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TEST\OneDrive\Desktop\"/>
    </mc:Choice>
  </mc:AlternateContent>
  <xr:revisionPtr revIDLastSave="0" documentId="13_ncr:1_{ACA1E5DD-E83D-4C33-99B1-651AF3953553}" xr6:coauthVersionLast="47" xr6:coauthVersionMax="47" xr10:uidLastSave="{00000000-0000-0000-0000-000000000000}"/>
  <bookViews>
    <workbookView xWindow="0" yWindow="0" windowWidth="19200" windowHeight="14760" activeTab="1" xr2:uid="{00000000-000D-0000-FFFF-FFFF00000000}"/>
  </bookViews>
  <sheets>
    <sheet name="MasterSheet" sheetId="1" r:id="rId1"/>
    <sheet name="Sheet2" sheetId="25" r:id="rId2"/>
    <sheet name="Sheet1" sheetId="21" r:id="rId3"/>
    <sheet name="Stock By Brand" sheetId="22" r:id="rId4"/>
    <sheet name="Customer List" sheetId="20" r:id="rId5"/>
    <sheet name="Disptach Document" sheetId="19" r:id="rId6"/>
    <sheet name="Current Stock Report" sheetId="2" r:id="rId7"/>
    <sheet name="BioLegend" sheetId="4" r:id="rId8"/>
    <sheet name="MyBioSource" sheetId="5" r:id="rId9"/>
    <sheet name="Affinity" sheetId="6" r:id="rId10"/>
    <sheet name="Bethyl" sheetId="7" r:id="rId11"/>
    <sheet name="Dharmacon" sheetId="8" r:id="rId12"/>
    <sheet name="BioXcell" sheetId="9" r:id="rId13"/>
    <sheet name="BPS" sheetId="10" r:id="rId14"/>
    <sheet name="Biotium" sheetId="11" r:id="rId15"/>
    <sheet name="SouthernBiotech" sheetId="12" r:id="rId16"/>
    <sheet name="TargetMol" sheetId="13" r:id="rId17"/>
    <sheet name="Mabtech" sheetId="14" r:id="rId18"/>
    <sheet name="Cytoskeleton" sheetId="15" r:id="rId19"/>
    <sheet name="Other" sheetId="24" r:id="rId20"/>
  </sheets>
  <definedNames>
    <definedName name="_xlnm._FilterDatabase" localSheetId="7" hidden="1">BioLegend!$A$1:$T$1281</definedName>
    <definedName name="_xlnm._FilterDatabase" localSheetId="6" hidden="1">'Current Stock Report'!$A$1:$H$110</definedName>
    <definedName name="_xlnm._FilterDatabase" localSheetId="4" hidden="1">'Customer List'!$A$1:$F$173</definedName>
    <definedName name="_xlnm._FilterDatabase" localSheetId="11" hidden="1">Dharmacon!$A$1:$T$34</definedName>
    <definedName name="_xlnm._FilterDatabase" localSheetId="5" hidden="1">'Disptach Document'!$O$2:$T$26</definedName>
    <definedName name="_xlnm._FilterDatabase" localSheetId="0" hidden="1">MasterSheet!$A$1:$Z$2212</definedName>
    <definedName name="_xlnm._FilterDatabase" localSheetId="19" hidden="1">Other!$A$1:$T$37</definedName>
    <definedName name="_xlnm._FilterDatabase" localSheetId="2" hidden="1">Sheet1!$A$1:$B$25</definedName>
    <definedName name="_xlnm._FilterDatabase" localSheetId="1" hidden="1">Sheet2!$A$1:$L$2146</definedName>
    <definedName name="_xlnm._FilterDatabase" localSheetId="3" hidden="1">'Stock By Brand'!$A$1:$H$5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47" i="25" l="1"/>
  <c r="E2147" i="25"/>
  <c r="I2147" i="25"/>
  <c r="N2" i="25" a="1"/>
  <c r="N2" i="25" s="1"/>
  <c r="M2" i="25" a="1"/>
  <c r="M2" i="25" s="1"/>
  <c r="M3" i="25" a="1"/>
  <c r="M3" i="25"/>
  <c r="M4" i="25" a="1"/>
  <c r="M4" i="25"/>
  <c r="M5" i="25" a="1"/>
  <c r="M5" i="25" s="1"/>
  <c r="M6" i="25" a="1"/>
  <c r="M6" i="25"/>
  <c r="M7" i="25" a="1"/>
  <c r="M7" i="25" s="1"/>
  <c r="M8" i="25" a="1"/>
  <c r="M8" i="25"/>
  <c r="M9" i="25" a="1"/>
  <c r="M9" i="25" s="1"/>
  <c r="M10" i="25" a="1"/>
  <c r="M10" i="25"/>
  <c r="M11" i="25" a="1"/>
  <c r="M11" i="25" s="1"/>
  <c r="M12" i="25" a="1"/>
  <c r="M12" i="25"/>
  <c r="M13" i="25" a="1"/>
  <c r="M13" i="25" s="1"/>
  <c r="M14" i="25" a="1"/>
  <c r="M14" i="25"/>
  <c r="M15" i="25" a="1"/>
  <c r="M15" i="25" s="1"/>
  <c r="M16" i="25" a="1"/>
  <c r="M16" i="25"/>
  <c r="M17" i="25" a="1"/>
  <c r="M17" i="25" s="1"/>
  <c r="M18" i="25" a="1"/>
  <c r="M18" i="25"/>
  <c r="M19" i="25" a="1"/>
  <c r="M19" i="25" s="1"/>
  <c r="M20" i="25" a="1"/>
  <c r="M20" i="25"/>
  <c r="M21" i="25" a="1"/>
  <c r="M21" i="25" s="1"/>
  <c r="M22" i="25" a="1"/>
  <c r="M22" i="25"/>
  <c r="M23" i="25" a="1"/>
  <c r="M23" i="25" s="1"/>
  <c r="M24" i="25" a="1"/>
  <c r="M24" i="25"/>
  <c r="M25" i="25" a="1"/>
  <c r="M25" i="25" s="1"/>
  <c r="M26" i="25" a="1"/>
  <c r="M26" i="25"/>
  <c r="M27" i="25" a="1"/>
  <c r="M27" i="25" s="1"/>
  <c r="M28" i="25" a="1"/>
  <c r="M28" i="25"/>
  <c r="M29" i="25" a="1"/>
  <c r="M29" i="25" s="1"/>
  <c r="M30" i="25" a="1"/>
  <c r="M30" i="25"/>
  <c r="M31" i="25" a="1"/>
  <c r="M31" i="25" s="1"/>
  <c r="M32" i="25" a="1"/>
  <c r="M32" i="25"/>
  <c r="M33" i="25" a="1"/>
  <c r="M33" i="25" s="1"/>
  <c r="M34" i="25" a="1"/>
  <c r="M34" i="25"/>
  <c r="M35" i="25" a="1"/>
  <c r="M35" i="25" s="1"/>
  <c r="M36" i="25" a="1"/>
  <c r="M36" i="25"/>
  <c r="M37" i="25" a="1"/>
  <c r="M37" i="25" s="1"/>
  <c r="M38" i="25" a="1"/>
  <c r="M38" i="25"/>
  <c r="M39" i="25" a="1"/>
  <c r="M39" i="25" s="1"/>
  <c r="M40" i="25" a="1"/>
  <c r="M40" i="25"/>
  <c r="M41" i="25" a="1"/>
  <c r="M41" i="25" s="1"/>
  <c r="M42" i="25" a="1"/>
  <c r="M42" i="25"/>
  <c r="M43" i="25" a="1"/>
  <c r="M43" i="25" s="1"/>
  <c r="M44" i="25" a="1"/>
  <c r="M44" i="25"/>
  <c r="M45" i="25" a="1"/>
  <c r="M45" i="25" s="1"/>
  <c r="M46" i="25" a="1"/>
  <c r="M46" i="25"/>
  <c r="M47" i="25" a="1"/>
  <c r="M47" i="25" s="1"/>
  <c r="M48" i="25" a="1"/>
  <c r="M48" i="25"/>
  <c r="M49" i="25" a="1"/>
  <c r="M49" i="25" s="1"/>
  <c r="M50" i="25" a="1"/>
  <c r="M50" i="25"/>
  <c r="M51" i="25" a="1"/>
  <c r="M51" i="25" s="1"/>
  <c r="M52" i="25" a="1"/>
  <c r="M52" i="25"/>
  <c r="M53" i="25" a="1"/>
  <c r="M53" i="25" s="1"/>
  <c r="M54" i="25" a="1"/>
  <c r="M54" i="25"/>
  <c r="M55" i="25" a="1"/>
  <c r="M55" i="25" s="1"/>
  <c r="M56" i="25" a="1"/>
  <c r="M56" i="25"/>
  <c r="M57" i="25" a="1"/>
  <c r="M57" i="25" s="1"/>
  <c r="M58" i="25" a="1"/>
  <c r="M58" i="25"/>
  <c r="M59" i="25" a="1"/>
  <c r="M59" i="25" s="1"/>
  <c r="M60" i="25" a="1"/>
  <c r="M60" i="25"/>
  <c r="M61" i="25" a="1"/>
  <c r="M61" i="25" s="1"/>
  <c r="M62" i="25" a="1"/>
  <c r="M62" i="25"/>
  <c r="M63" i="25" a="1"/>
  <c r="M63" i="25" s="1"/>
  <c r="M64" i="25" a="1"/>
  <c r="M64" i="25"/>
  <c r="M65" i="25" a="1"/>
  <c r="M65" i="25" s="1"/>
  <c r="M66" i="25" a="1"/>
  <c r="M66" i="25"/>
  <c r="M67" i="25" a="1"/>
  <c r="M67" i="25" s="1"/>
  <c r="M68" i="25" a="1"/>
  <c r="M68" i="25"/>
  <c r="M69" i="25" a="1"/>
  <c r="M69" i="25" s="1"/>
  <c r="M70" i="25" a="1"/>
  <c r="M70" i="25"/>
  <c r="M71" i="25" a="1"/>
  <c r="M71" i="25" s="1"/>
  <c r="M72" i="25" a="1"/>
  <c r="M72" i="25"/>
  <c r="M73" i="25" a="1"/>
  <c r="M73" i="25" s="1"/>
  <c r="M74" i="25" a="1"/>
  <c r="M74" i="25"/>
  <c r="M75" i="25" a="1"/>
  <c r="M75" i="25" s="1"/>
  <c r="M76" i="25" a="1"/>
  <c r="M76" i="25"/>
  <c r="M77" i="25" a="1"/>
  <c r="M77" i="25" s="1"/>
  <c r="M78" i="25" a="1"/>
  <c r="M78" i="25"/>
  <c r="M79" i="25" a="1"/>
  <c r="M79" i="25" s="1"/>
  <c r="M80" i="25" a="1"/>
  <c r="M80" i="25"/>
  <c r="M81" i="25" a="1"/>
  <c r="M81" i="25" s="1"/>
  <c r="M82" i="25" a="1"/>
  <c r="M82" i="25"/>
  <c r="M83" i="25" a="1"/>
  <c r="M83" i="25" s="1"/>
  <c r="M84" i="25" a="1"/>
  <c r="M84" i="25"/>
  <c r="M85" i="25" a="1"/>
  <c r="M85" i="25" s="1"/>
  <c r="M86" i="25" a="1"/>
  <c r="M86" i="25"/>
  <c r="M87" i="25" a="1"/>
  <c r="M87" i="25" s="1"/>
  <c r="M88" i="25" a="1"/>
  <c r="M88" i="25"/>
  <c r="M89" i="25" a="1"/>
  <c r="M89" i="25" s="1"/>
  <c r="M90" i="25" a="1"/>
  <c r="M90" i="25"/>
  <c r="M91" i="25" a="1"/>
  <c r="M91" i="25" s="1"/>
  <c r="M92" i="25" a="1"/>
  <c r="M92" i="25"/>
  <c r="M93" i="25" a="1"/>
  <c r="M93" i="25" s="1"/>
  <c r="M94" i="25" a="1"/>
  <c r="M94" i="25"/>
  <c r="M95" i="25" a="1"/>
  <c r="M95" i="25" s="1"/>
  <c r="M96" i="25" a="1"/>
  <c r="M96" i="25"/>
  <c r="M97" i="25" a="1"/>
  <c r="M97" i="25" s="1"/>
  <c r="M98" i="25" a="1"/>
  <c r="M98" i="25"/>
  <c r="M99" i="25" a="1"/>
  <c r="M99" i="25" s="1"/>
  <c r="M100" i="25" a="1"/>
  <c r="M100" i="25"/>
  <c r="M101" i="25" a="1"/>
  <c r="M101" i="25" s="1"/>
  <c r="M102" i="25" a="1"/>
  <c r="M102" i="25"/>
  <c r="M103" i="25" a="1"/>
  <c r="M103" i="25" s="1"/>
  <c r="M104" i="25" a="1"/>
  <c r="M104" i="25"/>
  <c r="M105" i="25" a="1"/>
  <c r="M105" i="25" s="1"/>
  <c r="M106" i="25" a="1"/>
  <c r="M106" i="25"/>
  <c r="M107" i="25" a="1"/>
  <c r="M107" i="25" s="1"/>
  <c r="M108" i="25" a="1"/>
  <c r="M108" i="25"/>
  <c r="M109" i="25" a="1"/>
  <c r="M109" i="25" s="1"/>
  <c r="M110" i="25" a="1"/>
  <c r="M110" i="25"/>
  <c r="M111" i="25" a="1"/>
  <c r="M111" i="25" s="1"/>
  <c r="M112" i="25" a="1"/>
  <c r="M112" i="25"/>
  <c r="M113" i="25" a="1"/>
  <c r="M113" i="25" s="1"/>
  <c r="M114" i="25" a="1"/>
  <c r="M114" i="25"/>
  <c r="M115" i="25" a="1"/>
  <c r="M115" i="25" s="1"/>
  <c r="M116" i="25" a="1"/>
  <c r="M116" i="25"/>
  <c r="M117" i="25" a="1"/>
  <c r="M117" i="25" s="1"/>
  <c r="M118" i="25" a="1"/>
  <c r="M118" i="25"/>
  <c r="M119" i="25" a="1"/>
  <c r="M119" i="25" s="1"/>
  <c r="M120" i="25" a="1"/>
  <c r="M120" i="25"/>
  <c r="M121" i="25" a="1"/>
  <c r="M121" i="25" s="1"/>
  <c r="M122" i="25" a="1"/>
  <c r="M122" i="25"/>
  <c r="M123" i="25" a="1"/>
  <c r="M123" i="25" s="1"/>
  <c r="M124" i="25" a="1"/>
  <c r="M124" i="25"/>
  <c r="M125" i="25" a="1"/>
  <c r="M125" i="25" s="1"/>
  <c r="M126" i="25" a="1"/>
  <c r="M126" i="25"/>
  <c r="M127" i="25" a="1"/>
  <c r="M127" i="25" s="1"/>
  <c r="M128" i="25" a="1"/>
  <c r="M128" i="25"/>
  <c r="M129" i="25" a="1"/>
  <c r="M129" i="25" s="1"/>
  <c r="M130" i="25" a="1"/>
  <c r="M130" i="25"/>
  <c r="M131" i="25" a="1"/>
  <c r="M131" i="25" s="1"/>
  <c r="M132" i="25" a="1"/>
  <c r="M132" i="25"/>
  <c r="M133" i="25" a="1"/>
  <c r="M133" i="25" s="1"/>
  <c r="M134" i="25" a="1"/>
  <c r="M134" i="25"/>
  <c r="M135" i="25" a="1"/>
  <c r="M135" i="25" s="1"/>
  <c r="M136" i="25" a="1"/>
  <c r="M136" i="25"/>
  <c r="M137" i="25" a="1"/>
  <c r="M137" i="25" s="1"/>
  <c r="M138" i="25" a="1"/>
  <c r="M138" i="25"/>
  <c r="M139" i="25" a="1"/>
  <c r="M139" i="25" s="1"/>
  <c r="M140" i="25" a="1"/>
  <c r="M140" i="25"/>
  <c r="M141" i="25" a="1"/>
  <c r="M141" i="25" s="1"/>
  <c r="M142" i="25" a="1"/>
  <c r="M142" i="25"/>
  <c r="M143" i="25" a="1"/>
  <c r="M143" i="25" s="1"/>
  <c r="M144" i="25" a="1"/>
  <c r="M144" i="25"/>
  <c r="M145" i="25" a="1"/>
  <c r="M145" i="25" s="1"/>
  <c r="M146" i="25" a="1"/>
  <c r="M146" i="25"/>
  <c r="M147" i="25" a="1"/>
  <c r="M147" i="25" s="1"/>
  <c r="M148" i="25" a="1"/>
  <c r="M148" i="25"/>
  <c r="M149" i="25" a="1"/>
  <c r="M149" i="25" s="1"/>
  <c r="M150" i="25" a="1"/>
  <c r="M150" i="25"/>
  <c r="M151" i="25" a="1"/>
  <c r="M151" i="25" s="1"/>
  <c r="M152" i="25" a="1"/>
  <c r="M152" i="25"/>
  <c r="M153" i="25" a="1"/>
  <c r="M153" i="25" s="1"/>
  <c r="M154" i="25" a="1"/>
  <c r="M154" i="25"/>
  <c r="M155" i="25" a="1"/>
  <c r="M155" i="25" s="1"/>
  <c r="M156" i="25" a="1"/>
  <c r="M156" i="25"/>
  <c r="M157" i="25" a="1"/>
  <c r="M157" i="25" s="1"/>
  <c r="M158" i="25" a="1"/>
  <c r="M158" i="25"/>
  <c r="M159" i="25" a="1"/>
  <c r="M159" i="25" s="1"/>
  <c r="M160" i="25" a="1"/>
  <c r="M160" i="25"/>
  <c r="M161" i="25" a="1"/>
  <c r="M161" i="25" s="1"/>
  <c r="M162" i="25" a="1"/>
  <c r="M162" i="25"/>
  <c r="M163" i="25" a="1"/>
  <c r="M163" i="25" s="1"/>
  <c r="M164" i="25" a="1"/>
  <c r="M164" i="25"/>
  <c r="M165" i="25" a="1"/>
  <c r="M165" i="25" s="1"/>
  <c r="M166" i="25" a="1"/>
  <c r="M166" i="25"/>
  <c r="M167" i="25" a="1"/>
  <c r="M167" i="25" s="1"/>
  <c r="M168" i="25" a="1"/>
  <c r="M168" i="25"/>
  <c r="M169" i="25" a="1"/>
  <c r="M169" i="25" s="1"/>
  <c r="M170" i="25" a="1"/>
  <c r="M170" i="25"/>
  <c r="M171" i="25" a="1"/>
  <c r="M171" i="25" s="1"/>
  <c r="M172" i="25" a="1"/>
  <c r="M172" i="25"/>
  <c r="M173" i="25" a="1"/>
  <c r="M173" i="25" s="1"/>
  <c r="M174" i="25" a="1"/>
  <c r="M174" i="25"/>
  <c r="M175" i="25" a="1"/>
  <c r="M175" i="25" s="1"/>
  <c r="M176" i="25" a="1"/>
  <c r="M176" i="25"/>
  <c r="M177" i="25" a="1"/>
  <c r="M177" i="25" s="1"/>
  <c r="M178" i="25" a="1"/>
  <c r="M178" i="25"/>
  <c r="M179" i="25" a="1"/>
  <c r="M179" i="25" s="1"/>
  <c r="M180" i="25" a="1"/>
  <c r="M180" i="25"/>
  <c r="M181" i="25" a="1"/>
  <c r="M181" i="25" s="1"/>
  <c r="M182" i="25" a="1"/>
  <c r="M182" i="25"/>
  <c r="M183" i="25" a="1"/>
  <c r="M183" i="25" s="1"/>
  <c r="M184" i="25" a="1"/>
  <c r="M184" i="25"/>
  <c r="M185" i="25" a="1"/>
  <c r="M185" i="25" s="1"/>
  <c r="M186" i="25" a="1"/>
  <c r="M186" i="25"/>
  <c r="M187" i="25" a="1"/>
  <c r="M187" i="25" s="1"/>
  <c r="M188" i="25" a="1"/>
  <c r="M188" i="25"/>
  <c r="M189" i="25" a="1"/>
  <c r="M189" i="25" s="1"/>
  <c r="M190" i="25" a="1"/>
  <c r="M190" i="25"/>
  <c r="M191" i="25" a="1"/>
  <c r="M191" i="25" s="1"/>
  <c r="M192" i="25" a="1"/>
  <c r="M192" i="25"/>
  <c r="M193" i="25" a="1"/>
  <c r="M193" i="25" s="1"/>
  <c r="M194" i="25" a="1"/>
  <c r="M194" i="25"/>
  <c r="M195" i="25" a="1"/>
  <c r="M195" i="25" s="1"/>
  <c r="M196" i="25" a="1"/>
  <c r="M196" i="25"/>
  <c r="M197" i="25" a="1"/>
  <c r="M197" i="25" s="1"/>
  <c r="M198" i="25" a="1"/>
  <c r="M198" i="25"/>
  <c r="M199" i="25" a="1"/>
  <c r="M199" i="25" s="1"/>
  <c r="M200" i="25" a="1"/>
  <c r="M200" i="25"/>
  <c r="M201" i="25" a="1"/>
  <c r="M201" i="25" s="1"/>
  <c r="M202" i="25" a="1"/>
  <c r="M202" i="25"/>
  <c r="M203" i="25" a="1"/>
  <c r="M203" i="25" s="1"/>
  <c r="M204" i="25" a="1"/>
  <c r="M204" i="25"/>
  <c r="M205" i="25" a="1"/>
  <c r="M205" i="25" s="1"/>
  <c r="M206" i="25" a="1"/>
  <c r="M206" i="25"/>
  <c r="M207" i="25" a="1"/>
  <c r="M207" i="25" s="1"/>
  <c r="M208" i="25" a="1"/>
  <c r="M208" i="25"/>
  <c r="M209" i="25" a="1"/>
  <c r="M209" i="25" s="1"/>
  <c r="M210" i="25" a="1"/>
  <c r="M210" i="25"/>
  <c r="M211" i="25" a="1"/>
  <c r="M211" i="25" s="1"/>
  <c r="M212" i="25" a="1"/>
  <c r="M212" i="25"/>
  <c r="M213" i="25" a="1"/>
  <c r="M213" i="25" s="1"/>
  <c r="M214" i="25" a="1"/>
  <c r="M214" i="25"/>
  <c r="M215" i="25" a="1"/>
  <c r="M215" i="25" s="1"/>
  <c r="M216" i="25" a="1"/>
  <c r="M216" i="25"/>
  <c r="M217" i="25" a="1"/>
  <c r="M217" i="25" s="1"/>
  <c r="M218" i="25" a="1"/>
  <c r="M218" i="25"/>
  <c r="M219" i="25" a="1"/>
  <c r="M219" i="25" s="1"/>
  <c r="M220" i="25" a="1"/>
  <c r="M220" i="25"/>
  <c r="M221" i="25" a="1"/>
  <c r="M221" i="25" s="1"/>
  <c r="M222" i="25" a="1"/>
  <c r="M222" i="25"/>
  <c r="M223" i="25" a="1"/>
  <c r="M223" i="25" s="1"/>
  <c r="M224" i="25" a="1"/>
  <c r="M224" i="25"/>
  <c r="M225" i="25" a="1"/>
  <c r="M225" i="25" s="1"/>
  <c r="M226" i="25" a="1"/>
  <c r="M226" i="25"/>
  <c r="M227" i="25" a="1"/>
  <c r="M227" i="25" s="1"/>
  <c r="M228" i="25" a="1"/>
  <c r="M228" i="25"/>
  <c r="M229" i="25" a="1"/>
  <c r="M229" i="25" s="1"/>
  <c r="M230" i="25" a="1"/>
  <c r="M230" i="25"/>
  <c r="M231" i="25" a="1"/>
  <c r="M231" i="25" s="1"/>
  <c r="M232" i="25" a="1"/>
  <c r="M232" i="25"/>
  <c r="M233" i="25" a="1"/>
  <c r="M233" i="25" s="1"/>
  <c r="M234" i="25" a="1"/>
  <c r="M234" i="25"/>
  <c r="M235" i="25" a="1"/>
  <c r="M235" i="25" s="1"/>
  <c r="M236" i="25" a="1"/>
  <c r="M236" i="25"/>
  <c r="M237" i="25" a="1"/>
  <c r="M237" i="25" s="1"/>
  <c r="M238" i="25" a="1"/>
  <c r="M238" i="25"/>
  <c r="M239" i="25" a="1"/>
  <c r="M239" i="25" s="1"/>
  <c r="M240" i="25" a="1"/>
  <c r="M240" i="25"/>
  <c r="M241" i="25" a="1"/>
  <c r="M241" i="25" s="1"/>
  <c r="M242" i="25" a="1"/>
  <c r="M242" i="25" s="1"/>
  <c r="M243" i="25" a="1"/>
  <c r="M243" i="25" s="1"/>
  <c r="M244" i="25" a="1"/>
  <c r="M244" i="25" s="1"/>
  <c r="M245" i="25" a="1"/>
  <c r="M245" i="25" s="1"/>
  <c r="M246" i="25" a="1"/>
  <c r="M246" i="25" s="1"/>
  <c r="M247" i="25" a="1"/>
  <c r="M247" i="25" s="1"/>
  <c r="M248" i="25" a="1"/>
  <c r="M248" i="25"/>
  <c r="M249" i="25" a="1"/>
  <c r="M249" i="25" s="1"/>
  <c r="M250" i="25" a="1"/>
  <c r="M250" i="25" s="1"/>
  <c r="M251" i="25" a="1"/>
  <c r="M251" i="25" s="1"/>
  <c r="M252" i="25" a="1"/>
  <c r="M252" i="25"/>
  <c r="M253" i="25" a="1"/>
  <c r="M253" i="25" s="1"/>
  <c r="M254" i="25" a="1"/>
  <c r="M254" i="25" s="1"/>
  <c r="M255" i="25" a="1"/>
  <c r="M255" i="25" s="1"/>
  <c r="M256" i="25" a="1"/>
  <c r="M256" i="25"/>
  <c r="M257" i="25" a="1"/>
  <c r="M257" i="25" s="1"/>
  <c r="M258" i="25" a="1"/>
  <c r="M258" i="25" s="1"/>
  <c r="M259" i="25" a="1"/>
  <c r="M259" i="25" s="1"/>
  <c r="M260" i="25" a="1"/>
  <c r="M260" i="25" s="1"/>
  <c r="M261" i="25" a="1"/>
  <c r="M261" i="25" s="1"/>
  <c r="M262" i="25" a="1"/>
  <c r="M262" i="25" s="1"/>
  <c r="M263" i="25" a="1"/>
  <c r="M263" i="25" s="1"/>
  <c r="M264" i="25" a="1"/>
  <c r="M264" i="25"/>
  <c r="M265" i="25" a="1"/>
  <c r="M265" i="25" s="1"/>
  <c r="M266" i="25" a="1"/>
  <c r="M266" i="25" s="1"/>
  <c r="M267" i="25" a="1"/>
  <c r="M267" i="25" s="1"/>
  <c r="M268" i="25" a="1"/>
  <c r="M268" i="25" s="1"/>
  <c r="M269" i="25" a="1"/>
  <c r="M269" i="25" s="1"/>
  <c r="M270" i="25" a="1"/>
  <c r="M270" i="25" s="1"/>
  <c r="M271" i="25" a="1"/>
  <c r="M271" i="25" s="1"/>
  <c r="M272" i="25" a="1"/>
  <c r="M272" i="25"/>
  <c r="M273" i="25" a="1"/>
  <c r="M273" i="25" s="1"/>
  <c r="M274" i="25" a="1"/>
  <c r="M274" i="25" s="1"/>
  <c r="M275" i="25" a="1"/>
  <c r="M275" i="25" s="1"/>
  <c r="M276" i="25" a="1"/>
  <c r="M276" i="25" s="1"/>
  <c r="M277" i="25" a="1"/>
  <c r="M277" i="25" s="1"/>
  <c r="M278" i="25" a="1"/>
  <c r="M278" i="25" s="1"/>
  <c r="M279" i="25" a="1"/>
  <c r="M279" i="25" s="1"/>
  <c r="M280" i="25" a="1"/>
  <c r="M280" i="25"/>
  <c r="M281" i="25" a="1"/>
  <c r="M281" i="25" s="1"/>
  <c r="M282" i="25" a="1"/>
  <c r="M282" i="25" s="1"/>
  <c r="M283" i="25" a="1"/>
  <c r="M283" i="25" s="1"/>
  <c r="M284" i="25" a="1"/>
  <c r="M284" i="25" s="1"/>
  <c r="M285" i="25" a="1"/>
  <c r="M285" i="25" s="1"/>
  <c r="M286" i="25" a="1"/>
  <c r="M286" i="25" s="1"/>
  <c r="M287" i="25" a="1"/>
  <c r="M287" i="25" s="1"/>
  <c r="M288" i="25" a="1"/>
  <c r="M288" i="25"/>
  <c r="M289" i="25" a="1"/>
  <c r="M289" i="25" s="1"/>
  <c r="M290" i="25" a="1"/>
  <c r="M290" i="25" s="1"/>
  <c r="M291" i="25" a="1"/>
  <c r="M291" i="25" s="1"/>
  <c r="M292" i="25" a="1"/>
  <c r="M292" i="25"/>
  <c r="M293" i="25" a="1"/>
  <c r="M293" i="25" s="1"/>
  <c r="M294" i="25" a="1"/>
  <c r="M294" i="25" s="1"/>
  <c r="M295" i="25" a="1"/>
  <c r="M295" i="25" s="1"/>
  <c r="M296" i="25" a="1"/>
  <c r="M296" i="25"/>
  <c r="M297" i="25" a="1"/>
  <c r="M297" i="25" s="1"/>
  <c r="M298" i="25" a="1"/>
  <c r="M298" i="25" s="1"/>
  <c r="M299" i="25" a="1"/>
  <c r="M299" i="25" s="1"/>
  <c r="M300" i="25" a="1"/>
  <c r="M300" i="25"/>
  <c r="M301" i="25" a="1"/>
  <c r="M301" i="25" s="1"/>
  <c r="M302" i="25" a="1"/>
  <c r="M302" i="25" s="1"/>
  <c r="M303" i="25" a="1"/>
  <c r="M303" i="25" s="1"/>
  <c r="M304" i="25" a="1"/>
  <c r="M304" i="25"/>
  <c r="M305" i="25" a="1"/>
  <c r="M305" i="25" s="1"/>
  <c r="M306" i="25" a="1"/>
  <c r="M306" i="25" s="1"/>
  <c r="M307" i="25" a="1"/>
  <c r="M307" i="25" s="1"/>
  <c r="M308" i="25" a="1"/>
  <c r="M308" i="25"/>
  <c r="M309" i="25" a="1"/>
  <c r="M309" i="25" s="1"/>
  <c r="M310" i="25" a="1"/>
  <c r="M310" i="25" s="1"/>
  <c r="M311" i="25" a="1"/>
  <c r="M311" i="25" s="1"/>
  <c r="M312" i="25" a="1"/>
  <c r="M312" i="25"/>
  <c r="M313" i="25" a="1"/>
  <c r="M313" i="25" s="1"/>
  <c r="M314" i="25" a="1"/>
  <c r="M314" i="25" s="1"/>
  <c r="M315" i="25" a="1"/>
  <c r="M315" i="25" s="1"/>
  <c r="M316" i="25" a="1"/>
  <c r="M316" i="25"/>
  <c r="M317" i="25" a="1"/>
  <c r="M317" i="25" s="1"/>
  <c r="M318" i="25" a="1"/>
  <c r="M318" i="25" s="1"/>
  <c r="M319" i="25" a="1"/>
  <c r="M319" i="25" s="1"/>
  <c r="M320" i="25" a="1"/>
  <c r="M320" i="25"/>
  <c r="M321" i="25" a="1"/>
  <c r="M321" i="25" s="1"/>
  <c r="M322" i="25" a="1"/>
  <c r="M322" i="25" s="1"/>
  <c r="M323" i="25" a="1"/>
  <c r="M323" i="25" s="1"/>
  <c r="M324" i="25" a="1"/>
  <c r="M324" i="25"/>
  <c r="M325" i="25" a="1"/>
  <c r="M325" i="25" s="1"/>
  <c r="M326" i="25" a="1"/>
  <c r="M326" i="25" s="1"/>
  <c r="M327" i="25" a="1"/>
  <c r="M327" i="25" s="1"/>
  <c r="M328" i="25" a="1"/>
  <c r="M328" i="25"/>
  <c r="M329" i="25" a="1"/>
  <c r="M329" i="25" s="1"/>
  <c r="M330" i="25" a="1"/>
  <c r="M330" i="25" s="1"/>
  <c r="M331" i="25" a="1"/>
  <c r="M331" i="25" s="1"/>
  <c r="M332" i="25" a="1"/>
  <c r="M332" i="25"/>
  <c r="M333" i="25" a="1"/>
  <c r="M333" i="25" s="1"/>
  <c r="M334" i="25" a="1"/>
  <c r="M334" i="25" s="1"/>
  <c r="M335" i="25" a="1"/>
  <c r="M335" i="25" s="1"/>
  <c r="M336" i="25" a="1"/>
  <c r="M336" i="25"/>
  <c r="M337" i="25" a="1"/>
  <c r="M337" i="25" s="1"/>
  <c r="M338" i="25" a="1"/>
  <c r="M338" i="25" s="1"/>
  <c r="M339" i="25" a="1"/>
  <c r="M339" i="25" s="1"/>
  <c r="M340" i="25" a="1"/>
  <c r="M340" i="25"/>
  <c r="M341" i="25" a="1"/>
  <c r="M341" i="25" s="1"/>
  <c r="M342" i="25" a="1"/>
  <c r="M342" i="25" s="1"/>
  <c r="M343" i="25" a="1"/>
  <c r="M343" i="25" s="1"/>
  <c r="M344" i="25" a="1"/>
  <c r="M344" i="25"/>
  <c r="M345" i="25" a="1"/>
  <c r="M345" i="25"/>
  <c r="M346" i="25" a="1"/>
  <c r="M346" i="25"/>
  <c r="M347" i="25" a="1"/>
  <c r="M347" i="25" s="1"/>
  <c r="M348" i="25" a="1"/>
  <c r="M348" i="25" s="1"/>
  <c r="M349" i="25" a="1"/>
  <c r="M349" i="25" s="1"/>
  <c r="M350" i="25" a="1"/>
  <c r="M350" i="25"/>
  <c r="M351" i="25" a="1"/>
  <c r="M351" i="25" s="1"/>
  <c r="M352" i="25" a="1"/>
  <c r="M352" i="25" s="1"/>
  <c r="M353" i="25" a="1"/>
  <c r="M353" i="25" s="1"/>
  <c r="M354" i="25" a="1"/>
  <c r="M354" i="25" s="1"/>
  <c r="M355" i="25" a="1"/>
  <c r="M355" i="25" s="1"/>
  <c r="M356" i="25" a="1"/>
  <c r="M356" i="25" s="1"/>
  <c r="M357" i="25" a="1"/>
  <c r="M357" i="25" s="1"/>
  <c r="M358" i="25" a="1"/>
  <c r="M358" i="25"/>
  <c r="M359" i="25" a="1"/>
  <c r="M359" i="25" s="1"/>
  <c r="M360" i="25" a="1"/>
  <c r="M360" i="25" s="1"/>
  <c r="M361" i="25" a="1"/>
  <c r="M361" i="25" s="1"/>
  <c r="M362" i="25" a="1"/>
  <c r="M362" i="25" s="1"/>
  <c r="M363" i="25" a="1"/>
  <c r="M363" i="25" s="1"/>
  <c r="M364" i="25" a="1"/>
  <c r="M364" i="25" s="1"/>
  <c r="M365" i="25" a="1"/>
  <c r="M365" i="25" s="1"/>
  <c r="M366" i="25" a="1"/>
  <c r="M366" i="25"/>
  <c r="M367" i="25" a="1"/>
  <c r="M367" i="25" s="1"/>
  <c r="M368" i="25" a="1"/>
  <c r="M368" i="25" s="1"/>
  <c r="M369" i="25" a="1"/>
  <c r="M369" i="25" s="1"/>
  <c r="M370" i="25" a="1"/>
  <c r="M370" i="25" s="1"/>
  <c r="M371" i="25" a="1"/>
  <c r="M371" i="25" s="1"/>
  <c r="M372" i="25" a="1"/>
  <c r="M372" i="25" s="1"/>
  <c r="M373" i="25" a="1"/>
  <c r="M373" i="25" s="1"/>
  <c r="M374" i="25" a="1"/>
  <c r="M374" i="25"/>
  <c r="M375" i="25" a="1"/>
  <c r="M375" i="25" s="1"/>
  <c r="M376" i="25" a="1"/>
  <c r="M376" i="25" s="1"/>
  <c r="M377" i="25" a="1"/>
  <c r="M377" i="25" s="1"/>
  <c r="M378" i="25" a="1"/>
  <c r="M378" i="25" s="1"/>
  <c r="M379" i="25" a="1"/>
  <c r="M379" i="25" s="1"/>
  <c r="M380" i="25" a="1"/>
  <c r="M380" i="25" s="1"/>
  <c r="M381" i="25" a="1"/>
  <c r="M381" i="25" s="1"/>
  <c r="M382" i="25" a="1"/>
  <c r="M382" i="25"/>
  <c r="M383" i="25" a="1"/>
  <c r="M383" i="25" s="1"/>
  <c r="M384" i="25" a="1"/>
  <c r="M384" i="25" s="1"/>
  <c r="M385" i="25" a="1"/>
  <c r="M385" i="25" s="1"/>
  <c r="M386" i="25" a="1"/>
  <c r="M386" i="25"/>
  <c r="M387" i="25" a="1"/>
  <c r="M387" i="25" s="1"/>
  <c r="M388" i="25" a="1"/>
  <c r="M388" i="25" s="1"/>
  <c r="M389" i="25" a="1"/>
  <c r="M389" i="25" s="1"/>
  <c r="M390" i="25" a="1"/>
  <c r="M390" i="25" s="1"/>
  <c r="M391" i="25" a="1"/>
  <c r="M391" i="25" s="1"/>
  <c r="M392" i="25" a="1"/>
  <c r="M392" i="25" s="1"/>
  <c r="M393" i="25" a="1"/>
  <c r="M393" i="25" s="1"/>
  <c r="M394" i="25" a="1"/>
  <c r="M394" i="25"/>
  <c r="M395" i="25" a="1"/>
  <c r="M395" i="25" s="1"/>
  <c r="M396" i="25" a="1"/>
  <c r="M396" i="25" s="1"/>
  <c r="M397" i="25" a="1"/>
  <c r="M397" i="25" s="1"/>
  <c r="M398" i="25" a="1"/>
  <c r="M398" i="25" s="1"/>
  <c r="M399" i="25" a="1"/>
  <c r="M399" i="25" s="1"/>
  <c r="M400" i="25" a="1"/>
  <c r="M400" i="25" s="1"/>
  <c r="M401" i="25" a="1"/>
  <c r="M401" i="25" s="1"/>
  <c r="M402" i="25" a="1"/>
  <c r="M402" i="25"/>
  <c r="M403" i="25" a="1"/>
  <c r="M403" i="25" s="1"/>
  <c r="M404" i="25" a="1"/>
  <c r="M404" i="25" s="1"/>
  <c r="M405" i="25" a="1"/>
  <c r="M405" i="25" s="1"/>
  <c r="M406" i="25" a="1"/>
  <c r="M406" i="25"/>
  <c r="M407" i="25" a="1"/>
  <c r="M407" i="25" s="1"/>
  <c r="M408" i="25" a="1"/>
  <c r="M408" i="25" s="1"/>
  <c r="M409" i="25" a="1"/>
  <c r="M409" i="25" s="1"/>
  <c r="M410" i="25" a="1"/>
  <c r="M410" i="25"/>
  <c r="M411" i="25" a="1"/>
  <c r="M411" i="25" s="1"/>
  <c r="M412" i="25" a="1"/>
  <c r="M412" i="25" s="1"/>
  <c r="M413" i="25" a="1"/>
  <c r="M413" i="25" s="1"/>
  <c r="M414" i="25" a="1"/>
  <c r="M414" i="25"/>
  <c r="M415" i="25" a="1"/>
  <c r="M415" i="25" s="1"/>
  <c r="M416" i="25" a="1"/>
  <c r="M416" i="25" s="1"/>
  <c r="M417" i="25" a="1"/>
  <c r="M417" i="25" s="1"/>
  <c r="M418" i="25" a="1"/>
  <c r="M418" i="25"/>
  <c r="M419" i="25" a="1"/>
  <c r="M419" i="25" s="1"/>
  <c r="M420" i="25" a="1"/>
  <c r="M420" i="25" s="1"/>
  <c r="M421" i="25" a="1"/>
  <c r="M421" i="25" s="1"/>
  <c r="M422" i="25" a="1"/>
  <c r="M422" i="25"/>
  <c r="M423" i="25" a="1"/>
  <c r="M423" i="25" s="1"/>
  <c r="M424" i="25" a="1"/>
  <c r="M424" i="25" s="1"/>
  <c r="M425" i="25" a="1"/>
  <c r="M425" i="25" s="1"/>
  <c r="M426" i="25" a="1"/>
  <c r="M426" i="25"/>
  <c r="M427" i="25" a="1"/>
  <c r="M427" i="25" s="1"/>
  <c r="M428" i="25" a="1"/>
  <c r="M428" i="25" s="1"/>
  <c r="M429" i="25" a="1"/>
  <c r="M429" i="25" s="1"/>
  <c r="M430" i="25" a="1"/>
  <c r="M430" i="25"/>
  <c r="M431" i="25" a="1"/>
  <c r="M431" i="25" s="1"/>
  <c r="M432" i="25" a="1"/>
  <c r="M432" i="25" s="1"/>
  <c r="M433" i="25" a="1"/>
  <c r="M433" i="25" s="1"/>
  <c r="M434" i="25" a="1"/>
  <c r="M434" i="25"/>
  <c r="M435" i="25" a="1"/>
  <c r="M435" i="25" s="1"/>
  <c r="M436" i="25" a="1"/>
  <c r="M436" i="25" s="1"/>
  <c r="M437" i="25" a="1"/>
  <c r="M437" i="25" s="1"/>
  <c r="M438" i="25" a="1"/>
  <c r="M438" i="25"/>
  <c r="M439" i="25" a="1"/>
  <c r="M439" i="25" s="1"/>
  <c r="M440" i="25" a="1"/>
  <c r="M440" i="25" s="1"/>
  <c r="M441" i="25" a="1"/>
  <c r="M441" i="25" s="1"/>
  <c r="M442" i="25" a="1"/>
  <c r="M442" i="25" s="1"/>
  <c r="M443" i="25" a="1"/>
  <c r="M443" i="25" s="1"/>
  <c r="M444" i="25" a="1"/>
  <c r="M444" i="25" s="1"/>
  <c r="M445" i="25" a="1"/>
  <c r="M445" i="25" s="1"/>
  <c r="M446" i="25" a="1"/>
  <c r="M446" i="25"/>
  <c r="M447" i="25" a="1"/>
  <c r="M447" i="25" s="1"/>
  <c r="M448" i="25" a="1"/>
  <c r="M448" i="25" s="1"/>
  <c r="M449" i="25" a="1"/>
  <c r="M449" i="25" s="1"/>
  <c r="M450" i="25" a="1"/>
  <c r="M450" i="25" s="1"/>
  <c r="M451" i="25" a="1"/>
  <c r="M451" i="25" s="1"/>
  <c r="M452" i="25" a="1"/>
  <c r="M452" i="25" s="1"/>
  <c r="M453" i="25" a="1"/>
  <c r="M453" i="25" s="1"/>
  <c r="M454" i="25" a="1"/>
  <c r="M454" i="25" s="1"/>
  <c r="M455" i="25" a="1"/>
  <c r="M455" i="25" s="1"/>
  <c r="M456" i="25" a="1"/>
  <c r="M456" i="25" s="1"/>
  <c r="M457" i="25" a="1"/>
  <c r="M457" i="25" s="1"/>
  <c r="M458" i="25" a="1"/>
  <c r="M458" i="25" s="1"/>
  <c r="M459" i="25" a="1"/>
  <c r="M459" i="25" s="1"/>
  <c r="M460" i="25" a="1"/>
  <c r="M460" i="25" s="1"/>
  <c r="M461" i="25" a="1"/>
  <c r="M461" i="25" s="1"/>
  <c r="M462" i="25" a="1"/>
  <c r="M462" i="25" s="1"/>
  <c r="M463" i="25" a="1"/>
  <c r="M463" i="25" s="1"/>
  <c r="M464" i="25" a="1"/>
  <c r="M464" i="25" s="1"/>
  <c r="M465" i="25" a="1"/>
  <c r="M465" i="25" s="1"/>
  <c r="M466" i="25" a="1"/>
  <c r="M466" i="25" s="1"/>
  <c r="M467" i="25" a="1"/>
  <c r="M467" i="25" s="1"/>
  <c r="M468" i="25" a="1"/>
  <c r="M468" i="25" s="1"/>
  <c r="M469" i="25" a="1"/>
  <c r="M469" i="25" s="1"/>
  <c r="M470" i="25" a="1"/>
  <c r="M470" i="25" s="1"/>
  <c r="M471" i="25" a="1"/>
  <c r="M471" i="25" s="1"/>
  <c r="M472" i="25" a="1"/>
  <c r="M472" i="25" s="1"/>
  <c r="M473" i="25" a="1"/>
  <c r="M473" i="25" s="1"/>
  <c r="M474" i="25" a="1"/>
  <c r="M474" i="25" s="1"/>
  <c r="M475" i="25" a="1"/>
  <c r="M475" i="25" s="1"/>
  <c r="M476" i="25" a="1"/>
  <c r="M476" i="25" s="1"/>
  <c r="M477" i="25" a="1"/>
  <c r="M477" i="25" s="1"/>
  <c r="M478" i="25" a="1"/>
  <c r="M478" i="25" s="1"/>
  <c r="M479" i="25" a="1"/>
  <c r="M479" i="25" s="1"/>
  <c r="M480" i="25" a="1"/>
  <c r="M480" i="25" s="1"/>
  <c r="M481" i="25" a="1"/>
  <c r="M481" i="25" s="1"/>
  <c r="M482" i="25" a="1"/>
  <c r="M482" i="25" s="1"/>
  <c r="M483" i="25" a="1"/>
  <c r="M483" i="25" s="1"/>
  <c r="M484" i="25" a="1"/>
  <c r="M484" i="25" s="1"/>
  <c r="M485" i="25" a="1"/>
  <c r="M485" i="25" s="1"/>
  <c r="M486" i="25" a="1"/>
  <c r="M486" i="25" s="1"/>
  <c r="M487" i="25" a="1"/>
  <c r="M487" i="25" s="1"/>
  <c r="M488" i="25" a="1"/>
  <c r="M488" i="25" s="1"/>
  <c r="M489" i="25" a="1"/>
  <c r="M489" i="25" s="1"/>
  <c r="M490" i="25" a="1"/>
  <c r="M490" i="25" s="1"/>
  <c r="M491" i="25" a="1"/>
  <c r="M491" i="25" s="1"/>
  <c r="M492" i="25" a="1"/>
  <c r="M492" i="25" s="1"/>
  <c r="M493" i="25" a="1"/>
  <c r="M493" i="25" s="1"/>
  <c r="M494" i="25" a="1"/>
  <c r="M494" i="25" s="1"/>
  <c r="M495" i="25" a="1"/>
  <c r="M495" i="25" s="1"/>
  <c r="M496" i="25" a="1"/>
  <c r="M496" i="25" s="1"/>
  <c r="M497" i="25" a="1"/>
  <c r="M497" i="25" s="1"/>
  <c r="M498" i="25" a="1"/>
  <c r="M498" i="25" s="1"/>
  <c r="M499" i="25" a="1"/>
  <c r="M499" i="25" s="1"/>
  <c r="M500" i="25" a="1"/>
  <c r="M500" i="25" s="1"/>
  <c r="M501" i="25" a="1"/>
  <c r="M501" i="25" s="1"/>
  <c r="M502" i="25" a="1"/>
  <c r="M502" i="25" s="1"/>
  <c r="M503" i="25" a="1"/>
  <c r="M503" i="25" s="1"/>
  <c r="M504" i="25" a="1"/>
  <c r="M504" i="25" s="1"/>
  <c r="M505" i="25" a="1"/>
  <c r="M505" i="25" s="1"/>
  <c r="M506" i="25" a="1"/>
  <c r="M506" i="25"/>
  <c r="M507" i="25" a="1"/>
  <c r="M507" i="25"/>
  <c r="M508" i="25" a="1"/>
  <c r="M508" i="25"/>
  <c r="M509" i="25" a="1"/>
  <c r="M509" i="25" s="1"/>
  <c r="M510" i="25" a="1"/>
  <c r="M510" i="25"/>
  <c r="M511" i="25" a="1"/>
  <c r="M511" i="25" s="1"/>
  <c r="M512" i="25" a="1"/>
  <c r="M512" i="25"/>
  <c r="M513" i="25" a="1"/>
  <c r="M513" i="25" s="1"/>
  <c r="M514" i="25" a="1"/>
  <c r="M514" i="25"/>
  <c r="M515" i="25" a="1"/>
  <c r="M515" i="25" s="1"/>
  <c r="M516" i="25" a="1"/>
  <c r="M516" i="25"/>
  <c r="M517" i="25" a="1"/>
  <c r="M517" i="25" s="1"/>
  <c r="M518" i="25" a="1"/>
  <c r="M518" i="25"/>
  <c r="M519" i="25" a="1"/>
  <c r="M519" i="25" s="1"/>
  <c r="M520" i="25" a="1"/>
  <c r="M520" i="25"/>
  <c r="M521" i="25" a="1"/>
  <c r="M521" i="25" s="1"/>
  <c r="M522" i="25" a="1"/>
  <c r="M522" i="25"/>
  <c r="M523" i="25" a="1"/>
  <c r="M523" i="25" s="1"/>
  <c r="M524" i="25" a="1"/>
  <c r="M524" i="25"/>
  <c r="M525" i="25" a="1"/>
  <c r="M525" i="25" s="1"/>
  <c r="M526" i="25" a="1"/>
  <c r="M526" i="25"/>
  <c r="M527" i="25" a="1"/>
  <c r="M527" i="25" s="1"/>
  <c r="M528" i="25" a="1"/>
  <c r="M528" i="25"/>
  <c r="M529" i="25" a="1"/>
  <c r="M529" i="25" s="1"/>
  <c r="M530" i="25" a="1"/>
  <c r="M530" i="25"/>
  <c r="M531" i="25" a="1"/>
  <c r="M531" i="25" s="1"/>
  <c r="M532" i="25" a="1"/>
  <c r="M532" i="25"/>
  <c r="M533" i="25" a="1"/>
  <c r="M533" i="25" s="1"/>
  <c r="M534" i="25" a="1"/>
  <c r="M534" i="25"/>
  <c r="M535" i="25" a="1"/>
  <c r="M535" i="25" s="1"/>
  <c r="M536" i="25" a="1"/>
  <c r="M536" i="25"/>
  <c r="M537" i="25" a="1"/>
  <c r="M537" i="25" s="1"/>
  <c r="M538" i="25" a="1"/>
  <c r="M538" i="25"/>
  <c r="M539" i="25" a="1"/>
  <c r="M539" i="25" s="1"/>
  <c r="M540" i="25" a="1"/>
  <c r="M540" i="25"/>
  <c r="M541" i="25" a="1"/>
  <c r="M541" i="25" s="1"/>
  <c r="M542" i="25" a="1"/>
  <c r="M542" i="25"/>
  <c r="M543" i="25" a="1"/>
  <c r="M543" i="25" s="1"/>
  <c r="M544" i="25" a="1"/>
  <c r="M544" i="25"/>
  <c r="M545" i="25" a="1"/>
  <c r="M545" i="25" s="1"/>
  <c r="M546" i="25" a="1"/>
  <c r="M546" i="25"/>
  <c r="M547" i="25" a="1"/>
  <c r="M547" i="25" s="1"/>
  <c r="M548" i="25" a="1"/>
  <c r="M548" i="25"/>
  <c r="M549" i="25" a="1"/>
  <c r="M549" i="25" s="1"/>
  <c r="M550" i="25" a="1"/>
  <c r="M550" i="25"/>
  <c r="M551" i="25" a="1"/>
  <c r="M551" i="25" s="1"/>
  <c r="M552" i="25" a="1"/>
  <c r="M552" i="25"/>
  <c r="M553" i="25" a="1"/>
  <c r="M553" i="25" s="1"/>
  <c r="M554" i="25" a="1"/>
  <c r="M554" i="25"/>
  <c r="M555" i="25" a="1"/>
  <c r="M555" i="25" s="1"/>
  <c r="M556" i="25" a="1"/>
  <c r="M556" i="25"/>
  <c r="M557" i="25" a="1"/>
  <c r="M557" i="25" s="1"/>
  <c r="M558" i="25" a="1"/>
  <c r="M558" i="25"/>
  <c r="M559" i="25" a="1"/>
  <c r="M559" i="25" s="1"/>
  <c r="M560" i="25" a="1"/>
  <c r="M560" i="25"/>
  <c r="M561" i="25" a="1"/>
  <c r="M561" i="25" s="1"/>
  <c r="M562" i="25" a="1"/>
  <c r="M562" i="25"/>
  <c r="M563" i="25" a="1"/>
  <c r="M563" i="25" s="1"/>
  <c r="M564" i="25" a="1"/>
  <c r="M564" i="25"/>
  <c r="M565" i="25" a="1"/>
  <c r="M565" i="25" s="1"/>
  <c r="M566" i="25" a="1"/>
  <c r="M566" i="25"/>
  <c r="M567" i="25" a="1"/>
  <c r="M567" i="25" s="1"/>
  <c r="M568" i="25" a="1"/>
  <c r="M568" i="25"/>
  <c r="M569" i="25" a="1"/>
  <c r="M569" i="25" s="1"/>
  <c r="M570" i="25" a="1"/>
  <c r="M570" i="25"/>
  <c r="M571" i="25" a="1"/>
  <c r="M571" i="25" s="1"/>
  <c r="M572" i="25" a="1"/>
  <c r="M572" i="25"/>
  <c r="M573" i="25" a="1"/>
  <c r="M573" i="25" s="1"/>
  <c r="M574" i="25" a="1"/>
  <c r="M574" i="25"/>
  <c r="M575" i="25" a="1"/>
  <c r="M575" i="25" s="1"/>
  <c r="M576" i="25" a="1"/>
  <c r="M576" i="25"/>
  <c r="M577" i="25" a="1"/>
  <c r="M577" i="25" s="1"/>
  <c r="M578" i="25" a="1"/>
  <c r="M578" i="25"/>
  <c r="M579" i="25" a="1"/>
  <c r="M579" i="25" s="1"/>
  <c r="M580" i="25" a="1"/>
  <c r="M580" i="25"/>
  <c r="M581" i="25" a="1"/>
  <c r="M581" i="25" s="1"/>
  <c r="M582" i="25" a="1"/>
  <c r="M582" i="25"/>
  <c r="M583" i="25" a="1"/>
  <c r="M583" i="25" s="1"/>
  <c r="M584" i="25" a="1"/>
  <c r="M584" i="25"/>
  <c r="M585" i="25" a="1"/>
  <c r="M585" i="25" s="1"/>
  <c r="M586" i="25" a="1"/>
  <c r="M586" i="25"/>
  <c r="M587" i="25" a="1"/>
  <c r="M587" i="25" s="1"/>
  <c r="M588" i="25" a="1"/>
  <c r="M588" i="25"/>
  <c r="M589" i="25" a="1"/>
  <c r="M589" i="25" s="1"/>
  <c r="M590" i="25" a="1"/>
  <c r="M590" i="25"/>
  <c r="M591" i="25" a="1"/>
  <c r="M591" i="25" s="1"/>
  <c r="M592" i="25" a="1"/>
  <c r="M592" i="25"/>
  <c r="M593" i="25" a="1"/>
  <c r="M593" i="25" s="1"/>
  <c r="M594" i="25" a="1"/>
  <c r="M594" i="25"/>
  <c r="M595" i="25" a="1"/>
  <c r="M595" i="25" s="1"/>
  <c r="M596" i="25" a="1"/>
  <c r="M596" i="25"/>
  <c r="M597" i="25" a="1"/>
  <c r="M597" i="25" s="1"/>
  <c r="M598" i="25" a="1"/>
  <c r="M598" i="25"/>
  <c r="M599" i="25" a="1"/>
  <c r="M599" i="25" s="1"/>
  <c r="M600" i="25" a="1"/>
  <c r="M600" i="25"/>
  <c r="M601" i="25" a="1"/>
  <c r="M601" i="25" s="1"/>
  <c r="M602" i="25" a="1"/>
  <c r="M602" i="25"/>
  <c r="M603" i="25" a="1"/>
  <c r="M603" i="25" s="1"/>
  <c r="M604" i="25" a="1"/>
  <c r="M604" i="25"/>
  <c r="M605" i="25" a="1"/>
  <c r="M605" i="25" s="1"/>
  <c r="M606" i="25" a="1"/>
  <c r="M606" i="25"/>
  <c r="M607" i="25" a="1"/>
  <c r="M607" i="25" s="1"/>
  <c r="M608" i="25" a="1"/>
  <c r="M608" i="25"/>
  <c r="M609" i="25" a="1"/>
  <c r="M609" i="25" s="1"/>
  <c r="M610" i="25" a="1"/>
  <c r="M610" i="25"/>
  <c r="M611" i="25" a="1"/>
  <c r="M611" i="25" s="1"/>
  <c r="M612" i="25" a="1"/>
  <c r="M612" i="25"/>
  <c r="M613" i="25" a="1"/>
  <c r="M613" i="25" s="1"/>
  <c r="M614" i="25" a="1"/>
  <c r="M614" i="25"/>
  <c r="M615" i="25" a="1"/>
  <c r="M615" i="25" s="1"/>
  <c r="M616" i="25" a="1"/>
  <c r="M616" i="25"/>
  <c r="M617" i="25" a="1"/>
  <c r="M617" i="25" s="1"/>
  <c r="M618" i="25" a="1"/>
  <c r="M618" i="25"/>
  <c r="M619" i="25" a="1"/>
  <c r="M619" i="25" s="1"/>
  <c r="M620" i="25" a="1"/>
  <c r="M620" i="25"/>
  <c r="M621" i="25" a="1"/>
  <c r="M621" i="25" s="1"/>
  <c r="M622" i="25" a="1"/>
  <c r="M622" i="25"/>
  <c r="M623" i="25" a="1"/>
  <c r="M623" i="25" s="1"/>
  <c r="M624" i="25" a="1"/>
  <c r="M624" i="25"/>
  <c r="M625" i="25" a="1"/>
  <c r="M625" i="25" s="1"/>
  <c r="M626" i="25" a="1"/>
  <c r="M626" i="25"/>
  <c r="M627" i="25" a="1"/>
  <c r="M627" i="25" s="1"/>
  <c r="M628" i="25" a="1"/>
  <c r="M628" i="25"/>
  <c r="M629" i="25" a="1"/>
  <c r="M629" i="25" s="1"/>
  <c r="M630" i="25" a="1"/>
  <c r="M630" i="25"/>
  <c r="M631" i="25" a="1"/>
  <c r="M631" i="25" s="1"/>
  <c r="M632" i="25" a="1"/>
  <c r="M632" i="25"/>
  <c r="M633" i="25" a="1"/>
  <c r="M633" i="25" s="1"/>
  <c r="M634" i="25" a="1"/>
  <c r="M634" i="25"/>
  <c r="M635" i="25" a="1"/>
  <c r="M635" i="25" s="1"/>
  <c r="M636" i="25" a="1"/>
  <c r="M636" i="25"/>
  <c r="M637" i="25" a="1"/>
  <c r="M637" i="25" s="1"/>
  <c r="M638" i="25" a="1"/>
  <c r="M638" i="25"/>
  <c r="M639" i="25" a="1"/>
  <c r="M639" i="25" s="1"/>
  <c r="M640" i="25" a="1"/>
  <c r="M640" i="25"/>
  <c r="M641" i="25" a="1"/>
  <c r="M641" i="25" s="1"/>
  <c r="M642" i="25" a="1"/>
  <c r="M642" i="25"/>
  <c r="M643" i="25" a="1"/>
  <c r="M643" i="25" s="1"/>
  <c r="M644" i="25" a="1"/>
  <c r="M644" i="25"/>
  <c r="M645" i="25" a="1"/>
  <c r="M645" i="25" s="1"/>
  <c r="M646" i="25" a="1"/>
  <c r="M646" i="25"/>
  <c r="M647" i="25" a="1"/>
  <c r="M647" i="25" s="1"/>
  <c r="M648" i="25" a="1"/>
  <c r="M648" i="25"/>
  <c r="M649" i="25" a="1"/>
  <c r="M649" i="25" s="1"/>
  <c r="M650" i="25" a="1"/>
  <c r="M650" i="25"/>
  <c r="M651" i="25" a="1"/>
  <c r="M651" i="25" s="1"/>
  <c r="M652" i="25" a="1"/>
  <c r="M652" i="25" s="1"/>
  <c r="M653" i="25" a="1"/>
  <c r="M653" i="25" s="1"/>
  <c r="M654" i="25" a="1"/>
  <c r="M654" i="25" s="1"/>
  <c r="M655" i="25" a="1"/>
  <c r="M655" i="25" s="1"/>
  <c r="M656" i="25" a="1"/>
  <c r="M656" i="25" s="1"/>
  <c r="M657" i="25" a="1"/>
  <c r="M657" i="25" s="1"/>
  <c r="M658" i="25" a="1"/>
  <c r="M658" i="25" s="1"/>
  <c r="M659" i="25" a="1"/>
  <c r="M659" i="25" s="1"/>
  <c r="M660" i="25" a="1"/>
  <c r="M660" i="25" s="1"/>
  <c r="M661" i="25" a="1"/>
  <c r="M661" i="25"/>
  <c r="M662" i="25" a="1"/>
  <c r="M662" i="25" s="1"/>
  <c r="M663" i="25" a="1"/>
  <c r="M663" i="25"/>
  <c r="M664" i="25" a="1"/>
  <c r="M664" i="25" s="1"/>
  <c r="M665" i="25" a="1"/>
  <c r="M665" i="25"/>
  <c r="M666" i="25" a="1"/>
  <c r="M666" i="25" s="1"/>
  <c r="M667" i="25" a="1"/>
  <c r="M667" i="25"/>
  <c r="M668" i="25" a="1"/>
  <c r="M668" i="25" s="1"/>
  <c r="M669" i="25" a="1"/>
  <c r="M669" i="25"/>
  <c r="M670" i="25" a="1"/>
  <c r="M670" i="25" s="1"/>
  <c r="M671" i="25" a="1"/>
  <c r="M671" i="25"/>
  <c r="M672" i="25" a="1"/>
  <c r="M672" i="25" s="1"/>
  <c r="M673" i="25" a="1"/>
  <c r="M673" i="25"/>
  <c r="M674" i="25" a="1"/>
  <c r="M674" i="25" s="1"/>
  <c r="M675" i="25" a="1"/>
  <c r="M675" i="25"/>
  <c r="M676" i="25" a="1"/>
  <c r="M676" i="25" s="1"/>
  <c r="M677" i="25" a="1"/>
  <c r="M677" i="25"/>
  <c r="M678" i="25" a="1"/>
  <c r="M678" i="25" s="1"/>
  <c r="M679" i="25" a="1"/>
  <c r="M679" i="25"/>
  <c r="M680" i="25" a="1"/>
  <c r="M680" i="25" s="1"/>
  <c r="M681" i="25" a="1"/>
  <c r="M681" i="25"/>
  <c r="M682" i="25" a="1"/>
  <c r="M682" i="25" s="1"/>
  <c r="M683" i="25" a="1"/>
  <c r="M683" i="25"/>
  <c r="M684" i="25" a="1"/>
  <c r="M684" i="25" s="1"/>
  <c r="M685" i="25" a="1"/>
  <c r="M685" i="25"/>
  <c r="M686" i="25" a="1"/>
  <c r="M686" i="25" s="1"/>
  <c r="M687" i="25" a="1"/>
  <c r="M687" i="25"/>
  <c r="M688" i="25" a="1"/>
  <c r="M688" i="25" s="1"/>
  <c r="M689" i="25" a="1"/>
  <c r="M689" i="25"/>
  <c r="M690" i="25" a="1"/>
  <c r="M690" i="25" s="1"/>
  <c r="M691" i="25" a="1"/>
  <c r="M691" i="25"/>
  <c r="M692" i="25" a="1"/>
  <c r="M692" i="25" s="1"/>
  <c r="M693" i="25" a="1"/>
  <c r="M693" i="25"/>
  <c r="M694" i="25" a="1"/>
  <c r="M694" i="25" s="1"/>
  <c r="M695" i="25" a="1"/>
  <c r="M695" i="25"/>
  <c r="M696" i="25" a="1"/>
  <c r="M696" i="25" s="1"/>
  <c r="M697" i="25" a="1"/>
  <c r="M697" i="25"/>
  <c r="M698" i="25" a="1"/>
  <c r="M698" i="25" s="1"/>
  <c r="M699" i="25" a="1"/>
  <c r="M699" i="25"/>
  <c r="M700" i="25" a="1"/>
  <c r="M700" i="25" s="1"/>
  <c r="M701" i="25" a="1"/>
  <c r="M701" i="25"/>
  <c r="M702" i="25" a="1"/>
  <c r="M702" i="25" s="1"/>
  <c r="M703" i="25" a="1"/>
  <c r="M703" i="25"/>
  <c r="M704" i="25" a="1"/>
  <c r="M704" i="25" s="1"/>
  <c r="M705" i="25" a="1"/>
  <c r="M705" i="25"/>
  <c r="M706" i="25" a="1"/>
  <c r="M706" i="25" s="1"/>
  <c r="M707" i="25" a="1"/>
  <c r="M707" i="25"/>
  <c r="M708" i="25" a="1"/>
  <c r="M708" i="25" s="1"/>
  <c r="M709" i="25" a="1"/>
  <c r="M709" i="25"/>
  <c r="M710" i="25" a="1"/>
  <c r="M710" i="25" s="1"/>
  <c r="M711" i="25" a="1"/>
  <c r="M711" i="25"/>
  <c r="M712" i="25" a="1"/>
  <c r="M712" i="25" s="1"/>
  <c r="M713" i="25" a="1"/>
  <c r="M713" i="25"/>
  <c r="M714" i="25" a="1"/>
  <c r="M714" i="25" s="1"/>
  <c r="M715" i="25" a="1"/>
  <c r="M715" i="25"/>
  <c r="M716" i="25" a="1"/>
  <c r="M716" i="25" s="1"/>
  <c r="M717" i="25" a="1"/>
  <c r="M717" i="25"/>
  <c r="M718" i="25" a="1"/>
  <c r="M718" i="25" s="1"/>
  <c r="M719" i="25" a="1"/>
  <c r="M719" i="25"/>
  <c r="M720" i="25" a="1"/>
  <c r="M720" i="25" s="1"/>
  <c r="M721" i="25" a="1"/>
  <c r="M721" i="25"/>
  <c r="M722" i="25" a="1"/>
  <c r="M722" i="25" s="1"/>
  <c r="M723" i="25" a="1"/>
  <c r="M723" i="25"/>
  <c r="M724" i="25" a="1"/>
  <c r="M724" i="25" s="1"/>
  <c r="M725" i="25" a="1"/>
  <c r="M725" i="25"/>
  <c r="M726" i="25" a="1"/>
  <c r="M726" i="25" s="1"/>
  <c r="M727" i="25" a="1"/>
  <c r="M727" i="25"/>
  <c r="M728" i="25" a="1"/>
  <c r="M728" i="25" s="1"/>
  <c r="M729" i="25" a="1"/>
  <c r="M729" i="25"/>
  <c r="M730" i="25" a="1"/>
  <c r="M730" i="25" s="1"/>
  <c r="M731" i="25" a="1"/>
  <c r="M731" i="25"/>
  <c r="M732" i="25" a="1"/>
  <c r="M732" i="25" s="1"/>
  <c r="M733" i="25" a="1"/>
  <c r="M733" i="25"/>
  <c r="M734" i="25" a="1"/>
  <c r="M734" i="25" s="1"/>
  <c r="M735" i="25" a="1"/>
  <c r="M735" i="25"/>
  <c r="M736" i="25" a="1"/>
  <c r="M736" i="25" s="1"/>
  <c r="M737" i="25" a="1"/>
  <c r="M737" i="25"/>
  <c r="M738" i="25" a="1"/>
  <c r="M738" i="25" s="1"/>
  <c r="M739" i="25" a="1"/>
  <c r="M739" i="25"/>
  <c r="M740" i="25" a="1"/>
  <c r="M740" i="25" s="1"/>
  <c r="M741" i="25" a="1"/>
  <c r="M741" i="25"/>
  <c r="M742" i="25" a="1"/>
  <c r="M742" i="25" s="1"/>
  <c r="M743" i="25" a="1"/>
  <c r="M743" i="25"/>
  <c r="M744" i="25" a="1"/>
  <c r="M744" i="25" s="1"/>
  <c r="M745" i="25" a="1"/>
  <c r="M745" i="25"/>
  <c r="M746" i="25" a="1"/>
  <c r="M746" i="25" s="1"/>
  <c r="M747" i="25" a="1"/>
  <c r="M747" i="25"/>
  <c r="M748" i="25" a="1"/>
  <c r="M748" i="25" s="1"/>
  <c r="M749" i="25" a="1"/>
  <c r="M749" i="25"/>
  <c r="M750" i="25" a="1"/>
  <c r="M750" i="25" s="1"/>
  <c r="M751" i="25" a="1"/>
  <c r="M751" i="25" s="1"/>
  <c r="M752" i="25" a="1"/>
  <c r="M752" i="25" s="1"/>
  <c r="M753" i="25" a="1"/>
  <c r="M753" i="25" s="1"/>
  <c r="M754" i="25" a="1"/>
  <c r="M754" i="25" s="1"/>
  <c r="M755" i="25" a="1"/>
  <c r="M755" i="25" s="1"/>
  <c r="M756" i="25" a="1"/>
  <c r="M756" i="25" s="1"/>
  <c r="M757" i="25" a="1"/>
  <c r="M757" i="25"/>
  <c r="M758" i="25" a="1"/>
  <c r="M758" i="25" s="1"/>
  <c r="M759" i="25" a="1"/>
  <c r="M759" i="25" s="1"/>
  <c r="M760" i="25" a="1"/>
  <c r="M760" i="25" s="1"/>
  <c r="M761" i="25" a="1"/>
  <c r="M761" i="25"/>
  <c r="M762" i="25" a="1"/>
  <c r="M762" i="25" s="1"/>
  <c r="M763" i="25" a="1"/>
  <c r="M763" i="25" s="1"/>
  <c r="M764" i="25" a="1"/>
  <c r="M764" i="25" s="1"/>
  <c r="M765" i="25" a="1"/>
  <c r="M765" i="25"/>
  <c r="M766" i="25" a="1"/>
  <c r="M766" i="25" s="1"/>
  <c r="M767" i="25" a="1"/>
  <c r="M767" i="25" s="1"/>
  <c r="M768" i="25" a="1"/>
  <c r="M768" i="25" s="1"/>
  <c r="M769" i="25" a="1"/>
  <c r="M769" i="25"/>
  <c r="M770" i="25" a="1"/>
  <c r="M770" i="25" s="1"/>
  <c r="M771" i="25" a="1"/>
  <c r="M771" i="25" s="1"/>
  <c r="M772" i="25" a="1"/>
  <c r="M772" i="25" s="1"/>
  <c r="M773" i="25" a="1"/>
  <c r="M773" i="25"/>
  <c r="M774" i="25" a="1"/>
  <c r="M774" i="25" s="1"/>
  <c r="M775" i="25" a="1"/>
  <c r="M775" i="25" s="1"/>
  <c r="M776" i="25" a="1"/>
  <c r="M776" i="25" s="1"/>
  <c r="M777" i="25" a="1"/>
  <c r="M777" i="25"/>
  <c r="M778" i="25" a="1"/>
  <c r="M778" i="25" s="1"/>
  <c r="M779" i="25" a="1"/>
  <c r="M779" i="25" s="1"/>
  <c r="M780" i="25" a="1"/>
  <c r="M780" i="25" s="1"/>
  <c r="M781" i="25" a="1"/>
  <c r="M781" i="25"/>
  <c r="M782" i="25" a="1"/>
  <c r="M782" i="25" s="1"/>
  <c r="M783" i="25" a="1"/>
  <c r="M783" i="25" s="1"/>
  <c r="M784" i="25" a="1"/>
  <c r="M784" i="25" s="1"/>
  <c r="M785" i="25" a="1"/>
  <c r="M785" i="25"/>
  <c r="M786" i="25" a="1"/>
  <c r="M786" i="25" s="1"/>
  <c r="M787" i="25" a="1"/>
  <c r="M787" i="25" s="1"/>
  <c r="M788" i="25" a="1"/>
  <c r="M788" i="25" s="1"/>
  <c r="M789" i="25" a="1"/>
  <c r="M789" i="25"/>
  <c r="M790" i="25" a="1"/>
  <c r="M790" i="25" s="1"/>
  <c r="M791" i="25" a="1"/>
  <c r="M791" i="25" s="1"/>
  <c r="M792" i="25" a="1"/>
  <c r="M792" i="25" s="1"/>
  <c r="M793" i="25" a="1"/>
  <c r="M793" i="25"/>
  <c r="M794" i="25" a="1"/>
  <c r="M794" i="25" s="1"/>
  <c r="M795" i="25" a="1"/>
  <c r="M795" i="25" s="1"/>
  <c r="M796" i="25" a="1"/>
  <c r="M796" i="25" s="1"/>
  <c r="M797" i="25" a="1"/>
  <c r="M797" i="25"/>
  <c r="M798" i="25" a="1"/>
  <c r="M798" i="25" s="1"/>
  <c r="M799" i="25" a="1"/>
  <c r="M799" i="25" s="1"/>
  <c r="M800" i="25" a="1"/>
  <c r="M800" i="25" s="1"/>
  <c r="M801" i="25" a="1"/>
  <c r="M801" i="25"/>
  <c r="M802" i="25" a="1"/>
  <c r="M802" i="25" s="1"/>
  <c r="M803" i="25" a="1"/>
  <c r="M803" i="25" s="1"/>
  <c r="M804" i="25" a="1"/>
  <c r="M804" i="25" s="1"/>
  <c r="M805" i="25" a="1"/>
  <c r="M805" i="25"/>
  <c r="M806" i="25" a="1"/>
  <c r="M806" i="25" s="1"/>
  <c r="M807" i="25" a="1"/>
  <c r="M807" i="25" s="1"/>
  <c r="M808" i="25" a="1"/>
  <c r="M808" i="25" s="1"/>
  <c r="M809" i="25" a="1"/>
  <c r="M809" i="25"/>
  <c r="M810" i="25" a="1"/>
  <c r="M810" i="25" s="1"/>
  <c r="M811" i="25" a="1"/>
  <c r="M811" i="25" s="1"/>
  <c r="M812" i="25" a="1"/>
  <c r="M812" i="25" s="1"/>
  <c r="M813" i="25" a="1"/>
  <c r="M813" i="25"/>
  <c r="M814" i="25" a="1"/>
  <c r="M814" i="25" s="1"/>
  <c r="M815" i="25" a="1"/>
  <c r="M815" i="25" s="1"/>
  <c r="M816" i="25" a="1"/>
  <c r="M816" i="25" s="1"/>
  <c r="M817" i="25" a="1"/>
  <c r="M817" i="25"/>
  <c r="M818" i="25" a="1"/>
  <c r="M818" i="25" s="1"/>
  <c r="M819" i="25" a="1"/>
  <c r="M819" i="25" s="1"/>
  <c r="M820" i="25" a="1"/>
  <c r="M820" i="25" s="1"/>
  <c r="M821" i="25" a="1"/>
  <c r="M821" i="25"/>
  <c r="M822" i="25" a="1"/>
  <c r="M822" i="25" s="1"/>
  <c r="M823" i="25" a="1"/>
  <c r="M823" i="25" s="1"/>
  <c r="M824" i="25" a="1"/>
  <c r="M824" i="25" s="1"/>
  <c r="M825" i="25" a="1"/>
  <c r="M825" i="25" s="1"/>
  <c r="M826" i="25" a="1"/>
  <c r="M826" i="25" s="1"/>
  <c r="M827" i="25" a="1"/>
  <c r="M827" i="25" s="1"/>
  <c r="M828" i="25" a="1"/>
  <c r="M828" i="25" s="1"/>
  <c r="M829" i="25" a="1"/>
  <c r="M829" i="25"/>
  <c r="M830" i="25" a="1"/>
  <c r="M830" i="25" s="1"/>
  <c r="M831" i="25" a="1"/>
  <c r="M831" i="25" s="1"/>
  <c r="M832" i="25" a="1"/>
  <c r="M832" i="25" s="1"/>
  <c r="M833" i="25" a="1"/>
  <c r="M833" i="25" s="1"/>
  <c r="M834" i="25" a="1"/>
  <c r="M834" i="25" s="1"/>
  <c r="M835" i="25" a="1"/>
  <c r="M835" i="25" s="1"/>
  <c r="M836" i="25" a="1"/>
  <c r="M836" i="25" s="1"/>
  <c r="M837" i="25" a="1"/>
  <c r="M837" i="25"/>
  <c r="M838" i="25" a="1"/>
  <c r="M838" i="25" s="1"/>
  <c r="M839" i="25" a="1"/>
  <c r="M839" i="25" s="1"/>
  <c r="M840" i="25" a="1"/>
  <c r="M840" i="25" s="1"/>
  <c r="M841" i="25" a="1"/>
  <c r="M841" i="25" s="1"/>
  <c r="M842" i="25" a="1"/>
  <c r="M842" i="25" s="1"/>
  <c r="M843" i="25" a="1"/>
  <c r="M843" i="25" s="1"/>
  <c r="M844" i="25" a="1"/>
  <c r="M844" i="25" s="1"/>
  <c r="M845" i="25" a="1"/>
  <c r="M845" i="25"/>
  <c r="M846" i="25" a="1"/>
  <c r="M846" i="25" s="1"/>
  <c r="M847" i="25" a="1"/>
  <c r="M847" i="25" s="1"/>
  <c r="M848" i="25" a="1"/>
  <c r="M848" i="25" s="1"/>
  <c r="M849" i="25" a="1"/>
  <c r="M849" i="25" s="1"/>
  <c r="M850" i="25" a="1"/>
  <c r="M850" i="25" s="1"/>
  <c r="M851" i="25" a="1"/>
  <c r="M851" i="25" s="1"/>
  <c r="M852" i="25" a="1"/>
  <c r="M852" i="25" s="1"/>
  <c r="M853" i="25" a="1"/>
  <c r="M853" i="25"/>
  <c r="M854" i="25" a="1"/>
  <c r="M854" i="25" s="1"/>
  <c r="M855" i="25" a="1"/>
  <c r="M855" i="25" s="1"/>
  <c r="M856" i="25" a="1"/>
  <c r="M856" i="25" s="1"/>
  <c r="M857" i="25" a="1"/>
  <c r="M857" i="25" s="1"/>
  <c r="M858" i="25" a="1"/>
  <c r="M858" i="25" s="1"/>
  <c r="M859" i="25" a="1"/>
  <c r="M859" i="25" s="1"/>
  <c r="M860" i="25" a="1"/>
  <c r="M860" i="25" s="1"/>
  <c r="M861" i="25" a="1"/>
  <c r="M861" i="25"/>
  <c r="M862" i="25" a="1"/>
  <c r="M862" i="25" s="1"/>
  <c r="M863" i="25" a="1"/>
  <c r="M863" i="25" s="1"/>
  <c r="M864" i="25" a="1"/>
  <c r="M864" i="25" s="1"/>
  <c r="M865" i="25" a="1"/>
  <c r="M865" i="25" s="1"/>
  <c r="M866" i="25" a="1"/>
  <c r="M866" i="25" s="1"/>
  <c r="M867" i="25" a="1"/>
  <c r="M867" i="25" s="1"/>
  <c r="M868" i="25" a="1"/>
  <c r="M868" i="25" s="1"/>
  <c r="M869" i="25" a="1"/>
  <c r="M869" i="25"/>
  <c r="M870" i="25" a="1"/>
  <c r="M870" i="25" s="1"/>
  <c r="M871" i="25" a="1"/>
  <c r="M871" i="25" s="1"/>
  <c r="M872" i="25" a="1"/>
  <c r="M872" i="25" s="1"/>
  <c r="M873" i="25" a="1"/>
  <c r="M873" i="25" s="1"/>
  <c r="M874" i="25" a="1"/>
  <c r="M874" i="25" s="1"/>
  <c r="M875" i="25" a="1"/>
  <c r="M875" i="25" s="1"/>
  <c r="M876" i="25" a="1"/>
  <c r="M876" i="25" s="1"/>
  <c r="M877" i="25" a="1"/>
  <c r="M877" i="25"/>
  <c r="M878" i="25" a="1"/>
  <c r="M878" i="25" s="1"/>
  <c r="M879" i="25" a="1"/>
  <c r="M879" i="25" s="1"/>
  <c r="M880" i="25" a="1"/>
  <c r="M880" i="25" s="1"/>
  <c r="M881" i="25" a="1"/>
  <c r="M881" i="25" s="1"/>
  <c r="M882" i="25" a="1"/>
  <c r="M882" i="25" s="1"/>
  <c r="M883" i="25" a="1"/>
  <c r="M883" i="25" s="1"/>
  <c r="M884" i="25" a="1"/>
  <c r="M884" i="25" s="1"/>
  <c r="M885" i="25" a="1"/>
  <c r="M885" i="25"/>
  <c r="M886" i="25" a="1"/>
  <c r="M886" i="25" s="1"/>
  <c r="M887" i="25" a="1"/>
  <c r="M887" i="25" s="1"/>
  <c r="M888" i="25" a="1"/>
  <c r="M888" i="25" s="1"/>
  <c r="M889" i="25" a="1"/>
  <c r="M889" i="25" s="1"/>
  <c r="M890" i="25" a="1"/>
  <c r="M890" i="25" s="1"/>
  <c r="M891" i="25" a="1"/>
  <c r="M891" i="25" s="1"/>
  <c r="M892" i="25" a="1"/>
  <c r="M892" i="25" s="1"/>
  <c r="M893" i="25" a="1"/>
  <c r="M893" i="25"/>
  <c r="M894" i="25" a="1"/>
  <c r="M894" i="25" s="1"/>
  <c r="M895" i="25" a="1"/>
  <c r="M895" i="25" s="1"/>
  <c r="M896" i="25" a="1"/>
  <c r="M896" i="25" s="1"/>
  <c r="M897" i="25" a="1"/>
  <c r="M897" i="25" s="1"/>
  <c r="M898" i="25" a="1"/>
  <c r="M898" i="25" s="1"/>
  <c r="M899" i="25" a="1"/>
  <c r="M899" i="25" s="1"/>
  <c r="M900" i="25" a="1"/>
  <c r="M900" i="25" s="1"/>
  <c r="M901" i="25" a="1"/>
  <c r="M901" i="25"/>
  <c r="M902" i="25" a="1"/>
  <c r="M902" i="25" s="1"/>
  <c r="M903" i="25" a="1"/>
  <c r="M903" i="25" s="1"/>
  <c r="M904" i="25" a="1"/>
  <c r="M904" i="25" s="1"/>
  <c r="M905" i="25" a="1"/>
  <c r="M905" i="25" s="1"/>
  <c r="M906" i="25" a="1"/>
  <c r="M906" i="25" s="1"/>
  <c r="M907" i="25" a="1"/>
  <c r="M907" i="25" s="1"/>
  <c r="M908" i="25" a="1"/>
  <c r="M908" i="25" s="1"/>
  <c r="M909" i="25" a="1"/>
  <c r="M909" i="25"/>
  <c r="M910" i="25" a="1"/>
  <c r="M910" i="25" s="1"/>
  <c r="M911" i="25" a="1"/>
  <c r="M911" i="25" s="1"/>
  <c r="M912" i="25" a="1"/>
  <c r="M912" i="25" s="1"/>
  <c r="M913" i="25" a="1"/>
  <c r="M913" i="25" s="1"/>
  <c r="M914" i="25" a="1"/>
  <c r="M914" i="25" s="1"/>
  <c r="M915" i="25" a="1"/>
  <c r="M915" i="25" s="1"/>
  <c r="M916" i="25" a="1"/>
  <c r="M916" i="25" s="1"/>
  <c r="M917" i="25" a="1"/>
  <c r="M917" i="25"/>
  <c r="M918" i="25" a="1"/>
  <c r="M918" i="25" s="1"/>
  <c r="M919" i="25" a="1"/>
  <c r="M919" i="25" s="1"/>
  <c r="M920" i="25" a="1"/>
  <c r="M920" i="25" s="1"/>
  <c r="M921" i="25" a="1"/>
  <c r="M921" i="25" s="1"/>
  <c r="M922" i="25" a="1"/>
  <c r="M922" i="25" s="1"/>
  <c r="M923" i="25" a="1"/>
  <c r="M923" i="25" s="1"/>
  <c r="M924" i="25" a="1"/>
  <c r="M924" i="25" s="1"/>
  <c r="M925" i="25" a="1"/>
  <c r="M925" i="25"/>
  <c r="M926" i="25" a="1"/>
  <c r="M926" i="25" s="1"/>
  <c r="M927" i="25" a="1"/>
  <c r="M927" i="25" s="1"/>
  <c r="M928" i="25" a="1"/>
  <c r="M928" i="25" s="1"/>
  <c r="M929" i="25" a="1"/>
  <c r="M929" i="25" s="1"/>
  <c r="M930" i="25" a="1"/>
  <c r="M930" i="25" s="1"/>
  <c r="M931" i="25" a="1"/>
  <c r="M931" i="25" s="1"/>
  <c r="M932" i="25" a="1"/>
  <c r="M932" i="25" s="1"/>
  <c r="M933" i="25" a="1"/>
  <c r="M933" i="25"/>
  <c r="M934" i="25" a="1"/>
  <c r="M934" i="25" s="1"/>
  <c r="M935" i="25" a="1"/>
  <c r="M935" i="25" s="1"/>
  <c r="M936" i="25" a="1"/>
  <c r="M936" i="25" s="1"/>
  <c r="M937" i="25" a="1"/>
  <c r="M937" i="25" s="1"/>
  <c r="M938" i="25" a="1"/>
  <c r="M938" i="25" s="1"/>
  <c r="M939" i="25" a="1"/>
  <c r="M939" i="25" s="1"/>
  <c r="M940" i="25" a="1"/>
  <c r="M940" i="25" s="1"/>
  <c r="M941" i="25" a="1"/>
  <c r="M941" i="25"/>
  <c r="M942" i="25" a="1"/>
  <c r="M942" i="25" s="1"/>
  <c r="M943" i="25" a="1"/>
  <c r="M943" i="25" s="1"/>
  <c r="M944" i="25" a="1"/>
  <c r="M944" i="25" s="1"/>
  <c r="M945" i="25" a="1"/>
  <c r="M945" i="25" s="1"/>
  <c r="M946" i="25" a="1"/>
  <c r="M946" i="25" s="1"/>
  <c r="M947" i="25" a="1"/>
  <c r="M947" i="25" s="1"/>
  <c r="M948" i="25" a="1"/>
  <c r="M948" i="25" s="1"/>
  <c r="M949" i="25" a="1"/>
  <c r="M949" i="25"/>
  <c r="M950" i="25" a="1"/>
  <c r="M950" i="25" s="1"/>
  <c r="M951" i="25" a="1"/>
  <c r="M951" i="25" s="1"/>
  <c r="M952" i="25" a="1"/>
  <c r="M952" i="25" s="1"/>
  <c r="M953" i="25" a="1"/>
  <c r="M953" i="25" s="1"/>
  <c r="M954" i="25" a="1"/>
  <c r="M954" i="25" s="1"/>
  <c r="M955" i="25" a="1"/>
  <c r="M955" i="25" s="1"/>
  <c r="M956" i="25" a="1"/>
  <c r="M956" i="25" s="1"/>
  <c r="M957" i="25" a="1"/>
  <c r="M957" i="25"/>
  <c r="M958" i="25" a="1"/>
  <c r="M958" i="25" s="1"/>
  <c r="M959" i="25" a="1"/>
  <c r="M959" i="25" s="1"/>
  <c r="M960" i="25" a="1"/>
  <c r="M960" i="25" s="1"/>
  <c r="M961" i="25" a="1"/>
  <c r="M961" i="25" s="1"/>
  <c r="M962" i="25" a="1"/>
  <c r="M962" i="25" s="1"/>
  <c r="M963" i="25" a="1"/>
  <c r="M963" i="25" s="1"/>
  <c r="M964" i="25" a="1"/>
  <c r="M964" i="25" s="1"/>
  <c r="M965" i="25" a="1"/>
  <c r="M965" i="25"/>
  <c r="M966" i="25" a="1"/>
  <c r="M966" i="25" s="1"/>
  <c r="M967" i="25" a="1"/>
  <c r="M967" i="25" s="1"/>
  <c r="M968" i="25" a="1"/>
  <c r="M968" i="25" s="1"/>
  <c r="M969" i="25" a="1"/>
  <c r="M969" i="25" s="1"/>
  <c r="M970" i="25" a="1"/>
  <c r="M970" i="25" s="1"/>
  <c r="M971" i="25" a="1"/>
  <c r="M971" i="25" s="1"/>
  <c r="M972" i="25" a="1"/>
  <c r="M972" i="25" s="1"/>
  <c r="M973" i="25" a="1"/>
  <c r="M973" i="25"/>
  <c r="M974" i="25" a="1"/>
  <c r="M974" i="25" s="1"/>
  <c r="M975" i="25" a="1"/>
  <c r="M975" i="25" s="1"/>
  <c r="M976" i="25" a="1"/>
  <c r="M976" i="25" s="1"/>
  <c r="M977" i="25" a="1"/>
  <c r="M977" i="25" s="1"/>
  <c r="M978" i="25" a="1"/>
  <c r="M978" i="25"/>
  <c r="M979" i="25" a="1"/>
  <c r="M979" i="25" s="1"/>
  <c r="M980" i="25" a="1"/>
  <c r="M980" i="25" s="1"/>
  <c r="M981" i="25" a="1"/>
  <c r="M981" i="25" s="1"/>
  <c r="M982" i="25" a="1"/>
  <c r="M982" i="25" s="1"/>
  <c r="M983" i="25" a="1"/>
  <c r="M983" i="25" s="1"/>
  <c r="M984" i="25" a="1"/>
  <c r="M984" i="25"/>
  <c r="M985" i="25" a="1"/>
  <c r="M985" i="25" s="1"/>
  <c r="M986" i="25" a="1"/>
  <c r="M986" i="25"/>
  <c r="M987" i="25" a="1"/>
  <c r="M987" i="25" s="1"/>
  <c r="M988" i="25" a="1"/>
  <c r="M988" i="25" s="1"/>
  <c r="M989" i="25" a="1"/>
  <c r="M989" i="25" s="1"/>
  <c r="M990" i="25" a="1"/>
  <c r="M990" i="25" s="1"/>
  <c r="M991" i="25" a="1"/>
  <c r="M991" i="25" s="1"/>
  <c r="M992" i="25" a="1"/>
  <c r="M992" i="25"/>
  <c r="M993" i="25" a="1"/>
  <c r="M993" i="25" s="1"/>
  <c r="M994" i="25" a="1"/>
  <c r="M994" i="25"/>
  <c r="M995" i="25" a="1"/>
  <c r="M995" i="25" s="1"/>
  <c r="M996" i="25" a="1"/>
  <c r="M996" i="25" s="1"/>
  <c r="M997" i="25" a="1"/>
  <c r="M997" i="25" s="1"/>
  <c r="M998" i="25" a="1"/>
  <c r="M998" i="25" s="1"/>
  <c r="M999" i="25" a="1"/>
  <c r="M999" i="25" s="1"/>
  <c r="M1000" i="25" a="1"/>
  <c r="M1000" i="25"/>
  <c r="M1001" i="25" a="1"/>
  <c r="M1001" i="25" s="1"/>
  <c r="M1002" i="25" a="1"/>
  <c r="M1002" i="25"/>
  <c r="M1003" i="25" a="1"/>
  <c r="M1003" i="25" s="1"/>
  <c r="M1004" i="25" a="1"/>
  <c r="M1004" i="25" s="1"/>
  <c r="M1005" i="25" a="1"/>
  <c r="M1005" i="25" s="1"/>
  <c r="M1006" i="25" a="1"/>
  <c r="M1006" i="25" s="1"/>
  <c r="M1007" i="25" a="1"/>
  <c r="M1007" i="25" s="1"/>
  <c r="M1008" i="25" a="1"/>
  <c r="M1008" i="25"/>
  <c r="M1009" i="25" a="1"/>
  <c r="M1009" i="25" s="1"/>
  <c r="M1010" i="25" a="1"/>
  <c r="M1010" i="25"/>
  <c r="M1011" i="25" a="1"/>
  <c r="M1011" i="25" s="1"/>
  <c r="M1012" i="25" a="1"/>
  <c r="M1012" i="25" s="1"/>
  <c r="M1013" i="25" a="1"/>
  <c r="M1013" i="25" s="1"/>
  <c r="M1014" i="25" a="1"/>
  <c r="M1014" i="25" s="1"/>
  <c r="M1015" i="25" a="1"/>
  <c r="M1015" i="25" s="1"/>
  <c r="M1016" i="25" a="1"/>
  <c r="M1016" i="25"/>
  <c r="M1017" i="25" a="1"/>
  <c r="M1017" i="25" s="1"/>
  <c r="M1018" i="25" a="1"/>
  <c r="M1018" i="25"/>
  <c r="M1019" i="25" a="1"/>
  <c r="M1019" i="25" s="1"/>
  <c r="M1020" i="25" a="1"/>
  <c r="M1020" i="25" s="1"/>
  <c r="M1021" i="25" a="1"/>
  <c r="M1021" i="25" s="1"/>
  <c r="M1022" i="25" a="1"/>
  <c r="M1022" i="25" s="1"/>
  <c r="M1023" i="25" a="1"/>
  <c r="M1023" i="25" s="1"/>
  <c r="M1024" i="25" a="1"/>
  <c r="M1024" i="25"/>
  <c r="M1025" i="25" a="1"/>
  <c r="M1025" i="25" s="1"/>
  <c r="M1026" i="25" a="1"/>
  <c r="M1026" i="25"/>
  <c r="M1027" i="25" a="1"/>
  <c r="M1027" i="25" s="1"/>
  <c r="M1028" i="25" a="1"/>
  <c r="M1028" i="25" s="1"/>
  <c r="M1029" i="25" a="1"/>
  <c r="M1029" i="25" s="1"/>
  <c r="M1030" i="25" a="1"/>
  <c r="M1030" i="25" s="1"/>
  <c r="M1031" i="25" a="1"/>
  <c r="M1031" i="25" s="1"/>
  <c r="M1032" i="25" a="1"/>
  <c r="M1032" i="25"/>
  <c r="M1033" i="25" a="1"/>
  <c r="M1033" i="25" s="1"/>
  <c r="M1034" i="25" a="1"/>
  <c r="M1034" i="25"/>
  <c r="M1035" i="25" a="1"/>
  <c r="M1035" i="25" s="1"/>
  <c r="M1036" i="25" a="1"/>
  <c r="M1036" i="25" s="1"/>
  <c r="M1037" i="25" a="1"/>
  <c r="M1037" i="25" s="1"/>
  <c r="M1038" i="25" a="1"/>
  <c r="M1038" i="25" s="1"/>
  <c r="M1039" i="25" a="1"/>
  <c r="M1039" i="25" s="1"/>
  <c r="M1040" i="25" a="1"/>
  <c r="M1040" i="25"/>
  <c r="M1041" i="25" a="1"/>
  <c r="M1041" i="25" s="1"/>
  <c r="M1042" i="25" a="1"/>
  <c r="M1042" i="25" s="1"/>
  <c r="M1043" i="25" a="1"/>
  <c r="M1043" i="25" s="1"/>
  <c r="M1044" i="25" a="1"/>
  <c r="M1044" i="25" s="1"/>
  <c r="M1045" i="25" a="1"/>
  <c r="M1045" i="25" s="1"/>
  <c r="M1046" i="25" a="1"/>
  <c r="M1046" i="25" s="1"/>
  <c r="M1047" i="25" a="1"/>
  <c r="M1047" i="25" s="1"/>
  <c r="M1048" i="25" a="1"/>
  <c r="M1048" i="25"/>
  <c r="M1049" i="25" a="1"/>
  <c r="M1049" i="25" s="1"/>
  <c r="M1050" i="25" a="1"/>
  <c r="M1050" i="25"/>
  <c r="M1051" i="25" a="1"/>
  <c r="M1051" i="25" s="1"/>
  <c r="M1052" i="25" a="1"/>
  <c r="M1052" i="25" s="1"/>
  <c r="M1053" i="25" a="1"/>
  <c r="M1053" i="25" s="1"/>
  <c r="M1054" i="25" a="1"/>
  <c r="M1054" i="25" s="1"/>
  <c r="M1055" i="25" a="1"/>
  <c r="M1055" i="25" s="1"/>
  <c r="M1056" i="25" a="1"/>
  <c r="M1056" i="25"/>
  <c r="M1057" i="25" a="1"/>
  <c r="M1057" i="25" s="1"/>
  <c r="M1058" i="25" a="1"/>
  <c r="M1058" i="25"/>
  <c r="M1059" i="25" a="1"/>
  <c r="M1059" i="25" s="1"/>
  <c r="M1060" i="25" a="1"/>
  <c r="M1060" i="25" s="1"/>
  <c r="M1061" i="25" a="1"/>
  <c r="M1061" i="25" s="1"/>
  <c r="M1062" i="25" a="1"/>
  <c r="M1062" i="25" s="1"/>
  <c r="M1063" i="25" a="1"/>
  <c r="M1063" i="25" s="1"/>
  <c r="M1064" i="25" a="1"/>
  <c r="M1064" i="25"/>
  <c r="M1065" i="25" a="1"/>
  <c r="M1065" i="25" s="1"/>
  <c r="M1066" i="25" a="1"/>
  <c r="M1066" i="25"/>
  <c r="M1067" i="25" a="1"/>
  <c r="M1067" i="25" s="1"/>
  <c r="M1068" i="25" a="1"/>
  <c r="M1068" i="25" s="1"/>
  <c r="M1069" i="25" a="1"/>
  <c r="M1069" i="25" s="1"/>
  <c r="M1070" i="25" a="1"/>
  <c r="M1070" i="25" s="1"/>
  <c r="M1071" i="25" a="1"/>
  <c r="M1071" i="25" s="1"/>
  <c r="M1072" i="25" a="1"/>
  <c r="M1072" i="25"/>
  <c r="M1073" i="25" a="1"/>
  <c r="M1073" i="25" s="1"/>
  <c r="M1074" i="25" a="1"/>
  <c r="M1074" i="25" s="1"/>
  <c r="M1075" i="25" a="1"/>
  <c r="M1075" i="25" s="1"/>
  <c r="M1076" i="25" a="1"/>
  <c r="M1076" i="25" s="1"/>
  <c r="M1077" i="25" a="1"/>
  <c r="M1077" i="25" s="1"/>
  <c r="M1078" i="25" a="1"/>
  <c r="M1078" i="25" s="1"/>
  <c r="M1079" i="25" a="1"/>
  <c r="M1079" i="25" s="1"/>
  <c r="M1080" i="25" a="1"/>
  <c r="M1080" i="25"/>
  <c r="M1081" i="25" a="1"/>
  <c r="M1081" i="25" s="1"/>
  <c r="M1082" i="25" a="1"/>
  <c r="M1082" i="25" s="1"/>
  <c r="M1083" i="25" a="1"/>
  <c r="M1083" i="25" s="1"/>
  <c r="M1084" i="25" a="1"/>
  <c r="M1084" i="25" s="1"/>
  <c r="M1085" i="25" a="1"/>
  <c r="M1085" i="25" s="1"/>
  <c r="M1086" i="25" a="1"/>
  <c r="M1086" i="25" s="1"/>
  <c r="M1087" i="25" a="1"/>
  <c r="M1087" i="25" s="1"/>
  <c r="M1088" i="25" a="1"/>
  <c r="M1088" i="25"/>
  <c r="M1089" i="25" a="1"/>
  <c r="M1089" i="25" s="1"/>
  <c r="M1090" i="25" a="1"/>
  <c r="M1090" i="25" s="1"/>
  <c r="M1091" i="25" a="1"/>
  <c r="M1091" i="25" s="1"/>
  <c r="M1092" i="25" a="1"/>
  <c r="M1092" i="25" s="1"/>
  <c r="M1093" i="25" a="1"/>
  <c r="M1093" i="25" s="1"/>
  <c r="M1094" i="25" a="1"/>
  <c r="M1094" i="25" s="1"/>
  <c r="M1095" i="25" a="1"/>
  <c r="M1095" i="25" s="1"/>
  <c r="M1096" i="25" a="1"/>
  <c r="M1096" i="25"/>
  <c r="M1097" i="25" a="1"/>
  <c r="M1097" i="25" s="1"/>
  <c r="M1098" i="25" a="1"/>
  <c r="M1098" i="25" s="1"/>
  <c r="M1099" i="25" a="1"/>
  <c r="M1099" i="25" s="1"/>
  <c r="M1100" i="25" a="1"/>
  <c r="M1100" i="25" s="1"/>
  <c r="M1101" i="25" a="1"/>
  <c r="M1101" i="25" s="1"/>
  <c r="M1102" i="25" a="1"/>
  <c r="M1102" i="25" s="1"/>
  <c r="M1103" i="25" a="1"/>
  <c r="M1103" i="25" s="1"/>
  <c r="M1104" i="25" a="1"/>
  <c r="M1104" i="25"/>
  <c r="M1105" i="25" a="1"/>
  <c r="M1105" i="25" s="1"/>
  <c r="M1106" i="25" a="1"/>
  <c r="M1106" i="25" s="1"/>
  <c r="M1107" i="25" a="1"/>
  <c r="M1107" i="25" s="1"/>
  <c r="M1108" i="25" a="1"/>
  <c r="M1108" i="25" s="1"/>
  <c r="M1109" i="25" a="1"/>
  <c r="M1109" i="25"/>
  <c r="M1110" i="25" a="1"/>
  <c r="M1110" i="25" s="1"/>
  <c r="M1111" i="25" a="1"/>
  <c r="M1111" i="25"/>
  <c r="M1112" i="25" a="1"/>
  <c r="M1112" i="25" s="1"/>
  <c r="M1113" i="25" a="1"/>
  <c r="M1113" i="25"/>
  <c r="M1114" i="25" a="1"/>
  <c r="M1114" i="25" s="1"/>
  <c r="M1115" i="25" a="1"/>
  <c r="M1115" i="25"/>
  <c r="M1116" i="25" a="1"/>
  <c r="M1116" i="25" s="1"/>
  <c r="M1117" i="25" a="1"/>
  <c r="M1117" i="25"/>
  <c r="M1118" i="25" a="1"/>
  <c r="M1118" i="25" s="1"/>
  <c r="M1119" i="25" a="1"/>
  <c r="M1119" i="25"/>
  <c r="M1120" i="25" a="1"/>
  <c r="M1120" i="25" s="1"/>
  <c r="M1121" i="25" a="1"/>
  <c r="M1121" i="25"/>
  <c r="M1122" i="25" a="1"/>
  <c r="M1122" i="25" s="1"/>
  <c r="M1123" i="25" a="1"/>
  <c r="M1123" i="25"/>
  <c r="M1124" i="25" a="1"/>
  <c r="M1124" i="25" s="1"/>
  <c r="M1125" i="25" a="1"/>
  <c r="M1125" i="25"/>
  <c r="M1126" i="25" a="1"/>
  <c r="M1126" i="25" s="1"/>
  <c r="M1127" i="25" a="1"/>
  <c r="M1127" i="25"/>
  <c r="M1128" i="25" a="1"/>
  <c r="M1128" i="25" s="1"/>
  <c r="M1129" i="25" a="1"/>
  <c r="M1129" i="25"/>
  <c r="M1130" i="25" a="1"/>
  <c r="M1130" i="25" s="1"/>
  <c r="M1131" i="25" a="1"/>
  <c r="M1131" i="25"/>
  <c r="M1132" i="25" a="1"/>
  <c r="M1132" i="25" s="1"/>
  <c r="M1133" i="25" a="1"/>
  <c r="M1133" i="25"/>
  <c r="M1134" i="25" a="1"/>
  <c r="M1134" i="25" s="1"/>
  <c r="M1135" i="25" a="1"/>
  <c r="M1135" i="25"/>
  <c r="M1136" i="25" a="1"/>
  <c r="M1136" i="25" s="1"/>
  <c r="M1137" i="25" a="1"/>
  <c r="M1137" i="25"/>
  <c r="M1138" i="25" a="1"/>
  <c r="M1138" i="25" s="1"/>
  <c r="M1139" i="25" a="1"/>
  <c r="M1139" i="25"/>
  <c r="M1140" i="25" a="1"/>
  <c r="M1140" i="25" s="1"/>
  <c r="M1141" i="25" a="1"/>
  <c r="M1141" i="25"/>
  <c r="M1142" i="25" a="1"/>
  <c r="M1142" i="25" s="1"/>
  <c r="M1143" i="25" a="1"/>
  <c r="M1143" i="25"/>
  <c r="M1144" i="25" a="1"/>
  <c r="M1144" i="25" s="1"/>
  <c r="M1145" i="25" a="1"/>
  <c r="M1145" i="25"/>
  <c r="M1146" i="25" a="1"/>
  <c r="M1146" i="25" s="1"/>
  <c r="M1147" i="25" a="1"/>
  <c r="M1147" i="25"/>
  <c r="M1148" i="25" a="1"/>
  <c r="M1148" i="25" s="1"/>
  <c r="M1149" i="25" a="1"/>
  <c r="M1149" i="25"/>
  <c r="M1150" i="25" a="1"/>
  <c r="M1150" i="25" s="1"/>
  <c r="M1151" i="25" a="1"/>
  <c r="M1151" i="25"/>
  <c r="M1152" i="25" a="1"/>
  <c r="M1152" i="25" s="1"/>
  <c r="M1153" i="25" a="1"/>
  <c r="M1153" i="25"/>
  <c r="M1154" i="25" a="1"/>
  <c r="M1154" i="25" s="1"/>
  <c r="M1155" i="25" a="1"/>
  <c r="M1155" i="25"/>
  <c r="M1156" i="25" a="1"/>
  <c r="M1156" i="25" s="1"/>
  <c r="M1157" i="25" a="1"/>
  <c r="M1157" i="25"/>
  <c r="M1158" i="25" a="1"/>
  <c r="M1158" i="25" s="1"/>
  <c r="M1159" i="25" a="1"/>
  <c r="M1159" i="25"/>
  <c r="M1160" i="25" a="1"/>
  <c r="M1160" i="25" s="1"/>
  <c r="M1161" i="25" a="1"/>
  <c r="M1161" i="25"/>
  <c r="M1162" i="25" a="1"/>
  <c r="M1162" i="25" s="1"/>
  <c r="M1163" i="25" a="1"/>
  <c r="M1163" i="25"/>
  <c r="M1164" i="25" a="1"/>
  <c r="M1164" i="25" s="1"/>
  <c r="M1165" i="25" a="1"/>
  <c r="M1165" i="25"/>
  <c r="M1166" i="25" a="1"/>
  <c r="M1166" i="25" s="1"/>
  <c r="M1167" i="25" a="1"/>
  <c r="M1167" i="25"/>
  <c r="M1168" i="25" a="1"/>
  <c r="M1168" i="25" s="1"/>
  <c r="M1169" i="25" a="1"/>
  <c r="M1169" i="25"/>
  <c r="M1170" i="25" a="1"/>
  <c r="M1170" i="25" s="1"/>
  <c r="M1171" i="25" a="1"/>
  <c r="M1171" i="25"/>
  <c r="M1172" i="25" a="1"/>
  <c r="M1172" i="25" s="1"/>
  <c r="M1173" i="25" a="1"/>
  <c r="M1173" i="25"/>
  <c r="M1174" i="25" a="1"/>
  <c r="M1174" i="25" s="1"/>
  <c r="M1175" i="25" a="1"/>
  <c r="M1175" i="25"/>
  <c r="M1176" i="25" a="1"/>
  <c r="M1176" i="25" s="1"/>
  <c r="M1177" i="25" a="1"/>
  <c r="M1177" i="25"/>
  <c r="M1178" i="25" a="1"/>
  <c r="M1178" i="25" s="1"/>
  <c r="M1179" i="25" a="1"/>
  <c r="M1179" i="25"/>
  <c r="M1180" i="25" a="1"/>
  <c r="M1180" i="25" s="1"/>
  <c r="M1181" i="25" a="1"/>
  <c r="M1181" i="25"/>
  <c r="M1182" i="25" a="1"/>
  <c r="M1182" i="25" s="1"/>
  <c r="M1183" i="25" a="1"/>
  <c r="M1183" i="25"/>
  <c r="M1184" i="25" a="1"/>
  <c r="M1184" i="25" s="1"/>
  <c r="M1185" i="25" a="1"/>
  <c r="M1185" i="25"/>
  <c r="M1186" i="25" a="1"/>
  <c r="M1186" i="25" s="1"/>
  <c r="M1187" i="25" a="1"/>
  <c r="M1187" i="25"/>
  <c r="M1188" i="25" a="1"/>
  <c r="M1188" i="25" s="1"/>
  <c r="M1189" i="25" a="1"/>
  <c r="M1189" i="25"/>
  <c r="M1190" i="25" a="1"/>
  <c r="M1190" i="25" s="1"/>
  <c r="M1191" i="25" a="1"/>
  <c r="M1191" i="25"/>
  <c r="M1192" i="25" a="1"/>
  <c r="M1192" i="25" s="1"/>
  <c r="M1193" i="25" a="1"/>
  <c r="M1193" i="25"/>
  <c r="M1194" i="25" a="1"/>
  <c r="M1194" i="25" s="1"/>
  <c r="M1195" i="25" a="1"/>
  <c r="M1195" i="25"/>
  <c r="M1196" i="25" a="1"/>
  <c r="M1196" i="25" s="1"/>
  <c r="M1197" i="25" a="1"/>
  <c r="M1197" i="25"/>
  <c r="M1198" i="25" a="1"/>
  <c r="M1198" i="25" s="1"/>
  <c r="M1199" i="25" a="1"/>
  <c r="M1199" i="25"/>
  <c r="M1200" i="25" a="1"/>
  <c r="M1200" i="25" s="1"/>
  <c r="M1201" i="25" a="1"/>
  <c r="M1201" i="25"/>
  <c r="M1202" i="25" a="1"/>
  <c r="M1202" i="25" s="1"/>
  <c r="M1203" i="25" a="1"/>
  <c r="M1203" i="25"/>
  <c r="M1204" i="25" a="1"/>
  <c r="M1204" i="25" s="1"/>
  <c r="M1205" i="25" a="1"/>
  <c r="M1205" i="25"/>
  <c r="M1206" i="25" a="1"/>
  <c r="M1206" i="25" s="1"/>
  <c r="M1207" i="25" a="1"/>
  <c r="M1207" i="25"/>
  <c r="M1208" i="25" a="1"/>
  <c r="M1208" i="25" s="1"/>
  <c r="M1209" i="25" a="1"/>
  <c r="M1209" i="25"/>
  <c r="M1210" i="25" a="1"/>
  <c r="M1210" i="25" s="1"/>
  <c r="M1211" i="25" a="1"/>
  <c r="M1211" i="25"/>
  <c r="M1212" i="25" a="1"/>
  <c r="M1212" i="25" s="1"/>
  <c r="M1213" i="25" a="1"/>
  <c r="M1213" i="25"/>
  <c r="M1214" i="25" a="1"/>
  <c r="M1214" i="25" s="1"/>
  <c r="M1215" i="25" a="1"/>
  <c r="M1215" i="25"/>
  <c r="M1216" i="25" a="1"/>
  <c r="M1216" i="25" s="1"/>
  <c r="M1217" i="25" a="1"/>
  <c r="M1217" i="25"/>
  <c r="M1218" i="25" a="1"/>
  <c r="M1218" i="25" s="1"/>
  <c r="M1219" i="25" a="1"/>
  <c r="M1219" i="25"/>
  <c r="M1220" i="25" a="1"/>
  <c r="M1220" i="25" s="1"/>
  <c r="M1221" i="25" a="1"/>
  <c r="M1221" i="25"/>
  <c r="M1222" i="25" a="1"/>
  <c r="M1222" i="25" s="1"/>
  <c r="M1223" i="25" a="1"/>
  <c r="M1223" i="25"/>
  <c r="M1224" i="25" a="1"/>
  <c r="M1224" i="25" s="1"/>
  <c r="M1225" i="25" a="1"/>
  <c r="M1225" i="25"/>
  <c r="M1226" i="25" a="1"/>
  <c r="M1226" i="25" s="1"/>
  <c r="M1227" i="25" a="1"/>
  <c r="M1227" i="25"/>
  <c r="M1228" i="25" a="1"/>
  <c r="M1228" i="25" s="1"/>
  <c r="M1229" i="25" a="1"/>
  <c r="M1229" i="25"/>
  <c r="M1230" i="25" a="1"/>
  <c r="M1230" i="25" s="1"/>
  <c r="M1231" i="25" a="1"/>
  <c r="M1231" i="25"/>
  <c r="M1232" i="25" a="1"/>
  <c r="M1232" i="25" s="1"/>
  <c r="M1233" i="25" a="1"/>
  <c r="M1233" i="25"/>
  <c r="M1234" i="25" a="1"/>
  <c r="M1234" i="25" s="1"/>
  <c r="M1235" i="25" a="1"/>
  <c r="M1235" i="25"/>
  <c r="M1236" i="25" a="1"/>
  <c r="M1236" i="25" s="1"/>
  <c r="M1237" i="25" a="1"/>
  <c r="M1237" i="25"/>
  <c r="M1238" i="25" a="1"/>
  <c r="M1238" i="25" s="1"/>
  <c r="M1239" i="25" a="1"/>
  <c r="M1239" i="25" s="1"/>
  <c r="M1240" i="25" a="1"/>
  <c r="M1240" i="25" s="1"/>
  <c r="M1241" i="25" a="1"/>
  <c r="M1241" i="25"/>
  <c r="M1242" i="25" a="1"/>
  <c r="M1242" i="25" s="1"/>
  <c r="M1243" i="25" a="1"/>
  <c r="M1243" i="25"/>
  <c r="M1244" i="25" a="1"/>
  <c r="M1244" i="25" s="1"/>
  <c r="M1245" i="25" a="1"/>
  <c r="M1245" i="25" s="1"/>
  <c r="M1246" i="25" a="1"/>
  <c r="M1246" i="25"/>
  <c r="M1247" i="25" a="1"/>
  <c r="M1247" i="25" s="1"/>
  <c r="M1248" i="25" a="1"/>
  <c r="M1248" i="25"/>
  <c r="M1249" i="25" a="1"/>
  <c r="M1249" i="25" s="1"/>
  <c r="M1250" i="25" a="1"/>
  <c r="M1250" i="25"/>
  <c r="M1251" i="25" a="1"/>
  <c r="M1251" i="25" s="1"/>
  <c r="M1252" i="25" a="1"/>
  <c r="M1252" i="25"/>
  <c r="M1253" i="25" a="1"/>
  <c r="M1253" i="25" s="1"/>
  <c r="M1254" i="25" a="1"/>
  <c r="M1254" i="25"/>
  <c r="M1255" i="25" a="1"/>
  <c r="M1255" i="25" s="1"/>
  <c r="M1256" i="25" a="1"/>
  <c r="M1256" i="25"/>
  <c r="M1257" i="25" a="1"/>
  <c r="M1257" i="25" s="1"/>
  <c r="M1258" i="25" a="1"/>
  <c r="M1258" i="25"/>
  <c r="M1259" i="25" a="1"/>
  <c r="M1259" i="25" s="1"/>
  <c r="M1260" i="25" a="1"/>
  <c r="M1260" i="25"/>
  <c r="M1261" i="25" a="1"/>
  <c r="M1261" i="25" s="1"/>
  <c r="M1262" i="25" a="1"/>
  <c r="M1262" i="25"/>
  <c r="M1263" i="25" a="1"/>
  <c r="M1263" i="25" s="1"/>
  <c r="M1264" i="25" a="1"/>
  <c r="M1264" i="25"/>
  <c r="M1265" i="25" a="1"/>
  <c r="M1265" i="25" s="1"/>
  <c r="M1266" i="25" a="1"/>
  <c r="M1266" i="25"/>
  <c r="M1267" i="25" a="1"/>
  <c r="M1267" i="25" s="1"/>
  <c r="M1268" i="25" a="1"/>
  <c r="M1268" i="25"/>
  <c r="M1269" i="25" a="1"/>
  <c r="M1269" i="25" s="1"/>
  <c r="M1270" i="25" a="1"/>
  <c r="M1270" i="25"/>
  <c r="M1271" i="25" a="1"/>
  <c r="M1271" i="25" s="1"/>
  <c r="M1272" i="25" a="1"/>
  <c r="M1272" i="25"/>
  <c r="M1273" i="25" a="1"/>
  <c r="M1273" i="25" s="1"/>
  <c r="M1274" i="25" a="1"/>
  <c r="M1274" i="25"/>
  <c r="M1275" i="25" a="1"/>
  <c r="M1275" i="25" s="1"/>
  <c r="M1276" i="25" a="1"/>
  <c r="M1276" i="25"/>
  <c r="M1277" i="25" a="1"/>
  <c r="M1277" i="25" s="1"/>
  <c r="M1278" i="25" a="1"/>
  <c r="M1278" i="25"/>
  <c r="M1279" i="25" a="1"/>
  <c r="M1279" i="25" s="1"/>
  <c r="M1280" i="25" a="1"/>
  <c r="M1280" i="25"/>
  <c r="M1281" i="25" a="1"/>
  <c r="M1281" i="25" s="1"/>
  <c r="M1282" i="25" a="1"/>
  <c r="M1282" i="25" s="1"/>
  <c r="M1283" i="25" a="1"/>
  <c r="M1283" i="25" s="1"/>
  <c r="M1284" i="25" a="1"/>
  <c r="M1284" i="25" s="1"/>
  <c r="M1285" i="25" a="1"/>
  <c r="M1285" i="25" s="1"/>
  <c r="M1286" i="25" a="1"/>
  <c r="M1286" i="25"/>
  <c r="M1287" i="25" a="1"/>
  <c r="M1287" i="25" s="1"/>
  <c r="M1288" i="25" a="1"/>
  <c r="M1288" i="25" s="1"/>
  <c r="M1289" i="25" a="1"/>
  <c r="M1289" i="25" s="1"/>
  <c r="M1290" i="25" a="1"/>
  <c r="M1290" i="25" s="1"/>
  <c r="M1291" i="25" a="1"/>
  <c r="M1291" i="25" s="1"/>
  <c r="M1292" i="25" a="1"/>
  <c r="M1292" i="25" s="1"/>
  <c r="M1293" i="25" a="1"/>
  <c r="M1293" i="25" s="1"/>
  <c r="M1294" i="25" a="1"/>
  <c r="M1294" i="25"/>
  <c r="M1295" i="25" a="1"/>
  <c r="M1295" i="25" s="1"/>
  <c r="M1296" i="25" a="1"/>
  <c r="M1296" i="25" s="1"/>
  <c r="M1297" i="25" a="1"/>
  <c r="M1297" i="25" s="1"/>
  <c r="M1298" i="25" a="1"/>
  <c r="M1298" i="25" s="1"/>
  <c r="M1299" i="25" a="1"/>
  <c r="M1299" i="25" s="1"/>
  <c r="M1300" i="25" a="1"/>
  <c r="M1300" i="25" s="1"/>
  <c r="M1301" i="25" a="1"/>
  <c r="M1301" i="25" s="1"/>
  <c r="M1302" i="25" a="1"/>
  <c r="M1302" i="25"/>
  <c r="M1303" i="25" a="1"/>
  <c r="M1303" i="25" s="1"/>
  <c r="M1304" i="25" a="1"/>
  <c r="M1304" i="25" s="1"/>
  <c r="M1305" i="25" a="1"/>
  <c r="M1305" i="25" s="1"/>
  <c r="M1306" i="25" a="1"/>
  <c r="M1306" i="25" s="1"/>
  <c r="M1307" i="25" a="1"/>
  <c r="M1307" i="25" s="1"/>
  <c r="M1308" i="25" a="1"/>
  <c r="M1308" i="25" s="1"/>
  <c r="M1309" i="25" a="1"/>
  <c r="M1309" i="25" s="1"/>
  <c r="M1310" i="25" a="1"/>
  <c r="M1310" i="25"/>
  <c r="M1311" i="25" a="1"/>
  <c r="M1311" i="25" s="1"/>
  <c r="M1312" i="25" a="1"/>
  <c r="M1312" i="25" s="1"/>
  <c r="M1313" i="25" a="1"/>
  <c r="M1313" i="25" s="1"/>
  <c r="M1314" i="25" a="1"/>
  <c r="M1314" i="25" s="1"/>
  <c r="M1315" i="25" a="1"/>
  <c r="M1315" i="25" s="1"/>
  <c r="M1316" i="25" a="1"/>
  <c r="M1316" i="25" s="1"/>
  <c r="M1317" i="25" a="1"/>
  <c r="M1317" i="25" s="1"/>
  <c r="M1318" i="25" a="1"/>
  <c r="M1318" i="25" s="1"/>
  <c r="M1319" i="25" a="1"/>
  <c r="M1319" i="25" s="1"/>
  <c r="M1320" i="25" a="1"/>
  <c r="M1320" i="25" s="1"/>
  <c r="M1321" i="25" a="1"/>
  <c r="M1321" i="25" s="1"/>
  <c r="M1322" i="25" a="1"/>
  <c r="M1322" i="25" s="1"/>
  <c r="M1323" i="25" a="1"/>
  <c r="M1323" i="25" s="1"/>
  <c r="M1324" i="25" a="1"/>
  <c r="M1324" i="25" s="1"/>
  <c r="M1325" i="25" a="1"/>
  <c r="M1325" i="25" s="1"/>
  <c r="M1326" i="25" a="1"/>
  <c r="M1326" i="25"/>
  <c r="M1327" i="25" a="1"/>
  <c r="M1327" i="25" s="1"/>
  <c r="M1328" i="25" a="1"/>
  <c r="M1328" i="25" s="1"/>
  <c r="M1329" i="25" a="1"/>
  <c r="M1329" i="25" s="1"/>
  <c r="M1330" i="25" a="1"/>
  <c r="M1330" i="25" s="1"/>
  <c r="M1331" i="25" a="1"/>
  <c r="M1331" i="25" s="1"/>
  <c r="M1332" i="25" a="1"/>
  <c r="M1332" i="25" s="1"/>
  <c r="M1333" i="25" a="1"/>
  <c r="M1333" i="25" s="1"/>
  <c r="M1334" i="25" a="1"/>
  <c r="M1334" i="25" s="1"/>
  <c r="M1335" i="25" a="1"/>
  <c r="M1335" i="25" s="1"/>
  <c r="M1336" i="25" a="1"/>
  <c r="M1336" i="25" s="1"/>
  <c r="M1337" i="25" a="1"/>
  <c r="M1337" i="25" s="1"/>
  <c r="M1338" i="25" a="1"/>
  <c r="M1338" i="25" s="1"/>
  <c r="M1339" i="25" a="1"/>
  <c r="M1339" i="25" s="1"/>
  <c r="M1340" i="25" a="1"/>
  <c r="M1340" i="25" s="1"/>
  <c r="M1341" i="25" a="1"/>
  <c r="M1341" i="25" s="1"/>
  <c r="M1342" i="25" a="1"/>
  <c r="M1342" i="25" s="1"/>
  <c r="M1343" i="25" a="1"/>
  <c r="M1343" i="25" s="1"/>
  <c r="M1344" i="25" a="1"/>
  <c r="M1344" i="25" s="1"/>
  <c r="M1345" i="25" a="1"/>
  <c r="M1345" i="25" s="1"/>
  <c r="M1346" i="25" a="1"/>
  <c r="M1346" i="25" s="1"/>
  <c r="M1347" i="25" a="1"/>
  <c r="M1347" i="25" s="1"/>
  <c r="M1348" i="25" a="1"/>
  <c r="M1348" i="25" s="1"/>
  <c r="M1349" i="25" a="1"/>
  <c r="M1349" i="25" s="1"/>
  <c r="M1350" i="25" a="1"/>
  <c r="M1350" i="25" s="1"/>
  <c r="M1351" i="25" a="1"/>
  <c r="M1351" i="25" s="1"/>
  <c r="M1352" i="25" a="1"/>
  <c r="M1352" i="25" s="1"/>
  <c r="M1353" i="25" a="1"/>
  <c r="M1353" i="25" s="1"/>
  <c r="M1354" i="25" a="1"/>
  <c r="M1354" i="25" s="1"/>
  <c r="M1355" i="25" a="1"/>
  <c r="M1355" i="25" s="1"/>
  <c r="M1356" i="25" a="1"/>
  <c r="M1356" i="25" s="1"/>
  <c r="M1357" i="25" a="1"/>
  <c r="M1357" i="25" s="1"/>
  <c r="M1358" i="25" a="1"/>
  <c r="M1358" i="25" s="1"/>
  <c r="M1359" i="25" a="1"/>
  <c r="M1359" i="25" s="1"/>
  <c r="M1360" i="25" a="1"/>
  <c r="M1360" i="25" s="1"/>
  <c r="M1361" i="25" a="1"/>
  <c r="M1361" i="25" s="1"/>
  <c r="M1362" i="25" a="1"/>
  <c r="M1362" i="25" s="1"/>
  <c r="M1363" i="25" a="1"/>
  <c r="M1363" i="25" s="1"/>
  <c r="M1364" i="25" a="1"/>
  <c r="M1364" i="25" s="1"/>
  <c r="M1365" i="25" a="1"/>
  <c r="M1365" i="25" s="1"/>
  <c r="M1366" i="25" a="1"/>
  <c r="M1366" i="25" s="1"/>
  <c r="M1367" i="25" a="1"/>
  <c r="M1367" i="25" s="1"/>
  <c r="M1368" i="25" a="1"/>
  <c r="M1368" i="25" s="1"/>
  <c r="M1369" i="25" a="1"/>
  <c r="M1369" i="25" s="1"/>
  <c r="M1370" i="25" a="1"/>
  <c r="M1370" i="25" s="1"/>
  <c r="M1371" i="25" a="1"/>
  <c r="M1371" i="25" s="1"/>
  <c r="M1372" i="25" a="1"/>
  <c r="M1372" i="25"/>
  <c r="M1373" i="25" a="1"/>
  <c r="M1373" i="25" s="1"/>
  <c r="M1374" i="25" a="1"/>
  <c r="M1374" i="25" s="1"/>
  <c r="M1375" i="25" a="1"/>
  <c r="M1375" i="25" s="1"/>
  <c r="M1376" i="25" a="1"/>
  <c r="M1376" i="25" s="1"/>
  <c r="M1377" i="25" a="1"/>
  <c r="M1377" i="25" s="1"/>
  <c r="M1378" i="25" a="1"/>
  <c r="M1378" i="25" s="1"/>
  <c r="M1379" i="25" a="1"/>
  <c r="M1379" i="25" s="1"/>
  <c r="M1380" i="25" a="1"/>
  <c r="M1380" i="25"/>
  <c r="M1381" i="25" a="1"/>
  <c r="M1381" i="25" s="1"/>
  <c r="M1382" i="25" a="1"/>
  <c r="M1382" i="25" s="1"/>
  <c r="M1383" i="25" a="1"/>
  <c r="M1383" i="25" s="1"/>
  <c r="M1384" i="25" a="1"/>
  <c r="M1384" i="25" s="1"/>
  <c r="M1385" i="25" a="1"/>
  <c r="M1385" i="25" s="1"/>
  <c r="M1386" i="25" a="1"/>
  <c r="M1386" i="25" s="1"/>
  <c r="M1387" i="25" a="1"/>
  <c r="M1387" i="25" s="1"/>
  <c r="M1388" i="25" a="1"/>
  <c r="M1388" i="25"/>
  <c r="M1389" i="25" a="1"/>
  <c r="M1389" i="25" s="1"/>
  <c r="M1390" i="25" a="1"/>
  <c r="M1390" i="25" s="1"/>
  <c r="M1391" i="25" a="1"/>
  <c r="M1391" i="25" s="1"/>
  <c r="M1392" i="25" a="1"/>
  <c r="M1392" i="25" s="1"/>
  <c r="M1393" i="25" a="1"/>
  <c r="M1393" i="25" s="1"/>
  <c r="M1394" i="25" a="1"/>
  <c r="M1394" i="25" s="1"/>
  <c r="M1395" i="25" a="1"/>
  <c r="M1395" i="25" s="1"/>
  <c r="M1396" i="25" a="1"/>
  <c r="M1396" i="25"/>
  <c r="M1397" i="25" a="1"/>
  <c r="M1397" i="25" s="1"/>
  <c r="M1398" i="25" a="1"/>
  <c r="M1398" i="25" s="1"/>
  <c r="M1399" i="25" a="1"/>
  <c r="M1399" i="25" s="1"/>
  <c r="M1400" i="25" a="1"/>
  <c r="M1400" i="25" s="1"/>
  <c r="M1401" i="25" a="1"/>
  <c r="M1401" i="25" s="1"/>
  <c r="M1402" i="25" a="1"/>
  <c r="M1402" i="25" s="1"/>
  <c r="M1403" i="25" a="1"/>
  <c r="M1403" i="25" s="1"/>
  <c r="M1404" i="25" a="1"/>
  <c r="M1404" i="25"/>
  <c r="M1405" i="25" a="1"/>
  <c r="M1405" i="25" s="1"/>
  <c r="M1406" i="25" a="1"/>
  <c r="M1406" i="25" s="1"/>
  <c r="M1407" i="25" a="1"/>
  <c r="M1407" i="25" s="1"/>
  <c r="M1408" i="25" a="1"/>
  <c r="M1408" i="25" s="1"/>
  <c r="M1409" i="25" a="1"/>
  <c r="M1409" i="25" s="1"/>
  <c r="M1410" i="25" a="1"/>
  <c r="M1410" i="25" s="1"/>
  <c r="M1411" i="25" a="1"/>
  <c r="M1411" i="25" s="1"/>
  <c r="M1412" i="25" a="1"/>
  <c r="M1412" i="25"/>
  <c r="M1413" i="25" a="1"/>
  <c r="M1413" i="25" s="1"/>
  <c r="M1414" i="25" a="1"/>
  <c r="M1414" i="25" s="1"/>
  <c r="M1415" i="25" a="1"/>
  <c r="M1415" i="25"/>
  <c r="M1416" i="25" a="1"/>
  <c r="M1416" i="25" s="1"/>
  <c r="M1417" i="25" a="1"/>
  <c r="M1417" i="25"/>
  <c r="M1418" i="25" a="1"/>
  <c r="M1418" i="25" s="1"/>
  <c r="M1419" i="25" a="1"/>
  <c r="M1419" i="25"/>
  <c r="M1420" i="25" a="1"/>
  <c r="M1420" i="25" s="1"/>
  <c r="M1421" i="25" a="1"/>
  <c r="M1421" i="25"/>
  <c r="M1422" i="25" a="1"/>
  <c r="M1422" i="25" s="1"/>
  <c r="M1423" i="25" a="1"/>
  <c r="M1423" i="25"/>
  <c r="M1424" i="25" a="1"/>
  <c r="M1424" i="25" s="1"/>
  <c r="M1425" i="25" a="1"/>
  <c r="M1425" i="25"/>
  <c r="M1426" i="25" a="1"/>
  <c r="M1426" i="25" s="1"/>
  <c r="M1427" i="25" a="1"/>
  <c r="M1427" i="25"/>
  <c r="M1428" i="25" a="1"/>
  <c r="M1428" i="25" s="1"/>
  <c r="M1429" i="25" a="1"/>
  <c r="M1429" i="25"/>
  <c r="M1430" i="25" a="1"/>
  <c r="M1430" i="25" s="1"/>
  <c r="M1431" i="25" a="1"/>
  <c r="M1431" i="25"/>
  <c r="M1432" i="25" a="1"/>
  <c r="M1432" i="25" s="1"/>
  <c r="M1433" i="25" a="1"/>
  <c r="M1433" i="25"/>
  <c r="M1434" i="25" a="1"/>
  <c r="M1434" i="25" s="1"/>
  <c r="M1435" i="25" a="1"/>
  <c r="M1435" i="25"/>
  <c r="M1436" i="25" a="1"/>
  <c r="M1436" i="25" s="1"/>
  <c r="M1437" i="25" a="1"/>
  <c r="M1437" i="25"/>
  <c r="M1438" i="25" a="1"/>
  <c r="M1438" i="25" s="1"/>
  <c r="M1439" i="25" a="1"/>
  <c r="M1439" i="25"/>
  <c r="M1440" i="25" a="1"/>
  <c r="M1440" i="25" s="1"/>
  <c r="M1441" i="25" a="1"/>
  <c r="M1441" i="25"/>
  <c r="M1442" i="25" a="1"/>
  <c r="M1442" i="25" s="1"/>
  <c r="M1443" i="25" a="1"/>
  <c r="M1443" i="25"/>
  <c r="M1444" i="25" a="1"/>
  <c r="M1444" i="25" s="1"/>
  <c r="M1445" i="25" a="1"/>
  <c r="M1445" i="25"/>
  <c r="M1446" i="25" a="1"/>
  <c r="M1446" i="25" s="1"/>
  <c r="M1447" i="25" a="1"/>
  <c r="M1447" i="25"/>
  <c r="M1448" i="25" a="1"/>
  <c r="M1448" i="25" s="1"/>
  <c r="M1449" i="25" a="1"/>
  <c r="M1449" i="25"/>
  <c r="M1450" i="25" a="1"/>
  <c r="M1450" i="25" s="1"/>
  <c r="M1451" i="25" a="1"/>
  <c r="M1451" i="25"/>
  <c r="M1452" i="25" a="1"/>
  <c r="M1452" i="25" s="1"/>
  <c r="M1453" i="25" a="1"/>
  <c r="M1453" i="25"/>
  <c r="M1454" i="25" a="1"/>
  <c r="M1454" i="25" s="1"/>
  <c r="M1455" i="25" a="1"/>
  <c r="M1455" i="25"/>
  <c r="M1456" i="25" a="1"/>
  <c r="M1456" i="25" s="1"/>
  <c r="M1457" i="25" a="1"/>
  <c r="M1457" i="25"/>
  <c r="M1458" i="25" a="1"/>
  <c r="M1458" i="25" s="1"/>
  <c r="M1459" i="25" a="1"/>
  <c r="M1459" i="25"/>
  <c r="M1460" i="25" a="1"/>
  <c r="M1460" i="25" s="1"/>
  <c r="M1461" i="25" a="1"/>
  <c r="M1461" i="25"/>
  <c r="M1462" i="25" a="1"/>
  <c r="M1462" i="25" s="1"/>
  <c r="M1463" i="25" a="1"/>
  <c r="M1463" i="25"/>
  <c r="M1464" i="25" a="1"/>
  <c r="M1464" i="25" s="1"/>
  <c r="M1465" i="25" a="1"/>
  <c r="M1465" i="25"/>
  <c r="M1466" i="25" a="1"/>
  <c r="M1466" i="25" s="1"/>
  <c r="M1467" i="25" a="1"/>
  <c r="M1467" i="25"/>
  <c r="M1468" i="25" a="1"/>
  <c r="M1468" i="25" s="1"/>
  <c r="M1469" i="25" a="1"/>
  <c r="M1469" i="25"/>
  <c r="M1470" i="25" a="1"/>
  <c r="M1470" i="25" s="1"/>
  <c r="M1471" i="25" a="1"/>
  <c r="M1471" i="25"/>
  <c r="M1472" i="25" a="1"/>
  <c r="M1472" i="25" s="1"/>
  <c r="M1473" i="25" a="1"/>
  <c r="M1473" i="25"/>
  <c r="M1474" i="25" a="1"/>
  <c r="M1474" i="25" s="1"/>
  <c r="M1475" i="25" a="1"/>
  <c r="M1475" i="25"/>
  <c r="M1476" i="25" a="1"/>
  <c r="M1476" i="25" s="1"/>
  <c r="M1477" i="25" a="1"/>
  <c r="M1477" i="25"/>
  <c r="M1478" i="25" a="1"/>
  <c r="M1478" i="25" s="1"/>
  <c r="M1479" i="25" a="1"/>
  <c r="M1479" i="25"/>
  <c r="M1480" i="25" a="1"/>
  <c r="M1480" i="25" s="1"/>
  <c r="M1481" i="25" a="1"/>
  <c r="M1481" i="25"/>
  <c r="M1482" i="25" a="1"/>
  <c r="M1482" i="25" s="1"/>
  <c r="M1483" i="25" a="1"/>
  <c r="M1483" i="25"/>
  <c r="M1484" i="25" a="1"/>
  <c r="M1484" i="25" s="1"/>
  <c r="M1485" i="25" a="1"/>
  <c r="M1485" i="25"/>
  <c r="M1486" i="25" a="1"/>
  <c r="M1486" i="25" s="1"/>
  <c r="M1487" i="25" a="1"/>
  <c r="M1487" i="25"/>
  <c r="M1488" i="25" a="1"/>
  <c r="M1488" i="25" s="1"/>
  <c r="M1489" i="25" a="1"/>
  <c r="M1489" i="25"/>
  <c r="M1490" i="25" a="1"/>
  <c r="M1490" i="25" s="1"/>
  <c r="M1491" i="25" a="1"/>
  <c r="M1491" i="25"/>
  <c r="M1492" i="25" a="1"/>
  <c r="M1492" i="25" s="1"/>
  <c r="M1493" i="25" a="1"/>
  <c r="M1493" i="25"/>
  <c r="M1494" i="25" a="1"/>
  <c r="M1494" i="25" s="1"/>
  <c r="M1495" i="25" a="1"/>
  <c r="M1495" i="25"/>
  <c r="M1496" i="25" a="1"/>
  <c r="M1496" i="25" s="1"/>
  <c r="M1497" i="25" a="1"/>
  <c r="M1497" i="25"/>
  <c r="M1498" i="25" a="1"/>
  <c r="M1498" i="25" s="1"/>
  <c r="M1499" i="25" a="1"/>
  <c r="M1499" i="25"/>
  <c r="M1500" i="25" a="1"/>
  <c r="M1500" i="25" s="1"/>
  <c r="M1501" i="25" a="1"/>
  <c r="M1501" i="25"/>
  <c r="M1502" i="25" a="1"/>
  <c r="M1502" i="25" s="1"/>
  <c r="M1503" i="25" a="1"/>
  <c r="M1503" i="25"/>
  <c r="M1504" i="25" a="1"/>
  <c r="M1504" i="25" s="1"/>
  <c r="M1505" i="25" a="1"/>
  <c r="M1505" i="25"/>
  <c r="M1506" i="25" a="1"/>
  <c r="M1506" i="25" s="1"/>
  <c r="M1507" i="25" a="1"/>
  <c r="M1507" i="25"/>
  <c r="M1508" i="25" a="1"/>
  <c r="M1508" i="25" s="1"/>
  <c r="M1509" i="25" a="1"/>
  <c r="M1509" i="25"/>
  <c r="M1510" i="25" a="1"/>
  <c r="M1510" i="25" s="1"/>
  <c r="M1511" i="25" a="1"/>
  <c r="M1511" i="25"/>
  <c r="M1512" i="25" a="1"/>
  <c r="M1512" i="25" s="1"/>
  <c r="M1513" i="25" a="1"/>
  <c r="M1513" i="25"/>
  <c r="M1514" i="25" a="1"/>
  <c r="M1514" i="25" s="1"/>
  <c r="M1515" i="25" a="1"/>
  <c r="M1515" i="25"/>
  <c r="M1516" i="25" a="1"/>
  <c r="M1516" i="25" s="1"/>
  <c r="M1517" i="25" a="1"/>
  <c r="M1517" i="25"/>
  <c r="M1518" i="25" a="1"/>
  <c r="M1518" i="25" s="1"/>
  <c r="M1519" i="25" a="1"/>
  <c r="M1519" i="25"/>
  <c r="M1520" i="25" a="1"/>
  <c r="M1520" i="25" s="1"/>
  <c r="M1521" i="25" a="1"/>
  <c r="M1521" i="25"/>
  <c r="M1522" i="25" a="1"/>
  <c r="M1522" i="25" s="1"/>
  <c r="M1523" i="25" a="1"/>
  <c r="M1523" i="25"/>
  <c r="M1524" i="25" a="1"/>
  <c r="M1524" i="25" s="1"/>
  <c r="M1525" i="25" a="1"/>
  <c r="M1525" i="25"/>
  <c r="M1526" i="25" a="1"/>
  <c r="M1526" i="25" s="1"/>
  <c r="M1527" i="25" a="1"/>
  <c r="M1527" i="25"/>
  <c r="M1528" i="25" a="1"/>
  <c r="M1528" i="25" s="1"/>
  <c r="M1529" i="25" a="1"/>
  <c r="M1529" i="25"/>
  <c r="M1530" i="25" a="1"/>
  <c r="M1530" i="25" s="1"/>
  <c r="M1531" i="25" a="1"/>
  <c r="M1531" i="25"/>
  <c r="M1532" i="25" a="1"/>
  <c r="M1532" i="25" s="1"/>
  <c r="M1533" i="25" a="1"/>
  <c r="M1533" i="25"/>
  <c r="M1534" i="25" a="1"/>
  <c r="M1534" i="25" s="1"/>
  <c r="M1535" i="25" a="1"/>
  <c r="M1535" i="25"/>
  <c r="M1536" i="25" a="1"/>
  <c r="M1536" i="25" s="1"/>
  <c r="M1537" i="25" a="1"/>
  <c r="M1537" i="25"/>
  <c r="M1538" i="25" a="1"/>
  <c r="M1538" i="25" s="1"/>
  <c r="M1539" i="25" a="1"/>
  <c r="M1539" i="25"/>
  <c r="M1540" i="25" a="1"/>
  <c r="M1540" i="25" s="1"/>
  <c r="M1541" i="25" a="1"/>
  <c r="M1541" i="25"/>
  <c r="M1542" i="25" a="1"/>
  <c r="M1542" i="25" s="1"/>
  <c r="M1543" i="25" a="1"/>
  <c r="M1543" i="25"/>
  <c r="M1544" i="25" a="1"/>
  <c r="M1544" i="25" s="1"/>
  <c r="M1545" i="25" a="1"/>
  <c r="M1545" i="25"/>
  <c r="M1546" i="25" a="1"/>
  <c r="M1546" i="25" s="1"/>
  <c r="M1547" i="25" a="1"/>
  <c r="M1547" i="25"/>
  <c r="M1548" i="25" a="1"/>
  <c r="M1548" i="25" s="1"/>
  <c r="M1549" i="25" a="1"/>
  <c r="M1549" i="25"/>
  <c r="M1550" i="25" a="1"/>
  <c r="M1550" i="25" s="1"/>
  <c r="M1551" i="25" a="1"/>
  <c r="M1551" i="25"/>
  <c r="M1552" i="25" a="1"/>
  <c r="M1552" i="25" s="1"/>
  <c r="M1553" i="25" a="1"/>
  <c r="M1553" i="25"/>
  <c r="M1554" i="25" a="1"/>
  <c r="M1554" i="25" s="1"/>
  <c r="M1555" i="25" a="1"/>
  <c r="M1555" i="25"/>
  <c r="M1556" i="25" a="1"/>
  <c r="M1556" i="25" s="1"/>
  <c r="M1557" i="25" a="1"/>
  <c r="M1557" i="25"/>
  <c r="M1558" i="25" a="1"/>
  <c r="M1558" i="25" s="1"/>
  <c r="M1559" i="25" a="1"/>
  <c r="M1559" i="25"/>
  <c r="M1560" i="25" a="1"/>
  <c r="M1560" i="25" s="1"/>
  <c r="M1561" i="25" a="1"/>
  <c r="M1561" i="25"/>
  <c r="M1562" i="25" a="1"/>
  <c r="M1562" i="25"/>
  <c r="M1563" i="25" a="1"/>
  <c r="M1563" i="25" s="1"/>
  <c r="M1564" i="25" a="1"/>
  <c r="M1564" i="25" s="1"/>
  <c r="M1565" i="25" a="1"/>
  <c r="M1565" i="25" s="1"/>
  <c r="M1566" i="25" a="1"/>
  <c r="M1566" i="25" s="1"/>
  <c r="M1567" i="25" a="1"/>
  <c r="M1567" i="25" s="1"/>
  <c r="M1568" i="25" a="1"/>
  <c r="M1568" i="25" s="1"/>
  <c r="M1569" i="25" a="1"/>
  <c r="M1569" i="25" s="1"/>
  <c r="M1570" i="25" a="1"/>
  <c r="M1570" i="25" s="1"/>
  <c r="M1571" i="25" a="1"/>
  <c r="M1571" i="25" s="1"/>
  <c r="M1572" i="25" a="1"/>
  <c r="M1572" i="25" s="1"/>
  <c r="M1573" i="25" a="1"/>
  <c r="M1573" i="25" s="1"/>
  <c r="M1574" i="25" a="1"/>
  <c r="M1574" i="25" s="1"/>
  <c r="M1575" i="25" a="1"/>
  <c r="M1575" i="25" s="1"/>
  <c r="M1576" i="25" a="1"/>
  <c r="M1576" i="25" s="1"/>
  <c r="M1577" i="25" a="1"/>
  <c r="M1577" i="25" s="1"/>
  <c r="M1578" i="25" a="1"/>
  <c r="M1578" i="25" s="1"/>
  <c r="M1579" i="25" a="1"/>
  <c r="M1579" i="25" s="1"/>
  <c r="M1580" i="25" a="1"/>
  <c r="M1580" i="25" s="1"/>
  <c r="M1581" i="25" a="1"/>
  <c r="M1581" i="25" s="1"/>
  <c r="M1582" i="25" a="1"/>
  <c r="M1582" i="25" s="1"/>
  <c r="M1583" i="25" a="1"/>
  <c r="M1583" i="25" s="1"/>
  <c r="M1584" i="25" a="1"/>
  <c r="M1584" i="25" s="1"/>
  <c r="M1585" i="25" a="1"/>
  <c r="M1585" i="25" s="1"/>
  <c r="M1586" i="25" a="1"/>
  <c r="M1586" i="25" s="1"/>
  <c r="M1587" i="25" a="1"/>
  <c r="M1587" i="25" s="1"/>
  <c r="M1588" i="25" a="1"/>
  <c r="M1588" i="25" s="1"/>
  <c r="M1589" i="25" a="1"/>
  <c r="M1589" i="25" s="1"/>
  <c r="M1590" i="25" a="1"/>
  <c r="M1590" i="25" s="1"/>
  <c r="M1591" i="25" a="1"/>
  <c r="M1591" i="25" s="1"/>
  <c r="M1592" i="25" a="1"/>
  <c r="M1592" i="25" s="1"/>
  <c r="M1593" i="25" a="1"/>
  <c r="M1593" i="25" s="1"/>
  <c r="M1594" i="25" a="1"/>
  <c r="M1594" i="25" s="1"/>
  <c r="M1595" i="25" a="1"/>
  <c r="M1595" i="25" s="1"/>
  <c r="M1596" i="25" a="1"/>
  <c r="M1596" i="25" s="1"/>
  <c r="M1597" i="25" a="1"/>
  <c r="M1597" i="25" s="1"/>
  <c r="M1598" i="25" a="1"/>
  <c r="M1598" i="25" s="1"/>
  <c r="M1599" i="25" a="1"/>
  <c r="M1599" i="25" s="1"/>
  <c r="M1600" i="25" a="1"/>
  <c r="M1600" i="25" s="1"/>
  <c r="M1601" i="25" a="1"/>
  <c r="M1601" i="25" s="1"/>
  <c r="M1602" i="25" a="1"/>
  <c r="M1602" i="25" s="1"/>
  <c r="M1603" i="25" a="1"/>
  <c r="M1603" i="25" s="1"/>
  <c r="M1604" i="25" a="1"/>
  <c r="M1604" i="25" s="1"/>
  <c r="M1605" i="25" a="1"/>
  <c r="M1605" i="25" s="1"/>
  <c r="M1606" i="25" a="1"/>
  <c r="M1606" i="25" s="1"/>
  <c r="M1607" i="25" a="1"/>
  <c r="M1607" i="25" s="1"/>
  <c r="M1608" i="25" a="1"/>
  <c r="M1608" i="25" s="1"/>
  <c r="M1609" i="25" a="1"/>
  <c r="M1609" i="25" s="1"/>
  <c r="M1610" i="25" a="1"/>
  <c r="M1610" i="25" s="1"/>
  <c r="M1611" i="25" a="1"/>
  <c r="M1611" i="25" s="1"/>
  <c r="M1612" i="25" a="1"/>
  <c r="M1612" i="25" s="1"/>
  <c r="M1613" i="25" a="1"/>
  <c r="M1613" i="25" s="1"/>
  <c r="M1614" i="25" a="1"/>
  <c r="M1614" i="25" s="1"/>
  <c r="M1615" i="25" a="1"/>
  <c r="M1615" i="25" s="1"/>
  <c r="M1616" i="25" a="1"/>
  <c r="M1616" i="25" s="1"/>
  <c r="M1617" i="25" a="1"/>
  <c r="M1617" i="25" s="1"/>
  <c r="M1618" i="25" a="1"/>
  <c r="M1618" i="25" s="1"/>
  <c r="M1619" i="25" a="1"/>
  <c r="M1619" i="25" s="1"/>
  <c r="M1620" i="25" a="1"/>
  <c r="M1620" i="25" s="1"/>
  <c r="M1621" i="25" a="1"/>
  <c r="M1621" i="25" s="1"/>
  <c r="M1622" i="25" a="1"/>
  <c r="M1622" i="25" s="1"/>
  <c r="M1623" i="25" a="1"/>
  <c r="M1623" i="25" s="1"/>
  <c r="M1624" i="25" a="1"/>
  <c r="M1624" i="25" s="1"/>
  <c r="M1625" i="25" a="1"/>
  <c r="M1625" i="25" s="1"/>
  <c r="M1626" i="25" a="1"/>
  <c r="M1626" i="25" s="1"/>
  <c r="M1627" i="25" a="1"/>
  <c r="M1627" i="25" s="1"/>
  <c r="M1628" i="25" a="1"/>
  <c r="M1628" i="25" s="1"/>
  <c r="M1629" i="25" a="1"/>
  <c r="M1629" i="25" s="1"/>
  <c r="M1630" i="25" a="1"/>
  <c r="M1630" i="25" s="1"/>
  <c r="M1631" i="25" a="1"/>
  <c r="M1631" i="25" s="1"/>
  <c r="M1632" i="25" a="1"/>
  <c r="M1632" i="25" s="1"/>
  <c r="M1633" i="25" a="1"/>
  <c r="M1633" i="25" s="1"/>
  <c r="M1634" i="25" a="1"/>
  <c r="M1634" i="25" s="1"/>
  <c r="M1635" i="25" a="1"/>
  <c r="M1635" i="25" s="1"/>
  <c r="M1636" i="25" a="1"/>
  <c r="M1636" i="25" s="1"/>
  <c r="M1637" i="25" a="1"/>
  <c r="M1637" i="25" s="1"/>
  <c r="M1638" i="25" a="1"/>
  <c r="M1638" i="25" s="1"/>
  <c r="M1639" i="25" a="1"/>
  <c r="M1639" i="25" s="1"/>
  <c r="M1640" i="25" a="1"/>
  <c r="M1640" i="25" s="1"/>
  <c r="M1641" i="25" a="1"/>
  <c r="M1641" i="25" s="1"/>
  <c r="M1642" i="25" a="1"/>
  <c r="M1642" i="25" s="1"/>
  <c r="M1643" i="25" a="1"/>
  <c r="M1643" i="25" s="1"/>
  <c r="M1644" i="25" a="1"/>
  <c r="M1644" i="25" s="1"/>
  <c r="M1645" i="25" a="1"/>
  <c r="M1645" i="25" s="1"/>
  <c r="M1646" i="25" a="1"/>
  <c r="M1646" i="25" s="1"/>
  <c r="M1647" i="25" a="1"/>
  <c r="M1647" i="25" s="1"/>
  <c r="M1648" i="25" a="1"/>
  <c r="M1648" i="25" s="1"/>
  <c r="M1649" i="25" a="1"/>
  <c r="M1649" i="25" s="1"/>
  <c r="M1650" i="25" a="1"/>
  <c r="M1650" i="25" s="1"/>
  <c r="M1651" i="25" a="1"/>
  <c r="M1651" i="25" s="1"/>
  <c r="M1652" i="25" a="1"/>
  <c r="M1652" i="25" s="1"/>
  <c r="M1653" i="25" a="1"/>
  <c r="M1653" i="25" s="1"/>
  <c r="M1654" i="25" a="1"/>
  <c r="M1654" i="25" s="1"/>
  <c r="M1655" i="25" a="1"/>
  <c r="M1655" i="25" s="1"/>
  <c r="M1656" i="25" a="1"/>
  <c r="M1656" i="25" s="1"/>
  <c r="M1657" i="25" a="1"/>
  <c r="M1657" i="25" s="1"/>
  <c r="M1658" i="25" a="1"/>
  <c r="M1658" i="25" s="1"/>
  <c r="M1659" i="25" a="1"/>
  <c r="M1659" i="25" s="1"/>
  <c r="M1660" i="25" a="1"/>
  <c r="M1660" i="25" s="1"/>
  <c r="M1661" i="25" a="1"/>
  <c r="M1661" i="25" s="1"/>
  <c r="M1662" i="25" a="1"/>
  <c r="M1662" i="25" s="1"/>
  <c r="M1663" i="25" a="1"/>
  <c r="M1663" i="25" s="1"/>
  <c r="M1664" i="25" a="1"/>
  <c r="M1664" i="25" s="1"/>
  <c r="M1665" i="25" a="1"/>
  <c r="M1665" i="25" s="1"/>
  <c r="M1666" i="25" a="1"/>
  <c r="M1666" i="25" s="1"/>
  <c r="M1667" i="25" a="1"/>
  <c r="M1667" i="25" s="1"/>
  <c r="M1668" i="25" a="1"/>
  <c r="M1668" i="25" s="1"/>
  <c r="M1669" i="25" a="1"/>
  <c r="M1669" i="25" s="1"/>
  <c r="M1670" i="25" a="1"/>
  <c r="M1670" i="25" s="1"/>
  <c r="M1671" i="25" a="1"/>
  <c r="M1671" i="25" s="1"/>
  <c r="M1672" i="25" a="1"/>
  <c r="M1672" i="25" s="1"/>
  <c r="M1673" i="25" a="1"/>
  <c r="M1673" i="25" s="1"/>
  <c r="M1674" i="25" a="1"/>
  <c r="M1674" i="25" s="1"/>
  <c r="M1675" i="25" a="1"/>
  <c r="M1675" i="25" s="1"/>
  <c r="M1676" i="25" a="1"/>
  <c r="M1676" i="25" s="1"/>
  <c r="M1677" i="25" a="1"/>
  <c r="M1677" i="25" s="1"/>
  <c r="M1678" i="25" a="1"/>
  <c r="M1678" i="25" s="1"/>
  <c r="M1679" i="25" a="1"/>
  <c r="M1679" i="25" s="1"/>
  <c r="M1680" i="25" a="1"/>
  <c r="M1680" i="25" s="1"/>
  <c r="M1681" i="25" a="1"/>
  <c r="M1681" i="25" s="1"/>
  <c r="M1682" i="25" a="1"/>
  <c r="M1682" i="25" s="1"/>
  <c r="M1683" i="25" a="1"/>
  <c r="M1683" i="25" s="1"/>
  <c r="M1684" i="25" a="1"/>
  <c r="M1684" i="25" s="1"/>
  <c r="M1685" i="25" a="1"/>
  <c r="M1685" i="25" s="1"/>
  <c r="M1686" i="25" a="1"/>
  <c r="M1686" i="25" s="1"/>
  <c r="M1687" i="25" a="1"/>
  <c r="M1687" i="25" s="1"/>
  <c r="M1688" i="25" a="1"/>
  <c r="M1688" i="25" s="1"/>
  <c r="M1689" i="25" a="1"/>
  <c r="M1689" i="25" s="1"/>
  <c r="M1690" i="25" a="1"/>
  <c r="M1690" i="25" s="1"/>
  <c r="M1691" i="25" a="1"/>
  <c r="M1691" i="25" s="1"/>
  <c r="M1692" i="25" a="1"/>
  <c r="M1692" i="25" s="1"/>
  <c r="M1693" i="25" a="1"/>
  <c r="M1693" i="25" s="1"/>
  <c r="M1694" i="25" a="1"/>
  <c r="M1694" i="25" s="1"/>
  <c r="M1695" i="25" a="1"/>
  <c r="M1695" i="25" s="1"/>
  <c r="M1696" i="25" a="1"/>
  <c r="M1696" i="25" s="1"/>
  <c r="M1697" i="25" a="1"/>
  <c r="M1697" i="25" s="1"/>
  <c r="M1698" i="25" a="1"/>
  <c r="M1698" i="25" s="1"/>
  <c r="M1699" i="25" a="1"/>
  <c r="M1699" i="25" s="1"/>
  <c r="M1700" i="25" a="1"/>
  <c r="M1700" i="25" s="1"/>
  <c r="M1701" i="25" a="1"/>
  <c r="M1701" i="25" s="1"/>
  <c r="M1702" i="25" a="1"/>
  <c r="M1702" i="25" s="1"/>
  <c r="M1703" i="25" a="1"/>
  <c r="M1703" i="25" s="1"/>
  <c r="M1704" i="25" a="1"/>
  <c r="M1704" i="25" s="1"/>
  <c r="M1705" i="25" a="1"/>
  <c r="M1705" i="25" s="1"/>
  <c r="M1706" i="25" a="1"/>
  <c r="M1706" i="25" s="1"/>
  <c r="M1707" i="25" a="1"/>
  <c r="M1707" i="25" s="1"/>
  <c r="M1708" i="25" a="1"/>
  <c r="M1708" i="25" s="1"/>
  <c r="M1709" i="25" a="1"/>
  <c r="M1709" i="25" s="1"/>
  <c r="M1710" i="25" a="1"/>
  <c r="M1710" i="25" s="1"/>
  <c r="M1711" i="25" a="1"/>
  <c r="M1711" i="25" s="1"/>
  <c r="M1712" i="25" a="1"/>
  <c r="M1712" i="25" s="1"/>
  <c r="M1713" i="25" a="1"/>
  <c r="M1713" i="25" s="1"/>
  <c r="M1714" i="25" a="1"/>
  <c r="M1714" i="25" s="1"/>
  <c r="M1715" i="25" a="1"/>
  <c r="M1715" i="25" s="1"/>
  <c r="M1716" i="25" a="1"/>
  <c r="M1716" i="25" s="1"/>
  <c r="M1717" i="25" a="1"/>
  <c r="M1717" i="25" s="1"/>
  <c r="M1718" i="25" a="1"/>
  <c r="M1718" i="25" s="1"/>
  <c r="M1719" i="25" a="1"/>
  <c r="M1719" i="25" s="1"/>
  <c r="M1720" i="25" a="1"/>
  <c r="M1720" i="25" s="1"/>
  <c r="M1721" i="25" a="1"/>
  <c r="M1721" i="25" s="1"/>
  <c r="M1722" i="25" a="1"/>
  <c r="M1722" i="25" s="1"/>
  <c r="M1723" i="25" a="1"/>
  <c r="M1723" i="25" s="1"/>
  <c r="M1724" i="25" a="1"/>
  <c r="M1724" i="25" s="1"/>
  <c r="M1725" i="25" a="1"/>
  <c r="M1725" i="25" s="1"/>
  <c r="M1726" i="25" a="1"/>
  <c r="M1726" i="25" s="1"/>
  <c r="M1727" i="25" a="1"/>
  <c r="M1727" i="25" s="1"/>
  <c r="M1728" i="25" a="1"/>
  <c r="M1728" i="25" s="1"/>
  <c r="M1729" i="25" a="1"/>
  <c r="M1729" i="25" s="1"/>
  <c r="M1730" i="25" a="1"/>
  <c r="M1730" i="25" s="1"/>
  <c r="M1731" i="25" a="1"/>
  <c r="M1731" i="25" s="1"/>
  <c r="M1732" i="25" a="1"/>
  <c r="M1732" i="25" s="1"/>
  <c r="M1733" i="25" a="1"/>
  <c r="M1733" i="25" s="1"/>
  <c r="M1734" i="25" a="1"/>
  <c r="M1734" i="25" s="1"/>
  <c r="M1735" i="25" a="1"/>
  <c r="M1735" i="25"/>
  <c r="M1736" i="25" a="1"/>
  <c r="M1736" i="25" s="1"/>
  <c r="M1737" i="25" a="1"/>
  <c r="M1737" i="25" s="1"/>
  <c r="M1738" i="25" a="1"/>
  <c r="M1738" i="25" s="1"/>
  <c r="M1739" i="25" a="1"/>
  <c r="M1739" i="25"/>
  <c r="M1740" i="25" a="1"/>
  <c r="M1740" i="25" s="1"/>
  <c r="M1741" i="25" a="1"/>
  <c r="M1741" i="25" s="1"/>
  <c r="M1742" i="25" a="1"/>
  <c r="M1742" i="25" s="1"/>
  <c r="M1743" i="25" a="1"/>
  <c r="M1743" i="25"/>
  <c r="M1744" i="25" a="1"/>
  <c r="M1744" i="25" s="1"/>
  <c r="M1745" i="25" a="1"/>
  <c r="M1745" i="25" s="1"/>
  <c r="M1746" i="25" a="1"/>
  <c r="M1746" i="25" s="1"/>
  <c r="M1747" i="25" a="1"/>
  <c r="M1747" i="25" s="1"/>
  <c r="M1748" i="25" a="1"/>
  <c r="M1748" i="25" s="1"/>
  <c r="M1749" i="25" a="1"/>
  <c r="M1749" i="25" s="1"/>
  <c r="M1750" i="25" a="1"/>
  <c r="M1750" i="25"/>
  <c r="M1751" i="25" a="1"/>
  <c r="M1751" i="25" s="1"/>
  <c r="M1752" i="25" a="1"/>
  <c r="M1752" i="25"/>
  <c r="M1753" i="25" a="1"/>
  <c r="M1753" i="25" s="1"/>
  <c r="M1754" i="25" a="1"/>
  <c r="M1754" i="25" s="1"/>
  <c r="M1755" i="25" a="1"/>
  <c r="M1755" i="25" s="1"/>
  <c r="M1756" i="25" a="1"/>
  <c r="M1756" i="25" s="1"/>
  <c r="M1757" i="25" a="1"/>
  <c r="M1757" i="25" s="1"/>
  <c r="M1758" i="25" a="1"/>
  <c r="M1758" i="25"/>
  <c r="M1759" i="25" a="1"/>
  <c r="M1759" i="25" s="1"/>
  <c r="M1760" i="25" a="1"/>
  <c r="M1760" i="25"/>
  <c r="M1761" i="25" a="1"/>
  <c r="M1761" i="25" s="1"/>
  <c r="M1762" i="25" a="1"/>
  <c r="M1762" i="25" s="1"/>
  <c r="M1763" i="25" a="1"/>
  <c r="M1763" i="25" s="1"/>
  <c r="M1764" i="25" a="1"/>
  <c r="M1764" i="25" s="1"/>
  <c r="M1765" i="25" a="1"/>
  <c r="M1765" i="25" s="1"/>
  <c r="M1766" i="25" a="1"/>
  <c r="M1766" i="25"/>
  <c r="M1767" i="25" a="1"/>
  <c r="M1767" i="25" s="1"/>
  <c r="M1768" i="25" a="1"/>
  <c r="M1768" i="25"/>
  <c r="M1769" i="25" a="1"/>
  <c r="M1769" i="25" s="1"/>
  <c r="M1770" i="25" a="1"/>
  <c r="M1770" i="25" s="1"/>
  <c r="M1771" i="25" a="1"/>
  <c r="M1771" i="25" s="1"/>
  <c r="M1772" i="25" a="1"/>
  <c r="M1772" i="25" s="1"/>
  <c r="M1773" i="25" a="1"/>
  <c r="M1773" i="25" s="1"/>
  <c r="M1774" i="25" a="1"/>
  <c r="M1774" i="25"/>
  <c r="M1775" i="25" a="1"/>
  <c r="M1775" i="25" s="1"/>
  <c r="M1776" i="25" a="1"/>
  <c r="M1776" i="25"/>
  <c r="M1777" i="25" a="1"/>
  <c r="M1777" i="25" s="1"/>
  <c r="M1778" i="25" a="1"/>
  <c r="M1778" i="25" s="1"/>
  <c r="M1779" i="25" a="1"/>
  <c r="M1779" i="25" s="1"/>
  <c r="M1780" i="25" a="1"/>
  <c r="M1780" i="25" s="1"/>
  <c r="M1781" i="25" a="1"/>
  <c r="M1781" i="25" s="1"/>
  <c r="M1782" i="25" a="1"/>
  <c r="M1782" i="25"/>
  <c r="M1783" i="25" a="1"/>
  <c r="M1783" i="25" s="1"/>
  <c r="M1784" i="25" a="1"/>
  <c r="M1784" i="25"/>
  <c r="M1785" i="25" a="1"/>
  <c r="M1785" i="25" s="1"/>
  <c r="M1786" i="25" a="1"/>
  <c r="M1786" i="25" s="1"/>
  <c r="M1787" i="25" a="1"/>
  <c r="M1787" i="25" s="1"/>
  <c r="M1788" i="25" a="1"/>
  <c r="M1788" i="25" s="1"/>
  <c r="M1789" i="25" a="1"/>
  <c r="M1789" i="25" s="1"/>
  <c r="M1790" i="25" a="1"/>
  <c r="M1790" i="25"/>
  <c r="M1791" i="25" a="1"/>
  <c r="M1791" i="25" s="1"/>
  <c r="M1792" i="25" a="1"/>
  <c r="M1792" i="25"/>
  <c r="M1793" i="25" a="1"/>
  <c r="M1793" i="25" s="1"/>
  <c r="M1794" i="25" a="1"/>
  <c r="M1794" i="25" s="1"/>
  <c r="M1795" i="25" a="1"/>
  <c r="M1795" i="25" s="1"/>
  <c r="M1796" i="25" a="1"/>
  <c r="M1796" i="25" s="1"/>
  <c r="M1797" i="25" a="1"/>
  <c r="M1797" i="25" s="1"/>
  <c r="M1798" i="25" a="1"/>
  <c r="M1798" i="25"/>
  <c r="M1799" i="25" a="1"/>
  <c r="M1799" i="25" s="1"/>
  <c r="M1800" i="25" a="1"/>
  <c r="M1800" i="25" s="1"/>
  <c r="M1801" i="25" a="1"/>
  <c r="M1801" i="25" s="1"/>
  <c r="M1802" i="25" a="1"/>
  <c r="M1802" i="25" s="1"/>
  <c r="M1803" i="25" a="1"/>
  <c r="M1803" i="25" s="1"/>
  <c r="M1804" i="25" a="1"/>
  <c r="M1804" i="25" s="1"/>
  <c r="M1805" i="25" a="1"/>
  <c r="M1805" i="25" s="1"/>
  <c r="M1806" i="25" a="1"/>
  <c r="M1806" i="25"/>
  <c r="M1807" i="25" a="1"/>
  <c r="M1807" i="25" s="1"/>
  <c r="M1808" i="25" a="1"/>
  <c r="M1808" i="25" s="1"/>
  <c r="M1809" i="25" a="1"/>
  <c r="M1809" i="25" s="1"/>
  <c r="M1810" i="25" a="1"/>
  <c r="M1810" i="25" s="1"/>
  <c r="M1811" i="25" a="1"/>
  <c r="M1811" i="25" s="1"/>
  <c r="M1812" i="25" a="1"/>
  <c r="M1812" i="25" s="1"/>
  <c r="M1813" i="25" a="1"/>
  <c r="M1813" i="25" s="1"/>
  <c r="M1814" i="25" a="1"/>
  <c r="M1814" i="25"/>
  <c r="M1815" i="25" a="1"/>
  <c r="M1815" i="25" s="1"/>
  <c r="M1816" i="25" a="1"/>
  <c r="M1816" i="25" s="1"/>
  <c r="M1817" i="25" a="1"/>
  <c r="M1817" i="25" s="1"/>
  <c r="M1818" i="25" a="1"/>
  <c r="M1818" i="25" s="1"/>
  <c r="M1819" i="25" a="1"/>
  <c r="M1819" i="25" s="1"/>
  <c r="M1820" i="25" a="1"/>
  <c r="M1820" i="25" s="1"/>
  <c r="M1821" i="25" a="1"/>
  <c r="M1821" i="25" s="1"/>
  <c r="M1822" i="25" a="1"/>
  <c r="M1822" i="25"/>
  <c r="M1823" i="25" a="1"/>
  <c r="M1823" i="25" s="1"/>
  <c r="M1824" i="25" a="1"/>
  <c r="M1824" i="25" s="1"/>
  <c r="M1825" i="25" a="1"/>
  <c r="M1825" i="25" s="1"/>
  <c r="M1826" i="25" a="1"/>
  <c r="M1826" i="25" s="1"/>
  <c r="M1827" i="25" a="1"/>
  <c r="M1827" i="25" s="1"/>
  <c r="M1828" i="25" a="1"/>
  <c r="M1828" i="25" s="1"/>
  <c r="M1829" i="25" a="1"/>
  <c r="M1829" i="25" s="1"/>
  <c r="M1830" i="25" a="1"/>
  <c r="M1830" i="25"/>
  <c r="M1831" i="25" a="1"/>
  <c r="M1831" i="25" s="1"/>
  <c r="M1832" i="25" a="1"/>
  <c r="M1832" i="25" s="1"/>
  <c r="M1833" i="25" a="1"/>
  <c r="M1833" i="25" s="1"/>
  <c r="M1834" i="25" a="1"/>
  <c r="M1834" i="25" s="1"/>
  <c r="M1835" i="25" a="1"/>
  <c r="M1835" i="25" s="1"/>
  <c r="M1836" i="25" a="1"/>
  <c r="M1836" i="25" s="1"/>
  <c r="M1837" i="25" a="1"/>
  <c r="M1837" i="25" s="1"/>
  <c r="M1838" i="25" a="1"/>
  <c r="M1838" i="25"/>
  <c r="M1839" i="25" a="1"/>
  <c r="M1839" i="25" s="1"/>
  <c r="M1840" i="25" a="1"/>
  <c r="M1840" i="25" s="1"/>
  <c r="M1841" i="25" a="1"/>
  <c r="M1841" i="25" s="1"/>
  <c r="M1842" i="25" a="1"/>
  <c r="M1842" i="25" s="1"/>
  <c r="M1843" i="25" a="1"/>
  <c r="M1843" i="25" s="1"/>
  <c r="M1844" i="25" a="1"/>
  <c r="M1844" i="25" s="1"/>
  <c r="M1845" i="25" a="1"/>
  <c r="M1845" i="25" s="1"/>
  <c r="M1846" i="25" a="1"/>
  <c r="M1846" i="25"/>
  <c r="M1847" i="25" a="1"/>
  <c r="M1847" i="25" s="1"/>
  <c r="M1848" i="25" a="1"/>
  <c r="M1848" i="25" s="1"/>
  <c r="M1849" i="25" a="1"/>
  <c r="M1849" i="25" s="1"/>
  <c r="M1850" i="25" a="1"/>
  <c r="M1850" i="25" s="1"/>
  <c r="M1851" i="25" a="1"/>
  <c r="M1851" i="25" s="1"/>
  <c r="M1852" i="25" a="1"/>
  <c r="M1852" i="25" s="1"/>
  <c r="M1853" i="25" a="1"/>
  <c r="M1853" i="25" s="1"/>
  <c r="M1854" i="25" a="1"/>
  <c r="M1854" i="25"/>
  <c r="M1855" i="25" a="1"/>
  <c r="M1855" i="25" s="1"/>
  <c r="M1856" i="25" a="1"/>
  <c r="M1856" i="25" s="1"/>
  <c r="M1857" i="25" a="1"/>
  <c r="M1857" i="25" s="1"/>
  <c r="M1858" i="25" a="1"/>
  <c r="M1858" i="25" s="1"/>
  <c r="M1859" i="25" a="1"/>
  <c r="M1859" i="25" s="1"/>
  <c r="M1860" i="25" a="1"/>
  <c r="M1860" i="25" s="1"/>
  <c r="M1861" i="25" a="1"/>
  <c r="M1861" i="25" s="1"/>
  <c r="M1862" i="25" a="1"/>
  <c r="M1862" i="25"/>
  <c r="M1863" i="25" a="1"/>
  <c r="M1863" i="25" s="1"/>
  <c r="M1864" i="25" a="1"/>
  <c r="M1864" i="25" s="1"/>
  <c r="M1865" i="25" a="1"/>
  <c r="M1865" i="25" s="1"/>
  <c r="M1866" i="25" a="1"/>
  <c r="M1866" i="25" s="1"/>
  <c r="M1867" i="25" a="1"/>
  <c r="M1867" i="25" s="1"/>
  <c r="M1868" i="25" a="1"/>
  <c r="M1868" i="25" s="1"/>
  <c r="M1869" i="25" a="1"/>
  <c r="M1869" i="25" s="1"/>
  <c r="M1870" i="25" a="1"/>
  <c r="M1870" i="25"/>
  <c r="M1871" i="25" a="1"/>
  <c r="M1871" i="25" s="1"/>
  <c r="M1872" i="25" a="1"/>
  <c r="M1872" i="25" s="1"/>
  <c r="M1873" i="25" a="1"/>
  <c r="M1873" i="25" s="1"/>
  <c r="M1874" i="25" a="1"/>
  <c r="M1874" i="25" s="1"/>
  <c r="M1875" i="25" a="1"/>
  <c r="M1875" i="25" s="1"/>
  <c r="M1876" i="25" a="1"/>
  <c r="M1876" i="25" s="1"/>
  <c r="M1877" i="25" a="1"/>
  <c r="M1877" i="25" s="1"/>
  <c r="M1878" i="25" a="1"/>
  <c r="M1878" i="25"/>
  <c r="M1879" i="25" a="1"/>
  <c r="M1879" i="25" s="1"/>
  <c r="M1880" i="25" a="1"/>
  <c r="M1880" i="25" s="1"/>
  <c r="M1881" i="25" a="1"/>
  <c r="M1881" i="25" s="1"/>
  <c r="M1882" i="25" a="1"/>
  <c r="M1882" i="25" s="1"/>
  <c r="M1883" i="25" a="1"/>
  <c r="M1883" i="25" s="1"/>
  <c r="M1884" i="25" a="1"/>
  <c r="M1884" i="25" s="1"/>
  <c r="M1885" i="25" a="1"/>
  <c r="M1885" i="25" s="1"/>
  <c r="M1886" i="25" a="1"/>
  <c r="M1886" i="25"/>
  <c r="M1887" i="25" a="1"/>
  <c r="M1887" i="25" s="1"/>
  <c r="M1888" i="25" a="1"/>
  <c r="M1888" i="25" s="1"/>
  <c r="M1889" i="25" a="1"/>
  <c r="M1889" i="25" s="1"/>
  <c r="M1890" i="25" a="1"/>
  <c r="M1890" i="25" s="1"/>
  <c r="M1891" i="25" a="1"/>
  <c r="M1891" i="25" s="1"/>
  <c r="M1892" i="25" a="1"/>
  <c r="M1892" i="25" s="1"/>
  <c r="M1893" i="25" a="1"/>
  <c r="M1893" i="25" s="1"/>
  <c r="M1894" i="25" a="1"/>
  <c r="M1894" i="25"/>
  <c r="M1895" i="25" a="1"/>
  <c r="M1895" i="25" s="1"/>
  <c r="M1896" i="25" a="1"/>
  <c r="M1896" i="25" s="1"/>
  <c r="M1897" i="25" a="1"/>
  <c r="M1897" i="25" s="1"/>
  <c r="M1898" i="25" a="1"/>
  <c r="M1898" i="25" s="1"/>
  <c r="M1899" i="25" a="1"/>
  <c r="M1899" i="25" s="1"/>
  <c r="M1900" i="25" a="1"/>
  <c r="M1900" i="25" s="1"/>
  <c r="M1901" i="25" a="1"/>
  <c r="M1901" i="25" s="1"/>
  <c r="M1902" i="25" a="1"/>
  <c r="M1902" i="25"/>
  <c r="M1903" i="25" a="1"/>
  <c r="M1903" i="25" s="1"/>
  <c r="M1904" i="25" a="1"/>
  <c r="M1904" i="25" s="1"/>
  <c r="M1905" i="25" a="1"/>
  <c r="M1905" i="25" s="1"/>
  <c r="M1906" i="25" a="1"/>
  <c r="M1906" i="25" s="1"/>
  <c r="M1907" i="25" a="1"/>
  <c r="M1907" i="25" s="1"/>
  <c r="M1908" i="25" a="1"/>
  <c r="M1908" i="25" s="1"/>
  <c r="M1909" i="25" a="1"/>
  <c r="M1909" i="25" s="1"/>
  <c r="M1910" i="25" a="1"/>
  <c r="M1910" i="25"/>
  <c r="M1911" i="25" a="1"/>
  <c r="M1911" i="25" s="1"/>
  <c r="M1912" i="25" a="1"/>
  <c r="M1912" i="25" s="1"/>
  <c r="M1913" i="25" a="1"/>
  <c r="M1913" i="25" s="1"/>
  <c r="M1914" i="25" a="1"/>
  <c r="M1914" i="25" s="1"/>
  <c r="M1915" i="25" a="1"/>
  <c r="M1915" i="25"/>
  <c r="M1916" i="25" a="1"/>
  <c r="M1916" i="25" s="1"/>
  <c r="M1917" i="25" a="1"/>
  <c r="M1917" i="25" s="1"/>
  <c r="M1918" i="25" a="1"/>
  <c r="M1918" i="25" s="1"/>
  <c r="M1919" i="25" a="1"/>
  <c r="M1919" i="25"/>
  <c r="M1920" i="25" a="1"/>
  <c r="M1920" i="25" s="1"/>
  <c r="M1921" i="25" a="1"/>
  <c r="M1921" i="25" s="1"/>
  <c r="M1922" i="25" a="1"/>
  <c r="M1922" i="25" s="1"/>
  <c r="M1923" i="25" a="1"/>
  <c r="M1923" i="25"/>
  <c r="M1924" i="25" a="1"/>
  <c r="M1924" i="25" s="1"/>
  <c r="M1925" i="25" a="1"/>
  <c r="M1925" i="25" s="1"/>
  <c r="M1926" i="25" a="1"/>
  <c r="M1926" i="25" s="1"/>
  <c r="M1927" i="25" a="1"/>
  <c r="M1927" i="25"/>
  <c r="M1928" i="25" a="1"/>
  <c r="M1928" i="25" s="1"/>
  <c r="M1929" i="25" a="1"/>
  <c r="M1929" i="25" s="1"/>
  <c r="M1930" i="25" a="1"/>
  <c r="M1930" i="25" s="1"/>
  <c r="M1931" i="25" a="1"/>
  <c r="M1931" i="25"/>
  <c r="M1932" i="25" a="1"/>
  <c r="M1932" i="25" s="1"/>
  <c r="M1933" i="25" a="1"/>
  <c r="M1933" i="25" s="1"/>
  <c r="M1934" i="25" a="1"/>
  <c r="M1934" i="25" s="1"/>
  <c r="M1935" i="25" a="1"/>
  <c r="M1935" i="25"/>
  <c r="M1936" i="25" a="1"/>
  <c r="M1936" i="25" s="1"/>
  <c r="M1937" i="25" a="1"/>
  <c r="M1937" i="25" s="1"/>
  <c r="M1938" i="25" a="1"/>
  <c r="M1938" i="25" s="1"/>
  <c r="M1939" i="25" a="1"/>
  <c r="M1939" i="25"/>
  <c r="M1940" i="25" a="1"/>
  <c r="M1940" i="25" s="1"/>
  <c r="M1941" i="25" a="1"/>
  <c r="M1941" i="25" s="1"/>
  <c r="M1942" i="25" a="1"/>
  <c r="M1942" i="25" s="1"/>
  <c r="M1943" i="25" a="1"/>
  <c r="M1943" i="25"/>
  <c r="M1944" i="25" a="1"/>
  <c r="M1944" i="25" s="1"/>
  <c r="M1945" i="25" a="1"/>
  <c r="M1945" i="25" s="1"/>
  <c r="M1946" i="25" a="1"/>
  <c r="M1946" i="25" s="1"/>
  <c r="M1947" i="25" a="1"/>
  <c r="M1947" i="25"/>
  <c r="M1948" i="25" a="1"/>
  <c r="M1948" i="25" s="1"/>
  <c r="M1949" i="25" a="1"/>
  <c r="M1949" i="25" s="1"/>
  <c r="M1950" i="25" a="1"/>
  <c r="M1950" i="25" s="1"/>
  <c r="M1951" i="25" a="1"/>
  <c r="M1951" i="25"/>
  <c r="M1952" i="25" a="1"/>
  <c r="M1952" i="25" s="1"/>
  <c r="M1953" i="25" a="1"/>
  <c r="M1953" i="25" s="1"/>
  <c r="M1954" i="25" a="1"/>
  <c r="M1954" i="25" s="1"/>
  <c r="M1955" i="25" a="1"/>
  <c r="M1955" i="25"/>
  <c r="M1956" i="25" a="1"/>
  <c r="M1956" i="25" s="1"/>
  <c r="M1957" i="25" a="1"/>
  <c r="M1957" i="25" s="1"/>
  <c r="M1958" i="25" a="1"/>
  <c r="M1958" i="25" s="1"/>
  <c r="M1959" i="25" a="1"/>
  <c r="M1959" i="25"/>
  <c r="M1960" i="25" a="1"/>
  <c r="M1960" i="25" s="1"/>
  <c r="M1961" i="25" a="1"/>
  <c r="M1961" i="25" s="1"/>
  <c r="M1962" i="25" a="1"/>
  <c r="M1962" i="25" s="1"/>
  <c r="M1963" i="25" a="1"/>
  <c r="M1963" i="25"/>
  <c r="M1964" i="25" a="1"/>
  <c r="M1964" i="25" s="1"/>
  <c r="M1965" i="25" a="1"/>
  <c r="M1965" i="25" s="1"/>
  <c r="M1966" i="25" a="1"/>
  <c r="M1966" i="25" s="1"/>
  <c r="M1967" i="25" a="1"/>
  <c r="M1967" i="25"/>
  <c r="M1968" i="25" a="1"/>
  <c r="M1968" i="25" s="1"/>
  <c r="M1969" i="25" a="1"/>
  <c r="M1969" i="25" s="1"/>
  <c r="M1970" i="25" a="1"/>
  <c r="M1970" i="25" s="1"/>
  <c r="M1971" i="25" a="1"/>
  <c r="M1971" i="25"/>
  <c r="M1972" i="25" a="1"/>
  <c r="M1972" i="25" s="1"/>
  <c r="M1973" i="25" a="1"/>
  <c r="M1973" i="25" s="1"/>
  <c r="M1974" i="25" a="1"/>
  <c r="M1974" i="25" s="1"/>
  <c r="M1975" i="25" a="1"/>
  <c r="M1975" i="25"/>
  <c r="M1976" i="25" a="1"/>
  <c r="M1976" i="25" s="1"/>
  <c r="M1977" i="25" a="1"/>
  <c r="M1977" i="25" s="1"/>
  <c r="M1978" i="25" a="1"/>
  <c r="M1978" i="25" s="1"/>
  <c r="M1979" i="25" a="1"/>
  <c r="M1979" i="25"/>
  <c r="M1980" i="25" a="1"/>
  <c r="M1980" i="25" s="1"/>
  <c r="M1981" i="25" a="1"/>
  <c r="M1981" i="25" s="1"/>
  <c r="M1982" i="25" a="1"/>
  <c r="M1982" i="25" s="1"/>
  <c r="M1983" i="25" a="1"/>
  <c r="M1983" i="25"/>
  <c r="M1984" i="25" a="1"/>
  <c r="M1984" i="25" s="1"/>
  <c r="M1985" i="25" a="1"/>
  <c r="M1985" i="25" s="1"/>
  <c r="M1986" i="25" a="1"/>
  <c r="M1986" i="25" s="1"/>
  <c r="M1987" i="25" a="1"/>
  <c r="M1987" i="25"/>
  <c r="M1988" i="25" a="1"/>
  <c r="M1988" i="25" s="1"/>
  <c r="M1989" i="25" a="1"/>
  <c r="M1989" i="25" s="1"/>
  <c r="M1990" i="25" a="1"/>
  <c r="M1990" i="25" s="1"/>
  <c r="M1991" i="25" a="1"/>
  <c r="M1991" i="25"/>
  <c r="M1992" i="25" a="1"/>
  <c r="M1992" i="25" s="1"/>
  <c r="M1993" i="25" a="1"/>
  <c r="M1993" i="25" s="1"/>
  <c r="M1994" i="25" a="1"/>
  <c r="M1994" i="25" s="1"/>
  <c r="M1995" i="25" a="1"/>
  <c r="M1995" i="25"/>
  <c r="M1996" i="25" a="1"/>
  <c r="M1996" i="25" s="1"/>
  <c r="M1997" i="25" a="1"/>
  <c r="M1997" i="25" s="1"/>
  <c r="M1998" i="25" a="1"/>
  <c r="M1998" i="25" s="1"/>
  <c r="M1999" i="25" a="1"/>
  <c r="M1999" i="25"/>
  <c r="M2000" i="25" a="1"/>
  <c r="M2000" i="25" s="1"/>
  <c r="M2001" i="25" a="1"/>
  <c r="M2001" i="25" s="1"/>
  <c r="M2002" i="25" a="1"/>
  <c r="M2002" i="25" s="1"/>
  <c r="M2003" i="25" a="1"/>
  <c r="M2003" i="25" s="1"/>
  <c r="M2004" i="25" a="1"/>
  <c r="M2004" i="25" s="1"/>
  <c r="M2005" i="25" a="1"/>
  <c r="M2005" i="25" s="1"/>
  <c r="M2006" i="25" a="1"/>
  <c r="M2006" i="25" s="1"/>
  <c r="M2007" i="25" a="1"/>
  <c r="M2007" i="25"/>
  <c r="M2008" i="25" a="1"/>
  <c r="M2008" i="25" s="1"/>
  <c r="M2009" i="25" a="1"/>
  <c r="M2009" i="25" s="1"/>
  <c r="M2010" i="25" a="1"/>
  <c r="M2010" i="25" s="1"/>
  <c r="M2011" i="25" a="1"/>
  <c r="M2011" i="25"/>
  <c r="M2012" i="25" a="1"/>
  <c r="M2012" i="25" s="1"/>
  <c r="M2013" i="25" a="1"/>
  <c r="M2013" i="25" s="1"/>
  <c r="M2014" i="25" a="1"/>
  <c r="M2014" i="25" s="1"/>
  <c r="M2015" i="25" a="1"/>
  <c r="M2015" i="25"/>
  <c r="M2016" i="25" a="1"/>
  <c r="M2016" i="25" s="1"/>
  <c r="M2017" i="25" a="1"/>
  <c r="M2017" i="25" s="1"/>
  <c r="M2018" i="25" a="1"/>
  <c r="M2018" i="25" s="1"/>
  <c r="M2019" i="25" a="1"/>
  <c r="M2019" i="25"/>
  <c r="M2020" i="25" a="1"/>
  <c r="M2020" i="25" s="1"/>
  <c r="M2021" i="25" a="1"/>
  <c r="M2021" i="25" s="1"/>
  <c r="M2022" i="25" a="1"/>
  <c r="M2022" i="25" s="1"/>
  <c r="M2023" i="25" a="1"/>
  <c r="M2023" i="25"/>
  <c r="M2024" i="25" a="1"/>
  <c r="M2024" i="25" s="1"/>
  <c r="M2025" i="25" a="1"/>
  <c r="M2025" i="25" s="1"/>
  <c r="M2026" i="25" a="1"/>
  <c r="M2026" i="25" s="1"/>
  <c r="M2027" i="25" a="1"/>
  <c r="M2027" i="25"/>
  <c r="M2028" i="25" a="1"/>
  <c r="M2028" i="25" s="1"/>
  <c r="M2029" i="25" a="1"/>
  <c r="M2029" i="25" s="1"/>
  <c r="M2030" i="25" a="1"/>
  <c r="M2030" i="25" s="1"/>
  <c r="M2031" i="25" a="1"/>
  <c r="M2031" i="25"/>
  <c r="M2032" i="25" a="1"/>
  <c r="M2032" i="25" s="1"/>
  <c r="M2033" i="25" a="1"/>
  <c r="M2033" i="25" s="1"/>
  <c r="M2034" i="25" a="1"/>
  <c r="M2034" i="25" s="1"/>
  <c r="M2035" i="25" a="1"/>
  <c r="M2035" i="25"/>
  <c r="M2036" i="25" a="1"/>
  <c r="M2036" i="25" s="1"/>
  <c r="M2037" i="25" a="1"/>
  <c r="M2037" i="25" s="1"/>
  <c r="M2038" i="25" a="1"/>
  <c r="M2038" i="25" s="1"/>
  <c r="M2039" i="25" a="1"/>
  <c r="M2039" i="25"/>
  <c r="M2040" i="25" a="1"/>
  <c r="M2040" i="25" s="1"/>
  <c r="M2041" i="25" a="1"/>
  <c r="M2041" i="25" s="1"/>
  <c r="M2042" i="25" a="1"/>
  <c r="M2042" i="25" s="1"/>
  <c r="M2043" i="25" a="1"/>
  <c r="M2043" i="25"/>
  <c r="M2044" i="25" a="1"/>
  <c r="M2044" i="25" s="1"/>
  <c r="M2045" i="25" a="1"/>
  <c r="M2045" i="25" s="1"/>
  <c r="M2046" i="25" a="1"/>
  <c r="M2046" i="25" s="1"/>
  <c r="M2047" i="25" a="1"/>
  <c r="M2047" i="25"/>
  <c r="M2048" i="25" a="1"/>
  <c r="M2048" i="25" s="1"/>
  <c r="M2049" i="25" a="1"/>
  <c r="M2049" i="25" s="1"/>
  <c r="M2050" i="25" a="1"/>
  <c r="M2050" i="25" s="1"/>
  <c r="M2051" i="25" a="1"/>
  <c r="M2051" i="25"/>
  <c r="M2052" i="25" a="1"/>
  <c r="M2052" i="25" s="1"/>
  <c r="M2053" i="25" a="1"/>
  <c r="M2053" i="25" s="1"/>
  <c r="M2054" i="25" a="1"/>
  <c r="M2054" i="25" s="1"/>
  <c r="M2055" i="25" a="1"/>
  <c r="M2055" i="25" s="1"/>
  <c r="M2056" i="25" a="1"/>
  <c r="M2056" i="25" s="1"/>
  <c r="M2057" i="25" a="1"/>
  <c r="M2057" i="25" s="1"/>
  <c r="M2058" i="25" a="1"/>
  <c r="M2058" i="25" s="1"/>
  <c r="M2059" i="25" a="1"/>
  <c r="M2059" i="25" s="1"/>
  <c r="M2060" i="25" a="1"/>
  <c r="M2060" i="25" s="1"/>
  <c r="M2061" i="25" a="1"/>
  <c r="M2061" i="25" s="1"/>
  <c r="M2062" i="25" a="1"/>
  <c r="M2062" i="25" s="1"/>
  <c r="M2063" i="25" a="1"/>
  <c r="M2063" i="25" s="1"/>
  <c r="M2064" i="25" a="1"/>
  <c r="M2064" i="25" s="1"/>
  <c r="M2065" i="25" a="1"/>
  <c r="M2065" i="25" s="1"/>
  <c r="M2066" i="25" a="1"/>
  <c r="M2066" i="25" s="1"/>
  <c r="M2067" i="25" a="1"/>
  <c r="M2067" i="25" s="1"/>
  <c r="M2068" i="25" a="1"/>
  <c r="M2068" i="25" s="1"/>
  <c r="M2069" i="25" a="1"/>
  <c r="M2069" i="25" s="1"/>
  <c r="M2070" i="25" a="1"/>
  <c r="M2070" i="25" s="1"/>
  <c r="M2071" i="25" a="1"/>
  <c r="M2071" i="25" s="1"/>
  <c r="M2072" i="25" a="1"/>
  <c r="M2072" i="25" s="1"/>
  <c r="M2073" i="25" a="1"/>
  <c r="M2073" i="25" s="1"/>
  <c r="M2074" i="25" a="1"/>
  <c r="M2074" i="25" s="1"/>
  <c r="M2075" i="25" a="1"/>
  <c r="M2075" i="25" s="1"/>
  <c r="M2076" i="25" a="1"/>
  <c r="M2076" i="25" s="1"/>
  <c r="M2077" i="25" a="1"/>
  <c r="M2077" i="25" s="1"/>
  <c r="M2078" i="25" a="1"/>
  <c r="M2078" i="25" s="1"/>
  <c r="M2079" i="25" a="1"/>
  <c r="M2079" i="25" s="1"/>
  <c r="M2080" i="25" a="1"/>
  <c r="M2080" i="25" s="1"/>
  <c r="M2081" i="25" a="1"/>
  <c r="M2081" i="25" s="1"/>
  <c r="M2082" i="25" a="1"/>
  <c r="M2082" i="25" s="1"/>
  <c r="M2083" i="25" a="1"/>
  <c r="M2083" i="25" s="1"/>
  <c r="M2084" i="25" a="1"/>
  <c r="M2084" i="25" s="1"/>
  <c r="M2085" i="25" a="1"/>
  <c r="M2085" i="25" s="1"/>
  <c r="M2086" i="25" a="1"/>
  <c r="M2086" i="25" s="1"/>
  <c r="M2087" i="25" a="1"/>
  <c r="M2087" i="25" s="1"/>
  <c r="M2088" i="25" a="1"/>
  <c r="M2088" i="25" s="1"/>
  <c r="M2089" i="25" a="1"/>
  <c r="M2089" i="25" s="1"/>
  <c r="M2090" i="25" a="1"/>
  <c r="M2090" i="25" s="1"/>
  <c r="M2091" i="25" a="1"/>
  <c r="M2091" i="25" s="1"/>
  <c r="M2092" i="25" a="1"/>
  <c r="M2092" i="25" s="1"/>
  <c r="M2093" i="25" a="1"/>
  <c r="M2093" i="25" s="1"/>
  <c r="M2094" i="25" a="1"/>
  <c r="M2094" i="25" s="1"/>
  <c r="M2095" i="25" a="1"/>
  <c r="M2095" i="25" s="1"/>
  <c r="M2096" i="25" a="1"/>
  <c r="M2096" i="25" s="1"/>
  <c r="M2097" i="25" a="1"/>
  <c r="M2097" i="25" s="1"/>
  <c r="M2098" i="25" a="1"/>
  <c r="M2098" i="25" s="1"/>
  <c r="M2099" i="25" a="1"/>
  <c r="M2099" i="25" s="1"/>
  <c r="M2100" i="25" a="1"/>
  <c r="M2100" i="25" s="1"/>
  <c r="M2101" i="25" a="1"/>
  <c r="M2101" i="25" s="1"/>
  <c r="M2102" i="25" a="1"/>
  <c r="M2102" i="25" s="1"/>
  <c r="M2103" i="25" a="1"/>
  <c r="M2103" i="25" s="1"/>
  <c r="M2104" i="25" a="1"/>
  <c r="M2104" i="25" s="1"/>
  <c r="M2105" i="25" a="1"/>
  <c r="M2105" i="25" s="1"/>
  <c r="M2106" i="25" a="1"/>
  <c r="M2106" i="25" s="1"/>
  <c r="M2107" i="25" a="1"/>
  <c r="M2107" i="25" s="1"/>
  <c r="M2108" i="25" a="1"/>
  <c r="M2108" i="25" s="1"/>
  <c r="M2109" i="25" a="1"/>
  <c r="M2109" i="25" s="1"/>
  <c r="M2110" i="25" a="1"/>
  <c r="M2110" i="25" s="1"/>
  <c r="M2111" i="25" a="1"/>
  <c r="M2111" i="25" s="1"/>
  <c r="M2112" i="25" a="1"/>
  <c r="M2112" i="25" s="1"/>
  <c r="M2113" i="25" a="1"/>
  <c r="M2113" i="25" s="1"/>
  <c r="M2114" i="25" a="1"/>
  <c r="M2114" i="25" s="1"/>
  <c r="M2115" i="25" a="1"/>
  <c r="M2115" i="25" s="1"/>
  <c r="M2116" i="25" a="1"/>
  <c r="M2116" i="25" s="1"/>
  <c r="M2117" i="25" a="1"/>
  <c r="M2117" i="25" s="1"/>
  <c r="M2118" i="25" a="1"/>
  <c r="M2118" i="25" s="1"/>
  <c r="M2119" i="25" a="1"/>
  <c r="M2119" i="25" s="1"/>
  <c r="M2120" i="25" a="1"/>
  <c r="M2120" i="25" s="1"/>
  <c r="M2121" i="25" a="1"/>
  <c r="M2121" i="25" s="1"/>
  <c r="M2122" i="25" a="1"/>
  <c r="M2122" i="25" s="1"/>
  <c r="M2123" i="25" a="1"/>
  <c r="M2123" i="25" s="1"/>
  <c r="M2124" i="25" a="1"/>
  <c r="M2124" i="25" s="1"/>
  <c r="M2125" i="25" a="1"/>
  <c r="M2125" i="25" s="1"/>
  <c r="M2126" i="25" a="1"/>
  <c r="M2126" i="25" s="1"/>
  <c r="M2127" i="25" a="1"/>
  <c r="M2127" i="25" s="1"/>
  <c r="M2128" i="25" a="1"/>
  <c r="M2128" i="25" s="1"/>
  <c r="M2129" i="25" a="1"/>
  <c r="M2129" i="25" s="1"/>
  <c r="M2130" i="25" a="1"/>
  <c r="M2130" i="25" s="1"/>
  <c r="M2131" i="25" a="1"/>
  <c r="M2131" i="25" s="1"/>
  <c r="M2132" i="25" a="1"/>
  <c r="M2132" i="25" s="1"/>
  <c r="M2133" i="25" a="1"/>
  <c r="M2133" i="25" s="1"/>
  <c r="M2134" i="25" a="1"/>
  <c r="M2134" i="25" s="1"/>
  <c r="M2135" i="25" a="1"/>
  <c r="M2135" i="25" s="1"/>
  <c r="M2136" i="25" a="1"/>
  <c r="M2136" i="25" s="1"/>
  <c r="M2137" i="25" a="1"/>
  <c r="M2137" i="25" s="1"/>
  <c r="M2138" i="25" a="1"/>
  <c r="M2138" i="25" s="1"/>
  <c r="M2139" i="25" a="1"/>
  <c r="M2139" i="25" s="1"/>
  <c r="M2140" i="25" a="1"/>
  <c r="M2140" i="25" s="1"/>
  <c r="M2141" i="25" a="1"/>
  <c r="M2141" i="25" s="1"/>
  <c r="M2142" i="25" a="1"/>
  <c r="M2142" i="25" s="1"/>
  <c r="M2143" i="25" a="1"/>
  <c r="M2143" i="25" s="1"/>
  <c r="M2144" i="25" a="1"/>
  <c r="M2144" i="25" s="1"/>
  <c r="M2145" i="25" a="1"/>
  <c r="M2145" i="25" s="1"/>
  <c r="M2146" i="25" a="1"/>
  <c r="M2146" i="25" s="1"/>
  <c r="D2070" i="25"/>
  <c r="E2070" i="25"/>
  <c r="G2070" i="25"/>
  <c r="H2070" i="25" s="1"/>
  <c r="I2070" i="25"/>
  <c r="J2070" i="25" s="1"/>
  <c r="K2070" i="25"/>
  <c r="L2070" i="25" s="1"/>
  <c r="D2071" i="25"/>
  <c r="E2071" i="25"/>
  <c r="G2071" i="25"/>
  <c r="H2071" i="25" s="1"/>
  <c r="I2071" i="25"/>
  <c r="K2071" i="25"/>
  <c r="L2071" i="25"/>
  <c r="D2072" i="25"/>
  <c r="E2072" i="25"/>
  <c r="G2072" i="25"/>
  <c r="I2072" i="25"/>
  <c r="K2072" i="25"/>
  <c r="L2072" i="25" s="1"/>
  <c r="D2073" i="25"/>
  <c r="F2073" i="25" s="1"/>
  <c r="E2073" i="25"/>
  <c r="G2073" i="25"/>
  <c r="I2073" i="25"/>
  <c r="J2073" i="25" s="1"/>
  <c r="K2073" i="25"/>
  <c r="L2073" i="25" s="1"/>
  <c r="D2074" i="25"/>
  <c r="E2074" i="25"/>
  <c r="G2074" i="25"/>
  <c r="H2074" i="25" s="1"/>
  <c r="I2074" i="25"/>
  <c r="J2074" i="25" s="1"/>
  <c r="K2074" i="25"/>
  <c r="L2074" i="25" s="1"/>
  <c r="D2075" i="25"/>
  <c r="E2075" i="25"/>
  <c r="G2075" i="25"/>
  <c r="H2075" i="25" s="1"/>
  <c r="I2075" i="25"/>
  <c r="K2075" i="25"/>
  <c r="L2075" i="25"/>
  <c r="D2076" i="25"/>
  <c r="E2076" i="25"/>
  <c r="G2076" i="25"/>
  <c r="I2076" i="25"/>
  <c r="J2076" i="25" s="1"/>
  <c r="K2076" i="25"/>
  <c r="L2076" i="25" s="1"/>
  <c r="D2077" i="25"/>
  <c r="E2077" i="25"/>
  <c r="G2077" i="25"/>
  <c r="H2077" i="25" s="1"/>
  <c r="I2077" i="25"/>
  <c r="J2077" i="25" s="1"/>
  <c r="K2077" i="25"/>
  <c r="L2077" i="25" s="1"/>
  <c r="D2078" i="25"/>
  <c r="F2078" i="25" s="1"/>
  <c r="E2078" i="25"/>
  <c r="G2078" i="25"/>
  <c r="H2078" i="25" s="1"/>
  <c r="I2078" i="25"/>
  <c r="J2078" i="25" s="1"/>
  <c r="K2078" i="25"/>
  <c r="L2078" i="25" s="1"/>
  <c r="D2079" i="25"/>
  <c r="E2079" i="25"/>
  <c r="G2079" i="25"/>
  <c r="H2079" i="25" s="1"/>
  <c r="I2079" i="25"/>
  <c r="K2079" i="25"/>
  <c r="L2079" i="25" s="1"/>
  <c r="D2080" i="25"/>
  <c r="E2080" i="25"/>
  <c r="G2080" i="25"/>
  <c r="I2080" i="25"/>
  <c r="K2080" i="25"/>
  <c r="L2080" i="25" s="1"/>
  <c r="D2081" i="25"/>
  <c r="E2081" i="25"/>
  <c r="G2081" i="25"/>
  <c r="H2081" i="25"/>
  <c r="I2081" i="25"/>
  <c r="J2081" i="25" s="1"/>
  <c r="K2081" i="25"/>
  <c r="L2081" i="25" s="1"/>
  <c r="D2082" i="25"/>
  <c r="H2082" i="25" s="1"/>
  <c r="E2082" i="25"/>
  <c r="G2082" i="25"/>
  <c r="I2082" i="25"/>
  <c r="K2082" i="25"/>
  <c r="L2082" i="25" s="1"/>
  <c r="D2083" i="25"/>
  <c r="E2083" i="25"/>
  <c r="G2083" i="25"/>
  <c r="I2083" i="25"/>
  <c r="K2083" i="25"/>
  <c r="L2083" i="25" s="1"/>
  <c r="D2084" i="25"/>
  <c r="E2084" i="25"/>
  <c r="G2084" i="25"/>
  <c r="I2084" i="25"/>
  <c r="K2084" i="25"/>
  <c r="L2084" i="25" s="1"/>
  <c r="D2085" i="25"/>
  <c r="E2085" i="25"/>
  <c r="G2085" i="25"/>
  <c r="I2085" i="25"/>
  <c r="K2085" i="25"/>
  <c r="L2085" i="25" s="1"/>
  <c r="D2086" i="25"/>
  <c r="E2086" i="25"/>
  <c r="G2086" i="25"/>
  <c r="I2086" i="25"/>
  <c r="K2086" i="25"/>
  <c r="L2086" i="25" s="1"/>
  <c r="D2087" i="25"/>
  <c r="E2087" i="25"/>
  <c r="G2087" i="25"/>
  <c r="H2087" i="25" s="1"/>
  <c r="I2087" i="25"/>
  <c r="K2087" i="25"/>
  <c r="L2087" i="25" s="1"/>
  <c r="D2088" i="25"/>
  <c r="F2088" i="25" s="1"/>
  <c r="E2088" i="25"/>
  <c r="G2088" i="25"/>
  <c r="I2088" i="25"/>
  <c r="K2088" i="25"/>
  <c r="L2088" i="25" s="1"/>
  <c r="D2089" i="25"/>
  <c r="E2089" i="25"/>
  <c r="G2089" i="25"/>
  <c r="I2089" i="25"/>
  <c r="J2089" i="25" s="1"/>
  <c r="K2089" i="25"/>
  <c r="L2089" i="25" s="1"/>
  <c r="D2090" i="25"/>
  <c r="F2090" i="25" s="1"/>
  <c r="E2090" i="25"/>
  <c r="G2090" i="25"/>
  <c r="I2090" i="25"/>
  <c r="K2090" i="25"/>
  <c r="L2090" i="25" s="1"/>
  <c r="D2091" i="25"/>
  <c r="E2091" i="25"/>
  <c r="G2091" i="25"/>
  <c r="I2091" i="25"/>
  <c r="K2091" i="25"/>
  <c r="L2091" i="25" s="1"/>
  <c r="D2092" i="25"/>
  <c r="E2092" i="25"/>
  <c r="G2092" i="25"/>
  <c r="I2092" i="25"/>
  <c r="J2092" i="25"/>
  <c r="K2092" i="25"/>
  <c r="L2092" i="25" s="1"/>
  <c r="D2093" i="25"/>
  <c r="E2093" i="25"/>
  <c r="F2093" i="25"/>
  <c r="G2093" i="25"/>
  <c r="H2093" i="25" s="1"/>
  <c r="I2093" i="25"/>
  <c r="J2093" i="25"/>
  <c r="K2093" i="25"/>
  <c r="L2093" i="25" s="1"/>
  <c r="D2094" i="25"/>
  <c r="E2094" i="25"/>
  <c r="G2094" i="25"/>
  <c r="H2094" i="25" s="1"/>
  <c r="I2094" i="25"/>
  <c r="J2094" i="25" s="1"/>
  <c r="K2094" i="25"/>
  <c r="L2094" i="25" s="1"/>
  <c r="D2095" i="25"/>
  <c r="E2095" i="25"/>
  <c r="G2095" i="25"/>
  <c r="I2095" i="25"/>
  <c r="K2095" i="25"/>
  <c r="L2095" i="25" s="1"/>
  <c r="D2096" i="25"/>
  <c r="E2096" i="25"/>
  <c r="G2096" i="25"/>
  <c r="H2096" i="25" s="1"/>
  <c r="I2096" i="25"/>
  <c r="K2096" i="25"/>
  <c r="L2096" i="25" s="1"/>
  <c r="D2097" i="25"/>
  <c r="H2097" i="25" s="1"/>
  <c r="E2097" i="25"/>
  <c r="G2097" i="25"/>
  <c r="I2097" i="25"/>
  <c r="K2097" i="25"/>
  <c r="L2097" i="25" s="1"/>
  <c r="D2098" i="25"/>
  <c r="E2098" i="25"/>
  <c r="G2098" i="25"/>
  <c r="H2098" i="25" s="1"/>
  <c r="I2098" i="25"/>
  <c r="J2098" i="25" s="1"/>
  <c r="K2098" i="25"/>
  <c r="L2098" i="25" s="1"/>
  <c r="D2099" i="25"/>
  <c r="E2099" i="25"/>
  <c r="G2099" i="25"/>
  <c r="I2099" i="25"/>
  <c r="K2099" i="25"/>
  <c r="L2099" i="25" s="1"/>
  <c r="D2100" i="25"/>
  <c r="E2100" i="25"/>
  <c r="G2100" i="25"/>
  <c r="I2100" i="25"/>
  <c r="K2100" i="25"/>
  <c r="L2100" i="25" s="1"/>
  <c r="D2101" i="25"/>
  <c r="E2101" i="25"/>
  <c r="G2101" i="25"/>
  <c r="I2101" i="25"/>
  <c r="J2101" i="25" s="1"/>
  <c r="K2101" i="25"/>
  <c r="L2101" i="25" s="1"/>
  <c r="D2102" i="25"/>
  <c r="E2102" i="25"/>
  <c r="G2102" i="25"/>
  <c r="H2102" i="25" s="1"/>
  <c r="I2102" i="25"/>
  <c r="K2102" i="25"/>
  <c r="L2102" i="25" s="1"/>
  <c r="D2103" i="25"/>
  <c r="E2103" i="25"/>
  <c r="G2103" i="25"/>
  <c r="H2103" i="25" s="1"/>
  <c r="I2103" i="25"/>
  <c r="K2103" i="25"/>
  <c r="L2103" i="25" s="1"/>
  <c r="D2104" i="25"/>
  <c r="F2104" i="25" s="1"/>
  <c r="E2104" i="25"/>
  <c r="G2104" i="25"/>
  <c r="I2104" i="25"/>
  <c r="K2104" i="25"/>
  <c r="L2104" i="25" s="1"/>
  <c r="D2105" i="25"/>
  <c r="E2105" i="25"/>
  <c r="G2105" i="25"/>
  <c r="I2105" i="25"/>
  <c r="J2105" i="25" s="1"/>
  <c r="K2105" i="25"/>
  <c r="L2105" i="25" s="1"/>
  <c r="D2106" i="25"/>
  <c r="E2106" i="25"/>
  <c r="G2106" i="25"/>
  <c r="I2106" i="25"/>
  <c r="K2106" i="25"/>
  <c r="L2106" i="25" s="1"/>
  <c r="D2107" i="25"/>
  <c r="E2107" i="25"/>
  <c r="G2107" i="25"/>
  <c r="I2107" i="25"/>
  <c r="K2107" i="25"/>
  <c r="L2107" i="25" s="1"/>
  <c r="D2108" i="25"/>
  <c r="F2108" i="25" s="1"/>
  <c r="E2108" i="25"/>
  <c r="G2108" i="25"/>
  <c r="I2108" i="25"/>
  <c r="J2108" i="25"/>
  <c r="K2108" i="25"/>
  <c r="L2108" i="25" s="1"/>
  <c r="D2109" i="25"/>
  <c r="E2109" i="25"/>
  <c r="G2109" i="25"/>
  <c r="H2109" i="25" s="1"/>
  <c r="I2109" i="25"/>
  <c r="K2109" i="25"/>
  <c r="L2109" i="25"/>
  <c r="D2110" i="25"/>
  <c r="H2110" i="25" s="1"/>
  <c r="E2110" i="25"/>
  <c r="G2110" i="25"/>
  <c r="I2110" i="25"/>
  <c r="J2110" i="25" s="1"/>
  <c r="K2110" i="25"/>
  <c r="L2110" i="25" s="1"/>
  <c r="D2111" i="25"/>
  <c r="E2111" i="25"/>
  <c r="G2111" i="25"/>
  <c r="H2111" i="25" s="1"/>
  <c r="I2111" i="25"/>
  <c r="K2111" i="25"/>
  <c r="L2111" i="25"/>
  <c r="D2112" i="25"/>
  <c r="E2112" i="25"/>
  <c r="G2112" i="25"/>
  <c r="I2112" i="25"/>
  <c r="K2112" i="25"/>
  <c r="L2112" i="25" s="1"/>
  <c r="D2113" i="25"/>
  <c r="E2113" i="25"/>
  <c r="G2113" i="25"/>
  <c r="I2113" i="25"/>
  <c r="J2113" i="25" s="1"/>
  <c r="K2113" i="25"/>
  <c r="L2113" i="25" s="1"/>
  <c r="D2114" i="25"/>
  <c r="E2114" i="25"/>
  <c r="G2114" i="25"/>
  <c r="H2114" i="25" s="1"/>
  <c r="I2114" i="25"/>
  <c r="J2114" i="25" s="1"/>
  <c r="K2114" i="25"/>
  <c r="L2114" i="25" s="1"/>
  <c r="D2115" i="25"/>
  <c r="E2115" i="25"/>
  <c r="G2115" i="25"/>
  <c r="I2115" i="25"/>
  <c r="K2115" i="25"/>
  <c r="L2115" i="25" s="1"/>
  <c r="D2116" i="25"/>
  <c r="E2116" i="25"/>
  <c r="G2116" i="25"/>
  <c r="I2116" i="25"/>
  <c r="K2116" i="25"/>
  <c r="L2116" i="25" s="1"/>
  <c r="D2117" i="25"/>
  <c r="E2117" i="25"/>
  <c r="G2117" i="25"/>
  <c r="I2117" i="25"/>
  <c r="K2117" i="25"/>
  <c r="L2117" i="25" s="1"/>
  <c r="D2118" i="25"/>
  <c r="E2118" i="25"/>
  <c r="G2118" i="25"/>
  <c r="I2118" i="25"/>
  <c r="J2118" i="25" s="1"/>
  <c r="K2118" i="25"/>
  <c r="L2118" i="25"/>
  <c r="D2119" i="25"/>
  <c r="H2119" i="25" s="1"/>
  <c r="E2119" i="25"/>
  <c r="G2119" i="25"/>
  <c r="I2119" i="25"/>
  <c r="K2119" i="25"/>
  <c r="L2119" i="25" s="1"/>
  <c r="D2120" i="25"/>
  <c r="E2120" i="25"/>
  <c r="G2120" i="25"/>
  <c r="I2120" i="25"/>
  <c r="J2120" i="25" s="1"/>
  <c r="K2120" i="25"/>
  <c r="L2120" i="25" s="1"/>
  <c r="D2121" i="25"/>
  <c r="E2121" i="25"/>
  <c r="G2121" i="25"/>
  <c r="H2121" i="25" s="1"/>
  <c r="I2121" i="25"/>
  <c r="K2121" i="25"/>
  <c r="L2121" i="25" s="1"/>
  <c r="D2122" i="25"/>
  <c r="F2122" i="25" s="1"/>
  <c r="E2122" i="25"/>
  <c r="G2122" i="25"/>
  <c r="I2122" i="25"/>
  <c r="K2122" i="25"/>
  <c r="L2122" i="25" s="1"/>
  <c r="D2123" i="25"/>
  <c r="H2123" i="25" s="1"/>
  <c r="E2123" i="25"/>
  <c r="G2123" i="25"/>
  <c r="I2123" i="25"/>
  <c r="K2123" i="25"/>
  <c r="L2123" i="25" s="1"/>
  <c r="D2124" i="25"/>
  <c r="E2124" i="25"/>
  <c r="G2124" i="25"/>
  <c r="H2124" i="25" s="1"/>
  <c r="I2124" i="25"/>
  <c r="J2124" i="25" s="1"/>
  <c r="K2124" i="25"/>
  <c r="L2124" i="25" s="1"/>
  <c r="D2125" i="25"/>
  <c r="F2125" i="25" s="1"/>
  <c r="E2125" i="25"/>
  <c r="G2125" i="25"/>
  <c r="I2125" i="25"/>
  <c r="K2125" i="25"/>
  <c r="L2125" i="25" s="1"/>
  <c r="D2126" i="25"/>
  <c r="E2126" i="25"/>
  <c r="G2126" i="25"/>
  <c r="H2126" i="25" s="1"/>
  <c r="I2126" i="25"/>
  <c r="J2126" i="25" s="1"/>
  <c r="K2126" i="25"/>
  <c r="L2126" i="25" s="1"/>
  <c r="D2127" i="25"/>
  <c r="E2127" i="25"/>
  <c r="G2127" i="25"/>
  <c r="I2127" i="25"/>
  <c r="K2127" i="25"/>
  <c r="L2127" i="25" s="1"/>
  <c r="D2128" i="25"/>
  <c r="E2128" i="25"/>
  <c r="G2128" i="25"/>
  <c r="H2128" i="25" s="1"/>
  <c r="I2128" i="25"/>
  <c r="K2128" i="25"/>
  <c r="L2128" i="25" s="1"/>
  <c r="D2129" i="25"/>
  <c r="F2129" i="25" s="1"/>
  <c r="E2129" i="25"/>
  <c r="G2129" i="25"/>
  <c r="I2129" i="25"/>
  <c r="K2129" i="25"/>
  <c r="L2129" i="25" s="1"/>
  <c r="D2130" i="25"/>
  <c r="E2130" i="25"/>
  <c r="G2130" i="25"/>
  <c r="I2130" i="25"/>
  <c r="J2130" i="25" s="1"/>
  <c r="K2130" i="25"/>
  <c r="L2130" i="25" s="1"/>
  <c r="D2131" i="25"/>
  <c r="E2131" i="25"/>
  <c r="G2131" i="25"/>
  <c r="I2131" i="25"/>
  <c r="K2131" i="25"/>
  <c r="L2131" i="25" s="1"/>
  <c r="D2132" i="25"/>
  <c r="J2132" i="25" s="1"/>
  <c r="E2132" i="25"/>
  <c r="G2132" i="25"/>
  <c r="I2132" i="25"/>
  <c r="K2132" i="25"/>
  <c r="L2132" i="25" s="1"/>
  <c r="D2133" i="25"/>
  <c r="E2133" i="25"/>
  <c r="G2133" i="25"/>
  <c r="H2133" i="25"/>
  <c r="I2133" i="25"/>
  <c r="K2133" i="25"/>
  <c r="L2133" i="25"/>
  <c r="D2134" i="25"/>
  <c r="F2134" i="25" s="1"/>
  <c r="E2134" i="25"/>
  <c r="G2134" i="25"/>
  <c r="I2134" i="25"/>
  <c r="K2134" i="25"/>
  <c r="L2134" i="25" s="1"/>
  <c r="D2135" i="25"/>
  <c r="E2135" i="25"/>
  <c r="G2135" i="25"/>
  <c r="H2135" i="25" s="1"/>
  <c r="I2135" i="25"/>
  <c r="K2135" i="25"/>
  <c r="L2135" i="25" s="1"/>
  <c r="D2136" i="25"/>
  <c r="E2136" i="25"/>
  <c r="G2136" i="25"/>
  <c r="I2136" i="25"/>
  <c r="K2136" i="25"/>
  <c r="L2136" i="25" s="1"/>
  <c r="D2137" i="25"/>
  <c r="E2137" i="25"/>
  <c r="G2137" i="25"/>
  <c r="I2137" i="25"/>
  <c r="K2137" i="25"/>
  <c r="L2137" i="25" s="1"/>
  <c r="D2138" i="25"/>
  <c r="E2138" i="25"/>
  <c r="G2138" i="25"/>
  <c r="H2138" i="25" s="1"/>
  <c r="I2138" i="25"/>
  <c r="J2138" i="25" s="1"/>
  <c r="K2138" i="25"/>
  <c r="L2138" i="25" s="1"/>
  <c r="D2139" i="25"/>
  <c r="E2139" i="25"/>
  <c r="G2139" i="25"/>
  <c r="I2139" i="25"/>
  <c r="K2139" i="25"/>
  <c r="L2139" i="25" s="1"/>
  <c r="D2140" i="25"/>
  <c r="E2140" i="25"/>
  <c r="F2140" i="25" s="1"/>
  <c r="G2140" i="25"/>
  <c r="I2140" i="25"/>
  <c r="J2140" i="25"/>
  <c r="K2140" i="25"/>
  <c r="L2140" i="25" s="1"/>
  <c r="D2141" i="25"/>
  <c r="E2141" i="25"/>
  <c r="F2141" i="25"/>
  <c r="G2141" i="25"/>
  <c r="H2141" i="25" s="1"/>
  <c r="I2141" i="25"/>
  <c r="J2141" i="25" s="1"/>
  <c r="K2141" i="25"/>
  <c r="L2141" i="25" s="1"/>
  <c r="D2142" i="25"/>
  <c r="E2142" i="25"/>
  <c r="G2142" i="25"/>
  <c r="I2142" i="25"/>
  <c r="K2142" i="25"/>
  <c r="L2142" i="25" s="1"/>
  <c r="D2143" i="25"/>
  <c r="E2143" i="25"/>
  <c r="G2143" i="25"/>
  <c r="I2143" i="25"/>
  <c r="K2143" i="25"/>
  <c r="L2143" i="25" s="1"/>
  <c r="D2144" i="25"/>
  <c r="E2144" i="25"/>
  <c r="F2144" i="25" s="1"/>
  <c r="G2144" i="25"/>
  <c r="I2144" i="25"/>
  <c r="K2144" i="25"/>
  <c r="L2144" i="25" s="1"/>
  <c r="D2145" i="25"/>
  <c r="F2145" i="25" s="1"/>
  <c r="E2145" i="25"/>
  <c r="G2145" i="25"/>
  <c r="I2145" i="25"/>
  <c r="J2145" i="25"/>
  <c r="K2145" i="25"/>
  <c r="L2145" i="25" s="1"/>
  <c r="D2146" i="25"/>
  <c r="F2146" i="25" s="1"/>
  <c r="E2146" i="25"/>
  <c r="G2146" i="25"/>
  <c r="I2146" i="25"/>
  <c r="K2146" i="25"/>
  <c r="L2146" i="25" s="1"/>
  <c r="K2212" i="1"/>
  <c r="F2212" i="1"/>
  <c r="Y2" i="1"/>
  <c r="X2" i="1"/>
  <c r="U2" i="1"/>
  <c r="K2211" i="1"/>
  <c r="F2211" i="1"/>
  <c r="K2210" i="1"/>
  <c r="F2210" i="1"/>
  <c r="K2209" i="1"/>
  <c r="F2209" i="1"/>
  <c r="K2208" i="1"/>
  <c r="F2208" i="1"/>
  <c r="K2207" i="1"/>
  <c r="F2207" i="1"/>
  <c r="K2206" i="1"/>
  <c r="F2206" i="1"/>
  <c r="K2205" i="1"/>
  <c r="F2205" i="1"/>
  <c r="K2204" i="1"/>
  <c r="F2204" i="1"/>
  <c r="K2203" i="1"/>
  <c r="F2203" i="1"/>
  <c r="K2202" i="1"/>
  <c r="F2202" i="1"/>
  <c r="K2201" i="1"/>
  <c r="F2201" i="1"/>
  <c r="K2200" i="1"/>
  <c r="F2200" i="1"/>
  <c r="K2199" i="1"/>
  <c r="F2199" i="1"/>
  <c r="K2198" i="1"/>
  <c r="F2198" i="1"/>
  <c r="K2197" i="1"/>
  <c r="F2197" i="1"/>
  <c r="K2196" i="1"/>
  <c r="F2196" i="1"/>
  <c r="K2195" i="1"/>
  <c r="F2195" i="1"/>
  <c r="K2194" i="1"/>
  <c r="F2194" i="1"/>
  <c r="K2193" i="1"/>
  <c r="F2193" i="1"/>
  <c r="K2192" i="1"/>
  <c r="F2192" i="1"/>
  <c r="K2191" i="1"/>
  <c r="F2191" i="1"/>
  <c r="K2190" i="1"/>
  <c r="F2190" i="1"/>
  <c r="K2189" i="1"/>
  <c r="F2189" i="1"/>
  <c r="K2188" i="1"/>
  <c r="F2188" i="1"/>
  <c r="K2187" i="1"/>
  <c r="F2187" i="1"/>
  <c r="K2186" i="1"/>
  <c r="F2186" i="1"/>
  <c r="K2185" i="1"/>
  <c r="F2185" i="1"/>
  <c r="K2184" i="1"/>
  <c r="F2184" i="1"/>
  <c r="K2183" i="1"/>
  <c r="F2183" i="1"/>
  <c r="K2182" i="1"/>
  <c r="F2182" i="1"/>
  <c r="K2181" i="1"/>
  <c r="F2181" i="1"/>
  <c r="K2180" i="1"/>
  <c r="F2180" i="1"/>
  <c r="K2179" i="1"/>
  <c r="F2179" i="1"/>
  <c r="K2178" i="1"/>
  <c r="F2178" i="1"/>
  <c r="K2177" i="1"/>
  <c r="F2177" i="1"/>
  <c r="K2176" i="1"/>
  <c r="F2176" i="1"/>
  <c r="K2175" i="1"/>
  <c r="F2175" i="1"/>
  <c r="K2174" i="1"/>
  <c r="F2174" i="1"/>
  <c r="K2173" i="1"/>
  <c r="F2173" i="1"/>
  <c r="K2172" i="1"/>
  <c r="F2172" i="1"/>
  <c r="K2171" i="1"/>
  <c r="F2171" i="1"/>
  <c r="K2170" i="1"/>
  <c r="F2170" i="1"/>
  <c r="K2169" i="1"/>
  <c r="F2169" i="1"/>
  <c r="K2168" i="1"/>
  <c r="F2168" i="1"/>
  <c r="K2167" i="1"/>
  <c r="F2167" i="1"/>
  <c r="K2166" i="1"/>
  <c r="F2166" i="1"/>
  <c r="K2165" i="1"/>
  <c r="F2165" i="1"/>
  <c r="K2164" i="1"/>
  <c r="F2164" i="1"/>
  <c r="K2163" i="1"/>
  <c r="F2163" i="1"/>
  <c r="B2" i="19" a="1"/>
  <c r="B2" i="19" s="1"/>
  <c r="A2" i="19" s="1"/>
  <c r="F2" i="19" s="1"/>
  <c r="K2162" i="1"/>
  <c r="K2161" i="1"/>
  <c r="F2161" i="1"/>
  <c r="F2162" i="1"/>
  <c r="K2160" i="1"/>
  <c r="F2160" i="1"/>
  <c r="K2159" i="1"/>
  <c r="F2159" i="1"/>
  <c r="K2158" i="1"/>
  <c r="F2158" i="1"/>
  <c r="K2157" i="1"/>
  <c r="F2157" i="1"/>
  <c r="K2156" i="1"/>
  <c r="F2156" i="1"/>
  <c r="K2155" i="1"/>
  <c r="F2155" i="1"/>
  <c r="K2154" i="1"/>
  <c r="F2154" i="1"/>
  <c r="K2153" i="1"/>
  <c r="F2153" i="1"/>
  <c r="K2152" i="1"/>
  <c r="F2152" i="1"/>
  <c r="K2151" i="1"/>
  <c r="F2151" i="1"/>
  <c r="K2150" i="1"/>
  <c r="F2150" i="1"/>
  <c r="K2149" i="1"/>
  <c r="F2149" i="1"/>
  <c r="K2148" i="1"/>
  <c r="F2148" i="1"/>
  <c r="K2147" i="1"/>
  <c r="F2147" i="1"/>
  <c r="K2146" i="1"/>
  <c r="F2146" i="1"/>
  <c r="K2145" i="1"/>
  <c r="F2145" i="1"/>
  <c r="K2144" i="1"/>
  <c r="F2144" i="1"/>
  <c r="K2143" i="1"/>
  <c r="F2143" i="1"/>
  <c r="K2142" i="1"/>
  <c r="F2142" i="1"/>
  <c r="K2141" i="1"/>
  <c r="F2141" i="1"/>
  <c r="K2140" i="1"/>
  <c r="F2140" i="1"/>
  <c r="K2139" i="1"/>
  <c r="F2139" i="1"/>
  <c r="K2138" i="1"/>
  <c r="F2138" i="1"/>
  <c r="K2137" i="1"/>
  <c r="F2137" i="1"/>
  <c r="K2136" i="1"/>
  <c r="F2136" i="1"/>
  <c r="K2135" i="1"/>
  <c r="F2135" i="1"/>
  <c r="K2134" i="1"/>
  <c r="F2134" i="1"/>
  <c r="K2133" i="1"/>
  <c r="F2133" i="1"/>
  <c r="K2132" i="1"/>
  <c r="F2132" i="1"/>
  <c r="K2131" i="1"/>
  <c r="F2131" i="1"/>
  <c r="K2130" i="1"/>
  <c r="F2130" i="1"/>
  <c r="K2129" i="1"/>
  <c r="F2129" i="1"/>
  <c r="K2128" i="1"/>
  <c r="F2128" i="1"/>
  <c r="K2127" i="1"/>
  <c r="F2127" i="1"/>
  <c r="K2126" i="1"/>
  <c r="F2126" i="1"/>
  <c r="N2125" i="1"/>
  <c r="K2125" i="1"/>
  <c r="F2125" i="1"/>
  <c r="K2124" i="1"/>
  <c r="F2124" i="1"/>
  <c r="K2123" i="1"/>
  <c r="F2123" i="1"/>
  <c r="K2122" i="1"/>
  <c r="F2122" i="1"/>
  <c r="K2121" i="1"/>
  <c r="F2121" i="1"/>
  <c r="K2120" i="1"/>
  <c r="F2120" i="1"/>
  <c r="N2119" i="1"/>
  <c r="K2119" i="1"/>
  <c r="F2119" i="1"/>
  <c r="K2118" i="1"/>
  <c r="F2118" i="1"/>
  <c r="N2117" i="1"/>
  <c r="K2117" i="1"/>
  <c r="F2117" i="1"/>
  <c r="J2129" i="25" l="1"/>
  <c r="H2125" i="25"/>
  <c r="H2117" i="25"/>
  <c r="J2116" i="25"/>
  <c r="H2113" i="25"/>
  <c r="J2112" i="25"/>
  <c r="H2105" i="25"/>
  <c r="J2100" i="25"/>
  <c r="H2089" i="25"/>
  <c r="J2088" i="25"/>
  <c r="J2086" i="25"/>
  <c r="J2082" i="25"/>
  <c r="J2080" i="25"/>
  <c r="H2073" i="25"/>
  <c r="H2145" i="25"/>
  <c r="J2144" i="25"/>
  <c r="H2130" i="25"/>
  <c r="J2128" i="25"/>
  <c r="H2122" i="25"/>
  <c r="J2121" i="25"/>
  <c r="F2120" i="25"/>
  <c r="F2113" i="25"/>
  <c r="F2109" i="25"/>
  <c r="F2106" i="25"/>
  <c r="F2105" i="25"/>
  <c r="J2096" i="25"/>
  <c r="F2081" i="25"/>
  <c r="F2112" i="25"/>
  <c r="F2100" i="25"/>
  <c r="H2129" i="25"/>
  <c r="F2143" i="25"/>
  <c r="J2136" i="25"/>
  <c r="H2131" i="25"/>
  <c r="J2125" i="25"/>
  <c r="H2137" i="25"/>
  <c r="H2144" i="25"/>
  <c r="J2143" i="25"/>
  <c r="H2140" i="25"/>
  <c r="H2136" i="25"/>
  <c r="F2133" i="25"/>
  <c r="H2132" i="25"/>
  <c r="F2128" i="25"/>
  <c r="H2127" i="25"/>
  <c r="J2122" i="25"/>
  <c r="F2121" i="25"/>
  <c r="H2118" i="25"/>
  <c r="J2117" i="25"/>
  <c r="F2116" i="25"/>
  <c r="H2112" i="25"/>
  <c r="J2106" i="25"/>
  <c r="H2101" i="25"/>
  <c r="F2096" i="25"/>
  <c r="H2095" i="25"/>
  <c r="J2090" i="25"/>
  <c r="F2089" i="25"/>
  <c r="H2086" i="25"/>
  <c r="J2085" i="25"/>
  <c r="F2084" i="25"/>
  <c r="H2080" i="25"/>
  <c r="H2076" i="25"/>
  <c r="J2072" i="25"/>
  <c r="H2108" i="25"/>
  <c r="H2106" i="25"/>
  <c r="H2099" i="25"/>
  <c r="H2092" i="25"/>
  <c r="H2091" i="25"/>
  <c r="H2090" i="25"/>
  <c r="H2085" i="25"/>
  <c r="J2084" i="25"/>
  <c r="F2080" i="25"/>
  <c r="F2077" i="25"/>
  <c r="F2076" i="25"/>
  <c r="F2074" i="25"/>
  <c r="H2072" i="25"/>
  <c r="F2132" i="25"/>
  <c r="J2142" i="25"/>
  <c r="J2137" i="25"/>
  <c r="F2136" i="25"/>
  <c r="F2124" i="25"/>
  <c r="F2117" i="25"/>
  <c r="J2104" i="25"/>
  <c r="J2102" i="25"/>
  <c r="F2101" i="25"/>
  <c r="F2097" i="25"/>
  <c r="F2092" i="25"/>
  <c r="F2085" i="25"/>
  <c r="F2072" i="25"/>
  <c r="H2146" i="25"/>
  <c r="F2137" i="25"/>
  <c r="F2130" i="25"/>
  <c r="H2120" i="25"/>
  <c r="H2100" i="25"/>
  <c r="F2098" i="25"/>
  <c r="H2088" i="25"/>
  <c r="H2143" i="25"/>
  <c r="H2142" i="25"/>
  <c r="F2138" i="25"/>
  <c r="H2116" i="25"/>
  <c r="F2114" i="25"/>
  <c r="H2107" i="25"/>
  <c r="H2104" i="25"/>
  <c r="H2084" i="25"/>
  <c r="F2082" i="25"/>
  <c r="H2139" i="25"/>
  <c r="J2133" i="25"/>
  <c r="H2115" i="25"/>
  <c r="J2109" i="25"/>
  <c r="J2097" i="25"/>
  <c r="H2083" i="25"/>
  <c r="F2070" i="25"/>
  <c r="F2126" i="25"/>
  <c r="F2118" i="25"/>
  <c r="F2110" i="25"/>
  <c r="F2102" i="25"/>
  <c r="F2094" i="25"/>
  <c r="F2135" i="25"/>
  <c r="J2135" i="25"/>
  <c r="H2134" i="25"/>
  <c r="F2127" i="25"/>
  <c r="J2127" i="25"/>
  <c r="F2119" i="25"/>
  <c r="J2119" i="25"/>
  <c r="F2111" i="25"/>
  <c r="J2111" i="25"/>
  <c r="F2103" i="25"/>
  <c r="J2103" i="25"/>
  <c r="F2095" i="25"/>
  <c r="J2095" i="25"/>
  <c r="F2087" i="25"/>
  <c r="J2087" i="25"/>
  <c r="F2079" i="25"/>
  <c r="J2079" i="25"/>
  <c r="F2075" i="25"/>
  <c r="J2075" i="25"/>
  <c r="F2071" i="25"/>
  <c r="J2071" i="25"/>
  <c r="F2142" i="25"/>
  <c r="J2134" i="25"/>
  <c r="F2086" i="25"/>
  <c r="J2146" i="25"/>
  <c r="F2139" i="25"/>
  <c r="J2139" i="25"/>
  <c r="F2131" i="25"/>
  <c r="J2131" i="25"/>
  <c r="F2123" i="25"/>
  <c r="J2123" i="25"/>
  <c r="F2115" i="25"/>
  <c r="J2115" i="25"/>
  <c r="F2107" i="25"/>
  <c r="J2107" i="25"/>
  <c r="F2099" i="25"/>
  <c r="J2099" i="25"/>
  <c r="F2091" i="25"/>
  <c r="J2091" i="25"/>
  <c r="F2083" i="25"/>
  <c r="J2083" i="25"/>
  <c r="E2" i="19"/>
  <c r="C2" i="19"/>
  <c r="D2" i="19"/>
  <c r="F2116" i="1"/>
  <c r="K2116" i="1"/>
  <c r="F2108" i="1"/>
  <c r="F2109" i="1"/>
  <c r="F2110" i="1"/>
  <c r="F2111" i="1"/>
  <c r="F2112" i="1"/>
  <c r="F2113" i="1"/>
  <c r="F2114" i="1"/>
  <c r="F2115" i="1"/>
  <c r="K2115" i="1"/>
  <c r="N1812" i="1"/>
  <c r="E2" i="21" a="1"/>
  <c r="E2" i="21" s="1"/>
  <c r="A1" i="25" a="1"/>
  <c r="A178" i="20"/>
  <c r="U2114" i="1"/>
  <c r="K2114" i="1"/>
  <c r="U2113" i="1"/>
  <c r="K2113" i="1"/>
  <c r="U2109" i="1"/>
  <c r="U2110" i="1"/>
  <c r="U2111" i="1"/>
  <c r="U2112" i="1"/>
  <c r="K2112" i="1"/>
  <c r="K2109" i="1"/>
  <c r="K2110" i="1"/>
  <c r="K2111" i="1"/>
  <c r="X2108" i="1"/>
  <c r="Y2108" i="1"/>
  <c r="Z2108" i="1"/>
  <c r="U2108" i="1"/>
  <c r="K2108" i="1"/>
  <c r="A177" i="20"/>
  <c r="X2095" i="1"/>
  <c r="Y2095" i="1"/>
  <c r="Z2095" i="1"/>
  <c r="X2096" i="1"/>
  <c r="Y2096" i="1"/>
  <c r="Z2096" i="1"/>
  <c r="X2097" i="1"/>
  <c r="Y2097" i="1"/>
  <c r="Z2097" i="1"/>
  <c r="X2098" i="1"/>
  <c r="Y2098" i="1"/>
  <c r="Z2098" i="1"/>
  <c r="X2099" i="1"/>
  <c r="Y2099" i="1"/>
  <c r="Z2099" i="1"/>
  <c r="X2100" i="1"/>
  <c r="Y2100" i="1"/>
  <c r="Z2100" i="1"/>
  <c r="X2101" i="1"/>
  <c r="Y2101" i="1"/>
  <c r="Z2101" i="1"/>
  <c r="X2102" i="1"/>
  <c r="Y2102" i="1"/>
  <c r="Z2102" i="1"/>
  <c r="X2103" i="1"/>
  <c r="Y2103" i="1"/>
  <c r="Z2103" i="1"/>
  <c r="X2104" i="1"/>
  <c r="Y2104" i="1"/>
  <c r="Z2104" i="1"/>
  <c r="X2105" i="1"/>
  <c r="Y2105" i="1"/>
  <c r="Z2105" i="1"/>
  <c r="X2106" i="1"/>
  <c r="Y2106" i="1"/>
  <c r="Z2106" i="1"/>
  <c r="X2107" i="1"/>
  <c r="Y2107" i="1"/>
  <c r="Z2107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K2068" i="25" l="1"/>
  <c r="L2068" i="25" s="1"/>
  <c r="K6" i="25"/>
  <c r="L6" i="25" s="1"/>
  <c r="K10" i="25"/>
  <c r="L10" i="25" s="1"/>
  <c r="K14" i="25"/>
  <c r="L14" i="25" s="1"/>
  <c r="K18" i="25"/>
  <c r="L18" i="25" s="1"/>
  <c r="K22" i="25"/>
  <c r="L22" i="25" s="1"/>
  <c r="K26" i="25"/>
  <c r="L26" i="25" s="1"/>
  <c r="K30" i="25"/>
  <c r="L30" i="25" s="1"/>
  <c r="K34" i="25"/>
  <c r="L34" i="25" s="1"/>
  <c r="K38" i="25"/>
  <c r="L38" i="25" s="1"/>
  <c r="K42" i="25"/>
  <c r="L42" i="25" s="1"/>
  <c r="K46" i="25"/>
  <c r="L46" i="25" s="1"/>
  <c r="K50" i="25"/>
  <c r="L50" i="25" s="1"/>
  <c r="K54" i="25"/>
  <c r="L54" i="25" s="1"/>
  <c r="K58" i="25"/>
  <c r="L58" i="25" s="1"/>
  <c r="K62" i="25"/>
  <c r="L62" i="25" s="1"/>
  <c r="K66" i="25"/>
  <c r="L66" i="25" s="1"/>
  <c r="K70" i="25"/>
  <c r="L70" i="25" s="1"/>
  <c r="K74" i="25"/>
  <c r="L74" i="25" s="1"/>
  <c r="K78" i="25"/>
  <c r="L78" i="25" s="1"/>
  <c r="K82" i="25"/>
  <c r="L82" i="25" s="1"/>
  <c r="K86" i="25"/>
  <c r="L86" i="25" s="1"/>
  <c r="K90" i="25"/>
  <c r="L90" i="25" s="1"/>
  <c r="K94" i="25"/>
  <c r="L94" i="25" s="1"/>
  <c r="K98" i="25"/>
  <c r="L98" i="25" s="1"/>
  <c r="K102" i="25"/>
  <c r="L102" i="25" s="1"/>
  <c r="K106" i="25"/>
  <c r="L106" i="25" s="1"/>
  <c r="K110" i="25"/>
  <c r="L110" i="25" s="1"/>
  <c r="K114" i="25"/>
  <c r="L114" i="25" s="1"/>
  <c r="K118" i="25"/>
  <c r="L118" i="25" s="1"/>
  <c r="K122" i="25"/>
  <c r="L122" i="25" s="1"/>
  <c r="K126" i="25"/>
  <c r="L126" i="25" s="1"/>
  <c r="K130" i="25"/>
  <c r="L130" i="25" s="1"/>
  <c r="K134" i="25"/>
  <c r="L134" i="25" s="1"/>
  <c r="K138" i="25"/>
  <c r="L138" i="25" s="1"/>
  <c r="K142" i="25"/>
  <c r="L142" i="25" s="1"/>
  <c r="K146" i="25"/>
  <c r="L146" i="25" s="1"/>
  <c r="K150" i="25"/>
  <c r="L150" i="25" s="1"/>
  <c r="K154" i="25"/>
  <c r="L154" i="25" s="1"/>
  <c r="K158" i="25"/>
  <c r="L158" i="25" s="1"/>
  <c r="K162" i="25"/>
  <c r="L162" i="25" s="1"/>
  <c r="K166" i="25"/>
  <c r="L166" i="25" s="1"/>
  <c r="K170" i="25"/>
  <c r="L170" i="25" s="1"/>
  <c r="K174" i="25"/>
  <c r="L174" i="25" s="1"/>
  <c r="K178" i="25"/>
  <c r="L178" i="25" s="1"/>
  <c r="K182" i="25"/>
  <c r="L182" i="25" s="1"/>
  <c r="K186" i="25"/>
  <c r="L186" i="25" s="1"/>
  <c r="K190" i="25"/>
  <c r="L190" i="25" s="1"/>
  <c r="K194" i="25"/>
  <c r="L194" i="25" s="1"/>
  <c r="K198" i="25"/>
  <c r="L198" i="25" s="1"/>
  <c r="K202" i="25"/>
  <c r="L202" i="25" s="1"/>
  <c r="K206" i="25"/>
  <c r="L206" i="25" s="1"/>
  <c r="K210" i="25"/>
  <c r="L210" i="25" s="1"/>
  <c r="K214" i="25"/>
  <c r="L214" i="25" s="1"/>
  <c r="K218" i="25"/>
  <c r="L218" i="25" s="1"/>
  <c r="K222" i="25"/>
  <c r="L222" i="25" s="1"/>
  <c r="K226" i="25"/>
  <c r="L226" i="25" s="1"/>
  <c r="K230" i="25"/>
  <c r="L230" i="25" s="1"/>
  <c r="K234" i="25"/>
  <c r="L234" i="25" s="1"/>
  <c r="K238" i="25"/>
  <c r="L238" i="25" s="1"/>
  <c r="K242" i="25"/>
  <c r="L242" i="25" s="1"/>
  <c r="K246" i="25"/>
  <c r="L246" i="25" s="1"/>
  <c r="K250" i="25"/>
  <c r="L250" i="25" s="1"/>
  <c r="K254" i="25"/>
  <c r="L254" i="25" s="1"/>
  <c r="K258" i="25"/>
  <c r="L258" i="25" s="1"/>
  <c r="K262" i="25"/>
  <c r="L262" i="25" s="1"/>
  <c r="K266" i="25"/>
  <c r="L266" i="25" s="1"/>
  <c r="K270" i="25"/>
  <c r="L270" i="25" s="1"/>
  <c r="K274" i="25"/>
  <c r="L274" i="25" s="1"/>
  <c r="K278" i="25"/>
  <c r="L278" i="25" s="1"/>
  <c r="K282" i="25"/>
  <c r="L282" i="25" s="1"/>
  <c r="K286" i="25"/>
  <c r="L286" i="25" s="1"/>
  <c r="K290" i="25"/>
  <c r="L290" i="25" s="1"/>
  <c r="K294" i="25"/>
  <c r="L294" i="25" s="1"/>
  <c r="K298" i="25"/>
  <c r="L298" i="25" s="1"/>
  <c r="K302" i="25"/>
  <c r="L302" i="25" s="1"/>
  <c r="K306" i="25"/>
  <c r="L306" i="25" s="1"/>
  <c r="K310" i="25"/>
  <c r="L310" i="25" s="1"/>
  <c r="K314" i="25"/>
  <c r="L314" i="25" s="1"/>
  <c r="K3" i="25"/>
  <c r="L3" i="25" s="1"/>
  <c r="K7" i="25"/>
  <c r="L7" i="25" s="1"/>
  <c r="K11" i="25"/>
  <c r="L11" i="25" s="1"/>
  <c r="K15" i="25"/>
  <c r="L15" i="25" s="1"/>
  <c r="K19" i="25"/>
  <c r="L19" i="25" s="1"/>
  <c r="K23" i="25"/>
  <c r="L23" i="25" s="1"/>
  <c r="K27" i="25"/>
  <c r="L27" i="25" s="1"/>
  <c r="K31" i="25"/>
  <c r="L31" i="25" s="1"/>
  <c r="K35" i="25"/>
  <c r="L35" i="25" s="1"/>
  <c r="K39" i="25"/>
  <c r="L39" i="25" s="1"/>
  <c r="K43" i="25"/>
  <c r="L43" i="25" s="1"/>
  <c r="K47" i="25"/>
  <c r="L47" i="25" s="1"/>
  <c r="K51" i="25"/>
  <c r="L51" i="25" s="1"/>
  <c r="K55" i="25"/>
  <c r="L55" i="25" s="1"/>
  <c r="K59" i="25"/>
  <c r="L59" i="25" s="1"/>
  <c r="K63" i="25"/>
  <c r="L63" i="25" s="1"/>
  <c r="K67" i="25"/>
  <c r="L67" i="25" s="1"/>
  <c r="K71" i="25"/>
  <c r="L71" i="25" s="1"/>
  <c r="K75" i="25"/>
  <c r="L75" i="25" s="1"/>
  <c r="K79" i="25"/>
  <c r="L79" i="25" s="1"/>
  <c r="K83" i="25"/>
  <c r="L83" i="25" s="1"/>
  <c r="K87" i="25"/>
  <c r="L87" i="25" s="1"/>
  <c r="K91" i="25"/>
  <c r="L91" i="25" s="1"/>
  <c r="K95" i="25"/>
  <c r="L95" i="25" s="1"/>
  <c r="K99" i="25"/>
  <c r="L99" i="25" s="1"/>
  <c r="K103" i="25"/>
  <c r="L103" i="25" s="1"/>
  <c r="K107" i="25"/>
  <c r="L107" i="25" s="1"/>
  <c r="K111" i="25"/>
  <c r="L111" i="25" s="1"/>
  <c r="K115" i="25"/>
  <c r="L115" i="25" s="1"/>
  <c r="K119" i="25"/>
  <c r="L119" i="25" s="1"/>
  <c r="K123" i="25"/>
  <c r="L123" i="25" s="1"/>
  <c r="K127" i="25"/>
  <c r="L127" i="25" s="1"/>
  <c r="K131" i="25"/>
  <c r="L131" i="25" s="1"/>
  <c r="K135" i="25"/>
  <c r="L135" i="25" s="1"/>
  <c r="K139" i="25"/>
  <c r="L139" i="25" s="1"/>
  <c r="K143" i="25"/>
  <c r="L143" i="25" s="1"/>
  <c r="K147" i="25"/>
  <c r="L147" i="25" s="1"/>
  <c r="K151" i="25"/>
  <c r="L151" i="25" s="1"/>
  <c r="K155" i="25"/>
  <c r="L155" i="25" s="1"/>
  <c r="K159" i="25"/>
  <c r="L159" i="25" s="1"/>
  <c r="K163" i="25"/>
  <c r="L163" i="25" s="1"/>
  <c r="K167" i="25"/>
  <c r="L167" i="25" s="1"/>
  <c r="K171" i="25"/>
  <c r="L171" i="25" s="1"/>
  <c r="K175" i="25"/>
  <c r="L175" i="25" s="1"/>
  <c r="K179" i="25"/>
  <c r="L179" i="25" s="1"/>
  <c r="K183" i="25"/>
  <c r="L183" i="25" s="1"/>
  <c r="K187" i="25"/>
  <c r="L187" i="25" s="1"/>
  <c r="K191" i="25"/>
  <c r="L191" i="25" s="1"/>
  <c r="K195" i="25"/>
  <c r="L195" i="25" s="1"/>
  <c r="K199" i="25"/>
  <c r="L199" i="25" s="1"/>
  <c r="K203" i="25"/>
  <c r="L203" i="25" s="1"/>
  <c r="K207" i="25"/>
  <c r="L207" i="25" s="1"/>
  <c r="K211" i="25"/>
  <c r="L211" i="25" s="1"/>
  <c r="K215" i="25"/>
  <c r="L215" i="25" s="1"/>
  <c r="K219" i="25"/>
  <c r="L219" i="25" s="1"/>
  <c r="K223" i="25"/>
  <c r="L223" i="25" s="1"/>
  <c r="K227" i="25"/>
  <c r="L227" i="25" s="1"/>
  <c r="K231" i="25"/>
  <c r="L231" i="25" s="1"/>
  <c r="K235" i="25"/>
  <c r="L235" i="25" s="1"/>
  <c r="K239" i="25"/>
  <c r="L239" i="25" s="1"/>
  <c r="K243" i="25"/>
  <c r="L243" i="25" s="1"/>
  <c r="K247" i="25"/>
  <c r="L247" i="25" s="1"/>
  <c r="K251" i="25"/>
  <c r="L251" i="25" s="1"/>
  <c r="K255" i="25"/>
  <c r="L255" i="25" s="1"/>
  <c r="K259" i="25"/>
  <c r="L259" i="25" s="1"/>
  <c r="K263" i="25"/>
  <c r="L263" i="25" s="1"/>
  <c r="K267" i="25"/>
  <c r="L267" i="25" s="1"/>
  <c r="K271" i="25"/>
  <c r="L271" i="25" s="1"/>
  <c r="K275" i="25"/>
  <c r="L275" i="25" s="1"/>
  <c r="K279" i="25"/>
  <c r="L279" i="25" s="1"/>
  <c r="K283" i="25"/>
  <c r="L283" i="25" s="1"/>
  <c r="K287" i="25"/>
  <c r="L287" i="25" s="1"/>
  <c r="K291" i="25"/>
  <c r="L291" i="25" s="1"/>
  <c r="K295" i="25"/>
  <c r="L295" i="25" s="1"/>
  <c r="K299" i="25"/>
  <c r="L299" i="25" s="1"/>
  <c r="K303" i="25"/>
  <c r="L303" i="25" s="1"/>
  <c r="K307" i="25"/>
  <c r="L307" i="25" s="1"/>
  <c r="K311" i="25"/>
  <c r="L311" i="25" s="1"/>
  <c r="K315" i="25"/>
  <c r="L315" i="25" s="1"/>
  <c r="K4" i="25"/>
  <c r="L4" i="25" s="1"/>
  <c r="K8" i="25"/>
  <c r="L8" i="25" s="1"/>
  <c r="K12" i="25"/>
  <c r="L12" i="25" s="1"/>
  <c r="K16" i="25"/>
  <c r="L16" i="25" s="1"/>
  <c r="K20" i="25"/>
  <c r="L20" i="25" s="1"/>
  <c r="K24" i="25"/>
  <c r="L24" i="25" s="1"/>
  <c r="K28" i="25"/>
  <c r="L28" i="25" s="1"/>
  <c r="K32" i="25"/>
  <c r="L32" i="25" s="1"/>
  <c r="K36" i="25"/>
  <c r="L36" i="25" s="1"/>
  <c r="K40" i="25"/>
  <c r="L40" i="25" s="1"/>
  <c r="K44" i="25"/>
  <c r="L44" i="25" s="1"/>
  <c r="K48" i="25"/>
  <c r="L48" i="25" s="1"/>
  <c r="K52" i="25"/>
  <c r="L52" i="25" s="1"/>
  <c r="K56" i="25"/>
  <c r="L56" i="25" s="1"/>
  <c r="K60" i="25"/>
  <c r="L60" i="25" s="1"/>
  <c r="K64" i="25"/>
  <c r="L64" i="25" s="1"/>
  <c r="K68" i="25"/>
  <c r="L68" i="25" s="1"/>
  <c r="K72" i="25"/>
  <c r="L72" i="25" s="1"/>
  <c r="K76" i="25"/>
  <c r="L76" i="25" s="1"/>
  <c r="K80" i="25"/>
  <c r="L80" i="25" s="1"/>
  <c r="K84" i="25"/>
  <c r="L84" i="25" s="1"/>
  <c r="K88" i="25"/>
  <c r="L88" i="25" s="1"/>
  <c r="K92" i="25"/>
  <c r="L92" i="25" s="1"/>
  <c r="K96" i="25"/>
  <c r="L96" i="25" s="1"/>
  <c r="K100" i="25"/>
  <c r="L100" i="25" s="1"/>
  <c r="K104" i="25"/>
  <c r="L104" i="25" s="1"/>
  <c r="K108" i="25"/>
  <c r="L108" i="25" s="1"/>
  <c r="K112" i="25"/>
  <c r="L112" i="25" s="1"/>
  <c r="K116" i="25"/>
  <c r="L116" i="25" s="1"/>
  <c r="K120" i="25"/>
  <c r="L120" i="25" s="1"/>
  <c r="K124" i="25"/>
  <c r="L124" i="25" s="1"/>
  <c r="K128" i="25"/>
  <c r="L128" i="25" s="1"/>
  <c r="K132" i="25"/>
  <c r="L132" i="25" s="1"/>
  <c r="K136" i="25"/>
  <c r="L136" i="25" s="1"/>
  <c r="K140" i="25"/>
  <c r="L140" i="25" s="1"/>
  <c r="K144" i="25"/>
  <c r="L144" i="25" s="1"/>
  <c r="K148" i="25"/>
  <c r="L148" i="25" s="1"/>
  <c r="K152" i="25"/>
  <c r="L152" i="25" s="1"/>
  <c r="K156" i="25"/>
  <c r="L156" i="25" s="1"/>
  <c r="K160" i="25"/>
  <c r="L160" i="25" s="1"/>
  <c r="K164" i="25"/>
  <c r="L164" i="25" s="1"/>
  <c r="K168" i="25"/>
  <c r="L168" i="25" s="1"/>
  <c r="K172" i="25"/>
  <c r="L172" i="25" s="1"/>
  <c r="K176" i="25"/>
  <c r="L176" i="25" s="1"/>
  <c r="K180" i="25"/>
  <c r="L180" i="25" s="1"/>
  <c r="K184" i="25"/>
  <c r="L184" i="25" s="1"/>
  <c r="K188" i="25"/>
  <c r="L188" i="25" s="1"/>
  <c r="K192" i="25"/>
  <c r="L192" i="25" s="1"/>
  <c r="K196" i="25"/>
  <c r="L196" i="25" s="1"/>
  <c r="K200" i="25"/>
  <c r="L200" i="25" s="1"/>
  <c r="K204" i="25"/>
  <c r="L204" i="25" s="1"/>
  <c r="K208" i="25"/>
  <c r="L208" i="25" s="1"/>
  <c r="K212" i="25"/>
  <c r="L212" i="25" s="1"/>
  <c r="K216" i="25"/>
  <c r="L216" i="25" s="1"/>
  <c r="K220" i="25"/>
  <c r="L220" i="25" s="1"/>
  <c r="K224" i="25"/>
  <c r="L224" i="25" s="1"/>
  <c r="K228" i="25"/>
  <c r="L228" i="25" s="1"/>
  <c r="K232" i="25"/>
  <c r="L232" i="25" s="1"/>
  <c r="K236" i="25"/>
  <c r="L236" i="25" s="1"/>
  <c r="K240" i="25"/>
  <c r="L240" i="25" s="1"/>
  <c r="K244" i="25"/>
  <c r="L244" i="25" s="1"/>
  <c r="K248" i="25"/>
  <c r="L248" i="25" s="1"/>
  <c r="K252" i="25"/>
  <c r="L252" i="25" s="1"/>
  <c r="K256" i="25"/>
  <c r="L256" i="25" s="1"/>
  <c r="K260" i="25"/>
  <c r="L260" i="25" s="1"/>
  <c r="K264" i="25"/>
  <c r="L264" i="25" s="1"/>
  <c r="K268" i="25"/>
  <c r="L268" i="25" s="1"/>
  <c r="K272" i="25"/>
  <c r="L272" i="25" s="1"/>
  <c r="K276" i="25"/>
  <c r="L276" i="25" s="1"/>
  <c r="K280" i="25"/>
  <c r="L280" i="25" s="1"/>
  <c r="K284" i="25"/>
  <c r="L284" i="25" s="1"/>
  <c r="K288" i="25"/>
  <c r="L288" i="25" s="1"/>
  <c r="K292" i="25"/>
  <c r="L292" i="25" s="1"/>
  <c r="K296" i="25"/>
  <c r="L296" i="25" s="1"/>
  <c r="K300" i="25"/>
  <c r="L300" i="25" s="1"/>
  <c r="K304" i="25"/>
  <c r="L304" i="25" s="1"/>
  <c r="K308" i="25"/>
  <c r="L308" i="25" s="1"/>
  <c r="K312" i="25"/>
  <c r="L312" i="25" s="1"/>
  <c r="K316" i="25"/>
  <c r="L316" i="25" s="1"/>
  <c r="K13" i="25"/>
  <c r="L13" i="25" s="1"/>
  <c r="K29" i="25"/>
  <c r="L29" i="25" s="1"/>
  <c r="K45" i="25"/>
  <c r="L45" i="25" s="1"/>
  <c r="K61" i="25"/>
  <c r="L61" i="25" s="1"/>
  <c r="K77" i="25"/>
  <c r="L77" i="25" s="1"/>
  <c r="K93" i="25"/>
  <c r="L93" i="25" s="1"/>
  <c r="K109" i="25"/>
  <c r="L109" i="25" s="1"/>
  <c r="K125" i="25"/>
  <c r="L125" i="25" s="1"/>
  <c r="K141" i="25"/>
  <c r="L141" i="25" s="1"/>
  <c r="K157" i="25"/>
  <c r="L157" i="25" s="1"/>
  <c r="K173" i="25"/>
  <c r="L173" i="25" s="1"/>
  <c r="K189" i="25"/>
  <c r="L189" i="25" s="1"/>
  <c r="K205" i="25"/>
  <c r="L205" i="25" s="1"/>
  <c r="K221" i="25"/>
  <c r="L221" i="25" s="1"/>
  <c r="K237" i="25"/>
  <c r="L237" i="25" s="1"/>
  <c r="K253" i="25"/>
  <c r="L253" i="25" s="1"/>
  <c r="K269" i="25"/>
  <c r="L269" i="25" s="1"/>
  <c r="K285" i="25"/>
  <c r="L285" i="25" s="1"/>
  <c r="K301" i="25"/>
  <c r="L301" i="25" s="1"/>
  <c r="K317" i="25"/>
  <c r="L317" i="25" s="1"/>
  <c r="K321" i="25"/>
  <c r="L321" i="25" s="1"/>
  <c r="K325" i="25"/>
  <c r="L325" i="25" s="1"/>
  <c r="K329" i="25"/>
  <c r="L329" i="25" s="1"/>
  <c r="K333" i="25"/>
  <c r="L333" i="25" s="1"/>
  <c r="K337" i="25"/>
  <c r="L337" i="25" s="1"/>
  <c r="K341" i="25"/>
  <c r="L341" i="25" s="1"/>
  <c r="K345" i="25"/>
  <c r="L345" i="25" s="1"/>
  <c r="K349" i="25"/>
  <c r="L349" i="25" s="1"/>
  <c r="K353" i="25"/>
  <c r="L353" i="25" s="1"/>
  <c r="K357" i="25"/>
  <c r="L357" i="25" s="1"/>
  <c r="K361" i="25"/>
  <c r="L361" i="25" s="1"/>
  <c r="K365" i="25"/>
  <c r="L365" i="25" s="1"/>
  <c r="K369" i="25"/>
  <c r="L369" i="25" s="1"/>
  <c r="K373" i="25"/>
  <c r="L373" i="25" s="1"/>
  <c r="K377" i="25"/>
  <c r="L377" i="25" s="1"/>
  <c r="K381" i="25"/>
  <c r="L381" i="25" s="1"/>
  <c r="K385" i="25"/>
  <c r="L385" i="25" s="1"/>
  <c r="K389" i="25"/>
  <c r="L389" i="25" s="1"/>
  <c r="K393" i="25"/>
  <c r="L393" i="25" s="1"/>
  <c r="K397" i="25"/>
  <c r="L397" i="25" s="1"/>
  <c r="K401" i="25"/>
  <c r="L401" i="25" s="1"/>
  <c r="K405" i="25"/>
  <c r="L405" i="25" s="1"/>
  <c r="K409" i="25"/>
  <c r="L409" i="25" s="1"/>
  <c r="K413" i="25"/>
  <c r="L413" i="25" s="1"/>
  <c r="K417" i="25"/>
  <c r="L417" i="25" s="1"/>
  <c r="K421" i="25"/>
  <c r="L421" i="25" s="1"/>
  <c r="K425" i="25"/>
  <c r="L425" i="25" s="1"/>
  <c r="K429" i="25"/>
  <c r="L429" i="25" s="1"/>
  <c r="K433" i="25"/>
  <c r="L433" i="25" s="1"/>
  <c r="K437" i="25"/>
  <c r="L437" i="25" s="1"/>
  <c r="K441" i="25"/>
  <c r="L441" i="25" s="1"/>
  <c r="K445" i="25"/>
  <c r="L445" i="25" s="1"/>
  <c r="K449" i="25"/>
  <c r="L449" i="25" s="1"/>
  <c r="K453" i="25"/>
  <c r="L453" i="25" s="1"/>
  <c r="K457" i="25"/>
  <c r="L457" i="25" s="1"/>
  <c r="K461" i="25"/>
  <c r="L461" i="25" s="1"/>
  <c r="K465" i="25"/>
  <c r="L465" i="25" s="1"/>
  <c r="K469" i="25"/>
  <c r="L469" i="25" s="1"/>
  <c r="K473" i="25"/>
  <c r="L473" i="25" s="1"/>
  <c r="K477" i="25"/>
  <c r="L477" i="25" s="1"/>
  <c r="K481" i="25"/>
  <c r="L481" i="25" s="1"/>
  <c r="K485" i="25"/>
  <c r="L485" i="25" s="1"/>
  <c r="K489" i="25"/>
  <c r="L489" i="25" s="1"/>
  <c r="K493" i="25"/>
  <c r="L493" i="25" s="1"/>
  <c r="K497" i="25"/>
  <c r="L497" i="25" s="1"/>
  <c r="K501" i="25"/>
  <c r="L501" i="25" s="1"/>
  <c r="K505" i="25"/>
  <c r="L505" i="25" s="1"/>
  <c r="K509" i="25"/>
  <c r="L509" i="25" s="1"/>
  <c r="K513" i="25"/>
  <c r="L513" i="25" s="1"/>
  <c r="K517" i="25"/>
  <c r="L517" i="25" s="1"/>
  <c r="K521" i="25"/>
  <c r="L521" i="25" s="1"/>
  <c r="K525" i="25"/>
  <c r="L525" i="25" s="1"/>
  <c r="K529" i="25"/>
  <c r="L529" i="25" s="1"/>
  <c r="K533" i="25"/>
  <c r="L533" i="25" s="1"/>
  <c r="K537" i="25"/>
  <c r="L537" i="25" s="1"/>
  <c r="K541" i="25"/>
  <c r="L541" i="25" s="1"/>
  <c r="K545" i="25"/>
  <c r="L545" i="25" s="1"/>
  <c r="K549" i="25"/>
  <c r="L549" i="25" s="1"/>
  <c r="K553" i="25"/>
  <c r="L553" i="25" s="1"/>
  <c r="K557" i="25"/>
  <c r="L557" i="25" s="1"/>
  <c r="K561" i="25"/>
  <c r="L561" i="25" s="1"/>
  <c r="K565" i="25"/>
  <c r="L565" i="25" s="1"/>
  <c r="K569" i="25"/>
  <c r="L569" i="25" s="1"/>
  <c r="K573" i="25"/>
  <c r="L573" i="25" s="1"/>
  <c r="K577" i="25"/>
  <c r="L577" i="25" s="1"/>
  <c r="K581" i="25"/>
  <c r="L581" i="25" s="1"/>
  <c r="K585" i="25"/>
  <c r="L585" i="25" s="1"/>
  <c r="K589" i="25"/>
  <c r="L589" i="25" s="1"/>
  <c r="K593" i="25"/>
  <c r="L593" i="25" s="1"/>
  <c r="K597" i="25"/>
  <c r="L597" i="25" s="1"/>
  <c r="K601" i="25"/>
  <c r="L601" i="25" s="1"/>
  <c r="K605" i="25"/>
  <c r="L605" i="25" s="1"/>
  <c r="K609" i="25"/>
  <c r="L609" i="25" s="1"/>
  <c r="K613" i="25"/>
  <c r="L613" i="25" s="1"/>
  <c r="K617" i="25"/>
  <c r="L617" i="25" s="1"/>
  <c r="K621" i="25"/>
  <c r="L621" i="25" s="1"/>
  <c r="K625" i="25"/>
  <c r="L625" i="25" s="1"/>
  <c r="K629" i="25"/>
  <c r="L629" i="25" s="1"/>
  <c r="K633" i="25"/>
  <c r="L633" i="25" s="1"/>
  <c r="K637" i="25"/>
  <c r="L637" i="25" s="1"/>
  <c r="K641" i="25"/>
  <c r="L641" i="25" s="1"/>
  <c r="K645" i="25"/>
  <c r="L645" i="25" s="1"/>
  <c r="K649" i="25"/>
  <c r="L649" i="25" s="1"/>
  <c r="K653" i="25"/>
  <c r="L653" i="25" s="1"/>
  <c r="K657" i="25"/>
  <c r="L657" i="25" s="1"/>
  <c r="K661" i="25"/>
  <c r="L661" i="25" s="1"/>
  <c r="K665" i="25"/>
  <c r="L665" i="25" s="1"/>
  <c r="K669" i="25"/>
  <c r="L669" i="25" s="1"/>
  <c r="K673" i="25"/>
  <c r="L673" i="25" s="1"/>
  <c r="K677" i="25"/>
  <c r="L677" i="25" s="1"/>
  <c r="K681" i="25"/>
  <c r="L681" i="25" s="1"/>
  <c r="K685" i="25"/>
  <c r="L685" i="25" s="1"/>
  <c r="K689" i="25"/>
  <c r="L689" i="25" s="1"/>
  <c r="K693" i="25"/>
  <c r="L693" i="25" s="1"/>
  <c r="K697" i="25"/>
  <c r="L697" i="25" s="1"/>
  <c r="K701" i="25"/>
  <c r="L701" i="25" s="1"/>
  <c r="K705" i="25"/>
  <c r="L705" i="25" s="1"/>
  <c r="K709" i="25"/>
  <c r="L709" i="25" s="1"/>
  <c r="K713" i="25"/>
  <c r="L713" i="25" s="1"/>
  <c r="K717" i="25"/>
  <c r="L717" i="25" s="1"/>
  <c r="K721" i="25"/>
  <c r="L721" i="25" s="1"/>
  <c r="K725" i="25"/>
  <c r="L725" i="25" s="1"/>
  <c r="K729" i="25"/>
  <c r="L729" i="25" s="1"/>
  <c r="K733" i="25"/>
  <c r="L733" i="25" s="1"/>
  <c r="K737" i="25"/>
  <c r="L737" i="25" s="1"/>
  <c r="K741" i="25"/>
  <c r="L741" i="25" s="1"/>
  <c r="K745" i="25"/>
  <c r="L745" i="25" s="1"/>
  <c r="K17" i="25"/>
  <c r="L17" i="25" s="1"/>
  <c r="K33" i="25"/>
  <c r="L33" i="25" s="1"/>
  <c r="K49" i="25"/>
  <c r="L49" i="25" s="1"/>
  <c r="K65" i="25"/>
  <c r="L65" i="25" s="1"/>
  <c r="K81" i="25"/>
  <c r="L81" i="25" s="1"/>
  <c r="K97" i="25"/>
  <c r="L97" i="25" s="1"/>
  <c r="K113" i="25"/>
  <c r="L113" i="25" s="1"/>
  <c r="K129" i="25"/>
  <c r="L129" i="25" s="1"/>
  <c r="K145" i="25"/>
  <c r="L145" i="25" s="1"/>
  <c r="K161" i="25"/>
  <c r="L161" i="25" s="1"/>
  <c r="K177" i="25"/>
  <c r="L177" i="25" s="1"/>
  <c r="K193" i="25"/>
  <c r="L193" i="25" s="1"/>
  <c r="K209" i="25"/>
  <c r="L209" i="25" s="1"/>
  <c r="K225" i="25"/>
  <c r="L225" i="25" s="1"/>
  <c r="K241" i="25"/>
  <c r="L241" i="25" s="1"/>
  <c r="K257" i="25"/>
  <c r="L257" i="25" s="1"/>
  <c r="K273" i="25"/>
  <c r="L273" i="25" s="1"/>
  <c r="K289" i="25"/>
  <c r="L289" i="25" s="1"/>
  <c r="K305" i="25"/>
  <c r="L305" i="25" s="1"/>
  <c r="K318" i="25"/>
  <c r="L318" i="25" s="1"/>
  <c r="K322" i="25"/>
  <c r="L322" i="25" s="1"/>
  <c r="K326" i="25"/>
  <c r="L326" i="25" s="1"/>
  <c r="K330" i="25"/>
  <c r="L330" i="25" s="1"/>
  <c r="K334" i="25"/>
  <c r="L334" i="25" s="1"/>
  <c r="K338" i="25"/>
  <c r="L338" i="25" s="1"/>
  <c r="K342" i="25"/>
  <c r="L342" i="25" s="1"/>
  <c r="K346" i="25"/>
  <c r="L346" i="25" s="1"/>
  <c r="K350" i="25"/>
  <c r="L350" i="25" s="1"/>
  <c r="K354" i="25"/>
  <c r="L354" i="25" s="1"/>
  <c r="K358" i="25"/>
  <c r="L358" i="25" s="1"/>
  <c r="K362" i="25"/>
  <c r="L362" i="25" s="1"/>
  <c r="K366" i="25"/>
  <c r="L366" i="25" s="1"/>
  <c r="K370" i="25"/>
  <c r="L370" i="25" s="1"/>
  <c r="K374" i="25"/>
  <c r="L374" i="25" s="1"/>
  <c r="K378" i="25"/>
  <c r="L378" i="25" s="1"/>
  <c r="K382" i="25"/>
  <c r="L382" i="25" s="1"/>
  <c r="K386" i="25"/>
  <c r="L386" i="25" s="1"/>
  <c r="K390" i="25"/>
  <c r="L390" i="25" s="1"/>
  <c r="K394" i="25"/>
  <c r="L394" i="25" s="1"/>
  <c r="K398" i="25"/>
  <c r="L398" i="25" s="1"/>
  <c r="K402" i="25"/>
  <c r="L402" i="25" s="1"/>
  <c r="K406" i="25"/>
  <c r="L406" i="25" s="1"/>
  <c r="K410" i="25"/>
  <c r="L410" i="25" s="1"/>
  <c r="K414" i="25"/>
  <c r="L414" i="25" s="1"/>
  <c r="K418" i="25"/>
  <c r="L418" i="25" s="1"/>
  <c r="K422" i="25"/>
  <c r="L422" i="25" s="1"/>
  <c r="K426" i="25"/>
  <c r="L426" i="25" s="1"/>
  <c r="K430" i="25"/>
  <c r="L430" i="25" s="1"/>
  <c r="K434" i="25"/>
  <c r="L434" i="25" s="1"/>
  <c r="K438" i="25"/>
  <c r="L438" i="25" s="1"/>
  <c r="K442" i="25"/>
  <c r="L442" i="25" s="1"/>
  <c r="K446" i="25"/>
  <c r="L446" i="25" s="1"/>
  <c r="K450" i="25"/>
  <c r="L450" i="25" s="1"/>
  <c r="K454" i="25"/>
  <c r="L454" i="25" s="1"/>
  <c r="K458" i="25"/>
  <c r="L458" i="25" s="1"/>
  <c r="K462" i="25"/>
  <c r="L462" i="25" s="1"/>
  <c r="K466" i="25"/>
  <c r="L466" i="25" s="1"/>
  <c r="K470" i="25"/>
  <c r="L470" i="25" s="1"/>
  <c r="K474" i="25"/>
  <c r="L474" i="25" s="1"/>
  <c r="K478" i="25"/>
  <c r="L478" i="25" s="1"/>
  <c r="K482" i="25"/>
  <c r="L482" i="25" s="1"/>
  <c r="K486" i="25"/>
  <c r="L486" i="25" s="1"/>
  <c r="K490" i="25"/>
  <c r="L490" i="25" s="1"/>
  <c r="K494" i="25"/>
  <c r="L494" i="25" s="1"/>
  <c r="K498" i="25"/>
  <c r="L498" i="25" s="1"/>
  <c r="K502" i="25"/>
  <c r="L502" i="25" s="1"/>
  <c r="K506" i="25"/>
  <c r="L506" i="25" s="1"/>
  <c r="K510" i="25"/>
  <c r="L510" i="25" s="1"/>
  <c r="K514" i="25"/>
  <c r="L514" i="25" s="1"/>
  <c r="K518" i="25"/>
  <c r="L518" i="25" s="1"/>
  <c r="K522" i="25"/>
  <c r="L522" i="25" s="1"/>
  <c r="K526" i="25"/>
  <c r="L526" i="25" s="1"/>
  <c r="K530" i="25"/>
  <c r="L530" i="25" s="1"/>
  <c r="K534" i="25"/>
  <c r="L534" i="25" s="1"/>
  <c r="K538" i="25"/>
  <c r="L538" i="25" s="1"/>
  <c r="K542" i="25"/>
  <c r="L542" i="25" s="1"/>
  <c r="K546" i="25"/>
  <c r="L546" i="25" s="1"/>
  <c r="K550" i="25"/>
  <c r="L550" i="25" s="1"/>
  <c r="K554" i="25"/>
  <c r="L554" i="25" s="1"/>
  <c r="K558" i="25"/>
  <c r="L558" i="25" s="1"/>
  <c r="K562" i="25"/>
  <c r="L562" i="25" s="1"/>
  <c r="K566" i="25"/>
  <c r="L566" i="25" s="1"/>
  <c r="K570" i="25"/>
  <c r="L570" i="25" s="1"/>
  <c r="K574" i="25"/>
  <c r="L574" i="25" s="1"/>
  <c r="K578" i="25"/>
  <c r="L578" i="25" s="1"/>
  <c r="K582" i="25"/>
  <c r="L582" i="25" s="1"/>
  <c r="K586" i="25"/>
  <c r="L586" i="25" s="1"/>
  <c r="K590" i="25"/>
  <c r="L590" i="25" s="1"/>
  <c r="K594" i="25"/>
  <c r="L594" i="25" s="1"/>
  <c r="K598" i="25"/>
  <c r="L598" i="25" s="1"/>
  <c r="K602" i="25"/>
  <c r="L602" i="25" s="1"/>
  <c r="K606" i="25"/>
  <c r="L606" i="25" s="1"/>
  <c r="K610" i="25"/>
  <c r="L610" i="25" s="1"/>
  <c r="K614" i="25"/>
  <c r="L614" i="25" s="1"/>
  <c r="K618" i="25"/>
  <c r="L618" i="25" s="1"/>
  <c r="K622" i="25"/>
  <c r="L622" i="25" s="1"/>
  <c r="K626" i="25"/>
  <c r="L626" i="25" s="1"/>
  <c r="K630" i="25"/>
  <c r="L630" i="25" s="1"/>
  <c r="K634" i="25"/>
  <c r="L634" i="25" s="1"/>
  <c r="K638" i="25"/>
  <c r="L638" i="25" s="1"/>
  <c r="K642" i="25"/>
  <c r="L642" i="25" s="1"/>
  <c r="K646" i="25"/>
  <c r="L646" i="25" s="1"/>
  <c r="K650" i="25"/>
  <c r="L650" i="25" s="1"/>
  <c r="K654" i="25"/>
  <c r="L654" i="25" s="1"/>
  <c r="K658" i="25"/>
  <c r="L658" i="25" s="1"/>
  <c r="K662" i="25"/>
  <c r="L662" i="25" s="1"/>
  <c r="K666" i="25"/>
  <c r="L666" i="25" s="1"/>
  <c r="K670" i="25"/>
  <c r="L670" i="25" s="1"/>
  <c r="K674" i="25"/>
  <c r="L674" i="25" s="1"/>
  <c r="K678" i="25"/>
  <c r="L678" i="25" s="1"/>
  <c r="K682" i="25"/>
  <c r="L682" i="25" s="1"/>
  <c r="K686" i="25"/>
  <c r="L686" i="25" s="1"/>
  <c r="K690" i="25"/>
  <c r="L690" i="25" s="1"/>
  <c r="K694" i="25"/>
  <c r="L694" i="25" s="1"/>
  <c r="K698" i="25"/>
  <c r="L698" i="25" s="1"/>
  <c r="K702" i="25"/>
  <c r="L702" i="25" s="1"/>
  <c r="K706" i="25"/>
  <c r="L706" i="25" s="1"/>
  <c r="K710" i="25"/>
  <c r="L710" i="25" s="1"/>
  <c r="K714" i="25"/>
  <c r="L714" i="25" s="1"/>
  <c r="K718" i="25"/>
  <c r="L718" i="25" s="1"/>
  <c r="K722" i="25"/>
  <c r="L722" i="25" s="1"/>
  <c r="K726" i="25"/>
  <c r="L726" i="25" s="1"/>
  <c r="K730" i="25"/>
  <c r="L730" i="25" s="1"/>
  <c r="K734" i="25"/>
  <c r="L734" i="25" s="1"/>
  <c r="K738" i="25"/>
  <c r="L738" i="25" s="1"/>
  <c r="K742" i="25"/>
  <c r="L742" i="25" s="1"/>
  <c r="K746" i="25"/>
  <c r="L746" i="25" s="1"/>
  <c r="K750" i="25"/>
  <c r="L750" i="25" s="1"/>
  <c r="K754" i="25"/>
  <c r="L754" i="25" s="1"/>
  <c r="K758" i="25"/>
  <c r="L758" i="25" s="1"/>
  <c r="K762" i="25"/>
  <c r="L762" i="25" s="1"/>
  <c r="K766" i="25"/>
  <c r="L766" i="25" s="1"/>
  <c r="K770" i="25"/>
  <c r="L770" i="25" s="1"/>
  <c r="K774" i="25"/>
  <c r="L774" i="25" s="1"/>
  <c r="K778" i="25"/>
  <c r="L778" i="25" s="1"/>
  <c r="K782" i="25"/>
  <c r="L782" i="25" s="1"/>
  <c r="K786" i="25"/>
  <c r="L786" i="25" s="1"/>
  <c r="K790" i="25"/>
  <c r="L790" i="25" s="1"/>
  <c r="K794" i="25"/>
  <c r="L794" i="25" s="1"/>
  <c r="K798" i="25"/>
  <c r="L798" i="25" s="1"/>
  <c r="K802" i="25"/>
  <c r="L802" i="25" s="1"/>
  <c r="K806" i="25"/>
  <c r="L806" i="25" s="1"/>
  <c r="K810" i="25"/>
  <c r="L810" i="25" s="1"/>
  <c r="K814" i="25"/>
  <c r="L814" i="25" s="1"/>
  <c r="K818" i="25"/>
  <c r="L818" i="25" s="1"/>
  <c r="K822" i="25"/>
  <c r="L822" i="25" s="1"/>
  <c r="K826" i="25"/>
  <c r="L826" i="25" s="1"/>
  <c r="K830" i="25"/>
  <c r="L830" i="25" s="1"/>
  <c r="K834" i="25"/>
  <c r="L834" i="25" s="1"/>
  <c r="K838" i="25"/>
  <c r="L838" i="25" s="1"/>
  <c r="K842" i="25"/>
  <c r="L842" i="25" s="1"/>
  <c r="K846" i="25"/>
  <c r="L846" i="25" s="1"/>
  <c r="K850" i="25"/>
  <c r="L850" i="25" s="1"/>
  <c r="K854" i="25"/>
  <c r="L854" i="25" s="1"/>
  <c r="K858" i="25"/>
  <c r="L858" i="25" s="1"/>
  <c r="K862" i="25"/>
  <c r="L862" i="25" s="1"/>
  <c r="K866" i="25"/>
  <c r="L866" i="25" s="1"/>
  <c r="K870" i="25"/>
  <c r="L870" i="25" s="1"/>
  <c r="K874" i="25"/>
  <c r="L874" i="25" s="1"/>
  <c r="K878" i="25"/>
  <c r="L878" i="25" s="1"/>
  <c r="K882" i="25"/>
  <c r="L882" i="25" s="1"/>
  <c r="K886" i="25"/>
  <c r="L886" i="25" s="1"/>
  <c r="K890" i="25"/>
  <c r="L890" i="25" s="1"/>
  <c r="K894" i="25"/>
  <c r="L894" i="25" s="1"/>
  <c r="K898" i="25"/>
  <c r="L898" i="25" s="1"/>
  <c r="K902" i="25"/>
  <c r="L902" i="25" s="1"/>
  <c r="K906" i="25"/>
  <c r="L906" i="25" s="1"/>
  <c r="K910" i="25"/>
  <c r="L910" i="25" s="1"/>
  <c r="K21" i="25"/>
  <c r="L21" i="25" s="1"/>
  <c r="K53" i="25"/>
  <c r="L53" i="25" s="1"/>
  <c r="K85" i="25"/>
  <c r="L85" i="25" s="1"/>
  <c r="K117" i="25"/>
  <c r="L117" i="25" s="1"/>
  <c r="K149" i="25"/>
  <c r="L149" i="25" s="1"/>
  <c r="K181" i="25"/>
  <c r="L181" i="25" s="1"/>
  <c r="K213" i="25"/>
  <c r="L213" i="25" s="1"/>
  <c r="K245" i="25"/>
  <c r="L245" i="25" s="1"/>
  <c r="K277" i="25"/>
  <c r="L277" i="25" s="1"/>
  <c r="K309" i="25"/>
  <c r="L309" i="25" s="1"/>
  <c r="K323" i="25"/>
  <c r="L323" i="25" s="1"/>
  <c r="K331" i="25"/>
  <c r="L331" i="25" s="1"/>
  <c r="K339" i="25"/>
  <c r="L339" i="25" s="1"/>
  <c r="K347" i="25"/>
  <c r="L347" i="25" s="1"/>
  <c r="K355" i="25"/>
  <c r="L355" i="25" s="1"/>
  <c r="K363" i="25"/>
  <c r="L363" i="25" s="1"/>
  <c r="K371" i="25"/>
  <c r="L371" i="25" s="1"/>
  <c r="K379" i="25"/>
  <c r="L379" i="25" s="1"/>
  <c r="K387" i="25"/>
  <c r="L387" i="25" s="1"/>
  <c r="K395" i="25"/>
  <c r="L395" i="25" s="1"/>
  <c r="K403" i="25"/>
  <c r="L403" i="25" s="1"/>
  <c r="K411" i="25"/>
  <c r="L411" i="25" s="1"/>
  <c r="K419" i="25"/>
  <c r="L419" i="25" s="1"/>
  <c r="K427" i="25"/>
  <c r="L427" i="25" s="1"/>
  <c r="K435" i="25"/>
  <c r="L435" i="25" s="1"/>
  <c r="K443" i="25"/>
  <c r="L443" i="25" s="1"/>
  <c r="K451" i="25"/>
  <c r="L451" i="25" s="1"/>
  <c r="K459" i="25"/>
  <c r="L459" i="25" s="1"/>
  <c r="K467" i="25"/>
  <c r="L467" i="25" s="1"/>
  <c r="K475" i="25"/>
  <c r="L475" i="25" s="1"/>
  <c r="K483" i="25"/>
  <c r="L483" i="25" s="1"/>
  <c r="K491" i="25"/>
  <c r="L491" i="25" s="1"/>
  <c r="K499" i="25"/>
  <c r="L499" i="25" s="1"/>
  <c r="K507" i="25"/>
  <c r="L507" i="25" s="1"/>
  <c r="K515" i="25"/>
  <c r="L515" i="25" s="1"/>
  <c r="K523" i="25"/>
  <c r="L523" i="25" s="1"/>
  <c r="K531" i="25"/>
  <c r="L531" i="25" s="1"/>
  <c r="K539" i="25"/>
  <c r="L539" i="25" s="1"/>
  <c r="K547" i="25"/>
  <c r="L547" i="25" s="1"/>
  <c r="K555" i="25"/>
  <c r="L555" i="25" s="1"/>
  <c r="K563" i="25"/>
  <c r="L563" i="25" s="1"/>
  <c r="K571" i="25"/>
  <c r="L571" i="25" s="1"/>
  <c r="K579" i="25"/>
  <c r="L579" i="25" s="1"/>
  <c r="K587" i="25"/>
  <c r="L587" i="25" s="1"/>
  <c r="K595" i="25"/>
  <c r="L595" i="25" s="1"/>
  <c r="K603" i="25"/>
  <c r="L603" i="25" s="1"/>
  <c r="K611" i="25"/>
  <c r="L611" i="25" s="1"/>
  <c r="K619" i="25"/>
  <c r="L619" i="25" s="1"/>
  <c r="K627" i="25"/>
  <c r="L627" i="25" s="1"/>
  <c r="K635" i="25"/>
  <c r="L635" i="25" s="1"/>
  <c r="K643" i="25"/>
  <c r="L643" i="25" s="1"/>
  <c r="K651" i="25"/>
  <c r="L651" i="25" s="1"/>
  <c r="K659" i="25"/>
  <c r="L659" i="25" s="1"/>
  <c r="K667" i="25"/>
  <c r="L667" i="25" s="1"/>
  <c r="K675" i="25"/>
  <c r="L675" i="25" s="1"/>
  <c r="K683" i="25"/>
  <c r="L683" i="25" s="1"/>
  <c r="K691" i="25"/>
  <c r="L691" i="25" s="1"/>
  <c r="K699" i="25"/>
  <c r="L699" i="25" s="1"/>
  <c r="K707" i="25"/>
  <c r="L707" i="25" s="1"/>
  <c r="K715" i="25"/>
  <c r="L715" i="25" s="1"/>
  <c r="K723" i="25"/>
  <c r="L723" i="25" s="1"/>
  <c r="K731" i="25"/>
  <c r="L731" i="25" s="1"/>
  <c r="K739" i="25"/>
  <c r="L739" i="25" s="1"/>
  <c r="K747" i="25"/>
  <c r="L747" i="25" s="1"/>
  <c r="K752" i="25"/>
  <c r="L752" i="25" s="1"/>
  <c r="K757" i="25"/>
  <c r="L757" i="25" s="1"/>
  <c r="K763" i="25"/>
  <c r="L763" i="25" s="1"/>
  <c r="K768" i="25"/>
  <c r="L768" i="25" s="1"/>
  <c r="K773" i="25"/>
  <c r="L773" i="25" s="1"/>
  <c r="K779" i="25"/>
  <c r="L779" i="25" s="1"/>
  <c r="K784" i="25"/>
  <c r="L784" i="25" s="1"/>
  <c r="K789" i="25"/>
  <c r="L789" i="25" s="1"/>
  <c r="K795" i="25"/>
  <c r="L795" i="25" s="1"/>
  <c r="K800" i="25"/>
  <c r="L800" i="25" s="1"/>
  <c r="K805" i="25"/>
  <c r="L805" i="25" s="1"/>
  <c r="K811" i="25"/>
  <c r="L811" i="25" s="1"/>
  <c r="K816" i="25"/>
  <c r="L816" i="25" s="1"/>
  <c r="K821" i="25"/>
  <c r="L821" i="25" s="1"/>
  <c r="K827" i="25"/>
  <c r="L827" i="25" s="1"/>
  <c r="K832" i="25"/>
  <c r="L832" i="25" s="1"/>
  <c r="K837" i="25"/>
  <c r="L837" i="25" s="1"/>
  <c r="K843" i="25"/>
  <c r="L843" i="25" s="1"/>
  <c r="K848" i="25"/>
  <c r="L848" i="25" s="1"/>
  <c r="K853" i="25"/>
  <c r="L853" i="25" s="1"/>
  <c r="K859" i="25"/>
  <c r="L859" i="25" s="1"/>
  <c r="K864" i="25"/>
  <c r="L864" i="25" s="1"/>
  <c r="K869" i="25"/>
  <c r="L869" i="25" s="1"/>
  <c r="K875" i="25"/>
  <c r="L875" i="25" s="1"/>
  <c r="K880" i="25"/>
  <c r="L880" i="25" s="1"/>
  <c r="K885" i="25"/>
  <c r="L885" i="25" s="1"/>
  <c r="K891" i="25"/>
  <c r="L891" i="25" s="1"/>
  <c r="K896" i="25"/>
  <c r="L896" i="25" s="1"/>
  <c r="K901" i="25"/>
  <c r="L901" i="25" s="1"/>
  <c r="K907" i="25"/>
  <c r="L907" i="25" s="1"/>
  <c r="K912" i="25"/>
  <c r="L912" i="25" s="1"/>
  <c r="K916" i="25"/>
  <c r="L916" i="25" s="1"/>
  <c r="K920" i="25"/>
  <c r="L920" i="25" s="1"/>
  <c r="K924" i="25"/>
  <c r="L924" i="25" s="1"/>
  <c r="K928" i="25"/>
  <c r="L928" i="25" s="1"/>
  <c r="K932" i="25"/>
  <c r="L932" i="25" s="1"/>
  <c r="K936" i="25"/>
  <c r="L936" i="25" s="1"/>
  <c r="K940" i="25"/>
  <c r="L940" i="25" s="1"/>
  <c r="K944" i="25"/>
  <c r="L944" i="25" s="1"/>
  <c r="K948" i="25"/>
  <c r="L948" i="25" s="1"/>
  <c r="K952" i="25"/>
  <c r="L952" i="25" s="1"/>
  <c r="K956" i="25"/>
  <c r="L956" i="25" s="1"/>
  <c r="K960" i="25"/>
  <c r="L960" i="25" s="1"/>
  <c r="K964" i="25"/>
  <c r="L964" i="25" s="1"/>
  <c r="K968" i="25"/>
  <c r="L968" i="25" s="1"/>
  <c r="K972" i="25"/>
  <c r="L972" i="25" s="1"/>
  <c r="K976" i="25"/>
  <c r="L976" i="25" s="1"/>
  <c r="K980" i="25"/>
  <c r="L980" i="25" s="1"/>
  <c r="K984" i="25"/>
  <c r="L984" i="25" s="1"/>
  <c r="K988" i="25"/>
  <c r="L988" i="25" s="1"/>
  <c r="K992" i="25"/>
  <c r="L992" i="25" s="1"/>
  <c r="K996" i="25"/>
  <c r="L996" i="25" s="1"/>
  <c r="K1000" i="25"/>
  <c r="L1000" i="25" s="1"/>
  <c r="K1004" i="25"/>
  <c r="L1004" i="25" s="1"/>
  <c r="K1008" i="25"/>
  <c r="L1008" i="25" s="1"/>
  <c r="K1012" i="25"/>
  <c r="L1012" i="25" s="1"/>
  <c r="K1016" i="25"/>
  <c r="L1016" i="25" s="1"/>
  <c r="K1020" i="25"/>
  <c r="L1020" i="25" s="1"/>
  <c r="K1024" i="25"/>
  <c r="L1024" i="25" s="1"/>
  <c r="K1028" i="25"/>
  <c r="L1028" i="25" s="1"/>
  <c r="K1032" i="25"/>
  <c r="L1032" i="25" s="1"/>
  <c r="K1036" i="25"/>
  <c r="L1036" i="25" s="1"/>
  <c r="K1040" i="25"/>
  <c r="L1040" i="25" s="1"/>
  <c r="K1044" i="25"/>
  <c r="L1044" i="25" s="1"/>
  <c r="K1048" i="25"/>
  <c r="L1048" i="25" s="1"/>
  <c r="K1052" i="25"/>
  <c r="L1052" i="25" s="1"/>
  <c r="K1056" i="25"/>
  <c r="L1056" i="25" s="1"/>
  <c r="K1060" i="25"/>
  <c r="L1060" i="25" s="1"/>
  <c r="K1064" i="25"/>
  <c r="L1064" i="25" s="1"/>
  <c r="K1068" i="25"/>
  <c r="L1068" i="25" s="1"/>
  <c r="K1072" i="25"/>
  <c r="L1072" i="25" s="1"/>
  <c r="K1076" i="25"/>
  <c r="L1076" i="25" s="1"/>
  <c r="K1080" i="25"/>
  <c r="L1080" i="25" s="1"/>
  <c r="K1084" i="25"/>
  <c r="L1084" i="25" s="1"/>
  <c r="K1088" i="25"/>
  <c r="L1088" i="25" s="1"/>
  <c r="K1092" i="25"/>
  <c r="L1092" i="25" s="1"/>
  <c r="K1096" i="25"/>
  <c r="L1096" i="25" s="1"/>
  <c r="K1100" i="25"/>
  <c r="L1100" i="25" s="1"/>
  <c r="K1104" i="25"/>
  <c r="L1104" i="25" s="1"/>
  <c r="K1108" i="25"/>
  <c r="L1108" i="25" s="1"/>
  <c r="K1112" i="25"/>
  <c r="L1112" i="25" s="1"/>
  <c r="K1116" i="25"/>
  <c r="L1116" i="25" s="1"/>
  <c r="K1120" i="25"/>
  <c r="L1120" i="25" s="1"/>
  <c r="K1124" i="25"/>
  <c r="L1124" i="25" s="1"/>
  <c r="K1128" i="25"/>
  <c r="L1128" i="25" s="1"/>
  <c r="K1132" i="25"/>
  <c r="L1132" i="25" s="1"/>
  <c r="K1136" i="25"/>
  <c r="L1136" i="25" s="1"/>
  <c r="K1140" i="25"/>
  <c r="L1140" i="25" s="1"/>
  <c r="K1144" i="25"/>
  <c r="L1144" i="25" s="1"/>
  <c r="K1148" i="25"/>
  <c r="L1148" i="25" s="1"/>
  <c r="K1152" i="25"/>
  <c r="L1152" i="25" s="1"/>
  <c r="K1156" i="25"/>
  <c r="L1156" i="25" s="1"/>
  <c r="K1160" i="25"/>
  <c r="L1160" i="25" s="1"/>
  <c r="K1164" i="25"/>
  <c r="L1164" i="25" s="1"/>
  <c r="K1168" i="25"/>
  <c r="L1168" i="25" s="1"/>
  <c r="K1172" i="25"/>
  <c r="L1172" i="25" s="1"/>
  <c r="K1176" i="25"/>
  <c r="L1176" i="25" s="1"/>
  <c r="K1180" i="25"/>
  <c r="L1180" i="25" s="1"/>
  <c r="K1184" i="25"/>
  <c r="L1184" i="25" s="1"/>
  <c r="K1188" i="25"/>
  <c r="L1188" i="25" s="1"/>
  <c r="K1192" i="25"/>
  <c r="L1192" i="25" s="1"/>
  <c r="K1196" i="25"/>
  <c r="L1196" i="25" s="1"/>
  <c r="K1200" i="25"/>
  <c r="L1200" i="25" s="1"/>
  <c r="K1204" i="25"/>
  <c r="L1204" i="25" s="1"/>
  <c r="K1208" i="25"/>
  <c r="L1208" i="25" s="1"/>
  <c r="K25" i="25"/>
  <c r="L25" i="25" s="1"/>
  <c r="K57" i="25"/>
  <c r="L57" i="25" s="1"/>
  <c r="K89" i="25"/>
  <c r="L89" i="25" s="1"/>
  <c r="K121" i="25"/>
  <c r="L121" i="25" s="1"/>
  <c r="K153" i="25"/>
  <c r="L153" i="25" s="1"/>
  <c r="K185" i="25"/>
  <c r="L185" i="25" s="1"/>
  <c r="K217" i="25"/>
  <c r="L217" i="25" s="1"/>
  <c r="K249" i="25"/>
  <c r="L249" i="25" s="1"/>
  <c r="K281" i="25"/>
  <c r="L281" i="25" s="1"/>
  <c r="K313" i="25"/>
  <c r="L313" i="25" s="1"/>
  <c r="K324" i="25"/>
  <c r="L324" i="25" s="1"/>
  <c r="K332" i="25"/>
  <c r="L332" i="25" s="1"/>
  <c r="K340" i="25"/>
  <c r="L340" i="25" s="1"/>
  <c r="K348" i="25"/>
  <c r="L348" i="25" s="1"/>
  <c r="K356" i="25"/>
  <c r="L356" i="25" s="1"/>
  <c r="K364" i="25"/>
  <c r="L364" i="25" s="1"/>
  <c r="K372" i="25"/>
  <c r="L372" i="25" s="1"/>
  <c r="K380" i="25"/>
  <c r="L380" i="25" s="1"/>
  <c r="K388" i="25"/>
  <c r="L388" i="25" s="1"/>
  <c r="K396" i="25"/>
  <c r="L396" i="25" s="1"/>
  <c r="K404" i="25"/>
  <c r="L404" i="25" s="1"/>
  <c r="K412" i="25"/>
  <c r="L412" i="25" s="1"/>
  <c r="K420" i="25"/>
  <c r="L420" i="25" s="1"/>
  <c r="K428" i="25"/>
  <c r="L428" i="25" s="1"/>
  <c r="K436" i="25"/>
  <c r="L436" i="25" s="1"/>
  <c r="K444" i="25"/>
  <c r="L444" i="25" s="1"/>
  <c r="K452" i="25"/>
  <c r="L452" i="25" s="1"/>
  <c r="K460" i="25"/>
  <c r="L460" i="25" s="1"/>
  <c r="K468" i="25"/>
  <c r="L468" i="25" s="1"/>
  <c r="K476" i="25"/>
  <c r="L476" i="25" s="1"/>
  <c r="K484" i="25"/>
  <c r="L484" i="25" s="1"/>
  <c r="K492" i="25"/>
  <c r="L492" i="25" s="1"/>
  <c r="K500" i="25"/>
  <c r="L500" i="25" s="1"/>
  <c r="K508" i="25"/>
  <c r="L508" i="25" s="1"/>
  <c r="K516" i="25"/>
  <c r="L516" i="25" s="1"/>
  <c r="K524" i="25"/>
  <c r="L524" i="25" s="1"/>
  <c r="K532" i="25"/>
  <c r="L532" i="25" s="1"/>
  <c r="K540" i="25"/>
  <c r="L540" i="25" s="1"/>
  <c r="K548" i="25"/>
  <c r="L548" i="25" s="1"/>
  <c r="K556" i="25"/>
  <c r="L556" i="25" s="1"/>
  <c r="K564" i="25"/>
  <c r="L564" i="25" s="1"/>
  <c r="K572" i="25"/>
  <c r="L572" i="25" s="1"/>
  <c r="K580" i="25"/>
  <c r="L580" i="25" s="1"/>
  <c r="K588" i="25"/>
  <c r="L588" i="25" s="1"/>
  <c r="K596" i="25"/>
  <c r="L596" i="25" s="1"/>
  <c r="K604" i="25"/>
  <c r="L604" i="25" s="1"/>
  <c r="K612" i="25"/>
  <c r="L612" i="25" s="1"/>
  <c r="K620" i="25"/>
  <c r="L620" i="25" s="1"/>
  <c r="K628" i="25"/>
  <c r="L628" i="25" s="1"/>
  <c r="K636" i="25"/>
  <c r="L636" i="25" s="1"/>
  <c r="K644" i="25"/>
  <c r="L644" i="25" s="1"/>
  <c r="K652" i="25"/>
  <c r="L652" i="25" s="1"/>
  <c r="K660" i="25"/>
  <c r="L660" i="25" s="1"/>
  <c r="K668" i="25"/>
  <c r="L668" i="25" s="1"/>
  <c r="K676" i="25"/>
  <c r="L676" i="25" s="1"/>
  <c r="K684" i="25"/>
  <c r="L684" i="25" s="1"/>
  <c r="K692" i="25"/>
  <c r="L692" i="25" s="1"/>
  <c r="K700" i="25"/>
  <c r="L700" i="25" s="1"/>
  <c r="K708" i="25"/>
  <c r="L708" i="25" s="1"/>
  <c r="K716" i="25"/>
  <c r="L716" i="25" s="1"/>
  <c r="K724" i="25"/>
  <c r="L724" i="25" s="1"/>
  <c r="K732" i="25"/>
  <c r="L732" i="25" s="1"/>
  <c r="K740" i="25"/>
  <c r="L740" i="25" s="1"/>
  <c r="K748" i="25"/>
  <c r="L748" i="25" s="1"/>
  <c r="K753" i="25"/>
  <c r="L753" i="25" s="1"/>
  <c r="K759" i="25"/>
  <c r="L759" i="25" s="1"/>
  <c r="K764" i="25"/>
  <c r="L764" i="25" s="1"/>
  <c r="K769" i="25"/>
  <c r="L769" i="25" s="1"/>
  <c r="K775" i="25"/>
  <c r="L775" i="25" s="1"/>
  <c r="K780" i="25"/>
  <c r="L780" i="25" s="1"/>
  <c r="K785" i="25"/>
  <c r="L785" i="25" s="1"/>
  <c r="K791" i="25"/>
  <c r="L791" i="25" s="1"/>
  <c r="K796" i="25"/>
  <c r="L796" i="25" s="1"/>
  <c r="K801" i="25"/>
  <c r="L801" i="25" s="1"/>
  <c r="K807" i="25"/>
  <c r="L807" i="25" s="1"/>
  <c r="K812" i="25"/>
  <c r="L812" i="25" s="1"/>
  <c r="K817" i="25"/>
  <c r="L817" i="25" s="1"/>
  <c r="K823" i="25"/>
  <c r="L823" i="25" s="1"/>
  <c r="K828" i="25"/>
  <c r="L828" i="25" s="1"/>
  <c r="K833" i="25"/>
  <c r="L833" i="25" s="1"/>
  <c r="K839" i="25"/>
  <c r="L839" i="25" s="1"/>
  <c r="K844" i="25"/>
  <c r="L844" i="25" s="1"/>
  <c r="K849" i="25"/>
  <c r="L849" i="25" s="1"/>
  <c r="K855" i="25"/>
  <c r="L855" i="25" s="1"/>
  <c r="K860" i="25"/>
  <c r="L860" i="25" s="1"/>
  <c r="K865" i="25"/>
  <c r="L865" i="25" s="1"/>
  <c r="K871" i="25"/>
  <c r="L871" i="25" s="1"/>
  <c r="K876" i="25"/>
  <c r="L876" i="25" s="1"/>
  <c r="K881" i="25"/>
  <c r="L881" i="25" s="1"/>
  <c r="K887" i="25"/>
  <c r="L887" i="25" s="1"/>
  <c r="K892" i="25"/>
  <c r="L892" i="25" s="1"/>
  <c r="K897" i="25"/>
  <c r="L897" i="25" s="1"/>
  <c r="K903" i="25"/>
  <c r="L903" i="25" s="1"/>
  <c r="K908" i="25"/>
  <c r="L908" i="25" s="1"/>
  <c r="K913" i="25"/>
  <c r="L913" i="25" s="1"/>
  <c r="K917" i="25"/>
  <c r="L917" i="25" s="1"/>
  <c r="K921" i="25"/>
  <c r="L921" i="25" s="1"/>
  <c r="K925" i="25"/>
  <c r="L925" i="25" s="1"/>
  <c r="K929" i="25"/>
  <c r="L929" i="25" s="1"/>
  <c r="K933" i="25"/>
  <c r="L933" i="25" s="1"/>
  <c r="K937" i="25"/>
  <c r="L937" i="25" s="1"/>
  <c r="K941" i="25"/>
  <c r="L941" i="25" s="1"/>
  <c r="K945" i="25"/>
  <c r="L945" i="25" s="1"/>
  <c r="K949" i="25"/>
  <c r="L949" i="25" s="1"/>
  <c r="K953" i="25"/>
  <c r="L953" i="25" s="1"/>
  <c r="K957" i="25"/>
  <c r="L957" i="25" s="1"/>
  <c r="K961" i="25"/>
  <c r="L961" i="25" s="1"/>
  <c r="K965" i="25"/>
  <c r="L965" i="25" s="1"/>
  <c r="K969" i="25"/>
  <c r="L969" i="25" s="1"/>
  <c r="K973" i="25"/>
  <c r="L973" i="25" s="1"/>
  <c r="K977" i="25"/>
  <c r="L977" i="25" s="1"/>
  <c r="K981" i="25"/>
  <c r="L981" i="25" s="1"/>
  <c r="K985" i="25"/>
  <c r="L985" i="25" s="1"/>
  <c r="K989" i="25"/>
  <c r="L989" i="25" s="1"/>
  <c r="K993" i="25"/>
  <c r="L993" i="25" s="1"/>
  <c r="K997" i="25"/>
  <c r="L997" i="25" s="1"/>
  <c r="K1001" i="25"/>
  <c r="L1001" i="25" s="1"/>
  <c r="K1005" i="25"/>
  <c r="L1005" i="25" s="1"/>
  <c r="K1009" i="25"/>
  <c r="L1009" i="25" s="1"/>
  <c r="K1013" i="25"/>
  <c r="L1013" i="25" s="1"/>
  <c r="K1017" i="25"/>
  <c r="L1017" i="25" s="1"/>
  <c r="K1021" i="25"/>
  <c r="L1021" i="25" s="1"/>
  <c r="K1025" i="25"/>
  <c r="L1025" i="25" s="1"/>
  <c r="K1029" i="25"/>
  <c r="L1029" i="25" s="1"/>
  <c r="K1033" i="25"/>
  <c r="L1033" i="25" s="1"/>
  <c r="K1037" i="25"/>
  <c r="L1037" i="25" s="1"/>
  <c r="K1041" i="25"/>
  <c r="L1041" i="25" s="1"/>
  <c r="K1045" i="25"/>
  <c r="L1045" i="25" s="1"/>
  <c r="K1049" i="25"/>
  <c r="L1049" i="25" s="1"/>
  <c r="K1053" i="25"/>
  <c r="L1053" i="25" s="1"/>
  <c r="K1057" i="25"/>
  <c r="L1057" i="25" s="1"/>
  <c r="K1061" i="25"/>
  <c r="L1061" i="25" s="1"/>
  <c r="K1065" i="25"/>
  <c r="L1065" i="25" s="1"/>
  <c r="K1069" i="25"/>
  <c r="L1069" i="25" s="1"/>
  <c r="K1073" i="25"/>
  <c r="L1073" i="25" s="1"/>
  <c r="K1077" i="25"/>
  <c r="L1077" i="25" s="1"/>
  <c r="K1081" i="25"/>
  <c r="L1081" i="25" s="1"/>
  <c r="K1085" i="25"/>
  <c r="L1085" i="25" s="1"/>
  <c r="K1089" i="25"/>
  <c r="L1089" i="25" s="1"/>
  <c r="K1093" i="25"/>
  <c r="L1093" i="25" s="1"/>
  <c r="K1097" i="25"/>
  <c r="L1097" i="25" s="1"/>
  <c r="K1101" i="25"/>
  <c r="L1101" i="25" s="1"/>
  <c r="K1105" i="25"/>
  <c r="L1105" i="25" s="1"/>
  <c r="K1109" i="25"/>
  <c r="L1109" i="25" s="1"/>
  <c r="K1113" i="25"/>
  <c r="L1113" i="25" s="1"/>
  <c r="K1117" i="25"/>
  <c r="L1117" i="25" s="1"/>
  <c r="K1121" i="25"/>
  <c r="L1121" i="25" s="1"/>
  <c r="K1125" i="25"/>
  <c r="L1125" i="25" s="1"/>
  <c r="K1129" i="25"/>
  <c r="L1129" i="25" s="1"/>
  <c r="K1133" i="25"/>
  <c r="L1133" i="25" s="1"/>
  <c r="K1137" i="25"/>
  <c r="L1137" i="25" s="1"/>
  <c r="K1141" i="25"/>
  <c r="L1141" i="25" s="1"/>
  <c r="K1145" i="25"/>
  <c r="L1145" i="25" s="1"/>
  <c r="K1149" i="25"/>
  <c r="L1149" i="25" s="1"/>
  <c r="K1153" i="25"/>
  <c r="L1153" i="25" s="1"/>
  <c r="K1157" i="25"/>
  <c r="L1157" i="25" s="1"/>
  <c r="K1161" i="25"/>
  <c r="L1161" i="25" s="1"/>
  <c r="K1165" i="25"/>
  <c r="L1165" i="25" s="1"/>
  <c r="K1169" i="25"/>
  <c r="L1169" i="25" s="1"/>
  <c r="K1173" i="25"/>
  <c r="L1173" i="25" s="1"/>
  <c r="K1177" i="25"/>
  <c r="L1177" i="25" s="1"/>
  <c r="K1181" i="25"/>
  <c r="L1181" i="25" s="1"/>
  <c r="K1185" i="25"/>
  <c r="L1185" i="25" s="1"/>
  <c r="K1189" i="25"/>
  <c r="L1189" i="25" s="1"/>
  <c r="K1193" i="25"/>
  <c r="L1193" i="25" s="1"/>
  <c r="K1197" i="25"/>
  <c r="L1197" i="25" s="1"/>
  <c r="K1201" i="25"/>
  <c r="L1201" i="25" s="1"/>
  <c r="K1205" i="25"/>
  <c r="L1205" i="25" s="1"/>
  <c r="K1209" i="25"/>
  <c r="L1209" i="25" s="1"/>
  <c r="K1213" i="25"/>
  <c r="L1213" i="25" s="1"/>
  <c r="K1217" i="25"/>
  <c r="L1217" i="25" s="1"/>
  <c r="K5" i="25"/>
  <c r="L5" i="25" s="1"/>
  <c r="K69" i="25"/>
  <c r="L69" i="25" s="1"/>
  <c r="K133" i="25"/>
  <c r="L133" i="25" s="1"/>
  <c r="K197" i="25"/>
  <c r="L197" i="25" s="1"/>
  <c r="K261" i="25"/>
  <c r="L261" i="25" s="1"/>
  <c r="K319" i="25"/>
  <c r="L319" i="25" s="1"/>
  <c r="K335" i="25"/>
  <c r="L335" i="25" s="1"/>
  <c r="K351" i="25"/>
  <c r="L351" i="25" s="1"/>
  <c r="K367" i="25"/>
  <c r="L367" i="25" s="1"/>
  <c r="K383" i="25"/>
  <c r="L383" i="25" s="1"/>
  <c r="K399" i="25"/>
  <c r="L399" i="25" s="1"/>
  <c r="K415" i="25"/>
  <c r="L415" i="25" s="1"/>
  <c r="K431" i="25"/>
  <c r="L431" i="25" s="1"/>
  <c r="K447" i="25"/>
  <c r="L447" i="25" s="1"/>
  <c r="K463" i="25"/>
  <c r="L463" i="25" s="1"/>
  <c r="K479" i="25"/>
  <c r="L479" i="25" s="1"/>
  <c r="K495" i="25"/>
  <c r="L495" i="25" s="1"/>
  <c r="K511" i="25"/>
  <c r="L511" i="25" s="1"/>
  <c r="K527" i="25"/>
  <c r="L527" i="25" s="1"/>
  <c r="K543" i="25"/>
  <c r="L543" i="25" s="1"/>
  <c r="K559" i="25"/>
  <c r="L559" i="25" s="1"/>
  <c r="K575" i="25"/>
  <c r="L575" i="25" s="1"/>
  <c r="K591" i="25"/>
  <c r="L591" i="25" s="1"/>
  <c r="K607" i="25"/>
  <c r="L607" i="25" s="1"/>
  <c r="K623" i="25"/>
  <c r="L623" i="25" s="1"/>
  <c r="K639" i="25"/>
  <c r="L639" i="25" s="1"/>
  <c r="K655" i="25"/>
  <c r="L655" i="25" s="1"/>
  <c r="K671" i="25"/>
  <c r="L671" i="25" s="1"/>
  <c r="K687" i="25"/>
  <c r="L687" i="25" s="1"/>
  <c r="K703" i="25"/>
  <c r="L703" i="25" s="1"/>
  <c r="K719" i="25"/>
  <c r="L719" i="25" s="1"/>
  <c r="K735" i="25"/>
  <c r="L735" i="25" s="1"/>
  <c r="K749" i="25"/>
  <c r="L749" i="25" s="1"/>
  <c r="K760" i="25"/>
  <c r="L760" i="25" s="1"/>
  <c r="K771" i="25"/>
  <c r="L771" i="25" s="1"/>
  <c r="K781" i="25"/>
  <c r="L781" i="25" s="1"/>
  <c r="K792" i="25"/>
  <c r="L792" i="25" s="1"/>
  <c r="K803" i="25"/>
  <c r="L803" i="25" s="1"/>
  <c r="K813" i="25"/>
  <c r="L813" i="25" s="1"/>
  <c r="K824" i="25"/>
  <c r="L824" i="25" s="1"/>
  <c r="K835" i="25"/>
  <c r="L835" i="25" s="1"/>
  <c r="K845" i="25"/>
  <c r="L845" i="25" s="1"/>
  <c r="K856" i="25"/>
  <c r="L856" i="25" s="1"/>
  <c r="K867" i="25"/>
  <c r="L867" i="25" s="1"/>
  <c r="K877" i="25"/>
  <c r="L877" i="25" s="1"/>
  <c r="K888" i="25"/>
  <c r="L888" i="25" s="1"/>
  <c r="K899" i="25"/>
  <c r="L899" i="25" s="1"/>
  <c r="K909" i="25"/>
  <c r="L909" i="25" s="1"/>
  <c r="K918" i="25"/>
  <c r="L918" i="25" s="1"/>
  <c r="K926" i="25"/>
  <c r="L926" i="25" s="1"/>
  <c r="K934" i="25"/>
  <c r="L934" i="25" s="1"/>
  <c r="K942" i="25"/>
  <c r="L942" i="25" s="1"/>
  <c r="K950" i="25"/>
  <c r="L950" i="25" s="1"/>
  <c r="K958" i="25"/>
  <c r="L958" i="25" s="1"/>
  <c r="K966" i="25"/>
  <c r="L966" i="25" s="1"/>
  <c r="K974" i="25"/>
  <c r="L974" i="25" s="1"/>
  <c r="K982" i="25"/>
  <c r="L982" i="25" s="1"/>
  <c r="K990" i="25"/>
  <c r="L990" i="25" s="1"/>
  <c r="K998" i="25"/>
  <c r="L998" i="25" s="1"/>
  <c r="K1006" i="25"/>
  <c r="L1006" i="25" s="1"/>
  <c r="K1014" i="25"/>
  <c r="L1014" i="25" s="1"/>
  <c r="K1022" i="25"/>
  <c r="L1022" i="25" s="1"/>
  <c r="K1030" i="25"/>
  <c r="L1030" i="25" s="1"/>
  <c r="K1038" i="25"/>
  <c r="L1038" i="25" s="1"/>
  <c r="K1046" i="25"/>
  <c r="L1046" i="25" s="1"/>
  <c r="K1054" i="25"/>
  <c r="L1054" i="25" s="1"/>
  <c r="K1062" i="25"/>
  <c r="L1062" i="25" s="1"/>
  <c r="K1070" i="25"/>
  <c r="L1070" i="25" s="1"/>
  <c r="K1078" i="25"/>
  <c r="L1078" i="25" s="1"/>
  <c r="K1086" i="25"/>
  <c r="L1086" i="25" s="1"/>
  <c r="K1094" i="25"/>
  <c r="L1094" i="25" s="1"/>
  <c r="K1102" i="25"/>
  <c r="L1102" i="25" s="1"/>
  <c r="K1110" i="25"/>
  <c r="L1110" i="25" s="1"/>
  <c r="K1118" i="25"/>
  <c r="L1118" i="25" s="1"/>
  <c r="K1126" i="25"/>
  <c r="L1126" i="25" s="1"/>
  <c r="K1134" i="25"/>
  <c r="L1134" i="25" s="1"/>
  <c r="K1142" i="25"/>
  <c r="L1142" i="25" s="1"/>
  <c r="K1150" i="25"/>
  <c r="L1150" i="25" s="1"/>
  <c r="K1158" i="25"/>
  <c r="L1158" i="25" s="1"/>
  <c r="K1166" i="25"/>
  <c r="L1166" i="25" s="1"/>
  <c r="K1174" i="25"/>
  <c r="L1174" i="25" s="1"/>
  <c r="K1182" i="25"/>
  <c r="L1182" i="25" s="1"/>
  <c r="K1190" i="25"/>
  <c r="L1190" i="25" s="1"/>
  <c r="K1198" i="25"/>
  <c r="L1198" i="25" s="1"/>
  <c r="K1206" i="25"/>
  <c r="L1206" i="25" s="1"/>
  <c r="K1212" i="25"/>
  <c r="L1212" i="25" s="1"/>
  <c r="K1218" i="25"/>
  <c r="L1218" i="25" s="1"/>
  <c r="K1222" i="25"/>
  <c r="L1222" i="25" s="1"/>
  <c r="K1226" i="25"/>
  <c r="L1226" i="25" s="1"/>
  <c r="K1230" i="25"/>
  <c r="L1230" i="25" s="1"/>
  <c r="K1234" i="25"/>
  <c r="L1234" i="25" s="1"/>
  <c r="K1238" i="25"/>
  <c r="L1238" i="25" s="1"/>
  <c r="K1242" i="25"/>
  <c r="L1242" i="25" s="1"/>
  <c r="K1246" i="25"/>
  <c r="L1246" i="25" s="1"/>
  <c r="K1250" i="25"/>
  <c r="L1250" i="25" s="1"/>
  <c r="K1254" i="25"/>
  <c r="L1254" i="25" s="1"/>
  <c r="K1258" i="25"/>
  <c r="L1258" i="25" s="1"/>
  <c r="K1262" i="25"/>
  <c r="L1262" i="25" s="1"/>
  <c r="K1266" i="25"/>
  <c r="L1266" i="25" s="1"/>
  <c r="K1270" i="25"/>
  <c r="L1270" i="25" s="1"/>
  <c r="K1274" i="25"/>
  <c r="L1274" i="25" s="1"/>
  <c r="K1278" i="25"/>
  <c r="L1278" i="25" s="1"/>
  <c r="K1282" i="25"/>
  <c r="L1282" i="25" s="1"/>
  <c r="K1286" i="25"/>
  <c r="L1286" i="25" s="1"/>
  <c r="K1290" i="25"/>
  <c r="L1290" i="25" s="1"/>
  <c r="K1294" i="25"/>
  <c r="L1294" i="25" s="1"/>
  <c r="K1298" i="25"/>
  <c r="L1298" i="25" s="1"/>
  <c r="K1302" i="25"/>
  <c r="L1302" i="25" s="1"/>
  <c r="K1306" i="25"/>
  <c r="L1306" i="25" s="1"/>
  <c r="K1310" i="25"/>
  <c r="L1310" i="25" s="1"/>
  <c r="K1314" i="25"/>
  <c r="L1314" i="25" s="1"/>
  <c r="K1318" i="25"/>
  <c r="L1318" i="25" s="1"/>
  <c r="K1322" i="25"/>
  <c r="L1322" i="25" s="1"/>
  <c r="K1326" i="25"/>
  <c r="L1326" i="25" s="1"/>
  <c r="K1330" i="25"/>
  <c r="L1330" i="25" s="1"/>
  <c r="K1334" i="25"/>
  <c r="L1334" i="25" s="1"/>
  <c r="K1338" i="25"/>
  <c r="L1338" i="25" s="1"/>
  <c r="K1342" i="25"/>
  <c r="L1342" i="25" s="1"/>
  <c r="K1346" i="25"/>
  <c r="L1346" i="25" s="1"/>
  <c r="K1350" i="25"/>
  <c r="L1350" i="25" s="1"/>
  <c r="K1354" i="25"/>
  <c r="L1354" i="25" s="1"/>
  <c r="K1358" i="25"/>
  <c r="L1358" i="25" s="1"/>
  <c r="K1362" i="25"/>
  <c r="L1362" i="25" s="1"/>
  <c r="K1366" i="25"/>
  <c r="L1366" i="25" s="1"/>
  <c r="K1370" i="25"/>
  <c r="L1370" i="25" s="1"/>
  <c r="K1374" i="25"/>
  <c r="L1374" i="25" s="1"/>
  <c r="K1378" i="25"/>
  <c r="L1378" i="25" s="1"/>
  <c r="K1382" i="25"/>
  <c r="L1382" i="25" s="1"/>
  <c r="K1386" i="25"/>
  <c r="L1386" i="25" s="1"/>
  <c r="K1390" i="25"/>
  <c r="L1390" i="25" s="1"/>
  <c r="K1394" i="25"/>
  <c r="L1394" i="25" s="1"/>
  <c r="K1398" i="25"/>
  <c r="L1398" i="25" s="1"/>
  <c r="K1402" i="25"/>
  <c r="L1402" i="25" s="1"/>
  <c r="K1406" i="25"/>
  <c r="L1406" i="25" s="1"/>
  <c r="K1410" i="25"/>
  <c r="L1410" i="25" s="1"/>
  <c r="K1414" i="25"/>
  <c r="L1414" i="25" s="1"/>
  <c r="K1418" i="25"/>
  <c r="L1418" i="25" s="1"/>
  <c r="K1422" i="25"/>
  <c r="L1422" i="25" s="1"/>
  <c r="K1426" i="25"/>
  <c r="L1426" i="25" s="1"/>
  <c r="K1430" i="25"/>
  <c r="L1430" i="25" s="1"/>
  <c r="K1434" i="25"/>
  <c r="L1434" i="25" s="1"/>
  <c r="K1438" i="25"/>
  <c r="L1438" i="25" s="1"/>
  <c r="K1442" i="25"/>
  <c r="L1442" i="25" s="1"/>
  <c r="K1446" i="25"/>
  <c r="L1446" i="25" s="1"/>
  <c r="K1450" i="25"/>
  <c r="L1450" i="25" s="1"/>
  <c r="K1454" i="25"/>
  <c r="L1454" i="25" s="1"/>
  <c r="K1458" i="25"/>
  <c r="L1458" i="25" s="1"/>
  <c r="K1462" i="25"/>
  <c r="L1462" i="25" s="1"/>
  <c r="K1466" i="25"/>
  <c r="L1466" i="25" s="1"/>
  <c r="K1470" i="25"/>
  <c r="L1470" i="25" s="1"/>
  <c r="K1474" i="25"/>
  <c r="L1474" i="25" s="1"/>
  <c r="K1478" i="25"/>
  <c r="L1478" i="25" s="1"/>
  <c r="K1482" i="25"/>
  <c r="L1482" i="25" s="1"/>
  <c r="K1486" i="25"/>
  <c r="L1486" i="25" s="1"/>
  <c r="K1490" i="25"/>
  <c r="L1490" i="25" s="1"/>
  <c r="K1494" i="25"/>
  <c r="L1494" i="25" s="1"/>
  <c r="K1498" i="25"/>
  <c r="L1498" i="25" s="1"/>
  <c r="K1502" i="25"/>
  <c r="L1502" i="25" s="1"/>
  <c r="K1506" i="25"/>
  <c r="L1506" i="25" s="1"/>
  <c r="K1510" i="25"/>
  <c r="L1510" i="25" s="1"/>
  <c r="K1514" i="25"/>
  <c r="L1514" i="25" s="1"/>
  <c r="K1518" i="25"/>
  <c r="L1518" i="25" s="1"/>
  <c r="K1522" i="25"/>
  <c r="L1522" i="25" s="1"/>
  <c r="K1526" i="25"/>
  <c r="L1526" i="25" s="1"/>
  <c r="K1530" i="25"/>
  <c r="L1530" i="25" s="1"/>
  <c r="K1534" i="25"/>
  <c r="L1534" i="25" s="1"/>
  <c r="K1538" i="25"/>
  <c r="L1538" i="25" s="1"/>
  <c r="K1542" i="25"/>
  <c r="L1542" i="25" s="1"/>
  <c r="K1546" i="25"/>
  <c r="L1546" i="25" s="1"/>
  <c r="K1550" i="25"/>
  <c r="L1550" i="25" s="1"/>
  <c r="K1554" i="25"/>
  <c r="L1554" i="25" s="1"/>
  <c r="K9" i="25"/>
  <c r="L9" i="25" s="1"/>
  <c r="K73" i="25"/>
  <c r="L73" i="25" s="1"/>
  <c r="K37" i="25"/>
  <c r="L37" i="25" s="1"/>
  <c r="K101" i="25"/>
  <c r="L101" i="25" s="1"/>
  <c r="K165" i="25"/>
  <c r="L165" i="25" s="1"/>
  <c r="K229" i="25"/>
  <c r="L229" i="25" s="1"/>
  <c r="K293" i="25"/>
  <c r="L293" i="25" s="1"/>
  <c r="K327" i="25"/>
  <c r="L327" i="25" s="1"/>
  <c r="K343" i="25"/>
  <c r="L343" i="25" s="1"/>
  <c r="K359" i="25"/>
  <c r="L359" i="25" s="1"/>
  <c r="K375" i="25"/>
  <c r="L375" i="25" s="1"/>
  <c r="K391" i="25"/>
  <c r="L391" i="25" s="1"/>
  <c r="K407" i="25"/>
  <c r="L407" i="25" s="1"/>
  <c r="K423" i="25"/>
  <c r="L423" i="25" s="1"/>
  <c r="K439" i="25"/>
  <c r="L439" i="25" s="1"/>
  <c r="K455" i="25"/>
  <c r="L455" i="25" s="1"/>
  <c r="K471" i="25"/>
  <c r="L471" i="25" s="1"/>
  <c r="K487" i="25"/>
  <c r="L487" i="25" s="1"/>
  <c r="K503" i="25"/>
  <c r="L503" i="25" s="1"/>
  <c r="K519" i="25"/>
  <c r="L519" i="25" s="1"/>
  <c r="K535" i="25"/>
  <c r="L535" i="25" s="1"/>
  <c r="K551" i="25"/>
  <c r="L551" i="25" s="1"/>
  <c r="K567" i="25"/>
  <c r="L567" i="25" s="1"/>
  <c r="K583" i="25"/>
  <c r="L583" i="25" s="1"/>
  <c r="K599" i="25"/>
  <c r="L599" i="25" s="1"/>
  <c r="K615" i="25"/>
  <c r="L615" i="25" s="1"/>
  <c r="K631" i="25"/>
  <c r="L631" i="25" s="1"/>
  <c r="K647" i="25"/>
  <c r="L647" i="25" s="1"/>
  <c r="K663" i="25"/>
  <c r="L663" i="25" s="1"/>
  <c r="K679" i="25"/>
  <c r="L679" i="25" s="1"/>
  <c r="K695" i="25"/>
  <c r="L695" i="25" s="1"/>
  <c r="K711" i="25"/>
  <c r="L711" i="25" s="1"/>
  <c r="K727" i="25"/>
  <c r="L727" i="25" s="1"/>
  <c r="K743" i="25"/>
  <c r="L743" i="25" s="1"/>
  <c r="K755" i="25"/>
  <c r="L755" i="25" s="1"/>
  <c r="K765" i="25"/>
  <c r="L765" i="25" s="1"/>
  <c r="K776" i="25"/>
  <c r="L776" i="25" s="1"/>
  <c r="K787" i="25"/>
  <c r="L787" i="25" s="1"/>
  <c r="K797" i="25"/>
  <c r="L797" i="25" s="1"/>
  <c r="K808" i="25"/>
  <c r="L808" i="25" s="1"/>
  <c r="K819" i="25"/>
  <c r="L819" i="25" s="1"/>
  <c r="K829" i="25"/>
  <c r="L829" i="25" s="1"/>
  <c r="K840" i="25"/>
  <c r="L840" i="25" s="1"/>
  <c r="K851" i="25"/>
  <c r="L851" i="25" s="1"/>
  <c r="K861" i="25"/>
  <c r="L861" i="25" s="1"/>
  <c r="K872" i="25"/>
  <c r="L872" i="25" s="1"/>
  <c r="K883" i="25"/>
  <c r="L883" i="25" s="1"/>
  <c r="K893" i="25"/>
  <c r="L893" i="25" s="1"/>
  <c r="K904" i="25"/>
  <c r="L904" i="25" s="1"/>
  <c r="K914" i="25"/>
  <c r="L914" i="25" s="1"/>
  <c r="K922" i="25"/>
  <c r="L922" i="25" s="1"/>
  <c r="K930" i="25"/>
  <c r="L930" i="25" s="1"/>
  <c r="K938" i="25"/>
  <c r="L938" i="25" s="1"/>
  <c r="K946" i="25"/>
  <c r="L946" i="25" s="1"/>
  <c r="K954" i="25"/>
  <c r="L954" i="25" s="1"/>
  <c r="K962" i="25"/>
  <c r="L962" i="25" s="1"/>
  <c r="K970" i="25"/>
  <c r="L970" i="25" s="1"/>
  <c r="K978" i="25"/>
  <c r="L978" i="25" s="1"/>
  <c r="K986" i="25"/>
  <c r="L986" i="25" s="1"/>
  <c r="K994" i="25"/>
  <c r="L994" i="25" s="1"/>
  <c r="K1002" i="25"/>
  <c r="L1002" i="25" s="1"/>
  <c r="K1010" i="25"/>
  <c r="L1010" i="25" s="1"/>
  <c r="K1018" i="25"/>
  <c r="L1018" i="25" s="1"/>
  <c r="K1026" i="25"/>
  <c r="L1026" i="25" s="1"/>
  <c r="K1034" i="25"/>
  <c r="L1034" i="25" s="1"/>
  <c r="K1042" i="25"/>
  <c r="L1042" i="25" s="1"/>
  <c r="K1050" i="25"/>
  <c r="L1050" i="25" s="1"/>
  <c r="K1058" i="25"/>
  <c r="L1058" i="25" s="1"/>
  <c r="K1066" i="25"/>
  <c r="L1066" i="25" s="1"/>
  <c r="K1074" i="25"/>
  <c r="L1074" i="25" s="1"/>
  <c r="K1082" i="25"/>
  <c r="L1082" i="25" s="1"/>
  <c r="K1090" i="25"/>
  <c r="L1090" i="25" s="1"/>
  <c r="K1098" i="25"/>
  <c r="L1098" i="25" s="1"/>
  <c r="K1106" i="25"/>
  <c r="L1106" i="25" s="1"/>
  <c r="K1114" i="25"/>
  <c r="L1114" i="25" s="1"/>
  <c r="K1122" i="25"/>
  <c r="L1122" i="25" s="1"/>
  <c r="K1130" i="25"/>
  <c r="L1130" i="25" s="1"/>
  <c r="K1138" i="25"/>
  <c r="L1138" i="25" s="1"/>
  <c r="K1146" i="25"/>
  <c r="L1146" i="25" s="1"/>
  <c r="K1154" i="25"/>
  <c r="L1154" i="25" s="1"/>
  <c r="K1162" i="25"/>
  <c r="L1162" i="25" s="1"/>
  <c r="K1170" i="25"/>
  <c r="L1170" i="25" s="1"/>
  <c r="K1178" i="25"/>
  <c r="L1178" i="25" s="1"/>
  <c r="K1186" i="25"/>
  <c r="L1186" i="25" s="1"/>
  <c r="K1194" i="25"/>
  <c r="L1194" i="25" s="1"/>
  <c r="K1202" i="25"/>
  <c r="L1202" i="25" s="1"/>
  <c r="K1210" i="25"/>
  <c r="L1210" i="25" s="1"/>
  <c r="K1215" i="25"/>
  <c r="L1215" i="25" s="1"/>
  <c r="K1220" i="25"/>
  <c r="L1220" i="25" s="1"/>
  <c r="K1224" i="25"/>
  <c r="L1224" i="25" s="1"/>
  <c r="K1228" i="25"/>
  <c r="L1228" i="25" s="1"/>
  <c r="K1232" i="25"/>
  <c r="L1232" i="25" s="1"/>
  <c r="K1236" i="25"/>
  <c r="L1236" i="25" s="1"/>
  <c r="K1240" i="25"/>
  <c r="L1240" i="25" s="1"/>
  <c r="K1244" i="25"/>
  <c r="L1244" i="25" s="1"/>
  <c r="K1248" i="25"/>
  <c r="L1248" i="25" s="1"/>
  <c r="K1252" i="25"/>
  <c r="L1252" i="25" s="1"/>
  <c r="K1256" i="25"/>
  <c r="L1256" i="25" s="1"/>
  <c r="K1260" i="25"/>
  <c r="L1260" i="25" s="1"/>
  <c r="K1264" i="25"/>
  <c r="L1264" i="25" s="1"/>
  <c r="K1268" i="25"/>
  <c r="L1268" i="25" s="1"/>
  <c r="K1272" i="25"/>
  <c r="L1272" i="25" s="1"/>
  <c r="K1276" i="25"/>
  <c r="L1276" i="25" s="1"/>
  <c r="K1280" i="25"/>
  <c r="L1280" i="25" s="1"/>
  <c r="K1284" i="25"/>
  <c r="L1284" i="25" s="1"/>
  <c r="K1288" i="25"/>
  <c r="L1288" i="25" s="1"/>
  <c r="K1292" i="25"/>
  <c r="L1292" i="25" s="1"/>
  <c r="K1296" i="25"/>
  <c r="L1296" i="25" s="1"/>
  <c r="K1300" i="25"/>
  <c r="L1300" i="25" s="1"/>
  <c r="K1304" i="25"/>
  <c r="L1304" i="25" s="1"/>
  <c r="K1308" i="25"/>
  <c r="L1308" i="25" s="1"/>
  <c r="K1312" i="25"/>
  <c r="L1312" i="25" s="1"/>
  <c r="K1316" i="25"/>
  <c r="L1316" i="25" s="1"/>
  <c r="K1320" i="25"/>
  <c r="L1320" i="25" s="1"/>
  <c r="K1324" i="25"/>
  <c r="L1324" i="25" s="1"/>
  <c r="K1328" i="25"/>
  <c r="L1328" i="25" s="1"/>
  <c r="K1332" i="25"/>
  <c r="L1332" i="25" s="1"/>
  <c r="K1336" i="25"/>
  <c r="L1336" i="25" s="1"/>
  <c r="K1340" i="25"/>
  <c r="L1340" i="25" s="1"/>
  <c r="K1344" i="25"/>
  <c r="L1344" i="25" s="1"/>
  <c r="K1348" i="25"/>
  <c r="L1348" i="25" s="1"/>
  <c r="K1352" i="25"/>
  <c r="L1352" i="25" s="1"/>
  <c r="K1356" i="25"/>
  <c r="L1356" i="25" s="1"/>
  <c r="K1360" i="25"/>
  <c r="L1360" i="25" s="1"/>
  <c r="K1364" i="25"/>
  <c r="L1364" i="25" s="1"/>
  <c r="K1368" i="25"/>
  <c r="L1368" i="25" s="1"/>
  <c r="K1372" i="25"/>
  <c r="L1372" i="25" s="1"/>
  <c r="K1376" i="25"/>
  <c r="L1376" i="25" s="1"/>
  <c r="K1380" i="25"/>
  <c r="L1380" i="25" s="1"/>
  <c r="K1384" i="25"/>
  <c r="L1384" i="25" s="1"/>
  <c r="K1388" i="25"/>
  <c r="L1388" i="25" s="1"/>
  <c r="K1392" i="25"/>
  <c r="L1392" i="25" s="1"/>
  <c r="K1396" i="25"/>
  <c r="L1396" i="25" s="1"/>
  <c r="K1400" i="25"/>
  <c r="L1400" i="25" s="1"/>
  <c r="K1404" i="25"/>
  <c r="L1404" i="25" s="1"/>
  <c r="K1408" i="25"/>
  <c r="L1408" i="25" s="1"/>
  <c r="K1412" i="25"/>
  <c r="L1412" i="25" s="1"/>
  <c r="K1416" i="25"/>
  <c r="L1416" i="25" s="1"/>
  <c r="K1420" i="25"/>
  <c r="L1420" i="25" s="1"/>
  <c r="K1424" i="25"/>
  <c r="L1424" i="25" s="1"/>
  <c r="K1428" i="25"/>
  <c r="L1428" i="25" s="1"/>
  <c r="K1432" i="25"/>
  <c r="L1432" i="25" s="1"/>
  <c r="K1436" i="25"/>
  <c r="L1436" i="25" s="1"/>
  <c r="K1440" i="25"/>
  <c r="L1440" i="25" s="1"/>
  <c r="K1444" i="25"/>
  <c r="L1444" i="25" s="1"/>
  <c r="K1448" i="25"/>
  <c r="L1448" i="25" s="1"/>
  <c r="K1452" i="25"/>
  <c r="L1452" i="25" s="1"/>
  <c r="K1456" i="25"/>
  <c r="L1456" i="25" s="1"/>
  <c r="K1460" i="25"/>
  <c r="L1460" i="25" s="1"/>
  <c r="K1464" i="25"/>
  <c r="L1464" i="25" s="1"/>
  <c r="K1468" i="25"/>
  <c r="L1468" i="25" s="1"/>
  <c r="K1472" i="25"/>
  <c r="L1472" i="25" s="1"/>
  <c r="K1476" i="25"/>
  <c r="L1476" i="25" s="1"/>
  <c r="K1480" i="25"/>
  <c r="L1480" i="25" s="1"/>
  <c r="K1484" i="25"/>
  <c r="L1484" i="25" s="1"/>
  <c r="K1488" i="25"/>
  <c r="L1488" i="25" s="1"/>
  <c r="K1492" i="25"/>
  <c r="L1492" i="25" s="1"/>
  <c r="K1496" i="25"/>
  <c r="L1496" i="25" s="1"/>
  <c r="K1500" i="25"/>
  <c r="L1500" i="25" s="1"/>
  <c r="K1504" i="25"/>
  <c r="L1504" i="25" s="1"/>
  <c r="K1508" i="25"/>
  <c r="L1508" i="25" s="1"/>
  <c r="K1512" i="25"/>
  <c r="L1512" i="25" s="1"/>
  <c r="K1516" i="25"/>
  <c r="L1516" i="25" s="1"/>
  <c r="K1520" i="25"/>
  <c r="L1520" i="25" s="1"/>
  <c r="K1524" i="25"/>
  <c r="L1524" i="25" s="1"/>
  <c r="K1528" i="25"/>
  <c r="L1528" i="25" s="1"/>
  <c r="K1532" i="25"/>
  <c r="L1532" i="25" s="1"/>
  <c r="K1536" i="25"/>
  <c r="L1536" i="25" s="1"/>
  <c r="K1540" i="25"/>
  <c r="L1540" i="25" s="1"/>
  <c r="K1544" i="25"/>
  <c r="L1544" i="25" s="1"/>
  <c r="K1548" i="25"/>
  <c r="L1548" i="25" s="1"/>
  <c r="K1552" i="25"/>
  <c r="L1552" i="25" s="1"/>
  <c r="K41" i="25"/>
  <c r="L41" i="25" s="1"/>
  <c r="K201" i="25"/>
  <c r="L201" i="25" s="1"/>
  <c r="K320" i="25"/>
  <c r="L320" i="25" s="1"/>
  <c r="K352" i="25"/>
  <c r="L352" i="25" s="1"/>
  <c r="K384" i="25"/>
  <c r="L384" i="25" s="1"/>
  <c r="K416" i="25"/>
  <c r="L416" i="25" s="1"/>
  <c r="K448" i="25"/>
  <c r="L448" i="25" s="1"/>
  <c r="K480" i="25"/>
  <c r="L480" i="25" s="1"/>
  <c r="K512" i="25"/>
  <c r="L512" i="25" s="1"/>
  <c r="K544" i="25"/>
  <c r="L544" i="25" s="1"/>
  <c r="K576" i="25"/>
  <c r="L576" i="25" s="1"/>
  <c r="K608" i="25"/>
  <c r="L608" i="25" s="1"/>
  <c r="K640" i="25"/>
  <c r="L640" i="25" s="1"/>
  <c r="K672" i="25"/>
  <c r="L672" i="25" s="1"/>
  <c r="K704" i="25"/>
  <c r="L704" i="25" s="1"/>
  <c r="K736" i="25"/>
  <c r="L736" i="25" s="1"/>
  <c r="K761" i="25"/>
  <c r="L761" i="25" s="1"/>
  <c r="K783" i="25"/>
  <c r="L783" i="25" s="1"/>
  <c r="K804" i="25"/>
  <c r="L804" i="25" s="1"/>
  <c r="K825" i="25"/>
  <c r="L825" i="25" s="1"/>
  <c r="K847" i="25"/>
  <c r="L847" i="25" s="1"/>
  <c r="K868" i="25"/>
  <c r="L868" i="25" s="1"/>
  <c r="K889" i="25"/>
  <c r="L889" i="25" s="1"/>
  <c r="K911" i="25"/>
  <c r="L911" i="25" s="1"/>
  <c r="K927" i="25"/>
  <c r="L927" i="25" s="1"/>
  <c r="K943" i="25"/>
  <c r="L943" i="25" s="1"/>
  <c r="K959" i="25"/>
  <c r="L959" i="25" s="1"/>
  <c r="K975" i="25"/>
  <c r="L975" i="25" s="1"/>
  <c r="K991" i="25"/>
  <c r="L991" i="25" s="1"/>
  <c r="K1007" i="25"/>
  <c r="L1007" i="25" s="1"/>
  <c r="K1023" i="25"/>
  <c r="L1023" i="25" s="1"/>
  <c r="K1039" i="25"/>
  <c r="L1039" i="25" s="1"/>
  <c r="K1055" i="25"/>
  <c r="L1055" i="25" s="1"/>
  <c r="K1071" i="25"/>
  <c r="L1071" i="25" s="1"/>
  <c r="K1087" i="25"/>
  <c r="L1087" i="25" s="1"/>
  <c r="K1103" i="25"/>
  <c r="L1103" i="25" s="1"/>
  <c r="K1119" i="25"/>
  <c r="L1119" i="25" s="1"/>
  <c r="K1135" i="25"/>
  <c r="L1135" i="25" s="1"/>
  <c r="K1151" i="25"/>
  <c r="L1151" i="25" s="1"/>
  <c r="K1167" i="25"/>
  <c r="L1167" i="25" s="1"/>
  <c r="K1183" i="25"/>
  <c r="L1183" i="25" s="1"/>
  <c r="K1199" i="25"/>
  <c r="L1199" i="25" s="1"/>
  <c r="K1214" i="25"/>
  <c r="L1214" i="25" s="1"/>
  <c r="K1223" i="25"/>
  <c r="L1223" i="25" s="1"/>
  <c r="K1231" i="25"/>
  <c r="L1231" i="25" s="1"/>
  <c r="K1239" i="25"/>
  <c r="L1239" i="25" s="1"/>
  <c r="K1247" i="25"/>
  <c r="L1247" i="25" s="1"/>
  <c r="K1255" i="25"/>
  <c r="L1255" i="25" s="1"/>
  <c r="K1263" i="25"/>
  <c r="L1263" i="25" s="1"/>
  <c r="K1271" i="25"/>
  <c r="L1271" i="25" s="1"/>
  <c r="K1279" i="25"/>
  <c r="L1279" i="25" s="1"/>
  <c r="K1287" i="25"/>
  <c r="L1287" i="25" s="1"/>
  <c r="K1295" i="25"/>
  <c r="L1295" i="25" s="1"/>
  <c r="K1303" i="25"/>
  <c r="L1303" i="25" s="1"/>
  <c r="K1311" i="25"/>
  <c r="L1311" i="25" s="1"/>
  <c r="K1319" i="25"/>
  <c r="L1319" i="25" s="1"/>
  <c r="K1327" i="25"/>
  <c r="L1327" i="25" s="1"/>
  <c r="K1335" i="25"/>
  <c r="L1335" i="25" s="1"/>
  <c r="K1343" i="25"/>
  <c r="L1343" i="25" s="1"/>
  <c r="K1351" i="25"/>
  <c r="L1351" i="25" s="1"/>
  <c r="K1359" i="25"/>
  <c r="L1359" i="25" s="1"/>
  <c r="K1367" i="25"/>
  <c r="L1367" i="25" s="1"/>
  <c r="K1375" i="25"/>
  <c r="L1375" i="25" s="1"/>
  <c r="K1383" i="25"/>
  <c r="L1383" i="25" s="1"/>
  <c r="K1391" i="25"/>
  <c r="L1391" i="25" s="1"/>
  <c r="K1399" i="25"/>
  <c r="L1399" i="25" s="1"/>
  <c r="K1407" i="25"/>
  <c r="L1407" i="25" s="1"/>
  <c r="K1415" i="25"/>
  <c r="L1415" i="25" s="1"/>
  <c r="K1423" i="25"/>
  <c r="L1423" i="25" s="1"/>
  <c r="K1431" i="25"/>
  <c r="L1431" i="25" s="1"/>
  <c r="K1439" i="25"/>
  <c r="L1439" i="25" s="1"/>
  <c r="K1447" i="25"/>
  <c r="L1447" i="25" s="1"/>
  <c r="K1455" i="25"/>
  <c r="L1455" i="25" s="1"/>
  <c r="K1463" i="25"/>
  <c r="L1463" i="25" s="1"/>
  <c r="K1471" i="25"/>
  <c r="L1471" i="25" s="1"/>
  <c r="K1479" i="25"/>
  <c r="L1479" i="25" s="1"/>
  <c r="K1487" i="25"/>
  <c r="L1487" i="25" s="1"/>
  <c r="K1495" i="25"/>
  <c r="L1495" i="25" s="1"/>
  <c r="K1503" i="25"/>
  <c r="L1503" i="25" s="1"/>
  <c r="K1511" i="25"/>
  <c r="L1511" i="25" s="1"/>
  <c r="K1519" i="25"/>
  <c r="L1519" i="25" s="1"/>
  <c r="K1527" i="25"/>
  <c r="L1527" i="25" s="1"/>
  <c r="K1535" i="25"/>
  <c r="L1535" i="25" s="1"/>
  <c r="K1543" i="25"/>
  <c r="L1543" i="25" s="1"/>
  <c r="K1551" i="25"/>
  <c r="L1551" i="25" s="1"/>
  <c r="K1557" i="25"/>
  <c r="L1557" i="25" s="1"/>
  <c r="K1561" i="25"/>
  <c r="L1561" i="25" s="1"/>
  <c r="K1565" i="25"/>
  <c r="L1565" i="25" s="1"/>
  <c r="K1569" i="25"/>
  <c r="L1569" i="25" s="1"/>
  <c r="K1573" i="25"/>
  <c r="L1573" i="25" s="1"/>
  <c r="K1577" i="25"/>
  <c r="L1577" i="25" s="1"/>
  <c r="K1581" i="25"/>
  <c r="L1581" i="25" s="1"/>
  <c r="K1585" i="25"/>
  <c r="L1585" i="25" s="1"/>
  <c r="K1589" i="25"/>
  <c r="L1589" i="25" s="1"/>
  <c r="K1593" i="25"/>
  <c r="L1593" i="25" s="1"/>
  <c r="K1597" i="25"/>
  <c r="L1597" i="25" s="1"/>
  <c r="K1601" i="25"/>
  <c r="L1601" i="25" s="1"/>
  <c r="K1605" i="25"/>
  <c r="L1605" i="25" s="1"/>
  <c r="K1609" i="25"/>
  <c r="L1609" i="25" s="1"/>
  <c r="K1613" i="25"/>
  <c r="L1613" i="25" s="1"/>
  <c r="K1617" i="25"/>
  <c r="L1617" i="25" s="1"/>
  <c r="K1621" i="25"/>
  <c r="L1621" i="25" s="1"/>
  <c r="K1625" i="25"/>
  <c r="L1625" i="25" s="1"/>
  <c r="K1629" i="25"/>
  <c r="L1629" i="25" s="1"/>
  <c r="K1633" i="25"/>
  <c r="L1633" i="25" s="1"/>
  <c r="K1637" i="25"/>
  <c r="L1637" i="25" s="1"/>
  <c r="K1641" i="25"/>
  <c r="L1641" i="25" s="1"/>
  <c r="K1645" i="25"/>
  <c r="L1645" i="25" s="1"/>
  <c r="K1649" i="25"/>
  <c r="L1649" i="25" s="1"/>
  <c r="K1653" i="25"/>
  <c r="L1653" i="25" s="1"/>
  <c r="K1657" i="25"/>
  <c r="L1657" i="25" s="1"/>
  <c r="K1661" i="25"/>
  <c r="L1661" i="25" s="1"/>
  <c r="K1665" i="25"/>
  <c r="L1665" i="25" s="1"/>
  <c r="K1669" i="25"/>
  <c r="L1669" i="25" s="1"/>
  <c r="K1673" i="25"/>
  <c r="L1673" i="25" s="1"/>
  <c r="K1677" i="25"/>
  <c r="L1677" i="25" s="1"/>
  <c r="K1681" i="25"/>
  <c r="L1681" i="25" s="1"/>
  <c r="K1685" i="25"/>
  <c r="L1685" i="25" s="1"/>
  <c r="K1689" i="25"/>
  <c r="L1689" i="25" s="1"/>
  <c r="K1693" i="25"/>
  <c r="L1693" i="25" s="1"/>
  <c r="K1697" i="25"/>
  <c r="L1697" i="25" s="1"/>
  <c r="K1701" i="25"/>
  <c r="L1701" i="25" s="1"/>
  <c r="K1705" i="25"/>
  <c r="L1705" i="25" s="1"/>
  <c r="K1709" i="25"/>
  <c r="L1709" i="25" s="1"/>
  <c r="K1713" i="25"/>
  <c r="L1713" i="25" s="1"/>
  <c r="K1717" i="25"/>
  <c r="L1717" i="25" s="1"/>
  <c r="K1721" i="25"/>
  <c r="L1721" i="25" s="1"/>
  <c r="K1725" i="25"/>
  <c r="L1725" i="25" s="1"/>
  <c r="K1729" i="25"/>
  <c r="L1729" i="25" s="1"/>
  <c r="K1733" i="25"/>
  <c r="L1733" i="25" s="1"/>
  <c r="K1737" i="25"/>
  <c r="L1737" i="25" s="1"/>
  <c r="K1741" i="25"/>
  <c r="L1741" i="25" s="1"/>
  <c r="K1745" i="25"/>
  <c r="L1745" i="25" s="1"/>
  <c r="K1749" i="25"/>
  <c r="L1749" i="25" s="1"/>
  <c r="K1753" i="25"/>
  <c r="L1753" i="25" s="1"/>
  <c r="K1757" i="25"/>
  <c r="L1757" i="25" s="1"/>
  <c r="K1761" i="25"/>
  <c r="L1761" i="25" s="1"/>
  <c r="K1765" i="25"/>
  <c r="L1765" i="25" s="1"/>
  <c r="K1769" i="25"/>
  <c r="L1769" i="25" s="1"/>
  <c r="K1773" i="25"/>
  <c r="L1773" i="25" s="1"/>
  <c r="K1777" i="25"/>
  <c r="L1777" i="25" s="1"/>
  <c r="K1781" i="25"/>
  <c r="L1781" i="25" s="1"/>
  <c r="K1785" i="25"/>
  <c r="L1785" i="25" s="1"/>
  <c r="K1789" i="25"/>
  <c r="L1789" i="25" s="1"/>
  <c r="K1793" i="25"/>
  <c r="L1793" i="25" s="1"/>
  <c r="K1797" i="25"/>
  <c r="L1797" i="25" s="1"/>
  <c r="K1801" i="25"/>
  <c r="L1801" i="25" s="1"/>
  <c r="K1805" i="25"/>
  <c r="L1805" i="25" s="1"/>
  <c r="K1809" i="25"/>
  <c r="L1809" i="25" s="1"/>
  <c r="K1813" i="25"/>
  <c r="L1813" i="25" s="1"/>
  <c r="K1817" i="25"/>
  <c r="L1817" i="25" s="1"/>
  <c r="K1821" i="25"/>
  <c r="L1821" i="25" s="1"/>
  <c r="K1825" i="25"/>
  <c r="L1825" i="25" s="1"/>
  <c r="K1829" i="25"/>
  <c r="L1829" i="25" s="1"/>
  <c r="K1833" i="25"/>
  <c r="L1833" i="25" s="1"/>
  <c r="K1837" i="25"/>
  <c r="L1837" i="25" s="1"/>
  <c r="K1841" i="25"/>
  <c r="L1841" i="25" s="1"/>
  <c r="K1845" i="25"/>
  <c r="L1845" i="25" s="1"/>
  <c r="K1849" i="25"/>
  <c r="L1849" i="25" s="1"/>
  <c r="K1853" i="25"/>
  <c r="L1853" i="25" s="1"/>
  <c r="K1857" i="25"/>
  <c r="L1857" i="25" s="1"/>
  <c r="K1861" i="25"/>
  <c r="L1861" i="25" s="1"/>
  <c r="K1865" i="25"/>
  <c r="L1865" i="25" s="1"/>
  <c r="K1869" i="25"/>
  <c r="L1869" i="25" s="1"/>
  <c r="K1873" i="25"/>
  <c r="L1873" i="25" s="1"/>
  <c r="K1877" i="25"/>
  <c r="L1877" i="25" s="1"/>
  <c r="K1881" i="25"/>
  <c r="L1881" i="25" s="1"/>
  <c r="K1885" i="25"/>
  <c r="L1885" i="25" s="1"/>
  <c r="K1889" i="25"/>
  <c r="L1889" i="25" s="1"/>
  <c r="K1893" i="25"/>
  <c r="L1893" i="25" s="1"/>
  <c r="K1897" i="25"/>
  <c r="L1897" i="25" s="1"/>
  <c r="K1901" i="25"/>
  <c r="L1901" i="25" s="1"/>
  <c r="K1905" i="25"/>
  <c r="L1905" i="25" s="1"/>
  <c r="K1909" i="25"/>
  <c r="L1909" i="25" s="1"/>
  <c r="K1913" i="25"/>
  <c r="L1913" i="25" s="1"/>
  <c r="K1917" i="25"/>
  <c r="L1917" i="25" s="1"/>
  <c r="K1921" i="25"/>
  <c r="L1921" i="25" s="1"/>
  <c r="K1925" i="25"/>
  <c r="L1925" i="25" s="1"/>
  <c r="K1929" i="25"/>
  <c r="L1929" i="25" s="1"/>
  <c r="K1933" i="25"/>
  <c r="L1933" i="25" s="1"/>
  <c r="K1937" i="25"/>
  <c r="L1937" i="25" s="1"/>
  <c r="K1941" i="25"/>
  <c r="L1941" i="25" s="1"/>
  <c r="K1945" i="25"/>
  <c r="L1945" i="25" s="1"/>
  <c r="K1949" i="25"/>
  <c r="L1949" i="25" s="1"/>
  <c r="K1953" i="25"/>
  <c r="L1953" i="25" s="1"/>
  <c r="K1957" i="25"/>
  <c r="L1957" i="25" s="1"/>
  <c r="K1961" i="25"/>
  <c r="L1961" i="25" s="1"/>
  <c r="K1965" i="25"/>
  <c r="L1965" i="25" s="1"/>
  <c r="K1969" i="25"/>
  <c r="L1969" i="25" s="1"/>
  <c r="K1973" i="25"/>
  <c r="L1973" i="25" s="1"/>
  <c r="K1977" i="25"/>
  <c r="L1977" i="25" s="1"/>
  <c r="K1981" i="25"/>
  <c r="L1981" i="25" s="1"/>
  <c r="K1985" i="25"/>
  <c r="L1985" i="25" s="1"/>
  <c r="K1989" i="25"/>
  <c r="L1989" i="25" s="1"/>
  <c r="K1993" i="25"/>
  <c r="L1993" i="25" s="1"/>
  <c r="K1997" i="25"/>
  <c r="L1997" i="25" s="1"/>
  <c r="K2001" i="25"/>
  <c r="L2001" i="25" s="1"/>
  <c r="K2005" i="25"/>
  <c r="L2005" i="25" s="1"/>
  <c r="K2009" i="25"/>
  <c r="L2009" i="25" s="1"/>
  <c r="K2013" i="25"/>
  <c r="L2013" i="25" s="1"/>
  <c r="K2017" i="25"/>
  <c r="L2017" i="25" s="1"/>
  <c r="K2021" i="25"/>
  <c r="L2021" i="25" s="1"/>
  <c r="K2025" i="25"/>
  <c r="L2025" i="25" s="1"/>
  <c r="K2029" i="25"/>
  <c r="L2029" i="25" s="1"/>
  <c r="K2033" i="25"/>
  <c r="L2033" i="25" s="1"/>
  <c r="K2037" i="25"/>
  <c r="L2037" i="25" s="1"/>
  <c r="K2041" i="25"/>
  <c r="L2041" i="25" s="1"/>
  <c r="K2045" i="25"/>
  <c r="L2045" i="25" s="1"/>
  <c r="K2049" i="25"/>
  <c r="L2049" i="25" s="1"/>
  <c r="K2053" i="25"/>
  <c r="L2053" i="25" s="1"/>
  <c r="K2057" i="25"/>
  <c r="L2057" i="25" s="1"/>
  <c r="K2061" i="25"/>
  <c r="L2061" i="25" s="1"/>
  <c r="K2065" i="25"/>
  <c r="L2065" i="25" s="1"/>
  <c r="K2" i="25"/>
  <c r="L2" i="25" s="1"/>
  <c r="K1371" i="25"/>
  <c r="L1371" i="25" s="1"/>
  <c r="K1547" i="25"/>
  <c r="L1547" i="25" s="1"/>
  <c r="K1567" i="25"/>
  <c r="L1567" i="25" s="1"/>
  <c r="K1583" i="25"/>
  <c r="L1583" i="25" s="1"/>
  <c r="K1595" i="25"/>
  <c r="L1595" i="25" s="1"/>
  <c r="K1611" i="25"/>
  <c r="L1611" i="25" s="1"/>
  <c r="K1619" i="25"/>
  <c r="L1619" i="25" s="1"/>
  <c r="K1631" i="25"/>
  <c r="L1631" i="25" s="1"/>
  <c r="K1643" i="25"/>
  <c r="L1643" i="25" s="1"/>
  <c r="K1655" i="25"/>
  <c r="L1655" i="25" s="1"/>
  <c r="K1663" i="25"/>
  <c r="L1663" i="25" s="1"/>
  <c r="K1675" i="25"/>
  <c r="L1675" i="25" s="1"/>
  <c r="K1687" i="25"/>
  <c r="L1687" i="25" s="1"/>
  <c r="K1699" i="25"/>
  <c r="L1699" i="25" s="1"/>
  <c r="K1711" i="25"/>
  <c r="L1711" i="25" s="1"/>
  <c r="K1723" i="25"/>
  <c r="L1723" i="25" s="1"/>
  <c r="K1731" i="25"/>
  <c r="L1731" i="25" s="1"/>
  <c r="K1743" i="25"/>
  <c r="L1743" i="25" s="1"/>
  <c r="K1755" i="25"/>
  <c r="L1755" i="25" s="1"/>
  <c r="K1767" i="25"/>
  <c r="L1767" i="25" s="1"/>
  <c r="K1779" i="25"/>
  <c r="L1779" i="25" s="1"/>
  <c r="K1791" i="25"/>
  <c r="L1791" i="25" s="1"/>
  <c r="K1803" i="25"/>
  <c r="L1803" i="25" s="1"/>
  <c r="K1815" i="25"/>
  <c r="L1815" i="25" s="1"/>
  <c r="K1823" i="25"/>
  <c r="L1823" i="25" s="1"/>
  <c r="K1835" i="25"/>
  <c r="L1835" i="25" s="1"/>
  <c r="K1843" i="25"/>
  <c r="L1843" i="25" s="1"/>
  <c r="K1855" i="25"/>
  <c r="L1855" i="25" s="1"/>
  <c r="K1867" i="25"/>
  <c r="L1867" i="25" s="1"/>
  <c r="K1883" i="25"/>
  <c r="L1883" i="25" s="1"/>
  <c r="K1895" i="25"/>
  <c r="L1895" i="25" s="1"/>
  <c r="K1903" i="25"/>
  <c r="L1903" i="25" s="1"/>
  <c r="K1911" i="25"/>
  <c r="L1911" i="25" s="1"/>
  <c r="K1919" i="25"/>
  <c r="L1919" i="25" s="1"/>
  <c r="K1931" i="25"/>
  <c r="L1931" i="25" s="1"/>
  <c r="K1943" i="25"/>
  <c r="L1943" i="25" s="1"/>
  <c r="K1955" i="25"/>
  <c r="L1955" i="25" s="1"/>
  <c r="K1967" i="25"/>
  <c r="L1967" i="25" s="1"/>
  <c r="K1979" i="25"/>
  <c r="L1979" i="25" s="1"/>
  <c r="K1983" i="25"/>
  <c r="L1983" i="25" s="1"/>
  <c r="K1995" i="25"/>
  <c r="L1995" i="25" s="1"/>
  <c r="K2003" i="25"/>
  <c r="L2003" i="25" s="1"/>
  <c r="K2015" i="25"/>
  <c r="L2015" i="25" s="1"/>
  <c r="K2023" i="25"/>
  <c r="L2023" i="25" s="1"/>
  <c r="K2031" i="25"/>
  <c r="L2031" i="25" s="1"/>
  <c r="K2043" i="25"/>
  <c r="L2043" i="25" s="1"/>
  <c r="K2055" i="25"/>
  <c r="L2055" i="25" s="1"/>
  <c r="K2067" i="25"/>
  <c r="L2067" i="25" s="1"/>
  <c r="K344" i="25"/>
  <c r="L344" i="25" s="1"/>
  <c r="K408" i="25"/>
  <c r="L408" i="25" s="1"/>
  <c r="K504" i="25"/>
  <c r="L504" i="25" s="1"/>
  <c r="K568" i="25"/>
  <c r="L568" i="25" s="1"/>
  <c r="K664" i="25"/>
  <c r="L664" i="25" s="1"/>
  <c r="K756" i="25"/>
  <c r="L756" i="25" s="1"/>
  <c r="K820" i="25"/>
  <c r="L820" i="25" s="1"/>
  <c r="K905" i="25"/>
  <c r="L905" i="25" s="1"/>
  <c r="K955" i="25"/>
  <c r="L955" i="25" s="1"/>
  <c r="K1003" i="25"/>
  <c r="L1003" i="25" s="1"/>
  <c r="K1051" i="25"/>
  <c r="L1051" i="25" s="1"/>
  <c r="K1099" i="25"/>
  <c r="L1099" i="25" s="1"/>
  <c r="K1147" i="25"/>
  <c r="L1147" i="25" s="1"/>
  <c r="K1195" i="25"/>
  <c r="L1195" i="25" s="1"/>
  <c r="K1221" i="25"/>
  <c r="L1221" i="25" s="1"/>
  <c r="K1245" i="25"/>
  <c r="L1245" i="25" s="1"/>
  <c r="K1269" i="25"/>
  <c r="L1269" i="25" s="1"/>
  <c r="K1277" i="25"/>
  <c r="L1277" i="25" s="1"/>
  <c r="K1301" i="25"/>
  <c r="L1301" i="25" s="1"/>
  <c r="K1333" i="25"/>
  <c r="L1333" i="25" s="1"/>
  <c r="K1357" i="25"/>
  <c r="L1357" i="25" s="1"/>
  <c r="K1381" i="25"/>
  <c r="L1381" i="25" s="1"/>
  <c r="K1405" i="25"/>
  <c r="L1405" i="25" s="1"/>
  <c r="K1437" i="25"/>
  <c r="L1437" i="25" s="1"/>
  <c r="K1461" i="25"/>
  <c r="L1461" i="25" s="1"/>
  <c r="K1485" i="25"/>
  <c r="L1485" i="25" s="1"/>
  <c r="K1501" i="25"/>
  <c r="L1501" i="25" s="1"/>
  <c r="K1525" i="25"/>
  <c r="L1525" i="25" s="1"/>
  <c r="K1549" i="25"/>
  <c r="L1549" i="25" s="1"/>
  <c r="K1564" i="25"/>
  <c r="L1564" i="25" s="1"/>
  <c r="K1580" i="25"/>
  <c r="L1580" i="25" s="1"/>
  <c r="K1596" i="25"/>
  <c r="L1596" i="25" s="1"/>
  <c r="K1608" i="25"/>
  <c r="L1608" i="25" s="1"/>
  <c r="K1616" i="25"/>
  <c r="L1616" i="25" s="1"/>
  <c r="K1628" i="25"/>
  <c r="L1628" i="25" s="1"/>
  <c r="K1640" i="25"/>
  <c r="L1640" i="25" s="1"/>
  <c r="K1652" i="25"/>
  <c r="L1652" i="25" s="1"/>
  <c r="K1664" i="25"/>
  <c r="L1664" i="25" s="1"/>
  <c r="K1676" i="25"/>
  <c r="L1676" i="25" s="1"/>
  <c r="K1692" i="25"/>
  <c r="L1692" i="25" s="1"/>
  <c r="K1696" i="25"/>
  <c r="L1696" i="25" s="1"/>
  <c r="K1708" i="25"/>
  <c r="L1708" i="25" s="1"/>
  <c r="K1716" i="25"/>
  <c r="L1716" i="25" s="1"/>
  <c r="K1732" i="25"/>
  <c r="L1732" i="25" s="1"/>
  <c r="K1744" i="25"/>
  <c r="L1744" i="25" s="1"/>
  <c r="K1756" i="25"/>
  <c r="L1756" i="25" s="1"/>
  <c r="K1772" i="25"/>
  <c r="L1772" i="25" s="1"/>
  <c r="K1784" i="25"/>
  <c r="L1784" i="25" s="1"/>
  <c r="K1796" i="25"/>
  <c r="L1796" i="25" s="1"/>
  <c r="K1808" i="25"/>
  <c r="L1808" i="25" s="1"/>
  <c r="K1820" i="25"/>
  <c r="L1820" i="25" s="1"/>
  <c r="K1828" i="25"/>
  <c r="L1828" i="25" s="1"/>
  <c r="K1840" i="25"/>
  <c r="L1840" i="25" s="1"/>
  <c r="K1852" i="25"/>
  <c r="L1852" i="25" s="1"/>
  <c r="K1864" i="25"/>
  <c r="L1864" i="25" s="1"/>
  <c r="K1876" i="25"/>
  <c r="L1876" i="25" s="1"/>
  <c r="K1888" i="25"/>
  <c r="L1888" i="25" s="1"/>
  <c r="K1896" i="25"/>
  <c r="L1896" i="25" s="1"/>
  <c r="K1908" i="25"/>
  <c r="L1908" i="25" s="1"/>
  <c r="K1924" i="25"/>
  <c r="L1924" i="25" s="1"/>
  <c r="K1936" i="25"/>
  <c r="L1936" i="25" s="1"/>
  <c r="K1948" i="25"/>
  <c r="L1948" i="25" s="1"/>
  <c r="K1960" i="25"/>
  <c r="L1960" i="25" s="1"/>
  <c r="K1972" i="25"/>
  <c r="L1972" i="25" s="1"/>
  <c r="K1984" i="25"/>
  <c r="L1984" i="25" s="1"/>
  <c r="K1996" i="25"/>
  <c r="L1996" i="25" s="1"/>
  <c r="K2012" i="25"/>
  <c r="L2012" i="25" s="1"/>
  <c r="K2024" i="25"/>
  <c r="L2024" i="25" s="1"/>
  <c r="K2036" i="25"/>
  <c r="L2036" i="25" s="1"/>
  <c r="K2040" i="25"/>
  <c r="L2040" i="25" s="1"/>
  <c r="K2052" i="25"/>
  <c r="L2052" i="25" s="1"/>
  <c r="K2064" i="25"/>
  <c r="L2064" i="25" s="1"/>
  <c r="K105" i="25"/>
  <c r="L105" i="25" s="1"/>
  <c r="K233" i="25"/>
  <c r="L233" i="25" s="1"/>
  <c r="K328" i="25"/>
  <c r="L328" i="25" s="1"/>
  <c r="K360" i="25"/>
  <c r="L360" i="25" s="1"/>
  <c r="K392" i="25"/>
  <c r="L392" i="25" s="1"/>
  <c r="K424" i="25"/>
  <c r="L424" i="25" s="1"/>
  <c r="K456" i="25"/>
  <c r="L456" i="25" s="1"/>
  <c r="K488" i="25"/>
  <c r="L488" i="25" s="1"/>
  <c r="K520" i="25"/>
  <c r="L520" i="25" s="1"/>
  <c r="K552" i="25"/>
  <c r="L552" i="25" s="1"/>
  <c r="K584" i="25"/>
  <c r="L584" i="25" s="1"/>
  <c r="K616" i="25"/>
  <c r="L616" i="25" s="1"/>
  <c r="K648" i="25"/>
  <c r="L648" i="25" s="1"/>
  <c r="K680" i="25"/>
  <c r="L680" i="25" s="1"/>
  <c r="K712" i="25"/>
  <c r="L712" i="25" s="1"/>
  <c r="K744" i="25"/>
  <c r="L744" i="25" s="1"/>
  <c r="K767" i="25"/>
  <c r="L767" i="25" s="1"/>
  <c r="K788" i="25"/>
  <c r="L788" i="25" s="1"/>
  <c r="K809" i="25"/>
  <c r="L809" i="25" s="1"/>
  <c r="K831" i="25"/>
  <c r="L831" i="25" s="1"/>
  <c r="K852" i="25"/>
  <c r="L852" i="25" s="1"/>
  <c r="K873" i="25"/>
  <c r="L873" i="25" s="1"/>
  <c r="K895" i="25"/>
  <c r="L895" i="25" s="1"/>
  <c r="K915" i="25"/>
  <c r="L915" i="25" s="1"/>
  <c r="K931" i="25"/>
  <c r="L931" i="25" s="1"/>
  <c r="K947" i="25"/>
  <c r="L947" i="25" s="1"/>
  <c r="K963" i="25"/>
  <c r="L963" i="25" s="1"/>
  <c r="K979" i="25"/>
  <c r="L979" i="25" s="1"/>
  <c r="K995" i="25"/>
  <c r="L995" i="25" s="1"/>
  <c r="K1011" i="25"/>
  <c r="L1011" i="25" s="1"/>
  <c r="K1027" i="25"/>
  <c r="L1027" i="25" s="1"/>
  <c r="K1043" i="25"/>
  <c r="L1043" i="25" s="1"/>
  <c r="K1059" i="25"/>
  <c r="L1059" i="25" s="1"/>
  <c r="K1075" i="25"/>
  <c r="L1075" i="25" s="1"/>
  <c r="K1091" i="25"/>
  <c r="L1091" i="25" s="1"/>
  <c r="K1107" i="25"/>
  <c r="L1107" i="25" s="1"/>
  <c r="K1123" i="25"/>
  <c r="L1123" i="25" s="1"/>
  <c r="K1139" i="25"/>
  <c r="L1139" i="25" s="1"/>
  <c r="K1155" i="25"/>
  <c r="L1155" i="25" s="1"/>
  <c r="K1171" i="25"/>
  <c r="L1171" i="25" s="1"/>
  <c r="K1187" i="25"/>
  <c r="L1187" i="25" s="1"/>
  <c r="K1203" i="25"/>
  <c r="L1203" i="25" s="1"/>
  <c r="K1216" i="25"/>
  <c r="L1216" i="25" s="1"/>
  <c r="K1225" i="25"/>
  <c r="L1225" i="25" s="1"/>
  <c r="K1233" i="25"/>
  <c r="L1233" i="25" s="1"/>
  <c r="K1241" i="25"/>
  <c r="L1241" i="25" s="1"/>
  <c r="K1249" i="25"/>
  <c r="L1249" i="25" s="1"/>
  <c r="K1257" i="25"/>
  <c r="L1257" i="25" s="1"/>
  <c r="K1265" i="25"/>
  <c r="L1265" i="25" s="1"/>
  <c r="K1273" i="25"/>
  <c r="L1273" i="25" s="1"/>
  <c r="K1281" i="25"/>
  <c r="L1281" i="25" s="1"/>
  <c r="K1289" i="25"/>
  <c r="L1289" i="25" s="1"/>
  <c r="K1297" i="25"/>
  <c r="L1297" i="25" s="1"/>
  <c r="K1305" i="25"/>
  <c r="L1305" i="25" s="1"/>
  <c r="K1313" i="25"/>
  <c r="L1313" i="25" s="1"/>
  <c r="K1321" i="25"/>
  <c r="L1321" i="25" s="1"/>
  <c r="K1329" i="25"/>
  <c r="L1329" i="25" s="1"/>
  <c r="K1337" i="25"/>
  <c r="L1337" i="25" s="1"/>
  <c r="K1345" i="25"/>
  <c r="L1345" i="25" s="1"/>
  <c r="K1353" i="25"/>
  <c r="L1353" i="25" s="1"/>
  <c r="K1361" i="25"/>
  <c r="L1361" i="25" s="1"/>
  <c r="K1369" i="25"/>
  <c r="L1369" i="25" s="1"/>
  <c r="K1377" i="25"/>
  <c r="L1377" i="25" s="1"/>
  <c r="K1385" i="25"/>
  <c r="L1385" i="25" s="1"/>
  <c r="K1393" i="25"/>
  <c r="L1393" i="25" s="1"/>
  <c r="K1401" i="25"/>
  <c r="L1401" i="25" s="1"/>
  <c r="K1409" i="25"/>
  <c r="L1409" i="25" s="1"/>
  <c r="K1417" i="25"/>
  <c r="L1417" i="25" s="1"/>
  <c r="K1425" i="25"/>
  <c r="L1425" i="25" s="1"/>
  <c r="K1433" i="25"/>
  <c r="L1433" i="25" s="1"/>
  <c r="K1441" i="25"/>
  <c r="L1441" i="25" s="1"/>
  <c r="K1449" i="25"/>
  <c r="L1449" i="25" s="1"/>
  <c r="K1457" i="25"/>
  <c r="L1457" i="25" s="1"/>
  <c r="K1465" i="25"/>
  <c r="L1465" i="25" s="1"/>
  <c r="K1473" i="25"/>
  <c r="L1473" i="25" s="1"/>
  <c r="K1481" i="25"/>
  <c r="L1481" i="25" s="1"/>
  <c r="K1489" i="25"/>
  <c r="L1489" i="25" s="1"/>
  <c r="K1497" i="25"/>
  <c r="L1497" i="25" s="1"/>
  <c r="K1505" i="25"/>
  <c r="L1505" i="25" s="1"/>
  <c r="K1513" i="25"/>
  <c r="L1513" i="25" s="1"/>
  <c r="K1521" i="25"/>
  <c r="L1521" i="25" s="1"/>
  <c r="K1529" i="25"/>
  <c r="L1529" i="25" s="1"/>
  <c r="K1537" i="25"/>
  <c r="L1537" i="25" s="1"/>
  <c r="K1545" i="25"/>
  <c r="L1545" i="25" s="1"/>
  <c r="K1553" i="25"/>
  <c r="L1553" i="25" s="1"/>
  <c r="K1558" i="25"/>
  <c r="L1558" i="25" s="1"/>
  <c r="K1562" i="25"/>
  <c r="L1562" i="25" s="1"/>
  <c r="K1566" i="25"/>
  <c r="L1566" i="25" s="1"/>
  <c r="K1570" i="25"/>
  <c r="L1570" i="25" s="1"/>
  <c r="K1574" i="25"/>
  <c r="L1574" i="25" s="1"/>
  <c r="K1578" i="25"/>
  <c r="L1578" i="25" s="1"/>
  <c r="K1582" i="25"/>
  <c r="L1582" i="25" s="1"/>
  <c r="K1586" i="25"/>
  <c r="L1586" i="25" s="1"/>
  <c r="K1590" i="25"/>
  <c r="L1590" i="25" s="1"/>
  <c r="K1594" i="25"/>
  <c r="L1594" i="25" s="1"/>
  <c r="K1598" i="25"/>
  <c r="L1598" i="25" s="1"/>
  <c r="K1602" i="25"/>
  <c r="L1602" i="25" s="1"/>
  <c r="K1606" i="25"/>
  <c r="L1606" i="25" s="1"/>
  <c r="K1610" i="25"/>
  <c r="L1610" i="25" s="1"/>
  <c r="K1614" i="25"/>
  <c r="L1614" i="25" s="1"/>
  <c r="K1618" i="25"/>
  <c r="L1618" i="25" s="1"/>
  <c r="K1622" i="25"/>
  <c r="L1622" i="25" s="1"/>
  <c r="K1626" i="25"/>
  <c r="L1626" i="25" s="1"/>
  <c r="K1630" i="25"/>
  <c r="L1630" i="25" s="1"/>
  <c r="K1634" i="25"/>
  <c r="L1634" i="25" s="1"/>
  <c r="K1638" i="25"/>
  <c r="L1638" i="25" s="1"/>
  <c r="K1642" i="25"/>
  <c r="L1642" i="25" s="1"/>
  <c r="K1646" i="25"/>
  <c r="L1646" i="25" s="1"/>
  <c r="K1650" i="25"/>
  <c r="L1650" i="25" s="1"/>
  <c r="K1654" i="25"/>
  <c r="L1654" i="25" s="1"/>
  <c r="K1658" i="25"/>
  <c r="L1658" i="25" s="1"/>
  <c r="K1662" i="25"/>
  <c r="L1662" i="25" s="1"/>
  <c r="K1666" i="25"/>
  <c r="L1666" i="25" s="1"/>
  <c r="K1670" i="25"/>
  <c r="L1670" i="25" s="1"/>
  <c r="K1674" i="25"/>
  <c r="L1674" i="25" s="1"/>
  <c r="K1678" i="25"/>
  <c r="L1678" i="25" s="1"/>
  <c r="K1682" i="25"/>
  <c r="L1682" i="25" s="1"/>
  <c r="K1686" i="25"/>
  <c r="L1686" i="25" s="1"/>
  <c r="K1690" i="25"/>
  <c r="L1690" i="25" s="1"/>
  <c r="K1694" i="25"/>
  <c r="L1694" i="25" s="1"/>
  <c r="K1698" i="25"/>
  <c r="L1698" i="25" s="1"/>
  <c r="K1702" i="25"/>
  <c r="L1702" i="25" s="1"/>
  <c r="K1706" i="25"/>
  <c r="L1706" i="25" s="1"/>
  <c r="K1710" i="25"/>
  <c r="L1710" i="25" s="1"/>
  <c r="K1714" i="25"/>
  <c r="L1714" i="25" s="1"/>
  <c r="K1718" i="25"/>
  <c r="L1718" i="25" s="1"/>
  <c r="K1722" i="25"/>
  <c r="L1722" i="25" s="1"/>
  <c r="K1726" i="25"/>
  <c r="L1726" i="25" s="1"/>
  <c r="K1730" i="25"/>
  <c r="L1730" i="25" s="1"/>
  <c r="K1734" i="25"/>
  <c r="L1734" i="25" s="1"/>
  <c r="K1738" i="25"/>
  <c r="L1738" i="25" s="1"/>
  <c r="K1742" i="25"/>
  <c r="L1742" i="25" s="1"/>
  <c r="K1746" i="25"/>
  <c r="L1746" i="25" s="1"/>
  <c r="K1750" i="25"/>
  <c r="L1750" i="25" s="1"/>
  <c r="K1754" i="25"/>
  <c r="L1754" i="25" s="1"/>
  <c r="K1758" i="25"/>
  <c r="L1758" i="25" s="1"/>
  <c r="K1762" i="25"/>
  <c r="L1762" i="25" s="1"/>
  <c r="K1766" i="25"/>
  <c r="L1766" i="25" s="1"/>
  <c r="K1770" i="25"/>
  <c r="L1770" i="25" s="1"/>
  <c r="K1774" i="25"/>
  <c r="L1774" i="25" s="1"/>
  <c r="K1778" i="25"/>
  <c r="L1778" i="25" s="1"/>
  <c r="K1782" i="25"/>
  <c r="L1782" i="25" s="1"/>
  <c r="K1786" i="25"/>
  <c r="L1786" i="25" s="1"/>
  <c r="K1790" i="25"/>
  <c r="L1790" i="25" s="1"/>
  <c r="K1794" i="25"/>
  <c r="L1794" i="25" s="1"/>
  <c r="K1798" i="25"/>
  <c r="L1798" i="25" s="1"/>
  <c r="K1802" i="25"/>
  <c r="L1802" i="25" s="1"/>
  <c r="K1806" i="25"/>
  <c r="L1806" i="25" s="1"/>
  <c r="K1810" i="25"/>
  <c r="L1810" i="25" s="1"/>
  <c r="K1814" i="25"/>
  <c r="L1814" i="25" s="1"/>
  <c r="K1818" i="25"/>
  <c r="L1818" i="25" s="1"/>
  <c r="K1822" i="25"/>
  <c r="L1822" i="25" s="1"/>
  <c r="K1826" i="25"/>
  <c r="L1826" i="25" s="1"/>
  <c r="K1830" i="25"/>
  <c r="L1830" i="25" s="1"/>
  <c r="K1834" i="25"/>
  <c r="L1834" i="25" s="1"/>
  <c r="K1838" i="25"/>
  <c r="L1838" i="25" s="1"/>
  <c r="K1842" i="25"/>
  <c r="L1842" i="25" s="1"/>
  <c r="K1846" i="25"/>
  <c r="L1846" i="25" s="1"/>
  <c r="K1850" i="25"/>
  <c r="L1850" i="25" s="1"/>
  <c r="K1854" i="25"/>
  <c r="L1854" i="25" s="1"/>
  <c r="K1858" i="25"/>
  <c r="L1858" i="25" s="1"/>
  <c r="K1862" i="25"/>
  <c r="L1862" i="25" s="1"/>
  <c r="K1866" i="25"/>
  <c r="L1866" i="25" s="1"/>
  <c r="K1870" i="25"/>
  <c r="L1870" i="25" s="1"/>
  <c r="K1874" i="25"/>
  <c r="L1874" i="25" s="1"/>
  <c r="K1878" i="25"/>
  <c r="L1878" i="25" s="1"/>
  <c r="K1882" i="25"/>
  <c r="L1882" i="25" s="1"/>
  <c r="K1886" i="25"/>
  <c r="L1886" i="25" s="1"/>
  <c r="K1890" i="25"/>
  <c r="L1890" i="25" s="1"/>
  <c r="K1894" i="25"/>
  <c r="L1894" i="25" s="1"/>
  <c r="K1898" i="25"/>
  <c r="L1898" i="25" s="1"/>
  <c r="K1902" i="25"/>
  <c r="L1902" i="25" s="1"/>
  <c r="K1906" i="25"/>
  <c r="L1906" i="25" s="1"/>
  <c r="K1910" i="25"/>
  <c r="L1910" i="25" s="1"/>
  <c r="K1914" i="25"/>
  <c r="L1914" i="25" s="1"/>
  <c r="K1918" i="25"/>
  <c r="L1918" i="25" s="1"/>
  <c r="K1922" i="25"/>
  <c r="L1922" i="25" s="1"/>
  <c r="K1926" i="25"/>
  <c r="L1926" i="25" s="1"/>
  <c r="K1930" i="25"/>
  <c r="L1930" i="25" s="1"/>
  <c r="K1934" i="25"/>
  <c r="L1934" i="25" s="1"/>
  <c r="K1938" i="25"/>
  <c r="L1938" i="25" s="1"/>
  <c r="K1942" i="25"/>
  <c r="L1942" i="25" s="1"/>
  <c r="K1946" i="25"/>
  <c r="L1946" i="25" s="1"/>
  <c r="K1950" i="25"/>
  <c r="L1950" i="25" s="1"/>
  <c r="K1954" i="25"/>
  <c r="L1954" i="25" s="1"/>
  <c r="K1958" i="25"/>
  <c r="L1958" i="25" s="1"/>
  <c r="K1962" i="25"/>
  <c r="L1962" i="25" s="1"/>
  <c r="K1966" i="25"/>
  <c r="L1966" i="25" s="1"/>
  <c r="K1970" i="25"/>
  <c r="L1970" i="25" s="1"/>
  <c r="K1974" i="25"/>
  <c r="L1974" i="25" s="1"/>
  <c r="K1978" i="25"/>
  <c r="L1978" i="25" s="1"/>
  <c r="K1982" i="25"/>
  <c r="L1982" i="25" s="1"/>
  <c r="K1986" i="25"/>
  <c r="L1986" i="25" s="1"/>
  <c r="K1990" i="25"/>
  <c r="L1990" i="25" s="1"/>
  <c r="K1994" i="25"/>
  <c r="L1994" i="25" s="1"/>
  <c r="K1998" i="25"/>
  <c r="L1998" i="25" s="1"/>
  <c r="K2002" i="25"/>
  <c r="L2002" i="25" s="1"/>
  <c r="K2006" i="25"/>
  <c r="L2006" i="25" s="1"/>
  <c r="K2010" i="25"/>
  <c r="L2010" i="25" s="1"/>
  <c r="K2014" i="25"/>
  <c r="L2014" i="25" s="1"/>
  <c r="K2018" i="25"/>
  <c r="L2018" i="25" s="1"/>
  <c r="K2022" i="25"/>
  <c r="L2022" i="25" s="1"/>
  <c r="K2026" i="25"/>
  <c r="L2026" i="25" s="1"/>
  <c r="K2030" i="25"/>
  <c r="L2030" i="25" s="1"/>
  <c r="K2034" i="25"/>
  <c r="L2034" i="25" s="1"/>
  <c r="K2038" i="25"/>
  <c r="L2038" i="25" s="1"/>
  <c r="K2042" i="25"/>
  <c r="L2042" i="25" s="1"/>
  <c r="K2046" i="25"/>
  <c r="L2046" i="25" s="1"/>
  <c r="K2050" i="25"/>
  <c r="L2050" i="25" s="1"/>
  <c r="K2054" i="25"/>
  <c r="L2054" i="25" s="1"/>
  <c r="K2058" i="25"/>
  <c r="L2058" i="25" s="1"/>
  <c r="K2062" i="25"/>
  <c r="L2062" i="25" s="1"/>
  <c r="K2066" i="25"/>
  <c r="L2066" i="25" s="1"/>
  <c r="K1347" i="25"/>
  <c r="L1347" i="25" s="1"/>
  <c r="K1475" i="25"/>
  <c r="L1475" i="25" s="1"/>
  <c r="K1499" i="25"/>
  <c r="L1499" i="25" s="1"/>
  <c r="K1515" i="25"/>
  <c r="L1515" i="25" s="1"/>
  <c r="K1531" i="25"/>
  <c r="L1531" i="25" s="1"/>
  <c r="K1555" i="25"/>
  <c r="L1555" i="25" s="1"/>
  <c r="K1563" i="25"/>
  <c r="L1563" i="25" s="1"/>
  <c r="K1575" i="25"/>
  <c r="L1575" i="25" s="1"/>
  <c r="K1579" i="25"/>
  <c r="L1579" i="25" s="1"/>
  <c r="K1591" i="25"/>
  <c r="L1591" i="25" s="1"/>
  <c r="K1599" i="25"/>
  <c r="L1599" i="25" s="1"/>
  <c r="K1607" i="25"/>
  <c r="L1607" i="25" s="1"/>
  <c r="K1615" i="25"/>
  <c r="L1615" i="25" s="1"/>
  <c r="K1627" i="25"/>
  <c r="L1627" i="25" s="1"/>
  <c r="K1639" i="25"/>
  <c r="L1639" i="25" s="1"/>
  <c r="K1647" i="25"/>
  <c r="L1647" i="25" s="1"/>
  <c r="K1659" i="25"/>
  <c r="L1659" i="25" s="1"/>
  <c r="K1671" i="25"/>
  <c r="L1671" i="25" s="1"/>
  <c r="K1683" i="25"/>
  <c r="L1683" i="25" s="1"/>
  <c r="K1695" i="25"/>
  <c r="L1695" i="25" s="1"/>
  <c r="K1703" i="25"/>
  <c r="L1703" i="25" s="1"/>
  <c r="K1715" i="25"/>
  <c r="L1715" i="25" s="1"/>
  <c r="K1727" i="25"/>
  <c r="L1727" i="25" s="1"/>
  <c r="K1735" i="25"/>
  <c r="L1735" i="25" s="1"/>
  <c r="K1747" i="25"/>
  <c r="L1747" i="25" s="1"/>
  <c r="K1759" i="25"/>
  <c r="L1759" i="25" s="1"/>
  <c r="K1775" i="25"/>
  <c r="L1775" i="25" s="1"/>
  <c r="K1787" i="25"/>
  <c r="L1787" i="25" s="1"/>
  <c r="K1799" i="25"/>
  <c r="L1799" i="25" s="1"/>
  <c r="K1811" i="25"/>
  <c r="L1811" i="25" s="1"/>
  <c r="K1827" i="25"/>
  <c r="L1827" i="25" s="1"/>
  <c r="K1839" i="25"/>
  <c r="L1839" i="25" s="1"/>
  <c r="K1851" i="25"/>
  <c r="L1851" i="25" s="1"/>
  <c r="K1859" i="25"/>
  <c r="L1859" i="25" s="1"/>
  <c r="K1871" i="25"/>
  <c r="L1871" i="25" s="1"/>
  <c r="K1875" i="25"/>
  <c r="L1875" i="25" s="1"/>
  <c r="K1887" i="25"/>
  <c r="L1887" i="25" s="1"/>
  <c r="K1899" i="25"/>
  <c r="L1899" i="25" s="1"/>
  <c r="K1915" i="25"/>
  <c r="L1915" i="25" s="1"/>
  <c r="K1927" i="25"/>
  <c r="L1927" i="25" s="1"/>
  <c r="K1939" i="25"/>
  <c r="L1939" i="25" s="1"/>
  <c r="K1951" i="25"/>
  <c r="L1951" i="25" s="1"/>
  <c r="K1963" i="25"/>
  <c r="L1963" i="25" s="1"/>
  <c r="K1971" i="25"/>
  <c r="L1971" i="25" s="1"/>
  <c r="K1987" i="25"/>
  <c r="L1987" i="25" s="1"/>
  <c r="K1999" i="25"/>
  <c r="L1999" i="25" s="1"/>
  <c r="K2011" i="25"/>
  <c r="L2011" i="25" s="1"/>
  <c r="K2027" i="25"/>
  <c r="L2027" i="25" s="1"/>
  <c r="K2039" i="25"/>
  <c r="L2039" i="25" s="1"/>
  <c r="K2051" i="25"/>
  <c r="L2051" i="25" s="1"/>
  <c r="K2063" i="25"/>
  <c r="L2063" i="25" s="1"/>
  <c r="K169" i="25"/>
  <c r="L169" i="25" s="1"/>
  <c r="K472" i="25"/>
  <c r="L472" i="25" s="1"/>
  <c r="K600" i="25"/>
  <c r="L600" i="25" s="1"/>
  <c r="K728" i="25"/>
  <c r="L728" i="25" s="1"/>
  <c r="K799" i="25"/>
  <c r="L799" i="25" s="1"/>
  <c r="K863" i="25"/>
  <c r="L863" i="25" s="1"/>
  <c r="K923" i="25"/>
  <c r="L923" i="25" s="1"/>
  <c r="K987" i="25"/>
  <c r="L987" i="25" s="1"/>
  <c r="K1035" i="25"/>
  <c r="L1035" i="25" s="1"/>
  <c r="K1083" i="25"/>
  <c r="L1083" i="25" s="1"/>
  <c r="K1131" i="25"/>
  <c r="L1131" i="25" s="1"/>
  <c r="K1179" i="25"/>
  <c r="L1179" i="25" s="1"/>
  <c r="K1229" i="25"/>
  <c r="L1229" i="25" s="1"/>
  <c r="K1261" i="25"/>
  <c r="L1261" i="25" s="1"/>
  <c r="K1293" i="25"/>
  <c r="L1293" i="25" s="1"/>
  <c r="K1317" i="25"/>
  <c r="L1317" i="25" s="1"/>
  <c r="K1341" i="25"/>
  <c r="L1341" i="25" s="1"/>
  <c r="K1365" i="25"/>
  <c r="L1365" i="25" s="1"/>
  <c r="K1389" i="25"/>
  <c r="L1389" i="25" s="1"/>
  <c r="K1413" i="25"/>
  <c r="L1413" i="25" s="1"/>
  <c r="K1445" i="25"/>
  <c r="L1445" i="25" s="1"/>
  <c r="K1469" i="25"/>
  <c r="L1469" i="25" s="1"/>
  <c r="K1493" i="25"/>
  <c r="L1493" i="25" s="1"/>
  <c r="K1517" i="25"/>
  <c r="L1517" i="25" s="1"/>
  <c r="K1541" i="25"/>
  <c r="L1541" i="25" s="1"/>
  <c r="K1560" i="25"/>
  <c r="L1560" i="25" s="1"/>
  <c r="K1572" i="25"/>
  <c r="L1572" i="25" s="1"/>
  <c r="K1584" i="25"/>
  <c r="L1584" i="25" s="1"/>
  <c r="K1592" i="25"/>
  <c r="L1592" i="25" s="1"/>
  <c r="K1604" i="25"/>
  <c r="L1604" i="25" s="1"/>
  <c r="K1620" i="25"/>
  <c r="L1620" i="25" s="1"/>
  <c r="K1632" i="25"/>
  <c r="L1632" i="25" s="1"/>
  <c r="K1644" i="25"/>
  <c r="L1644" i="25" s="1"/>
  <c r="K1660" i="25"/>
  <c r="L1660" i="25" s="1"/>
  <c r="K1672" i="25"/>
  <c r="L1672" i="25" s="1"/>
  <c r="K1684" i="25"/>
  <c r="L1684" i="25" s="1"/>
  <c r="K1700" i="25"/>
  <c r="L1700" i="25" s="1"/>
  <c r="K1720" i="25"/>
  <c r="L1720" i="25" s="1"/>
  <c r="K1728" i="25"/>
  <c r="L1728" i="25" s="1"/>
  <c r="K1740" i="25"/>
  <c r="L1740" i="25" s="1"/>
  <c r="K1748" i="25"/>
  <c r="L1748" i="25" s="1"/>
  <c r="K1764" i="25"/>
  <c r="L1764" i="25" s="1"/>
  <c r="K1776" i="25"/>
  <c r="L1776" i="25" s="1"/>
  <c r="K1788" i="25"/>
  <c r="L1788" i="25" s="1"/>
  <c r="K1800" i="25"/>
  <c r="L1800" i="25" s="1"/>
  <c r="K1812" i="25"/>
  <c r="L1812" i="25" s="1"/>
  <c r="K1824" i="25"/>
  <c r="L1824" i="25" s="1"/>
  <c r="K1836" i="25"/>
  <c r="L1836" i="25" s="1"/>
  <c r="K1848" i="25"/>
  <c r="L1848" i="25" s="1"/>
  <c r="K1860" i="25"/>
  <c r="L1860" i="25" s="1"/>
  <c r="K1872" i="25"/>
  <c r="L1872" i="25" s="1"/>
  <c r="K1880" i="25"/>
  <c r="L1880" i="25" s="1"/>
  <c r="K1892" i="25"/>
  <c r="L1892" i="25" s="1"/>
  <c r="K1904" i="25"/>
  <c r="L1904" i="25" s="1"/>
  <c r="K1912" i="25"/>
  <c r="L1912" i="25" s="1"/>
  <c r="K1920" i="25"/>
  <c r="L1920" i="25" s="1"/>
  <c r="K1932" i="25"/>
  <c r="L1932" i="25" s="1"/>
  <c r="K1944" i="25"/>
  <c r="L1944" i="25" s="1"/>
  <c r="K1956" i="25"/>
  <c r="L1956" i="25" s="1"/>
  <c r="K1964" i="25"/>
  <c r="L1964" i="25" s="1"/>
  <c r="K1976" i="25"/>
  <c r="L1976" i="25" s="1"/>
  <c r="K1988" i="25"/>
  <c r="L1988" i="25" s="1"/>
  <c r="K2000" i="25"/>
  <c r="L2000" i="25" s="1"/>
  <c r="K2008" i="25"/>
  <c r="L2008" i="25" s="1"/>
  <c r="K2020" i="25"/>
  <c r="L2020" i="25" s="1"/>
  <c r="K2032" i="25"/>
  <c r="L2032" i="25" s="1"/>
  <c r="K2048" i="25"/>
  <c r="L2048" i="25" s="1"/>
  <c r="K2056" i="25"/>
  <c r="L2056" i="25" s="1"/>
  <c r="K2069" i="25"/>
  <c r="L2069" i="25" s="1"/>
  <c r="K137" i="25"/>
  <c r="L137" i="25" s="1"/>
  <c r="K265" i="25"/>
  <c r="L265" i="25" s="1"/>
  <c r="K336" i="25"/>
  <c r="L336" i="25" s="1"/>
  <c r="K368" i="25"/>
  <c r="L368" i="25" s="1"/>
  <c r="K400" i="25"/>
  <c r="L400" i="25" s="1"/>
  <c r="K432" i="25"/>
  <c r="L432" i="25" s="1"/>
  <c r="K464" i="25"/>
  <c r="L464" i="25" s="1"/>
  <c r="K496" i="25"/>
  <c r="L496" i="25" s="1"/>
  <c r="K528" i="25"/>
  <c r="L528" i="25" s="1"/>
  <c r="K560" i="25"/>
  <c r="L560" i="25" s="1"/>
  <c r="K592" i="25"/>
  <c r="L592" i="25" s="1"/>
  <c r="K624" i="25"/>
  <c r="L624" i="25" s="1"/>
  <c r="K656" i="25"/>
  <c r="L656" i="25" s="1"/>
  <c r="K688" i="25"/>
  <c r="L688" i="25" s="1"/>
  <c r="K720" i="25"/>
  <c r="L720" i="25" s="1"/>
  <c r="K751" i="25"/>
  <c r="L751" i="25" s="1"/>
  <c r="K772" i="25"/>
  <c r="L772" i="25" s="1"/>
  <c r="K793" i="25"/>
  <c r="L793" i="25" s="1"/>
  <c r="K815" i="25"/>
  <c r="L815" i="25" s="1"/>
  <c r="K836" i="25"/>
  <c r="L836" i="25" s="1"/>
  <c r="K857" i="25"/>
  <c r="L857" i="25" s="1"/>
  <c r="K879" i="25"/>
  <c r="L879" i="25" s="1"/>
  <c r="K900" i="25"/>
  <c r="L900" i="25" s="1"/>
  <c r="K919" i="25"/>
  <c r="L919" i="25" s="1"/>
  <c r="K935" i="25"/>
  <c r="L935" i="25" s="1"/>
  <c r="K951" i="25"/>
  <c r="L951" i="25" s="1"/>
  <c r="K967" i="25"/>
  <c r="L967" i="25" s="1"/>
  <c r="K983" i="25"/>
  <c r="L983" i="25" s="1"/>
  <c r="K999" i="25"/>
  <c r="L999" i="25" s="1"/>
  <c r="K1015" i="25"/>
  <c r="L1015" i="25" s="1"/>
  <c r="K1031" i="25"/>
  <c r="L1031" i="25" s="1"/>
  <c r="K1047" i="25"/>
  <c r="L1047" i="25" s="1"/>
  <c r="K1063" i="25"/>
  <c r="L1063" i="25" s="1"/>
  <c r="K1079" i="25"/>
  <c r="L1079" i="25" s="1"/>
  <c r="K1095" i="25"/>
  <c r="L1095" i="25" s="1"/>
  <c r="K1111" i="25"/>
  <c r="L1111" i="25" s="1"/>
  <c r="K1127" i="25"/>
  <c r="L1127" i="25" s="1"/>
  <c r="K1143" i="25"/>
  <c r="L1143" i="25" s="1"/>
  <c r="K1159" i="25"/>
  <c r="L1159" i="25" s="1"/>
  <c r="K1175" i="25"/>
  <c r="L1175" i="25" s="1"/>
  <c r="K1191" i="25"/>
  <c r="L1191" i="25" s="1"/>
  <c r="K1207" i="25"/>
  <c r="L1207" i="25" s="1"/>
  <c r="K1219" i="25"/>
  <c r="L1219" i="25" s="1"/>
  <c r="K1227" i="25"/>
  <c r="L1227" i="25" s="1"/>
  <c r="K1235" i="25"/>
  <c r="L1235" i="25" s="1"/>
  <c r="K1243" i="25"/>
  <c r="L1243" i="25" s="1"/>
  <c r="K1251" i="25"/>
  <c r="L1251" i="25" s="1"/>
  <c r="K1259" i="25"/>
  <c r="L1259" i="25" s="1"/>
  <c r="K1267" i="25"/>
  <c r="L1267" i="25" s="1"/>
  <c r="K1275" i="25"/>
  <c r="L1275" i="25" s="1"/>
  <c r="K1283" i="25"/>
  <c r="L1283" i="25" s="1"/>
  <c r="K1291" i="25"/>
  <c r="L1291" i="25" s="1"/>
  <c r="K1299" i="25"/>
  <c r="L1299" i="25" s="1"/>
  <c r="K1307" i="25"/>
  <c r="L1307" i="25" s="1"/>
  <c r="K1315" i="25"/>
  <c r="L1315" i="25" s="1"/>
  <c r="K1323" i="25"/>
  <c r="L1323" i="25" s="1"/>
  <c r="K1331" i="25"/>
  <c r="L1331" i="25" s="1"/>
  <c r="K1339" i="25"/>
  <c r="L1339" i="25" s="1"/>
  <c r="K1355" i="25"/>
  <c r="L1355" i="25" s="1"/>
  <c r="K1363" i="25"/>
  <c r="L1363" i="25" s="1"/>
  <c r="K1379" i="25"/>
  <c r="L1379" i="25" s="1"/>
  <c r="K1387" i="25"/>
  <c r="L1387" i="25" s="1"/>
  <c r="K1395" i="25"/>
  <c r="L1395" i="25" s="1"/>
  <c r="K1403" i="25"/>
  <c r="L1403" i="25" s="1"/>
  <c r="K1411" i="25"/>
  <c r="L1411" i="25" s="1"/>
  <c r="K1419" i="25"/>
  <c r="L1419" i="25" s="1"/>
  <c r="K1427" i="25"/>
  <c r="L1427" i="25" s="1"/>
  <c r="K1435" i="25"/>
  <c r="L1435" i="25" s="1"/>
  <c r="K1443" i="25"/>
  <c r="L1443" i="25" s="1"/>
  <c r="K1451" i="25"/>
  <c r="L1451" i="25" s="1"/>
  <c r="K1459" i="25"/>
  <c r="L1459" i="25" s="1"/>
  <c r="K1467" i="25"/>
  <c r="L1467" i="25" s="1"/>
  <c r="K1483" i="25"/>
  <c r="L1483" i="25" s="1"/>
  <c r="K1491" i="25"/>
  <c r="L1491" i="25" s="1"/>
  <c r="K1507" i="25"/>
  <c r="L1507" i="25" s="1"/>
  <c r="K1523" i="25"/>
  <c r="L1523" i="25" s="1"/>
  <c r="K1539" i="25"/>
  <c r="L1539" i="25" s="1"/>
  <c r="K1559" i="25"/>
  <c r="L1559" i="25" s="1"/>
  <c r="K1571" i="25"/>
  <c r="L1571" i="25" s="1"/>
  <c r="K1587" i="25"/>
  <c r="L1587" i="25" s="1"/>
  <c r="K1603" i="25"/>
  <c r="L1603" i="25" s="1"/>
  <c r="K1623" i="25"/>
  <c r="L1623" i="25" s="1"/>
  <c r="K1635" i="25"/>
  <c r="L1635" i="25" s="1"/>
  <c r="K1651" i="25"/>
  <c r="L1651" i="25" s="1"/>
  <c r="K1667" i="25"/>
  <c r="L1667" i="25" s="1"/>
  <c r="K1679" i="25"/>
  <c r="L1679" i="25" s="1"/>
  <c r="K1691" i="25"/>
  <c r="L1691" i="25" s="1"/>
  <c r="K1707" i="25"/>
  <c r="L1707" i="25" s="1"/>
  <c r="K1719" i="25"/>
  <c r="L1719" i="25" s="1"/>
  <c r="K1739" i="25"/>
  <c r="L1739" i="25" s="1"/>
  <c r="K1751" i="25"/>
  <c r="L1751" i="25" s="1"/>
  <c r="K1763" i="25"/>
  <c r="L1763" i="25" s="1"/>
  <c r="K1771" i="25"/>
  <c r="L1771" i="25" s="1"/>
  <c r="K1783" i="25"/>
  <c r="L1783" i="25" s="1"/>
  <c r="K1795" i="25"/>
  <c r="L1795" i="25" s="1"/>
  <c r="K1807" i="25"/>
  <c r="L1807" i="25" s="1"/>
  <c r="K1819" i="25"/>
  <c r="L1819" i="25" s="1"/>
  <c r="K1831" i="25"/>
  <c r="L1831" i="25" s="1"/>
  <c r="K1847" i="25"/>
  <c r="L1847" i="25" s="1"/>
  <c r="K1863" i="25"/>
  <c r="L1863" i="25" s="1"/>
  <c r="K1879" i="25"/>
  <c r="L1879" i="25" s="1"/>
  <c r="K1891" i="25"/>
  <c r="L1891" i="25" s="1"/>
  <c r="K1907" i="25"/>
  <c r="L1907" i="25" s="1"/>
  <c r="K1923" i="25"/>
  <c r="L1923" i="25" s="1"/>
  <c r="K1935" i="25"/>
  <c r="L1935" i="25" s="1"/>
  <c r="K1947" i="25"/>
  <c r="L1947" i="25" s="1"/>
  <c r="K1959" i="25"/>
  <c r="L1959" i="25" s="1"/>
  <c r="K1975" i="25"/>
  <c r="L1975" i="25" s="1"/>
  <c r="K1991" i="25"/>
  <c r="L1991" i="25" s="1"/>
  <c r="K2007" i="25"/>
  <c r="L2007" i="25" s="1"/>
  <c r="K2019" i="25"/>
  <c r="L2019" i="25" s="1"/>
  <c r="K2035" i="25"/>
  <c r="L2035" i="25" s="1"/>
  <c r="K2047" i="25"/>
  <c r="L2047" i="25" s="1"/>
  <c r="K2059" i="25"/>
  <c r="L2059" i="25" s="1"/>
  <c r="K297" i="25"/>
  <c r="L297" i="25" s="1"/>
  <c r="K376" i="25"/>
  <c r="L376" i="25" s="1"/>
  <c r="K440" i="25"/>
  <c r="L440" i="25" s="1"/>
  <c r="K536" i="25"/>
  <c r="L536" i="25" s="1"/>
  <c r="K632" i="25"/>
  <c r="L632" i="25" s="1"/>
  <c r="K696" i="25"/>
  <c r="L696" i="25" s="1"/>
  <c r="K777" i="25"/>
  <c r="L777" i="25" s="1"/>
  <c r="K841" i="25"/>
  <c r="L841" i="25" s="1"/>
  <c r="K884" i="25"/>
  <c r="L884" i="25" s="1"/>
  <c r="K939" i="25"/>
  <c r="L939" i="25" s="1"/>
  <c r="K971" i="25"/>
  <c r="L971" i="25" s="1"/>
  <c r="K1019" i="25"/>
  <c r="L1019" i="25" s="1"/>
  <c r="K1067" i="25"/>
  <c r="L1067" i="25" s="1"/>
  <c r="K1115" i="25"/>
  <c r="L1115" i="25" s="1"/>
  <c r="K1163" i="25"/>
  <c r="L1163" i="25" s="1"/>
  <c r="K1211" i="25"/>
  <c r="L1211" i="25" s="1"/>
  <c r="K1237" i="25"/>
  <c r="L1237" i="25" s="1"/>
  <c r="K1253" i="25"/>
  <c r="L1253" i="25" s="1"/>
  <c r="K1285" i="25"/>
  <c r="L1285" i="25" s="1"/>
  <c r="K1309" i="25"/>
  <c r="L1309" i="25" s="1"/>
  <c r="K1325" i="25"/>
  <c r="L1325" i="25" s="1"/>
  <c r="K1349" i="25"/>
  <c r="L1349" i="25" s="1"/>
  <c r="K1373" i="25"/>
  <c r="L1373" i="25" s="1"/>
  <c r="K1397" i="25"/>
  <c r="L1397" i="25" s="1"/>
  <c r="K1421" i="25"/>
  <c r="L1421" i="25" s="1"/>
  <c r="K1429" i="25"/>
  <c r="L1429" i="25" s="1"/>
  <c r="K1453" i="25"/>
  <c r="L1453" i="25" s="1"/>
  <c r="K1477" i="25"/>
  <c r="L1477" i="25" s="1"/>
  <c r="K1509" i="25"/>
  <c r="L1509" i="25" s="1"/>
  <c r="K1533" i="25"/>
  <c r="L1533" i="25" s="1"/>
  <c r="K1556" i="25"/>
  <c r="L1556" i="25" s="1"/>
  <c r="K1568" i="25"/>
  <c r="L1568" i="25" s="1"/>
  <c r="K1576" i="25"/>
  <c r="L1576" i="25" s="1"/>
  <c r="K1588" i="25"/>
  <c r="L1588" i="25" s="1"/>
  <c r="K1600" i="25"/>
  <c r="L1600" i="25" s="1"/>
  <c r="K1612" i="25"/>
  <c r="L1612" i="25" s="1"/>
  <c r="K1624" i="25"/>
  <c r="L1624" i="25" s="1"/>
  <c r="K1636" i="25"/>
  <c r="L1636" i="25" s="1"/>
  <c r="K1648" i="25"/>
  <c r="L1648" i="25" s="1"/>
  <c r="K1656" i="25"/>
  <c r="L1656" i="25" s="1"/>
  <c r="K1668" i="25"/>
  <c r="L1668" i="25" s="1"/>
  <c r="K1680" i="25"/>
  <c r="L1680" i="25" s="1"/>
  <c r="K1688" i="25"/>
  <c r="L1688" i="25" s="1"/>
  <c r="K1704" i="25"/>
  <c r="L1704" i="25" s="1"/>
  <c r="K1712" i="25"/>
  <c r="L1712" i="25" s="1"/>
  <c r="K1724" i="25"/>
  <c r="L1724" i="25" s="1"/>
  <c r="K1736" i="25"/>
  <c r="L1736" i="25" s="1"/>
  <c r="K1752" i="25"/>
  <c r="L1752" i="25" s="1"/>
  <c r="K1760" i="25"/>
  <c r="L1760" i="25" s="1"/>
  <c r="K1768" i="25"/>
  <c r="L1768" i="25" s="1"/>
  <c r="K1780" i="25"/>
  <c r="L1780" i="25" s="1"/>
  <c r="K1792" i="25"/>
  <c r="L1792" i="25" s="1"/>
  <c r="K1804" i="25"/>
  <c r="L1804" i="25" s="1"/>
  <c r="K1816" i="25"/>
  <c r="L1816" i="25" s="1"/>
  <c r="K1832" i="25"/>
  <c r="L1832" i="25" s="1"/>
  <c r="K1844" i="25"/>
  <c r="L1844" i="25" s="1"/>
  <c r="K1856" i="25"/>
  <c r="L1856" i="25" s="1"/>
  <c r="K1868" i="25"/>
  <c r="L1868" i="25" s="1"/>
  <c r="K1884" i="25"/>
  <c r="L1884" i="25" s="1"/>
  <c r="K1900" i="25"/>
  <c r="L1900" i="25" s="1"/>
  <c r="K1916" i="25"/>
  <c r="L1916" i="25" s="1"/>
  <c r="K1928" i="25"/>
  <c r="L1928" i="25" s="1"/>
  <c r="K1940" i="25"/>
  <c r="L1940" i="25" s="1"/>
  <c r="K1952" i="25"/>
  <c r="L1952" i="25" s="1"/>
  <c r="K1968" i="25"/>
  <c r="L1968" i="25" s="1"/>
  <c r="K1980" i="25"/>
  <c r="L1980" i="25" s="1"/>
  <c r="K1992" i="25"/>
  <c r="L1992" i="25" s="1"/>
  <c r="K2004" i="25"/>
  <c r="L2004" i="25" s="1"/>
  <c r="K2016" i="25"/>
  <c r="L2016" i="25" s="1"/>
  <c r="K2028" i="25"/>
  <c r="L2028" i="25" s="1"/>
  <c r="K2044" i="25"/>
  <c r="L2044" i="25" s="1"/>
  <c r="K2060" i="25"/>
  <c r="L2060" i="25" s="1"/>
  <c r="D3" i="25"/>
  <c r="D7" i="25"/>
  <c r="D11" i="25"/>
  <c r="D15" i="25"/>
  <c r="D19" i="25"/>
  <c r="D23" i="25"/>
  <c r="D27" i="25"/>
  <c r="D31" i="25"/>
  <c r="D35" i="25"/>
  <c r="D39" i="25"/>
  <c r="D43" i="25"/>
  <c r="D47" i="25"/>
  <c r="D51" i="25"/>
  <c r="D55" i="25"/>
  <c r="D59" i="25"/>
  <c r="D63" i="25"/>
  <c r="D67" i="25"/>
  <c r="D71" i="25"/>
  <c r="D75" i="25"/>
  <c r="D79" i="25"/>
  <c r="D83" i="25"/>
  <c r="D87" i="25"/>
  <c r="D91" i="25"/>
  <c r="D95" i="25"/>
  <c r="D99" i="25"/>
  <c r="D103" i="25"/>
  <c r="D107" i="25"/>
  <c r="D111" i="25"/>
  <c r="D115" i="25"/>
  <c r="D119" i="25"/>
  <c r="D123" i="25"/>
  <c r="D127" i="25"/>
  <c r="D131" i="25"/>
  <c r="D135" i="25"/>
  <c r="D139" i="25"/>
  <c r="D143" i="25"/>
  <c r="D147" i="25"/>
  <c r="D151" i="25"/>
  <c r="D155" i="25"/>
  <c r="D159" i="25"/>
  <c r="D163" i="25"/>
  <c r="D167" i="25"/>
  <c r="D171" i="25"/>
  <c r="D175" i="25"/>
  <c r="D179" i="25"/>
  <c r="D183" i="25"/>
  <c r="D187" i="25"/>
  <c r="D191" i="25"/>
  <c r="D195" i="25"/>
  <c r="D199" i="25"/>
  <c r="D203" i="25"/>
  <c r="D207" i="25"/>
  <c r="D211" i="25"/>
  <c r="D215" i="25"/>
  <c r="D219" i="25"/>
  <c r="D223" i="25"/>
  <c r="D227" i="25"/>
  <c r="D231" i="25"/>
  <c r="D235" i="25"/>
  <c r="D239" i="25"/>
  <c r="D243" i="25"/>
  <c r="D247" i="25"/>
  <c r="D251" i="25"/>
  <c r="D255" i="25"/>
  <c r="D259" i="25"/>
  <c r="D263" i="25"/>
  <c r="D267" i="25"/>
  <c r="D271" i="25"/>
  <c r="D275" i="25"/>
  <c r="D279" i="25"/>
  <c r="D283" i="25"/>
  <c r="D287" i="25"/>
  <c r="D291" i="25"/>
  <c r="D295" i="25"/>
  <c r="D299" i="25"/>
  <c r="D303" i="25"/>
  <c r="D307" i="25"/>
  <c r="D311" i="25"/>
  <c r="D315" i="25"/>
  <c r="D319" i="25"/>
  <c r="D323" i="25"/>
  <c r="D327" i="25"/>
  <c r="D331" i="25"/>
  <c r="D335" i="25"/>
  <c r="D339" i="25"/>
  <c r="D4" i="25"/>
  <c r="D8" i="25"/>
  <c r="D12" i="25"/>
  <c r="D16" i="25"/>
  <c r="D20" i="25"/>
  <c r="D24" i="25"/>
  <c r="D28" i="25"/>
  <c r="D32" i="25"/>
  <c r="D36" i="25"/>
  <c r="D40" i="25"/>
  <c r="D44" i="25"/>
  <c r="D48" i="25"/>
  <c r="D52" i="25"/>
  <c r="D56" i="25"/>
  <c r="D60" i="25"/>
  <c r="D64" i="25"/>
  <c r="D68" i="25"/>
  <c r="D72" i="25"/>
  <c r="D76" i="25"/>
  <c r="D80" i="25"/>
  <c r="D84" i="25"/>
  <c r="D88" i="25"/>
  <c r="D92" i="25"/>
  <c r="D96" i="25"/>
  <c r="D100" i="25"/>
  <c r="D104" i="25"/>
  <c r="D108" i="25"/>
  <c r="D112" i="25"/>
  <c r="D116" i="25"/>
  <c r="D120" i="25"/>
  <c r="D124" i="25"/>
  <c r="D128" i="25"/>
  <c r="D132" i="25"/>
  <c r="D136" i="25"/>
  <c r="D140" i="25"/>
  <c r="D144" i="25"/>
  <c r="D148" i="25"/>
  <c r="D152" i="25"/>
  <c r="D156" i="25"/>
  <c r="D160" i="25"/>
  <c r="D164" i="25"/>
  <c r="D168" i="25"/>
  <c r="D172" i="25"/>
  <c r="D176" i="25"/>
  <c r="D180" i="25"/>
  <c r="D184" i="25"/>
  <c r="D188" i="25"/>
  <c r="D192" i="25"/>
  <c r="D196" i="25"/>
  <c r="D200" i="25"/>
  <c r="D204" i="25"/>
  <c r="D208" i="25"/>
  <c r="D212" i="25"/>
  <c r="D216" i="25"/>
  <c r="D220" i="25"/>
  <c r="D224" i="25"/>
  <c r="D228" i="25"/>
  <c r="D232" i="25"/>
  <c r="D236" i="25"/>
  <c r="D240" i="25"/>
  <c r="D244" i="25"/>
  <c r="D248" i="25"/>
  <c r="D252" i="25"/>
  <c r="D256" i="25"/>
  <c r="D260" i="25"/>
  <c r="D264" i="25"/>
  <c r="D268" i="25"/>
  <c r="D272" i="25"/>
  <c r="D276" i="25"/>
  <c r="D280" i="25"/>
  <c r="D284" i="25"/>
  <c r="D288" i="25"/>
  <c r="D292" i="25"/>
  <c r="D296" i="25"/>
  <c r="D300" i="25"/>
  <c r="D304" i="25"/>
  <c r="D308" i="25"/>
  <c r="D312" i="25"/>
  <c r="D316" i="25"/>
  <c r="D320" i="25"/>
  <c r="D324" i="25"/>
  <c r="D328" i="25"/>
  <c r="D332" i="25"/>
  <c r="D336" i="25"/>
  <c r="D340" i="25"/>
  <c r="D5" i="25"/>
  <c r="D13" i="25"/>
  <c r="D21" i="25"/>
  <c r="D29" i="25"/>
  <c r="D37" i="25"/>
  <c r="D45" i="25"/>
  <c r="D53" i="25"/>
  <c r="D61" i="25"/>
  <c r="D69" i="25"/>
  <c r="D77" i="25"/>
  <c r="D85" i="25"/>
  <c r="D93" i="25"/>
  <c r="D101" i="25"/>
  <c r="D109" i="25"/>
  <c r="D117" i="25"/>
  <c r="D125" i="25"/>
  <c r="D133" i="25"/>
  <c r="D141" i="25"/>
  <c r="D149" i="25"/>
  <c r="D157" i="25"/>
  <c r="D165" i="25"/>
  <c r="D173" i="25"/>
  <c r="D181" i="25"/>
  <c r="D189" i="25"/>
  <c r="D197" i="25"/>
  <c r="D205" i="25"/>
  <c r="D213" i="25"/>
  <c r="D221" i="25"/>
  <c r="D229" i="25"/>
  <c r="D237" i="25"/>
  <c r="D245" i="25"/>
  <c r="D253" i="25"/>
  <c r="D261" i="25"/>
  <c r="D269" i="25"/>
  <c r="D277" i="25"/>
  <c r="D285" i="25"/>
  <c r="D293" i="25"/>
  <c r="D301" i="25"/>
  <c r="D309" i="25"/>
  <c r="D317" i="25"/>
  <c r="D325" i="25"/>
  <c r="D333" i="25"/>
  <c r="D341" i="25"/>
  <c r="D345" i="25"/>
  <c r="D349" i="25"/>
  <c r="D353" i="25"/>
  <c r="D357" i="25"/>
  <c r="D361" i="25"/>
  <c r="D365" i="25"/>
  <c r="D369" i="25"/>
  <c r="D373" i="25"/>
  <c r="D377" i="25"/>
  <c r="D381" i="25"/>
  <c r="D385" i="25"/>
  <c r="D389" i="25"/>
  <c r="D393" i="25"/>
  <c r="D397" i="25"/>
  <c r="D401" i="25"/>
  <c r="D405" i="25"/>
  <c r="D409" i="25"/>
  <c r="D413" i="25"/>
  <c r="D417" i="25"/>
  <c r="D421" i="25"/>
  <c r="D425" i="25"/>
  <c r="D429" i="25"/>
  <c r="D433" i="25"/>
  <c r="D437" i="25"/>
  <c r="D441" i="25"/>
  <c r="D445" i="25"/>
  <c r="D449" i="25"/>
  <c r="D453" i="25"/>
  <c r="D457" i="25"/>
  <c r="D461" i="25"/>
  <c r="D465" i="25"/>
  <c r="D469" i="25"/>
  <c r="D473" i="25"/>
  <c r="D477" i="25"/>
  <c r="D481" i="25"/>
  <c r="D485" i="25"/>
  <c r="D489" i="25"/>
  <c r="D493" i="25"/>
  <c r="D497" i="25"/>
  <c r="D501" i="25"/>
  <c r="D505" i="25"/>
  <c r="D509" i="25"/>
  <c r="D513" i="25"/>
  <c r="D517" i="25"/>
  <c r="D521" i="25"/>
  <c r="D525" i="25"/>
  <c r="D529" i="25"/>
  <c r="D533" i="25"/>
  <c r="D537" i="25"/>
  <c r="D541" i="25"/>
  <c r="D545" i="25"/>
  <c r="D549" i="25"/>
  <c r="D553" i="25"/>
  <c r="D557" i="25"/>
  <c r="D561" i="25"/>
  <c r="D565" i="25"/>
  <c r="D569" i="25"/>
  <c r="D573" i="25"/>
  <c r="D577" i="25"/>
  <c r="D581" i="25"/>
  <c r="D585" i="25"/>
  <c r="D589" i="25"/>
  <c r="D593" i="25"/>
  <c r="D597" i="25"/>
  <c r="D601" i="25"/>
  <c r="D605" i="25"/>
  <c r="D609" i="25"/>
  <c r="D613" i="25"/>
  <c r="D617" i="25"/>
  <c r="D621" i="25"/>
  <c r="D625" i="25"/>
  <c r="D629" i="25"/>
  <c r="D633" i="25"/>
  <c r="D637" i="25"/>
  <c r="D641" i="25"/>
  <c r="D645" i="25"/>
  <c r="D649" i="25"/>
  <c r="D653" i="25"/>
  <c r="D657" i="25"/>
  <c r="D661" i="25"/>
  <c r="D665" i="25"/>
  <c r="D669" i="25"/>
  <c r="D673" i="25"/>
  <c r="D677" i="25"/>
  <c r="D681" i="25"/>
  <c r="D685" i="25"/>
  <c r="D689" i="25"/>
  <c r="D693" i="25"/>
  <c r="D697" i="25"/>
  <c r="D701" i="25"/>
  <c r="D705" i="25"/>
  <c r="D709" i="25"/>
  <c r="D713" i="25"/>
  <c r="D717" i="25"/>
  <c r="D721" i="25"/>
  <c r="D725" i="25"/>
  <c r="D729" i="25"/>
  <c r="D733" i="25"/>
  <c r="D737" i="25"/>
  <c r="D741" i="25"/>
  <c r="D745" i="25"/>
  <c r="D749" i="25"/>
  <c r="D753" i="25"/>
  <c r="D757" i="25"/>
  <c r="D761" i="25"/>
  <c r="D765" i="25"/>
  <c r="D769" i="25"/>
  <c r="D773" i="25"/>
  <c r="D777" i="25"/>
  <c r="D781" i="25"/>
  <c r="D785" i="25"/>
  <c r="D789" i="25"/>
  <c r="D793" i="25"/>
  <c r="D797" i="25"/>
  <c r="D801" i="25"/>
  <c r="D805" i="25"/>
  <c r="D809" i="25"/>
  <c r="D813" i="25"/>
  <c r="D817" i="25"/>
  <c r="D821" i="25"/>
  <c r="D825" i="25"/>
  <c r="D829" i="25"/>
  <c r="D833" i="25"/>
  <c r="D837" i="25"/>
  <c r="D841" i="25"/>
  <c r="D845" i="25"/>
  <c r="D849" i="25"/>
  <c r="D6" i="25"/>
  <c r="D17" i="25"/>
  <c r="D26" i="25"/>
  <c r="D38" i="25"/>
  <c r="D49" i="25"/>
  <c r="D58" i="25"/>
  <c r="D70" i="25"/>
  <c r="D81" i="25"/>
  <c r="D90" i="25"/>
  <c r="D102" i="25"/>
  <c r="D113" i="25"/>
  <c r="D122" i="25"/>
  <c r="D134" i="25"/>
  <c r="D145" i="25"/>
  <c r="D154" i="25"/>
  <c r="D166" i="25"/>
  <c r="D177" i="25"/>
  <c r="D186" i="25"/>
  <c r="D198" i="25"/>
  <c r="D209" i="25"/>
  <c r="D218" i="25"/>
  <c r="D230" i="25"/>
  <c r="D241" i="25"/>
  <c r="D250" i="25"/>
  <c r="D262" i="25"/>
  <c r="D273" i="25"/>
  <c r="D282" i="25"/>
  <c r="D294" i="25"/>
  <c r="D305" i="25"/>
  <c r="D314" i="25"/>
  <c r="D326" i="25"/>
  <c r="D337" i="25"/>
  <c r="D344" i="25"/>
  <c r="D350" i="25"/>
  <c r="D355" i="25"/>
  <c r="D360" i="25"/>
  <c r="D366" i="25"/>
  <c r="D371" i="25"/>
  <c r="D376" i="25"/>
  <c r="D382" i="25"/>
  <c r="D387" i="25"/>
  <c r="D392" i="25"/>
  <c r="D398" i="25"/>
  <c r="D403" i="25"/>
  <c r="D408" i="25"/>
  <c r="D414" i="25"/>
  <c r="D419" i="25"/>
  <c r="D424" i="25"/>
  <c r="D430" i="25"/>
  <c r="D435" i="25"/>
  <c r="D440" i="25"/>
  <c r="D446" i="25"/>
  <c r="D451" i="25"/>
  <c r="D456" i="25"/>
  <c r="D462" i="25"/>
  <c r="D467" i="25"/>
  <c r="D472" i="25"/>
  <c r="D478" i="25"/>
  <c r="D483" i="25"/>
  <c r="D488" i="25"/>
  <c r="D494" i="25"/>
  <c r="D499" i="25"/>
  <c r="D504" i="25"/>
  <c r="D510" i="25"/>
  <c r="D515" i="25"/>
  <c r="D520" i="25"/>
  <c r="D526" i="25"/>
  <c r="D531" i="25"/>
  <c r="D536" i="25"/>
  <c r="D542" i="25"/>
  <c r="D547" i="25"/>
  <c r="D552" i="25"/>
  <c r="D558" i="25"/>
  <c r="D563" i="25"/>
  <c r="D568" i="25"/>
  <c r="D574" i="25"/>
  <c r="D579" i="25"/>
  <c r="D584" i="25"/>
  <c r="D590" i="25"/>
  <c r="D595" i="25"/>
  <c r="D600" i="25"/>
  <c r="D606" i="25"/>
  <c r="D611" i="25"/>
  <c r="D616" i="25"/>
  <c r="D622" i="25"/>
  <c r="D627" i="25"/>
  <c r="D632" i="25"/>
  <c r="D638" i="25"/>
  <c r="D643" i="25"/>
  <c r="D648" i="25"/>
  <c r="D654" i="25"/>
  <c r="D659" i="25"/>
  <c r="D664" i="25"/>
  <c r="D670" i="25"/>
  <c r="D675" i="25"/>
  <c r="D680" i="25"/>
  <c r="D686" i="25"/>
  <c r="D691" i="25"/>
  <c r="D696" i="25"/>
  <c r="D702" i="25"/>
  <c r="D707" i="25"/>
  <c r="D712" i="25"/>
  <c r="D718" i="25"/>
  <c r="D723" i="25"/>
  <c r="D728" i="25"/>
  <c r="D734" i="25"/>
  <c r="D739" i="25"/>
  <c r="D744" i="25"/>
  <c r="D750" i="25"/>
  <c r="D755" i="25"/>
  <c r="D760" i="25"/>
  <c r="D766" i="25"/>
  <c r="D771" i="25"/>
  <c r="D776" i="25"/>
  <c r="D782" i="25"/>
  <c r="D787" i="25"/>
  <c r="D792" i="25"/>
  <c r="D798" i="25"/>
  <c r="D803" i="25"/>
  <c r="D808" i="25"/>
  <c r="D814" i="25"/>
  <c r="D819" i="25"/>
  <c r="D824" i="25"/>
  <c r="D830" i="25"/>
  <c r="D835" i="25"/>
  <c r="D840" i="25"/>
  <c r="D846" i="25"/>
  <c r="D851" i="25"/>
  <c r="D855" i="25"/>
  <c r="D859" i="25"/>
  <c r="D863" i="25"/>
  <c r="D867" i="25"/>
  <c r="D871" i="25"/>
  <c r="D875" i="25"/>
  <c r="D879" i="25"/>
  <c r="D883" i="25"/>
  <c r="D887" i="25"/>
  <c r="D891" i="25"/>
  <c r="D895" i="25"/>
  <c r="D899" i="25"/>
  <c r="D903" i="25"/>
  <c r="D907" i="25"/>
  <c r="D911" i="25"/>
  <c r="D915" i="25"/>
  <c r="D919" i="25"/>
  <c r="D923" i="25"/>
  <c r="D927" i="25"/>
  <c r="D931" i="25"/>
  <c r="D935" i="25"/>
  <c r="D939" i="25"/>
  <c r="D943" i="25"/>
  <c r="D947" i="25"/>
  <c r="D951" i="25"/>
  <c r="D955" i="25"/>
  <c r="D959" i="25"/>
  <c r="D963" i="25"/>
  <c r="D967" i="25"/>
  <c r="D971" i="25"/>
  <c r="D975" i="25"/>
  <c r="D979" i="25"/>
  <c r="D983" i="25"/>
  <c r="D987" i="25"/>
  <c r="D991" i="25"/>
  <c r="D995" i="25"/>
  <c r="D999" i="25"/>
  <c r="D1003" i="25"/>
  <c r="D1007" i="25"/>
  <c r="D1011" i="25"/>
  <c r="D1015" i="25"/>
  <c r="D1019" i="25"/>
  <c r="D1023" i="25"/>
  <c r="D1027" i="25"/>
  <c r="D1031" i="25"/>
  <c r="D1035" i="25"/>
  <c r="D1039" i="25"/>
  <c r="D1043" i="25"/>
  <c r="D1047" i="25"/>
  <c r="D1051" i="25"/>
  <c r="D1055" i="25"/>
  <c r="D1059" i="25"/>
  <c r="D1063" i="25"/>
  <c r="D1067" i="25"/>
  <c r="D1071" i="25"/>
  <c r="D1075" i="25"/>
  <c r="D1079" i="25"/>
  <c r="D1083" i="25"/>
  <c r="D1087" i="25"/>
  <c r="D1091" i="25"/>
  <c r="D1095" i="25"/>
  <c r="D1099" i="25"/>
  <c r="D1103" i="25"/>
  <c r="D1107" i="25"/>
  <c r="D1111" i="25"/>
  <c r="D1115" i="25"/>
  <c r="D1119" i="25"/>
  <c r="D1123" i="25"/>
  <c r="D1127" i="25"/>
  <c r="D1131" i="25"/>
  <c r="D1135" i="25"/>
  <c r="D1139" i="25"/>
  <c r="D1143" i="25"/>
  <c r="D1147" i="25"/>
  <c r="D1151" i="25"/>
  <c r="D1155" i="25"/>
  <c r="D1159" i="25"/>
  <c r="D1163" i="25"/>
  <c r="D1167" i="25"/>
  <c r="D1171" i="25"/>
  <c r="D1175" i="25"/>
  <c r="D1179" i="25"/>
  <c r="D1183" i="25"/>
  <c r="D1187" i="25"/>
  <c r="D1191" i="25"/>
  <c r="D1195" i="25"/>
  <c r="D1199" i="25"/>
  <c r="D1203" i="25"/>
  <c r="D1207" i="25"/>
  <c r="D1211" i="25"/>
  <c r="D1215" i="25"/>
  <c r="D1219" i="25"/>
  <c r="D1223" i="25"/>
  <c r="D1227" i="25"/>
  <c r="D1231" i="25"/>
  <c r="D1235" i="25"/>
  <c r="D1239" i="25"/>
  <c r="D1243" i="25"/>
  <c r="D1247" i="25"/>
  <c r="D1251" i="25"/>
  <c r="D1255" i="25"/>
  <c r="D1259" i="25"/>
  <c r="D1263" i="25"/>
  <c r="D1267" i="25"/>
  <c r="D1271" i="25"/>
  <c r="D1275" i="25"/>
  <c r="D1279" i="25"/>
  <c r="D1283" i="25"/>
  <c r="D1287" i="25"/>
  <c r="D1291" i="25"/>
  <c r="D1295" i="25"/>
  <c r="D1299" i="25"/>
  <c r="D1303" i="25"/>
  <c r="D1307" i="25"/>
  <c r="D1311" i="25"/>
  <c r="D1315" i="25"/>
  <c r="D1319" i="25"/>
  <c r="D1323" i="25"/>
  <c r="D1327" i="25"/>
  <c r="D1331" i="25"/>
  <c r="D1335" i="25"/>
  <c r="D1339" i="25"/>
  <c r="D1343" i="25"/>
  <c r="D1347" i="25"/>
  <c r="D1351" i="25"/>
  <c r="D1355" i="25"/>
  <c r="D1359" i="25"/>
  <c r="D1363" i="25"/>
  <c r="D1367" i="25"/>
  <c r="D1371" i="25"/>
  <c r="D1375" i="25"/>
  <c r="D1379" i="25"/>
  <c r="D1383" i="25"/>
  <c r="D1387" i="25"/>
  <c r="D1391" i="25"/>
  <c r="D1395" i="25"/>
  <c r="D1399" i="25"/>
  <c r="D1403" i="25"/>
  <c r="D1407" i="25"/>
  <c r="D1411" i="25"/>
  <c r="D1415" i="25"/>
  <c r="D1419" i="25"/>
  <c r="D1423" i="25"/>
  <c r="D1427" i="25"/>
  <c r="D1431" i="25"/>
  <c r="D1435" i="25"/>
  <c r="D1439" i="25"/>
  <c r="D1443" i="25"/>
  <c r="D1447" i="25"/>
  <c r="D1451" i="25"/>
  <c r="D1455" i="25"/>
  <c r="D1459" i="25"/>
  <c r="D1463" i="25"/>
  <c r="D1467" i="25"/>
  <c r="D1471" i="25"/>
  <c r="D1475" i="25"/>
  <c r="D1479" i="25"/>
  <c r="D1483" i="25"/>
  <c r="D1487" i="25"/>
  <c r="D1491" i="25"/>
  <c r="D1495" i="25"/>
  <c r="D1499" i="25"/>
  <c r="D1503" i="25"/>
  <c r="D1507" i="25"/>
  <c r="D1511" i="25"/>
  <c r="D1515" i="25"/>
  <c r="D1519" i="25"/>
  <c r="D1523" i="25"/>
  <c r="D1527" i="25"/>
  <c r="D1531" i="25"/>
  <c r="D1535" i="25"/>
  <c r="D1539" i="25"/>
  <c r="D1543" i="25"/>
  <c r="D1547" i="25"/>
  <c r="D1551" i="25"/>
  <c r="D1555" i="25"/>
  <c r="D1559" i="25"/>
  <c r="D1563" i="25"/>
  <c r="D1567" i="25"/>
  <c r="D1571" i="25"/>
  <c r="D1575" i="25"/>
  <c r="D1579" i="25"/>
  <c r="D1583" i="25"/>
  <c r="D1587" i="25"/>
  <c r="D1591" i="25"/>
  <c r="D1595" i="25"/>
  <c r="D1599" i="25"/>
  <c r="D1603" i="25"/>
  <c r="D1607" i="25"/>
  <c r="D1611" i="25"/>
  <c r="D1615" i="25"/>
  <c r="D1619" i="25"/>
  <c r="D1623" i="25"/>
  <c r="D1627" i="25"/>
  <c r="D1631" i="25"/>
  <c r="D1635" i="25"/>
  <c r="D1639" i="25"/>
  <c r="D1643" i="25"/>
  <c r="D1647" i="25"/>
  <c r="D1651" i="25"/>
  <c r="D1655" i="25"/>
  <c r="D1659" i="25"/>
  <c r="D1663" i="25"/>
  <c r="D1667" i="25"/>
  <c r="D1671" i="25"/>
  <c r="D1675" i="25"/>
  <c r="D1679" i="25"/>
  <c r="D1683" i="25"/>
  <c r="D1687" i="25"/>
  <c r="D1691" i="25"/>
  <c r="D1695" i="25"/>
  <c r="D1699" i="25"/>
  <c r="D1703" i="25"/>
  <c r="D9" i="25"/>
  <c r="D18" i="25"/>
  <c r="D30" i="25"/>
  <c r="D41" i="25"/>
  <c r="D50" i="25"/>
  <c r="D62" i="25"/>
  <c r="D73" i="25"/>
  <c r="D82" i="25"/>
  <c r="D94" i="25"/>
  <c r="D105" i="25"/>
  <c r="D114" i="25"/>
  <c r="D126" i="25"/>
  <c r="D137" i="25"/>
  <c r="D146" i="25"/>
  <c r="D158" i="25"/>
  <c r="D169" i="25"/>
  <c r="D178" i="25"/>
  <c r="D190" i="25"/>
  <c r="D201" i="25"/>
  <c r="D210" i="25"/>
  <c r="D222" i="25"/>
  <c r="D233" i="25"/>
  <c r="D242" i="25"/>
  <c r="D254" i="25"/>
  <c r="D265" i="25"/>
  <c r="D274" i="25"/>
  <c r="D286" i="25"/>
  <c r="D297" i="25"/>
  <c r="D306" i="25"/>
  <c r="D318" i="25"/>
  <c r="D329" i="25"/>
  <c r="D338" i="25"/>
  <c r="D346" i="25"/>
  <c r="D351" i="25"/>
  <c r="D356" i="25"/>
  <c r="D362" i="25"/>
  <c r="D367" i="25"/>
  <c r="D372" i="25"/>
  <c r="D378" i="25"/>
  <c r="D383" i="25"/>
  <c r="D388" i="25"/>
  <c r="D394" i="25"/>
  <c r="D399" i="25"/>
  <c r="D404" i="25"/>
  <c r="D410" i="25"/>
  <c r="D415" i="25"/>
  <c r="D420" i="25"/>
  <c r="D426" i="25"/>
  <c r="D431" i="25"/>
  <c r="D436" i="25"/>
  <c r="D442" i="25"/>
  <c r="D447" i="25"/>
  <c r="D452" i="25"/>
  <c r="D458" i="25"/>
  <c r="D463" i="25"/>
  <c r="D468" i="25"/>
  <c r="D474" i="25"/>
  <c r="D479" i="25"/>
  <c r="D484" i="25"/>
  <c r="D490" i="25"/>
  <c r="D495" i="25"/>
  <c r="D500" i="25"/>
  <c r="D506" i="25"/>
  <c r="D511" i="25"/>
  <c r="D516" i="25"/>
  <c r="D522" i="25"/>
  <c r="D527" i="25"/>
  <c r="D532" i="25"/>
  <c r="D538" i="25"/>
  <c r="D543" i="25"/>
  <c r="D548" i="25"/>
  <c r="D554" i="25"/>
  <c r="D559" i="25"/>
  <c r="D564" i="25"/>
  <c r="D570" i="25"/>
  <c r="D575" i="25"/>
  <c r="D580" i="25"/>
  <c r="D586" i="25"/>
  <c r="D591" i="25"/>
  <c r="D596" i="25"/>
  <c r="D602" i="25"/>
  <c r="D607" i="25"/>
  <c r="D612" i="25"/>
  <c r="D618" i="25"/>
  <c r="D623" i="25"/>
  <c r="D628" i="25"/>
  <c r="D634" i="25"/>
  <c r="D10" i="25"/>
  <c r="D33" i="25"/>
  <c r="D54" i="25"/>
  <c r="D74" i="25"/>
  <c r="D97" i="25"/>
  <c r="D118" i="25"/>
  <c r="D138" i="25"/>
  <c r="D161" i="25"/>
  <c r="D182" i="25"/>
  <c r="D202" i="25"/>
  <c r="D225" i="25"/>
  <c r="D246" i="25"/>
  <c r="D266" i="25"/>
  <c r="D289" i="25"/>
  <c r="D310" i="25"/>
  <c r="D330" i="25"/>
  <c r="D347" i="25"/>
  <c r="D358" i="25"/>
  <c r="D368" i="25"/>
  <c r="D379" i="25"/>
  <c r="D390" i="25"/>
  <c r="D400" i="25"/>
  <c r="D411" i="25"/>
  <c r="D422" i="25"/>
  <c r="D432" i="25"/>
  <c r="D443" i="25"/>
  <c r="D454" i="25"/>
  <c r="D464" i="25"/>
  <c r="D475" i="25"/>
  <c r="D486" i="25"/>
  <c r="D496" i="25"/>
  <c r="D507" i="25"/>
  <c r="D518" i="25"/>
  <c r="D528" i="25"/>
  <c r="D539" i="25"/>
  <c r="D550" i="25"/>
  <c r="D560" i="25"/>
  <c r="D571" i="25"/>
  <c r="D582" i="25"/>
  <c r="D592" i="25"/>
  <c r="D603" i="25"/>
  <c r="D614" i="25"/>
  <c r="D624" i="25"/>
  <c r="D635" i="25"/>
  <c r="D642" i="25"/>
  <c r="D650" i="25"/>
  <c r="D656" i="25"/>
  <c r="D663" i="25"/>
  <c r="D671" i="25"/>
  <c r="D678" i="25"/>
  <c r="D684" i="25"/>
  <c r="D692" i="25"/>
  <c r="D699" i="25"/>
  <c r="D706" i="25"/>
  <c r="D714" i="25"/>
  <c r="D720" i="25"/>
  <c r="D727" i="25"/>
  <c r="D735" i="25"/>
  <c r="D742" i="25"/>
  <c r="D748" i="25"/>
  <c r="D756" i="25"/>
  <c r="D763" i="25"/>
  <c r="D770" i="25"/>
  <c r="D778" i="25"/>
  <c r="D784" i="25"/>
  <c r="D791" i="25"/>
  <c r="D799" i="25"/>
  <c r="D806" i="25"/>
  <c r="D812" i="25"/>
  <c r="D820" i="25"/>
  <c r="D827" i="25"/>
  <c r="D834" i="25"/>
  <c r="D842" i="25"/>
  <c r="D848" i="25"/>
  <c r="D854" i="25"/>
  <c r="D860" i="25"/>
  <c r="D865" i="25"/>
  <c r="D870" i="25"/>
  <c r="D876" i="25"/>
  <c r="D881" i="25"/>
  <c r="D886" i="25"/>
  <c r="D892" i="25"/>
  <c r="D897" i="25"/>
  <c r="D902" i="25"/>
  <c r="D908" i="25"/>
  <c r="D913" i="25"/>
  <c r="D918" i="25"/>
  <c r="D924" i="25"/>
  <c r="D929" i="25"/>
  <c r="D934" i="25"/>
  <c r="D940" i="25"/>
  <c r="D945" i="25"/>
  <c r="D950" i="25"/>
  <c r="D956" i="25"/>
  <c r="D961" i="25"/>
  <c r="D966" i="25"/>
  <c r="D972" i="25"/>
  <c r="D977" i="25"/>
  <c r="D982" i="25"/>
  <c r="D988" i="25"/>
  <c r="D993" i="25"/>
  <c r="D998" i="25"/>
  <c r="D1004" i="25"/>
  <c r="D1009" i="25"/>
  <c r="D1014" i="25"/>
  <c r="D1020" i="25"/>
  <c r="D1025" i="25"/>
  <c r="D1030" i="25"/>
  <c r="D1036" i="25"/>
  <c r="D1041" i="25"/>
  <c r="D1046" i="25"/>
  <c r="D1052" i="25"/>
  <c r="D1057" i="25"/>
  <c r="D1062" i="25"/>
  <c r="D1068" i="25"/>
  <c r="D1073" i="25"/>
  <c r="D1078" i="25"/>
  <c r="D1084" i="25"/>
  <c r="D1089" i="25"/>
  <c r="D1094" i="25"/>
  <c r="D1100" i="25"/>
  <c r="D1105" i="25"/>
  <c r="D1110" i="25"/>
  <c r="D1116" i="25"/>
  <c r="D1121" i="25"/>
  <c r="D1126" i="25"/>
  <c r="D1132" i="25"/>
  <c r="D1137" i="25"/>
  <c r="D1142" i="25"/>
  <c r="D1148" i="25"/>
  <c r="D1153" i="25"/>
  <c r="D1158" i="25"/>
  <c r="D1164" i="25"/>
  <c r="D1169" i="25"/>
  <c r="D1174" i="25"/>
  <c r="D1180" i="25"/>
  <c r="D1185" i="25"/>
  <c r="D1190" i="25"/>
  <c r="D1196" i="25"/>
  <c r="D1201" i="25"/>
  <c r="D1206" i="25"/>
  <c r="D1212" i="25"/>
  <c r="D1217" i="25"/>
  <c r="D1222" i="25"/>
  <c r="D1228" i="25"/>
  <c r="D1233" i="25"/>
  <c r="D1238" i="25"/>
  <c r="D1244" i="25"/>
  <c r="D1249" i="25"/>
  <c r="D1254" i="25"/>
  <c r="D1260" i="25"/>
  <c r="D1265" i="25"/>
  <c r="D1270" i="25"/>
  <c r="D1276" i="25"/>
  <c r="D1281" i="25"/>
  <c r="D1286" i="25"/>
  <c r="D1292" i="25"/>
  <c r="D1297" i="25"/>
  <c r="D1302" i="25"/>
  <c r="D1308" i="25"/>
  <c r="D1313" i="25"/>
  <c r="D1318" i="25"/>
  <c r="D1324" i="25"/>
  <c r="D1329" i="25"/>
  <c r="D1334" i="25"/>
  <c r="D1340" i="25"/>
  <c r="D1345" i="25"/>
  <c r="D1350" i="25"/>
  <c r="D1356" i="25"/>
  <c r="D1361" i="25"/>
  <c r="D1366" i="25"/>
  <c r="D1372" i="25"/>
  <c r="D1377" i="25"/>
  <c r="D1382" i="25"/>
  <c r="D1388" i="25"/>
  <c r="D1393" i="25"/>
  <c r="D1398" i="25"/>
  <c r="D1404" i="25"/>
  <c r="D1409" i="25"/>
  <c r="D1414" i="25"/>
  <c r="D1420" i="25"/>
  <c r="D1425" i="25"/>
  <c r="D1430" i="25"/>
  <c r="D1436" i="25"/>
  <c r="D1441" i="25"/>
  <c r="D1446" i="25"/>
  <c r="D1452" i="25"/>
  <c r="D1457" i="25"/>
  <c r="D1462" i="25"/>
  <c r="D1468" i="25"/>
  <c r="D1473" i="25"/>
  <c r="D1478" i="25"/>
  <c r="D1484" i="25"/>
  <c r="D1489" i="25"/>
  <c r="D1494" i="25"/>
  <c r="D1500" i="25"/>
  <c r="D1505" i="25"/>
  <c r="D1510" i="25"/>
  <c r="D1516" i="25"/>
  <c r="D1521" i="25"/>
  <c r="D1526" i="25"/>
  <c r="D1532" i="25"/>
  <c r="D1537" i="25"/>
  <c r="D1542" i="25"/>
  <c r="D1548" i="25"/>
  <c r="D1553" i="25"/>
  <c r="D1558" i="25"/>
  <c r="D1564" i="25"/>
  <c r="D1569" i="25"/>
  <c r="D1574" i="25"/>
  <c r="D1580" i="25"/>
  <c r="D1585" i="25"/>
  <c r="D1590" i="25"/>
  <c r="D1596" i="25"/>
  <c r="D1601" i="25"/>
  <c r="D1606" i="25"/>
  <c r="D1612" i="25"/>
  <c r="D1617" i="25"/>
  <c r="D1622" i="25"/>
  <c r="D1628" i="25"/>
  <c r="D1633" i="25"/>
  <c r="D1638" i="25"/>
  <c r="D1644" i="25"/>
  <c r="D1649" i="25"/>
  <c r="D1654" i="25"/>
  <c r="D1660" i="25"/>
  <c r="D1665" i="25"/>
  <c r="D1670" i="25"/>
  <c r="D1676" i="25"/>
  <c r="D1681" i="25"/>
  <c r="D1686" i="25"/>
  <c r="D1692" i="25"/>
  <c r="D1697" i="25"/>
  <c r="D1702" i="25"/>
  <c r="D1707" i="25"/>
  <c r="D1711" i="25"/>
  <c r="D1715" i="25"/>
  <c r="D1719" i="25"/>
  <c r="D1723" i="25"/>
  <c r="D1727" i="25"/>
  <c r="D1731" i="25"/>
  <c r="D1735" i="25"/>
  <c r="D1739" i="25"/>
  <c r="D1743" i="25"/>
  <c r="D1747" i="25"/>
  <c r="D1751" i="25"/>
  <c r="D1755" i="25"/>
  <c r="D1759" i="25"/>
  <c r="D1763" i="25"/>
  <c r="D1767" i="25"/>
  <c r="D1771" i="25"/>
  <c r="D1775" i="25"/>
  <c r="D1779" i="25"/>
  <c r="D1783" i="25"/>
  <c r="D1787" i="25"/>
  <c r="D1791" i="25"/>
  <c r="D1795" i="25"/>
  <c r="D1799" i="25"/>
  <c r="D1803" i="25"/>
  <c r="D1807" i="25"/>
  <c r="D1811" i="25"/>
  <c r="D1815" i="25"/>
  <c r="D1819" i="25"/>
  <c r="D1823" i="25"/>
  <c r="D1827" i="25"/>
  <c r="D1831" i="25"/>
  <c r="D1835" i="25"/>
  <c r="D1839" i="25"/>
  <c r="D1843" i="25"/>
  <c r="D1847" i="25"/>
  <c r="D1851" i="25"/>
  <c r="D1855" i="25"/>
  <c r="D1859" i="25"/>
  <c r="D1863" i="25"/>
  <c r="D1867" i="25"/>
  <c r="D1871" i="25"/>
  <c r="D1875" i="25"/>
  <c r="D1879" i="25"/>
  <c r="D1883" i="25"/>
  <c r="D1887" i="25"/>
  <c r="D1891" i="25"/>
  <c r="D1895" i="25"/>
  <c r="D1899" i="25"/>
  <c r="D1903" i="25"/>
  <c r="D1907" i="25"/>
  <c r="D1911" i="25"/>
  <c r="D1915" i="25"/>
  <c r="D1919" i="25"/>
  <c r="D1923" i="25"/>
  <c r="D1927" i="25"/>
  <c r="D1931" i="25"/>
  <c r="D1935" i="25"/>
  <c r="D1939" i="25"/>
  <c r="D1943" i="25"/>
  <c r="D1947" i="25"/>
  <c r="D1951" i="25"/>
  <c r="D1955" i="25"/>
  <c r="D1959" i="25"/>
  <c r="D1963" i="25"/>
  <c r="D1967" i="25"/>
  <c r="D1971" i="25"/>
  <c r="D1975" i="25"/>
  <c r="D1979" i="25"/>
  <c r="D1983" i="25"/>
  <c r="D1987" i="25"/>
  <c r="D1991" i="25"/>
  <c r="D1995" i="25"/>
  <c r="D1999" i="25"/>
  <c r="D2003" i="25"/>
  <c r="D2007" i="25"/>
  <c r="D2011" i="25"/>
  <c r="D2015" i="25"/>
  <c r="D2019" i="25"/>
  <c r="D2023" i="25"/>
  <c r="D2027" i="25"/>
  <c r="D2031" i="25"/>
  <c r="D2035" i="25"/>
  <c r="D2039" i="25"/>
  <c r="D2043" i="25"/>
  <c r="D2047" i="25"/>
  <c r="D2051" i="25"/>
  <c r="D2055" i="25"/>
  <c r="D2059" i="25"/>
  <c r="D2063" i="25"/>
  <c r="D2067" i="25"/>
  <c r="D751" i="25"/>
  <c r="D758" i="25"/>
  <c r="D764" i="25"/>
  <c r="D772" i="25"/>
  <c r="D779" i="25"/>
  <c r="D786" i="25"/>
  <c r="D794" i="25"/>
  <c r="D800" i="25"/>
  <c r="D807" i="25"/>
  <c r="D815" i="25"/>
  <c r="D822" i="25"/>
  <c r="D828" i="25"/>
  <c r="D836" i="25"/>
  <c r="D843" i="25"/>
  <c r="D850" i="25"/>
  <c r="D856" i="25"/>
  <c r="D861" i="25"/>
  <c r="D866" i="25"/>
  <c r="D872" i="25"/>
  <c r="D877" i="25"/>
  <c r="D882" i="25"/>
  <c r="D888" i="25"/>
  <c r="D893" i="25"/>
  <c r="D898" i="25"/>
  <c r="D904" i="25"/>
  <c r="D909" i="25"/>
  <c r="D914" i="25"/>
  <c r="D920" i="25"/>
  <c r="D925" i="25"/>
  <c r="D930" i="25"/>
  <c r="D936" i="25"/>
  <c r="D941" i="25"/>
  <c r="D946" i="25"/>
  <c r="D952" i="25"/>
  <c r="D957" i="25"/>
  <c r="D962" i="25"/>
  <c r="D968" i="25"/>
  <c r="D973" i="25"/>
  <c r="D978" i="25"/>
  <c r="D984" i="25"/>
  <c r="D989" i="25"/>
  <c r="D994" i="25"/>
  <c r="D1000" i="25"/>
  <c r="D1005" i="25"/>
  <c r="D1010" i="25"/>
  <c r="D1016" i="25"/>
  <c r="D1021" i="25"/>
  <c r="D1026" i="25"/>
  <c r="D1032" i="25"/>
  <c r="D1037" i="25"/>
  <c r="D1042" i="25"/>
  <c r="D1048" i="25"/>
  <c r="D1053" i="25"/>
  <c r="D1058" i="25"/>
  <c r="D1064" i="25"/>
  <c r="D1069" i="25"/>
  <c r="D1074" i="25"/>
  <c r="D1080" i="25"/>
  <c r="D1085" i="25"/>
  <c r="D1090" i="25"/>
  <c r="D1101" i="25"/>
  <c r="D1106" i="25"/>
  <c r="D1112" i="25"/>
  <c r="D1117" i="25"/>
  <c r="D1122" i="25"/>
  <c r="D1128" i="25"/>
  <c r="D1133" i="25"/>
  <c r="D1138" i="25"/>
  <c r="D1149" i="25"/>
  <c r="D1154" i="25"/>
  <c r="D1165" i="25"/>
  <c r="D1170" i="25"/>
  <c r="D1181" i="25"/>
  <c r="D1192" i="25"/>
  <c r="D1202" i="25"/>
  <c r="D1213" i="25"/>
  <c r="D1224" i="25"/>
  <c r="D1234" i="25"/>
  <c r="D1245" i="25"/>
  <c r="D1256" i="25"/>
  <c r="D1266" i="25"/>
  <c r="D1272" i="25"/>
  <c r="D1282" i="25"/>
  <c r="D1293" i="25"/>
  <c r="D1304" i="25"/>
  <c r="D1309" i="25"/>
  <c r="D1320" i="25"/>
  <c r="D1330" i="25"/>
  <c r="D1341" i="25"/>
  <c r="D1346" i="25"/>
  <c r="D1357" i="25"/>
  <c r="D1362" i="25"/>
  <c r="D1373" i="25"/>
  <c r="D1384" i="25"/>
  <c r="D1394" i="25"/>
  <c r="D1405" i="25"/>
  <c r="D1410" i="25"/>
  <c r="D1421" i="25"/>
  <c r="D1432" i="25"/>
  <c r="D1442" i="25"/>
  <c r="D1453" i="25"/>
  <c r="D1464" i="25"/>
  <c r="D1474" i="25"/>
  <c r="D1485" i="25"/>
  <c r="D1496" i="25"/>
  <c r="D1506" i="25"/>
  <c r="D1512" i="25"/>
  <c r="D1528" i="25"/>
  <c r="D1538" i="25"/>
  <c r="D1544" i="25"/>
  <c r="D1554" i="25"/>
  <c r="D1565" i="25"/>
  <c r="D1576" i="25"/>
  <c r="D1586" i="25"/>
  <c r="D1597" i="25"/>
  <c r="D1608" i="25"/>
  <c r="D1618" i="25"/>
  <c r="D1629" i="25"/>
  <c r="D1640" i="25"/>
  <c r="D1650" i="25"/>
  <c r="D1661" i="25"/>
  <c r="D1672" i="25"/>
  <c r="D1682" i="25"/>
  <c r="D1688" i="25"/>
  <c r="D1698" i="25"/>
  <c r="D1708" i="25"/>
  <c r="D1716" i="25"/>
  <c r="D1724" i="25"/>
  <c r="D1732" i="25"/>
  <c r="D1740" i="25"/>
  <c r="D1744" i="25"/>
  <c r="D1752" i="25"/>
  <c r="D1760" i="25"/>
  <c r="D1768" i="25"/>
  <c r="D1772" i="25"/>
  <c r="D1780" i="25"/>
  <c r="D1788" i="25"/>
  <c r="D1796" i="25"/>
  <c r="D1804" i="25"/>
  <c r="D1808" i="25"/>
  <c r="D1816" i="25"/>
  <c r="D1824" i="25"/>
  <c r="D1828" i="25"/>
  <c r="D1836" i="25"/>
  <c r="D1844" i="25"/>
  <c r="D1852" i="25"/>
  <c r="D1856" i="25"/>
  <c r="D1864" i="25"/>
  <c r="D1872" i="25"/>
  <c r="D1880" i="25"/>
  <c r="D1888" i="25"/>
  <c r="D1892" i="25"/>
  <c r="D1904" i="25"/>
  <c r="D1912" i="25"/>
  <c r="D1920" i="25"/>
  <c r="D1924" i="25"/>
  <c r="D1932" i="25"/>
  <c r="D1940" i="25"/>
  <c r="D1948" i="25"/>
  <c r="D1956" i="25"/>
  <c r="D1964" i="25"/>
  <c r="D1972" i="25"/>
  <c r="D1976" i="25"/>
  <c r="D1984" i="25"/>
  <c r="D1992" i="25"/>
  <c r="D2000" i="25"/>
  <c r="D2008" i="25"/>
  <c r="D2012" i="25"/>
  <c r="D2020" i="25"/>
  <c r="D2028" i="25"/>
  <c r="D2036" i="25"/>
  <c r="D2044" i="25"/>
  <c r="D2052" i="25"/>
  <c r="D2060" i="25"/>
  <c r="D2068" i="25"/>
  <c r="D42" i="25"/>
  <c r="D86" i="25"/>
  <c r="D129" i="25"/>
  <c r="D150" i="25"/>
  <c r="D214" i="25"/>
  <c r="D257" i="25"/>
  <c r="D298" i="25"/>
  <c r="D384" i="25"/>
  <c r="D416" i="25"/>
  <c r="D438" i="25"/>
  <c r="D459" i="25"/>
  <c r="D480" i="25"/>
  <c r="D502" i="25"/>
  <c r="D523" i="25"/>
  <c r="D544" i="25"/>
  <c r="D14" i="25"/>
  <c r="D34" i="25"/>
  <c r="D57" i="25"/>
  <c r="D78" i="25"/>
  <c r="D98" i="25"/>
  <c r="D121" i="25"/>
  <c r="D142" i="25"/>
  <c r="D162" i="25"/>
  <c r="D185" i="25"/>
  <c r="D206" i="25"/>
  <c r="D226" i="25"/>
  <c r="D249" i="25"/>
  <c r="D270" i="25"/>
  <c r="D290" i="25"/>
  <c r="D313" i="25"/>
  <c r="D334" i="25"/>
  <c r="D348" i="25"/>
  <c r="D359" i="25"/>
  <c r="D370" i="25"/>
  <c r="D380" i="25"/>
  <c r="D391" i="25"/>
  <c r="D402" i="25"/>
  <c r="D412" i="25"/>
  <c r="D423" i="25"/>
  <c r="D434" i="25"/>
  <c r="D444" i="25"/>
  <c r="D455" i="25"/>
  <c r="D466" i="25"/>
  <c r="D476" i="25"/>
  <c r="D487" i="25"/>
  <c r="D498" i="25"/>
  <c r="D508" i="25"/>
  <c r="D519" i="25"/>
  <c r="D530" i="25"/>
  <c r="D540" i="25"/>
  <c r="D551" i="25"/>
  <c r="D562" i="25"/>
  <c r="D572" i="25"/>
  <c r="D583" i="25"/>
  <c r="D594" i="25"/>
  <c r="D604" i="25"/>
  <c r="D615" i="25"/>
  <c r="D626" i="25"/>
  <c r="D636" i="25"/>
  <c r="D644" i="25"/>
  <c r="D651" i="25"/>
  <c r="D658" i="25"/>
  <c r="D666" i="25"/>
  <c r="D672" i="25"/>
  <c r="D679" i="25"/>
  <c r="D687" i="25"/>
  <c r="D694" i="25"/>
  <c r="D700" i="25"/>
  <c r="D708" i="25"/>
  <c r="D715" i="25"/>
  <c r="D722" i="25"/>
  <c r="D730" i="25"/>
  <c r="D736" i="25"/>
  <c r="D743" i="25"/>
  <c r="D1096" i="25"/>
  <c r="D1144" i="25"/>
  <c r="D1160" i="25"/>
  <c r="D1176" i="25"/>
  <c r="D1186" i="25"/>
  <c r="D1197" i="25"/>
  <c r="D1208" i="25"/>
  <c r="D1218" i="25"/>
  <c r="D1229" i="25"/>
  <c r="D1240" i="25"/>
  <c r="D1250" i="25"/>
  <c r="D1261" i="25"/>
  <c r="D1277" i="25"/>
  <c r="D1288" i="25"/>
  <c r="D1298" i="25"/>
  <c r="D1314" i="25"/>
  <c r="D1325" i="25"/>
  <c r="D1336" i="25"/>
  <c r="D1352" i="25"/>
  <c r="D1368" i="25"/>
  <c r="D1378" i="25"/>
  <c r="D1389" i="25"/>
  <c r="D1400" i="25"/>
  <c r="D1416" i="25"/>
  <c r="D1426" i="25"/>
  <c r="D1437" i="25"/>
  <c r="D1448" i="25"/>
  <c r="D1458" i="25"/>
  <c r="D1469" i="25"/>
  <c r="D1480" i="25"/>
  <c r="D1490" i="25"/>
  <c r="D1501" i="25"/>
  <c r="D1517" i="25"/>
  <c r="D1522" i="25"/>
  <c r="D1533" i="25"/>
  <c r="D1549" i="25"/>
  <c r="D1560" i="25"/>
  <c r="D1570" i="25"/>
  <c r="D1581" i="25"/>
  <c r="D1592" i="25"/>
  <c r="D1602" i="25"/>
  <c r="D1613" i="25"/>
  <c r="D1624" i="25"/>
  <c r="D1634" i="25"/>
  <c r="D1645" i="25"/>
  <c r="D1656" i="25"/>
  <c r="D1666" i="25"/>
  <c r="D1677" i="25"/>
  <c r="D1693" i="25"/>
  <c r="D1704" i="25"/>
  <c r="D1712" i="25"/>
  <c r="D1720" i="25"/>
  <c r="D1728" i="25"/>
  <c r="D1736" i="25"/>
  <c r="D1748" i="25"/>
  <c r="D1756" i="25"/>
  <c r="D1764" i="25"/>
  <c r="D1776" i="25"/>
  <c r="D1784" i="25"/>
  <c r="D1792" i="25"/>
  <c r="D1800" i="25"/>
  <c r="D1812" i="25"/>
  <c r="D1820" i="25"/>
  <c r="D1832" i="25"/>
  <c r="D1840" i="25"/>
  <c r="D1848" i="25"/>
  <c r="D1860" i="25"/>
  <c r="D1868" i="25"/>
  <c r="D1876" i="25"/>
  <c r="D1884" i="25"/>
  <c r="D1896" i="25"/>
  <c r="D1900" i="25"/>
  <c r="D1908" i="25"/>
  <c r="D1916" i="25"/>
  <c r="D1928" i="25"/>
  <c r="D1936" i="25"/>
  <c r="D1944" i="25"/>
  <c r="D1952" i="25"/>
  <c r="D1960" i="25"/>
  <c r="D1968" i="25"/>
  <c r="D1980" i="25"/>
  <c r="D1988" i="25"/>
  <c r="D1996" i="25"/>
  <c r="D2004" i="25"/>
  <c r="D2016" i="25"/>
  <c r="D2024" i="25"/>
  <c r="D2032" i="25"/>
  <c r="D2040" i="25"/>
  <c r="D2048" i="25"/>
  <c r="D2056" i="25"/>
  <c r="D2064" i="25"/>
  <c r="D22" i="25"/>
  <c r="D65" i="25"/>
  <c r="D106" i="25"/>
  <c r="D170" i="25"/>
  <c r="D193" i="25"/>
  <c r="D234" i="25"/>
  <c r="D278" i="25"/>
  <c r="D321" i="25"/>
  <c r="D342" i="25"/>
  <c r="D352" i="25"/>
  <c r="D363" i="25"/>
  <c r="D374" i="25"/>
  <c r="D395" i="25"/>
  <c r="D406" i="25"/>
  <c r="D427" i="25"/>
  <c r="D448" i="25"/>
  <c r="D470" i="25"/>
  <c r="D491" i="25"/>
  <c r="D512" i="25"/>
  <c r="D534" i="25"/>
  <c r="D25" i="25"/>
  <c r="D110" i="25"/>
  <c r="D194" i="25"/>
  <c r="D281" i="25"/>
  <c r="D354" i="25"/>
  <c r="D396" i="25"/>
  <c r="D439" i="25"/>
  <c r="D482" i="25"/>
  <c r="D524" i="25"/>
  <c r="D556" i="25"/>
  <c r="D578" i="25"/>
  <c r="D599" i="25"/>
  <c r="D620" i="25"/>
  <c r="D640" i="25"/>
  <c r="D655" i="25"/>
  <c r="D668" i="25"/>
  <c r="D683" i="25"/>
  <c r="D698" i="25"/>
  <c r="D711" i="25"/>
  <c r="D726" i="25"/>
  <c r="D740" i="25"/>
  <c r="D754" i="25"/>
  <c r="D768" i="25"/>
  <c r="D783" i="25"/>
  <c r="D796" i="25"/>
  <c r="D811" i="25"/>
  <c r="D826" i="25"/>
  <c r="D839" i="25"/>
  <c r="D853" i="25"/>
  <c r="D864" i="25"/>
  <c r="D874" i="25"/>
  <c r="D885" i="25"/>
  <c r="D896" i="25"/>
  <c r="D906" i="25"/>
  <c r="D917" i="25"/>
  <c r="D928" i="25"/>
  <c r="D938" i="25"/>
  <c r="D949" i="25"/>
  <c r="D960" i="25"/>
  <c r="D970" i="25"/>
  <c r="D981" i="25"/>
  <c r="D992" i="25"/>
  <c r="D1002" i="25"/>
  <c r="D1013" i="25"/>
  <c r="D1024" i="25"/>
  <c r="D1034" i="25"/>
  <c r="D1045" i="25"/>
  <c r="D1056" i="25"/>
  <c r="D1066" i="25"/>
  <c r="D1077" i="25"/>
  <c r="D1088" i="25"/>
  <c r="D1098" i="25"/>
  <c r="D1109" i="25"/>
  <c r="D1120" i="25"/>
  <c r="D1130" i="25"/>
  <c r="D1141" i="25"/>
  <c r="D1152" i="25"/>
  <c r="D1162" i="25"/>
  <c r="D1173" i="25"/>
  <c r="D1184" i="25"/>
  <c r="D1194" i="25"/>
  <c r="D1205" i="25"/>
  <c r="D1216" i="25"/>
  <c r="D1226" i="25"/>
  <c r="D1237" i="25"/>
  <c r="D1248" i="25"/>
  <c r="D1258" i="25"/>
  <c r="D1269" i="25"/>
  <c r="D1280" i="25"/>
  <c r="D1290" i="25"/>
  <c r="D1301" i="25"/>
  <c r="D1312" i="25"/>
  <c r="D1322" i="25"/>
  <c r="D1333" i="25"/>
  <c r="D1344" i="25"/>
  <c r="D1354" i="25"/>
  <c r="D1365" i="25"/>
  <c r="D1376" i="25"/>
  <c r="D1386" i="25"/>
  <c r="D1397" i="25"/>
  <c r="D1408" i="25"/>
  <c r="D1418" i="25"/>
  <c r="D1429" i="25"/>
  <c r="D1440" i="25"/>
  <c r="D1450" i="25"/>
  <c r="D1461" i="25"/>
  <c r="D1472" i="25"/>
  <c r="D1482" i="25"/>
  <c r="D1493" i="25"/>
  <c r="D1504" i="25"/>
  <c r="D1514" i="25"/>
  <c r="D1525" i="25"/>
  <c r="D1536" i="25"/>
  <c r="D1546" i="25"/>
  <c r="D1557" i="25"/>
  <c r="D1568" i="25"/>
  <c r="D1578" i="25"/>
  <c r="D1589" i="25"/>
  <c r="D1600" i="25"/>
  <c r="D1610" i="25"/>
  <c r="D1621" i="25"/>
  <c r="D1632" i="25"/>
  <c r="D1642" i="25"/>
  <c r="D1653" i="25"/>
  <c r="D1664" i="25"/>
  <c r="D1674" i="25"/>
  <c r="D1685" i="25"/>
  <c r="D1696" i="25"/>
  <c r="D1706" i="25"/>
  <c r="D1714" i="25"/>
  <c r="D1722" i="25"/>
  <c r="D1730" i="25"/>
  <c r="D1738" i="25"/>
  <c r="D1746" i="25"/>
  <c r="D1754" i="25"/>
  <c r="D1762" i="25"/>
  <c r="D1770" i="25"/>
  <c r="D1778" i="25"/>
  <c r="D1786" i="25"/>
  <c r="D1794" i="25"/>
  <c r="D1802" i="25"/>
  <c r="D1810" i="25"/>
  <c r="D1818" i="25"/>
  <c r="D1826" i="25"/>
  <c r="D1834" i="25"/>
  <c r="D1842" i="25"/>
  <c r="D1850" i="25"/>
  <c r="D1858" i="25"/>
  <c r="D1866" i="25"/>
  <c r="D1874" i="25"/>
  <c r="D1882" i="25"/>
  <c r="D1890" i="25"/>
  <c r="D1898" i="25"/>
  <c r="D1906" i="25"/>
  <c r="D1914" i="25"/>
  <c r="D1922" i="25"/>
  <c r="D1930" i="25"/>
  <c r="D1938" i="25"/>
  <c r="D1946" i="25"/>
  <c r="D1954" i="25"/>
  <c r="D1962" i="25"/>
  <c r="D1970" i="25"/>
  <c r="D1978" i="25"/>
  <c r="D1986" i="25"/>
  <c r="D1994" i="25"/>
  <c r="D2002" i="25"/>
  <c r="D2010" i="25"/>
  <c r="D2018" i="25"/>
  <c r="D2026" i="25"/>
  <c r="D2034" i="25"/>
  <c r="D2042" i="25"/>
  <c r="D2050" i="25"/>
  <c r="D2058" i="25"/>
  <c r="D2066" i="25"/>
  <c r="D153" i="25"/>
  <c r="D460" i="25"/>
  <c r="D503" i="25"/>
  <c r="D567" i="25"/>
  <c r="D610" i="25"/>
  <c r="D647" i="25"/>
  <c r="D676" i="25"/>
  <c r="D704" i="25"/>
  <c r="D732" i="25"/>
  <c r="D762" i="25"/>
  <c r="D790" i="25"/>
  <c r="D804" i="25"/>
  <c r="D847" i="25"/>
  <c r="D869" i="25"/>
  <c r="D880" i="25"/>
  <c r="D901" i="25"/>
  <c r="D912" i="25"/>
  <c r="D933" i="25"/>
  <c r="D944" i="25"/>
  <c r="D986" i="25"/>
  <c r="D1018" i="25"/>
  <c r="D1040" i="25"/>
  <c r="D1061" i="25"/>
  <c r="D1082" i="25"/>
  <c r="D1104" i="25"/>
  <c r="D1125" i="25"/>
  <c r="D1146" i="25"/>
  <c r="D1157" i="25"/>
  <c r="D1178" i="25"/>
  <c r="D1200" i="25"/>
  <c r="D1221" i="25"/>
  <c r="D1242" i="25"/>
  <c r="D1264" i="25"/>
  <c r="D1274" i="25"/>
  <c r="D1296" i="25"/>
  <c r="D1317" i="25"/>
  <c r="D1349" i="25"/>
  <c r="D1370" i="25"/>
  <c r="D1381" i="25"/>
  <c r="D1402" i="25"/>
  <c r="D1434" i="25"/>
  <c r="D1456" i="25"/>
  <c r="D1477" i="25"/>
  <c r="D1488" i="25"/>
  <c r="D1509" i="25"/>
  <c r="D1530" i="25"/>
  <c r="D1552" i="25"/>
  <c r="D1573" i="25"/>
  <c r="D1594" i="25"/>
  <c r="D1616" i="25"/>
  <c r="D1637" i="25"/>
  <c r="D1658" i="25"/>
  <c r="D1680" i="25"/>
  <c r="D1690" i="25"/>
  <c r="D1710" i="25"/>
  <c r="D1726" i="25"/>
  <c r="D1734" i="25"/>
  <c r="D1758" i="25"/>
  <c r="D1766" i="25"/>
  <c r="D1782" i="25"/>
  <c r="D1798" i="25"/>
  <c r="D1814" i="25"/>
  <c r="D1830" i="25"/>
  <c r="D1838" i="25"/>
  <c r="D1854" i="25"/>
  <c r="D1878" i="25"/>
  <c r="D1894" i="25"/>
  <c r="D1910" i="25"/>
  <c r="D1918" i="25"/>
  <c r="D1934" i="25"/>
  <c r="D1942" i="25"/>
  <c r="D1958" i="25"/>
  <c r="D1966" i="25"/>
  <c r="D1974" i="25"/>
  <c r="D1990" i="25"/>
  <c r="D2006" i="25"/>
  <c r="D2022" i="25"/>
  <c r="D2054" i="25"/>
  <c r="D2" i="25"/>
  <c r="D174" i="25"/>
  <c r="D386" i="25"/>
  <c r="D471" i="25"/>
  <c r="D555" i="25"/>
  <c r="D619" i="25"/>
  <c r="D652" i="25"/>
  <c r="D682" i="25"/>
  <c r="D710" i="25"/>
  <c r="D724" i="25"/>
  <c r="D752" i="25"/>
  <c r="D780" i="25"/>
  <c r="D810" i="25"/>
  <c r="D838" i="25"/>
  <c r="D862" i="25"/>
  <c r="D884" i="25"/>
  <c r="D894" i="25"/>
  <c r="D926" i="25"/>
  <c r="D958" i="25"/>
  <c r="D980" i="25"/>
  <c r="D1012" i="25"/>
  <c r="D1044" i="25"/>
  <c r="D1054" i="25"/>
  <c r="D1097" i="25"/>
  <c r="D1118" i="25"/>
  <c r="D1140" i="25"/>
  <c r="D1161" i="25"/>
  <c r="D1182" i="25"/>
  <c r="D1204" i="25"/>
  <c r="D1225" i="25"/>
  <c r="D1246" i="25"/>
  <c r="D1268" i="25"/>
  <c r="D1289" i="25"/>
  <c r="D1300" i="25"/>
  <c r="D1321" i="25"/>
  <c r="D1332" i="25"/>
  <c r="D1364" i="25"/>
  <c r="D1385" i="25"/>
  <c r="D1406" i="25"/>
  <c r="D1428" i="25"/>
  <c r="D1438" i="25"/>
  <c r="D1460" i="25"/>
  <c r="D1470" i="25"/>
  <c r="D1492" i="25"/>
  <c r="D1513" i="25"/>
  <c r="D1545" i="25"/>
  <c r="D1556" i="25"/>
  <c r="D1588" i="25"/>
  <c r="D1609" i="25"/>
  <c r="D1641" i="25"/>
  <c r="D1652" i="25"/>
  <c r="D1673" i="25"/>
  <c r="D1684" i="25"/>
  <c r="D1713" i="25"/>
  <c r="D1721" i="25"/>
  <c r="D1737" i="25"/>
  <c r="D1761" i="25"/>
  <c r="D1777" i="25"/>
  <c r="D1793" i="25"/>
  <c r="D1801" i="25"/>
  <c r="D1825" i="25"/>
  <c r="D1833" i="25"/>
  <c r="D1841" i="25"/>
  <c r="D1849" i="25"/>
  <c r="D1857" i="25"/>
  <c r="D1865" i="25"/>
  <c r="D1873" i="25"/>
  <c r="D1881" i="25"/>
  <c r="D1889" i="25"/>
  <c r="D1897" i="25"/>
  <c r="D1905" i="25"/>
  <c r="D1913" i="25"/>
  <c r="D1921" i="25"/>
  <c r="D1929" i="25"/>
  <c r="D1937" i="25"/>
  <c r="D1945" i="25"/>
  <c r="D1953" i="25"/>
  <c r="D1961" i="25"/>
  <c r="D1969" i="25"/>
  <c r="D1977" i="25"/>
  <c r="D1985" i="25"/>
  <c r="D1993" i="25"/>
  <c r="D2001" i="25"/>
  <c r="D2009" i="25"/>
  <c r="D2017" i="25"/>
  <c r="D2025" i="25"/>
  <c r="D2033" i="25"/>
  <c r="D2041" i="25"/>
  <c r="D2049" i="25"/>
  <c r="D2057" i="25"/>
  <c r="D2065" i="25"/>
  <c r="D46" i="25"/>
  <c r="D130" i="25"/>
  <c r="D217" i="25"/>
  <c r="D302" i="25"/>
  <c r="D364" i="25"/>
  <c r="D407" i="25"/>
  <c r="D450" i="25"/>
  <c r="D492" i="25"/>
  <c r="D535" i="25"/>
  <c r="D566" i="25"/>
  <c r="D587" i="25"/>
  <c r="D608" i="25"/>
  <c r="D630" i="25"/>
  <c r="D646" i="25"/>
  <c r="D660" i="25"/>
  <c r="D674" i="25"/>
  <c r="D688" i="25"/>
  <c r="D703" i="25"/>
  <c r="D716" i="25"/>
  <c r="D731" i="25"/>
  <c r="D746" i="25"/>
  <c r="D759" i="25"/>
  <c r="D774" i="25"/>
  <c r="D788" i="25"/>
  <c r="D802" i="25"/>
  <c r="D816" i="25"/>
  <c r="D831" i="25"/>
  <c r="D844" i="25"/>
  <c r="D857" i="25"/>
  <c r="D868" i="25"/>
  <c r="D878" i="25"/>
  <c r="D889" i="25"/>
  <c r="D900" i="25"/>
  <c r="D910" i="25"/>
  <c r="D921" i="25"/>
  <c r="D932" i="25"/>
  <c r="D942" i="25"/>
  <c r="D953" i="25"/>
  <c r="D964" i="25"/>
  <c r="D974" i="25"/>
  <c r="D985" i="25"/>
  <c r="D996" i="25"/>
  <c r="D1006" i="25"/>
  <c r="D1017" i="25"/>
  <c r="D1028" i="25"/>
  <c r="D1038" i="25"/>
  <c r="D1049" i="25"/>
  <c r="D1060" i="25"/>
  <c r="D1070" i="25"/>
  <c r="D1081" i="25"/>
  <c r="D1092" i="25"/>
  <c r="D1102" i="25"/>
  <c r="D1113" i="25"/>
  <c r="D1124" i="25"/>
  <c r="D1134" i="25"/>
  <c r="D1145" i="25"/>
  <c r="D1156" i="25"/>
  <c r="D1166" i="25"/>
  <c r="D1177" i="25"/>
  <c r="D1188" i="25"/>
  <c r="D1198" i="25"/>
  <c r="D1209" i="25"/>
  <c r="D1220" i="25"/>
  <c r="D1230" i="25"/>
  <c r="D1241" i="25"/>
  <c r="D1252" i="25"/>
  <c r="D1262" i="25"/>
  <c r="D1273" i="25"/>
  <c r="D1284" i="25"/>
  <c r="D1294" i="25"/>
  <c r="D1305" i="25"/>
  <c r="D1316" i="25"/>
  <c r="D1326" i="25"/>
  <c r="D1337" i="25"/>
  <c r="D1348" i="25"/>
  <c r="D1358" i="25"/>
  <c r="D1369" i="25"/>
  <c r="D1380" i="25"/>
  <c r="D1390" i="25"/>
  <c r="D1401" i="25"/>
  <c r="D1412" i="25"/>
  <c r="D1422" i="25"/>
  <c r="D1433" i="25"/>
  <c r="D1444" i="25"/>
  <c r="D1454" i="25"/>
  <c r="D1465" i="25"/>
  <c r="D1476" i="25"/>
  <c r="D1486" i="25"/>
  <c r="D1497" i="25"/>
  <c r="D1508" i="25"/>
  <c r="D1518" i="25"/>
  <c r="D1529" i="25"/>
  <c r="D1540" i="25"/>
  <c r="D1550" i="25"/>
  <c r="D1561" i="25"/>
  <c r="D1572" i="25"/>
  <c r="D1582" i="25"/>
  <c r="D1593" i="25"/>
  <c r="D1604" i="25"/>
  <c r="D1614" i="25"/>
  <c r="D1625" i="25"/>
  <c r="D1636" i="25"/>
  <c r="D1646" i="25"/>
  <c r="D1657" i="25"/>
  <c r="D1668" i="25"/>
  <c r="D1678" i="25"/>
  <c r="D1689" i="25"/>
  <c r="D1700" i="25"/>
  <c r="D1709" i="25"/>
  <c r="D1717" i="25"/>
  <c r="D1725" i="25"/>
  <c r="D1733" i="25"/>
  <c r="D1741" i="25"/>
  <c r="D1749" i="25"/>
  <c r="D1757" i="25"/>
  <c r="D1765" i="25"/>
  <c r="D1773" i="25"/>
  <c r="D1781" i="25"/>
  <c r="D1789" i="25"/>
  <c r="D1797" i="25"/>
  <c r="D1805" i="25"/>
  <c r="D1813" i="25"/>
  <c r="D1821" i="25"/>
  <c r="D1829" i="25"/>
  <c r="D1837" i="25"/>
  <c r="D1845" i="25"/>
  <c r="D1853" i="25"/>
  <c r="D1861" i="25"/>
  <c r="D1869" i="25"/>
  <c r="D1877" i="25"/>
  <c r="D1885" i="25"/>
  <c r="D1893" i="25"/>
  <c r="D1901" i="25"/>
  <c r="D1909" i="25"/>
  <c r="D1917" i="25"/>
  <c r="D1925" i="25"/>
  <c r="D1933" i="25"/>
  <c r="D1941" i="25"/>
  <c r="D1949" i="25"/>
  <c r="D1957" i="25"/>
  <c r="D1965" i="25"/>
  <c r="D1973" i="25"/>
  <c r="D1981" i="25"/>
  <c r="D1989" i="25"/>
  <c r="D1997" i="25"/>
  <c r="D2005" i="25"/>
  <c r="D2013" i="25"/>
  <c r="D2021" i="25"/>
  <c r="D2029" i="25"/>
  <c r="D2037" i="25"/>
  <c r="D2045" i="25"/>
  <c r="D2053" i="25"/>
  <c r="D2061" i="25"/>
  <c r="D2069" i="25"/>
  <c r="D66" i="25"/>
  <c r="D238" i="25"/>
  <c r="D322" i="25"/>
  <c r="D375" i="25"/>
  <c r="D418" i="25"/>
  <c r="D546" i="25"/>
  <c r="D588" i="25"/>
  <c r="D631" i="25"/>
  <c r="D662" i="25"/>
  <c r="D690" i="25"/>
  <c r="D719" i="25"/>
  <c r="D747" i="25"/>
  <c r="D775" i="25"/>
  <c r="D818" i="25"/>
  <c r="D832" i="25"/>
  <c r="D858" i="25"/>
  <c r="D890" i="25"/>
  <c r="D922" i="25"/>
  <c r="D954" i="25"/>
  <c r="D965" i="25"/>
  <c r="D976" i="25"/>
  <c r="D997" i="25"/>
  <c r="D1008" i="25"/>
  <c r="D1029" i="25"/>
  <c r="D1050" i="25"/>
  <c r="D1072" i="25"/>
  <c r="D1093" i="25"/>
  <c r="D1114" i="25"/>
  <c r="D1136" i="25"/>
  <c r="D1168" i="25"/>
  <c r="D1189" i="25"/>
  <c r="D1210" i="25"/>
  <c r="D1232" i="25"/>
  <c r="D1253" i="25"/>
  <c r="D1285" i="25"/>
  <c r="D1306" i="25"/>
  <c r="D1328" i="25"/>
  <c r="D1338" i="25"/>
  <c r="D1360" i="25"/>
  <c r="D1392" i="25"/>
  <c r="D1413" i="25"/>
  <c r="D1424" i="25"/>
  <c r="D1445" i="25"/>
  <c r="D1466" i="25"/>
  <c r="D1498" i="25"/>
  <c r="D1520" i="25"/>
  <c r="D1541" i="25"/>
  <c r="D1562" i="25"/>
  <c r="D1584" i="25"/>
  <c r="D1605" i="25"/>
  <c r="D1626" i="25"/>
  <c r="D1648" i="25"/>
  <c r="D1669" i="25"/>
  <c r="D1701" i="25"/>
  <c r="D1718" i="25"/>
  <c r="D1742" i="25"/>
  <c r="D1750" i="25"/>
  <c r="D1774" i="25"/>
  <c r="D1790" i="25"/>
  <c r="D1806" i="25"/>
  <c r="D1822" i="25"/>
  <c r="D1846" i="25"/>
  <c r="D1862" i="25"/>
  <c r="D1870" i="25"/>
  <c r="D1886" i="25"/>
  <c r="D1902" i="25"/>
  <c r="D1926" i="25"/>
  <c r="D1950" i="25"/>
  <c r="D1982" i="25"/>
  <c r="D1998" i="25"/>
  <c r="D2014" i="25"/>
  <c r="D2030" i="25"/>
  <c r="D2038" i="25"/>
  <c r="D2046" i="25"/>
  <c r="D2062" i="25"/>
  <c r="D89" i="25"/>
  <c r="D258" i="25"/>
  <c r="D343" i="25"/>
  <c r="D428" i="25"/>
  <c r="D514" i="25"/>
  <c r="D576" i="25"/>
  <c r="D598" i="25"/>
  <c r="D639" i="25"/>
  <c r="D667" i="25"/>
  <c r="D695" i="25"/>
  <c r="D738" i="25"/>
  <c r="D767" i="25"/>
  <c r="D795" i="25"/>
  <c r="D823" i="25"/>
  <c r="D852" i="25"/>
  <c r="D873" i="25"/>
  <c r="D905" i="25"/>
  <c r="D916" i="25"/>
  <c r="D937" i="25"/>
  <c r="D948" i="25"/>
  <c r="D969" i="25"/>
  <c r="D990" i="25"/>
  <c r="D1001" i="25"/>
  <c r="D1022" i="25"/>
  <c r="D1033" i="25"/>
  <c r="D1065" i="25"/>
  <c r="D1076" i="25"/>
  <c r="D1086" i="25"/>
  <c r="D1108" i="25"/>
  <c r="D1129" i="25"/>
  <c r="D1150" i="25"/>
  <c r="D1172" i="25"/>
  <c r="D1193" i="25"/>
  <c r="D1214" i="25"/>
  <c r="D1236" i="25"/>
  <c r="D1257" i="25"/>
  <c r="D1278" i="25"/>
  <c r="D1310" i="25"/>
  <c r="D1342" i="25"/>
  <c r="D1353" i="25"/>
  <c r="D1374" i="25"/>
  <c r="D1396" i="25"/>
  <c r="D1417" i="25"/>
  <c r="D1449" i="25"/>
  <c r="D1481" i="25"/>
  <c r="D1502" i="25"/>
  <c r="D1524" i="25"/>
  <c r="D1534" i="25"/>
  <c r="D1566" i="25"/>
  <c r="D1577" i="25"/>
  <c r="D1598" i="25"/>
  <c r="D1620" i="25"/>
  <c r="D1630" i="25"/>
  <c r="D1662" i="25"/>
  <c r="D1694" i="25"/>
  <c r="D1705" i="25"/>
  <c r="D1729" i="25"/>
  <c r="D1745" i="25"/>
  <c r="D1753" i="25"/>
  <c r="D1769" i="25"/>
  <c r="D1785" i="25"/>
  <c r="D1809" i="25"/>
  <c r="D1817" i="25"/>
  <c r="A1" i="25"/>
  <c r="I2052" i="25"/>
  <c r="J2052" i="25" s="1"/>
  <c r="I2056" i="25"/>
  <c r="I2060" i="25"/>
  <c r="I2064" i="25"/>
  <c r="J2064" i="25" s="1"/>
  <c r="I2068" i="25"/>
  <c r="I2049" i="25"/>
  <c r="I2053" i="25"/>
  <c r="J2053" i="25" s="1"/>
  <c r="I2057" i="25"/>
  <c r="I2061" i="25"/>
  <c r="I2065" i="25"/>
  <c r="I2069" i="25"/>
  <c r="G4" i="25"/>
  <c r="G8" i="25"/>
  <c r="G12" i="25"/>
  <c r="G16" i="25"/>
  <c r="G20" i="25"/>
  <c r="G24" i="25"/>
  <c r="G28" i="25"/>
  <c r="G32" i="25"/>
  <c r="G36" i="25"/>
  <c r="G40" i="25"/>
  <c r="G44" i="25"/>
  <c r="G48" i="25"/>
  <c r="G52" i="25"/>
  <c r="G56" i="25"/>
  <c r="G60" i="25"/>
  <c r="G64" i="25"/>
  <c r="G68" i="25"/>
  <c r="G72" i="25"/>
  <c r="G76" i="25"/>
  <c r="G80" i="25"/>
  <c r="G84" i="25"/>
  <c r="G88" i="25"/>
  <c r="G92" i="25"/>
  <c r="G96" i="25"/>
  <c r="G100" i="25"/>
  <c r="G104" i="25"/>
  <c r="G108" i="25"/>
  <c r="G112" i="25"/>
  <c r="G116" i="25"/>
  <c r="G120" i="25"/>
  <c r="G124" i="25"/>
  <c r="G128" i="25"/>
  <c r="G132" i="25"/>
  <c r="G136" i="25"/>
  <c r="G140" i="25"/>
  <c r="I2050" i="25"/>
  <c r="I2054" i="25"/>
  <c r="J2054" i="25" s="1"/>
  <c r="I2058" i="25"/>
  <c r="J2058" i="25" s="1"/>
  <c r="I2062" i="25"/>
  <c r="I2066" i="25"/>
  <c r="G5" i="25"/>
  <c r="G9" i="25"/>
  <c r="H9" i="25" s="1"/>
  <c r="G13" i="25"/>
  <c r="G17" i="25"/>
  <c r="G21" i="25"/>
  <c r="H21" i="25" s="1"/>
  <c r="G25" i="25"/>
  <c r="H25" i="25" s="1"/>
  <c r="G29" i="25"/>
  <c r="G33" i="25"/>
  <c r="G37" i="25"/>
  <c r="G41" i="25"/>
  <c r="G45" i="25"/>
  <c r="G49" i="25"/>
  <c r="G53" i="25"/>
  <c r="H53" i="25" s="1"/>
  <c r="G57" i="25"/>
  <c r="H57" i="25" s="1"/>
  <c r="G61" i="25"/>
  <c r="G65" i="25"/>
  <c r="G69" i="25"/>
  <c r="G73" i="25"/>
  <c r="G77" i="25"/>
  <c r="G81" i="25"/>
  <c r="H81" i="25" s="1"/>
  <c r="G85" i="25"/>
  <c r="H85" i="25" s="1"/>
  <c r="G89" i="25"/>
  <c r="H89" i="25" s="1"/>
  <c r="G93" i="25"/>
  <c r="G97" i="25"/>
  <c r="G101" i="25"/>
  <c r="G105" i="25"/>
  <c r="G109" i="25"/>
  <c r="G113" i="25"/>
  <c r="G117" i="25"/>
  <c r="H117" i="25" s="1"/>
  <c r="G121" i="25"/>
  <c r="G125" i="25"/>
  <c r="G129" i="25"/>
  <c r="G133" i="25"/>
  <c r="G137" i="25"/>
  <c r="H137" i="25" s="1"/>
  <c r="G141" i="25"/>
  <c r="G145" i="25"/>
  <c r="G149" i="25"/>
  <c r="H149" i="25" s="1"/>
  <c r="G153" i="25"/>
  <c r="G157" i="25"/>
  <c r="G161" i="25"/>
  <c r="H161" i="25" s="1"/>
  <c r="G165" i="25"/>
  <c r="G169" i="25"/>
  <c r="G173" i="25"/>
  <c r="G177" i="25"/>
  <c r="G181" i="25"/>
  <c r="H181" i="25" s="1"/>
  <c r="G185" i="25"/>
  <c r="G189" i="25"/>
  <c r="G193" i="25"/>
  <c r="G197" i="25"/>
  <c r="G201" i="25"/>
  <c r="G205" i="25"/>
  <c r="G209" i="25"/>
  <c r="H209" i="25" s="1"/>
  <c r="G213" i="25"/>
  <c r="H213" i="25" s="1"/>
  <c r="G217" i="25"/>
  <c r="G221" i="25"/>
  <c r="G225" i="25"/>
  <c r="G229" i="25"/>
  <c r="G233" i="25"/>
  <c r="G237" i="25"/>
  <c r="G241" i="25"/>
  <c r="G245" i="25"/>
  <c r="H245" i="25" s="1"/>
  <c r="G249" i="25"/>
  <c r="G253" i="25"/>
  <c r="G257" i="25"/>
  <c r="G261" i="25"/>
  <c r="G265" i="25"/>
  <c r="H265" i="25" s="1"/>
  <c r="G269" i="25"/>
  <c r="G273" i="25"/>
  <c r="G277" i="25"/>
  <c r="H277" i="25" s="1"/>
  <c r="G281" i="25"/>
  <c r="G285" i="25"/>
  <c r="G289" i="25"/>
  <c r="G293" i="25"/>
  <c r="G297" i="25"/>
  <c r="G301" i="25"/>
  <c r="G305" i="25"/>
  <c r="G309" i="25"/>
  <c r="H309" i="25" s="1"/>
  <c r="G313" i="25"/>
  <c r="H313" i="25" s="1"/>
  <c r="G317" i="25"/>
  <c r="G321" i="25"/>
  <c r="G325" i="25"/>
  <c r="G329" i="25"/>
  <c r="G333" i="25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51" i="25"/>
  <c r="J2051" i="25" s="1"/>
  <c r="I2067" i="25"/>
  <c r="G7" i="25"/>
  <c r="G15" i="25"/>
  <c r="H15" i="25" s="1"/>
  <c r="G23" i="25"/>
  <c r="G31" i="25"/>
  <c r="G39" i="25"/>
  <c r="G47" i="25"/>
  <c r="H47" i="25" s="1"/>
  <c r="G55" i="25"/>
  <c r="G63" i="25"/>
  <c r="G71" i="25"/>
  <c r="G79" i="25"/>
  <c r="H79" i="25" s="1"/>
  <c r="G87" i="25"/>
  <c r="G95" i="25"/>
  <c r="G103" i="25"/>
  <c r="G111" i="25"/>
  <c r="H111" i="25" s="1"/>
  <c r="G119" i="25"/>
  <c r="G127" i="25"/>
  <c r="G135" i="25"/>
  <c r="G143" i="25"/>
  <c r="H143" i="25" s="1"/>
  <c r="G148" i="25"/>
  <c r="G154" i="25"/>
  <c r="G159" i="25"/>
  <c r="G164" i="25"/>
  <c r="G170" i="25"/>
  <c r="H170" i="25" s="1"/>
  <c r="G175" i="25"/>
  <c r="G180" i="25"/>
  <c r="G186" i="25"/>
  <c r="G191" i="25"/>
  <c r="G196" i="25"/>
  <c r="H196" i="25" s="1"/>
  <c r="G202" i="25"/>
  <c r="G207" i="25"/>
  <c r="H207" i="25" s="1"/>
  <c r="G212" i="25"/>
  <c r="G218" i="25"/>
  <c r="G223" i="25"/>
  <c r="G228" i="25"/>
  <c r="G234" i="25"/>
  <c r="G239" i="25"/>
  <c r="G244" i="25"/>
  <c r="G250" i="25"/>
  <c r="H250" i="25" s="1"/>
  <c r="G255" i="25"/>
  <c r="G260" i="25"/>
  <c r="H260" i="25" s="1"/>
  <c r="G266" i="25"/>
  <c r="G271" i="25"/>
  <c r="H271" i="25" s="1"/>
  <c r="G276" i="25"/>
  <c r="G282" i="25"/>
  <c r="G287" i="25"/>
  <c r="G292" i="25"/>
  <c r="G298" i="25"/>
  <c r="G303" i="25"/>
  <c r="G308" i="25"/>
  <c r="G314" i="25"/>
  <c r="G319" i="25"/>
  <c r="G324" i="25"/>
  <c r="H324" i="25" s="1"/>
  <c r="G330" i="25"/>
  <c r="G335" i="25"/>
  <c r="H335" i="25" s="1"/>
  <c r="G340" i="25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G444" i="25"/>
  <c r="H444" i="25" s="1"/>
  <c r="G448" i="25"/>
  <c r="G452" i="25"/>
  <c r="G456" i="25"/>
  <c r="G460" i="25"/>
  <c r="H460" i="25" s="1"/>
  <c r="G464" i="25"/>
  <c r="G468" i="25"/>
  <c r="G472" i="25"/>
  <c r="G476" i="25"/>
  <c r="G480" i="25"/>
  <c r="G484" i="25"/>
  <c r="G488" i="25"/>
  <c r="H488" i="25" s="1"/>
  <c r="G492" i="25"/>
  <c r="G496" i="25"/>
  <c r="G500" i="25"/>
  <c r="H500" i="25" s="1"/>
  <c r="G504" i="25"/>
  <c r="G508" i="25"/>
  <c r="G512" i="25"/>
  <c r="G516" i="25"/>
  <c r="G520" i="25"/>
  <c r="G524" i="25"/>
  <c r="G528" i="25"/>
  <c r="H528" i="25" s="1"/>
  <c r="G532" i="25"/>
  <c r="G536" i="25"/>
  <c r="G540" i="25"/>
  <c r="G544" i="25"/>
  <c r="G548" i="25"/>
  <c r="G552" i="25"/>
  <c r="H552" i="25" s="1"/>
  <c r="G556" i="25"/>
  <c r="G560" i="25"/>
  <c r="G564" i="25"/>
  <c r="H564" i="25" s="1"/>
  <c r="G568" i="25"/>
  <c r="G572" i="25"/>
  <c r="H572" i="25" s="1"/>
  <c r="G576" i="25"/>
  <c r="G580" i="25"/>
  <c r="G584" i="25"/>
  <c r="G588" i="25"/>
  <c r="H588" i="25" s="1"/>
  <c r="G592" i="25"/>
  <c r="G596" i="25"/>
  <c r="G600" i="25"/>
  <c r="G604" i="25"/>
  <c r="G608" i="25"/>
  <c r="G612" i="25"/>
  <c r="G616" i="25"/>
  <c r="H616" i="25" s="1"/>
  <c r="G620" i="25"/>
  <c r="G624" i="25"/>
  <c r="G628" i="25"/>
  <c r="H628" i="25" s="1"/>
  <c r="G632" i="25"/>
  <c r="G636" i="25"/>
  <c r="G640" i="25"/>
  <c r="G644" i="25"/>
  <c r="G648" i="25"/>
  <c r="G652" i="25"/>
  <c r="G656" i="25"/>
  <c r="G660" i="25"/>
  <c r="H660" i="25" s="1"/>
  <c r="G664" i="25"/>
  <c r="G668" i="25"/>
  <c r="H668" i="25" s="1"/>
  <c r="G672" i="25"/>
  <c r="G676" i="25"/>
  <c r="G680" i="25"/>
  <c r="H680" i="25" s="1"/>
  <c r="G684" i="25"/>
  <c r="G688" i="25"/>
  <c r="G692" i="25"/>
  <c r="G696" i="25"/>
  <c r="G700" i="25"/>
  <c r="G704" i="25"/>
  <c r="G708" i="25"/>
  <c r="G712" i="25"/>
  <c r="G716" i="25"/>
  <c r="G720" i="25"/>
  <c r="G724" i="25"/>
  <c r="H724" i="25" s="1"/>
  <c r="G728" i="25"/>
  <c r="G732" i="25"/>
  <c r="G736" i="25"/>
  <c r="G740" i="25"/>
  <c r="G744" i="25"/>
  <c r="H744" i="25" s="1"/>
  <c r="G748" i="25"/>
  <c r="G752" i="25"/>
  <c r="G756" i="25"/>
  <c r="G760" i="25"/>
  <c r="G764" i="25"/>
  <c r="G768" i="25"/>
  <c r="G772" i="25"/>
  <c r="G776" i="25"/>
  <c r="G780" i="25"/>
  <c r="H780" i="25" s="1"/>
  <c r="G784" i="25"/>
  <c r="G788" i="25"/>
  <c r="G792" i="25"/>
  <c r="G796" i="25"/>
  <c r="G800" i="25"/>
  <c r="G804" i="25"/>
  <c r="H804" i="25" s="1"/>
  <c r="G808" i="25"/>
  <c r="H808" i="25" s="1"/>
  <c r="G812" i="25"/>
  <c r="H812" i="25" s="1"/>
  <c r="G816" i="25"/>
  <c r="H816" i="25" s="1"/>
  <c r="G820" i="25"/>
  <c r="G824" i="25"/>
  <c r="G828" i="25"/>
  <c r="H828" i="25" s="1"/>
  <c r="G832" i="25"/>
  <c r="G836" i="25"/>
  <c r="G840" i="25"/>
  <c r="G844" i="25"/>
  <c r="G848" i="25"/>
  <c r="H848" i="25" s="1"/>
  <c r="G852" i="25"/>
  <c r="G856" i="25"/>
  <c r="G860" i="25"/>
  <c r="G864" i="25"/>
  <c r="G868" i="25"/>
  <c r="G872" i="25"/>
  <c r="H872" i="25" s="1"/>
  <c r="G876" i="25"/>
  <c r="G880" i="25"/>
  <c r="H880" i="25" s="1"/>
  <c r="G884" i="25"/>
  <c r="G888" i="25"/>
  <c r="G892" i="25"/>
  <c r="G896" i="25"/>
  <c r="H896" i="25" s="1"/>
  <c r="G900" i="25"/>
  <c r="G904" i="25"/>
  <c r="G908" i="25"/>
  <c r="H908" i="25" s="1"/>
  <c r="G912" i="25"/>
  <c r="G916" i="25"/>
  <c r="H916" i="25" s="1"/>
  <c r="G920" i="25"/>
  <c r="G924" i="25"/>
  <c r="G928" i="25"/>
  <c r="G932" i="25"/>
  <c r="G936" i="25"/>
  <c r="H936" i="25" s="1"/>
  <c r="G940" i="25"/>
  <c r="G944" i="25"/>
  <c r="H944" i="25" s="1"/>
  <c r="G948" i="25"/>
  <c r="G952" i="25"/>
  <c r="G956" i="25"/>
  <c r="G960" i="25"/>
  <c r="G964" i="25"/>
  <c r="H964" i="25" s="1"/>
  <c r="G968" i="25"/>
  <c r="G972" i="25"/>
  <c r="H972" i="25" s="1"/>
  <c r="G976" i="25"/>
  <c r="G980" i="25"/>
  <c r="G984" i="25"/>
  <c r="G988" i="25"/>
  <c r="G992" i="25"/>
  <c r="G996" i="25"/>
  <c r="G1000" i="25"/>
  <c r="H1000" i="25" s="1"/>
  <c r="G1004" i="25"/>
  <c r="G1008" i="25"/>
  <c r="G1012" i="25"/>
  <c r="G1016" i="25"/>
  <c r="G1020" i="25"/>
  <c r="G1024" i="25"/>
  <c r="H1024" i="25" s="1"/>
  <c r="G1028" i="25"/>
  <c r="G1032" i="25"/>
  <c r="G1036" i="25"/>
  <c r="H1036" i="25" s="1"/>
  <c r="G1040" i="25"/>
  <c r="G1044" i="25"/>
  <c r="H1044" i="25" s="1"/>
  <c r="G1048" i="25"/>
  <c r="G1052" i="25"/>
  <c r="G1056" i="25"/>
  <c r="G1060" i="25"/>
  <c r="G1064" i="25"/>
  <c r="H1064" i="25" s="1"/>
  <c r="G1068" i="25"/>
  <c r="G1072" i="25"/>
  <c r="G1076" i="25"/>
  <c r="G1080" i="25"/>
  <c r="G1084" i="25"/>
  <c r="G1088" i="25"/>
  <c r="G1092" i="25"/>
  <c r="H1092" i="25" s="1"/>
  <c r="G1096" i="25"/>
  <c r="G1100" i="25"/>
  <c r="H1100" i="25" s="1"/>
  <c r="G1104" i="25"/>
  <c r="G1108" i="25"/>
  <c r="G1112" i="25"/>
  <c r="H1112" i="25" s="1"/>
  <c r="G1116" i="25"/>
  <c r="G1120" i="25"/>
  <c r="G1124" i="25"/>
  <c r="G1128" i="25"/>
  <c r="G1132" i="25"/>
  <c r="G1136" i="25"/>
  <c r="G1140" i="25"/>
  <c r="H1140" i="25" s="1"/>
  <c r="G1144" i="25"/>
  <c r="H1144" i="25" s="1"/>
  <c r="G1148" i="25"/>
  <c r="G1152" i="25"/>
  <c r="H1152" i="25" s="1"/>
  <c r="G1156" i="25"/>
  <c r="G1160" i="25"/>
  <c r="G1164" i="25"/>
  <c r="H1164" i="25" s="1"/>
  <c r="G1168" i="25"/>
  <c r="G1172" i="25"/>
  <c r="G1176" i="25"/>
  <c r="G1180" i="25"/>
  <c r="G1184" i="25"/>
  <c r="G1188" i="25"/>
  <c r="G1192" i="25"/>
  <c r="G1196" i="25"/>
  <c r="G1200" i="25"/>
  <c r="I2055" i="25"/>
  <c r="G2" i="25"/>
  <c r="G10" i="25"/>
  <c r="H10" i="25" s="1"/>
  <c r="G18" i="25"/>
  <c r="G26" i="25"/>
  <c r="H26" i="25" s="1"/>
  <c r="G34" i="25"/>
  <c r="G42" i="25"/>
  <c r="H42" i="25" s="1"/>
  <c r="G50" i="25"/>
  <c r="H50" i="25" s="1"/>
  <c r="G58" i="25"/>
  <c r="G66" i="25"/>
  <c r="G74" i="25"/>
  <c r="G82" i="25"/>
  <c r="G90" i="25"/>
  <c r="G98" i="25"/>
  <c r="H98" i="25" s="1"/>
  <c r="G106" i="25"/>
  <c r="G114" i="25"/>
  <c r="G122" i="25"/>
  <c r="G130" i="25"/>
  <c r="G138" i="25"/>
  <c r="G144" i="25"/>
  <c r="G150" i="25"/>
  <c r="G155" i="25"/>
  <c r="G160" i="25"/>
  <c r="H160" i="25" s="1"/>
  <c r="G166" i="25"/>
  <c r="G171" i="25"/>
  <c r="H171" i="25" s="1"/>
  <c r="G176" i="25"/>
  <c r="G182" i="25"/>
  <c r="H182" i="25" s="1"/>
  <c r="G187" i="25"/>
  <c r="G192" i="25"/>
  <c r="G198" i="25"/>
  <c r="G203" i="25"/>
  <c r="G208" i="25"/>
  <c r="G214" i="25"/>
  <c r="G219" i="25"/>
  <c r="G224" i="25"/>
  <c r="H224" i="25" s="1"/>
  <c r="G230" i="25"/>
  <c r="H230" i="25" s="1"/>
  <c r="G235" i="25"/>
  <c r="H235" i="25" s="1"/>
  <c r="G240" i="25"/>
  <c r="G246" i="25"/>
  <c r="G251" i="25"/>
  <c r="G256" i="25"/>
  <c r="G262" i="25"/>
  <c r="G267" i="25"/>
  <c r="G272" i="25"/>
  <c r="G278" i="25"/>
  <c r="G283" i="25"/>
  <c r="G288" i="25"/>
  <c r="H288" i="25" s="1"/>
  <c r="G294" i="25"/>
  <c r="G299" i="25"/>
  <c r="H299" i="25" s="1"/>
  <c r="G304" i="25"/>
  <c r="G310" i="25"/>
  <c r="G315" i="25"/>
  <c r="G320" i="25"/>
  <c r="G326" i="25"/>
  <c r="G331" i="25"/>
  <c r="G336" i="25"/>
  <c r="G342" i="25"/>
  <c r="G347" i="25"/>
  <c r="G352" i="25"/>
  <c r="G358" i="25"/>
  <c r="H358" i="25" s="1"/>
  <c r="G363" i="25"/>
  <c r="G368" i="25"/>
  <c r="G374" i="25"/>
  <c r="H374" i="25" s="1"/>
  <c r="G379" i="25"/>
  <c r="G384" i="25"/>
  <c r="G390" i="25"/>
  <c r="G395" i="25"/>
  <c r="G400" i="25"/>
  <c r="H400" i="25" s="1"/>
  <c r="G406" i="25"/>
  <c r="H406" i="25" s="1"/>
  <c r="G411" i="25"/>
  <c r="G416" i="25"/>
  <c r="H416" i="25" s="1"/>
  <c r="G422" i="25"/>
  <c r="G427" i="25"/>
  <c r="G432" i="25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G857" i="25"/>
  <c r="G861" i="25"/>
  <c r="G865" i="25"/>
  <c r="G869" i="25"/>
  <c r="H869" i="25" s="1"/>
  <c r="G873" i="25"/>
  <c r="G877" i="25"/>
  <c r="G881" i="25"/>
  <c r="H881" i="25" s="1"/>
  <c r="G885" i="25"/>
  <c r="H885" i="25" s="1"/>
  <c r="G889" i="25"/>
  <c r="G893" i="25"/>
  <c r="G897" i="25"/>
  <c r="G901" i="25"/>
  <c r="G905" i="25"/>
  <c r="H905" i="25" s="1"/>
  <c r="G909" i="25"/>
  <c r="H909" i="25" s="1"/>
  <c r="G913" i="25"/>
  <c r="G917" i="25"/>
  <c r="G921" i="25"/>
  <c r="G925" i="25"/>
  <c r="G929" i="25"/>
  <c r="G933" i="25"/>
  <c r="H933" i="25" s="1"/>
  <c r="G937" i="25"/>
  <c r="G941" i="25"/>
  <c r="G945" i="25"/>
  <c r="H945" i="25" s="1"/>
  <c r="G949" i="25"/>
  <c r="G953" i="25"/>
  <c r="H953" i="25" s="1"/>
  <c r="G957" i="25"/>
  <c r="G961" i="25"/>
  <c r="G965" i="25"/>
  <c r="G969" i="25"/>
  <c r="H969" i="25" s="1"/>
  <c r="G973" i="25"/>
  <c r="H973" i="25" s="1"/>
  <c r="G977" i="25"/>
  <c r="G981" i="25"/>
  <c r="G985" i="25"/>
  <c r="G989" i="25"/>
  <c r="G993" i="25"/>
  <c r="G997" i="25"/>
  <c r="G1001" i="25"/>
  <c r="G1005" i="25"/>
  <c r="G1009" i="25"/>
  <c r="H1009" i="25" s="1"/>
  <c r="G1013" i="25"/>
  <c r="H1013" i="25" s="1"/>
  <c r="G1017" i="25"/>
  <c r="G1021" i="25"/>
  <c r="G1025" i="25"/>
  <c r="G1029" i="25"/>
  <c r="G1033" i="25"/>
  <c r="H1033" i="25" s="1"/>
  <c r="G1037" i="25"/>
  <c r="H1037" i="25" s="1"/>
  <c r="G1041" i="25"/>
  <c r="G1045" i="25"/>
  <c r="G1049" i="25"/>
  <c r="G1053" i="25"/>
  <c r="G1057" i="25"/>
  <c r="G1061" i="25"/>
  <c r="G1065" i="25"/>
  <c r="G1069" i="25"/>
  <c r="G1073" i="25"/>
  <c r="H1073" i="25" s="1"/>
  <c r="G1077" i="25"/>
  <c r="G1081" i="25"/>
  <c r="H1081" i="25" s="1"/>
  <c r="G1085" i="25"/>
  <c r="G1089" i="25"/>
  <c r="G1093" i="25"/>
  <c r="H1093" i="25" s="1"/>
  <c r="G1097" i="25"/>
  <c r="G1101" i="25"/>
  <c r="G1105" i="25"/>
  <c r="G1109" i="25"/>
  <c r="G1113" i="25"/>
  <c r="G1117" i="25"/>
  <c r="G1121" i="25"/>
  <c r="G1125" i="25"/>
  <c r="H1125" i="25" s="1"/>
  <c r="G1129" i="25"/>
  <c r="G1133" i="25"/>
  <c r="G1137" i="25"/>
  <c r="H1137" i="25" s="1"/>
  <c r="G1141" i="25"/>
  <c r="H1141" i="25" s="1"/>
  <c r="G1145" i="25"/>
  <c r="G1149" i="25"/>
  <c r="G1153" i="25"/>
  <c r="I2059" i="25"/>
  <c r="G3" i="25"/>
  <c r="G11" i="25"/>
  <c r="H11" i="25" s="1"/>
  <c r="G19" i="25"/>
  <c r="G27" i="25"/>
  <c r="G35" i="25"/>
  <c r="G43" i="25"/>
  <c r="H43" i="25" s="1"/>
  <c r="G51" i="25"/>
  <c r="G59" i="25"/>
  <c r="G67" i="25"/>
  <c r="G75" i="25"/>
  <c r="H75" i="25" s="1"/>
  <c r="G83" i="25"/>
  <c r="G91" i="25"/>
  <c r="G99" i="25"/>
  <c r="G107" i="25"/>
  <c r="H107" i="25" s="1"/>
  <c r="G115" i="25"/>
  <c r="G123" i="25"/>
  <c r="G131" i="25"/>
  <c r="G139" i="25"/>
  <c r="H139" i="25" s="1"/>
  <c r="G146" i="25"/>
  <c r="G151" i="25"/>
  <c r="G156" i="25"/>
  <c r="G162" i="25"/>
  <c r="H162" i="25" s="1"/>
  <c r="G167" i="25"/>
  <c r="G172" i="25"/>
  <c r="G178" i="25"/>
  <c r="H178" i="25" s="1"/>
  <c r="G183" i="25"/>
  <c r="G188" i="25"/>
  <c r="H188" i="25" s="1"/>
  <c r="G194" i="25"/>
  <c r="G199" i="25"/>
  <c r="H199" i="25" s="1"/>
  <c r="G204" i="25"/>
  <c r="G210" i="25"/>
  <c r="G215" i="25"/>
  <c r="G220" i="25"/>
  <c r="G226" i="25"/>
  <c r="G231" i="25"/>
  <c r="G236" i="25"/>
  <c r="G242" i="25"/>
  <c r="G247" i="25"/>
  <c r="G252" i="25"/>
  <c r="H252" i="25" s="1"/>
  <c r="G258" i="25"/>
  <c r="G263" i="25"/>
  <c r="H263" i="25" s="1"/>
  <c r="G268" i="25"/>
  <c r="G274" i="25"/>
  <c r="G279" i="25"/>
  <c r="G284" i="25"/>
  <c r="G290" i="25"/>
  <c r="G295" i="25"/>
  <c r="G300" i="25"/>
  <c r="G306" i="25"/>
  <c r="H306" i="25" s="1"/>
  <c r="G311" i="25"/>
  <c r="G316" i="25"/>
  <c r="H316" i="25" s="1"/>
  <c r="G322" i="25"/>
  <c r="H322" i="25" s="1"/>
  <c r="G327" i="25"/>
  <c r="H327" i="25" s="1"/>
  <c r="G332" i="25"/>
  <c r="G338" i="25"/>
  <c r="G343" i="25"/>
  <c r="G348" i="25"/>
  <c r="G354" i="25"/>
  <c r="G359" i="25"/>
  <c r="G364" i="25"/>
  <c r="H364" i="25" s="1"/>
  <c r="G370" i="25"/>
  <c r="H370" i="25" s="1"/>
  <c r="G375" i="25"/>
  <c r="G380" i="25"/>
  <c r="G386" i="25"/>
  <c r="G391" i="25"/>
  <c r="G396" i="25"/>
  <c r="H396" i="25" s="1"/>
  <c r="G402" i="25"/>
  <c r="G407" i="25"/>
  <c r="G412" i="25"/>
  <c r="H412" i="25" s="1"/>
  <c r="G418" i="25"/>
  <c r="H418" i="25" s="1"/>
  <c r="G423" i="25"/>
  <c r="G428" i="25"/>
  <c r="H428" i="25" s="1"/>
  <c r="G434" i="25"/>
  <c r="G438" i="25"/>
  <c r="G442" i="25"/>
  <c r="H442" i="25" s="1"/>
  <c r="G446" i="25"/>
  <c r="G450" i="25"/>
  <c r="G454" i="25"/>
  <c r="H454" i="25" s="1"/>
  <c r="G458" i="25"/>
  <c r="G462" i="25"/>
  <c r="G466" i="25"/>
  <c r="G470" i="25"/>
  <c r="G474" i="25"/>
  <c r="G478" i="25"/>
  <c r="G482" i="25"/>
  <c r="G486" i="25"/>
  <c r="G490" i="25"/>
  <c r="G494" i="25"/>
  <c r="H494" i="25" s="1"/>
  <c r="G498" i="25"/>
  <c r="H498" i="25" s="1"/>
  <c r="G502" i="25"/>
  <c r="G506" i="25"/>
  <c r="H506" i="25" s="1"/>
  <c r="G510" i="25"/>
  <c r="G514" i="25"/>
  <c r="G518" i="25"/>
  <c r="G522" i="25"/>
  <c r="G526" i="25"/>
  <c r="G530" i="25"/>
  <c r="G534" i="25"/>
  <c r="G538" i="25"/>
  <c r="G542" i="25"/>
  <c r="G546" i="25"/>
  <c r="G550" i="25"/>
  <c r="G554" i="25"/>
  <c r="G558" i="25"/>
  <c r="H558" i="25" s="1"/>
  <c r="G562" i="25"/>
  <c r="G566" i="25"/>
  <c r="G570" i="25"/>
  <c r="H570" i="25" s="1"/>
  <c r="G574" i="25"/>
  <c r="G578" i="25"/>
  <c r="G582" i="25"/>
  <c r="H582" i="25" s="1"/>
  <c r="G586" i="25"/>
  <c r="G590" i="25"/>
  <c r="G594" i="25"/>
  <c r="G598" i="25"/>
  <c r="G602" i="25"/>
  <c r="G606" i="25"/>
  <c r="G610" i="25"/>
  <c r="G614" i="25"/>
  <c r="G618" i="25"/>
  <c r="G622" i="25"/>
  <c r="H622" i="25" s="1"/>
  <c r="G626" i="25"/>
  <c r="H626" i="25" s="1"/>
  <c r="G630" i="25"/>
  <c r="G634" i="25"/>
  <c r="H634" i="25" s="1"/>
  <c r="G638" i="25"/>
  <c r="G642" i="25"/>
  <c r="G646" i="25"/>
  <c r="G650" i="25"/>
  <c r="G654" i="25"/>
  <c r="G658" i="25"/>
  <c r="H658" i="25" s="1"/>
  <c r="G662" i="25"/>
  <c r="H662" i="25" s="1"/>
  <c r="G666" i="25"/>
  <c r="G670" i="25"/>
  <c r="G674" i="25"/>
  <c r="G678" i="25"/>
  <c r="G682" i="25"/>
  <c r="G686" i="25"/>
  <c r="H686" i="25" s="1"/>
  <c r="G690" i="25"/>
  <c r="G694" i="25"/>
  <c r="H694" i="25" s="1"/>
  <c r="G698" i="25"/>
  <c r="G702" i="25"/>
  <c r="G706" i="25"/>
  <c r="H706" i="25" s="1"/>
  <c r="G710" i="25"/>
  <c r="G714" i="25"/>
  <c r="G718" i="25"/>
  <c r="G722" i="25"/>
  <c r="G726" i="25"/>
  <c r="G730" i="25"/>
  <c r="H730" i="25" s="1"/>
  <c r="G734" i="25"/>
  <c r="G738" i="25"/>
  <c r="G742" i="25"/>
  <c r="H742" i="25" s="1"/>
  <c r="G746" i="25"/>
  <c r="G750" i="25"/>
  <c r="H750" i="25" s="1"/>
  <c r="G754" i="25"/>
  <c r="G758" i="25"/>
  <c r="H758" i="25" s="1"/>
  <c r="G762" i="25"/>
  <c r="G766" i="25"/>
  <c r="G770" i="25"/>
  <c r="G774" i="25"/>
  <c r="H774" i="25" s="1"/>
  <c r="G778" i="25"/>
  <c r="H778" i="25" s="1"/>
  <c r="G782" i="25"/>
  <c r="G786" i="25"/>
  <c r="G790" i="25"/>
  <c r="G794" i="25"/>
  <c r="H794" i="25" s="1"/>
  <c r="G798" i="25"/>
  <c r="G802" i="25"/>
  <c r="G806" i="25"/>
  <c r="G810" i="25"/>
  <c r="G814" i="25"/>
  <c r="H814" i="25" s="1"/>
  <c r="G818" i="25"/>
  <c r="G822" i="25"/>
  <c r="G826" i="25"/>
  <c r="H826" i="25" s="1"/>
  <c r="G830" i="25"/>
  <c r="G834" i="25"/>
  <c r="G838" i="25"/>
  <c r="H838" i="25" s="1"/>
  <c r="G842" i="25"/>
  <c r="G846" i="25"/>
  <c r="G850" i="25"/>
  <c r="G854" i="25"/>
  <c r="H854" i="25" s="1"/>
  <c r="G858" i="25"/>
  <c r="G862" i="25"/>
  <c r="G866" i="25"/>
  <c r="G870" i="25"/>
  <c r="G874" i="25"/>
  <c r="H874" i="25" s="1"/>
  <c r="G878" i="25"/>
  <c r="G882" i="25"/>
  <c r="H882" i="25" s="1"/>
  <c r="G886" i="25"/>
  <c r="G890" i="25"/>
  <c r="G894" i="25"/>
  <c r="G898" i="25"/>
  <c r="G902" i="25"/>
  <c r="G906" i="25"/>
  <c r="G910" i="25"/>
  <c r="G914" i="25"/>
  <c r="G918" i="25"/>
  <c r="H918" i="25" s="1"/>
  <c r="G922" i="25"/>
  <c r="H922" i="25" s="1"/>
  <c r="G926" i="25"/>
  <c r="G930" i="25"/>
  <c r="G934" i="25"/>
  <c r="G938" i="25"/>
  <c r="G942" i="25"/>
  <c r="H942" i="25" s="1"/>
  <c r="G946" i="25"/>
  <c r="H946" i="25" s="1"/>
  <c r="G950" i="25"/>
  <c r="G954" i="25"/>
  <c r="G958" i="25"/>
  <c r="G962" i="25"/>
  <c r="G966" i="25"/>
  <c r="G970" i="25"/>
  <c r="G974" i="25"/>
  <c r="G978" i="25"/>
  <c r="G982" i="25"/>
  <c r="H982" i="25" s="1"/>
  <c r="G986" i="25"/>
  <c r="G990" i="25"/>
  <c r="G994" i="25"/>
  <c r="G998" i="25"/>
  <c r="G1002" i="25"/>
  <c r="H1002" i="25" s="1"/>
  <c r="G1006" i="25"/>
  <c r="G1010" i="25"/>
  <c r="H1010" i="25" s="1"/>
  <c r="G1014" i="25"/>
  <c r="G1018" i="25"/>
  <c r="H1018" i="25" s="1"/>
  <c r="G1022" i="25"/>
  <c r="H1022" i="25" s="1"/>
  <c r="G1026" i="25"/>
  <c r="G1030" i="25"/>
  <c r="G1034" i="25"/>
  <c r="G1038" i="25"/>
  <c r="G1042" i="25"/>
  <c r="G1046" i="25"/>
  <c r="H1046" i="25" s="1"/>
  <c r="G1050" i="25"/>
  <c r="G1054" i="25"/>
  <c r="G1058" i="25"/>
  <c r="G1062" i="25"/>
  <c r="G1066" i="25"/>
  <c r="G1070" i="25"/>
  <c r="H1070" i="25" s="1"/>
  <c r="G1074" i="25"/>
  <c r="H1074" i="25" s="1"/>
  <c r="G1078" i="25"/>
  <c r="G1082" i="25"/>
  <c r="G1086" i="25"/>
  <c r="H1086" i="25" s="1"/>
  <c r="G1090" i="25"/>
  <c r="G1094" i="25"/>
  <c r="G1098" i="25"/>
  <c r="G1102" i="25"/>
  <c r="G1106" i="25"/>
  <c r="G1110" i="25"/>
  <c r="H1110" i="25" s="1"/>
  <c r="G1114" i="25"/>
  <c r="G1118" i="25"/>
  <c r="G1122" i="25"/>
  <c r="H1122" i="25" s="1"/>
  <c r="G1126" i="25"/>
  <c r="G1130" i="25"/>
  <c r="H1130" i="25" s="1"/>
  <c r="G1134" i="25"/>
  <c r="G1138" i="25"/>
  <c r="G1142" i="25"/>
  <c r="G1146" i="25"/>
  <c r="G1150" i="25"/>
  <c r="G1154" i="25"/>
  <c r="G1158" i="25"/>
  <c r="G1162" i="25"/>
  <c r="G1166" i="25"/>
  <c r="G1170" i="25"/>
  <c r="G1174" i="25"/>
  <c r="H1174" i="25" s="1"/>
  <c r="G1178" i="25"/>
  <c r="H1178" i="25" s="1"/>
  <c r="G1182" i="25"/>
  <c r="H1182" i="25" s="1"/>
  <c r="G1186" i="25"/>
  <c r="G1190" i="25"/>
  <c r="G1194" i="25"/>
  <c r="G1198" i="25"/>
  <c r="H1198" i="25" s="1"/>
  <c r="G1202" i="25"/>
  <c r="G1206" i="25"/>
  <c r="G1210" i="25"/>
  <c r="G1214" i="25"/>
  <c r="G1218" i="25"/>
  <c r="H1218" i="25" s="1"/>
  <c r="G1222" i="25"/>
  <c r="G1226" i="25"/>
  <c r="G1230" i="25"/>
  <c r="G1234" i="25"/>
  <c r="G1238" i="25"/>
  <c r="H1238" i="25" s="1"/>
  <c r="G1242" i="25"/>
  <c r="G1246" i="25"/>
  <c r="G1250" i="25"/>
  <c r="G1254" i="25"/>
  <c r="G1258" i="25"/>
  <c r="H1258" i="25" s="1"/>
  <c r="G1262" i="25"/>
  <c r="G1266" i="25"/>
  <c r="H1266" i="25" s="1"/>
  <c r="G1270" i="25"/>
  <c r="G1274" i="25"/>
  <c r="G1278" i="25"/>
  <c r="G1282" i="25"/>
  <c r="G1286" i="25"/>
  <c r="G1290" i="25"/>
  <c r="G1294" i="25"/>
  <c r="G1298" i="25"/>
  <c r="G1302" i="25"/>
  <c r="H1302" i="25" s="1"/>
  <c r="G1306" i="25"/>
  <c r="G1310" i="25"/>
  <c r="G1314" i="25"/>
  <c r="H1314" i="25" s="1"/>
  <c r="G1318" i="25"/>
  <c r="G1322" i="25"/>
  <c r="G1326" i="25"/>
  <c r="H1326" i="25" s="1"/>
  <c r="G1330" i="25"/>
  <c r="G1334" i="25"/>
  <c r="G1338" i="25"/>
  <c r="H1338" i="25" s="1"/>
  <c r="G1342" i="25"/>
  <c r="G1346" i="25"/>
  <c r="G1350" i="25"/>
  <c r="G1354" i="25"/>
  <c r="G1358" i="25"/>
  <c r="G1362" i="25"/>
  <c r="G1366" i="25"/>
  <c r="H1366" i="25" s="1"/>
  <c r="G1370" i="25"/>
  <c r="G1374" i="25"/>
  <c r="G1378" i="25"/>
  <c r="G1382" i="25"/>
  <c r="G1386" i="25"/>
  <c r="H1386" i="25" s="1"/>
  <c r="G1390" i="25"/>
  <c r="G1394" i="25"/>
  <c r="G1398" i="25"/>
  <c r="G1402" i="25"/>
  <c r="G1406" i="25"/>
  <c r="G1410" i="25"/>
  <c r="H1410" i="25" s="1"/>
  <c r="G1414" i="25"/>
  <c r="G1418" i="25"/>
  <c r="G1422" i="25"/>
  <c r="G1426" i="25"/>
  <c r="G1430" i="25"/>
  <c r="H1430" i="25" s="1"/>
  <c r="G1434" i="25"/>
  <c r="H1434" i="25" s="1"/>
  <c r="G1438" i="25"/>
  <c r="G1442" i="25"/>
  <c r="G1446" i="25"/>
  <c r="G1450" i="25"/>
  <c r="G1454" i="25"/>
  <c r="H1454" i="25" s="1"/>
  <c r="G1458" i="25"/>
  <c r="H1458" i="25" s="1"/>
  <c r="G1462" i="25"/>
  <c r="G6" i="25"/>
  <c r="G38" i="25"/>
  <c r="G70" i="25"/>
  <c r="G102" i="25"/>
  <c r="G134" i="25"/>
  <c r="G158" i="25"/>
  <c r="G14" i="25"/>
  <c r="G46" i="25"/>
  <c r="G78" i="25"/>
  <c r="G110" i="25"/>
  <c r="G142" i="25"/>
  <c r="H142" i="25" s="1"/>
  <c r="G163" i="25"/>
  <c r="G184" i="25"/>
  <c r="H184" i="25" s="1"/>
  <c r="G206" i="25"/>
  <c r="H206" i="25" s="1"/>
  <c r="G227" i="25"/>
  <c r="G248" i="25"/>
  <c r="H248" i="25" s="1"/>
  <c r="G270" i="25"/>
  <c r="H270" i="25" s="1"/>
  <c r="G291" i="25"/>
  <c r="H291" i="25" s="1"/>
  <c r="G312" i="25"/>
  <c r="G334" i="25"/>
  <c r="H334" i="25" s="1"/>
  <c r="G355" i="25"/>
  <c r="G376" i="25"/>
  <c r="G398" i="25"/>
  <c r="G419" i="25"/>
  <c r="H419" i="25" s="1"/>
  <c r="G439" i="25"/>
  <c r="H439" i="25" s="1"/>
  <c r="G455" i="25"/>
  <c r="G471" i="25"/>
  <c r="G487" i="25"/>
  <c r="G503" i="25"/>
  <c r="G519" i="25"/>
  <c r="G535" i="25"/>
  <c r="G551" i="25"/>
  <c r="H551" i="25" s="1"/>
  <c r="G567" i="25"/>
  <c r="G583" i="25"/>
  <c r="G599" i="25"/>
  <c r="G615" i="25"/>
  <c r="G631" i="25"/>
  <c r="G647" i="25"/>
  <c r="H647" i="25" s="1"/>
  <c r="G663" i="25"/>
  <c r="G679" i="25"/>
  <c r="G695" i="25"/>
  <c r="G711" i="25"/>
  <c r="G727" i="25"/>
  <c r="G743" i="25"/>
  <c r="G759" i="25"/>
  <c r="G775" i="25"/>
  <c r="G791" i="25"/>
  <c r="H791" i="25" s="1"/>
  <c r="G807" i="25"/>
  <c r="G823" i="25"/>
  <c r="G839" i="25"/>
  <c r="H839" i="25" s="1"/>
  <c r="G855" i="25"/>
  <c r="G871" i="25"/>
  <c r="G887" i="25"/>
  <c r="G903" i="25"/>
  <c r="H903" i="25" s="1"/>
  <c r="G919" i="25"/>
  <c r="G935" i="25"/>
  <c r="G951" i="25"/>
  <c r="G967" i="25"/>
  <c r="H967" i="25" s="1"/>
  <c r="G983" i="25"/>
  <c r="G999" i="25"/>
  <c r="G1015" i="25"/>
  <c r="G1031" i="25"/>
  <c r="H1031" i="25" s="1"/>
  <c r="G1047" i="25"/>
  <c r="G1063" i="25"/>
  <c r="G1079" i="25"/>
  <c r="G1095" i="25"/>
  <c r="H1095" i="25" s="1"/>
  <c r="G1111" i="25"/>
  <c r="G1127" i="25"/>
  <c r="G1143" i="25"/>
  <c r="G1157" i="25"/>
  <c r="G1165" i="25"/>
  <c r="G1173" i="25"/>
  <c r="G1181" i="25"/>
  <c r="G1189" i="25"/>
  <c r="H1189" i="25" s="1"/>
  <c r="G1197" i="25"/>
  <c r="G1204" i="25"/>
  <c r="G1209" i="25"/>
  <c r="G1215" i="25"/>
  <c r="G1220" i="25"/>
  <c r="G1225" i="25"/>
  <c r="H1225" i="25" s="1"/>
  <c r="G1231" i="25"/>
  <c r="G1236" i="25"/>
  <c r="G1241" i="25"/>
  <c r="G1247" i="25"/>
  <c r="H1247" i="25" s="1"/>
  <c r="G1252" i="25"/>
  <c r="G1257" i="25"/>
  <c r="H1257" i="25" s="1"/>
  <c r="G1263" i="25"/>
  <c r="G1268" i="25"/>
  <c r="G1273" i="25"/>
  <c r="H1273" i="25" s="1"/>
  <c r="G1279" i="25"/>
  <c r="G1284" i="25"/>
  <c r="G1289" i="25"/>
  <c r="G1295" i="25"/>
  <c r="G1300" i="25"/>
  <c r="G1305" i="25"/>
  <c r="G1311" i="25"/>
  <c r="H1311" i="25" s="1"/>
  <c r="G1316" i="25"/>
  <c r="H1316" i="25" s="1"/>
  <c r="G1321" i="25"/>
  <c r="G1327" i="25"/>
  <c r="G1332" i="25"/>
  <c r="G1337" i="25"/>
  <c r="G1343" i="25"/>
  <c r="G1348" i="25"/>
  <c r="G1353" i="25"/>
  <c r="G1359" i="25"/>
  <c r="G1364" i="25"/>
  <c r="G1369" i="25"/>
  <c r="G1375" i="25"/>
  <c r="H1375" i="25" s="1"/>
  <c r="G1380" i="25"/>
  <c r="G1385" i="25"/>
  <c r="G1391" i="25"/>
  <c r="G1396" i="25"/>
  <c r="H1396" i="25" s="1"/>
  <c r="G1401" i="25"/>
  <c r="H1401" i="25" s="1"/>
  <c r="G1407" i="25"/>
  <c r="G1412" i="25"/>
  <c r="G1417" i="25"/>
  <c r="G1423" i="25"/>
  <c r="G1428" i="25"/>
  <c r="H1428" i="25" s="1"/>
  <c r="G1433" i="25"/>
  <c r="G1439" i="25"/>
  <c r="H1439" i="25" s="1"/>
  <c r="G1444" i="25"/>
  <c r="H1444" i="25" s="1"/>
  <c r="G1449" i="25"/>
  <c r="H1449" i="25" s="1"/>
  <c r="G1455" i="25"/>
  <c r="G1460" i="25"/>
  <c r="H1460" i="25" s="1"/>
  <c r="G1465" i="25"/>
  <c r="G1469" i="25"/>
  <c r="G1473" i="25"/>
  <c r="G1477" i="25"/>
  <c r="G1481" i="25"/>
  <c r="G1485" i="25"/>
  <c r="H1485" i="25" s="1"/>
  <c r="G1489" i="25"/>
  <c r="H1489" i="25" s="1"/>
  <c r="G1493" i="25"/>
  <c r="G1497" i="25"/>
  <c r="G1501" i="25"/>
  <c r="G1505" i="25"/>
  <c r="G1509" i="25"/>
  <c r="G1513" i="25"/>
  <c r="G1517" i="25"/>
  <c r="G1521" i="25"/>
  <c r="G1525" i="25"/>
  <c r="G1529" i="25"/>
  <c r="H1529" i="25" s="1"/>
  <c r="G1533" i="25"/>
  <c r="H1533" i="25" s="1"/>
  <c r="G1537" i="25"/>
  <c r="G1541" i="25"/>
  <c r="G1545" i="25"/>
  <c r="G1549" i="25"/>
  <c r="G1553" i="25"/>
  <c r="H1553" i="25" s="1"/>
  <c r="G1557" i="25"/>
  <c r="G1561" i="25"/>
  <c r="G1565" i="25"/>
  <c r="H1565" i="25" s="1"/>
  <c r="G1569" i="25"/>
  <c r="G1573" i="25"/>
  <c r="H1573" i="25" s="1"/>
  <c r="G1577" i="25"/>
  <c r="G1581" i="25"/>
  <c r="H1581" i="25" s="1"/>
  <c r="G1585" i="25"/>
  <c r="G1589" i="25"/>
  <c r="H1589" i="25" s="1"/>
  <c r="G1593" i="25"/>
  <c r="G1597" i="25"/>
  <c r="G1601" i="25"/>
  <c r="G1605" i="25"/>
  <c r="G1609" i="25"/>
  <c r="G1613" i="25"/>
  <c r="G1617" i="25"/>
  <c r="H1617" i="25" s="1"/>
  <c r="G1621" i="25"/>
  <c r="G1625" i="25"/>
  <c r="G1629" i="25"/>
  <c r="G1633" i="25"/>
  <c r="G1637" i="25"/>
  <c r="G1641" i="25"/>
  <c r="G1645" i="25"/>
  <c r="G1649" i="25"/>
  <c r="G1653" i="25"/>
  <c r="G1657" i="25"/>
  <c r="H1657" i="25" s="1"/>
  <c r="G1661" i="25"/>
  <c r="G1665" i="25"/>
  <c r="G1669" i="25"/>
  <c r="H1669" i="25" s="1"/>
  <c r="G1673" i="25"/>
  <c r="G1677" i="25"/>
  <c r="G1681" i="25"/>
  <c r="H1681" i="25" s="1"/>
  <c r="G1685" i="25"/>
  <c r="G1689" i="25"/>
  <c r="G1693" i="25"/>
  <c r="G1697" i="25"/>
  <c r="G1701" i="25"/>
  <c r="G1705" i="25"/>
  <c r="G1709" i="25"/>
  <c r="H1709" i="25" s="1"/>
  <c r="G1713" i="25"/>
  <c r="G1717" i="25"/>
  <c r="G1721" i="25"/>
  <c r="H1721" i="25" s="1"/>
  <c r="G1725" i="25"/>
  <c r="G1729" i="25"/>
  <c r="H1729" i="25" s="1"/>
  <c r="G1733" i="25"/>
  <c r="G1737" i="25"/>
  <c r="G1741" i="25"/>
  <c r="H1741" i="25" s="1"/>
  <c r="G1745" i="25"/>
  <c r="G1749" i="25"/>
  <c r="G1753" i="25"/>
  <c r="H1753" i="25" s="1"/>
  <c r="G1757" i="25"/>
  <c r="G1761" i="25"/>
  <c r="H1761" i="25" s="1"/>
  <c r="G1765" i="25"/>
  <c r="G1769" i="25"/>
  <c r="G1773" i="25"/>
  <c r="H1773" i="25" s="1"/>
  <c r="G1777" i="25"/>
  <c r="G1781" i="25"/>
  <c r="G1785" i="25"/>
  <c r="G1789" i="25"/>
  <c r="G1793" i="25"/>
  <c r="G1797" i="25"/>
  <c r="G1801" i="25"/>
  <c r="G1805" i="25"/>
  <c r="H1805" i="25" s="1"/>
  <c r="G1809" i="25"/>
  <c r="G1813" i="25"/>
  <c r="G1817" i="25"/>
  <c r="H1817" i="25" s="1"/>
  <c r="G1821" i="25"/>
  <c r="G1825" i="25"/>
  <c r="H1825" i="25" s="1"/>
  <c r="G1829" i="25"/>
  <c r="G1833" i="25"/>
  <c r="G1837" i="25"/>
  <c r="H1837" i="25" s="1"/>
  <c r="G1841" i="25"/>
  <c r="G1845" i="25"/>
  <c r="G1849" i="25"/>
  <c r="G1853" i="25"/>
  <c r="G1857" i="25"/>
  <c r="H1857" i="25" s="1"/>
  <c r="G1861" i="25"/>
  <c r="G1865" i="25"/>
  <c r="G1869" i="25"/>
  <c r="H1869" i="25" s="1"/>
  <c r="G1873" i="25"/>
  <c r="G1877" i="25"/>
  <c r="G1881" i="25"/>
  <c r="G1885" i="25"/>
  <c r="G1889" i="25"/>
  <c r="H1889" i="25" s="1"/>
  <c r="G1893" i="25"/>
  <c r="G1897" i="25"/>
  <c r="G1901" i="25"/>
  <c r="H1901" i="25" s="1"/>
  <c r="G1905" i="25"/>
  <c r="G1909" i="25"/>
  <c r="G1913" i="25"/>
  <c r="G1917" i="25"/>
  <c r="G1921" i="25"/>
  <c r="H1921" i="25" s="1"/>
  <c r="G1925" i="25"/>
  <c r="G1929" i="25"/>
  <c r="G1933" i="25"/>
  <c r="H1933" i="25" s="1"/>
  <c r="G1937" i="25"/>
  <c r="G1941" i="25"/>
  <c r="G1945" i="25"/>
  <c r="G1949" i="25"/>
  <c r="G1953" i="25"/>
  <c r="H1953" i="25" s="1"/>
  <c r="G1957" i="25"/>
  <c r="G1961" i="25"/>
  <c r="G1965" i="25"/>
  <c r="H1965" i="25" s="1"/>
  <c r="G1969" i="25"/>
  <c r="G1973" i="25"/>
  <c r="G1977" i="25"/>
  <c r="G1981" i="25"/>
  <c r="G1985" i="25"/>
  <c r="H1985" i="25" s="1"/>
  <c r="G1989" i="25"/>
  <c r="G1993" i="25"/>
  <c r="G1997" i="25"/>
  <c r="H1997" i="25" s="1"/>
  <c r="G2001" i="25"/>
  <c r="G2005" i="25"/>
  <c r="G2009" i="25"/>
  <c r="G2013" i="25"/>
  <c r="G2017" i="25"/>
  <c r="H2017" i="25" s="1"/>
  <c r="G2021" i="25"/>
  <c r="G2025" i="25"/>
  <c r="G2029" i="25"/>
  <c r="H2029" i="25" s="1"/>
  <c r="G2033" i="25"/>
  <c r="G2037" i="25"/>
  <c r="G2041" i="25"/>
  <c r="G2045" i="25"/>
  <c r="G2049" i="25"/>
  <c r="H2049" i="25" s="1"/>
  <c r="G2053" i="25"/>
  <c r="G2057" i="25"/>
  <c r="G2061" i="25"/>
  <c r="H2061" i="25" s="1"/>
  <c r="G2065" i="25"/>
  <c r="G2069" i="25"/>
  <c r="E6" i="25"/>
  <c r="E10" i="25"/>
  <c r="E14" i="25"/>
  <c r="E18" i="25"/>
  <c r="E22" i="25"/>
  <c r="E26" i="25"/>
  <c r="E30" i="25"/>
  <c r="E34" i="25"/>
  <c r="E38" i="25"/>
  <c r="E42" i="25"/>
  <c r="E46" i="25"/>
  <c r="E50" i="25"/>
  <c r="E54" i="25"/>
  <c r="E58" i="25"/>
  <c r="E62" i="25"/>
  <c r="E66" i="25"/>
  <c r="E70" i="25"/>
  <c r="E74" i="25"/>
  <c r="E78" i="25"/>
  <c r="E82" i="25"/>
  <c r="E86" i="25"/>
  <c r="E90" i="25"/>
  <c r="E94" i="25"/>
  <c r="E98" i="25"/>
  <c r="E102" i="25"/>
  <c r="E106" i="25"/>
  <c r="E110" i="25"/>
  <c r="E114" i="25"/>
  <c r="E118" i="25"/>
  <c r="E122" i="25"/>
  <c r="E126" i="25"/>
  <c r="E130" i="25"/>
  <c r="E134" i="25"/>
  <c r="E138" i="25"/>
  <c r="E142" i="25"/>
  <c r="E146" i="25"/>
  <c r="E150" i="25"/>
  <c r="E154" i="25"/>
  <c r="E158" i="25"/>
  <c r="E162" i="25"/>
  <c r="E166" i="25"/>
  <c r="E170" i="25"/>
  <c r="E174" i="25"/>
  <c r="E178" i="25"/>
  <c r="E182" i="25"/>
  <c r="E186" i="25"/>
  <c r="E190" i="25"/>
  <c r="E194" i="25"/>
  <c r="E198" i="25"/>
  <c r="E202" i="25"/>
  <c r="E206" i="25"/>
  <c r="E210" i="25"/>
  <c r="E214" i="25"/>
  <c r="E218" i="25"/>
  <c r="E222" i="25"/>
  <c r="E226" i="25"/>
  <c r="E230" i="25"/>
  <c r="E234" i="25"/>
  <c r="E238" i="25"/>
  <c r="E242" i="25"/>
  <c r="E246" i="25"/>
  <c r="E250" i="25"/>
  <c r="E254" i="25"/>
  <c r="E258" i="25"/>
  <c r="E262" i="25"/>
  <c r="E266" i="25"/>
  <c r="E270" i="25"/>
  <c r="E274" i="25"/>
  <c r="E278" i="25"/>
  <c r="E282" i="25"/>
  <c r="E286" i="25"/>
  <c r="E290" i="25"/>
  <c r="E294" i="25"/>
  <c r="E298" i="25"/>
  <c r="E302" i="25"/>
  <c r="E306" i="25"/>
  <c r="E310" i="25"/>
  <c r="E314" i="25"/>
  <c r="E318" i="25"/>
  <c r="E322" i="25"/>
  <c r="E326" i="25"/>
  <c r="E330" i="25"/>
  <c r="E334" i="25"/>
  <c r="E338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550" i="25"/>
  <c r="E554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G22" i="25"/>
  <c r="G54" i="25"/>
  <c r="G86" i="25"/>
  <c r="G118" i="25"/>
  <c r="G147" i="25"/>
  <c r="H147" i="25" s="1"/>
  <c r="G168" i="25"/>
  <c r="G190" i="25"/>
  <c r="H190" i="25" s="1"/>
  <c r="G211" i="25"/>
  <c r="G232" i="25"/>
  <c r="G254" i="25"/>
  <c r="G275" i="25"/>
  <c r="G296" i="25"/>
  <c r="H296" i="25" s="1"/>
  <c r="G318" i="25"/>
  <c r="G339" i="25"/>
  <c r="G360" i="25"/>
  <c r="G382" i="25"/>
  <c r="H382" i="25" s="1"/>
  <c r="G403" i="25"/>
  <c r="G424" i="25"/>
  <c r="G443" i="25"/>
  <c r="G459" i="25"/>
  <c r="H459" i="25" s="1"/>
  <c r="G475" i="25"/>
  <c r="H475" i="25" s="1"/>
  <c r="G491" i="25"/>
  <c r="G507" i="25"/>
  <c r="G523" i="25"/>
  <c r="G539" i="25"/>
  <c r="G555" i="25"/>
  <c r="H555" i="25" s="1"/>
  <c r="G571" i="25"/>
  <c r="G587" i="25"/>
  <c r="G603" i="25"/>
  <c r="H603" i="25" s="1"/>
  <c r="G619" i="25"/>
  <c r="G635" i="25"/>
  <c r="G651" i="25"/>
  <c r="G667" i="25"/>
  <c r="G683" i="25"/>
  <c r="H683" i="25" s="1"/>
  <c r="G699" i="25"/>
  <c r="G715" i="25"/>
  <c r="G731" i="25"/>
  <c r="G747" i="25"/>
  <c r="H747" i="25" s="1"/>
  <c r="G763" i="25"/>
  <c r="G779" i="25"/>
  <c r="G795" i="25"/>
  <c r="G811" i="25"/>
  <c r="G827" i="25"/>
  <c r="H827" i="25" s="1"/>
  <c r="G843" i="25"/>
  <c r="H843" i="25" s="1"/>
  <c r="G859" i="25"/>
  <c r="G875" i="25"/>
  <c r="H875" i="25" s="1"/>
  <c r="G891" i="25"/>
  <c r="G907" i="25"/>
  <c r="G923" i="25"/>
  <c r="G939" i="25"/>
  <c r="H939" i="25" s="1"/>
  <c r="G955" i="25"/>
  <c r="G971" i="25"/>
  <c r="G987" i="25"/>
  <c r="G1003" i="25"/>
  <c r="H1003" i="25" s="1"/>
  <c r="G1019" i="25"/>
  <c r="G1035" i="25"/>
  <c r="G1051" i="25"/>
  <c r="G1067" i="25"/>
  <c r="H1067" i="25" s="1"/>
  <c r="G1083" i="25"/>
  <c r="G1099" i="25"/>
  <c r="G1115" i="25"/>
  <c r="G1131" i="25"/>
  <c r="H1131" i="25" s="1"/>
  <c r="G1147" i="25"/>
  <c r="G1159" i="25"/>
  <c r="G1167" i="25"/>
  <c r="G1175" i="25"/>
  <c r="G1183" i="25"/>
  <c r="H1183" i="25" s="1"/>
  <c r="G1191" i="25"/>
  <c r="G1199" i="25"/>
  <c r="G1205" i="25"/>
  <c r="G1211" i="25"/>
  <c r="G1216" i="25"/>
  <c r="H1216" i="25" s="1"/>
  <c r="G1221" i="25"/>
  <c r="G1227" i="25"/>
  <c r="H1227" i="25" s="1"/>
  <c r="G1232" i="25"/>
  <c r="H1232" i="25" s="1"/>
  <c r="G1237" i="25"/>
  <c r="G1243" i="25"/>
  <c r="G1248" i="25"/>
  <c r="G1253" i="25"/>
  <c r="G1259" i="25"/>
  <c r="G1264" i="25"/>
  <c r="G1269" i="25"/>
  <c r="G1275" i="25"/>
  <c r="G1280" i="25"/>
  <c r="G1285" i="25"/>
  <c r="H1285" i="25" s="1"/>
  <c r="G1291" i="25"/>
  <c r="H1291" i="25" s="1"/>
  <c r="G1296" i="25"/>
  <c r="G1301" i="25"/>
  <c r="H1301" i="25" s="1"/>
  <c r="G1307" i="25"/>
  <c r="G1312" i="25"/>
  <c r="G1317" i="25"/>
  <c r="H1317" i="25" s="1"/>
  <c r="G1323" i="25"/>
  <c r="G1328" i="25"/>
  <c r="G1333" i="25"/>
  <c r="G1339" i="25"/>
  <c r="G1344" i="25"/>
  <c r="H1344" i="25" s="1"/>
  <c r="G1349" i="25"/>
  <c r="G1355" i="25"/>
  <c r="H1355" i="25" s="1"/>
  <c r="G1360" i="25"/>
  <c r="G1365" i="25"/>
  <c r="G1371" i="25"/>
  <c r="G1376" i="25"/>
  <c r="G1381" i="25"/>
  <c r="G1387" i="25"/>
  <c r="G1392" i="25"/>
  <c r="G1397" i="25"/>
  <c r="G1403" i="25"/>
  <c r="G1408" i="25"/>
  <c r="G1413" i="25"/>
  <c r="G1419" i="25"/>
  <c r="H1419" i="25" s="1"/>
  <c r="G1424" i="25"/>
  <c r="G1429" i="25"/>
  <c r="H1429" i="25" s="1"/>
  <c r="G1435" i="25"/>
  <c r="G1440" i="25"/>
  <c r="G1445" i="25"/>
  <c r="G1451" i="25"/>
  <c r="G1456" i="25"/>
  <c r="H1456" i="25" s="1"/>
  <c r="G1461" i="25"/>
  <c r="G1466" i="25"/>
  <c r="G1470" i="25"/>
  <c r="H1470" i="25" s="1"/>
  <c r="G1474" i="25"/>
  <c r="G1478" i="25"/>
  <c r="G1482" i="25"/>
  <c r="G1486" i="25"/>
  <c r="H1486" i="25" s="1"/>
  <c r="G1490" i="25"/>
  <c r="H1490" i="25" s="1"/>
  <c r="G1494" i="25"/>
  <c r="G1498" i="25"/>
  <c r="H1498" i="25" s="1"/>
  <c r="G1502" i="25"/>
  <c r="G1506" i="25"/>
  <c r="G1510" i="25"/>
  <c r="H1510" i="25" s="1"/>
  <c r="G1514" i="25"/>
  <c r="G1518" i="25"/>
  <c r="G1522" i="25"/>
  <c r="G1526" i="25"/>
  <c r="G1530" i="25"/>
  <c r="G1534" i="25"/>
  <c r="G1538" i="25"/>
  <c r="G1542" i="25"/>
  <c r="G1546" i="25"/>
  <c r="H1546" i="25" s="1"/>
  <c r="G1550" i="25"/>
  <c r="G1554" i="25"/>
  <c r="G1558" i="25"/>
  <c r="G1562" i="25"/>
  <c r="G1566" i="25"/>
  <c r="G1570" i="25"/>
  <c r="G1574" i="25"/>
  <c r="H1574" i="25" s="1"/>
  <c r="G1578" i="25"/>
  <c r="G1582" i="25"/>
  <c r="G1586" i="25"/>
  <c r="G1590" i="25"/>
  <c r="G1594" i="25"/>
  <c r="G1598" i="25"/>
  <c r="H1598" i="25" s="1"/>
  <c r="G1602" i="25"/>
  <c r="G1606" i="25"/>
  <c r="G1610" i="25"/>
  <c r="G1614" i="25"/>
  <c r="H1614" i="25" s="1"/>
  <c r="G1618" i="25"/>
  <c r="G1622" i="25"/>
  <c r="G1626" i="25"/>
  <c r="G1630" i="25"/>
  <c r="G1634" i="25"/>
  <c r="G1638" i="25"/>
  <c r="H1638" i="25" s="1"/>
  <c r="G1642" i="25"/>
  <c r="G1646" i="25"/>
  <c r="G1650" i="25"/>
  <c r="H1650" i="25" s="1"/>
  <c r="G1654" i="25"/>
  <c r="G1658" i="25"/>
  <c r="H1658" i="25" s="1"/>
  <c r="G1662" i="25"/>
  <c r="G1666" i="25"/>
  <c r="H1666" i="25" s="1"/>
  <c r="G1670" i="25"/>
  <c r="G1674" i="25"/>
  <c r="H1674" i="25" s="1"/>
  <c r="G1678" i="25"/>
  <c r="G1682" i="25"/>
  <c r="G1686" i="25"/>
  <c r="G1690" i="25"/>
  <c r="G1694" i="25"/>
  <c r="H1694" i="25" s="1"/>
  <c r="G1698" i="25"/>
  <c r="G1702" i="25"/>
  <c r="H1702" i="25" s="1"/>
  <c r="G1706" i="25"/>
  <c r="G1710" i="25"/>
  <c r="G1714" i="25"/>
  <c r="G1718" i="25"/>
  <c r="G1722" i="25"/>
  <c r="G1726" i="25"/>
  <c r="H1726" i="25" s="1"/>
  <c r="G1730" i="25"/>
  <c r="G1734" i="25"/>
  <c r="G1738" i="25"/>
  <c r="G1742" i="25"/>
  <c r="G1746" i="25"/>
  <c r="G1750" i="25"/>
  <c r="G1754" i="25"/>
  <c r="G1758" i="25"/>
  <c r="G1762" i="25"/>
  <c r="H1762" i="25" s="1"/>
  <c r="G1766" i="25"/>
  <c r="H1766" i="25" s="1"/>
  <c r="G1770" i="25"/>
  <c r="G1774" i="25"/>
  <c r="H1774" i="25" s="1"/>
  <c r="G1778" i="25"/>
  <c r="G1782" i="25"/>
  <c r="G1786" i="25"/>
  <c r="G1790" i="25"/>
  <c r="G1794" i="25"/>
  <c r="H1794" i="25" s="1"/>
  <c r="G1798" i="25"/>
  <c r="G1802" i="25"/>
  <c r="G1806" i="25"/>
  <c r="G1810" i="25"/>
  <c r="G1814" i="25"/>
  <c r="G1818" i="25"/>
  <c r="G1822" i="25"/>
  <c r="G1826" i="25"/>
  <c r="H1826" i="25" s="1"/>
  <c r="G1830" i="25"/>
  <c r="H1830" i="25" s="1"/>
  <c r="G1834" i="25"/>
  <c r="G1838" i="25"/>
  <c r="H1838" i="25" s="1"/>
  <c r="G1842" i="25"/>
  <c r="G1846" i="25"/>
  <c r="G1850" i="25"/>
  <c r="G1854" i="25"/>
  <c r="H1854" i="25" s="1"/>
  <c r="G1858" i="25"/>
  <c r="H1858" i="25" s="1"/>
  <c r="G1862" i="25"/>
  <c r="G1866" i="25"/>
  <c r="G1870" i="25"/>
  <c r="G1874" i="25"/>
  <c r="G1878" i="25"/>
  <c r="G1882" i="25"/>
  <c r="G1886" i="25"/>
  <c r="G1890" i="25"/>
  <c r="H1890" i="25" s="1"/>
  <c r="G1894" i="25"/>
  <c r="H1894" i="25" s="1"/>
  <c r="G1898" i="25"/>
  <c r="G1902" i="25"/>
  <c r="H1902" i="25" s="1"/>
  <c r="G1906" i="25"/>
  <c r="G1910" i="25"/>
  <c r="G1914" i="25"/>
  <c r="G1918" i="25"/>
  <c r="H1918" i="25" s="1"/>
  <c r="G1922" i="25"/>
  <c r="H1922" i="25" s="1"/>
  <c r="G1926" i="25"/>
  <c r="G1930" i="25"/>
  <c r="G1934" i="25"/>
  <c r="G1938" i="25"/>
  <c r="G1942" i="25"/>
  <c r="H1942" i="25" s="1"/>
  <c r="G1946" i="25"/>
  <c r="G1950" i="25"/>
  <c r="G1954" i="25"/>
  <c r="H1954" i="25" s="1"/>
  <c r="G1958" i="25"/>
  <c r="G1962" i="25"/>
  <c r="G1966" i="25"/>
  <c r="H1966" i="25" s="1"/>
  <c r="G1970" i="25"/>
  <c r="G1974" i="25"/>
  <c r="G1978" i="25"/>
  <c r="G1982" i="25"/>
  <c r="G1986" i="25"/>
  <c r="H1986" i="25" s="1"/>
  <c r="G1990" i="25"/>
  <c r="H1990" i="25" s="1"/>
  <c r="G1994" i="25"/>
  <c r="G1998" i="25"/>
  <c r="H1998" i="25" s="1"/>
  <c r="G2002" i="25"/>
  <c r="G2006" i="25"/>
  <c r="G2010" i="25"/>
  <c r="G2014" i="25"/>
  <c r="G2018" i="25"/>
  <c r="H2018" i="25" s="1"/>
  <c r="G2022" i="25"/>
  <c r="G2026" i="25"/>
  <c r="G2030" i="25"/>
  <c r="G2034" i="25"/>
  <c r="G2038" i="25"/>
  <c r="G2042" i="25"/>
  <c r="G2046" i="25"/>
  <c r="H2046" i="25" s="1"/>
  <c r="G2050" i="25"/>
  <c r="H2050" i="25" s="1"/>
  <c r="G2054" i="25"/>
  <c r="G2058" i="25"/>
  <c r="G2062" i="25"/>
  <c r="G2066" i="25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263" i="25"/>
  <c r="E267" i="25"/>
  <c r="E271" i="25"/>
  <c r="E275" i="25"/>
  <c r="E279" i="25"/>
  <c r="E283" i="25"/>
  <c r="E287" i="25"/>
  <c r="E291" i="25"/>
  <c r="E295" i="25"/>
  <c r="E299" i="25"/>
  <c r="E303" i="25"/>
  <c r="E307" i="25"/>
  <c r="E311" i="25"/>
  <c r="E315" i="25"/>
  <c r="E319" i="25"/>
  <c r="E323" i="25"/>
  <c r="E327" i="25"/>
  <c r="E331" i="25"/>
  <c r="E335" i="25"/>
  <c r="E339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1147" i="25"/>
  <c r="E1151" i="25"/>
  <c r="E1155" i="25"/>
  <c r="E1159" i="25"/>
  <c r="E1163" i="25"/>
  <c r="E1167" i="25"/>
  <c r="E1171" i="25"/>
  <c r="E1175" i="25"/>
  <c r="E1179" i="25"/>
  <c r="E1183" i="25"/>
  <c r="E1187" i="25"/>
  <c r="E1191" i="25"/>
  <c r="E1195" i="25"/>
  <c r="E1199" i="25"/>
  <c r="E1203" i="25"/>
  <c r="E1207" i="25"/>
  <c r="E1211" i="25"/>
  <c r="E1215" i="25"/>
  <c r="E1219" i="25"/>
  <c r="E1223" i="25"/>
  <c r="E1227" i="25"/>
  <c r="E1231" i="25"/>
  <c r="E1235" i="25"/>
  <c r="E1239" i="25"/>
  <c r="E1243" i="25"/>
  <c r="E1247" i="25"/>
  <c r="E1251" i="25"/>
  <c r="E1255" i="25"/>
  <c r="E1259" i="25"/>
  <c r="E1263" i="25"/>
  <c r="E1267" i="25"/>
  <c r="E1271" i="25"/>
  <c r="E1275" i="25"/>
  <c r="E1279" i="25"/>
  <c r="E1283" i="25"/>
  <c r="E1287" i="25"/>
  <c r="E1291" i="25"/>
  <c r="E1295" i="25"/>
  <c r="E1299" i="25"/>
  <c r="E1303" i="25"/>
  <c r="E1307" i="25"/>
  <c r="E1311" i="25"/>
  <c r="E1315" i="25"/>
  <c r="E1319" i="25"/>
  <c r="E1323" i="25"/>
  <c r="E1327" i="25"/>
  <c r="E1331" i="25"/>
  <c r="E1335" i="25"/>
  <c r="E1339" i="25"/>
  <c r="E1343" i="25"/>
  <c r="E1347" i="25"/>
  <c r="E1351" i="25"/>
  <c r="E1355" i="25"/>
  <c r="E1359" i="25"/>
  <c r="E1363" i="25"/>
  <c r="E1367" i="25"/>
  <c r="E1371" i="25"/>
  <c r="E1375" i="25"/>
  <c r="E1379" i="25"/>
  <c r="E1383" i="25"/>
  <c r="E1387" i="25"/>
  <c r="E1391" i="25"/>
  <c r="E1395" i="25"/>
  <c r="E1399" i="25"/>
  <c r="E1403" i="25"/>
  <c r="E1407" i="25"/>
  <c r="E1411" i="25"/>
  <c r="E1415" i="25"/>
  <c r="E1419" i="25"/>
  <c r="E1423" i="25"/>
  <c r="E1427" i="25"/>
  <c r="E1431" i="25"/>
  <c r="E1435" i="25"/>
  <c r="E1439" i="25"/>
  <c r="E1443" i="25"/>
  <c r="E1447" i="25"/>
  <c r="E1451" i="25"/>
  <c r="E1455" i="25"/>
  <c r="E1459" i="25"/>
  <c r="E1463" i="25"/>
  <c r="E1467" i="25"/>
  <c r="E1471" i="25"/>
  <c r="E1475" i="25"/>
  <c r="E1479" i="25"/>
  <c r="E1483" i="25"/>
  <c r="E1487" i="25"/>
  <c r="E1491" i="25"/>
  <c r="E1495" i="25"/>
  <c r="E1499" i="25"/>
  <c r="E1503" i="25"/>
  <c r="E1507" i="25"/>
  <c r="E1511" i="25"/>
  <c r="E1515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G62" i="25"/>
  <c r="H62" i="25" s="1"/>
  <c r="G174" i="25"/>
  <c r="G216" i="25"/>
  <c r="G259" i="25"/>
  <c r="G302" i="25"/>
  <c r="H302" i="25" s="1"/>
  <c r="G344" i="25"/>
  <c r="H344" i="25" s="1"/>
  <c r="G387" i="25"/>
  <c r="G430" i="25"/>
  <c r="G463" i="25"/>
  <c r="H463" i="25" s="1"/>
  <c r="G495" i="25"/>
  <c r="G527" i="25"/>
  <c r="G559" i="25"/>
  <c r="G591" i="25"/>
  <c r="H591" i="25" s="1"/>
  <c r="G623" i="25"/>
  <c r="G655" i="25"/>
  <c r="G687" i="25"/>
  <c r="G719" i="25"/>
  <c r="G751" i="25"/>
  <c r="G783" i="25"/>
  <c r="G815" i="25"/>
  <c r="H815" i="25" s="1"/>
  <c r="G847" i="25"/>
  <c r="H847" i="25" s="1"/>
  <c r="G879" i="25"/>
  <c r="G911" i="25"/>
  <c r="G943" i="25"/>
  <c r="H943" i="25" s="1"/>
  <c r="G975" i="25"/>
  <c r="H975" i="25" s="1"/>
  <c r="G1007" i="25"/>
  <c r="G1039" i="25"/>
  <c r="G1071" i="25"/>
  <c r="H1071" i="25" s="1"/>
  <c r="G1103" i="25"/>
  <c r="H1103" i="25" s="1"/>
  <c r="G1135" i="25"/>
  <c r="G1161" i="25"/>
  <c r="G1177" i="25"/>
  <c r="H1177" i="25" s="1"/>
  <c r="G1193" i="25"/>
  <c r="G1207" i="25"/>
  <c r="H1207" i="25" s="1"/>
  <c r="G1217" i="25"/>
  <c r="G1228" i="25"/>
  <c r="G1239" i="25"/>
  <c r="G1249" i="25"/>
  <c r="H1249" i="25" s="1"/>
  <c r="G1260" i="25"/>
  <c r="G1271" i="25"/>
  <c r="G1281" i="25"/>
  <c r="H1281" i="25" s="1"/>
  <c r="G1292" i="25"/>
  <c r="H1292" i="25" s="1"/>
  <c r="G1303" i="25"/>
  <c r="G1313" i="25"/>
  <c r="G1324" i="25"/>
  <c r="H1324" i="25" s="1"/>
  <c r="G1335" i="25"/>
  <c r="H1335" i="25" s="1"/>
  <c r="G1345" i="25"/>
  <c r="G1356" i="25"/>
  <c r="G1367" i="25"/>
  <c r="G1377" i="25"/>
  <c r="H1377" i="25" s="1"/>
  <c r="G1388" i="25"/>
  <c r="G1399" i="25"/>
  <c r="G1409" i="25"/>
  <c r="H1409" i="25" s="1"/>
  <c r="G1420" i="25"/>
  <c r="H1420" i="25" s="1"/>
  <c r="G1431" i="25"/>
  <c r="G1441" i="25"/>
  <c r="G1452" i="25"/>
  <c r="H1452" i="25" s="1"/>
  <c r="G1463" i="25"/>
  <c r="H1463" i="25" s="1"/>
  <c r="G1471" i="25"/>
  <c r="G1479" i="25"/>
  <c r="G1487" i="25"/>
  <c r="H1487" i="25" s="1"/>
  <c r="G1495" i="25"/>
  <c r="H1495" i="25" s="1"/>
  <c r="G1503" i="25"/>
  <c r="G1511" i="25"/>
  <c r="G1519" i="25"/>
  <c r="H1519" i="25" s="1"/>
  <c r="G1527" i="25"/>
  <c r="H1527" i="25" s="1"/>
  <c r="G1535" i="25"/>
  <c r="G1543" i="25"/>
  <c r="G1551" i="25"/>
  <c r="H1551" i="25" s="1"/>
  <c r="G1559" i="25"/>
  <c r="H1559" i="25" s="1"/>
  <c r="G1567" i="25"/>
  <c r="G1575" i="25"/>
  <c r="G1583" i="25"/>
  <c r="H1583" i="25" s="1"/>
  <c r="G1591" i="25"/>
  <c r="H1591" i="25" s="1"/>
  <c r="G1599" i="25"/>
  <c r="G1607" i="25"/>
  <c r="G1615" i="25"/>
  <c r="H1615" i="25" s="1"/>
  <c r="G1623" i="25"/>
  <c r="H1623" i="25" s="1"/>
  <c r="G1631" i="25"/>
  <c r="G1639" i="25"/>
  <c r="G1647" i="25"/>
  <c r="H1647" i="25" s="1"/>
  <c r="G1655" i="25"/>
  <c r="H1655" i="25" s="1"/>
  <c r="G1663" i="25"/>
  <c r="G1671" i="25"/>
  <c r="G1679" i="25"/>
  <c r="H1679" i="25" s="1"/>
  <c r="G1687" i="25"/>
  <c r="H1687" i="25" s="1"/>
  <c r="G1695" i="25"/>
  <c r="G1703" i="25"/>
  <c r="G1711" i="25"/>
  <c r="H1711" i="25" s="1"/>
  <c r="G1719" i="25"/>
  <c r="G1727" i="25"/>
  <c r="G1735" i="25"/>
  <c r="G1743" i="25"/>
  <c r="H1743" i="25" s="1"/>
  <c r="G1751" i="25"/>
  <c r="G1759" i="25"/>
  <c r="G1767" i="25"/>
  <c r="G1775" i="25"/>
  <c r="H1775" i="25" s="1"/>
  <c r="G1783" i="25"/>
  <c r="G1791" i="25"/>
  <c r="G1799" i="25"/>
  <c r="G1807" i="25"/>
  <c r="H1807" i="25" s="1"/>
  <c r="G1815" i="25"/>
  <c r="G1823" i="25"/>
  <c r="G1831" i="25"/>
  <c r="G1839" i="25"/>
  <c r="H1839" i="25" s="1"/>
  <c r="G1847" i="25"/>
  <c r="G1855" i="25"/>
  <c r="G1863" i="25"/>
  <c r="G1871" i="25"/>
  <c r="H1871" i="25" s="1"/>
  <c r="G1879" i="25"/>
  <c r="G1887" i="25"/>
  <c r="G1895" i="25"/>
  <c r="G1903" i="25"/>
  <c r="H1903" i="25" s="1"/>
  <c r="G1911" i="25"/>
  <c r="G1919" i="25"/>
  <c r="G1927" i="25"/>
  <c r="G1935" i="25"/>
  <c r="H1935" i="25" s="1"/>
  <c r="G1943" i="25"/>
  <c r="G1951" i="25"/>
  <c r="G1959" i="25"/>
  <c r="G1967" i="25"/>
  <c r="H1967" i="25" s="1"/>
  <c r="G1975" i="25"/>
  <c r="G1983" i="25"/>
  <c r="G1991" i="25"/>
  <c r="G1999" i="25"/>
  <c r="H1999" i="25" s="1"/>
  <c r="G2007" i="25"/>
  <c r="G2015" i="25"/>
  <c r="G2023" i="25"/>
  <c r="G2031" i="25"/>
  <c r="H2031" i="25" s="1"/>
  <c r="G2039" i="25"/>
  <c r="G2047" i="25"/>
  <c r="G2055" i="25"/>
  <c r="G2063" i="25"/>
  <c r="H2063" i="25" s="1"/>
  <c r="E4" i="25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356" i="25"/>
  <c r="E364" i="25"/>
  <c r="E372" i="25"/>
  <c r="E380" i="25"/>
  <c r="E388" i="25"/>
  <c r="E396" i="25"/>
  <c r="E404" i="25"/>
  <c r="E412" i="25"/>
  <c r="E420" i="25"/>
  <c r="E428" i="25"/>
  <c r="E436" i="25"/>
  <c r="E444" i="25"/>
  <c r="E452" i="25"/>
  <c r="E460" i="25"/>
  <c r="E468" i="25"/>
  <c r="E476" i="25"/>
  <c r="E484" i="25"/>
  <c r="E492" i="25"/>
  <c r="E500" i="25"/>
  <c r="E508" i="25"/>
  <c r="E516" i="25"/>
  <c r="E524" i="25"/>
  <c r="E532" i="25"/>
  <c r="E540" i="25"/>
  <c r="E548" i="25"/>
  <c r="E556" i="25"/>
  <c r="E564" i="25"/>
  <c r="E572" i="25"/>
  <c r="E580" i="25"/>
  <c r="E588" i="25"/>
  <c r="E596" i="25"/>
  <c r="E604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6" i="25"/>
  <c r="E1392" i="25"/>
  <c r="E1397" i="25"/>
  <c r="E1402" i="25"/>
  <c r="E1408" i="25"/>
  <c r="E1413" i="25"/>
  <c r="E1418" i="25"/>
  <c r="E1424" i="25"/>
  <c r="E1429" i="25"/>
  <c r="E1434" i="25"/>
  <c r="E1440" i="25"/>
  <c r="E1445" i="25"/>
  <c r="E1450" i="25"/>
  <c r="E1456" i="25"/>
  <c r="E1461" i="25"/>
  <c r="E1466" i="25"/>
  <c r="E1472" i="25"/>
  <c r="E1477" i="25"/>
  <c r="E1482" i="25"/>
  <c r="E1488" i="25"/>
  <c r="E1493" i="25"/>
  <c r="E1498" i="25"/>
  <c r="E1504" i="25"/>
  <c r="E1509" i="25"/>
  <c r="E1514" i="25"/>
  <c r="E1520" i="25"/>
  <c r="E1525" i="25"/>
  <c r="E1530" i="25"/>
  <c r="E1536" i="25"/>
  <c r="E1541" i="25"/>
  <c r="E1546" i="25"/>
  <c r="E1552" i="25"/>
  <c r="E1557" i="25"/>
  <c r="E1562" i="25"/>
  <c r="E1568" i="25"/>
  <c r="E1573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" i="25"/>
  <c r="I2063" i="25"/>
  <c r="G195" i="25"/>
  <c r="G280" i="25"/>
  <c r="H280" i="25" s="1"/>
  <c r="G408" i="25"/>
  <c r="H408" i="25" s="1"/>
  <c r="G479" i="25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G991" i="25"/>
  <c r="G1055" i="25"/>
  <c r="H1055" i="25" s="1"/>
  <c r="G1119" i="25"/>
  <c r="H1119" i="25" s="1"/>
  <c r="G1185" i="25"/>
  <c r="H1185" i="25" s="1"/>
  <c r="G1212" i="25"/>
  <c r="H1212" i="25" s="1"/>
  <c r="G1233" i="25"/>
  <c r="G1255" i="25"/>
  <c r="G1276" i="25"/>
  <c r="G1297" i="25"/>
  <c r="H1297" i="25" s="1"/>
  <c r="G1319" i="25"/>
  <c r="G1340" i="25"/>
  <c r="G1361" i="25"/>
  <c r="G1383" i="25"/>
  <c r="G1404" i="25"/>
  <c r="G1425" i="25"/>
  <c r="G1447" i="25"/>
  <c r="H1447" i="25" s="1"/>
  <c r="G1467" i="25"/>
  <c r="H1467" i="25" s="1"/>
  <c r="G1483" i="25"/>
  <c r="G1499" i="25"/>
  <c r="G1515" i="25"/>
  <c r="G1531" i="25"/>
  <c r="H1531" i="25" s="1"/>
  <c r="G1547" i="25"/>
  <c r="G1563" i="25"/>
  <c r="G1579" i="25"/>
  <c r="G1595" i="25"/>
  <c r="H1595" i="25" s="1"/>
  <c r="G1611" i="25"/>
  <c r="G1635" i="25"/>
  <c r="H1635" i="25" s="1"/>
  <c r="G1651" i="25"/>
  <c r="G1667" i="25"/>
  <c r="G1683" i="25"/>
  <c r="G1699" i="25"/>
  <c r="H1699" i="25" s="1"/>
  <c r="G1715" i="25"/>
  <c r="H1715" i="25" s="1"/>
  <c r="G1731" i="25"/>
  <c r="G1747" i="25"/>
  <c r="G1763" i="25"/>
  <c r="G1779" i="25"/>
  <c r="H1779" i="25" s="1"/>
  <c r="G1795" i="25"/>
  <c r="G1811" i="25"/>
  <c r="G1827" i="25"/>
  <c r="G1843" i="25"/>
  <c r="H1843" i="25" s="1"/>
  <c r="G1867" i="25"/>
  <c r="G1883" i="25"/>
  <c r="H1883" i="25" s="1"/>
  <c r="G1899" i="25"/>
  <c r="H1899" i="25" s="1"/>
  <c r="G1915" i="25"/>
  <c r="G1931" i="25"/>
  <c r="G1955" i="25"/>
  <c r="G1971" i="25"/>
  <c r="G1987" i="25"/>
  <c r="H1987" i="25" s="1"/>
  <c r="G2011" i="25"/>
  <c r="G2027" i="25"/>
  <c r="H2027" i="25" s="1"/>
  <c r="G2043" i="25"/>
  <c r="H2043" i="25" s="1"/>
  <c r="G2059" i="25"/>
  <c r="E8" i="25"/>
  <c r="E24" i="25"/>
  <c r="E40" i="25"/>
  <c r="E56" i="25"/>
  <c r="E72" i="25"/>
  <c r="E88" i="25"/>
  <c r="E104" i="25"/>
  <c r="E120" i="25"/>
  <c r="E136" i="25"/>
  <c r="E152" i="25"/>
  <c r="E168" i="25"/>
  <c r="E184" i="25"/>
  <c r="E200" i="25"/>
  <c r="E216" i="25"/>
  <c r="E232" i="25"/>
  <c r="E248" i="25"/>
  <c r="E264" i="25"/>
  <c r="E280" i="25"/>
  <c r="E296" i="25"/>
  <c r="E312" i="25"/>
  <c r="E328" i="25"/>
  <c r="E344" i="25"/>
  <c r="E360" i="25"/>
  <c r="E376" i="25"/>
  <c r="E392" i="25"/>
  <c r="E408" i="25"/>
  <c r="E424" i="25"/>
  <c r="E448" i="25"/>
  <c r="E464" i="25"/>
  <c r="E488" i="25"/>
  <c r="E504" i="25"/>
  <c r="E520" i="25"/>
  <c r="E536" i="25"/>
  <c r="E552" i="25"/>
  <c r="E568" i="25"/>
  <c r="E584" i="25"/>
  <c r="E608" i="25"/>
  <c r="E624" i="25"/>
  <c r="E640" i="25"/>
  <c r="E656" i="25"/>
  <c r="E664" i="25"/>
  <c r="E680" i="25"/>
  <c r="E696" i="25"/>
  <c r="E712" i="25"/>
  <c r="E728" i="25"/>
  <c r="E744" i="25"/>
  <c r="E760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096" i="25"/>
  <c r="E1112" i="25"/>
  <c r="E1128" i="25"/>
  <c r="E1144" i="25"/>
  <c r="E1160" i="25"/>
  <c r="E1176" i="25"/>
  <c r="E1192" i="25"/>
  <c r="E1216" i="25"/>
  <c r="E1232" i="25"/>
  <c r="E1248" i="25"/>
  <c r="E1264" i="25"/>
  <c r="E1280" i="25"/>
  <c r="E1288" i="25"/>
  <c r="E1312" i="25"/>
  <c r="E1328" i="25"/>
  <c r="E1344" i="25"/>
  <c r="E1360" i="25"/>
  <c r="E1376" i="25"/>
  <c r="E1394" i="25"/>
  <c r="E1405" i="25"/>
  <c r="E1416" i="25"/>
  <c r="E1426" i="25"/>
  <c r="E1437" i="25"/>
  <c r="E1448" i="25"/>
  <c r="E1458" i="25"/>
  <c r="E1474" i="25"/>
  <c r="E1485" i="25"/>
  <c r="E1496" i="25"/>
  <c r="E1506" i="25"/>
  <c r="E1517" i="25"/>
  <c r="E1528" i="25"/>
  <c r="E1533" i="25"/>
  <c r="E1544" i="25"/>
  <c r="E1554" i="25"/>
  <c r="E1565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76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8" i="25"/>
  <c r="E1836" i="25"/>
  <c r="E1844" i="25"/>
  <c r="E1852" i="25"/>
  <c r="G94" i="25"/>
  <c r="G179" i="25"/>
  <c r="H179" i="25" s="1"/>
  <c r="G222" i="25"/>
  <c r="H222" i="25" s="1"/>
  <c r="G264" i="25"/>
  <c r="H264" i="25" s="1"/>
  <c r="G307" i="25"/>
  <c r="G350" i="25"/>
  <c r="G392" i="25"/>
  <c r="H392" i="25" s="1"/>
  <c r="G435" i="25"/>
  <c r="G467" i="25"/>
  <c r="H467" i="25" s="1"/>
  <c r="G499" i="25"/>
  <c r="G531" i="25"/>
  <c r="G563" i="25"/>
  <c r="G595" i="25"/>
  <c r="H595" i="25" s="1"/>
  <c r="G627" i="25"/>
  <c r="G659" i="25"/>
  <c r="G691" i="25"/>
  <c r="G723" i="25"/>
  <c r="H723" i="25" s="1"/>
  <c r="G755" i="25"/>
  <c r="G787" i="25"/>
  <c r="G819" i="25"/>
  <c r="G851" i="25"/>
  <c r="H851" i="25" s="1"/>
  <c r="G883" i="25"/>
  <c r="G915" i="25"/>
  <c r="G947" i="25"/>
  <c r="G979" i="25"/>
  <c r="H979" i="25" s="1"/>
  <c r="G1011" i="25"/>
  <c r="G1043" i="25"/>
  <c r="G1075" i="25"/>
  <c r="G1107" i="25"/>
  <c r="H1107" i="25" s="1"/>
  <c r="G1139" i="25"/>
  <c r="G1163" i="25"/>
  <c r="H1163" i="25" s="1"/>
  <c r="G1179" i="25"/>
  <c r="G1195" i="25"/>
  <c r="G1208" i="25"/>
  <c r="H1208" i="25" s="1"/>
  <c r="G1219" i="25"/>
  <c r="G1229" i="25"/>
  <c r="H1229" i="25" s="1"/>
  <c r="G1240" i="25"/>
  <c r="H1240" i="25" s="1"/>
  <c r="G1251" i="25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G1325" i="25"/>
  <c r="H1325" i="25" s="1"/>
  <c r="G1336" i="25"/>
  <c r="G1347" i="25"/>
  <c r="G1357" i="25"/>
  <c r="G1368" i="25"/>
  <c r="G1379" i="25"/>
  <c r="G1389" i="25"/>
  <c r="G1400" i="25"/>
  <c r="G1411" i="25"/>
  <c r="H1411" i="25" s="1"/>
  <c r="G1421" i="25"/>
  <c r="G1432" i="25"/>
  <c r="G1443" i="25"/>
  <c r="G1453" i="25"/>
  <c r="G1464" i="25"/>
  <c r="G1472" i="25"/>
  <c r="G1480" i="25"/>
  <c r="G1488" i="25"/>
  <c r="H1488" i="25" s="1"/>
  <c r="G1496" i="25"/>
  <c r="G1504" i="25"/>
  <c r="G1512" i="25"/>
  <c r="G1520" i="25"/>
  <c r="H1520" i="25" s="1"/>
  <c r="G1528" i="25"/>
  <c r="H1528" i="25" s="1"/>
  <c r="G1536" i="25"/>
  <c r="H1536" i="25" s="1"/>
  <c r="G1544" i="25"/>
  <c r="H1544" i="25" s="1"/>
  <c r="G1552" i="25"/>
  <c r="G1560" i="25"/>
  <c r="G1568" i="25"/>
  <c r="G1576" i="25"/>
  <c r="G1584" i="25"/>
  <c r="H1584" i="25" s="1"/>
  <c r="G1592" i="25"/>
  <c r="G1600" i="25"/>
  <c r="G1608" i="25"/>
  <c r="G1616" i="25"/>
  <c r="G1624" i="25"/>
  <c r="H1624" i="25" s="1"/>
  <c r="G1632" i="25"/>
  <c r="G1640" i="25"/>
  <c r="G1648" i="25"/>
  <c r="G1656" i="25"/>
  <c r="G1664" i="25"/>
  <c r="H1664" i="25" s="1"/>
  <c r="G1672" i="25"/>
  <c r="H1672" i="25" s="1"/>
  <c r="G1680" i="25"/>
  <c r="H1680" i="25" s="1"/>
  <c r="G1688" i="25"/>
  <c r="H1688" i="25" s="1"/>
  <c r="G1696" i="25"/>
  <c r="G1704" i="25"/>
  <c r="G1712" i="25"/>
  <c r="G1720" i="25"/>
  <c r="G1728" i="25"/>
  <c r="G1736" i="25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G1816" i="25"/>
  <c r="G1824" i="25"/>
  <c r="G1832" i="25"/>
  <c r="G1840" i="25"/>
  <c r="H1840" i="25" s="1"/>
  <c r="G1848" i="25"/>
  <c r="G1856" i="25"/>
  <c r="G1864" i="25"/>
  <c r="G1872" i="25"/>
  <c r="G1880" i="25"/>
  <c r="G1888" i="25"/>
  <c r="G1896" i="25"/>
  <c r="G1904" i="25"/>
  <c r="G1912" i="25"/>
  <c r="G1920" i="25"/>
  <c r="G1928" i="25"/>
  <c r="G1936" i="25"/>
  <c r="G1944" i="25"/>
  <c r="G1952" i="25"/>
  <c r="G1960" i="25"/>
  <c r="G1968" i="25"/>
  <c r="G1976" i="25"/>
  <c r="G1984" i="25"/>
  <c r="G1992" i="25"/>
  <c r="G2000" i="25"/>
  <c r="H2000" i="25" s="1"/>
  <c r="G2008" i="25"/>
  <c r="G2016" i="25"/>
  <c r="G2024" i="25"/>
  <c r="G2032" i="25"/>
  <c r="G2040" i="25"/>
  <c r="G2048" i="25"/>
  <c r="G2056" i="25"/>
  <c r="G2064" i="25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349" i="25"/>
  <c r="E357" i="25"/>
  <c r="E365" i="25"/>
  <c r="E373" i="25"/>
  <c r="E381" i="25"/>
  <c r="E389" i="25"/>
  <c r="E397" i="25"/>
  <c r="E405" i="25"/>
  <c r="E413" i="25"/>
  <c r="E421" i="25"/>
  <c r="E429" i="25"/>
  <c r="E437" i="25"/>
  <c r="E445" i="25"/>
  <c r="E453" i="25"/>
  <c r="E461" i="25"/>
  <c r="E469" i="25"/>
  <c r="E477" i="25"/>
  <c r="E485" i="25"/>
  <c r="E493" i="25"/>
  <c r="E501" i="25"/>
  <c r="E509" i="25"/>
  <c r="E517" i="25"/>
  <c r="E525" i="25"/>
  <c r="E533" i="25"/>
  <c r="E541" i="25"/>
  <c r="E549" i="25"/>
  <c r="E557" i="25"/>
  <c r="E565" i="25"/>
  <c r="E573" i="25"/>
  <c r="E581" i="25"/>
  <c r="E589" i="25"/>
  <c r="E597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709" i="25"/>
  <c r="E717" i="25"/>
  <c r="E725" i="25"/>
  <c r="E733" i="25"/>
  <c r="E741" i="25"/>
  <c r="E749" i="25"/>
  <c r="E757" i="25"/>
  <c r="E765" i="25"/>
  <c r="E773" i="25"/>
  <c r="E781" i="25"/>
  <c r="E789" i="25"/>
  <c r="E797" i="25"/>
  <c r="E805" i="25"/>
  <c r="E813" i="25"/>
  <c r="E821" i="25"/>
  <c r="E829" i="25"/>
  <c r="E837" i="25"/>
  <c r="E845" i="25"/>
  <c r="E853" i="25"/>
  <c r="E861" i="25"/>
  <c r="E869" i="25"/>
  <c r="E877" i="25"/>
  <c r="E885" i="25"/>
  <c r="E893" i="25"/>
  <c r="E901" i="25"/>
  <c r="E909" i="25"/>
  <c r="E917" i="25"/>
  <c r="E925" i="25"/>
  <c r="E933" i="25"/>
  <c r="E941" i="25"/>
  <c r="E949" i="25"/>
  <c r="E957" i="25"/>
  <c r="E965" i="25"/>
  <c r="E973" i="25"/>
  <c r="E981" i="25"/>
  <c r="E989" i="25"/>
  <c r="E997" i="25"/>
  <c r="E1005" i="25"/>
  <c r="E1013" i="25"/>
  <c r="E1021" i="25"/>
  <c r="E1029" i="25"/>
  <c r="E1037" i="25"/>
  <c r="E1045" i="25"/>
  <c r="E1053" i="25"/>
  <c r="E1061" i="25"/>
  <c r="E1069" i="25"/>
  <c r="E1077" i="25"/>
  <c r="E1085" i="25"/>
  <c r="E1093" i="25"/>
  <c r="E1101" i="25"/>
  <c r="E1109" i="25"/>
  <c r="E1117" i="25"/>
  <c r="E1125" i="25"/>
  <c r="E1133" i="25"/>
  <c r="E1141" i="25"/>
  <c r="E1149" i="25"/>
  <c r="E1157" i="25"/>
  <c r="E1165" i="25"/>
  <c r="E1173" i="25"/>
  <c r="E1181" i="25"/>
  <c r="E1189" i="25"/>
  <c r="E1197" i="25"/>
  <c r="E1205" i="25"/>
  <c r="E1213" i="25"/>
  <c r="E1221" i="25"/>
  <c r="E1229" i="25"/>
  <c r="E1237" i="25"/>
  <c r="E1245" i="25"/>
  <c r="E1253" i="25"/>
  <c r="E1261" i="25"/>
  <c r="E1269" i="25"/>
  <c r="E1277" i="25"/>
  <c r="E1285" i="25"/>
  <c r="E1293" i="25"/>
  <c r="E1301" i="25"/>
  <c r="E1309" i="25"/>
  <c r="E1317" i="25"/>
  <c r="E1325" i="25"/>
  <c r="E1333" i="25"/>
  <c r="E1341" i="25"/>
  <c r="E1349" i="25"/>
  <c r="E1357" i="25"/>
  <c r="E1365" i="25"/>
  <c r="E1373" i="25"/>
  <c r="E1381" i="25"/>
  <c r="E1388" i="25"/>
  <c r="E1393" i="25"/>
  <c r="E1398" i="25"/>
  <c r="E1404" i="25"/>
  <c r="E1409" i="25"/>
  <c r="E1414" i="25"/>
  <c r="E1420" i="25"/>
  <c r="E1425" i="25"/>
  <c r="E1430" i="25"/>
  <c r="E1436" i="25"/>
  <c r="E1441" i="25"/>
  <c r="E1446" i="25"/>
  <c r="E1452" i="25"/>
  <c r="E1457" i="25"/>
  <c r="E1462" i="25"/>
  <c r="E1468" i="25"/>
  <c r="E1473" i="25"/>
  <c r="E1478" i="25"/>
  <c r="E1484" i="25"/>
  <c r="E1489" i="25"/>
  <c r="E1494" i="25"/>
  <c r="E1500" i="25"/>
  <c r="E1505" i="25"/>
  <c r="E1510" i="25"/>
  <c r="E1516" i="25"/>
  <c r="E1521" i="25"/>
  <c r="E1526" i="25"/>
  <c r="E1532" i="25"/>
  <c r="E1537" i="25"/>
  <c r="E1542" i="25"/>
  <c r="E1548" i="25"/>
  <c r="E1553" i="25"/>
  <c r="E1558" i="25"/>
  <c r="E1564" i="25"/>
  <c r="E1569" i="25"/>
  <c r="E1574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G126" i="25"/>
  <c r="H126" i="25" s="1"/>
  <c r="G238" i="25"/>
  <c r="G323" i="25"/>
  <c r="G366" i="25"/>
  <c r="G447" i="25"/>
  <c r="H447" i="25" s="1"/>
  <c r="G511" i="25"/>
  <c r="G575" i="25"/>
  <c r="G639" i="25"/>
  <c r="G703" i="25"/>
  <c r="G767" i="25"/>
  <c r="G831" i="25"/>
  <c r="H831" i="25" s="1"/>
  <c r="G895" i="25"/>
  <c r="H895" i="25" s="1"/>
  <c r="G959" i="25"/>
  <c r="G1023" i="25"/>
  <c r="G1087" i="25"/>
  <c r="H1087" i="25" s="1"/>
  <c r="G1151" i="25"/>
  <c r="H1151" i="25" s="1"/>
  <c r="G1169" i="25"/>
  <c r="G1201" i="25"/>
  <c r="G1223" i="25"/>
  <c r="G1244" i="25"/>
  <c r="H1244" i="25" s="1"/>
  <c r="G1265" i="25"/>
  <c r="G1287" i="25"/>
  <c r="G1308" i="25"/>
  <c r="G1329" i="25"/>
  <c r="H1329" i="25" s="1"/>
  <c r="G1351" i="25"/>
  <c r="H1351" i="25" s="1"/>
  <c r="G1372" i="25"/>
  <c r="G1393" i="25"/>
  <c r="G1415" i="25"/>
  <c r="G1436" i="25"/>
  <c r="G1457" i="25"/>
  <c r="G1475" i="25"/>
  <c r="G1491" i="25"/>
  <c r="H1491" i="25" s="1"/>
  <c r="G1507" i="25"/>
  <c r="G1523" i="25"/>
  <c r="G1539" i="25"/>
  <c r="G1555" i="25"/>
  <c r="H1555" i="25" s="1"/>
  <c r="G1571" i="25"/>
  <c r="G1587" i="25"/>
  <c r="G1603" i="25"/>
  <c r="G1619" i="25"/>
  <c r="H1619" i="25" s="1"/>
  <c r="G1627" i="25"/>
  <c r="G1643" i="25"/>
  <c r="H1643" i="25" s="1"/>
  <c r="G1659" i="25"/>
  <c r="G1675" i="25"/>
  <c r="G1691" i="25"/>
  <c r="G1707" i="25"/>
  <c r="G1723" i="25"/>
  <c r="H1723" i="25" s="1"/>
  <c r="G1739" i="25"/>
  <c r="H1739" i="25" s="1"/>
  <c r="G1755" i="25"/>
  <c r="G1771" i="25"/>
  <c r="G1787" i="25"/>
  <c r="H1787" i="25" s="1"/>
  <c r="G1803" i="25"/>
  <c r="H1803" i="25" s="1"/>
  <c r="G1819" i="25"/>
  <c r="G1835" i="25"/>
  <c r="G1851" i="25"/>
  <c r="H1851" i="25" s="1"/>
  <c r="G1859" i="25"/>
  <c r="G1875" i="25"/>
  <c r="H1875" i="25" s="1"/>
  <c r="G1891" i="25"/>
  <c r="G1907" i="25"/>
  <c r="G1923" i="25"/>
  <c r="G1939" i="25"/>
  <c r="H1939" i="25" s="1"/>
  <c r="G1947" i="25"/>
  <c r="G1963" i="25"/>
  <c r="H1963" i="25" s="1"/>
  <c r="G1979" i="25"/>
  <c r="H1979" i="25" s="1"/>
  <c r="G1995" i="25"/>
  <c r="G2003" i="25"/>
  <c r="G2019" i="25"/>
  <c r="G2035" i="25"/>
  <c r="G2051" i="25"/>
  <c r="H2051" i="25" s="1"/>
  <c r="G2067" i="25"/>
  <c r="E16" i="25"/>
  <c r="E32" i="25"/>
  <c r="E48" i="25"/>
  <c r="E64" i="25"/>
  <c r="E80" i="25"/>
  <c r="E96" i="25"/>
  <c r="E112" i="25"/>
  <c r="E128" i="25"/>
  <c r="E144" i="25"/>
  <c r="E160" i="25"/>
  <c r="E176" i="25"/>
  <c r="E192" i="25"/>
  <c r="E208" i="25"/>
  <c r="E224" i="25"/>
  <c r="E240" i="25"/>
  <c r="E256" i="25"/>
  <c r="E272" i="25"/>
  <c r="E288" i="25"/>
  <c r="E304" i="25"/>
  <c r="E320" i="25"/>
  <c r="E336" i="25"/>
  <c r="E352" i="25"/>
  <c r="E368" i="25"/>
  <c r="E384" i="25"/>
  <c r="E400" i="25"/>
  <c r="E416" i="25"/>
  <c r="E432" i="25"/>
  <c r="E440" i="25"/>
  <c r="E456" i="25"/>
  <c r="E472" i="25"/>
  <c r="E480" i="25"/>
  <c r="E496" i="25"/>
  <c r="E512" i="25"/>
  <c r="E528" i="25"/>
  <c r="E544" i="25"/>
  <c r="E560" i="25"/>
  <c r="E576" i="25"/>
  <c r="E592" i="25"/>
  <c r="E600" i="25"/>
  <c r="E616" i="25"/>
  <c r="E632" i="25"/>
  <c r="E648" i="25"/>
  <c r="E672" i="25"/>
  <c r="E688" i="25"/>
  <c r="E704" i="25"/>
  <c r="E720" i="25"/>
  <c r="E736" i="25"/>
  <c r="E752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80" i="25"/>
  <c r="E1104" i="25"/>
  <c r="E1120" i="25"/>
  <c r="E1136" i="25"/>
  <c r="E1152" i="25"/>
  <c r="E1168" i="25"/>
  <c r="E1184" i="25"/>
  <c r="E1200" i="25"/>
  <c r="E1208" i="25"/>
  <c r="E1224" i="25"/>
  <c r="E1240" i="25"/>
  <c r="E1256" i="25"/>
  <c r="E1272" i="25"/>
  <c r="E1296" i="25"/>
  <c r="E1304" i="25"/>
  <c r="E1320" i="25"/>
  <c r="E1336" i="25"/>
  <c r="E1352" i="25"/>
  <c r="E1368" i="25"/>
  <c r="E1384" i="25"/>
  <c r="E1389" i="25"/>
  <c r="E1400" i="25"/>
  <c r="E1410" i="25"/>
  <c r="E1421" i="25"/>
  <c r="E1432" i="25"/>
  <c r="E1442" i="25"/>
  <c r="E1453" i="25"/>
  <c r="E1464" i="25"/>
  <c r="E1469" i="25"/>
  <c r="E1480" i="25"/>
  <c r="E1490" i="25"/>
  <c r="E1501" i="25"/>
  <c r="E1512" i="25"/>
  <c r="E1522" i="25"/>
  <c r="E1538" i="25"/>
  <c r="E1549" i="25"/>
  <c r="E1560" i="25"/>
  <c r="E1570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80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4" i="25"/>
  <c r="E1832" i="25"/>
  <c r="E1840" i="25"/>
  <c r="E1848" i="25"/>
  <c r="G30" i="25"/>
  <c r="G286" i="25"/>
  <c r="H286" i="25" s="1"/>
  <c r="G451" i="25"/>
  <c r="H451" i="25" s="1"/>
  <c r="G579" i="25"/>
  <c r="G707" i="25"/>
  <c r="G835" i="25"/>
  <c r="G963" i="25"/>
  <c r="G1091" i="25"/>
  <c r="G1187" i="25"/>
  <c r="G1235" i="25"/>
  <c r="H1235" i="25" s="1"/>
  <c r="G1277" i="25"/>
  <c r="G1320" i="25"/>
  <c r="G1363" i="25"/>
  <c r="G1405" i="25"/>
  <c r="G1448" i="25"/>
  <c r="H1448" i="25" s="1"/>
  <c r="G1484" i="25"/>
  <c r="G1516" i="25"/>
  <c r="H1516" i="25" s="1"/>
  <c r="G1548" i="25"/>
  <c r="G1580" i="25"/>
  <c r="G1612" i="25"/>
  <c r="G1644" i="25"/>
  <c r="H1644" i="25" s="1"/>
  <c r="G1676" i="25"/>
  <c r="G1708" i="25"/>
  <c r="G1740" i="25"/>
  <c r="G1772" i="25"/>
  <c r="G1804" i="25"/>
  <c r="H1804" i="25" s="1"/>
  <c r="G1836" i="25"/>
  <c r="H1836" i="25" s="1"/>
  <c r="G1868" i="25"/>
  <c r="H1868" i="25" s="1"/>
  <c r="G1900" i="25"/>
  <c r="G1932" i="25"/>
  <c r="G1964" i="25"/>
  <c r="G1996" i="25"/>
  <c r="G2028" i="25"/>
  <c r="H2028" i="25" s="1"/>
  <c r="G2060" i="25"/>
  <c r="H2060" i="25" s="1"/>
  <c r="E25" i="25"/>
  <c r="E57" i="25"/>
  <c r="E89" i="25"/>
  <c r="E121" i="25"/>
  <c r="E153" i="25"/>
  <c r="E185" i="25"/>
  <c r="E217" i="25"/>
  <c r="E249" i="25"/>
  <c r="E281" i="25"/>
  <c r="E313" i="25"/>
  <c r="E345" i="25"/>
  <c r="E377" i="25"/>
  <c r="E409" i="25"/>
  <c r="E441" i="25"/>
  <c r="E473" i="25"/>
  <c r="E505" i="25"/>
  <c r="E537" i="25"/>
  <c r="E569" i="25"/>
  <c r="E601" i="25"/>
  <c r="E633" i="25"/>
  <c r="E665" i="25"/>
  <c r="E697" i="25"/>
  <c r="E729" i="25"/>
  <c r="E761" i="25"/>
  <c r="E793" i="25"/>
  <c r="E825" i="25"/>
  <c r="E857" i="25"/>
  <c r="E889" i="25"/>
  <c r="E921" i="25"/>
  <c r="E953" i="25"/>
  <c r="E985" i="25"/>
  <c r="E1017" i="25"/>
  <c r="E1049" i="25"/>
  <c r="E1081" i="25"/>
  <c r="E1113" i="25"/>
  <c r="E1145" i="25"/>
  <c r="E1177" i="25"/>
  <c r="E1209" i="25"/>
  <c r="E1241" i="25"/>
  <c r="E1273" i="25"/>
  <c r="E1305" i="25"/>
  <c r="E1337" i="25"/>
  <c r="E1369" i="25"/>
  <c r="E1396" i="25"/>
  <c r="E1417" i="25"/>
  <c r="E1438" i="25"/>
  <c r="E1460" i="25"/>
  <c r="E1481" i="25"/>
  <c r="E1502" i="25"/>
  <c r="E1524" i="25"/>
  <c r="E1545" i="25"/>
  <c r="E1566" i="25"/>
  <c r="E1585" i="25"/>
  <c r="E1601" i="25"/>
  <c r="E1617" i="25"/>
  <c r="E1633" i="25"/>
  <c r="E1649" i="25"/>
  <c r="E1665" i="25"/>
  <c r="E1681" i="25"/>
  <c r="E1697" i="25"/>
  <c r="E1713" i="25"/>
  <c r="E1729" i="25"/>
  <c r="E1745" i="25"/>
  <c r="E1761" i="25"/>
  <c r="E1777" i="25"/>
  <c r="E1793" i="25"/>
  <c r="E1809" i="25"/>
  <c r="E1825" i="25"/>
  <c r="E1841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G1384" i="25"/>
  <c r="G1660" i="25"/>
  <c r="H1660" i="25" s="1"/>
  <c r="G1756" i="25"/>
  <c r="G1820" i="25"/>
  <c r="G1884" i="25"/>
  <c r="G1948" i="25"/>
  <c r="G2012" i="25"/>
  <c r="E9" i="25"/>
  <c r="E73" i="25"/>
  <c r="E137" i="25"/>
  <c r="E201" i="25"/>
  <c r="E265" i="25"/>
  <c r="E361" i="25"/>
  <c r="E425" i="25"/>
  <c r="E489" i="25"/>
  <c r="E553" i="25"/>
  <c r="E617" i="25"/>
  <c r="E681" i="25"/>
  <c r="E745" i="25"/>
  <c r="E809" i="25"/>
  <c r="E873" i="25"/>
  <c r="E937" i="25"/>
  <c r="E1001" i="25"/>
  <c r="E1065" i="25"/>
  <c r="E1161" i="25"/>
  <c r="E1225" i="25"/>
  <c r="E1289" i="25"/>
  <c r="E1353" i="25"/>
  <c r="E1406" i="25"/>
  <c r="E1449" i="25"/>
  <c r="E1492" i="25"/>
  <c r="E1534" i="25"/>
  <c r="E1577" i="25"/>
  <c r="E1609" i="25"/>
  <c r="E1657" i="25"/>
  <c r="E1689" i="25"/>
  <c r="E1721" i="25"/>
  <c r="E1737" i="25"/>
  <c r="E1769" i="25"/>
  <c r="E1801" i="25"/>
  <c r="E1833" i="25"/>
  <c r="E1860" i="25"/>
  <c r="E1884" i="25"/>
  <c r="E1900" i="25"/>
  <c r="E1916" i="25"/>
  <c r="E1932" i="25"/>
  <c r="E1948" i="25"/>
  <c r="E1964" i="25"/>
  <c r="E1980" i="25"/>
  <c r="E1996" i="25"/>
  <c r="E2012" i="25"/>
  <c r="E2028" i="25"/>
  <c r="E2044" i="25"/>
  <c r="E2060" i="25"/>
  <c r="G414" i="25"/>
  <c r="G675" i="25"/>
  <c r="H675" i="25" s="1"/>
  <c r="G931" i="25"/>
  <c r="G1171" i="25"/>
  <c r="G1267" i="25"/>
  <c r="G1395" i="25"/>
  <c r="H1395" i="25" s="1"/>
  <c r="G1476" i="25"/>
  <c r="G1540" i="25"/>
  <c r="G1604" i="25"/>
  <c r="H1604" i="25" s="1"/>
  <c r="G1668" i="25"/>
  <c r="G1732" i="25"/>
  <c r="G1796" i="25"/>
  <c r="G1860" i="25"/>
  <c r="G1924" i="25"/>
  <c r="G2020" i="25"/>
  <c r="E17" i="25"/>
  <c r="E81" i="25"/>
  <c r="E145" i="25"/>
  <c r="E209" i="25"/>
  <c r="E273" i="25"/>
  <c r="E337" i="25"/>
  <c r="E401" i="25"/>
  <c r="E465" i="25"/>
  <c r="E529" i="25"/>
  <c r="E593" i="25"/>
  <c r="E657" i="25"/>
  <c r="E721" i="25"/>
  <c r="E785" i="25"/>
  <c r="E881" i="25"/>
  <c r="E945" i="25"/>
  <c r="E977" i="25"/>
  <c r="E1041" i="25"/>
  <c r="E1105" i="25"/>
  <c r="E1169" i="25"/>
  <c r="E1233" i="25"/>
  <c r="E1329" i="25"/>
  <c r="E1390" i="25"/>
  <c r="E1433" i="25"/>
  <c r="E1454" i="25"/>
  <c r="E1497" i="25"/>
  <c r="E1540" i="25"/>
  <c r="E1581" i="25"/>
  <c r="E1613" i="25"/>
  <c r="E1645" i="25"/>
  <c r="E1677" i="25"/>
  <c r="E1709" i="25"/>
  <c r="E1757" i="25"/>
  <c r="E1789" i="25"/>
  <c r="E1821" i="25"/>
  <c r="E1853" i="25"/>
  <c r="E1869" i="25"/>
  <c r="E1885" i="25"/>
  <c r="E1901" i="25"/>
  <c r="E1925" i="25"/>
  <c r="E1941" i="25"/>
  <c r="E1957" i="25"/>
  <c r="E1973" i="25"/>
  <c r="E1989" i="25"/>
  <c r="E1997" i="25"/>
  <c r="E2013" i="25"/>
  <c r="E2029" i="25"/>
  <c r="E2045" i="25"/>
  <c r="E2061" i="25"/>
  <c r="G152" i="25"/>
  <c r="G328" i="25"/>
  <c r="H328" i="25" s="1"/>
  <c r="G483" i="25"/>
  <c r="H483" i="25" s="1"/>
  <c r="G611" i="25"/>
  <c r="G739" i="25"/>
  <c r="G867" i="25"/>
  <c r="G995" i="25"/>
  <c r="H995" i="25" s="1"/>
  <c r="G1123" i="25"/>
  <c r="G1203" i="25"/>
  <c r="G1245" i="25"/>
  <c r="G1288" i="25"/>
  <c r="H1288" i="25" s="1"/>
  <c r="G1331" i="25"/>
  <c r="G1373" i="25"/>
  <c r="H1373" i="25" s="1"/>
  <c r="G1416" i="25"/>
  <c r="G1459" i="25"/>
  <c r="H1459" i="25" s="1"/>
  <c r="G1492" i="25"/>
  <c r="H1492" i="25" s="1"/>
  <c r="G1524" i="25"/>
  <c r="G1556" i="25"/>
  <c r="G1588" i="25"/>
  <c r="G1620" i="25"/>
  <c r="H1620" i="25" s="1"/>
  <c r="G1652" i="25"/>
  <c r="G1684" i="25"/>
  <c r="G1716" i="25"/>
  <c r="H1716" i="25" s="1"/>
  <c r="G1748" i="25"/>
  <c r="H1748" i="25" s="1"/>
  <c r="G1780" i="25"/>
  <c r="G1812" i="25"/>
  <c r="G1844" i="25"/>
  <c r="G1876" i="25"/>
  <c r="G1908" i="25"/>
  <c r="G1940" i="25"/>
  <c r="H1940" i="25" s="1"/>
  <c r="G1972" i="25"/>
  <c r="H1972" i="25" s="1"/>
  <c r="G2004" i="25"/>
  <c r="G2036" i="25"/>
  <c r="G2068" i="25"/>
  <c r="E33" i="25"/>
  <c r="E65" i="25"/>
  <c r="E97" i="25"/>
  <c r="E129" i="25"/>
  <c r="E161" i="25"/>
  <c r="E193" i="25"/>
  <c r="E225" i="25"/>
  <c r="E257" i="25"/>
  <c r="E289" i="25"/>
  <c r="E321" i="25"/>
  <c r="E353" i="25"/>
  <c r="E385" i="25"/>
  <c r="E417" i="25"/>
  <c r="E449" i="25"/>
  <c r="E481" i="25"/>
  <c r="E513" i="25"/>
  <c r="E545" i="25"/>
  <c r="E577" i="25"/>
  <c r="E609" i="25"/>
  <c r="E641" i="25"/>
  <c r="E673" i="25"/>
  <c r="E705" i="25"/>
  <c r="E737" i="25"/>
  <c r="E769" i="25"/>
  <c r="E801" i="25"/>
  <c r="E833" i="25"/>
  <c r="E865" i="25"/>
  <c r="E897" i="25"/>
  <c r="E929" i="25"/>
  <c r="E961" i="25"/>
  <c r="E993" i="25"/>
  <c r="E1025" i="25"/>
  <c r="E1057" i="25"/>
  <c r="E1089" i="25"/>
  <c r="E1121" i="25"/>
  <c r="E1153" i="25"/>
  <c r="E1185" i="25"/>
  <c r="E1217" i="25"/>
  <c r="E1249" i="25"/>
  <c r="E1281" i="25"/>
  <c r="E1313" i="25"/>
  <c r="E1345" i="25"/>
  <c r="E1377" i="25"/>
  <c r="E1401" i="25"/>
  <c r="E1422" i="25"/>
  <c r="E1444" i="25"/>
  <c r="E1465" i="25"/>
  <c r="E1486" i="25"/>
  <c r="E1508" i="25"/>
  <c r="E1529" i="25"/>
  <c r="E1550" i="25"/>
  <c r="E1572" i="25"/>
  <c r="E1589" i="25"/>
  <c r="E1605" i="25"/>
  <c r="E1621" i="25"/>
  <c r="E1637" i="25"/>
  <c r="E1653" i="25"/>
  <c r="E1669" i="25"/>
  <c r="E1685" i="25"/>
  <c r="E1701" i="25"/>
  <c r="E1717" i="25"/>
  <c r="E1733" i="25"/>
  <c r="E1749" i="25"/>
  <c r="E1765" i="25"/>
  <c r="E1781" i="25"/>
  <c r="E1797" i="25"/>
  <c r="E1813" i="25"/>
  <c r="E1829" i="25"/>
  <c r="E1845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G200" i="25"/>
  <c r="H200" i="25" s="1"/>
  <c r="G371" i="25"/>
  <c r="G515" i="25"/>
  <c r="G643" i="25"/>
  <c r="G771" i="25"/>
  <c r="G899" i="25"/>
  <c r="G1027" i="25"/>
  <c r="G1155" i="25"/>
  <c r="G1213" i="25"/>
  <c r="G1256" i="25"/>
  <c r="H1256" i="25" s="1"/>
  <c r="G1299" i="25"/>
  <c r="G1341" i="25"/>
  <c r="G1427" i="25"/>
  <c r="H1427" i="25" s="1"/>
  <c r="G1468" i="25"/>
  <c r="G1500" i="25"/>
  <c r="G1532" i="25"/>
  <c r="G1564" i="25"/>
  <c r="H1564" i="25" s="1"/>
  <c r="G1596" i="25"/>
  <c r="G1628" i="25"/>
  <c r="G1692" i="25"/>
  <c r="G1724" i="25"/>
  <c r="G1788" i="25"/>
  <c r="G1852" i="25"/>
  <c r="G1916" i="25"/>
  <c r="G1980" i="25"/>
  <c r="H1980" i="25" s="1"/>
  <c r="G2044" i="25"/>
  <c r="H2044" i="25" s="1"/>
  <c r="E41" i="25"/>
  <c r="E105" i="25"/>
  <c r="E169" i="25"/>
  <c r="E233" i="25"/>
  <c r="E297" i="25"/>
  <c r="E329" i="25"/>
  <c r="E393" i="25"/>
  <c r="E457" i="25"/>
  <c r="E521" i="25"/>
  <c r="E585" i="25"/>
  <c r="E649" i="25"/>
  <c r="E713" i="25"/>
  <c r="E777" i="25"/>
  <c r="E841" i="25"/>
  <c r="E905" i="25"/>
  <c r="E969" i="25"/>
  <c r="E1033" i="25"/>
  <c r="E1097" i="25"/>
  <c r="E1129" i="25"/>
  <c r="E1193" i="25"/>
  <c r="E1257" i="25"/>
  <c r="E1321" i="25"/>
  <c r="E1385" i="25"/>
  <c r="E1428" i="25"/>
  <c r="E1470" i="25"/>
  <c r="E1513" i="25"/>
  <c r="E1556" i="25"/>
  <c r="E1593" i="25"/>
  <c r="E1625" i="25"/>
  <c r="E1641" i="25"/>
  <c r="E1673" i="25"/>
  <c r="E1705" i="25"/>
  <c r="E1753" i="25"/>
  <c r="E1785" i="25"/>
  <c r="E1817" i="25"/>
  <c r="E1849" i="25"/>
  <c r="E1868" i="25"/>
  <c r="E1876" i="25"/>
  <c r="E1892" i="25"/>
  <c r="E1908" i="25"/>
  <c r="E1924" i="25"/>
  <c r="E1940" i="25"/>
  <c r="E1956" i="25"/>
  <c r="E1972" i="25"/>
  <c r="E1988" i="25"/>
  <c r="E2004" i="25"/>
  <c r="E2020" i="25"/>
  <c r="E2036" i="25"/>
  <c r="E2052" i="25"/>
  <c r="E2068" i="25"/>
  <c r="G243" i="25"/>
  <c r="G547" i="25"/>
  <c r="G803" i="25"/>
  <c r="G1059" i="25"/>
  <c r="G1224" i="25"/>
  <c r="G1309" i="25"/>
  <c r="G1352" i="25"/>
  <c r="G1437" i="25"/>
  <c r="G1508" i="25"/>
  <c r="G1572" i="25"/>
  <c r="G1636" i="25"/>
  <c r="H1636" i="25" s="1"/>
  <c r="G1700" i="25"/>
  <c r="G1764" i="25"/>
  <c r="H1764" i="25" s="1"/>
  <c r="G1828" i="25"/>
  <c r="G1892" i="25"/>
  <c r="G1956" i="25"/>
  <c r="G1988" i="25"/>
  <c r="H1988" i="25" s="1"/>
  <c r="G2052" i="25"/>
  <c r="E49" i="25"/>
  <c r="E113" i="25"/>
  <c r="E177" i="25"/>
  <c r="E241" i="25"/>
  <c r="E305" i="25"/>
  <c r="E369" i="25"/>
  <c r="E433" i="25"/>
  <c r="E497" i="25"/>
  <c r="E561" i="25"/>
  <c r="E625" i="25"/>
  <c r="E689" i="25"/>
  <c r="E753" i="25"/>
  <c r="E817" i="25"/>
  <c r="E849" i="25"/>
  <c r="E913" i="25"/>
  <c r="E1009" i="25"/>
  <c r="E1073" i="25"/>
  <c r="E1137" i="25"/>
  <c r="E1201" i="25"/>
  <c r="E1265" i="25"/>
  <c r="E1297" i="25"/>
  <c r="E1361" i="25"/>
  <c r="E1412" i="25"/>
  <c r="E1476" i="25"/>
  <c r="E1518" i="25"/>
  <c r="E1561" i="25"/>
  <c r="E1597" i="25"/>
  <c r="E1629" i="25"/>
  <c r="E1661" i="25"/>
  <c r="E1693" i="25"/>
  <c r="E1725" i="25"/>
  <c r="E1741" i="25"/>
  <c r="E1773" i="25"/>
  <c r="E1805" i="25"/>
  <c r="E1837" i="25"/>
  <c r="E1861" i="25"/>
  <c r="E1877" i="25"/>
  <c r="E1893" i="25"/>
  <c r="E1909" i="25"/>
  <c r="E1917" i="25"/>
  <c r="E1933" i="25"/>
  <c r="E1949" i="25"/>
  <c r="E1965" i="25"/>
  <c r="E1981" i="25"/>
  <c r="E2005" i="25"/>
  <c r="E2021" i="25"/>
  <c r="E2037" i="25"/>
  <c r="E2053" i="25"/>
  <c r="E2069" i="25"/>
  <c r="K37" i="1"/>
  <c r="U37" i="1"/>
  <c r="X37" i="1"/>
  <c r="Y37" i="1"/>
  <c r="Z37" i="1"/>
  <c r="A176" i="20"/>
  <c r="X2092" i="1"/>
  <c r="Y2092" i="1"/>
  <c r="Z2092" i="1"/>
  <c r="X2093" i="1"/>
  <c r="Y2093" i="1"/>
  <c r="Z2093" i="1"/>
  <c r="X2094" i="1"/>
  <c r="Y2094" i="1"/>
  <c r="Z2094" i="1"/>
  <c r="U2092" i="1"/>
  <c r="U2093" i="1"/>
  <c r="U2094" i="1"/>
  <c r="K2093" i="1"/>
  <c r="I2047" i="25" s="1"/>
  <c r="K2094" i="1"/>
  <c r="K2092" i="1"/>
  <c r="I2046" i="25" s="1"/>
  <c r="A175" i="20"/>
  <c r="X1995" i="1"/>
  <c r="Y1995" i="1"/>
  <c r="Z1995" i="1"/>
  <c r="X1996" i="1"/>
  <c r="Y1996" i="1"/>
  <c r="Z1996" i="1"/>
  <c r="X1997" i="1"/>
  <c r="Y1997" i="1"/>
  <c r="Z1997" i="1"/>
  <c r="X1998" i="1"/>
  <c r="Y1998" i="1"/>
  <c r="Z1998" i="1"/>
  <c r="X1999" i="1"/>
  <c r="Y1999" i="1"/>
  <c r="Z1999" i="1"/>
  <c r="X2000" i="1"/>
  <c r="Y2000" i="1"/>
  <c r="Z2000" i="1"/>
  <c r="X2001" i="1"/>
  <c r="Y2001" i="1"/>
  <c r="Z2001" i="1"/>
  <c r="X2002" i="1"/>
  <c r="Y2002" i="1"/>
  <c r="Z2002" i="1"/>
  <c r="X2003" i="1"/>
  <c r="Y2003" i="1"/>
  <c r="Z2003" i="1"/>
  <c r="X2004" i="1"/>
  <c r="Y2004" i="1"/>
  <c r="Z2004" i="1"/>
  <c r="X2005" i="1"/>
  <c r="Y2005" i="1"/>
  <c r="Z2005" i="1"/>
  <c r="X2006" i="1"/>
  <c r="Y2006" i="1"/>
  <c r="Z2006" i="1"/>
  <c r="X2007" i="1"/>
  <c r="Y2007" i="1"/>
  <c r="Z2007" i="1"/>
  <c r="X2008" i="1"/>
  <c r="Y2008" i="1"/>
  <c r="Z2008" i="1"/>
  <c r="X2009" i="1"/>
  <c r="Y2009" i="1"/>
  <c r="Z2009" i="1"/>
  <c r="X2010" i="1"/>
  <c r="Y2010" i="1"/>
  <c r="Z2010" i="1"/>
  <c r="X2011" i="1"/>
  <c r="Y2011" i="1"/>
  <c r="Z2011" i="1"/>
  <c r="X2012" i="1"/>
  <c r="Y2012" i="1"/>
  <c r="Z2012" i="1"/>
  <c r="X2013" i="1"/>
  <c r="Y2013" i="1"/>
  <c r="Z2013" i="1"/>
  <c r="X2014" i="1"/>
  <c r="Y2014" i="1"/>
  <c r="Z2014" i="1"/>
  <c r="X2015" i="1"/>
  <c r="Y2015" i="1"/>
  <c r="Z2015" i="1"/>
  <c r="X2016" i="1"/>
  <c r="Y2016" i="1"/>
  <c r="Z2016" i="1"/>
  <c r="X2017" i="1"/>
  <c r="Y2017" i="1"/>
  <c r="Z2017" i="1"/>
  <c r="X2018" i="1"/>
  <c r="Y2018" i="1"/>
  <c r="Z2018" i="1"/>
  <c r="X2019" i="1"/>
  <c r="Y2019" i="1"/>
  <c r="Z2019" i="1"/>
  <c r="X2020" i="1"/>
  <c r="Y2020" i="1"/>
  <c r="Z2020" i="1"/>
  <c r="X2021" i="1"/>
  <c r="Y2021" i="1"/>
  <c r="Z2021" i="1"/>
  <c r="X2022" i="1"/>
  <c r="Y2022" i="1"/>
  <c r="Z2022" i="1"/>
  <c r="X2023" i="1"/>
  <c r="Y2023" i="1"/>
  <c r="Z2023" i="1"/>
  <c r="X2024" i="1"/>
  <c r="Y2024" i="1"/>
  <c r="Z2024" i="1"/>
  <c r="X2025" i="1"/>
  <c r="Y2025" i="1"/>
  <c r="Z2025" i="1"/>
  <c r="X2026" i="1"/>
  <c r="Y2026" i="1"/>
  <c r="Z2026" i="1"/>
  <c r="X2027" i="1"/>
  <c r="Y2027" i="1"/>
  <c r="Z2027" i="1"/>
  <c r="X2028" i="1"/>
  <c r="Y2028" i="1"/>
  <c r="Z2028" i="1"/>
  <c r="X2029" i="1"/>
  <c r="Y2029" i="1"/>
  <c r="Z2029" i="1"/>
  <c r="X2030" i="1"/>
  <c r="Y2030" i="1"/>
  <c r="Z2030" i="1"/>
  <c r="X2031" i="1"/>
  <c r="Y2031" i="1"/>
  <c r="Z2031" i="1"/>
  <c r="X2032" i="1"/>
  <c r="Y2032" i="1"/>
  <c r="Z2032" i="1"/>
  <c r="X2033" i="1"/>
  <c r="Y2033" i="1"/>
  <c r="Z2033" i="1"/>
  <c r="X2034" i="1"/>
  <c r="Y2034" i="1"/>
  <c r="Z2034" i="1"/>
  <c r="X2035" i="1"/>
  <c r="Y2035" i="1"/>
  <c r="Z2035" i="1"/>
  <c r="X2036" i="1"/>
  <c r="Y2036" i="1"/>
  <c r="Z2036" i="1"/>
  <c r="X2037" i="1"/>
  <c r="Y2037" i="1"/>
  <c r="Z2037" i="1"/>
  <c r="X2038" i="1"/>
  <c r="Y2038" i="1"/>
  <c r="Z2038" i="1"/>
  <c r="X2039" i="1"/>
  <c r="Y2039" i="1"/>
  <c r="Z2039" i="1"/>
  <c r="X2040" i="1"/>
  <c r="Y2040" i="1"/>
  <c r="Z2040" i="1"/>
  <c r="X2041" i="1"/>
  <c r="Y2041" i="1"/>
  <c r="Z2041" i="1"/>
  <c r="X2042" i="1"/>
  <c r="Y2042" i="1"/>
  <c r="Z2042" i="1"/>
  <c r="X2043" i="1"/>
  <c r="Y2043" i="1"/>
  <c r="Z2043" i="1"/>
  <c r="X2044" i="1"/>
  <c r="Y2044" i="1"/>
  <c r="Z2044" i="1"/>
  <c r="X2045" i="1"/>
  <c r="Y2045" i="1"/>
  <c r="Z2045" i="1"/>
  <c r="X2046" i="1"/>
  <c r="Y2046" i="1"/>
  <c r="Z2046" i="1"/>
  <c r="X2047" i="1"/>
  <c r="Y2047" i="1"/>
  <c r="Z2047" i="1"/>
  <c r="X2048" i="1"/>
  <c r="Y2048" i="1"/>
  <c r="Z2048" i="1"/>
  <c r="X2049" i="1"/>
  <c r="Y2049" i="1"/>
  <c r="Z2049" i="1"/>
  <c r="X2050" i="1"/>
  <c r="Y2050" i="1"/>
  <c r="Z2050" i="1"/>
  <c r="X2051" i="1"/>
  <c r="Y2051" i="1"/>
  <c r="Z2051" i="1"/>
  <c r="X2052" i="1"/>
  <c r="Y2052" i="1"/>
  <c r="Z2052" i="1"/>
  <c r="X2053" i="1"/>
  <c r="Y2053" i="1"/>
  <c r="Z2053" i="1"/>
  <c r="X2054" i="1"/>
  <c r="Y2054" i="1"/>
  <c r="Z2054" i="1"/>
  <c r="X2055" i="1"/>
  <c r="Y2055" i="1"/>
  <c r="Z2055" i="1"/>
  <c r="X2056" i="1"/>
  <c r="Y2056" i="1"/>
  <c r="Z2056" i="1"/>
  <c r="X2057" i="1"/>
  <c r="Y2057" i="1"/>
  <c r="Z2057" i="1"/>
  <c r="X2058" i="1"/>
  <c r="Y2058" i="1"/>
  <c r="Z2058" i="1"/>
  <c r="X2059" i="1"/>
  <c r="Y2059" i="1"/>
  <c r="Z2059" i="1"/>
  <c r="X2060" i="1"/>
  <c r="Y2060" i="1"/>
  <c r="Z2060" i="1"/>
  <c r="X2061" i="1"/>
  <c r="Y2061" i="1"/>
  <c r="Z2061" i="1"/>
  <c r="X2062" i="1"/>
  <c r="Y2062" i="1"/>
  <c r="Z2062" i="1"/>
  <c r="X2063" i="1"/>
  <c r="Y2063" i="1"/>
  <c r="Z2063" i="1"/>
  <c r="X2064" i="1"/>
  <c r="Y2064" i="1"/>
  <c r="Z2064" i="1"/>
  <c r="X2065" i="1"/>
  <c r="Y2065" i="1"/>
  <c r="Z2065" i="1"/>
  <c r="X2066" i="1"/>
  <c r="Y2066" i="1"/>
  <c r="Z2066" i="1"/>
  <c r="X2067" i="1"/>
  <c r="Y2067" i="1"/>
  <c r="Z2067" i="1"/>
  <c r="X2068" i="1"/>
  <c r="Y2068" i="1"/>
  <c r="Z2068" i="1"/>
  <c r="X2069" i="1"/>
  <c r="Y2069" i="1"/>
  <c r="Z2069" i="1"/>
  <c r="X2070" i="1"/>
  <c r="Y2070" i="1"/>
  <c r="Z2070" i="1"/>
  <c r="X2071" i="1"/>
  <c r="Y2071" i="1"/>
  <c r="Z2071" i="1"/>
  <c r="X2072" i="1"/>
  <c r="Y2072" i="1"/>
  <c r="Z2072" i="1"/>
  <c r="X2073" i="1"/>
  <c r="Y2073" i="1"/>
  <c r="Z2073" i="1"/>
  <c r="X2074" i="1"/>
  <c r="Y2074" i="1"/>
  <c r="Z2074" i="1"/>
  <c r="X2075" i="1"/>
  <c r="Y2075" i="1"/>
  <c r="Z2075" i="1"/>
  <c r="X2076" i="1"/>
  <c r="Y2076" i="1"/>
  <c r="Z2076" i="1"/>
  <c r="X2077" i="1"/>
  <c r="Y2077" i="1"/>
  <c r="Z2077" i="1"/>
  <c r="X2078" i="1"/>
  <c r="Y2078" i="1"/>
  <c r="Z2078" i="1"/>
  <c r="X2079" i="1"/>
  <c r="Y2079" i="1"/>
  <c r="Z2079" i="1"/>
  <c r="X2080" i="1"/>
  <c r="Y2080" i="1"/>
  <c r="Z2080" i="1"/>
  <c r="X2081" i="1"/>
  <c r="Y2081" i="1"/>
  <c r="Z2081" i="1"/>
  <c r="X2082" i="1"/>
  <c r="Y2082" i="1"/>
  <c r="Z2082" i="1"/>
  <c r="X2083" i="1"/>
  <c r="Y2083" i="1"/>
  <c r="Z2083" i="1"/>
  <c r="X2084" i="1"/>
  <c r="Y2084" i="1"/>
  <c r="Z2084" i="1"/>
  <c r="X2085" i="1"/>
  <c r="Y2085" i="1"/>
  <c r="Z2085" i="1"/>
  <c r="X2086" i="1"/>
  <c r="Y2086" i="1"/>
  <c r="Z2086" i="1"/>
  <c r="X2087" i="1"/>
  <c r="Y2087" i="1"/>
  <c r="Z2087" i="1"/>
  <c r="X2088" i="1"/>
  <c r="Y2088" i="1"/>
  <c r="Z2088" i="1"/>
  <c r="X2089" i="1"/>
  <c r="Y2089" i="1"/>
  <c r="Z2089" i="1"/>
  <c r="X2090" i="1"/>
  <c r="Y2090" i="1"/>
  <c r="Z2090" i="1"/>
  <c r="X2091" i="1"/>
  <c r="Y2091" i="1"/>
  <c r="Z2091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K1995" i="1"/>
  <c r="K1996" i="1"/>
  <c r="I1950" i="25" s="1"/>
  <c r="J1950" i="25" s="1"/>
  <c r="K1997" i="1"/>
  <c r="I1951" i="25" s="1"/>
  <c r="K1998" i="1"/>
  <c r="I1952" i="25" s="1"/>
  <c r="J1952" i="25" s="1"/>
  <c r="K1999" i="1"/>
  <c r="K2000" i="1"/>
  <c r="I1954" i="25" s="1"/>
  <c r="K2001" i="1"/>
  <c r="I1955" i="25" s="1"/>
  <c r="K2002" i="1"/>
  <c r="K2003" i="1"/>
  <c r="K2004" i="1"/>
  <c r="I1958" i="25" s="1"/>
  <c r="K2005" i="1"/>
  <c r="I1959" i="25" s="1"/>
  <c r="K2006" i="1"/>
  <c r="I1960" i="25" s="1"/>
  <c r="K2007" i="1"/>
  <c r="K2008" i="1"/>
  <c r="I1962" i="25" s="1"/>
  <c r="J1962" i="25" s="1"/>
  <c r="K2009" i="1"/>
  <c r="I1963" i="25" s="1"/>
  <c r="J1963" i="25" s="1"/>
  <c r="K2010" i="1"/>
  <c r="I1964" i="25" s="1"/>
  <c r="K2011" i="1"/>
  <c r="K2012" i="1"/>
  <c r="I1966" i="25" s="1"/>
  <c r="K2013" i="1"/>
  <c r="I1967" i="25" s="1"/>
  <c r="K2014" i="1"/>
  <c r="K2015" i="1"/>
  <c r="K2016" i="1"/>
  <c r="I1970" i="25" s="1"/>
  <c r="K2017" i="1"/>
  <c r="I1971" i="25" s="1"/>
  <c r="K2018" i="1"/>
  <c r="I1972" i="25" s="1"/>
  <c r="J1972" i="25" s="1"/>
  <c r="K2019" i="1"/>
  <c r="K2020" i="1"/>
  <c r="I1974" i="25" s="1"/>
  <c r="K2021" i="1"/>
  <c r="I1975" i="25" s="1"/>
  <c r="K2022" i="1"/>
  <c r="I1976" i="25" s="1"/>
  <c r="J1976" i="25" s="1"/>
  <c r="K2023" i="1"/>
  <c r="K2024" i="1"/>
  <c r="I1978" i="25" s="1"/>
  <c r="K2025" i="1"/>
  <c r="I1979" i="25" s="1"/>
  <c r="J1979" i="25" s="1"/>
  <c r="K2026" i="1"/>
  <c r="K2027" i="1"/>
  <c r="K2028" i="1"/>
  <c r="I1982" i="25" s="1"/>
  <c r="K2029" i="1"/>
  <c r="I1983" i="25" s="1"/>
  <c r="K2030" i="1"/>
  <c r="I1984" i="25" s="1"/>
  <c r="K2031" i="1"/>
  <c r="K2032" i="1"/>
  <c r="I1986" i="25" s="1"/>
  <c r="K2033" i="1"/>
  <c r="I1987" i="25" s="1"/>
  <c r="K2034" i="1"/>
  <c r="I1988" i="25" s="1"/>
  <c r="J1988" i="25" s="1"/>
  <c r="K2035" i="1"/>
  <c r="K2036" i="1"/>
  <c r="I1990" i="25" s="1"/>
  <c r="J1990" i="25" s="1"/>
  <c r="K2037" i="1"/>
  <c r="I1991" i="25" s="1"/>
  <c r="K2038" i="1"/>
  <c r="K2039" i="1"/>
  <c r="K2040" i="1"/>
  <c r="I1994" i="25" s="1"/>
  <c r="J1994" i="25" s="1"/>
  <c r="K2041" i="1"/>
  <c r="I1995" i="25" s="1"/>
  <c r="J1995" i="25" s="1"/>
  <c r="K2042" i="1"/>
  <c r="I1996" i="25" s="1"/>
  <c r="K2043" i="1"/>
  <c r="K2044" i="1"/>
  <c r="I1998" i="25" s="1"/>
  <c r="K2045" i="1"/>
  <c r="I1999" i="25" s="1"/>
  <c r="K2046" i="1"/>
  <c r="I2000" i="25" s="1"/>
  <c r="J2000" i="25" s="1"/>
  <c r="K2047" i="1"/>
  <c r="K2048" i="1"/>
  <c r="I2002" i="25" s="1"/>
  <c r="K2049" i="1"/>
  <c r="I2003" i="25" s="1"/>
  <c r="K2050" i="1"/>
  <c r="K2051" i="1"/>
  <c r="K2052" i="1"/>
  <c r="I2006" i="25" s="1"/>
  <c r="K2053" i="1"/>
  <c r="I2007" i="25" s="1"/>
  <c r="K2054" i="1"/>
  <c r="I2008" i="25" s="1"/>
  <c r="J2008" i="25" s="1"/>
  <c r="K2055" i="1"/>
  <c r="K2056" i="1"/>
  <c r="I2010" i="25" s="1"/>
  <c r="K2057" i="1"/>
  <c r="I2011" i="25" s="1"/>
  <c r="J2011" i="25" s="1"/>
  <c r="K2058" i="1"/>
  <c r="I2012" i="25" s="1"/>
  <c r="K2059" i="1"/>
  <c r="K2060" i="1"/>
  <c r="I2014" i="25" s="1"/>
  <c r="K2061" i="1"/>
  <c r="I2015" i="25" s="1"/>
  <c r="K2062" i="1"/>
  <c r="K2063" i="1"/>
  <c r="K2064" i="1"/>
  <c r="I2018" i="25" s="1"/>
  <c r="K2065" i="1"/>
  <c r="I2019" i="25" s="1"/>
  <c r="K2066" i="1"/>
  <c r="I2020" i="25" s="1"/>
  <c r="K2067" i="1"/>
  <c r="K2068" i="1"/>
  <c r="I2022" i="25" s="1"/>
  <c r="K2069" i="1"/>
  <c r="I2023" i="25" s="1"/>
  <c r="K2070" i="1"/>
  <c r="I2024" i="25" s="1"/>
  <c r="J2024" i="25" s="1"/>
  <c r="K2071" i="1"/>
  <c r="K2072" i="1"/>
  <c r="I2026" i="25" s="1"/>
  <c r="J2026" i="25" s="1"/>
  <c r="K2073" i="1"/>
  <c r="I2027" i="25" s="1"/>
  <c r="J2027" i="25" s="1"/>
  <c r="K2074" i="1"/>
  <c r="K2075" i="1"/>
  <c r="K2076" i="1"/>
  <c r="I2030" i="25" s="1"/>
  <c r="J2030" i="25" s="1"/>
  <c r="K2077" i="1"/>
  <c r="I2031" i="25" s="1"/>
  <c r="K2078" i="1"/>
  <c r="I2032" i="25" s="1"/>
  <c r="K2079" i="1"/>
  <c r="K2080" i="1"/>
  <c r="I2034" i="25" s="1"/>
  <c r="K2081" i="1"/>
  <c r="I2035" i="25" s="1"/>
  <c r="K2082" i="1"/>
  <c r="K2083" i="1"/>
  <c r="K2084" i="1"/>
  <c r="I2038" i="25" s="1"/>
  <c r="K2085" i="1"/>
  <c r="I2039" i="25" s="1"/>
  <c r="K2086" i="1"/>
  <c r="I2040" i="25" s="1"/>
  <c r="K2087" i="1"/>
  <c r="K2088" i="1"/>
  <c r="I2042" i="25" s="1"/>
  <c r="K2089" i="1"/>
  <c r="I2043" i="25" s="1"/>
  <c r="J2043" i="25" s="1"/>
  <c r="K2090" i="1"/>
  <c r="I2044" i="25" s="1"/>
  <c r="K2091" i="1"/>
  <c r="A174" i="20"/>
  <c r="X1993" i="1"/>
  <c r="Y1993" i="1"/>
  <c r="Z1993" i="1"/>
  <c r="X1994" i="1"/>
  <c r="Y1994" i="1"/>
  <c r="Z1994" i="1"/>
  <c r="U1994" i="1"/>
  <c r="U1993" i="1"/>
  <c r="K1993" i="1"/>
  <c r="I1947" i="25" s="1"/>
  <c r="J1947" i="25" s="1"/>
  <c r="K1994" i="1"/>
  <c r="I1948" i="25" s="1"/>
  <c r="J1948" i="25" s="1"/>
  <c r="X1992" i="1"/>
  <c r="Y1992" i="1"/>
  <c r="Z1992" i="1"/>
  <c r="K1992" i="1"/>
  <c r="I1946" i="25" s="1"/>
  <c r="J1946" i="25" s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682" i="1"/>
  <c r="U1683" i="1"/>
  <c r="U1684" i="1"/>
  <c r="U1680" i="1"/>
  <c r="U741" i="1"/>
  <c r="U742" i="1"/>
  <c r="X1980" i="1"/>
  <c r="Y1980" i="1"/>
  <c r="Z1980" i="1"/>
  <c r="X1981" i="1"/>
  <c r="Y1981" i="1"/>
  <c r="Z1981" i="1"/>
  <c r="X1982" i="1"/>
  <c r="Y1982" i="1"/>
  <c r="Z1982" i="1"/>
  <c r="X1983" i="1"/>
  <c r="Y1983" i="1"/>
  <c r="Z1983" i="1"/>
  <c r="X1984" i="1"/>
  <c r="Y1984" i="1"/>
  <c r="Z1984" i="1"/>
  <c r="X1985" i="1"/>
  <c r="Y1985" i="1"/>
  <c r="Z1985" i="1"/>
  <c r="X1986" i="1"/>
  <c r="Y1986" i="1"/>
  <c r="Z1986" i="1"/>
  <c r="X1987" i="1"/>
  <c r="Y1987" i="1"/>
  <c r="Z1987" i="1"/>
  <c r="X1988" i="1"/>
  <c r="Y1988" i="1"/>
  <c r="Z1988" i="1"/>
  <c r="X1989" i="1"/>
  <c r="Y1989" i="1"/>
  <c r="Z1989" i="1"/>
  <c r="X1990" i="1"/>
  <c r="Y1990" i="1"/>
  <c r="Z1990" i="1"/>
  <c r="X1991" i="1"/>
  <c r="Y1991" i="1"/>
  <c r="Z1991" i="1"/>
  <c r="K1989" i="1"/>
  <c r="I1943" i="25" s="1"/>
  <c r="K1990" i="1"/>
  <c r="I1944" i="25" s="1"/>
  <c r="J1944" i="25" s="1"/>
  <c r="K1991" i="1"/>
  <c r="K1988" i="1"/>
  <c r="I1942" i="25" s="1"/>
  <c r="J1942" i="25" s="1"/>
  <c r="K1987" i="1"/>
  <c r="K1986" i="1"/>
  <c r="K1981" i="1"/>
  <c r="I1936" i="25" s="1"/>
  <c r="K1982" i="1"/>
  <c r="K1983" i="1"/>
  <c r="I1938" i="25" s="1"/>
  <c r="J1938" i="25" s="1"/>
  <c r="K1984" i="1"/>
  <c r="I1939" i="25" s="1"/>
  <c r="K1985" i="1"/>
  <c r="K1980" i="1"/>
  <c r="I1935" i="25" s="1"/>
  <c r="H501" i="25" l="1"/>
  <c r="J2040" i="25"/>
  <c r="J2020" i="25"/>
  <c r="J1964" i="25"/>
  <c r="H1508" i="25"/>
  <c r="H1224" i="25"/>
  <c r="H1844" i="25"/>
  <c r="H1932" i="25"/>
  <c r="H1675" i="25"/>
  <c r="H1968" i="25"/>
  <c r="H1936" i="25"/>
  <c r="H1904" i="25"/>
  <c r="H1872" i="25"/>
  <c r="H1552" i="25"/>
  <c r="H1453" i="25"/>
  <c r="H1368" i="25"/>
  <c r="H1195" i="25"/>
  <c r="H94" i="25"/>
  <c r="H1563" i="25"/>
  <c r="H1499" i="25"/>
  <c r="H1425" i="25"/>
  <c r="H1340" i="25"/>
  <c r="H1451" i="25"/>
  <c r="H1387" i="25"/>
  <c r="H1323" i="25"/>
  <c r="H1259" i="25"/>
  <c r="H1099" i="25"/>
  <c r="H1035" i="25"/>
  <c r="H971" i="25"/>
  <c r="H907" i="25"/>
  <c r="H414" i="25"/>
  <c r="H1179" i="25"/>
  <c r="H819" i="25"/>
  <c r="H691" i="25"/>
  <c r="H563" i="25"/>
  <c r="H435" i="25"/>
  <c r="H1403" i="25"/>
  <c r="H1339" i="25"/>
  <c r="H1275" i="25"/>
  <c r="H1211" i="25"/>
  <c r="H1147" i="25"/>
  <c r="H1083" i="25"/>
  <c r="H1019" i="25"/>
  <c r="H955" i="25"/>
  <c r="H891" i="25"/>
  <c r="H371" i="25"/>
  <c r="H755" i="25"/>
  <c r="H627" i="25"/>
  <c r="H499" i="25"/>
  <c r="H350" i="25"/>
  <c r="H1435" i="25"/>
  <c r="H1371" i="25"/>
  <c r="H1307" i="25"/>
  <c r="H1243" i="25"/>
  <c r="H1115" i="25"/>
  <c r="H1051" i="25"/>
  <c r="H987" i="25"/>
  <c r="H923" i="25"/>
  <c r="H859" i="25"/>
  <c r="H779" i="25"/>
  <c r="H715" i="25"/>
  <c r="H523" i="25"/>
  <c r="H118" i="25"/>
  <c r="I1937" i="25"/>
  <c r="J1937" i="25" s="1"/>
  <c r="I1940" i="25"/>
  <c r="J1940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H152" i="25"/>
  <c r="H216" i="25"/>
  <c r="H168" i="25"/>
  <c r="H312" i="25"/>
  <c r="H315" i="25"/>
  <c r="H251" i="25"/>
  <c r="H187" i="25"/>
  <c r="H514" i="25"/>
  <c r="H1982" i="25"/>
  <c r="H1886" i="25"/>
  <c r="H1822" i="25"/>
  <c r="H1662" i="25"/>
  <c r="H1646" i="25"/>
  <c r="H1518" i="25"/>
  <c r="H1502" i="25"/>
  <c r="H587" i="25"/>
  <c r="H461" i="25"/>
  <c r="H803" i="25"/>
  <c r="H1852" i="25"/>
  <c r="H739" i="25"/>
  <c r="H1947" i="25"/>
  <c r="H1835" i="25"/>
  <c r="H1771" i="25"/>
  <c r="H1707" i="25"/>
  <c r="H1023" i="25"/>
  <c r="H1931" i="25"/>
  <c r="H1867" i="25"/>
  <c r="H991" i="25"/>
  <c r="H479" i="25"/>
  <c r="H1695" i="25"/>
  <c r="H1663" i="25"/>
  <c r="H1631" i="25"/>
  <c r="H1599" i="25"/>
  <c r="H1567" i="25"/>
  <c r="H1535" i="25"/>
  <c r="H1503" i="25"/>
  <c r="H1471" i="25"/>
  <c r="H1388" i="25"/>
  <c r="H1345" i="25"/>
  <c r="H1260" i="25"/>
  <c r="H1217" i="25"/>
  <c r="H1039" i="25"/>
  <c r="H911" i="25"/>
  <c r="H1686" i="25"/>
  <c r="H1622" i="25"/>
  <c r="H1558" i="25"/>
  <c r="H1494" i="25"/>
  <c r="H54" i="25"/>
  <c r="H1665" i="25"/>
  <c r="H1601" i="25"/>
  <c r="H1537" i="25"/>
  <c r="H1473" i="25"/>
  <c r="H1455" i="25"/>
  <c r="H1391" i="25"/>
  <c r="H1327" i="25"/>
  <c r="H1263" i="25"/>
  <c r="H398" i="25"/>
  <c r="H70" i="25"/>
  <c r="H770" i="25"/>
  <c r="H18" i="25"/>
  <c r="H1309" i="25"/>
  <c r="H547" i="25"/>
  <c r="H1876" i="25"/>
  <c r="H611" i="25"/>
  <c r="H1476" i="25"/>
  <c r="H1384" i="25"/>
  <c r="H1708" i="25"/>
  <c r="H1580" i="25"/>
  <c r="H1277" i="25"/>
  <c r="H1995" i="25"/>
  <c r="H1819" i="25"/>
  <c r="H1755" i="25"/>
  <c r="H959" i="25"/>
  <c r="H1944" i="25"/>
  <c r="H1912" i="25"/>
  <c r="H1880" i="25"/>
  <c r="H1560" i="25"/>
  <c r="H1464" i="25"/>
  <c r="H1421" i="25"/>
  <c r="H2059" i="25"/>
  <c r="H1915" i="25"/>
  <c r="H927" i="25"/>
  <c r="H1135" i="25"/>
  <c r="H1007" i="25"/>
  <c r="H879" i="25"/>
  <c r="H174" i="25"/>
  <c r="H771" i="25"/>
  <c r="H307" i="25"/>
  <c r="H211" i="25"/>
  <c r="H83" i="25"/>
  <c r="H19" i="25"/>
  <c r="H304" i="25"/>
  <c r="H240" i="25"/>
  <c r="H323" i="25"/>
  <c r="H195" i="25"/>
  <c r="H320" i="25"/>
  <c r="H243" i="25"/>
  <c r="H835" i="25"/>
  <c r="H366" i="25"/>
  <c r="H134" i="25"/>
  <c r="H6" i="25"/>
  <c r="H115" i="25"/>
  <c r="H51" i="25"/>
  <c r="H176" i="25"/>
  <c r="H259" i="25"/>
  <c r="H275" i="25"/>
  <c r="H163" i="25"/>
  <c r="H256" i="25"/>
  <c r="H192" i="25"/>
  <c r="J2038" i="25"/>
  <c r="J2034" i="25"/>
  <c r="J2006" i="25"/>
  <c r="J2002" i="25"/>
  <c r="J1982" i="25"/>
  <c r="J1970" i="25"/>
  <c r="J1958" i="25"/>
  <c r="H1908" i="25"/>
  <c r="H1796" i="25"/>
  <c r="H1740" i="25"/>
  <c r="H2048" i="25"/>
  <c r="H2016" i="25"/>
  <c r="H1824" i="25"/>
  <c r="H1728" i="25"/>
  <c r="H1632" i="25"/>
  <c r="H1504" i="25"/>
  <c r="H2011" i="25"/>
  <c r="H2038" i="25"/>
  <c r="H2006" i="25"/>
  <c r="H1958" i="25"/>
  <c r="H1910" i="25"/>
  <c r="H1782" i="25"/>
  <c r="H1750" i="25"/>
  <c r="H1461" i="25"/>
  <c r="H1376" i="25"/>
  <c r="H1333" i="25"/>
  <c r="H1248" i="25"/>
  <c r="H1205" i="25"/>
  <c r="H811" i="25"/>
  <c r="H619" i="25"/>
  <c r="H491" i="25"/>
  <c r="H339" i="25"/>
  <c r="H1809" i="25"/>
  <c r="H1777" i="25"/>
  <c r="H1745" i="25"/>
  <c r="H227" i="25"/>
  <c r="H131" i="25"/>
  <c r="H99" i="25"/>
  <c r="H67" i="25"/>
  <c r="H35" i="25"/>
  <c r="H3" i="25"/>
  <c r="H336" i="25"/>
  <c r="H272" i="25"/>
  <c r="H208" i="25"/>
  <c r="H144" i="25"/>
  <c r="J1943" i="25"/>
  <c r="J2039" i="25"/>
  <c r="J2023" i="25"/>
  <c r="J2007" i="25"/>
  <c r="J1991" i="25"/>
  <c r="J1975" i="25"/>
  <c r="J1959" i="25"/>
  <c r="H1532" i="25"/>
  <c r="H1341" i="25"/>
  <c r="H1684" i="25"/>
  <c r="H1416" i="25"/>
  <c r="H1756" i="25"/>
  <c r="H1900" i="25"/>
  <c r="H1659" i="25"/>
  <c r="H1992" i="25"/>
  <c r="H1832" i="25"/>
  <c r="H1576" i="25"/>
  <c r="H1611" i="25"/>
  <c r="H1547" i="25"/>
  <c r="H1483" i="25"/>
  <c r="H1404" i="25"/>
  <c r="H1233" i="25"/>
  <c r="H2055" i="25"/>
  <c r="H2023" i="25"/>
  <c r="H1991" i="25"/>
  <c r="H1959" i="25"/>
  <c r="H1927" i="25"/>
  <c r="H1895" i="25"/>
  <c r="H1863" i="25"/>
  <c r="H1831" i="25"/>
  <c r="H1799" i="25"/>
  <c r="H1767" i="25"/>
  <c r="H1735" i="25"/>
  <c r="H687" i="25"/>
  <c r="H559" i="25"/>
  <c r="J1936" i="25"/>
  <c r="H2052" i="25"/>
  <c r="H1788" i="25"/>
  <c r="H1596" i="25"/>
  <c r="H1468" i="25"/>
  <c r="H2004" i="25"/>
  <c r="H2020" i="25"/>
  <c r="H1732" i="25"/>
  <c r="H1964" i="25"/>
  <c r="H1691" i="25"/>
  <c r="H1627" i="25"/>
  <c r="H1169" i="25"/>
  <c r="H703" i="25"/>
  <c r="H1816" i="25"/>
  <c r="H1720" i="25"/>
  <c r="H1592" i="25"/>
  <c r="H1496" i="25"/>
  <c r="H1579" i="25"/>
  <c r="H1515" i="25"/>
  <c r="H1361" i="25"/>
  <c r="H1276" i="25"/>
  <c r="H2039" i="25"/>
  <c r="H2007" i="25"/>
  <c r="H1975" i="25"/>
  <c r="H1943" i="25"/>
  <c r="H1911" i="25"/>
  <c r="H1879" i="25"/>
  <c r="H1847" i="25"/>
  <c r="H1815" i="25"/>
  <c r="H1783" i="25"/>
  <c r="H1751" i="25"/>
  <c r="H1719" i="25"/>
  <c r="H751" i="25"/>
  <c r="H623" i="25"/>
  <c r="H495" i="25"/>
  <c r="H1698" i="25"/>
  <c r="H1634" i="25"/>
  <c r="H1618" i="25"/>
  <c r="H1538" i="25"/>
  <c r="H1710" i="25"/>
  <c r="H1678" i="25"/>
  <c r="H1550" i="25"/>
  <c r="H1408" i="25"/>
  <c r="H1365" i="25"/>
  <c r="H1280" i="25"/>
  <c r="H1237" i="25"/>
  <c r="H2058" i="25"/>
  <c r="H2026" i="25"/>
  <c r="H1994" i="25"/>
  <c r="H1962" i="25"/>
  <c r="H2040" i="25"/>
  <c r="H1730" i="25"/>
  <c r="J2032" i="25"/>
  <c r="J2012" i="25"/>
  <c r="J1984" i="25"/>
  <c r="H1724" i="25"/>
  <c r="H1668" i="25"/>
  <c r="H1676" i="25"/>
  <c r="H1405" i="25"/>
  <c r="H1859" i="25"/>
  <c r="H639" i="25"/>
  <c r="H2032" i="25"/>
  <c r="H1712" i="25"/>
  <c r="H1971" i="25"/>
  <c r="H1827" i="25"/>
  <c r="H1255" i="25"/>
  <c r="H1367" i="25"/>
  <c r="H719" i="25"/>
  <c r="H1934" i="25"/>
  <c r="H1758" i="25"/>
  <c r="H1582" i="25"/>
  <c r="H1534" i="25"/>
  <c r="H1159" i="25"/>
  <c r="H651" i="25"/>
  <c r="H2009" i="25"/>
  <c r="H1977" i="25"/>
  <c r="H1881" i="25"/>
  <c r="H1849" i="25"/>
  <c r="H1801" i="25"/>
  <c r="H1673" i="25"/>
  <c r="H1625" i="25"/>
  <c r="H1079" i="25"/>
  <c r="H951" i="25"/>
  <c r="H1370" i="25"/>
  <c r="H1274" i="25"/>
  <c r="H1226" i="25"/>
  <c r="H970" i="25"/>
  <c r="H842" i="25"/>
  <c r="H762" i="25"/>
  <c r="H618" i="25"/>
  <c r="H554" i="25"/>
  <c r="H402" i="25"/>
  <c r="H359" i="25"/>
  <c r="H210" i="25"/>
  <c r="H1121" i="25"/>
  <c r="H993" i="25"/>
  <c r="H929" i="25"/>
  <c r="J1939" i="25"/>
  <c r="J2044" i="25"/>
  <c r="J1996" i="25"/>
  <c r="J1960" i="25"/>
  <c r="H1213" i="25"/>
  <c r="H1588" i="25"/>
  <c r="H1924" i="25"/>
  <c r="H1820" i="25"/>
  <c r="H1548" i="25"/>
  <c r="H2035" i="25"/>
  <c r="H1923" i="25"/>
  <c r="H1415" i="25"/>
  <c r="H2064" i="25"/>
  <c r="H1808" i="25"/>
  <c r="H1616" i="25"/>
  <c r="H1763" i="25"/>
  <c r="H1239" i="25"/>
  <c r="H2062" i="25"/>
  <c r="H2014" i="25"/>
  <c r="H1790" i="25"/>
  <c r="H1191" i="25"/>
  <c r="H2041" i="25"/>
  <c r="H1945" i="25"/>
  <c r="H1913" i="25"/>
  <c r="H1769" i="25"/>
  <c r="H1737" i="25"/>
  <c r="H1705" i="25"/>
  <c r="H1497" i="25"/>
  <c r="H1143" i="25"/>
  <c r="H1015" i="25"/>
  <c r="H887" i="25"/>
  <c r="H1354" i="25"/>
  <c r="H1098" i="25"/>
  <c r="H954" i="25"/>
  <c r="H746" i="25"/>
  <c r="H682" i="25"/>
  <c r="H490" i="25"/>
  <c r="H338" i="25"/>
  <c r="H1057" i="25"/>
  <c r="H865" i="25"/>
  <c r="H262" i="25"/>
  <c r="J2035" i="25"/>
  <c r="J2019" i="25"/>
  <c r="J2003" i="25"/>
  <c r="J1987" i="25"/>
  <c r="J1971" i="25"/>
  <c r="J1955" i="25"/>
  <c r="H1956" i="25"/>
  <c r="H643" i="25"/>
  <c r="H1860" i="25"/>
  <c r="H2012" i="25"/>
  <c r="H707" i="25"/>
  <c r="H2019" i="25"/>
  <c r="H1907" i="25"/>
  <c r="H1223" i="25"/>
  <c r="H575" i="25"/>
  <c r="H1960" i="25"/>
  <c r="H1928" i="25"/>
  <c r="H1896" i="25"/>
  <c r="H1864" i="25"/>
  <c r="H1608" i="25"/>
  <c r="H1400" i="25"/>
  <c r="H1955" i="25"/>
  <c r="H1811" i="25"/>
  <c r="H1747" i="25"/>
  <c r="H1319" i="25"/>
  <c r="H1703" i="25"/>
  <c r="H1671" i="25"/>
  <c r="H1639" i="25"/>
  <c r="H1607" i="25"/>
  <c r="H1575" i="25"/>
  <c r="H1543" i="25"/>
  <c r="H1511" i="25"/>
  <c r="H1479" i="25"/>
  <c r="H1441" i="25"/>
  <c r="H1399" i="25"/>
  <c r="H1356" i="25"/>
  <c r="H1313" i="25"/>
  <c r="H1271" i="25"/>
  <c r="H1228" i="25"/>
  <c r="H430" i="25"/>
  <c r="H1690" i="25"/>
  <c r="H1626" i="25"/>
  <c r="H1610" i="25"/>
  <c r="H1530" i="25"/>
  <c r="H1482" i="25"/>
  <c r="H1445" i="25"/>
  <c r="H1360" i="25"/>
  <c r="H699" i="25"/>
  <c r="H1653" i="25"/>
  <c r="H1541" i="25"/>
  <c r="H1525" i="25"/>
  <c r="H1353" i="25"/>
  <c r="H1332" i="25"/>
  <c r="H1268" i="25"/>
  <c r="H1127" i="25"/>
  <c r="H1063" i="25"/>
  <c r="H999" i="25"/>
  <c r="H935" i="25"/>
  <c r="H871" i="25"/>
  <c r="H679" i="25"/>
  <c r="H615" i="25"/>
  <c r="H487" i="25"/>
  <c r="H46" i="25"/>
  <c r="H1462" i="25"/>
  <c r="H1398" i="25"/>
  <c r="H1334" i="25"/>
  <c r="H1270" i="25"/>
  <c r="H1206" i="25"/>
  <c r="H1142" i="25"/>
  <c r="H1078" i="25"/>
  <c r="H1014" i="25"/>
  <c r="H950" i="25"/>
  <c r="H886" i="25"/>
  <c r="H726" i="25"/>
  <c r="H630" i="25"/>
  <c r="H534" i="25"/>
  <c r="H518" i="25"/>
  <c r="H502" i="25"/>
  <c r="H290" i="25"/>
  <c r="H1117" i="25"/>
  <c r="H1069" i="25"/>
  <c r="H1005" i="25"/>
  <c r="H941" i="25"/>
  <c r="H877" i="25"/>
  <c r="J2018" i="25"/>
  <c r="J2014" i="25"/>
  <c r="J1986" i="25"/>
  <c r="J1974" i="25"/>
  <c r="J1954" i="25"/>
  <c r="H1892" i="25"/>
  <c r="H1352" i="25"/>
  <c r="H515" i="25"/>
  <c r="H1780" i="25"/>
  <c r="H1540" i="25"/>
  <c r="H1996" i="25"/>
  <c r="H1612" i="25"/>
  <c r="H1484" i="25"/>
  <c r="H579" i="25"/>
  <c r="H2067" i="25"/>
  <c r="H2003" i="25"/>
  <c r="H1891" i="25"/>
  <c r="H1287" i="25"/>
  <c r="H767" i="25"/>
  <c r="H511" i="25"/>
  <c r="H1984" i="25"/>
  <c r="H1696" i="25"/>
  <c r="H1568" i="25"/>
  <c r="H1795" i="25"/>
  <c r="H1731" i="25"/>
  <c r="H1383" i="25"/>
  <c r="H1431" i="25"/>
  <c r="H1303" i="25"/>
  <c r="H783" i="25"/>
  <c r="H387" i="25"/>
  <c r="H2054" i="25"/>
  <c r="H1974" i="25"/>
  <c r="H1926" i="25"/>
  <c r="H1878" i="25"/>
  <c r="H1862" i="25"/>
  <c r="H1814" i="25"/>
  <c r="H1718" i="25"/>
  <c r="H1654" i="25"/>
  <c r="H1590" i="25"/>
  <c r="H1526" i="25"/>
  <c r="H1440" i="25"/>
  <c r="H1397" i="25"/>
  <c r="H1312" i="25"/>
  <c r="H1269" i="25"/>
  <c r="H1175" i="25"/>
  <c r="H254" i="25"/>
  <c r="H214" i="25"/>
  <c r="H90" i="25"/>
  <c r="H1172" i="25"/>
  <c r="H1156" i="25"/>
  <c r="H1028" i="25"/>
  <c r="H980" i="25"/>
  <c r="H948" i="25"/>
  <c r="H1713" i="25"/>
  <c r="H1697" i="25"/>
  <c r="H1633" i="25"/>
  <c r="H1569" i="25"/>
  <c r="H1505" i="25"/>
  <c r="H1433" i="25"/>
  <c r="H1412" i="25"/>
  <c r="H1369" i="25"/>
  <c r="H1348" i="25"/>
  <c r="H1305" i="25"/>
  <c r="H1284" i="25"/>
  <c r="H1241" i="25"/>
  <c r="H1220" i="25"/>
  <c r="H1111" i="25"/>
  <c r="H1047" i="25"/>
  <c r="H983" i="25"/>
  <c r="H919" i="25"/>
  <c r="H855" i="25"/>
  <c r="H727" i="25"/>
  <c r="H599" i="25"/>
  <c r="H535" i="25"/>
  <c r="H471" i="25"/>
  <c r="H1442" i="25"/>
  <c r="H1426" i="25"/>
  <c r="H1378" i="25"/>
  <c r="H1362" i="25"/>
  <c r="H1346" i="25"/>
  <c r="H1330" i="25"/>
  <c r="H1298" i="25"/>
  <c r="H1250" i="25"/>
  <c r="H1234" i="25"/>
  <c r="H1186" i="25"/>
  <c r="H1170" i="25"/>
  <c r="H1154" i="25"/>
  <c r="H1138" i="25"/>
  <c r="H1106" i="25"/>
  <c r="H1090" i="25"/>
  <c r="H1058" i="25"/>
  <c r="H1026" i="25"/>
  <c r="H994" i="25"/>
  <c r="H962" i="25"/>
  <c r="H930" i="25"/>
  <c r="H898" i="25"/>
  <c r="H866" i="25"/>
  <c r="H802" i="25"/>
  <c r="H786" i="25"/>
  <c r="H754" i="25"/>
  <c r="H722" i="25"/>
  <c r="H642" i="25"/>
  <c r="H594" i="25"/>
  <c r="H530" i="25"/>
  <c r="H482" i="25"/>
  <c r="H466" i="25"/>
  <c r="H450" i="25"/>
  <c r="H1129" i="25"/>
  <c r="H1113" i="25"/>
  <c r="H1097" i="25"/>
  <c r="H1065" i="25"/>
  <c r="H1049" i="25"/>
  <c r="H985" i="25"/>
  <c r="H921" i="25"/>
  <c r="H873" i="25"/>
  <c r="H857" i="25"/>
  <c r="H82" i="25"/>
  <c r="H1200" i="25"/>
  <c r="H1184" i="25"/>
  <c r="H1056" i="25"/>
  <c r="H1040" i="25"/>
  <c r="H1008" i="25"/>
  <c r="H928" i="25"/>
  <c r="H832" i="25"/>
  <c r="H800" i="25"/>
  <c r="H784" i="25"/>
  <c r="H736" i="25"/>
  <c r="H688" i="25"/>
  <c r="H560" i="25"/>
  <c r="H448" i="25"/>
  <c r="H218" i="25"/>
  <c r="J2067" i="25"/>
  <c r="H297" i="25"/>
  <c r="H281" i="25"/>
  <c r="H169" i="25"/>
  <c r="H121" i="25"/>
  <c r="H41" i="25"/>
  <c r="J2061" i="25"/>
  <c r="H1930" i="25"/>
  <c r="H1898" i="25"/>
  <c r="H1866" i="25"/>
  <c r="H1834" i="25"/>
  <c r="H1802" i="25"/>
  <c r="H1770" i="25"/>
  <c r="H1738" i="25"/>
  <c r="H1706" i="25"/>
  <c r="H1578" i="25"/>
  <c r="H1381" i="25"/>
  <c r="H1296" i="25"/>
  <c r="H763" i="25"/>
  <c r="H571" i="25"/>
  <c r="H443" i="25"/>
  <c r="H86" i="25"/>
  <c r="H1221" i="25"/>
  <c r="H22" i="25"/>
  <c r="H2057" i="25"/>
  <c r="H2025" i="25"/>
  <c r="H1993" i="25"/>
  <c r="H1961" i="25"/>
  <c r="H1929" i="25"/>
  <c r="H1897" i="25"/>
  <c r="H1865" i="25"/>
  <c r="H1833" i="25"/>
  <c r="H1689" i="25"/>
  <c r="H1641" i="25"/>
  <c r="H1577" i="25"/>
  <c r="H1561" i="25"/>
  <c r="H1545" i="25"/>
  <c r="H1423" i="25"/>
  <c r="H1359" i="25"/>
  <c r="H1295" i="25"/>
  <c r="H1231" i="25"/>
  <c r="H823" i="25"/>
  <c r="H695" i="25"/>
  <c r="H567" i="25"/>
  <c r="H355" i="25"/>
  <c r="H78" i="25"/>
  <c r="H1418" i="25"/>
  <c r="H1402" i="25"/>
  <c r="H1290" i="25"/>
  <c r="H1242" i="25"/>
  <c r="H1162" i="25"/>
  <c r="H1082" i="25"/>
  <c r="H1050" i="25"/>
  <c r="H1034" i="25"/>
  <c r="H986" i="25"/>
  <c r="H906" i="25"/>
  <c r="H890" i="25"/>
  <c r="H1136" i="25"/>
  <c r="H1120" i="25"/>
  <c r="H992" i="25"/>
  <c r="H976" i="25"/>
  <c r="H864" i="25"/>
  <c r="H704" i="25"/>
  <c r="H656" i="25"/>
  <c r="H640" i="25"/>
  <c r="H624" i="25"/>
  <c r="H576" i="25"/>
  <c r="H544" i="25"/>
  <c r="H496" i="25"/>
  <c r="H282" i="25"/>
  <c r="H154" i="25"/>
  <c r="H249" i="25"/>
  <c r="H233" i="25"/>
  <c r="H217" i="25"/>
  <c r="H105" i="25"/>
  <c r="H136" i="25"/>
  <c r="H120" i="25"/>
  <c r="H104" i="25"/>
  <c r="H88" i="25"/>
  <c r="H72" i="25"/>
  <c r="H56" i="25"/>
  <c r="H40" i="25"/>
  <c r="H24" i="25"/>
  <c r="H8" i="25"/>
  <c r="H2066" i="25"/>
  <c r="H2034" i="25"/>
  <c r="H2002" i="25"/>
  <c r="H1970" i="25"/>
  <c r="H1938" i="25"/>
  <c r="H1906" i="25"/>
  <c r="H1874" i="25"/>
  <c r="H1842" i="25"/>
  <c r="H1810" i="25"/>
  <c r="H1778" i="25"/>
  <c r="H1746" i="25"/>
  <c r="H1714" i="25"/>
  <c r="H1602" i="25"/>
  <c r="H1586" i="25"/>
  <c r="H1506" i="25"/>
  <c r="H1413" i="25"/>
  <c r="H1328" i="25"/>
  <c r="H1199" i="25"/>
  <c r="H714" i="25"/>
  <c r="H698" i="25"/>
  <c r="H666" i="25"/>
  <c r="H586" i="25"/>
  <c r="H522" i="25"/>
  <c r="H458" i="25"/>
  <c r="H423" i="25"/>
  <c r="H380" i="25"/>
  <c r="H274" i="25"/>
  <c r="H146" i="25"/>
  <c r="H1153" i="25"/>
  <c r="H1089" i="25"/>
  <c r="H1025" i="25"/>
  <c r="H961" i="25"/>
  <c r="H897" i="25"/>
  <c r="H411" i="25"/>
  <c r="H368" i="25"/>
  <c r="H326" i="25"/>
  <c r="H283" i="25"/>
  <c r="H219" i="25"/>
  <c r="H198" i="25"/>
  <c r="H155" i="25"/>
  <c r="H66" i="25"/>
  <c r="H1192" i="25"/>
  <c r="H1128" i="25"/>
  <c r="H1096" i="25"/>
  <c r="H1080" i="25"/>
  <c r="H1016" i="25"/>
  <c r="H952" i="25"/>
  <c r="H888" i="25"/>
  <c r="H824" i="25"/>
  <c r="H760" i="25"/>
  <c r="H696" i="25"/>
  <c r="H632" i="25"/>
  <c r="H568" i="25"/>
  <c r="H504" i="25"/>
  <c r="H440" i="25"/>
  <c r="H1167" i="25"/>
  <c r="H539" i="25"/>
  <c r="H318" i="25"/>
  <c r="H232" i="25"/>
  <c r="H2045" i="25"/>
  <c r="H2013" i="25"/>
  <c r="H1981" i="25"/>
  <c r="H1949" i="25"/>
  <c r="H1917" i="25"/>
  <c r="H1885" i="25"/>
  <c r="H1853" i="25"/>
  <c r="H1821" i="25"/>
  <c r="H1789" i="25"/>
  <c r="H1757" i="25"/>
  <c r="H1725" i="25"/>
  <c r="H1693" i="25"/>
  <c r="H1645" i="25"/>
  <c r="H1629" i="25"/>
  <c r="H1517" i="25"/>
  <c r="H1469" i="25"/>
  <c r="H1407" i="25"/>
  <c r="H1385" i="25"/>
  <c r="H1343" i="25"/>
  <c r="H1300" i="25"/>
  <c r="H1279" i="25"/>
  <c r="H1215" i="25"/>
  <c r="H1157" i="25"/>
  <c r="H775" i="25"/>
  <c r="H376" i="25"/>
  <c r="H110" i="25"/>
  <c r="H1390" i="25"/>
  <c r="H1310" i="25"/>
  <c r="H1262" i="25"/>
  <c r="H1214" i="25"/>
  <c r="H1134" i="25"/>
  <c r="H1006" i="25"/>
  <c r="H990" i="25"/>
  <c r="H926" i="25"/>
  <c r="H878" i="25"/>
  <c r="H846" i="25"/>
  <c r="H782" i="25"/>
  <c r="H718" i="25"/>
  <c r="H654" i="25"/>
  <c r="H590" i="25"/>
  <c r="H526" i="25"/>
  <c r="H462" i="25"/>
  <c r="H258" i="25"/>
  <c r="H123" i="25"/>
  <c r="H91" i="25"/>
  <c r="H59" i="25"/>
  <c r="H27" i="25"/>
  <c r="J2059" i="25"/>
  <c r="H1077" i="25"/>
  <c r="H949" i="25"/>
  <c r="H901" i="25"/>
  <c r="H352" i="25"/>
  <c r="H331" i="25"/>
  <c r="H310" i="25"/>
  <c r="H267" i="25"/>
  <c r="H203" i="25"/>
  <c r="H138" i="25"/>
  <c r="H1196" i="25"/>
  <c r="H1132" i="25"/>
  <c r="H1068" i="25"/>
  <c r="H1004" i="25"/>
  <c r="H940" i="25"/>
  <c r="H876" i="25"/>
  <c r="H716" i="25"/>
  <c r="H684" i="25"/>
  <c r="H636" i="25"/>
  <c r="H556" i="25"/>
  <c r="H508" i="25"/>
  <c r="H298" i="25"/>
  <c r="H234" i="25"/>
  <c r="H325" i="25"/>
  <c r="H293" i="25"/>
  <c r="H261" i="25"/>
  <c r="H229" i="25"/>
  <c r="H197" i="25"/>
  <c r="H165" i="25"/>
  <c r="H133" i="25"/>
  <c r="H101" i="25"/>
  <c r="H69" i="25"/>
  <c r="H37" i="25"/>
  <c r="H5" i="25"/>
  <c r="H2037" i="25"/>
  <c r="J2057" i="25"/>
  <c r="J2031" i="25"/>
  <c r="J2015" i="25"/>
  <c r="J1999" i="25"/>
  <c r="J1983" i="25"/>
  <c r="J1967" i="25"/>
  <c r="J1951" i="25"/>
  <c r="J2046" i="25"/>
  <c r="H1700" i="25"/>
  <c r="H1437" i="25"/>
  <c r="H1059" i="25"/>
  <c r="H1916" i="25"/>
  <c r="H1692" i="25"/>
  <c r="H1155" i="25"/>
  <c r="H2068" i="25"/>
  <c r="H1812" i="25"/>
  <c r="H1556" i="25"/>
  <c r="H1245" i="25"/>
  <c r="H867" i="25"/>
  <c r="H1267" i="25"/>
  <c r="H1772" i="25"/>
  <c r="H1363" i="25"/>
  <c r="H1187" i="25"/>
  <c r="H30" i="25"/>
  <c r="H1603" i="25"/>
  <c r="H1539" i="25"/>
  <c r="H1475" i="25"/>
  <c r="H1393" i="25"/>
  <c r="H1308" i="25"/>
  <c r="H2056" i="25"/>
  <c r="H2024" i="25"/>
  <c r="H1736" i="25"/>
  <c r="H1704" i="25"/>
  <c r="H1640" i="25"/>
  <c r="H1512" i="25"/>
  <c r="H1480" i="25"/>
  <c r="H1443" i="25"/>
  <c r="H1357" i="25"/>
  <c r="H1315" i="25"/>
  <c r="H1075" i="25"/>
  <c r="H947" i="25"/>
  <c r="H1683" i="25"/>
  <c r="H2042" i="25"/>
  <c r="H2010" i="25"/>
  <c r="H1978" i="25"/>
  <c r="H1946" i="25"/>
  <c r="H1914" i="25"/>
  <c r="J2042" i="25"/>
  <c r="J2010" i="25"/>
  <c r="J1978" i="25"/>
  <c r="H1628" i="25"/>
  <c r="H1299" i="25"/>
  <c r="H2036" i="25"/>
  <c r="H1524" i="25"/>
  <c r="H1171" i="25"/>
  <c r="H1320" i="25"/>
  <c r="H1523" i="25"/>
  <c r="H1372" i="25"/>
  <c r="H1201" i="25"/>
  <c r="H238" i="25"/>
  <c r="H1952" i="25"/>
  <c r="H1888" i="25"/>
  <c r="H1600" i="25"/>
  <c r="H1472" i="25"/>
  <c r="H1389" i="25"/>
  <c r="H1219" i="25"/>
  <c r="H915" i="25"/>
  <c r="H659" i="25"/>
  <c r="H531" i="25"/>
  <c r="H1667" i="25"/>
  <c r="J2063" i="25"/>
  <c r="H2047" i="25"/>
  <c r="H2015" i="25"/>
  <c r="H1983" i="25"/>
  <c r="H1951" i="25"/>
  <c r="H1919" i="25"/>
  <c r="H1887" i="25"/>
  <c r="H1855" i="25"/>
  <c r="H1823" i="25"/>
  <c r="H1791" i="25"/>
  <c r="H1759" i="25"/>
  <c r="H1727" i="25"/>
  <c r="H1161" i="25"/>
  <c r="H655" i="25"/>
  <c r="H527" i="25"/>
  <c r="H2022" i="25"/>
  <c r="H1846" i="25"/>
  <c r="H1798" i="25"/>
  <c r="H1734" i="25"/>
  <c r="H1670" i="25"/>
  <c r="H1606" i="25"/>
  <c r="H1542" i="25"/>
  <c r="H1478" i="25"/>
  <c r="H424" i="25"/>
  <c r="H2065" i="25"/>
  <c r="H2033" i="25"/>
  <c r="H2001" i="25"/>
  <c r="H1969" i="25"/>
  <c r="H1937" i="25"/>
  <c r="H1905" i="25"/>
  <c r="H1873" i="25"/>
  <c r="H1841" i="25"/>
  <c r="H1793" i="25"/>
  <c r="H1649" i="25"/>
  <c r="H1585" i="25"/>
  <c r="H1521" i="25"/>
  <c r="J1935" i="25"/>
  <c r="J2022" i="25"/>
  <c r="J1998" i="25"/>
  <c r="J1966" i="25"/>
  <c r="H1500" i="25"/>
  <c r="H1027" i="25"/>
  <c r="H1652" i="25"/>
  <c r="H1203" i="25"/>
  <c r="H1948" i="25"/>
  <c r="H1091" i="25"/>
  <c r="H1587" i="25"/>
  <c r="H1457" i="25"/>
  <c r="H1920" i="25"/>
  <c r="H1856" i="25"/>
  <c r="H1432" i="25"/>
  <c r="H1347" i="25"/>
  <c r="H1043" i="25"/>
  <c r="H787" i="25"/>
  <c r="J2047" i="25"/>
  <c r="H1828" i="25"/>
  <c r="H1572" i="25"/>
  <c r="H899" i="25"/>
  <c r="H1331" i="25"/>
  <c r="H1123" i="25"/>
  <c r="H931" i="25"/>
  <c r="H1884" i="25"/>
  <c r="H963" i="25"/>
  <c r="H1571" i="25"/>
  <c r="H1507" i="25"/>
  <c r="H1436" i="25"/>
  <c r="H1265" i="25"/>
  <c r="H2008" i="25"/>
  <c r="H1976" i="25"/>
  <c r="H1848" i="25"/>
  <c r="H1656" i="25"/>
  <c r="H1379" i="25"/>
  <c r="H1336" i="25"/>
  <c r="H1251" i="25"/>
  <c r="H1139" i="25"/>
  <c r="H1011" i="25"/>
  <c r="H883" i="25"/>
  <c r="H1651" i="25"/>
  <c r="H1882" i="25"/>
  <c r="H1850" i="25"/>
  <c r="H1818" i="25"/>
  <c r="H1786" i="25"/>
  <c r="H1754" i="25"/>
  <c r="H1722" i="25"/>
  <c r="H1642" i="25"/>
  <c r="H1594" i="25"/>
  <c r="H1514" i="25"/>
  <c r="H1424" i="25"/>
  <c r="H1253" i="25"/>
  <c r="H635" i="25"/>
  <c r="H507" i="25"/>
  <c r="H360" i="25"/>
  <c r="H2053" i="25"/>
  <c r="H2021" i="25"/>
  <c r="H1989" i="25"/>
  <c r="H1957" i="25"/>
  <c r="H1925" i="25"/>
  <c r="H1893" i="25"/>
  <c r="H1861" i="25"/>
  <c r="H1829" i="25"/>
  <c r="H1797" i="25"/>
  <c r="H1765" i="25"/>
  <c r="H1733" i="25"/>
  <c r="H1701" i="25"/>
  <c r="H1685" i="25"/>
  <c r="H1605" i="25"/>
  <c r="H1557" i="25"/>
  <c r="H1509" i="25"/>
  <c r="H1417" i="25"/>
  <c r="H1173" i="25"/>
  <c r="H1414" i="25"/>
  <c r="H1350" i="25"/>
  <c r="H1286" i="25"/>
  <c r="H1222" i="25"/>
  <c r="H1158" i="25"/>
  <c r="H1094" i="25"/>
  <c r="H1030" i="25"/>
  <c r="H966" i="25"/>
  <c r="H902" i="25"/>
  <c r="H822" i="25"/>
  <c r="H806" i="25"/>
  <c r="H598" i="25"/>
  <c r="H550" i="25"/>
  <c r="H332" i="25"/>
  <c r="H268" i="25"/>
  <c r="H204" i="25"/>
  <c r="H1133" i="25"/>
  <c r="H1085" i="25"/>
  <c r="H1021" i="25"/>
  <c r="H957" i="25"/>
  <c r="H893" i="25"/>
  <c r="H427" i="25"/>
  <c r="H384" i="25"/>
  <c r="H363" i="25"/>
  <c r="H278" i="25"/>
  <c r="H150" i="25"/>
  <c r="H122" i="25"/>
  <c r="H1188" i="25"/>
  <c r="H1076" i="25"/>
  <c r="H1060" i="25"/>
  <c r="H932" i="25"/>
  <c r="H852" i="25"/>
  <c r="H788" i="25"/>
  <c r="H692" i="25"/>
  <c r="H644" i="25"/>
  <c r="H612" i="25"/>
  <c r="H548" i="25"/>
  <c r="H484" i="25"/>
  <c r="H330" i="25"/>
  <c r="H287" i="25"/>
  <c r="H223" i="25"/>
  <c r="H159" i="25"/>
  <c r="H333" i="25"/>
  <c r="H301" i="25"/>
  <c r="H269" i="25"/>
  <c r="H237" i="25"/>
  <c r="H205" i="25"/>
  <c r="H173" i="25"/>
  <c r="H141" i="25"/>
  <c r="H109" i="25"/>
  <c r="H77" i="25"/>
  <c r="H45" i="25"/>
  <c r="H13" i="25"/>
  <c r="H1197" i="25"/>
  <c r="H1165" i="25"/>
  <c r="H663" i="25"/>
  <c r="H14" i="25"/>
  <c r="H1394" i="25"/>
  <c r="H1282" i="25"/>
  <c r="H1202" i="25"/>
  <c r="H1042" i="25"/>
  <c r="H978" i="25"/>
  <c r="H914" i="25"/>
  <c r="H850" i="25"/>
  <c r="H834" i="25"/>
  <c r="H818" i="25"/>
  <c r="H738" i="25"/>
  <c r="H690" i="25"/>
  <c r="H674" i="25"/>
  <c r="H610" i="25"/>
  <c r="H578" i="25"/>
  <c r="H562" i="25"/>
  <c r="H546" i="25"/>
  <c r="H434" i="25"/>
  <c r="H391" i="25"/>
  <c r="H348" i="25"/>
  <c r="H284" i="25"/>
  <c r="H242" i="25"/>
  <c r="H220" i="25"/>
  <c r="H156" i="25"/>
  <c r="H1145" i="25"/>
  <c r="H1017" i="25"/>
  <c r="H1001" i="25"/>
  <c r="H937" i="25"/>
  <c r="H889" i="25"/>
  <c r="H422" i="25"/>
  <c r="H379" i="25"/>
  <c r="H294" i="25"/>
  <c r="H166" i="25"/>
  <c r="H114" i="25"/>
  <c r="H1168" i="25"/>
  <c r="H1104" i="25"/>
  <c r="H1088" i="25"/>
  <c r="H1072" i="25"/>
  <c r="H960" i="25"/>
  <c r="H912" i="25"/>
  <c r="H768" i="25"/>
  <c r="H752" i="25"/>
  <c r="H720" i="25"/>
  <c r="H672" i="25"/>
  <c r="H608" i="25"/>
  <c r="H592" i="25"/>
  <c r="H512" i="25"/>
  <c r="H480" i="25"/>
  <c r="H464" i="25"/>
  <c r="H303" i="25"/>
  <c r="H239" i="25"/>
  <c r="H175" i="25"/>
  <c r="H127" i="25"/>
  <c r="H95" i="25"/>
  <c r="H63" i="25"/>
  <c r="H31" i="25"/>
  <c r="H329" i="25"/>
  <c r="H201" i="25"/>
  <c r="H185" i="25"/>
  <c r="H153" i="25"/>
  <c r="H73" i="25"/>
  <c r="J2068" i="25"/>
  <c r="H1682" i="25"/>
  <c r="H1570" i="25"/>
  <c r="H1554" i="25"/>
  <c r="H1522" i="25"/>
  <c r="H1474" i="25"/>
  <c r="H1349" i="25"/>
  <c r="H1264" i="25"/>
  <c r="H731" i="25"/>
  <c r="H403" i="25"/>
  <c r="H1613" i="25"/>
  <c r="H1597" i="25"/>
  <c r="H1321" i="25"/>
  <c r="H1236" i="25"/>
  <c r="H711" i="25"/>
  <c r="H519" i="25"/>
  <c r="H158" i="25"/>
  <c r="H38" i="25"/>
  <c r="H1406" i="25"/>
  <c r="H1358" i="25"/>
  <c r="H1342" i="25"/>
  <c r="H1246" i="25"/>
  <c r="H1230" i="25"/>
  <c r="H1150" i="25"/>
  <c r="H1102" i="25"/>
  <c r="H1054" i="25"/>
  <c r="H974" i="25"/>
  <c r="H958" i="25"/>
  <c r="H862" i="25"/>
  <c r="H830" i="25"/>
  <c r="H766" i="25"/>
  <c r="H702" i="25"/>
  <c r="H638" i="25"/>
  <c r="H574" i="25"/>
  <c r="H510" i="25"/>
  <c r="H446" i="25"/>
  <c r="H386" i="25"/>
  <c r="H343" i="25"/>
  <c r="H300" i="25"/>
  <c r="H236" i="25"/>
  <c r="H194" i="25"/>
  <c r="H172" i="25"/>
  <c r="H1045" i="25"/>
  <c r="H997" i="25"/>
  <c r="H917" i="25"/>
  <c r="H246" i="25"/>
  <c r="H106" i="25"/>
  <c r="H74" i="25"/>
  <c r="H1180" i="25"/>
  <c r="H1116" i="25"/>
  <c r="H1052" i="25"/>
  <c r="H988" i="25"/>
  <c r="H924" i="25"/>
  <c r="H860" i="25"/>
  <c r="H844" i="25"/>
  <c r="H764" i="25"/>
  <c r="H748" i="25"/>
  <c r="H732" i="25"/>
  <c r="H700" i="25"/>
  <c r="H652" i="25"/>
  <c r="H604" i="25"/>
  <c r="H492" i="25"/>
  <c r="H476" i="25"/>
  <c r="H319" i="25"/>
  <c r="H255" i="25"/>
  <c r="H191" i="25"/>
  <c r="H432" i="25"/>
  <c r="H390" i="25"/>
  <c r="H347" i="25"/>
  <c r="H34" i="25"/>
  <c r="H1160" i="25"/>
  <c r="H1048" i="25"/>
  <c r="H984" i="25"/>
  <c r="H920" i="25"/>
  <c r="H856" i="25"/>
  <c r="H792" i="25"/>
  <c r="H728" i="25"/>
  <c r="H664" i="25"/>
  <c r="H600" i="25"/>
  <c r="H536" i="25"/>
  <c r="H472" i="25"/>
  <c r="H900" i="25"/>
  <c r="H884" i="25"/>
  <c r="H772" i="25"/>
  <c r="H756" i="25"/>
  <c r="H708" i="25"/>
  <c r="H596" i="25"/>
  <c r="H532" i="25"/>
  <c r="H468" i="25"/>
  <c r="H266" i="25"/>
  <c r="J2062" i="25"/>
  <c r="H140" i="25"/>
  <c r="H124" i="25"/>
  <c r="H108" i="25"/>
  <c r="H92" i="25"/>
  <c r="H76" i="25"/>
  <c r="H60" i="25"/>
  <c r="H44" i="25"/>
  <c r="H28" i="25"/>
  <c r="H12" i="25"/>
  <c r="J2065" i="25"/>
  <c r="J2056" i="25"/>
  <c r="I1941" i="25"/>
  <c r="J1941" i="25" s="1"/>
  <c r="H1648" i="25"/>
  <c r="H1193" i="25"/>
  <c r="H2030" i="25"/>
  <c r="H1950" i="25"/>
  <c r="H1870" i="25"/>
  <c r="H1806" i="25"/>
  <c r="H1742" i="25"/>
  <c r="H1630" i="25"/>
  <c r="H1566" i="25"/>
  <c r="H1562" i="25"/>
  <c r="H1466" i="25"/>
  <c r="H2069" i="25"/>
  <c r="H1392" i="25"/>
  <c r="H795" i="25"/>
  <c r="H667" i="25"/>
  <c r="H1785" i="25"/>
  <c r="H1609" i="25"/>
  <c r="H1593" i="25"/>
  <c r="H1513" i="25"/>
  <c r="H1481" i="25"/>
  <c r="H1465" i="25"/>
  <c r="H1380" i="25"/>
  <c r="H1337" i="25"/>
  <c r="H1252" i="25"/>
  <c r="H1209" i="25"/>
  <c r="H1181" i="25"/>
  <c r="H759" i="25"/>
  <c r="H631" i="25"/>
  <c r="H503" i="25"/>
  <c r="H1450" i="25"/>
  <c r="H1322" i="25"/>
  <c r="H1306" i="25"/>
  <c r="H1210" i="25"/>
  <c r="H1194" i="25"/>
  <c r="H1146" i="25"/>
  <c r="H1114" i="25"/>
  <c r="H1066" i="25"/>
  <c r="H938" i="25"/>
  <c r="H858" i="25"/>
  <c r="H810" i="25"/>
  <c r="H650" i="25"/>
  <c r="H602" i="25"/>
  <c r="H538" i="25"/>
  <c r="H474" i="25"/>
  <c r="H295" i="25"/>
  <c r="H231" i="25"/>
  <c r="H167" i="25"/>
  <c r="H1105" i="25"/>
  <c r="H1041" i="25"/>
  <c r="H977" i="25"/>
  <c r="H913" i="25"/>
  <c r="H130" i="25"/>
  <c r="H2" i="25"/>
  <c r="H1176" i="25"/>
  <c r="H1032" i="25"/>
  <c r="H968" i="25"/>
  <c r="H904" i="25"/>
  <c r="H840" i="25"/>
  <c r="H776" i="25"/>
  <c r="H712" i="25"/>
  <c r="H648" i="25"/>
  <c r="H584" i="25"/>
  <c r="H520" i="25"/>
  <c r="H456" i="25"/>
  <c r="H314" i="25"/>
  <c r="H292" i="25"/>
  <c r="H228" i="25"/>
  <c r="H186" i="25"/>
  <c r="H164" i="25"/>
  <c r="H321" i="25"/>
  <c r="H305" i="25"/>
  <c r="H289" i="25"/>
  <c r="H273" i="25"/>
  <c r="H257" i="25"/>
  <c r="H241" i="25"/>
  <c r="H225" i="25"/>
  <c r="H193" i="25"/>
  <c r="H177" i="25"/>
  <c r="H145" i="25"/>
  <c r="H129" i="25"/>
  <c r="H113" i="25"/>
  <c r="H97" i="25"/>
  <c r="H65" i="25"/>
  <c r="H49" i="25"/>
  <c r="H33" i="25"/>
  <c r="H17" i="25"/>
  <c r="J2066" i="25"/>
  <c r="J2050" i="25"/>
  <c r="H128" i="25"/>
  <c r="H112" i="25"/>
  <c r="H96" i="25"/>
  <c r="H80" i="25"/>
  <c r="H64" i="25"/>
  <c r="H48" i="25"/>
  <c r="H32" i="25"/>
  <c r="H16" i="25"/>
  <c r="J2069" i="25"/>
  <c r="J2060" i="25"/>
  <c r="H2005" i="25"/>
  <c r="H1973" i="25"/>
  <c r="H1941" i="25"/>
  <c r="H1909" i="25"/>
  <c r="H1877" i="25"/>
  <c r="H1845" i="25"/>
  <c r="H1813" i="25"/>
  <c r="H1781" i="25"/>
  <c r="H1749" i="25"/>
  <c r="H1717" i="25"/>
  <c r="H1637" i="25"/>
  <c r="H1621" i="25"/>
  <c r="H1493" i="25"/>
  <c r="H1477" i="25"/>
  <c r="H1289" i="25"/>
  <c r="H1204" i="25"/>
  <c r="H807" i="25"/>
  <c r="H743" i="25"/>
  <c r="H102" i="25"/>
  <c r="H1446" i="25"/>
  <c r="H1382" i="25"/>
  <c r="H1318" i="25"/>
  <c r="H1254" i="25"/>
  <c r="H1190" i="25"/>
  <c r="H1126" i="25"/>
  <c r="H1062" i="25"/>
  <c r="H998" i="25"/>
  <c r="H934" i="25"/>
  <c r="H870" i="25"/>
  <c r="H790" i="25"/>
  <c r="H710" i="25"/>
  <c r="H678" i="25"/>
  <c r="H646" i="25"/>
  <c r="H614" i="25"/>
  <c r="H566" i="25"/>
  <c r="H486" i="25"/>
  <c r="H470" i="25"/>
  <c r="H438" i="25"/>
  <c r="H375" i="25"/>
  <c r="H354" i="25"/>
  <c r="H311" i="25"/>
  <c r="H247" i="25"/>
  <c r="H226" i="25"/>
  <c r="H183" i="25"/>
  <c r="H1149" i="25"/>
  <c r="H1101" i="25"/>
  <c r="H1053" i="25"/>
  <c r="H989" i="25"/>
  <c r="H925" i="25"/>
  <c r="H861" i="25"/>
  <c r="H342" i="25"/>
  <c r="H58" i="25"/>
  <c r="J2055" i="25"/>
  <c r="H1124" i="25"/>
  <c r="H1108" i="25"/>
  <c r="H1012" i="25"/>
  <c r="H996" i="25"/>
  <c r="H868" i="25"/>
  <c r="H836" i="25"/>
  <c r="H820" i="25"/>
  <c r="H740" i="25"/>
  <c r="H676" i="25"/>
  <c r="H580" i="25"/>
  <c r="H516" i="25"/>
  <c r="H452" i="25"/>
  <c r="H308" i="25"/>
  <c r="H244" i="25"/>
  <c r="H202" i="25"/>
  <c r="H180" i="25"/>
  <c r="H135" i="25"/>
  <c r="H103" i="25"/>
  <c r="H71" i="25"/>
  <c r="H39" i="25"/>
  <c r="H7" i="25"/>
  <c r="H317" i="25"/>
  <c r="H285" i="25"/>
  <c r="H253" i="25"/>
  <c r="H221" i="25"/>
  <c r="H189" i="25"/>
  <c r="H157" i="25"/>
  <c r="H125" i="25"/>
  <c r="H93" i="25"/>
  <c r="H61" i="25"/>
  <c r="H29" i="25"/>
  <c r="J2049" i="25"/>
  <c r="H1677" i="25"/>
  <c r="H1661" i="25"/>
  <c r="H1549" i="25"/>
  <c r="H1501" i="25"/>
  <c r="H1364" i="25"/>
  <c r="H583" i="25"/>
  <c r="H455" i="25"/>
  <c r="H1438" i="25"/>
  <c r="H1422" i="25"/>
  <c r="H1374" i="25"/>
  <c r="H1294" i="25"/>
  <c r="H1278" i="25"/>
  <c r="H1166" i="25"/>
  <c r="H1118" i="25"/>
  <c r="H1038" i="25"/>
  <c r="H910" i="25"/>
  <c r="H894" i="25"/>
  <c r="H798" i="25"/>
  <c r="H734" i="25"/>
  <c r="H670" i="25"/>
  <c r="H606" i="25"/>
  <c r="H542" i="25"/>
  <c r="H478" i="25"/>
  <c r="H407" i="25"/>
  <c r="H279" i="25"/>
  <c r="H215" i="25"/>
  <c r="H151" i="25"/>
  <c r="H1109" i="25"/>
  <c r="H1061" i="25"/>
  <c r="H1029" i="25"/>
  <c r="H981" i="25"/>
  <c r="H965" i="25"/>
  <c r="H853" i="25"/>
  <c r="H395" i="25"/>
  <c r="H1148" i="25"/>
  <c r="H1084" i="25"/>
  <c r="H1020" i="25"/>
  <c r="H956" i="25"/>
  <c r="H892" i="25"/>
  <c r="H796" i="25"/>
  <c r="H620" i="25"/>
  <c r="H540" i="25"/>
  <c r="H524" i="25"/>
  <c r="H340" i="25"/>
  <c r="H276" i="25"/>
  <c r="H212" i="25"/>
  <c r="H148" i="25"/>
  <c r="H119" i="25"/>
  <c r="H87" i="25"/>
  <c r="H55" i="25"/>
  <c r="H23" i="25"/>
  <c r="H132" i="25"/>
  <c r="H116" i="25"/>
  <c r="H100" i="25"/>
  <c r="H84" i="25"/>
  <c r="H68" i="25"/>
  <c r="H52" i="25"/>
  <c r="H36" i="25"/>
  <c r="H20" i="25"/>
  <c r="H4" i="25"/>
  <c r="F1817" i="25"/>
  <c r="F1753" i="25"/>
  <c r="F1694" i="25"/>
  <c r="F1598" i="25"/>
  <c r="F1524" i="25"/>
  <c r="F1417" i="25"/>
  <c r="F1342" i="25"/>
  <c r="F1236" i="25"/>
  <c r="F1150" i="25"/>
  <c r="F1076" i="25"/>
  <c r="F1001" i="25"/>
  <c r="F937" i="25"/>
  <c r="F852" i="25"/>
  <c r="F738" i="25"/>
  <c r="F598" i="25"/>
  <c r="F343" i="25"/>
  <c r="F2046" i="25"/>
  <c r="F1998" i="25"/>
  <c r="F1902" i="25"/>
  <c r="F1846" i="25"/>
  <c r="F1774" i="25"/>
  <c r="F1701" i="25"/>
  <c r="F1605" i="25"/>
  <c r="F1520" i="25"/>
  <c r="F1424" i="25"/>
  <c r="F1338" i="25"/>
  <c r="F1253" i="25"/>
  <c r="F1168" i="25"/>
  <c r="F1072" i="25"/>
  <c r="F997" i="25"/>
  <c r="F922" i="25"/>
  <c r="F818" i="25"/>
  <c r="F690" i="25"/>
  <c r="F546" i="25"/>
  <c r="F238" i="25"/>
  <c r="F2053" i="25"/>
  <c r="F2021" i="25"/>
  <c r="F1989" i="25"/>
  <c r="F1957" i="25"/>
  <c r="F1925" i="25"/>
  <c r="F1893" i="25"/>
  <c r="F1861" i="25"/>
  <c r="F1829" i="25"/>
  <c r="F1797" i="25"/>
  <c r="F1765" i="25"/>
  <c r="F1733" i="25"/>
  <c r="F1700" i="25"/>
  <c r="F1657" i="25"/>
  <c r="F1614" i="25"/>
  <c r="F1572" i="25"/>
  <c r="F1529" i="25"/>
  <c r="F1486" i="25"/>
  <c r="F1444" i="25"/>
  <c r="F1401" i="25"/>
  <c r="F1358" i="25"/>
  <c r="F1316" i="25"/>
  <c r="F1273" i="25"/>
  <c r="F1230" i="25"/>
  <c r="F1188" i="25"/>
  <c r="F1145" i="25"/>
  <c r="F1102" i="25"/>
  <c r="F1060" i="25"/>
  <c r="F1017" i="25"/>
  <c r="F974" i="25"/>
  <c r="F932" i="25"/>
  <c r="F889" i="25"/>
  <c r="F844" i="25"/>
  <c r="F788" i="25"/>
  <c r="F731" i="25"/>
  <c r="F674" i="25"/>
  <c r="F608" i="25"/>
  <c r="F492" i="25"/>
  <c r="F302" i="25"/>
  <c r="F2065" i="25"/>
  <c r="F2033" i="25"/>
  <c r="F2001" i="25"/>
  <c r="F1969" i="25"/>
  <c r="F1937" i="25"/>
  <c r="F1905" i="25"/>
  <c r="F1873" i="25"/>
  <c r="F1841" i="25"/>
  <c r="F1793" i="25"/>
  <c r="F1721" i="25"/>
  <c r="F1652" i="25"/>
  <c r="F1556" i="25"/>
  <c r="F1470" i="25"/>
  <c r="F1406" i="25"/>
  <c r="F1321" i="25"/>
  <c r="F1246" i="25"/>
  <c r="F1161" i="25"/>
  <c r="F1054" i="25"/>
  <c r="F958" i="25"/>
  <c r="F862" i="25"/>
  <c r="F752" i="25"/>
  <c r="F652" i="25"/>
  <c r="F386" i="25"/>
  <c r="F2022" i="25"/>
  <c r="F1966" i="25"/>
  <c r="F1918" i="25"/>
  <c r="F1854" i="25"/>
  <c r="F1798" i="25"/>
  <c r="F1734" i="25"/>
  <c r="F1680" i="25"/>
  <c r="F1594" i="25"/>
  <c r="F1509" i="25"/>
  <c r="F1434" i="25"/>
  <c r="F1349" i="25"/>
  <c r="F1264" i="25"/>
  <c r="F1178" i="25"/>
  <c r="F1104" i="25"/>
  <c r="F1018" i="25"/>
  <c r="F912" i="25"/>
  <c r="F847" i="25"/>
  <c r="F732" i="25"/>
  <c r="F610" i="25"/>
  <c r="F153" i="25"/>
  <c r="F2042" i="25"/>
  <c r="F2010" i="25"/>
  <c r="F1978" i="25"/>
  <c r="F1946" i="25"/>
  <c r="F1914" i="25"/>
  <c r="F1882" i="25"/>
  <c r="F1850" i="25"/>
  <c r="F1818" i="25"/>
  <c r="F1786" i="25"/>
  <c r="F1754" i="25"/>
  <c r="F1722" i="25"/>
  <c r="F1685" i="25"/>
  <c r="F1642" i="25"/>
  <c r="F1600" i="25"/>
  <c r="F1557" i="25"/>
  <c r="F1514" i="25"/>
  <c r="F1472" i="25"/>
  <c r="F1429" i="25"/>
  <c r="F1386" i="25"/>
  <c r="F1344" i="25"/>
  <c r="F1301" i="25"/>
  <c r="F1258" i="25"/>
  <c r="F1216" i="25"/>
  <c r="F1173" i="25"/>
  <c r="F1130" i="25"/>
  <c r="F1088" i="25"/>
  <c r="F1045" i="25"/>
  <c r="F1002" i="25"/>
  <c r="F960" i="25"/>
  <c r="F917" i="25"/>
  <c r="F874" i="25"/>
  <c r="F826" i="25"/>
  <c r="F768" i="25"/>
  <c r="F711" i="25"/>
  <c r="F655" i="25"/>
  <c r="F578" i="25"/>
  <c r="F439" i="25"/>
  <c r="F194" i="25"/>
  <c r="F512" i="25"/>
  <c r="F427" i="25"/>
  <c r="F363" i="25"/>
  <c r="F278" i="25"/>
  <c r="F106" i="25"/>
  <c r="F2056" i="25"/>
  <c r="F2024" i="25"/>
  <c r="F1988" i="25"/>
  <c r="F1952" i="25"/>
  <c r="F1916" i="25"/>
  <c r="F1884" i="25"/>
  <c r="F1848" i="25"/>
  <c r="F1812" i="25"/>
  <c r="F1776" i="25"/>
  <c r="F1736" i="25"/>
  <c r="F1704" i="25"/>
  <c r="F1656" i="25"/>
  <c r="F1613" i="25"/>
  <c r="F1570" i="25"/>
  <c r="F1522" i="25"/>
  <c r="F1480" i="25"/>
  <c r="F1437" i="25"/>
  <c r="F1389" i="25"/>
  <c r="F1336" i="25"/>
  <c r="F1288" i="25"/>
  <c r="F1240" i="25"/>
  <c r="F1197" i="25"/>
  <c r="F1144" i="25"/>
  <c r="F730" i="25"/>
  <c r="F700" i="25"/>
  <c r="F672" i="25"/>
  <c r="F644" i="25"/>
  <c r="F604" i="25"/>
  <c r="F562" i="25"/>
  <c r="F519" i="25"/>
  <c r="F476" i="25"/>
  <c r="F434" i="25"/>
  <c r="F391" i="25"/>
  <c r="F348" i="25"/>
  <c r="F270" i="25"/>
  <c r="F185" i="25"/>
  <c r="F98" i="25"/>
  <c r="F14" i="25"/>
  <c r="F480" i="25"/>
  <c r="F384" i="25"/>
  <c r="F150" i="25"/>
  <c r="F2068" i="25"/>
  <c r="F2036" i="25"/>
  <c r="F2008" i="25"/>
  <c r="F1976" i="25"/>
  <c r="F1948" i="25"/>
  <c r="F1920" i="25"/>
  <c r="F1888" i="25"/>
  <c r="F1856" i="25"/>
  <c r="F1828" i="25"/>
  <c r="F1804" i="25"/>
  <c r="F1772" i="25"/>
  <c r="F1744" i="25"/>
  <c r="F1716" i="25"/>
  <c r="F1682" i="25"/>
  <c r="F1640" i="25"/>
  <c r="F1597" i="25"/>
  <c r="F1554" i="25"/>
  <c r="F1512" i="25"/>
  <c r="F1474" i="25"/>
  <c r="F1432" i="25"/>
  <c r="F1394" i="25"/>
  <c r="F1357" i="25"/>
  <c r="F1320" i="25"/>
  <c r="F1282" i="25"/>
  <c r="F1245" i="25"/>
  <c r="F1202" i="25"/>
  <c r="F1165" i="25"/>
  <c r="F1133" i="25"/>
  <c r="F1112" i="25"/>
  <c r="F1085" i="25"/>
  <c r="F1064" i="25"/>
  <c r="F1042" i="25"/>
  <c r="F1021" i="25"/>
  <c r="F1000" i="25"/>
  <c r="F978" i="25"/>
  <c r="F957" i="25"/>
  <c r="F936" i="25"/>
  <c r="F914" i="25"/>
  <c r="F893" i="25"/>
  <c r="F872" i="25"/>
  <c r="F850" i="25"/>
  <c r="F822" i="25"/>
  <c r="F794" i="25"/>
  <c r="F764" i="25"/>
  <c r="F2063" i="25"/>
  <c r="F2047" i="25"/>
  <c r="F2031" i="25"/>
  <c r="F2015" i="25"/>
  <c r="F1999" i="25"/>
  <c r="F1983" i="25"/>
  <c r="F1967" i="25"/>
  <c r="F1951" i="25"/>
  <c r="F1935" i="25"/>
  <c r="F1919" i="25"/>
  <c r="F1903" i="25"/>
  <c r="F1887" i="25"/>
  <c r="F1871" i="25"/>
  <c r="F1855" i="25"/>
  <c r="F1839" i="25"/>
  <c r="F1823" i="25"/>
  <c r="F1807" i="25"/>
  <c r="F1791" i="25"/>
  <c r="F1775" i="25"/>
  <c r="F1759" i="25"/>
  <c r="F1743" i="25"/>
  <c r="F1727" i="25"/>
  <c r="F1711" i="25"/>
  <c r="F1692" i="25"/>
  <c r="F1670" i="25"/>
  <c r="F1649" i="25"/>
  <c r="F1628" i="25"/>
  <c r="F1606" i="25"/>
  <c r="F1585" i="25"/>
  <c r="F1564" i="25"/>
  <c r="F1542" i="25"/>
  <c r="F1521" i="25"/>
  <c r="F1500" i="25"/>
  <c r="F1478" i="25"/>
  <c r="F1457" i="25"/>
  <c r="F1436" i="25"/>
  <c r="F1414" i="25"/>
  <c r="F1393" i="25"/>
  <c r="F1372" i="25"/>
  <c r="F1350" i="25"/>
  <c r="F1329" i="25"/>
  <c r="F1308" i="25"/>
  <c r="F1286" i="25"/>
  <c r="F1265" i="25"/>
  <c r="F1244" i="25"/>
  <c r="F1222" i="25"/>
  <c r="F1201" i="25"/>
  <c r="F1180" i="25"/>
  <c r="F1158" i="25"/>
  <c r="F1137" i="25"/>
  <c r="F1116" i="25"/>
  <c r="F1094" i="25"/>
  <c r="F1073" i="25"/>
  <c r="F1052" i="25"/>
  <c r="F1030" i="25"/>
  <c r="F1009" i="25"/>
  <c r="F988" i="25"/>
  <c r="F966" i="25"/>
  <c r="F945" i="25"/>
  <c r="F924" i="25"/>
  <c r="F902" i="25"/>
  <c r="F881" i="25"/>
  <c r="F860" i="25"/>
  <c r="F834" i="25"/>
  <c r="F806" i="25"/>
  <c r="F778" i="25"/>
  <c r="F748" i="25"/>
  <c r="F720" i="25"/>
  <c r="F692" i="25"/>
  <c r="F663" i="25"/>
  <c r="F635" i="25"/>
  <c r="F592" i="25"/>
  <c r="F550" i="25"/>
  <c r="F507" i="25"/>
  <c r="F464" i="25"/>
  <c r="F422" i="25"/>
  <c r="F379" i="25"/>
  <c r="F330" i="25"/>
  <c r="F246" i="25"/>
  <c r="F161" i="25"/>
  <c r="F74" i="25"/>
  <c r="F634" i="25"/>
  <c r="F612" i="25"/>
  <c r="F591" i="25"/>
  <c r="F570" i="25"/>
  <c r="F548" i="25"/>
  <c r="F527" i="25"/>
  <c r="F506" i="25"/>
  <c r="F484" i="25"/>
  <c r="F463" i="25"/>
  <c r="F442" i="25"/>
  <c r="F420" i="25"/>
  <c r="F399" i="25"/>
  <c r="F378" i="25"/>
  <c r="F356" i="25"/>
  <c r="F329" i="25"/>
  <c r="F286" i="25"/>
  <c r="F242" i="25"/>
  <c r="F201" i="25"/>
  <c r="F158" i="25"/>
  <c r="F114" i="25"/>
  <c r="F73" i="25"/>
  <c r="F30" i="25"/>
  <c r="F1699" i="25"/>
  <c r="F1809" i="25"/>
  <c r="F1745" i="25"/>
  <c r="F1662" i="25"/>
  <c r="F1577" i="25"/>
  <c r="F1502" i="25"/>
  <c r="F1396" i="25"/>
  <c r="F1310" i="25"/>
  <c r="F1214" i="25"/>
  <c r="F1129" i="25"/>
  <c r="F1065" i="25"/>
  <c r="F990" i="25"/>
  <c r="F916" i="25"/>
  <c r="F823" i="25"/>
  <c r="F695" i="25"/>
  <c r="F576" i="25"/>
  <c r="F258" i="25"/>
  <c r="F2038" i="25"/>
  <c r="F1982" i="25"/>
  <c r="F1886" i="25"/>
  <c r="F1822" i="25"/>
  <c r="F1750" i="25"/>
  <c r="F1669" i="25"/>
  <c r="F1584" i="25"/>
  <c r="F1498" i="25"/>
  <c r="F1413" i="25"/>
  <c r="F1328" i="25"/>
  <c r="F1232" i="25"/>
  <c r="F1136" i="25"/>
  <c r="F1050" i="25"/>
  <c r="F976" i="25"/>
  <c r="F890" i="25"/>
  <c r="F775" i="25"/>
  <c r="F662" i="25"/>
  <c r="F418" i="25"/>
  <c r="F66" i="25"/>
  <c r="F2045" i="25"/>
  <c r="F2013" i="25"/>
  <c r="F1981" i="25"/>
  <c r="F1949" i="25"/>
  <c r="F1917" i="25"/>
  <c r="F1885" i="25"/>
  <c r="F1853" i="25"/>
  <c r="F1821" i="25"/>
  <c r="F1789" i="25"/>
  <c r="F1757" i="25"/>
  <c r="F1725" i="25"/>
  <c r="F1689" i="25"/>
  <c r="F1646" i="25"/>
  <c r="F1604" i="25"/>
  <c r="F1561" i="25"/>
  <c r="F1518" i="25"/>
  <c r="F1476" i="25"/>
  <c r="F1433" i="25"/>
  <c r="F1390" i="25"/>
  <c r="F1348" i="25"/>
  <c r="F1305" i="25"/>
  <c r="F1262" i="25"/>
  <c r="F1220" i="25"/>
  <c r="F1177" i="25"/>
  <c r="F1134" i="25"/>
  <c r="F1092" i="25"/>
  <c r="F1049" i="25"/>
  <c r="F1006" i="25"/>
  <c r="F964" i="25"/>
  <c r="F921" i="25"/>
  <c r="F878" i="25"/>
  <c r="F831" i="25"/>
  <c r="F774" i="25"/>
  <c r="F716" i="25"/>
  <c r="F660" i="25"/>
  <c r="F587" i="25"/>
  <c r="F450" i="25"/>
  <c r="F217" i="25"/>
  <c r="F2057" i="25"/>
  <c r="F2025" i="25"/>
  <c r="F1993" i="25"/>
  <c r="F1961" i="25"/>
  <c r="F1929" i="25"/>
  <c r="F1897" i="25"/>
  <c r="F1865" i="25"/>
  <c r="F1833" i="25"/>
  <c r="F1777" i="25"/>
  <c r="F1713" i="25"/>
  <c r="F1641" i="25"/>
  <c r="F1545" i="25"/>
  <c r="F1460" i="25"/>
  <c r="F1385" i="25"/>
  <c r="F1300" i="25"/>
  <c r="F1225" i="25"/>
  <c r="F1140" i="25"/>
  <c r="F1044" i="25"/>
  <c r="F926" i="25"/>
  <c r="F838" i="25"/>
  <c r="F724" i="25"/>
  <c r="F619" i="25"/>
  <c r="F174" i="25"/>
  <c r="F2006" i="25"/>
  <c r="F1958" i="25"/>
  <c r="F1910" i="25"/>
  <c r="F1838" i="25"/>
  <c r="F1782" i="25"/>
  <c r="F1726" i="25"/>
  <c r="F1658" i="25"/>
  <c r="F1573" i="25"/>
  <c r="F1488" i="25"/>
  <c r="F1402" i="25"/>
  <c r="F1317" i="25"/>
  <c r="F1242" i="25"/>
  <c r="F1157" i="25"/>
  <c r="F1082" i="25"/>
  <c r="F986" i="25"/>
  <c r="F901" i="25"/>
  <c r="F804" i="25"/>
  <c r="F704" i="25"/>
  <c r="F567" i="25"/>
  <c r="F2066" i="25"/>
  <c r="F2034" i="25"/>
  <c r="F2002" i="25"/>
  <c r="F1970" i="25"/>
  <c r="F1938" i="25"/>
  <c r="F1906" i="25"/>
  <c r="F1874" i="25"/>
  <c r="F1842" i="25"/>
  <c r="F1810" i="25"/>
  <c r="F1778" i="25"/>
  <c r="F1746" i="25"/>
  <c r="F1714" i="25"/>
  <c r="F1674" i="25"/>
  <c r="F1632" i="25"/>
  <c r="F1589" i="25"/>
  <c r="F1546" i="25"/>
  <c r="F1504" i="25"/>
  <c r="F1461" i="25"/>
  <c r="F1418" i="25"/>
  <c r="F1376" i="25"/>
  <c r="F1333" i="25"/>
  <c r="F1290" i="25"/>
  <c r="F1248" i="25"/>
  <c r="F1205" i="25"/>
  <c r="F1162" i="25"/>
  <c r="F1120" i="25"/>
  <c r="F1077" i="25"/>
  <c r="F1034" i="25"/>
  <c r="F992" i="25"/>
  <c r="F949" i="25"/>
  <c r="F906" i="25"/>
  <c r="F864" i="25"/>
  <c r="F811" i="25"/>
  <c r="F754" i="25"/>
  <c r="F698" i="25"/>
  <c r="F640" i="25"/>
  <c r="F556" i="25"/>
  <c r="F396" i="25"/>
  <c r="F110" i="25"/>
  <c r="F491" i="25"/>
  <c r="F406" i="25"/>
  <c r="F352" i="25"/>
  <c r="F234" i="25"/>
  <c r="F65" i="25"/>
  <c r="F2048" i="25"/>
  <c r="F2016" i="25"/>
  <c r="F1980" i="25"/>
  <c r="F1944" i="25"/>
  <c r="F1908" i="25"/>
  <c r="F1876" i="25"/>
  <c r="F1840" i="25"/>
  <c r="F1800" i="25"/>
  <c r="F1764" i="25"/>
  <c r="F1728" i="25"/>
  <c r="F1693" i="25"/>
  <c r="F1645" i="25"/>
  <c r="F1602" i="25"/>
  <c r="F1560" i="25"/>
  <c r="F1517" i="25"/>
  <c r="F1469" i="25"/>
  <c r="F1426" i="25"/>
  <c r="F1785" i="25"/>
  <c r="F1729" i="25"/>
  <c r="F1630" i="25"/>
  <c r="F1566" i="25"/>
  <c r="F1481" i="25"/>
  <c r="F1374" i="25"/>
  <c r="F1278" i="25"/>
  <c r="F1193" i="25"/>
  <c r="F1108" i="25"/>
  <c r="F1033" i="25"/>
  <c r="F969" i="25"/>
  <c r="F905" i="25"/>
  <c r="F795" i="25"/>
  <c r="F667" i="25"/>
  <c r="F514" i="25"/>
  <c r="F89" i="25"/>
  <c r="F2030" i="25"/>
  <c r="F1950" i="25"/>
  <c r="F1870" i="25"/>
  <c r="F1806" i="25"/>
  <c r="F1742" i="25"/>
  <c r="F1648" i="25"/>
  <c r="F1562" i="25"/>
  <c r="F1466" i="25"/>
  <c r="F1392" i="25"/>
  <c r="F1306" i="25"/>
  <c r="F1210" i="25"/>
  <c r="F1114" i="25"/>
  <c r="F1029" i="25"/>
  <c r="F965" i="25"/>
  <c r="F858" i="25"/>
  <c r="F747" i="25"/>
  <c r="F631" i="25"/>
  <c r="F375" i="25"/>
  <c r="F2069" i="25"/>
  <c r="F2037" i="25"/>
  <c r="F2005" i="25"/>
  <c r="F1973" i="25"/>
  <c r="F1941" i="25"/>
  <c r="F1909" i="25"/>
  <c r="F1877" i="25"/>
  <c r="F1845" i="25"/>
  <c r="F1813" i="25"/>
  <c r="F1781" i="25"/>
  <c r="F1749" i="25"/>
  <c r="F1717" i="25"/>
  <c r="F1678" i="25"/>
  <c r="F1636" i="25"/>
  <c r="F1593" i="25"/>
  <c r="F1550" i="25"/>
  <c r="F1508" i="25"/>
  <c r="F1465" i="25"/>
  <c r="F1422" i="25"/>
  <c r="F1380" i="25"/>
  <c r="F1337" i="25"/>
  <c r="F1294" i="25"/>
  <c r="F1252" i="25"/>
  <c r="F1209" i="25"/>
  <c r="F1166" i="25"/>
  <c r="F1124" i="25"/>
  <c r="F1081" i="25"/>
  <c r="F1038" i="25"/>
  <c r="F996" i="25"/>
  <c r="F953" i="25"/>
  <c r="F910" i="25"/>
  <c r="F868" i="25"/>
  <c r="F816" i="25"/>
  <c r="F759" i="25"/>
  <c r="F703" i="25"/>
  <c r="F646" i="25"/>
  <c r="F566" i="25"/>
  <c r="F407" i="25"/>
  <c r="F130" i="25"/>
  <c r="F2049" i="25"/>
  <c r="F2017" i="25"/>
  <c r="F1985" i="25"/>
  <c r="F1953" i="25"/>
  <c r="F1921" i="25"/>
  <c r="F1889" i="25"/>
  <c r="F1857" i="25"/>
  <c r="F1825" i="25"/>
  <c r="F1761" i="25"/>
  <c r="F1684" i="25"/>
  <c r="F1609" i="25"/>
  <c r="F1513" i="25"/>
  <c r="F1438" i="25"/>
  <c r="F1364" i="25"/>
  <c r="F1289" i="25"/>
  <c r="F1204" i="25"/>
  <c r="F1118" i="25"/>
  <c r="F1012" i="25"/>
  <c r="F894" i="25"/>
  <c r="F810" i="25"/>
  <c r="F710" i="25"/>
  <c r="F555" i="25"/>
  <c r="F2" i="25"/>
  <c r="F1990" i="25"/>
  <c r="F1942" i="25"/>
  <c r="F1894" i="25"/>
  <c r="F1830" i="25"/>
  <c r="F1766" i="25"/>
  <c r="F1710" i="25"/>
  <c r="F1637" i="25"/>
  <c r="F1552" i="25"/>
  <c r="F1477" i="25"/>
  <c r="F1381" i="25"/>
  <c r="F1296" i="25"/>
  <c r="F1221" i="25"/>
  <c r="F1146" i="25"/>
  <c r="F1061" i="25"/>
  <c r="F944" i="25"/>
  <c r="F880" i="25"/>
  <c r="F790" i="25"/>
  <c r="F676" i="25"/>
  <c r="F503" i="25"/>
  <c r="F2058" i="25"/>
  <c r="F2026" i="25"/>
  <c r="F1994" i="25"/>
  <c r="F1962" i="25"/>
  <c r="F1930" i="25"/>
  <c r="F1898" i="25"/>
  <c r="F1866" i="25"/>
  <c r="F1834" i="25"/>
  <c r="F1802" i="25"/>
  <c r="F1770" i="25"/>
  <c r="F1738" i="25"/>
  <c r="F1706" i="25"/>
  <c r="F1664" i="25"/>
  <c r="F1621" i="25"/>
  <c r="F1578" i="25"/>
  <c r="F1536" i="25"/>
  <c r="F1493" i="25"/>
  <c r="F1450" i="25"/>
  <c r="F1408" i="25"/>
  <c r="F1365" i="25"/>
  <c r="F1322" i="25"/>
  <c r="F1280" i="25"/>
  <c r="F1237" i="25"/>
  <c r="F1194" i="25"/>
  <c r="F1152" i="25"/>
  <c r="F1109" i="25"/>
  <c r="F1066" i="25"/>
  <c r="F1024" i="25"/>
  <c r="F981" i="25"/>
  <c r="F938" i="25"/>
  <c r="F896" i="25"/>
  <c r="F853" i="25"/>
  <c r="F796" i="25"/>
  <c r="F740" i="25"/>
  <c r="F683" i="25"/>
  <c r="F620" i="25"/>
  <c r="F524" i="25"/>
  <c r="F354" i="25"/>
  <c r="F25" i="25"/>
  <c r="F470" i="25"/>
  <c r="F395" i="25"/>
  <c r="F342" i="25"/>
  <c r="F193" i="25"/>
  <c r="F22" i="25"/>
  <c r="F2040" i="25"/>
  <c r="F2004" i="25"/>
  <c r="F1968" i="25"/>
  <c r="F1936" i="25"/>
  <c r="F1900" i="25"/>
  <c r="F1868" i="25"/>
  <c r="F1832" i="25"/>
  <c r="F1792" i="25"/>
  <c r="F1756" i="25"/>
  <c r="F1720" i="25"/>
  <c r="F1677" i="25"/>
  <c r="F1634" i="25"/>
  <c r="F1592" i="25"/>
  <c r="F1549" i="25"/>
  <c r="F1501" i="25"/>
  <c r="F1458" i="25"/>
  <c r="F1416" i="25"/>
  <c r="F1368" i="25"/>
  <c r="F1314" i="25"/>
  <c r="F1261" i="25"/>
  <c r="F1218" i="25"/>
  <c r="F1176" i="25"/>
  <c r="F743" i="25"/>
  <c r="F715" i="25"/>
  <c r="F687" i="25"/>
  <c r="F658" i="25"/>
  <c r="F626" i="25"/>
  <c r="F583" i="25"/>
  <c r="F540" i="25"/>
  <c r="F498" i="25"/>
  <c r="F455" i="25"/>
  <c r="F412" i="25"/>
  <c r="F370" i="25"/>
  <c r="F313" i="25"/>
  <c r="F226" i="25"/>
  <c r="F142" i="25"/>
  <c r="F57" i="25"/>
  <c r="F523" i="25"/>
  <c r="F438" i="25"/>
  <c r="F257" i="25"/>
  <c r="F86" i="25"/>
  <c r="F2052" i="25"/>
  <c r="F2020" i="25"/>
  <c r="F1992" i="25"/>
  <c r="F1964" i="25"/>
  <c r="F1932" i="25"/>
  <c r="F1904" i="25"/>
  <c r="F1872" i="25"/>
  <c r="F1844" i="25"/>
  <c r="F1816" i="25"/>
  <c r="F1788" i="25"/>
  <c r="F1760" i="25"/>
  <c r="F1732" i="25"/>
  <c r="F1698" i="25"/>
  <c r="F1661" i="25"/>
  <c r="F1618" i="25"/>
  <c r="F1576" i="25"/>
  <c r="F1538" i="25"/>
  <c r="F1496" i="25"/>
  <c r="F1453" i="25"/>
  <c r="F1410" i="25"/>
  <c r="F1373" i="25"/>
  <c r="F1341" i="25"/>
  <c r="F1304" i="25"/>
  <c r="F1266" i="25"/>
  <c r="F1224" i="25"/>
  <c r="F1181" i="25"/>
  <c r="F1149" i="25"/>
  <c r="F1122" i="25"/>
  <c r="F1101" i="25"/>
  <c r="F1074" i="25"/>
  <c r="F1053" i="25"/>
  <c r="F1032" i="25"/>
  <c r="F1010" i="25"/>
  <c r="F989" i="25"/>
  <c r="F968" i="25"/>
  <c r="F946" i="25"/>
  <c r="F925" i="25"/>
  <c r="F904" i="25"/>
  <c r="F882" i="25"/>
  <c r="F861" i="25"/>
  <c r="F836" i="25"/>
  <c r="F807" i="25"/>
  <c r="F779" i="25"/>
  <c r="F751" i="25"/>
  <c r="F2055" i="25"/>
  <c r="F2039" i="25"/>
  <c r="F2023" i="25"/>
  <c r="F2007" i="25"/>
  <c r="F1769" i="25"/>
  <c r="F1705" i="25"/>
  <c r="F1620" i="25"/>
  <c r="F1534" i="25"/>
  <c r="F1449" i="25"/>
  <c r="F1353" i="25"/>
  <c r="F1257" i="25"/>
  <c r="F1172" i="25"/>
  <c r="F1086" i="25"/>
  <c r="F1022" i="25"/>
  <c r="F948" i="25"/>
  <c r="F873" i="25"/>
  <c r="F767" i="25"/>
  <c r="F639" i="25"/>
  <c r="F428" i="25"/>
  <c r="F2062" i="25"/>
  <c r="F2014" i="25"/>
  <c r="F1926" i="25"/>
  <c r="F1862" i="25"/>
  <c r="F1790" i="25"/>
  <c r="F1718" i="25"/>
  <c r="F1626" i="25"/>
  <c r="F1541" i="25"/>
  <c r="F1445" i="25"/>
  <c r="F1360" i="25"/>
  <c r="F1285" i="25"/>
  <c r="F1189" i="25"/>
  <c r="F1093" i="25"/>
  <c r="F1008" i="25"/>
  <c r="F954" i="25"/>
  <c r="F832" i="25"/>
  <c r="F719" i="25"/>
  <c r="F588" i="25"/>
  <c r="F322" i="25"/>
  <c r="F2061" i="25"/>
  <c r="F2029" i="25"/>
  <c r="F1997" i="25"/>
  <c r="F1965" i="25"/>
  <c r="F1933" i="25"/>
  <c r="F1901" i="25"/>
  <c r="F1869" i="25"/>
  <c r="F1837" i="25"/>
  <c r="F1805" i="25"/>
  <c r="F1773" i="25"/>
  <c r="F1741" i="25"/>
  <c r="F1709" i="25"/>
  <c r="F1668" i="25"/>
  <c r="F1625" i="25"/>
  <c r="F1582" i="25"/>
  <c r="F1540" i="25"/>
  <c r="F1497" i="25"/>
  <c r="F1454" i="25"/>
  <c r="F1412" i="25"/>
  <c r="F1369" i="25"/>
  <c r="F1326" i="25"/>
  <c r="F1284" i="25"/>
  <c r="F1241" i="25"/>
  <c r="F1198" i="25"/>
  <c r="F1156" i="25"/>
  <c r="F1113" i="25"/>
  <c r="F1070" i="25"/>
  <c r="F1028" i="25"/>
  <c r="F985" i="25"/>
  <c r="F942" i="25"/>
  <c r="F900" i="25"/>
  <c r="F857" i="25"/>
  <c r="F802" i="25"/>
  <c r="F746" i="25"/>
  <c r="F688" i="25"/>
  <c r="F630" i="25"/>
  <c r="F535" i="25"/>
  <c r="F364" i="25"/>
  <c r="F46" i="25"/>
  <c r="F2041" i="25"/>
  <c r="F2009" i="25"/>
  <c r="F1977" i="25"/>
  <c r="F1945" i="25"/>
  <c r="F1913" i="25"/>
  <c r="F1881" i="25"/>
  <c r="F1849" i="25"/>
  <c r="F1801" i="25"/>
  <c r="F1737" i="25"/>
  <c r="F1673" i="25"/>
  <c r="F1588" i="25"/>
  <c r="F1492" i="25"/>
  <c r="F1428" i="25"/>
  <c r="F1332" i="25"/>
  <c r="F1268" i="25"/>
  <c r="F1182" i="25"/>
  <c r="F1097" i="25"/>
  <c r="F980" i="25"/>
  <c r="F884" i="25"/>
  <c r="F780" i="25"/>
  <c r="F682" i="25"/>
  <c r="F471" i="25"/>
  <c r="F2054" i="25"/>
  <c r="F1974" i="25"/>
  <c r="F1934" i="25"/>
  <c r="F1878" i="25"/>
  <c r="F1814" i="25"/>
  <c r="F1758" i="25"/>
  <c r="F1690" i="25"/>
  <c r="F1616" i="25"/>
  <c r="F1530" i="25"/>
  <c r="F1456" i="25"/>
  <c r="F1370" i="25"/>
  <c r="F1274" i="25"/>
  <c r="F1200" i="25"/>
  <c r="F1125" i="25"/>
  <c r="F1040" i="25"/>
  <c r="F933" i="25"/>
  <c r="F869" i="25"/>
  <c r="F762" i="25"/>
  <c r="F647" i="25"/>
  <c r="F460" i="25"/>
  <c r="F2050" i="25"/>
  <c r="F2018" i="25"/>
  <c r="F1986" i="25"/>
  <c r="F1954" i="25"/>
  <c r="F1922" i="25"/>
  <c r="F1890" i="25"/>
  <c r="F1858" i="25"/>
  <c r="F1826" i="25"/>
  <c r="F1794" i="25"/>
  <c r="F1762" i="25"/>
  <c r="F1730" i="25"/>
  <c r="F1696" i="25"/>
  <c r="F1653" i="25"/>
  <c r="F1610" i="25"/>
  <c r="F1568" i="25"/>
  <c r="F1525" i="25"/>
  <c r="F1482" i="25"/>
  <c r="F1440" i="25"/>
  <c r="F1397" i="25"/>
  <c r="F1354" i="25"/>
  <c r="F1312" i="25"/>
  <c r="F1269" i="25"/>
  <c r="F1226" i="25"/>
  <c r="F1184" i="25"/>
  <c r="F1141" i="25"/>
  <c r="F1098" i="25"/>
  <c r="F1056" i="25"/>
  <c r="F1013" i="25"/>
  <c r="F970" i="25"/>
  <c r="F928" i="25"/>
  <c r="F885" i="25"/>
  <c r="F839" i="25"/>
  <c r="F783" i="25"/>
  <c r="F726" i="25"/>
  <c r="F668" i="25"/>
  <c r="F599" i="25"/>
  <c r="F482" i="25"/>
  <c r="F281" i="25"/>
  <c r="F534" i="25"/>
  <c r="F448" i="25"/>
  <c r="F374" i="25"/>
  <c r="F321" i="25"/>
  <c r="F170" i="25"/>
  <c r="F2064" i="25"/>
  <c r="F2032" i="25"/>
  <c r="F1996" i="25"/>
  <c r="F1960" i="25"/>
  <c r="F1928" i="25"/>
  <c r="F1896" i="25"/>
  <c r="F1860" i="25"/>
  <c r="F1820" i="25"/>
  <c r="F1784" i="25"/>
  <c r="F1748" i="25"/>
  <c r="F1712" i="25"/>
  <c r="F1666" i="25"/>
  <c r="F1624" i="25"/>
  <c r="F1581" i="25"/>
  <c r="F1533" i="25"/>
  <c r="F1490" i="25"/>
  <c r="F1448" i="25"/>
  <c r="F1400" i="25"/>
  <c r="F1352" i="25"/>
  <c r="F1298" i="25"/>
  <c r="F1250" i="25"/>
  <c r="F1208" i="25"/>
  <c r="F1160" i="25"/>
  <c r="F736" i="25"/>
  <c r="F708" i="25"/>
  <c r="F679" i="25"/>
  <c r="F651" i="25"/>
  <c r="F615" i="25"/>
  <c r="F572" i="25"/>
  <c r="F530" i="25"/>
  <c r="F487" i="25"/>
  <c r="F444" i="25"/>
  <c r="F402" i="25"/>
  <c r="F359" i="25"/>
  <c r="F290" i="25"/>
  <c r="F206" i="25"/>
  <c r="F121" i="25"/>
  <c r="F34" i="25"/>
  <c r="F502" i="25"/>
  <c r="F416" i="25"/>
  <c r="F214" i="25"/>
  <c r="F42" i="25"/>
  <c r="F2044" i="25"/>
  <c r="F2012" i="25"/>
  <c r="F1984" i="25"/>
  <c r="F1956" i="25"/>
  <c r="F1924" i="25"/>
  <c r="F1892" i="25"/>
  <c r="F1864" i="25"/>
  <c r="F1836" i="25"/>
  <c r="F1808" i="25"/>
  <c r="F1780" i="25"/>
  <c r="F1752" i="25"/>
  <c r="F1724" i="25"/>
  <c r="F1688" i="25"/>
  <c r="F1683" i="25"/>
  <c r="F1667" i="25"/>
  <c r="F1651" i="25"/>
  <c r="F1635" i="25"/>
  <c r="F1619" i="25"/>
  <c r="F1603" i="25"/>
  <c r="F1587" i="25"/>
  <c r="F1571" i="25"/>
  <c r="F1555" i="25"/>
  <c r="F1539" i="25"/>
  <c r="F1523" i="25"/>
  <c r="F1507" i="25"/>
  <c r="F1491" i="25"/>
  <c r="F1475" i="25"/>
  <c r="F1459" i="25"/>
  <c r="F1443" i="25"/>
  <c r="F1427" i="25"/>
  <c r="F1411" i="25"/>
  <c r="F1395" i="25"/>
  <c r="F1379" i="25"/>
  <c r="F1363" i="25"/>
  <c r="F1347" i="25"/>
  <c r="F1331" i="25"/>
  <c r="F1315" i="25"/>
  <c r="F1299" i="25"/>
  <c r="F1283" i="25"/>
  <c r="F1267" i="25"/>
  <c r="F1251" i="25"/>
  <c r="F1235" i="25"/>
  <c r="F1219" i="25"/>
  <c r="F1203" i="25"/>
  <c r="F1187" i="25"/>
  <c r="F1171" i="25"/>
  <c r="F1155" i="25"/>
  <c r="F1139" i="25"/>
  <c r="F1123" i="25"/>
  <c r="F1107" i="25"/>
  <c r="F1091" i="25"/>
  <c r="F1075" i="25"/>
  <c r="F1059" i="25"/>
  <c r="F1043" i="25"/>
  <c r="F1027" i="25"/>
  <c r="F1011" i="25"/>
  <c r="F995" i="25"/>
  <c r="F979" i="25"/>
  <c r="F963" i="25"/>
  <c r="F947" i="25"/>
  <c r="F931" i="25"/>
  <c r="F915" i="25"/>
  <c r="F899" i="25"/>
  <c r="F883" i="25"/>
  <c r="F867" i="25"/>
  <c r="F851" i="25"/>
  <c r="F830" i="25"/>
  <c r="F808" i="25"/>
  <c r="F787" i="25"/>
  <c r="F766" i="25"/>
  <c r="F744" i="25"/>
  <c r="F723" i="25"/>
  <c r="F702" i="25"/>
  <c r="F680" i="25"/>
  <c r="F659" i="25"/>
  <c r="F638" i="25"/>
  <c r="F616" i="25"/>
  <c r="F595" i="25"/>
  <c r="F574" i="25"/>
  <c r="F552" i="25"/>
  <c r="F531" i="25"/>
  <c r="F510" i="25"/>
  <c r="F488" i="25"/>
  <c r="F467" i="25"/>
  <c r="F446" i="25"/>
  <c r="F424" i="25"/>
  <c r="F403" i="25"/>
  <c r="F382" i="25"/>
  <c r="F360" i="25"/>
  <c r="F337" i="25"/>
  <c r="F294" i="25"/>
  <c r="F250" i="25"/>
  <c r="F209" i="25"/>
  <c r="F166" i="25"/>
  <c r="F122" i="25"/>
  <c r="F81" i="25"/>
  <c r="F38" i="25"/>
  <c r="F849" i="25"/>
  <c r="F833" i="25"/>
  <c r="F817" i="25"/>
  <c r="F801" i="25"/>
  <c r="F785" i="25"/>
  <c r="F769" i="25"/>
  <c r="F753" i="25"/>
  <c r="F737" i="25"/>
  <c r="F721" i="25"/>
  <c r="F705" i="25"/>
  <c r="F689" i="25"/>
  <c r="F673" i="25"/>
  <c r="F657" i="25"/>
  <c r="F641" i="25"/>
  <c r="F625" i="25"/>
  <c r="F609" i="25"/>
  <c r="F593" i="25"/>
  <c r="F577" i="25"/>
  <c r="F561" i="25"/>
  <c r="F545" i="25"/>
  <c r="F529" i="25"/>
  <c r="F513" i="25"/>
  <c r="F497" i="25"/>
  <c r="F481" i="25"/>
  <c r="F465" i="25"/>
  <c r="F449" i="25"/>
  <c r="F433" i="25"/>
  <c r="F417" i="25"/>
  <c r="F401" i="25"/>
  <c r="F385" i="25"/>
  <c r="F369" i="25"/>
  <c r="F353" i="25"/>
  <c r="F333" i="25"/>
  <c r="F301" i="25"/>
  <c r="F269" i="25"/>
  <c r="F237" i="25"/>
  <c r="F205" i="25"/>
  <c r="F173" i="25"/>
  <c r="F141" i="25"/>
  <c r="F109" i="25"/>
  <c r="F77" i="25"/>
  <c r="F45" i="25"/>
  <c r="F13" i="25"/>
  <c r="F332" i="25"/>
  <c r="F316" i="25"/>
  <c r="F300" i="25"/>
  <c r="F284" i="25"/>
  <c r="F268" i="25"/>
  <c r="F252" i="25"/>
  <c r="F236" i="25"/>
  <c r="F220" i="25"/>
  <c r="F204" i="25"/>
  <c r="F188" i="25"/>
  <c r="F172" i="25"/>
  <c r="F156" i="25"/>
  <c r="F140" i="25"/>
  <c r="F124" i="25"/>
  <c r="F108" i="25"/>
  <c r="F92" i="25"/>
  <c r="F76" i="25"/>
  <c r="F60" i="25"/>
  <c r="F44" i="25"/>
  <c r="F28" i="25"/>
  <c r="F12" i="25"/>
  <c r="F335" i="25"/>
  <c r="F319" i="25"/>
  <c r="F303" i="25"/>
  <c r="F287" i="25"/>
  <c r="F271" i="25"/>
  <c r="F255" i="25"/>
  <c r="F239" i="25"/>
  <c r="F223" i="25"/>
  <c r="F207" i="25"/>
  <c r="F191" i="25"/>
  <c r="F175" i="25"/>
  <c r="F159" i="25"/>
  <c r="F143" i="25"/>
  <c r="F127" i="25"/>
  <c r="F111" i="25"/>
  <c r="F95" i="25"/>
  <c r="F79" i="25"/>
  <c r="F63" i="25"/>
  <c r="F47" i="25"/>
  <c r="F31" i="25"/>
  <c r="F15" i="25"/>
  <c r="F1378" i="25"/>
  <c r="F1325" i="25"/>
  <c r="F1277" i="25"/>
  <c r="F1229" i="25"/>
  <c r="F1186" i="25"/>
  <c r="F1096" i="25"/>
  <c r="F722" i="25"/>
  <c r="F694" i="25"/>
  <c r="F666" i="25"/>
  <c r="F636" i="25"/>
  <c r="F594" i="25"/>
  <c r="F551" i="25"/>
  <c r="F508" i="25"/>
  <c r="F466" i="25"/>
  <c r="F423" i="25"/>
  <c r="F380" i="25"/>
  <c r="F334" i="25"/>
  <c r="F249" i="25"/>
  <c r="F162" i="25"/>
  <c r="F78" i="25"/>
  <c r="F544" i="25"/>
  <c r="F459" i="25"/>
  <c r="F298" i="25"/>
  <c r="F129" i="25"/>
  <c r="F2060" i="25"/>
  <c r="F2028" i="25"/>
  <c r="F2000" i="25"/>
  <c r="F1972" i="25"/>
  <c r="F1940" i="25"/>
  <c r="F1912" i="25"/>
  <c r="F1880" i="25"/>
  <c r="F1852" i="25"/>
  <c r="F1824" i="25"/>
  <c r="F1796" i="25"/>
  <c r="F1768" i="25"/>
  <c r="F1740" i="25"/>
  <c r="F1708" i="25"/>
  <c r="F1672" i="25"/>
  <c r="F1629" i="25"/>
  <c r="F1586" i="25"/>
  <c r="F1544" i="25"/>
  <c r="F1506" i="25"/>
  <c r="F1464" i="25"/>
  <c r="F1421" i="25"/>
  <c r="F1384" i="25"/>
  <c r="F1346" i="25"/>
  <c r="F1309" i="25"/>
  <c r="F1272" i="25"/>
  <c r="F1234" i="25"/>
  <c r="F1192" i="25"/>
  <c r="F1154" i="25"/>
  <c r="F1128" i="25"/>
  <c r="F1106" i="25"/>
  <c r="F1080" i="25"/>
  <c r="F1058" i="25"/>
  <c r="F1037" i="25"/>
  <c r="F1016" i="25"/>
  <c r="F994" i="25"/>
  <c r="F973" i="25"/>
  <c r="F952" i="25"/>
  <c r="F930" i="25"/>
  <c r="F909" i="25"/>
  <c r="F888" i="25"/>
  <c r="F866" i="25"/>
  <c r="F843" i="25"/>
  <c r="F815" i="25"/>
  <c r="F786" i="25"/>
  <c r="F758" i="25"/>
  <c r="F2059" i="25"/>
  <c r="F2043" i="25"/>
  <c r="F2027" i="25"/>
  <c r="F2011" i="25"/>
  <c r="F1995" i="25"/>
  <c r="F1979" i="25"/>
  <c r="F1963" i="25"/>
  <c r="F1947" i="25"/>
  <c r="F1931" i="25"/>
  <c r="F1915" i="25"/>
  <c r="F1899" i="25"/>
  <c r="F1883" i="25"/>
  <c r="F1867" i="25"/>
  <c r="F1851" i="25"/>
  <c r="F1835" i="25"/>
  <c r="F1819" i="25"/>
  <c r="F1803" i="25"/>
  <c r="F1787" i="25"/>
  <c r="F1771" i="25"/>
  <c r="F1755" i="25"/>
  <c r="F1739" i="25"/>
  <c r="F1723" i="25"/>
  <c r="F1707" i="25"/>
  <c r="F1686" i="25"/>
  <c r="F1665" i="25"/>
  <c r="F1644" i="25"/>
  <c r="F1622" i="25"/>
  <c r="F1601" i="25"/>
  <c r="F1580" i="25"/>
  <c r="F1558" i="25"/>
  <c r="F1537" i="25"/>
  <c r="F1516" i="25"/>
  <c r="F1494" i="25"/>
  <c r="F1473" i="25"/>
  <c r="F1452" i="25"/>
  <c r="F1430" i="25"/>
  <c r="F1409" i="25"/>
  <c r="F1388" i="25"/>
  <c r="F1366" i="25"/>
  <c r="F1345" i="25"/>
  <c r="F1324" i="25"/>
  <c r="F1302" i="25"/>
  <c r="F1281" i="25"/>
  <c r="F1260" i="25"/>
  <c r="F1238" i="25"/>
  <c r="F1217" i="25"/>
  <c r="F1196" i="25"/>
  <c r="F1174" i="25"/>
  <c r="F1153" i="25"/>
  <c r="F1132" i="25"/>
  <c r="F1110" i="25"/>
  <c r="F1089" i="25"/>
  <c r="F1068" i="25"/>
  <c r="F1046" i="25"/>
  <c r="F1025" i="25"/>
  <c r="F1004" i="25"/>
  <c r="F982" i="25"/>
  <c r="F961" i="25"/>
  <c r="F940" i="25"/>
  <c r="F918" i="25"/>
  <c r="F897" i="25"/>
  <c r="F876" i="25"/>
  <c r="F854" i="25"/>
  <c r="F827" i="25"/>
  <c r="F799" i="25"/>
  <c r="F770" i="25"/>
  <c r="F742" i="25"/>
  <c r="F714" i="25"/>
  <c r="F684" i="25"/>
  <c r="F656" i="25"/>
  <c r="F624" i="25"/>
  <c r="F582" i="25"/>
  <c r="F539" i="25"/>
  <c r="F496" i="25"/>
  <c r="F454" i="25"/>
  <c r="F411" i="25"/>
  <c r="F368" i="25"/>
  <c r="F310" i="25"/>
  <c r="F225" i="25"/>
  <c r="F138" i="25"/>
  <c r="F54" i="25"/>
  <c r="F628" i="25"/>
  <c r="F607" i="25"/>
  <c r="F586" i="25"/>
  <c r="F564" i="25"/>
  <c r="F543" i="25"/>
  <c r="F522" i="25"/>
  <c r="F500" i="25"/>
  <c r="F479" i="25"/>
  <c r="F458" i="25"/>
  <c r="F436" i="25"/>
  <c r="F415" i="25"/>
  <c r="F394" i="25"/>
  <c r="F372" i="25"/>
  <c r="F351" i="25"/>
  <c r="F318" i="25"/>
  <c r="F274" i="25"/>
  <c r="F233" i="25"/>
  <c r="F190" i="25"/>
  <c r="F146" i="25"/>
  <c r="F105" i="25"/>
  <c r="F62" i="25"/>
  <c r="F18" i="25"/>
  <c r="F1695" i="25"/>
  <c r="F1679" i="25"/>
  <c r="F1663" i="25"/>
  <c r="F1647" i="25"/>
  <c r="F1631" i="25"/>
  <c r="F1615" i="25"/>
  <c r="F1599" i="25"/>
  <c r="F1583" i="25"/>
  <c r="F1567" i="25"/>
  <c r="F1551" i="25"/>
  <c r="F1535" i="25"/>
  <c r="F1519" i="25"/>
  <c r="F1503" i="25"/>
  <c r="F1487" i="25"/>
  <c r="F1471" i="25"/>
  <c r="F1455" i="25"/>
  <c r="F1439" i="25"/>
  <c r="F1423" i="25"/>
  <c r="F1407" i="25"/>
  <c r="F1391" i="25"/>
  <c r="F1375" i="25"/>
  <c r="F1359" i="25"/>
  <c r="F1343" i="25"/>
  <c r="F1327" i="25"/>
  <c r="F1311" i="25"/>
  <c r="F1295" i="25"/>
  <c r="F1279" i="25"/>
  <c r="F1263" i="25"/>
  <c r="F1247" i="25"/>
  <c r="F1231" i="25"/>
  <c r="F1215" i="25"/>
  <c r="F1199" i="25"/>
  <c r="F1183" i="25"/>
  <c r="F1167" i="25"/>
  <c r="F1151" i="25"/>
  <c r="F1135" i="25"/>
  <c r="F1119" i="25"/>
  <c r="F1103" i="25"/>
  <c r="F1087" i="25"/>
  <c r="F1071" i="25"/>
  <c r="F1055" i="25"/>
  <c r="F1039" i="25"/>
  <c r="F1023" i="25"/>
  <c r="F1007" i="25"/>
  <c r="F991" i="25"/>
  <c r="F975" i="25"/>
  <c r="F959" i="25"/>
  <c r="F943" i="25"/>
  <c r="F927" i="25"/>
  <c r="F911" i="25"/>
  <c r="F895" i="25"/>
  <c r="F879" i="25"/>
  <c r="F863" i="25"/>
  <c r="F846" i="25"/>
  <c r="F824" i="25"/>
  <c r="F803" i="25"/>
  <c r="F782" i="25"/>
  <c r="F760" i="25"/>
  <c r="F739" i="25"/>
  <c r="F718" i="25"/>
  <c r="F696" i="25"/>
  <c r="F675" i="25"/>
  <c r="F654" i="25"/>
  <c r="F632" i="25"/>
  <c r="F611" i="25"/>
  <c r="F590" i="25"/>
  <c r="F568" i="25"/>
  <c r="F547" i="25"/>
  <c r="F526" i="25"/>
  <c r="F504" i="25"/>
  <c r="F483" i="25"/>
  <c r="F462" i="25"/>
  <c r="F440" i="25"/>
  <c r="F419" i="25"/>
  <c r="F398" i="25"/>
  <c r="F376" i="25"/>
  <c r="F355" i="25"/>
  <c r="F326" i="25"/>
  <c r="F282" i="25"/>
  <c r="F241" i="25"/>
  <c r="F198" i="25"/>
  <c r="F154" i="25"/>
  <c r="F113" i="25"/>
  <c r="F70" i="25"/>
  <c r="F26" i="25"/>
  <c r="F845" i="25"/>
  <c r="F829" i="25"/>
  <c r="F813" i="25"/>
  <c r="F797" i="25"/>
  <c r="F781" i="25"/>
  <c r="F765" i="25"/>
  <c r="F749" i="25"/>
  <c r="F733" i="25"/>
  <c r="F717" i="25"/>
  <c r="F701" i="25"/>
  <c r="F685" i="25"/>
  <c r="F669" i="25"/>
  <c r="F653" i="25"/>
  <c r="F637" i="25"/>
  <c r="F621" i="25"/>
  <c r="F605" i="25"/>
  <c r="F589" i="25"/>
  <c r="F573" i="25"/>
  <c r="F557" i="25"/>
  <c r="F541" i="25"/>
  <c r="F525" i="25"/>
  <c r="F509" i="25"/>
  <c r="F493" i="25"/>
  <c r="F477" i="25"/>
  <c r="F461" i="25"/>
  <c r="F445" i="25"/>
  <c r="F429" i="25"/>
  <c r="F413" i="25"/>
  <c r="F397" i="25"/>
  <c r="F381" i="25"/>
  <c r="F365" i="25"/>
  <c r="F349" i="25"/>
  <c r="F325" i="25"/>
  <c r="F293" i="25"/>
  <c r="F261" i="25"/>
  <c r="F229" i="25"/>
  <c r="F197" i="25"/>
  <c r="F165" i="25"/>
  <c r="F133" i="25"/>
  <c r="F101" i="25"/>
  <c r="F69" i="25"/>
  <c r="F37" i="25"/>
  <c r="F5" i="25"/>
  <c r="F328" i="25"/>
  <c r="F312" i="25"/>
  <c r="F296" i="25"/>
  <c r="F280" i="25"/>
  <c r="F264" i="25"/>
  <c r="F248" i="25"/>
  <c r="F232" i="25"/>
  <c r="F216" i="25"/>
  <c r="F200" i="25"/>
  <c r="F184" i="25"/>
  <c r="F168" i="25"/>
  <c r="F152" i="25"/>
  <c r="F136" i="25"/>
  <c r="F120" i="25"/>
  <c r="F104" i="25"/>
  <c r="F88" i="25"/>
  <c r="F72" i="25"/>
  <c r="F56" i="25"/>
  <c r="F40" i="25"/>
  <c r="F24" i="25"/>
  <c r="F8" i="25"/>
  <c r="F331" i="25"/>
  <c r="F315" i="25"/>
  <c r="F299" i="25"/>
  <c r="F283" i="25"/>
  <c r="F267" i="25"/>
  <c r="F251" i="25"/>
  <c r="F235" i="25"/>
  <c r="F219" i="25"/>
  <c r="F203" i="25"/>
  <c r="F187" i="25"/>
  <c r="F171" i="25"/>
  <c r="F155" i="25"/>
  <c r="F139" i="25"/>
  <c r="F123" i="25"/>
  <c r="F107" i="25"/>
  <c r="F91" i="25"/>
  <c r="F75" i="25"/>
  <c r="F59" i="25"/>
  <c r="F43" i="25"/>
  <c r="F27" i="25"/>
  <c r="F11" i="25"/>
  <c r="F1991" i="25"/>
  <c r="F1975" i="25"/>
  <c r="F1959" i="25"/>
  <c r="F1943" i="25"/>
  <c r="F1927" i="25"/>
  <c r="F1911" i="25"/>
  <c r="F1895" i="25"/>
  <c r="F1879" i="25"/>
  <c r="F1863" i="25"/>
  <c r="F1847" i="25"/>
  <c r="F1831" i="25"/>
  <c r="F1815" i="25"/>
  <c r="F1799" i="25"/>
  <c r="F1783" i="25"/>
  <c r="F1767" i="25"/>
  <c r="F1751" i="25"/>
  <c r="F1735" i="25"/>
  <c r="F1719" i="25"/>
  <c r="F1702" i="25"/>
  <c r="F1681" i="25"/>
  <c r="F1660" i="25"/>
  <c r="F1638" i="25"/>
  <c r="F1617" i="25"/>
  <c r="F1596" i="25"/>
  <c r="F1574" i="25"/>
  <c r="F1553" i="25"/>
  <c r="F1532" i="25"/>
  <c r="F1510" i="25"/>
  <c r="F1489" i="25"/>
  <c r="F1468" i="25"/>
  <c r="F1446" i="25"/>
  <c r="F1425" i="25"/>
  <c r="F1404" i="25"/>
  <c r="F1382" i="25"/>
  <c r="F1361" i="25"/>
  <c r="F1340" i="25"/>
  <c r="F1318" i="25"/>
  <c r="F1297" i="25"/>
  <c r="F1276" i="25"/>
  <c r="F1254" i="25"/>
  <c r="F1233" i="25"/>
  <c r="F1212" i="25"/>
  <c r="F1190" i="25"/>
  <c r="F1169" i="25"/>
  <c r="F1148" i="25"/>
  <c r="F1126" i="25"/>
  <c r="F1105" i="25"/>
  <c r="F1084" i="25"/>
  <c r="F1062" i="25"/>
  <c r="F1041" i="25"/>
  <c r="F1020" i="25"/>
  <c r="F998" i="25"/>
  <c r="F977" i="25"/>
  <c r="F956" i="25"/>
  <c r="F934" i="25"/>
  <c r="F913" i="25"/>
  <c r="F892" i="25"/>
  <c r="F870" i="25"/>
  <c r="F848" i="25"/>
  <c r="F820" i="25"/>
  <c r="F791" i="25"/>
  <c r="F763" i="25"/>
  <c r="F735" i="25"/>
  <c r="F706" i="25"/>
  <c r="F678" i="25"/>
  <c r="F650" i="25"/>
  <c r="F614" i="25"/>
  <c r="F571" i="25"/>
  <c r="F528" i="25"/>
  <c r="F486" i="25"/>
  <c r="F443" i="25"/>
  <c r="F400" i="25"/>
  <c r="F358" i="25"/>
  <c r="F289" i="25"/>
  <c r="F202" i="25"/>
  <c r="F118" i="25"/>
  <c r="F33" i="25"/>
  <c r="F623" i="25"/>
  <c r="F602" i="25"/>
  <c r="F580" i="25"/>
  <c r="F559" i="25"/>
  <c r="F538" i="25"/>
  <c r="F516" i="25"/>
  <c r="F495" i="25"/>
  <c r="F474" i="25"/>
  <c r="F452" i="25"/>
  <c r="F431" i="25"/>
  <c r="F410" i="25"/>
  <c r="F388" i="25"/>
  <c r="F367" i="25"/>
  <c r="F346" i="25"/>
  <c r="F306" i="25"/>
  <c r="F265" i="25"/>
  <c r="F222" i="25"/>
  <c r="F178" i="25"/>
  <c r="F137" i="25"/>
  <c r="F94" i="25"/>
  <c r="F50" i="25"/>
  <c r="F9" i="25"/>
  <c r="F1691" i="25"/>
  <c r="F1675" i="25"/>
  <c r="F1659" i="25"/>
  <c r="F1643" i="25"/>
  <c r="F1627" i="25"/>
  <c r="F1611" i="25"/>
  <c r="F1595" i="25"/>
  <c r="F1579" i="25"/>
  <c r="F1563" i="25"/>
  <c r="F1547" i="25"/>
  <c r="F1531" i="25"/>
  <c r="F1515" i="25"/>
  <c r="F1499" i="25"/>
  <c r="F1483" i="25"/>
  <c r="F1467" i="25"/>
  <c r="F1451" i="25"/>
  <c r="F1435" i="25"/>
  <c r="F1419" i="25"/>
  <c r="F1403" i="25"/>
  <c r="F1387" i="25"/>
  <c r="F1371" i="25"/>
  <c r="F1355" i="25"/>
  <c r="F1339" i="25"/>
  <c r="F1323" i="25"/>
  <c r="F1307" i="25"/>
  <c r="F1291" i="25"/>
  <c r="F1275" i="25"/>
  <c r="F1259" i="25"/>
  <c r="F1243" i="25"/>
  <c r="F1227" i="25"/>
  <c r="F1211" i="25"/>
  <c r="F1195" i="25"/>
  <c r="F1179" i="25"/>
  <c r="F1163" i="25"/>
  <c r="F1147" i="25"/>
  <c r="F1131" i="25"/>
  <c r="F1115" i="25"/>
  <c r="F1099" i="25"/>
  <c r="F1083" i="25"/>
  <c r="F1067" i="25"/>
  <c r="F1051" i="25"/>
  <c r="F1035" i="25"/>
  <c r="F1019" i="25"/>
  <c r="F1003" i="25"/>
  <c r="F987" i="25"/>
  <c r="F971" i="25"/>
  <c r="F955" i="25"/>
  <c r="F939" i="25"/>
  <c r="F923" i="25"/>
  <c r="F907" i="25"/>
  <c r="F891" i="25"/>
  <c r="F875" i="25"/>
  <c r="F859" i="25"/>
  <c r="F840" i="25"/>
  <c r="F819" i="25"/>
  <c r="F798" i="25"/>
  <c r="F776" i="25"/>
  <c r="F755" i="25"/>
  <c r="F734" i="25"/>
  <c r="F712" i="25"/>
  <c r="F691" i="25"/>
  <c r="F670" i="25"/>
  <c r="F648" i="25"/>
  <c r="F627" i="25"/>
  <c r="F606" i="25"/>
  <c r="F584" i="25"/>
  <c r="F563" i="25"/>
  <c r="F542" i="25"/>
  <c r="F520" i="25"/>
  <c r="F499" i="25"/>
  <c r="F478" i="25"/>
  <c r="F456" i="25"/>
  <c r="F435" i="25"/>
  <c r="F414" i="25"/>
  <c r="F392" i="25"/>
  <c r="F371" i="25"/>
  <c r="F350" i="25"/>
  <c r="F314" i="25"/>
  <c r="F273" i="25"/>
  <c r="F230" i="25"/>
  <c r="F186" i="25"/>
  <c r="F145" i="25"/>
  <c r="F102" i="25"/>
  <c r="F58" i="25"/>
  <c r="F17" i="25"/>
  <c r="F841" i="25"/>
  <c r="F825" i="25"/>
  <c r="F809" i="25"/>
  <c r="F793" i="25"/>
  <c r="F777" i="25"/>
  <c r="F761" i="25"/>
  <c r="F745" i="25"/>
  <c r="F729" i="25"/>
  <c r="F713" i="25"/>
  <c r="F697" i="25"/>
  <c r="F681" i="25"/>
  <c r="F665" i="25"/>
  <c r="F649" i="25"/>
  <c r="F633" i="25"/>
  <c r="F617" i="25"/>
  <c r="F601" i="25"/>
  <c r="F585" i="25"/>
  <c r="F569" i="25"/>
  <c r="F553" i="25"/>
  <c r="F537" i="25"/>
  <c r="F521" i="25"/>
  <c r="F505" i="25"/>
  <c r="F489" i="25"/>
  <c r="F473" i="25"/>
  <c r="F457" i="25"/>
  <c r="F441" i="25"/>
  <c r="F425" i="25"/>
  <c r="F409" i="25"/>
  <c r="F393" i="25"/>
  <c r="F377" i="25"/>
  <c r="F361" i="25"/>
  <c r="F345" i="25"/>
  <c r="F317" i="25"/>
  <c r="F285" i="25"/>
  <c r="F253" i="25"/>
  <c r="F221" i="25"/>
  <c r="F189" i="25"/>
  <c r="F157" i="25"/>
  <c r="F125" i="25"/>
  <c r="F93" i="25"/>
  <c r="F61" i="25"/>
  <c r="F29" i="25"/>
  <c r="F340" i="25"/>
  <c r="F324" i="25"/>
  <c r="F308" i="25"/>
  <c r="F292" i="25"/>
  <c r="F276" i="25"/>
  <c r="F260" i="25"/>
  <c r="F244" i="25"/>
  <c r="F228" i="25"/>
  <c r="F212" i="25"/>
  <c r="F196" i="25"/>
  <c r="F180" i="25"/>
  <c r="F164" i="25"/>
  <c r="F148" i="25"/>
  <c r="F132" i="25"/>
  <c r="F116" i="25"/>
  <c r="F100" i="25"/>
  <c r="F84" i="25"/>
  <c r="F68" i="25"/>
  <c r="F52" i="25"/>
  <c r="F36" i="25"/>
  <c r="F20" i="25"/>
  <c r="F4" i="25"/>
  <c r="F327" i="25"/>
  <c r="F311" i="25"/>
  <c r="F295" i="25"/>
  <c r="F279" i="25"/>
  <c r="F263" i="25"/>
  <c r="F247" i="25"/>
  <c r="F231" i="25"/>
  <c r="F215" i="25"/>
  <c r="F199" i="25"/>
  <c r="F183" i="25"/>
  <c r="F167" i="25"/>
  <c r="F151" i="25"/>
  <c r="F135" i="25"/>
  <c r="F119" i="25"/>
  <c r="F103" i="25"/>
  <c r="F87" i="25"/>
  <c r="F71" i="25"/>
  <c r="F55" i="25"/>
  <c r="F39" i="25"/>
  <c r="F23" i="25"/>
  <c r="F7" i="25"/>
  <c r="F1650" i="25"/>
  <c r="F1608" i="25"/>
  <c r="F1565" i="25"/>
  <c r="F1528" i="25"/>
  <c r="F1485" i="25"/>
  <c r="F1442" i="25"/>
  <c r="F1405" i="25"/>
  <c r="F1362" i="25"/>
  <c r="F1330" i="25"/>
  <c r="F1293" i="25"/>
  <c r="F1256" i="25"/>
  <c r="F1213" i="25"/>
  <c r="F1170" i="25"/>
  <c r="F1138" i="25"/>
  <c r="F1117" i="25"/>
  <c r="F1090" i="25"/>
  <c r="F1069" i="25"/>
  <c r="F1048" i="25"/>
  <c r="F1026" i="25"/>
  <c r="F1005" i="25"/>
  <c r="F984" i="25"/>
  <c r="F962" i="25"/>
  <c r="F941" i="25"/>
  <c r="F920" i="25"/>
  <c r="F898" i="25"/>
  <c r="F877" i="25"/>
  <c r="F856" i="25"/>
  <c r="F828" i="25"/>
  <c r="F800" i="25"/>
  <c r="F772" i="25"/>
  <c r="F2067" i="25"/>
  <c r="F2051" i="25"/>
  <c r="F2035" i="25"/>
  <c r="F2019" i="25"/>
  <c r="F2003" i="25"/>
  <c r="F1987" i="25"/>
  <c r="F1971" i="25"/>
  <c r="F1955" i="25"/>
  <c r="F1939" i="25"/>
  <c r="F1923" i="25"/>
  <c r="F1907" i="25"/>
  <c r="F1891" i="25"/>
  <c r="F1875" i="25"/>
  <c r="F1859" i="25"/>
  <c r="F1843" i="25"/>
  <c r="F1827" i="25"/>
  <c r="F1811" i="25"/>
  <c r="F1795" i="25"/>
  <c r="F1779" i="25"/>
  <c r="F1763" i="25"/>
  <c r="F1747" i="25"/>
  <c r="F1731" i="25"/>
  <c r="F1715" i="25"/>
  <c r="F1697" i="25"/>
  <c r="F1676" i="25"/>
  <c r="F1654" i="25"/>
  <c r="F1633" i="25"/>
  <c r="F1612" i="25"/>
  <c r="F1590" i="25"/>
  <c r="F1569" i="25"/>
  <c r="F1548" i="25"/>
  <c r="F1526" i="25"/>
  <c r="F1505" i="25"/>
  <c r="F1484" i="25"/>
  <c r="F1462" i="25"/>
  <c r="F1441" i="25"/>
  <c r="F1420" i="25"/>
  <c r="F1398" i="25"/>
  <c r="F1377" i="25"/>
  <c r="F1356" i="25"/>
  <c r="F1334" i="25"/>
  <c r="F1313" i="25"/>
  <c r="F1292" i="25"/>
  <c r="F1270" i="25"/>
  <c r="F1249" i="25"/>
  <c r="F1228" i="25"/>
  <c r="F1206" i="25"/>
  <c r="F1185" i="25"/>
  <c r="F1164" i="25"/>
  <c r="F1142" i="25"/>
  <c r="F1121" i="25"/>
  <c r="F1100" i="25"/>
  <c r="F1078" i="25"/>
  <c r="F1057" i="25"/>
  <c r="F1036" i="25"/>
  <c r="F1014" i="25"/>
  <c r="F993" i="25"/>
  <c r="F972" i="25"/>
  <c r="F950" i="25"/>
  <c r="F929" i="25"/>
  <c r="F908" i="25"/>
  <c r="F886" i="25"/>
  <c r="F865" i="25"/>
  <c r="F842" i="25"/>
  <c r="F812" i="25"/>
  <c r="F784" i="25"/>
  <c r="F756" i="25"/>
  <c r="F727" i="25"/>
  <c r="F699" i="25"/>
  <c r="F671" i="25"/>
  <c r="F642" i="25"/>
  <c r="F603" i="25"/>
  <c r="F560" i="25"/>
  <c r="F518" i="25"/>
  <c r="F475" i="25"/>
  <c r="F432" i="25"/>
  <c r="F390" i="25"/>
  <c r="F347" i="25"/>
  <c r="F266" i="25"/>
  <c r="F182" i="25"/>
  <c r="F97" i="25"/>
  <c r="F10" i="25"/>
  <c r="F618" i="25"/>
  <c r="F596" i="25"/>
  <c r="F575" i="25"/>
  <c r="F554" i="25"/>
  <c r="F532" i="25"/>
  <c r="F511" i="25"/>
  <c r="F490" i="25"/>
  <c r="F468" i="25"/>
  <c r="F447" i="25"/>
  <c r="F426" i="25"/>
  <c r="F404" i="25"/>
  <c r="F383" i="25"/>
  <c r="F362" i="25"/>
  <c r="F338" i="25"/>
  <c r="F297" i="25"/>
  <c r="F254" i="25"/>
  <c r="F210" i="25"/>
  <c r="F169" i="25"/>
  <c r="F126" i="25"/>
  <c r="F82" i="25"/>
  <c r="F41" i="25"/>
  <c r="F1703" i="25"/>
  <c r="F1687" i="25"/>
  <c r="F1671" i="25"/>
  <c r="F1655" i="25"/>
  <c r="F1639" i="25"/>
  <c r="F1623" i="25"/>
  <c r="F1607" i="25"/>
  <c r="F1591" i="25"/>
  <c r="F1575" i="25"/>
  <c r="F1559" i="25"/>
  <c r="F1543" i="25"/>
  <c r="F1527" i="25"/>
  <c r="F1511" i="25"/>
  <c r="F1495" i="25"/>
  <c r="F1479" i="25"/>
  <c r="F1463" i="25"/>
  <c r="F1447" i="25"/>
  <c r="F1431" i="25"/>
  <c r="F1415" i="25"/>
  <c r="F1399" i="25"/>
  <c r="F1383" i="25"/>
  <c r="F1367" i="25"/>
  <c r="F1351" i="25"/>
  <c r="F1335" i="25"/>
  <c r="F1319" i="25"/>
  <c r="F1303" i="25"/>
  <c r="F1287" i="25"/>
  <c r="F1271" i="25"/>
  <c r="F1255" i="25"/>
  <c r="F1239" i="25"/>
  <c r="F1223" i="25"/>
  <c r="F1207" i="25"/>
  <c r="F1191" i="25"/>
  <c r="F1175" i="25"/>
  <c r="F1159" i="25"/>
  <c r="F1143" i="25"/>
  <c r="F1127" i="25"/>
  <c r="F1111" i="25"/>
  <c r="F1095" i="25"/>
  <c r="F1079" i="25"/>
  <c r="F1063" i="25"/>
  <c r="F1047" i="25"/>
  <c r="F1031" i="25"/>
  <c r="F1015" i="25"/>
  <c r="F999" i="25"/>
  <c r="F983" i="25"/>
  <c r="F967" i="25"/>
  <c r="F951" i="25"/>
  <c r="F935" i="25"/>
  <c r="F919" i="25"/>
  <c r="F903" i="25"/>
  <c r="F887" i="25"/>
  <c r="F871" i="25"/>
  <c r="F855" i="25"/>
  <c r="F835" i="25"/>
  <c r="F814" i="25"/>
  <c r="F792" i="25"/>
  <c r="F771" i="25"/>
  <c r="F750" i="25"/>
  <c r="F728" i="25"/>
  <c r="F707" i="25"/>
  <c r="F686" i="25"/>
  <c r="F664" i="25"/>
  <c r="F643" i="25"/>
  <c r="F622" i="25"/>
  <c r="F600" i="25"/>
  <c r="F579" i="25"/>
  <c r="F558" i="25"/>
  <c r="F536" i="25"/>
  <c r="F515" i="25"/>
  <c r="F494" i="25"/>
  <c r="F472" i="25"/>
  <c r="F451" i="25"/>
  <c r="F430" i="25"/>
  <c r="F408" i="25"/>
  <c r="F387" i="25"/>
  <c r="F366" i="25"/>
  <c r="F344" i="25"/>
  <c r="F305" i="25"/>
  <c r="F262" i="25"/>
  <c r="F218" i="25"/>
  <c r="F177" i="25"/>
  <c r="F134" i="25"/>
  <c r="F90" i="25"/>
  <c r="F49" i="25"/>
  <c r="F6" i="25"/>
  <c r="F837" i="25"/>
  <c r="F821" i="25"/>
  <c r="F805" i="25"/>
  <c r="F789" i="25"/>
  <c r="F773" i="25"/>
  <c r="F757" i="25"/>
  <c r="F741" i="25"/>
  <c r="F725" i="25"/>
  <c r="F709" i="25"/>
  <c r="F693" i="25"/>
  <c r="F677" i="25"/>
  <c r="F661" i="25"/>
  <c r="F645" i="25"/>
  <c r="F629" i="25"/>
  <c r="F613" i="25"/>
  <c r="F597" i="25"/>
  <c r="F581" i="25"/>
  <c r="F565" i="25"/>
  <c r="F549" i="25"/>
  <c r="F533" i="25"/>
  <c r="F517" i="25"/>
  <c r="F501" i="25"/>
  <c r="F485" i="25"/>
  <c r="F469" i="25"/>
  <c r="F453" i="25"/>
  <c r="F437" i="25"/>
  <c r="F421" i="25"/>
  <c r="F405" i="25"/>
  <c r="F389" i="25"/>
  <c r="F373" i="25"/>
  <c r="F357" i="25"/>
  <c r="F341" i="25"/>
  <c r="F309" i="25"/>
  <c r="F277" i="25"/>
  <c r="F245" i="25"/>
  <c r="F213" i="25"/>
  <c r="F181" i="25"/>
  <c r="F149" i="25"/>
  <c r="F117" i="25"/>
  <c r="F85" i="25"/>
  <c r="F53" i="25"/>
  <c r="F21" i="25"/>
  <c r="F336" i="25"/>
  <c r="F320" i="25"/>
  <c r="F304" i="25"/>
  <c r="F288" i="25"/>
  <c r="F272" i="25"/>
  <c r="F256" i="25"/>
  <c r="F240" i="25"/>
  <c r="F224" i="25"/>
  <c r="F208" i="25"/>
  <c r="F192" i="25"/>
  <c r="F176" i="25"/>
  <c r="F160" i="25"/>
  <c r="F144" i="25"/>
  <c r="F128" i="25"/>
  <c r="F112" i="25"/>
  <c r="F96" i="25"/>
  <c r="F80" i="25"/>
  <c r="F64" i="25"/>
  <c r="F48" i="25"/>
  <c r="F32" i="25"/>
  <c r="F16" i="25"/>
  <c r="F339" i="25"/>
  <c r="F323" i="25"/>
  <c r="F307" i="25"/>
  <c r="F291" i="25"/>
  <c r="F275" i="25"/>
  <c r="F259" i="25"/>
  <c r="F243" i="25"/>
  <c r="F227" i="25"/>
  <c r="F211" i="25"/>
  <c r="F195" i="25"/>
  <c r="F179" i="25"/>
  <c r="F163" i="25"/>
  <c r="F147" i="25"/>
  <c r="F131" i="25"/>
  <c r="F115" i="25"/>
  <c r="F99" i="25"/>
  <c r="F83" i="25"/>
  <c r="F67" i="25"/>
  <c r="F51" i="25"/>
  <c r="F35" i="25"/>
  <c r="F19" i="25"/>
  <c r="F3" i="25"/>
  <c r="X1959" i="1"/>
  <c r="Y1959" i="1"/>
  <c r="Z1959" i="1"/>
  <c r="X1960" i="1"/>
  <c r="Y1960" i="1"/>
  <c r="Z1960" i="1"/>
  <c r="X1961" i="1"/>
  <c r="Y1961" i="1"/>
  <c r="Z1961" i="1"/>
  <c r="X1962" i="1"/>
  <c r="Y1962" i="1"/>
  <c r="Z1962" i="1"/>
  <c r="X1963" i="1"/>
  <c r="Y1963" i="1"/>
  <c r="Z1963" i="1"/>
  <c r="X1964" i="1"/>
  <c r="Y1964" i="1"/>
  <c r="Z1964" i="1"/>
  <c r="X1965" i="1"/>
  <c r="Y1965" i="1"/>
  <c r="Z1965" i="1"/>
  <c r="X1966" i="1"/>
  <c r="Y1966" i="1"/>
  <c r="Z1966" i="1"/>
  <c r="X1967" i="1"/>
  <c r="Y1967" i="1"/>
  <c r="Z1967" i="1"/>
  <c r="X1968" i="1"/>
  <c r="Y1968" i="1"/>
  <c r="Z1968" i="1"/>
  <c r="X1969" i="1"/>
  <c r="Y1969" i="1"/>
  <c r="Z1969" i="1"/>
  <c r="X1970" i="1"/>
  <c r="Y1970" i="1"/>
  <c r="Z1970" i="1"/>
  <c r="X1971" i="1"/>
  <c r="Y1971" i="1"/>
  <c r="Z1971" i="1"/>
  <c r="X1972" i="1"/>
  <c r="Y1972" i="1"/>
  <c r="Z1972" i="1"/>
  <c r="X1973" i="1"/>
  <c r="Y1973" i="1"/>
  <c r="Z1973" i="1"/>
  <c r="X1974" i="1"/>
  <c r="Y1974" i="1"/>
  <c r="Z1974" i="1"/>
  <c r="X1975" i="1"/>
  <c r="Y1975" i="1"/>
  <c r="Z1975" i="1"/>
  <c r="X1976" i="1"/>
  <c r="Y1976" i="1"/>
  <c r="Z1976" i="1"/>
  <c r="X1977" i="1"/>
  <c r="Y1977" i="1"/>
  <c r="Z1977" i="1"/>
  <c r="X1978" i="1"/>
  <c r="Y1978" i="1"/>
  <c r="Z1978" i="1"/>
  <c r="X1979" i="1"/>
  <c r="Y1979" i="1"/>
  <c r="Z1979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24" i="1"/>
  <c r="X1924" i="1"/>
  <c r="Y1924" i="1"/>
  <c r="Z1924" i="1"/>
  <c r="K1918" i="1"/>
  <c r="X1918" i="1"/>
  <c r="Y1918" i="1"/>
  <c r="Z1918" i="1"/>
  <c r="X1945" i="1"/>
  <c r="Y1945" i="1"/>
  <c r="Z1945" i="1"/>
  <c r="X1946" i="1"/>
  <c r="Y1946" i="1"/>
  <c r="Z1946" i="1"/>
  <c r="X1947" i="1"/>
  <c r="Y1947" i="1"/>
  <c r="Z1947" i="1"/>
  <c r="X1948" i="1"/>
  <c r="Y1948" i="1"/>
  <c r="Z1948" i="1"/>
  <c r="X1949" i="1"/>
  <c r="Y1949" i="1"/>
  <c r="Z1949" i="1"/>
  <c r="X1950" i="1"/>
  <c r="Y1950" i="1"/>
  <c r="Z1950" i="1"/>
  <c r="X1951" i="1"/>
  <c r="Y1951" i="1"/>
  <c r="Z1951" i="1"/>
  <c r="X1952" i="1"/>
  <c r="Y1952" i="1"/>
  <c r="Z1952" i="1"/>
  <c r="X1953" i="1"/>
  <c r="Y1953" i="1"/>
  <c r="Z1953" i="1"/>
  <c r="X1954" i="1"/>
  <c r="Y1954" i="1"/>
  <c r="Z1954" i="1"/>
  <c r="X1955" i="1"/>
  <c r="Y1955" i="1"/>
  <c r="Z1955" i="1"/>
  <c r="X1956" i="1"/>
  <c r="Y1956" i="1"/>
  <c r="Z1956" i="1"/>
  <c r="X1957" i="1"/>
  <c r="Y1957" i="1"/>
  <c r="Z1957" i="1"/>
  <c r="X1958" i="1"/>
  <c r="Y1958" i="1"/>
  <c r="Z1958" i="1"/>
  <c r="K1958" i="1"/>
  <c r="K1957" i="1"/>
  <c r="K1956" i="1"/>
  <c r="K1955" i="1"/>
  <c r="K1954" i="1"/>
  <c r="K1950" i="1"/>
  <c r="K1951" i="1"/>
  <c r="K1952" i="1"/>
  <c r="K1953" i="1"/>
  <c r="K1949" i="1"/>
  <c r="K1948" i="1"/>
  <c r="X1824" i="1"/>
  <c r="Y1824" i="1"/>
  <c r="Z1824" i="1"/>
  <c r="X1825" i="1"/>
  <c r="Y1825" i="1"/>
  <c r="Z1825" i="1"/>
  <c r="X1826" i="1"/>
  <c r="Y1826" i="1"/>
  <c r="Z1826" i="1"/>
  <c r="X1827" i="1"/>
  <c r="Y1827" i="1"/>
  <c r="Z1827" i="1"/>
  <c r="X1828" i="1"/>
  <c r="Y1828" i="1"/>
  <c r="Z1828" i="1"/>
  <c r="X1829" i="1"/>
  <c r="Y1829" i="1"/>
  <c r="Z1829" i="1"/>
  <c r="X1830" i="1"/>
  <c r="Y1830" i="1"/>
  <c r="Z1830" i="1"/>
  <c r="X1831" i="1"/>
  <c r="Y1831" i="1"/>
  <c r="Z1831" i="1"/>
  <c r="X1832" i="1"/>
  <c r="Y1832" i="1"/>
  <c r="Z1832" i="1"/>
  <c r="X1833" i="1"/>
  <c r="Y1833" i="1"/>
  <c r="Z1833" i="1"/>
  <c r="X1834" i="1"/>
  <c r="Y1834" i="1"/>
  <c r="Z1834" i="1"/>
  <c r="X1835" i="1"/>
  <c r="Y1835" i="1"/>
  <c r="Z1835" i="1"/>
  <c r="X1836" i="1"/>
  <c r="Y1836" i="1"/>
  <c r="Z1836" i="1"/>
  <c r="X1837" i="1"/>
  <c r="Y1837" i="1"/>
  <c r="Z1837" i="1"/>
  <c r="X1838" i="1"/>
  <c r="Y1838" i="1"/>
  <c r="Z1838" i="1"/>
  <c r="X1839" i="1"/>
  <c r="Y1839" i="1"/>
  <c r="Z1839" i="1"/>
  <c r="X1840" i="1"/>
  <c r="Y1840" i="1"/>
  <c r="Z1840" i="1"/>
  <c r="X1841" i="1"/>
  <c r="Y1841" i="1"/>
  <c r="Z1841" i="1"/>
  <c r="X1842" i="1"/>
  <c r="Y1842" i="1"/>
  <c r="Z1842" i="1"/>
  <c r="X1843" i="1"/>
  <c r="Y1843" i="1"/>
  <c r="Z1843" i="1"/>
  <c r="X1844" i="1"/>
  <c r="Y1844" i="1"/>
  <c r="Z1844" i="1"/>
  <c r="X1845" i="1"/>
  <c r="Y1845" i="1"/>
  <c r="Z1845" i="1"/>
  <c r="X1846" i="1"/>
  <c r="Y1846" i="1"/>
  <c r="Z1846" i="1"/>
  <c r="X1847" i="1"/>
  <c r="Y1847" i="1"/>
  <c r="Z1847" i="1"/>
  <c r="X1848" i="1"/>
  <c r="Y1848" i="1"/>
  <c r="Z1848" i="1"/>
  <c r="X1849" i="1"/>
  <c r="Y1849" i="1"/>
  <c r="Z1849" i="1"/>
  <c r="X1850" i="1"/>
  <c r="Y1850" i="1"/>
  <c r="Z1850" i="1"/>
  <c r="X1851" i="1"/>
  <c r="Y1851" i="1"/>
  <c r="Z1851" i="1"/>
  <c r="X1852" i="1"/>
  <c r="Y1852" i="1"/>
  <c r="Z1852" i="1"/>
  <c r="X1853" i="1"/>
  <c r="Y1853" i="1"/>
  <c r="Z1853" i="1"/>
  <c r="X1854" i="1"/>
  <c r="Y1854" i="1"/>
  <c r="Z1854" i="1"/>
  <c r="X1855" i="1"/>
  <c r="Y1855" i="1"/>
  <c r="Z1855" i="1"/>
  <c r="X1856" i="1"/>
  <c r="Y1856" i="1"/>
  <c r="Z1856" i="1"/>
  <c r="X1857" i="1"/>
  <c r="Y1857" i="1"/>
  <c r="Z1857" i="1"/>
  <c r="X1858" i="1"/>
  <c r="Y1858" i="1"/>
  <c r="Z1858" i="1"/>
  <c r="X1859" i="1"/>
  <c r="Y1859" i="1"/>
  <c r="Z1859" i="1"/>
  <c r="X1860" i="1"/>
  <c r="Y1860" i="1"/>
  <c r="Z1860" i="1"/>
  <c r="X1861" i="1"/>
  <c r="Y1861" i="1"/>
  <c r="Z1861" i="1"/>
  <c r="X1862" i="1"/>
  <c r="Y1862" i="1"/>
  <c r="Z1862" i="1"/>
  <c r="X1863" i="1"/>
  <c r="Y1863" i="1"/>
  <c r="Z1863" i="1"/>
  <c r="X1864" i="1"/>
  <c r="Y1864" i="1"/>
  <c r="Z1864" i="1"/>
  <c r="X1865" i="1"/>
  <c r="Y1865" i="1"/>
  <c r="Z1865" i="1"/>
  <c r="X1866" i="1"/>
  <c r="Y1866" i="1"/>
  <c r="Z1866" i="1"/>
  <c r="X1867" i="1"/>
  <c r="Y1867" i="1"/>
  <c r="Z1867" i="1"/>
  <c r="X1868" i="1"/>
  <c r="Y1868" i="1"/>
  <c r="Z1868" i="1"/>
  <c r="X1869" i="1"/>
  <c r="Y1869" i="1"/>
  <c r="Z1869" i="1"/>
  <c r="X1870" i="1"/>
  <c r="Y1870" i="1"/>
  <c r="Z1870" i="1"/>
  <c r="X1871" i="1"/>
  <c r="Y1871" i="1"/>
  <c r="Z1871" i="1"/>
  <c r="X1872" i="1"/>
  <c r="Y1872" i="1"/>
  <c r="Z1872" i="1"/>
  <c r="X1873" i="1"/>
  <c r="Y1873" i="1"/>
  <c r="Z1873" i="1"/>
  <c r="X1874" i="1"/>
  <c r="Y1874" i="1"/>
  <c r="Z1874" i="1"/>
  <c r="X1875" i="1"/>
  <c r="Y1875" i="1"/>
  <c r="Z1875" i="1"/>
  <c r="X1876" i="1"/>
  <c r="Y1876" i="1"/>
  <c r="Z1876" i="1"/>
  <c r="X1877" i="1"/>
  <c r="Y1877" i="1"/>
  <c r="Z1877" i="1"/>
  <c r="X1878" i="1"/>
  <c r="Y1878" i="1"/>
  <c r="Z1878" i="1"/>
  <c r="X1879" i="1"/>
  <c r="Y1879" i="1"/>
  <c r="Z1879" i="1"/>
  <c r="X1880" i="1"/>
  <c r="Y1880" i="1"/>
  <c r="Z1880" i="1"/>
  <c r="X1881" i="1"/>
  <c r="Y1881" i="1"/>
  <c r="Z1881" i="1"/>
  <c r="X1882" i="1"/>
  <c r="Y1882" i="1"/>
  <c r="Z1882" i="1"/>
  <c r="X1883" i="1"/>
  <c r="Y1883" i="1"/>
  <c r="Z1883" i="1"/>
  <c r="X1884" i="1"/>
  <c r="Y1884" i="1"/>
  <c r="Z1884" i="1"/>
  <c r="X1885" i="1"/>
  <c r="Y1885" i="1"/>
  <c r="Z1885" i="1"/>
  <c r="X1886" i="1"/>
  <c r="Y1886" i="1"/>
  <c r="Z1886" i="1"/>
  <c r="X1887" i="1"/>
  <c r="Y1887" i="1"/>
  <c r="Z1887" i="1"/>
  <c r="X1888" i="1"/>
  <c r="Y1888" i="1"/>
  <c r="Z1888" i="1"/>
  <c r="X1889" i="1"/>
  <c r="Y1889" i="1"/>
  <c r="Z1889" i="1"/>
  <c r="X1890" i="1"/>
  <c r="Y1890" i="1"/>
  <c r="Z1890" i="1"/>
  <c r="X1891" i="1"/>
  <c r="Y1891" i="1"/>
  <c r="Z1891" i="1"/>
  <c r="X1892" i="1"/>
  <c r="Y1892" i="1"/>
  <c r="Z1892" i="1"/>
  <c r="X1893" i="1"/>
  <c r="Y1893" i="1"/>
  <c r="Z1893" i="1"/>
  <c r="X1894" i="1"/>
  <c r="Y1894" i="1"/>
  <c r="Z1894" i="1"/>
  <c r="X1895" i="1"/>
  <c r="Y1895" i="1"/>
  <c r="Z1895" i="1"/>
  <c r="X1896" i="1"/>
  <c r="Y1896" i="1"/>
  <c r="Z1896" i="1"/>
  <c r="X1897" i="1"/>
  <c r="Y1897" i="1"/>
  <c r="Z1897" i="1"/>
  <c r="X1898" i="1"/>
  <c r="Y1898" i="1"/>
  <c r="Z1898" i="1"/>
  <c r="X1899" i="1"/>
  <c r="Y1899" i="1"/>
  <c r="Z1899" i="1"/>
  <c r="X1900" i="1"/>
  <c r="Y1900" i="1"/>
  <c r="Z1900" i="1"/>
  <c r="X1901" i="1"/>
  <c r="Y1901" i="1"/>
  <c r="Z1901" i="1"/>
  <c r="X1902" i="1"/>
  <c r="Y1902" i="1"/>
  <c r="Z1902" i="1"/>
  <c r="X1903" i="1"/>
  <c r="Y1903" i="1"/>
  <c r="Z1903" i="1"/>
  <c r="X1904" i="1"/>
  <c r="Y1904" i="1"/>
  <c r="Z1904" i="1"/>
  <c r="X1905" i="1"/>
  <c r="Y1905" i="1"/>
  <c r="Z1905" i="1"/>
  <c r="X1906" i="1"/>
  <c r="Y1906" i="1"/>
  <c r="Z1906" i="1"/>
  <c r="X1907" i="1"/>
  <c r="Y1907" i="1"/>
  <c r="Z1907" i="1"/>
  <c r="X1908" i="1"/>
  <c r="Y1908" i="1"/>
  <c r="Z1908" i="1"/>
  <c r="X1909" i="1"/>
  <c r="Y1909" i="1"/>
  <c r="Z1909" i="1"/>
  <c r="X1910" i="1"/>
  <c r="Y1910" i="1"/>
  <c r="Z1910" i="1"/>
  <c r="X1911" i="1"/>
  <c r="Y1911" i="1"/>
  <c r="Z1911" i="1"/>
  <c r="X1912" i="1"/>
  <c r="Y1912" i="1"/>
  <c r="Z1912" i="1"/>
  <c r="X1913" i="1"/>
  <c r="Y1913" i="1"/>
  <c r="Z1913" i="1"/>
  <c r="X1914" i="1"/>
  <c r="Y1914" i="1"/>
  <c r="Z1914" i="1"/>
  <c r="X1915" i="1"/>
  <c r="Y1915" i="1"/>
  <c r="Z1915" i="1"/>
  <c r="X1916" i="1"/>
  <c r="Y1916" i="1"/>
  <c r="Z1916" i="1"/>
  <c r="X1917" i="1"/>
  <c r="Y1917" i="1"/>
  <c r="Z1917" i="1"/>
  <c r="X1919" i="1"/>
  <c r="Y1919" i="1"/>
  <c r="Z1919" i="1"/>
  <c r="X1920" i="1"/>
  <c r="Y1920" i="1"/>
  <c r="Z1920" i="1"/>
  <c r="X1921" i="1"/>
  <c r="Y1921" i="1"/>
  <c r="Z1921" i="1"/>
  <c r="X1922" i="1"/>
  <c r="Y1922" i="1"/>
  <c r="Z1922" i="1"/>
  <c r="X1923" i="1"/>
  <c r="Y1923" i="1"/>
  <c r="Z1923" i="1"/>
  <c r="X1925" i="1"/>
  <c r="Y1925" i="1"/>
  <c r="Z1925" i="1"/>
  <c r="X1926" i="1"/>
  <c r="Y1926" i="1"/>
  <c r="Z1926" i="1"/>
  <c r="X1927" i="1"/>
  <c r="Y1927" i="1"/>
  <c r="Z1927" i="1"/>
  <c r="X1928" i="1"/>
  <c r="Y1928" i="1"/>
  <c r="Z1928" i="1"/>
  <c r="X1929" i="1"/>
  <c r="Y1929" i="1"/>
  <c r="Z1929" i="1"/>
  <c r="X1930" i="1"/>
  <c r="Y1930" i="1"/>
  <c r="Z1930" i="1"/>
  <c r="X1931" i="1"/>
  <c r="Y1931" i="1"/>
  <c r="Z1931" i="1"/>
  <c r="X1932" i="1"/>
  <c r="Y1932" i="1"/>
  <c r="Z1932" i="1"/>
  <c r="X1933" i="1"/>
  <c r="Y1933" i="1"/>
  <c r="Z1933" i="1"/>
  <c r="X1934" i="1"/>
  <c r="Y1934" i="1"/>
  <c r="Z1934" i="1"/>
  <c r="X1935" i="1"/>
  <c r="Y1935" i="1"/>
  <c r="Z1935" i="1"/>
  <c r="X1936" i="1"/>
  <c r="Y1936" i="1"/>
  <c r="Z1936" i="1"/>
  <c r="X1937" i="1"/>
  <c r="Y1937" i="1"/>
  <c r="Z1937" i="1"/>
  <c r="X1938" i="1"/>
  <c r="Y1938" i="1"/>
  <c r="Z1938" i="1"/>
  <c r="X1939" i="1"/>
  <c r="Y1939" i="1"/>
  <c r="Z1939" i="1"/>
  <c r="X1940" i="1"/>
  <c r="Y1940" i="1"/>
  <c r="Z1940" i="1"/>
  <c r="X1941" i="1"/>
  <c r="Y1941" i="1"/>
  <c r="Z1941" i="1"/>
  <c r="X1942" i="1"/>
  <c r="Y1942" i="1"/>
  <c r="Z1942" i="1"/>
  <c r="X1943" i="1"/>
  <c r="Y1943" i="1"/>
  <c r="Z1943" i="1"/>
  <c r="X1944" i="1"/>
  <c r="Y1944" i="1"/>
  <c r="Z1944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9" i="1"/>
  <c r="K1920" i="1"/>
  <c r="K1921" i="1"/>
  <c r="K1922" i="1"/>
  <c r="K1923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X1818" i="1"/>
  <c r="Y1818" i="1"/>
  <c r="Z1818" i="1"/>
  <c r="X1819" i="1"/>
  <c r="Y1819" i="1"/>
  <c r="Z1819" i="1"/>
  <c r="X1820" i="1"/>
  <c r="Y1820" i="1"/>
  <c r="Z1820" i="1"/>
  <c r="X1821" i="1"/>
  <c r="Y1821" i="1"/>
  <c r="Z1821" i="1"/>
  <c r="X1822" i="1"/>
  <c r="Y1822" i="1"/>
  <c r="Z1822" i="1"/>
  <c r="X1823" i="1"/>
  <c r="Y1823" i="1"/>
  <c r="Z1823" i="1"/>
  <c r="K1818" i="1"/>
  <c r="K1819" i="1"/>
  <c r="K1820" i="1"/>
  <c r="K1821" i="1"/>
  <c r="K1822" i="1"/>
  <c r="K1823" i="1"/>
  <c r="X1816" i="1"/>
  <c r="Y1816" i="1"/>
  <c r="Z1816" i="1"/>
  <c r="X1817" i="1"/>
  <c r="Y1817" i="1"/>
  <c r="Z1817" i="1"/>
  <c r="K1816" i="1"/>
  <c r="K1817" i="1"/>
  <c r="X1815" i="1"/>
  <c r="Y1815" i="1"/>
  <c r="Z1815" i="1"/>
  <c r="K1815" i="1"/>
  <c r="X1814" i="1"/>
  <c r="Y1814" i="1"/>
  <c r="Z1814" i="1"/>
  <c r="K1814" i="1"/>
  <c r="K28" i="1"/>
  <c r="U28" i="1"/>
  <c r="X28" i="1"/>
  <c r="Y28" i="1"/>
  <c r="Z28" i="1"/>
  <c r="X1813" i="1"/>
  <c r="Y1813" i="1"/>
  <c r="Z1813" i="1"/>
  <c r="K1813" i="1"/>
  <c r="X1713" i="1"/>
  <c r="Y1713" i="1"/>
  <c r="Z1713" i="1"/>
  <c r="X1714" i="1"/>
  <c r="Y1714" i="1"/>
  <c r="Z1714" i="1"/>
  <c r="X1715" i="1"/>
  <c r="Y1715" i="1"/>
  <c r="Z1715" i="1"/>
  <c r="X1716" i="1"/>
  <c r="Y1716" i="1"/>
  <c r="Z1716" i="1"/>
  <c r="X1717" i="1"/>
  <c r="Y1717" i="1"/>
  <c r="Z1717" i="1"/>
  <c r="X1718" i="1"/>
  <c r="Y1718" i="1"/>
  <c r="Z1718" i="1"/>
  <c r="X1719" i="1"/>
  <c r="Y1719" i="1"/>
  <c r="Z1719" i="1"/>
  <c r="X1720" i="1"/>
  <c r="Y1720" i="1"/>
  <c r="Z1720" i="1"/>
  <c r="X1721" i="1"/>
  <c r="Y1721" i="1"/>
  <c r="Z1721" i="1"/>
  <c r="X1732" i="1"/>
  <c r="Y1732" i="1"/>
  <c r="Z1732" i="1"/>
  <c r="X1723" i="1"/>
  <c r="Y1723" i="1"/>
  <c r="Z1723" i="1"/>
  <c r="X1724" i="1"/>
  <c r="Y1724" i="1"/>
  <c r="Z1724" i="1"/>
  <c r="X1725" i="1"/>
  <c r="Y1725" i="1"/>
  <c r="Z1725" i="1"/>
  <c r="X1726" i="1"/>
  <c r="Y1726" i="1"/>
  <c r="Z1726" i="1"/>
  <c r="X1727" i="1"/>
  <c r="Y1727" i="1"/>
  <c r="Z1727" i="1"/>
  <c r="X1739" i="1"/>
  <c r="Y1739" i="1"/>
  <c r="Z1739" i="1"/>
  <c r="X1729" i="1"/>
  <c r="Y1729" i="1"/>
  <c r="Z1729" i="1"/>
  <c r="X1730" i="1"/>
  <c r="Y1730" i="1"/>
  <c r="Z1730" i="1"/>
  <c r="X1731" i="1"/>
  <c r="Y1731" i="1"/>
  <c r="Z1731" i="1"/>
  <c r="X1740" i="1"/>
  <c r="Y1740" i="1"/>
  <c r="Z1740" i="1"/>
  <c r="X1733" i="1"/>
  <c r="Y1733" i="1"/>
  <c r="Z1733" i="1"/>
  <c r="X1734" i="1"/>
  <c r="Y1734" i="1"/>
  <c r="Z1734" i="1"/>
  <c r="X1735" i="1"/>
  <c r="Y1735" i="1"/>
  <c r="Z1735" i="1"/>
  <c r="X1736" i="1"/>
  <c r="Y1736" i="1"/>
  <c r="Z1736" i="1"/>
  <c r="X1737" i="1"/>
  <c r="Y1737" i="1"/>
  <c r="Z1737" i="1"/>
  <c r="X1738" i="1"/>
  <c r="Y1738" i="1"/>
  <c r="Z1738" i="1"/>
  <c r="X1743" i="1"/>
  <c r="Y1743" i="1"/>
  <c r="Z1743" i="1"/>
  <c r="X1802" i="1"/>
  <c r="Y1802" i="1"/>
  <c r="Z1802" i="1"/>
  <c r="X1741" i="1"/>
  <c r="Y1741" i="1"/>
  <c r="Z1741" i="1"/>
  <c r="X1742" i="1"/>
  <c r="Y1742" i="1"/>
  <c r="Z1742" i="1"/>
  <c r="X1807" i="1"/>
  <c r="Y1807" i="1"/>
  <c r="Z1807" i="1"/>
  <c r="X1744" i="1"/>
  <c r="Y1744" i="1"/>
  <c r="Z1744" i="1"/>
  <c r="X1745" i="1"/>
  <c r="Y1745" i="1"/>
  <c r="Z1745" i="1"/>
  <c r="X1746" i="1"/>
  <c r="Y1746" i="1"/>
  <c r="Z1746" i="1"/>
  <c r="X1747" i="1"/>
  <c r="Y1747" i="1"/>
  <c r="Z1747" i="1"/>
  <c r="X1748" i="1"/>
  <c r="Y1748" i="1"/>
  <c r="Z1748" i="1"/>
  <c r="X1753" i="1"/>
  <c r="Y1753" i="1"/>
  <c r="Z1753" i="1"/>
  <c r="X1750" i="1"/>
  <c r="Y1750" i="1"/>
  <c r="Z1750" i="1"/>
  <c r="X1751" i="1"/>
  <c r="Y1751" i="1"/>
  <c r="Z1751" i="1"/>
  <c r="X1752" i="1"/>
  <c r="Y1752" i="1"/>
  <c r="Z1752" i="1"/>
  <c r="X1757" i="1"/>
  <c r="Y1757" i="1"/>
  <c r="Z1757" i="1"/>
  <c r="X1754" i="1"/>
  <c r="Y1754" i="1"/>
  <c r="Z1754" i="1"/>
  <c r="X1755" i="1"/>
  <c r="Y1755" i="1"/>
  <c r="Z1755" i="1"/>
  <c r="X1756" i="1"/>
  <c r="Y1756" i="1"/>
  <c r="Z1756" i="1"/>
  <c r="X1776" i="1"/>
  <c r="Y1776" i="1"/>
  <c r="Z1776" i="1"/>
  <c r="X1758" i="1"/>
  <c r="Y1758" i="1"/>
  <c r="Z1758" i="1"/>
  <c r="X1759" i="1"/>
  <c r="Y1759" i="1"/>
  <c r="Z1759" i="1"/>
  <c r="X1760" i="1"/>
  <c r="Y1760" i="1"/>
  <c r="Z1760" i="1"/>
  <c r="X1761" i="1"/>
  <c r="Y1761" i="1"/>
  <c r="Z1761" i="1"/>
  <c r="X1762" i="1"/>
  <c r="Y1762" i="1"/>
  <c r="Z1762" i="1"/>
  <c r="X1763" i="1"/>
  <c r="Y1763" i="1"/>
  <c r="Z1763" i="1"/>
  <c r="X1764" i="1"/>
  <c r="Y1764" i="1"/>
  <c r="Z1764" i="1"/>
  <c r="X1765" i="1"/>
  <c r="Y1765" i="1"/>
  <c r="Z1765" i="1"/>
  <c r="X1766" i="1"/>
  <c r="Y1766" i="1"/>
  <c r="Z1766" i="1"/>
  <c r="X1767" i="1"/>
  <c r="Y1767" i="1"/>
  <c r="Z1767" i="1"/>
  <c r="X1768" i="1"/>
  <c r="Y1768" i="1"/>
  <c r="Z1768" i="1"/>
  <c r="X1769" i="1"/>
  <c r="Y1769" i="1"/>
  <c r="Z1769" i="1"/>
  <c r="X1770" i="1"/>
  <c r="Y1770" i="1"/>
  <c r="Z1770" i="1"/>
  <c r="X1771" i="1"/>
  <c r="Y1771" i="1"/>
  <c r="Z1771" i="1"/>
  <c r="X1772" i="1"/>
  <c r="Y1772" i="1"/>
  <c r="Z1772" i="1"/>
  <c r="X1773" i="1"/>
  <c r="Y1773" i="1"/>
  <c r="Z1773" i="1"/>
  <c r="X1774" i="1"/>
  <c r="Y1774" i="1"/>
  <c r="Z1774" i="1"/>
  <c r="X1775" i="1"/>
  <c r="Y1775" i="1"/>
  <c r="Z1775" i="1"/>
  <c r="X1781" i="1"/>
  <c r="Y1781" i="1"/>
  <c r="Z1781" i="1"/>
  <c r="X1777" i="1"/>
  <c r="Y1777" i="1"/>
  <c r="Z1777" i="1"/>
  <c r="X1778" i="1"/>
  <c r="Y1778" i="1"/>
  <c r="Z1778" i="1"/>
  <c r="X1779" i="1"/>
  <c r="Y1779" i="1"/>
  <c r="Z1779" i="1"/>
  <c r="X1780" i="1"/>
  <c r="Y1780" i="1"/>
  <c r="Z1780" i="1"/>
  <c r="X1783" i="1"/>
  <c r="Y1783" i="1"/>
  <c r="Z1783" i="1"/>
  <c r="X1782" i="1"/>
  <c r="Y1782" i="1"/>
  <c r="Z1782" i="1"/>
  <c r="X1804" i="1"/>
  <c r="Y1804" i="1"/>
  <c r="Z1804" i="1"/>
  <c r="X1784" i="1"/>
  <c r="Y1784" i="1"/>
  <c r="Z1784" i="1"/>
  <c r="X1785" i="1"/>
  <c r="Y1785" i="1"/>
  <c r="Z1785" i="1"/>
  <c r="X1786" i="1"/>
  <c r="Y1786" i="1"/>
  <c r="Z1786" i="1"/>
  <c r="X1787" i="1"/>
  <c r="Y1787" i="1"/>
  <c r="Z1787" i="1"/>
  <c r="X1788" i="1"/>
  <c r="Y1788" i="1"/>
  <c r="Z1788" i="1"/>
  <c r="X1789" i="1"/>
  <c r="Y1789" i="1"/>
  <c r="Z1789" i="1"/>
  <c r="X1790" i="1"/>
  <c r="Y1790" i="1"/>
  <c r="Z1790" i="1"/>
  <c r="X1791" i="1"/>
  <c r="Y1791" i="1"/>
  <c r="Z1791" i="1"/>
  <c r="X1792" i="1"/>
  <c r="Y1792" i="1"/>
  <c r="Z1792" i="1"/>
  <c r="X1793" i="1"/>
  <c r="Y1793" i="1"/>
  <c r="Z1793" i="1"/>
  <c r="X1794" i="1"/>
  <c r="Y1794" i="1"/>
  <c r="Z1794" i="1"/>
  <c r="X1795" i="1"/>
  <c r="Y1795" i="1"/>
  <c r="Z1795" i="1"/>
  <c r="X1796" i="1"/>
  <c r="Y1796" i="1"/>
  <c r="Z1796" i="1"/>
  <c r="X1797" i="1"/>
  <c r="Y1797" i="1"/>
  <c r="Z1797" i="1"/>
  <c r="X1798" i="1"/>
  <c r="Y1798" i="1"/>
  <c r="Z1798" i="1"/>
  <c r="X1799" i="1"/>
  <c r="Y1799" i="1"/>
  <c r="Z1799" i="1"/>
  <c r="X1800" i="1"/>
  <c r="Y1800" i="1"/>
  <c r="Z1800" i="1"/>
  <c r="X1801" i="1"/>
  <c r="Y1801" i="1"/>
  <c r="Z1801" i="1"/>
  <c r="X1808" i="1"/>
  <c r="Y1808" i="1"/>
  <c r="Z1808" i="1"/>
  <c r="X1803" i="1"/>
  <c r="Y1803" i="1"/>
  <c r="Z1803" i="1"/>
  <c r="X1749" i="1"/>
  <c r="Y1749" i="1"/>
  <c r="Z1749" i="1"/>
  <c r="X1805" i="1"/>
  <c r="Y1805" i="1"/>
  <c r="Z1805" i="1"/>
  <c r="X1806" i="1"/>
  <c r="Y1806" i="1"/>
  <c r="Z1806" i="1"/>
  <c r="X1722" i="1"/>
  <c r="Y1722" i="1"/>
  <c r="Z1722" i="1"/>
  <c r="X1810" i="1"/>
  <c r="Y1810" i="1"/>
  <c r="Z1810" i="1"/>
  <c r="X1809" i="1"/>
  <c r="Y1809" i="1"/>
  <c r="Z1809" i="1"/>
  <c r="X1728" i="1"/>
  <c r="Y1728" i="1"/>
  <c r="Z1728" i="1"/>
  <c r="X1811" i="1"/>
  <c r="Y1811" i="1"/>
  <c r="Z1811" i="1"/>
  <c r="X1812" i="1"/>
  <c r="Y1812" i="1"/>
  <c r="Z1812" i="1"/>
  <c r="K1751" i="1"/>
  <c r="K1790" i="1"/>
  <c r="K1718" i="1"/>
  <c r="K1719" i="1"/>
  <c r="K1720" i="1"/>
  <c r="K1721" i="1"/>
  <c r="K1732" i="1"/>
  <c r="K1723" i="1"/>
  <c r="K1724" i="1"/>
  <c r="K1725" i="1"/>
  <c r="K1726" i="1"/>
  <c r="K1727" i="1"/>
  <c r="K1739" i="1"/>
  <c r="K1729" i="1"/>
  <c r="K1730" i="1"/>
  <c r="K1731" i="1"/>
  <c r="K1740" i="1"/>
  <c r="K1733" i="1"/>
  <c r="K1734" i="1"/>
  <c r="K1735" i="1"/>
  <c r="K1736" i="1"/>
  <c r="K1737" i="1"/>
  <c r="K1738" i="1"/>
  <c r="K1743" i="1"/>
  <c r="K1802" i="1"/>
  <c r="K1741" i="1"/>
  <c r="K1742" i="1"/>
  <c r="K1807" i="1"/>
  <c r="K1744" i="1"/>
  <c r="K1745" i="1"/>
  <c r="K1746" i="1"/>
  <c r="K1747" i="1"/>
  <c r="K1748" i="1"/>
  <c r="K1753" i="1"/>
  <c r="K1750" i="1"/>
  <c r="K1752" i="1"/>
  <c r="K1757" i="1"/>
  <c r="K1754" i="1"/>
  <c r="K1755" i="1"/>
  <c r="K1756" i="1"/>
  <c r="K1776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81" i="1"/>
  <c r="K1777" i="1"/>
  <c r="K1778" i="1"/>
  <c r="K1779" i="1"/>
  <c r="K1780" i="1"/>
  <c r="K1783" i="1"/>
  <c r="K1782" i="1"/>
  <c r="K1804" i="1"/>
  <c r="K1784" i="1"/>
  <c r="K1785" i="1"/>
  <c r="K1786" i="1"/>
  <c r="K1787" i="1"/>
  <c r="K1788" i="1"/>
  <c r="K1789" i="1"/>
  <c r="K1791" i="1"/>
  <c r="K1792" i="1"/>
  <c r="K1793" i="1"/>
  <c r="K1794" i="1"/>
  <c r="K1795" i="1"/>
  <c r="K1796" i="1"/>
  <c r="K1797" i="1"/>
  <c r="K1798" i="1"/>
  <c r="K1799" i="1"/>
  <c r="K1800" i="1"/>
  <c r="K1801" i="1"/>
  <c r="K1808" i="1"/>
  <c r="K1803" i="1"/>
  <c r="K1749" i="1"/>
  <c r="K1805" i="1"/>
  <c r="K1806" i="1"/>
  <c r="K1722" i="1"/>
  <c r="K1810" i="1"/>
  <c r="K1809" i="1"/>
  <c r="K1728" i="1"/>
  <c r="K1811" i="1"/>
  <c r="K1812" i="1"/>
  <c r="X1678" i="1"/>
  <c r="Y1678" i="1"/>
  <c r="Z1678" i="1"/>
  <c r="X1679" i="1"/>
  <c r="Y1679" i="1"/>
  <c r="Z1679" i="1"/>
  <c r="X1680" i="1"/>
  <c r="Y1680" i="1"/>
  <c r="Z1680" i="1"/>
  <c r="X1681" i="1"/>
  <c r="Y1681" i="1"/>
  <c r="Z1681" i="1"/>
  <c r="X1682" i="1"/>
  <c r="Y1682" i="1"/>
  <c r="Z1682" i="1"/>
  <c r="X1683" i="1"/>
  <c r="Y1683" i="1"/>
  <c r="Z1683" i="1"/>
  <c r="X1684" i="1"/>
  <c r="Y1684" i="1"/>
  <c r="Z1684" i="1"/>
  <c r="X1685" i="1"/>
  <c r="Y1685" i="1"/>
  <c r="Z1685" i="1"/>
  <c r="X1686" i="1"/>
  <c r="Y1686" i="1"/>
  <c r="Z1686" i="1"/>
  <c r="X1687" i="1"/>
  <c r="Y1687" i="1"/>
  <c r="Z1687" i="1"/>
  <c r="X1688" i="1"/>
  <c r="Y1688" i="1"/>
  <c r="Z1688" i="1"/>
  <c r="X1689" i="1"/>
  <c r="Y1689" i="1"/>
  <c r="Z1689" i="1"/>
  <c r="X1690" i="1"/>
  <c r="Y1690" i="1"/>
  <c r="Z1690" i="1"/>
  <c r="X1691" i="1"/>
  <c r="Y1691" i="1"/>
  <c r="Z1691" i="1"/>
  <c r="X1692" i="1"/>
  <c r="Y1692" i="1"/>
  <c r="Z1692" i="1"/>
  <c r="X1693" i="1"/>
  <c r="Y1693" i="1"/>
  <c r="Z1693" i="1"/>
  <c r="X1694" i="1"/>
  <c r="Y1694" i="1"/>
  <c r="Z1694" i="1"/>
  <c r="X1695" i="1"/>
  <c r="Y1695" i="1"/>
  <c r="Z1695" i="1"/>
  <c r="X1696" i="1"/>
  <c r="Y1696" i="1"/>
  <c r="Z1696" i="1"/>
  <c r="X1697" i="1"/>
  <c r="Y1697" i="1"/>
  <c r="Z1697" i="1"/>
  <c r="X1698" i="1"/>
  <c r="Y1698" i="1"/>
  <c r="Z1698" i="1"/>
  <c r="X1699" i="1"/>
  <c r="Y1699" i="1"/>
  <c r="Z1699" i="1"/>
  <c r="X1700" i="1"/>
  <c r="Y1700" i="1"/>
  <c r="Z1700" i="1"/>
  <c r="X1701" i="1"/>
  <c r="Y1701" i="1"/>
  <c r="Z1701" i="1"/>
  <c r="X1702" i="1"/>
  <c r="Y1702" i="1"/>
  <c r="Z1702" i="1"/>
  <c r="X1703" i="1"/>
  <c r="Y1703" i="1"/>
  <c r="Z1703" i="1"/>
  <c r="X1704" i="1"/>
  <c r="Y1704" i="1"/>
  <c r="Z1704" i="1"/>
  <c r="X1705" i="1"/>
  <c r="Y1705" i="1"/>
  <c r="Z1705" i="1"/>
  <c r="X1706" i="1"/>
  <c r="Y1706" i="1"/>
  <c r="Z1706" i="1"/>
  <c r="X1707" i="1"/>
  <c r="Y1707" i="1"/>
  <c r="Z1707" i="1"/>
  <c r="X1708" i="1"/>
  <c r="Y1708" i="1"/>
  <c r="Z1708" i="1"/>
  <c r="X1709" i="1"/>
  <c r="Y1709" i="1"/>
  <c r="Z1709" i="1"/>
  <c r="X1710" i="1"/>
  <c r="Y1710" i="1"/>
  <c r="Z1710" i="1"/>
  <c r="X1711" i="1"/>
  <c r="Y1711" i="1"/>
  <c r="Z1711" i="1"/>
  <c r="X1712" i="1"/>
  <c r="Y1712" i="1"/>
  <c r="Z1712" i="1"/>
  <c r="K1709" i="1"/>
  <c r="K1710" i="1"/>
  <c r="K1711" i="1"/>
  <c r="K1712" i="1"/>
  <c r="K1713" i="1"/>
  <c r="K1714" i="1"/>
  <c r="K1715" i="1"/>
  <c r="K1716" i="1"/>
  <c r="K1717" i="1"/>
  <c r="K1700" i="1"/>
  <c r="K1701" i="1"/>
  <c r="K1702" i="1"/>
  <c r="K1703" i="1"/>
  <c r="K1704" i="1"/>
  <c r="K1705" i="1"/>
  <c r="K1706" i="1"/>
  <c r="K1707" i="1"/>
  <c r="K1708" i="1"/>
  <c r="K1699" i="1"/>
  <c r="K1695" i="1"/>
  <c r="K1696" i="1"/>
  <c r="K1697" i="1"/>
  <c r="K1698" i="1"/>
  <c r="U1686" i="1"/>
  <c r="U1685" i="1"/>
  <c r="U1681" i="1"/>
  <c r="U1679" i="1"/>
  <c r="K1693" i="1"/>
  <c r="K1694" i="1"/>
  <c r="K1692" i="1"/>
  <c r="K1687" i="1"/>
  <c r="K1688" i="1"/>
  <c r="K1689" i="1"/>
  <c r="K1690" i="1"/>
  <c r="K1691" i="1"/>
  <c r="K1684" i="1"/>
  <c r="K1685" i="1"/>
  <c r="K1686" i="1"/>
  <c r="K1683" i="1"/>
  <c r="K1682" i="1"/>
  <c r="K1681" i="1"/>
  <c r="K1679" i="1"/>
  <c r="K1680" i="1"/>
  <c r="K1360" i="1"/>
  <c r="U1360" i="1"/>
  <c r="X1360" i="1"/>
  <c r="Y1360" i="1"/>
  <c r="Z1360" i="1"/>
  <c r="X1675" i="1"/>
  <c r="Y1675" i="1"/>
  <c r="Z1675" i="1"/>
  <c r="X1676" i="1"/>
  <c r="Y1676" i="1"/>
  <c r="Z1676" i="1"/>
  <c r="X1677" i="1"/>
  <c r="Y1677" i="1"/>
  <c r="Z1677" i="1"/>
  <c r="U1677" i="1"/>
  <c r="U1678" i="1"/>
  <c r="K1678" i="1"/>
  <c r="K1677" i="1"/>
  <c r="U1675" i="1"/>
  <c r="U1676" i="1"/>
  <c r="K1675" i="1"/>
  <c r="K1676" i="1"/>
  <c r="X1662" i="1"/>
  <c r="Y1662" i="1"/>
  <c r="Z1662" i="1"/>
  <c r="X1663" i="1"/>
  <c r="Y1663" i="1"/>
  <c r="Z1663" i="1"/>
  <c r="X1664" i="1"/>
  <c r="Y1664" i="1"/>
  <c r="Z1664" i="1"/>
  <c r="X1665" i="1"/>
  <c r="Y1665" i="1"/>
  <c r="Z1665" i="1"/>
  <c r="X1666" i="1"/>
  <c r="Y1666" i="1"/>
  <c r="Z1666" i="1"/>
  <c r="X1667" i="1"/>
  <c r="Y1667" i="1"/>
  <c r="Z1667" i="1"/>
  <c r="X1668" i="1"/>
  <c r="Y1668" i="1"/>
  <c r="Z1668" i="1"/>
  <c r="X1669" i="1"/>
  <c r="Y1669" i="1"/>
  <c r="Z1669" i="1"/>
  <c r="X1670" i="1"/>
  <c r="Y1670" i="1"/>
  <c r="Z1670" i="1"/>
  <c r="X1671" i="1"/>
  <c r="Y1671" i="1"/>
  <c r="Z1671" i="1"/>
  <c r="X1672" i="1"/>
  <c r="Y1672" i="1"/>
  <c r="Z1672" i="1"/>
  <c r="X1673" i="1"/>
  <c r="Y1673" i="1"/>
  <c r="Z1673" i="1"/>
  <c r="X1674" i="1"/>
  <c r="Y1674" i="1"/>
  <c r="Z1674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X1578" i="1"/>
  <c r="Y1578" i="1"/>
  <c r="Z1578" i="1"/>
  <c r="X1579" i="1"/>
  <c r="Y1579" i="1"/>
  <c r="Z1579" i="1"/>
  <c r="X1580" i="1"/>
  <c r="Y1580" i="1"/>
  <c r="Z1580" i="1"/>
  <c r="X1581" i="1"/>
  <c r="Y1581" i="1"/>
  <c r="Z1581" i="1"/>
  <c r="X1582" i="1"/>
  <c r="Y1582" i="1"/>
  <c r="Z1582" i="1"/>
  <c r="X1583" i="1"/>
  <c r="Y1583" i="1"/>
  <c r="Z1583" i="1"/>
  <c r="X1584" i="1"/>
  <c r="Y1584" i="1"/>
  <c r="Z1584" i="1"/>
  <c r="X1585" i="1"/>
  <c r="Y1585" i="1"/>
  <c r="Z1585" i="1"/>
  <c r="X1586" i="1"/>
  <c r="Y1586" i="1"/>
  <c r="Z1586" i="1"/>
  <c r="X1587" i="1"/>
  <c r="Y1587" i="1"/>
  <c r="Z1587" i="1"/>
  <c r="X1588" i="1"/>
  <c r="Y1588" i="1"/>
  <c r="Z1588" i="1"/>
  <c r="X1589" i="1"/>
  <c r="Y1589" i="1"/>
  <c r="Z1589" i="1"/>
  <c r="X1590" i="1"/>
  <c r="Y1590" i="1"/>
  <c r="Z1590" i="1"/>
  <c r="X1591" i="1"/>
  <c r="Y1591" i="1"/>
  <c r="Z1591" i="1"/>
  <c r="X1592" i="1"/>
  <c r="Y1592" i="1"/>
  <c r="Z1592" i="1"/>
  <c r="X1593" i="1"/>
  <c r="Y1593" i="1"/>
  <c r="Z1593" i="1"/>
  <c r="X1594" i="1"/>
  <c r="Y1594" i="1"/>
  <c r="Z1594" i="1"/>
  <c r="X1595" i="1"/>
  <c r="Y1595" i="1"/>
  <c r="Z1595" i="1"/>
  <c r="X1596" i="1"/>
  <c r="Y1596" i="1"/>
  <c r="Z1596" i="1"/>
  <c r="X1597" i="1"/>
  <c r="Y1597" i="1"/>
  <c r="Z1597" i="1"/>
  <c r="X1598" i="1"/>
  <c r="Y1598" i="1"/>
  <c r="Z1598" i="1"/>
  <c r="X1599" i="1"/>
  <c r="Y1599" i="1"/>
  <c r="Z1599" i="1"/>
  <c r="X1600" i="1"/>
  <c r="Y1600" i="1"/>
  <c r="Z1600" i="1"/>
  <c r="X1601" i="1"/>
  <c r="Y1601" i="1"/>
  <c r="Z1601" i="1"/>
  <c r="X1602" i="1"/>
  <c r="Y1602" i="1"/>
  <c r="Z1602" i="1"/>
  <c r="X1603" i="1"/>
  <c r="Y1603" i="1"/>
  <c r="Z1603" i="1"/>
  <c r="X1604" i="1"/>
  <c r="Y1604" i="1"/>
  <c r="Z1604" i="1"/>
  <c r="X1605" i="1"/>
  <c r="Y1605" i="1"/>
  <c r="Z1605" i="1"/>
  <c r="X1606" i="1"/>
  <c r="Y1606" i="1"/>
  <c r="Z1606" i="1"/>
  <c r="X1607" i="1"/>
  <c r="Y1607" i="1"/>
  <c r="Z1607" i="1"/>
  <c r="X1608" i="1"/>
  <c r="Y1608" i="1"/>
  <c r="Z1608" i="1"/>
  <c r="X1609" i="1"/>
  <c r="Y1609" i="1"/>
  <c r="Z1609" i="1"/>
  <c r="X1610" i="1"/>
  <c r="Y1610" i="1"/>
  <c r="Z1610" i="1"/>
  <c r="X1611" i="1"/>
  <c r="Y1611" i="1"/>
  <c r="Z1611" i="1"/>
  <c r="X1612" i="1"/>
  <c r="Y1612" i="1"/>
  <c r="Z1612" i="1"/>
  <c r="X1613" i="1"/>
  <c r="Y1613" i="1"/>
  <c r="Z1613" i="1"/>
  <c r="X1614" i="1"/>
  <c r="Y1614" i="1"/>
  <c r="Z1614" i="1"/>
  <c r="X1615" i="1"/>
  <c r="Y1615" i="1"/>
  <c r="Z1615" i="1"/>
  <c r="X1616" i="1"/>
  <c r="Y1616" i="1"/>
  <c r="Z1616" i="1"/>
  <c r="X1617" i="1"/>
  <c r="Y1617" i="1"/>
  <c r="Z1617" i="1"/>
  <c r="X1618" i="1"/>
  <c r="Y1618" i="1"/>
  <c r="Z1618" i="1"/>
  <c r="X1619" i="1"/>
  <c r="Y1619" i="1"/>
  <c r="Z1619" i="1"/>
  <c r="X1620" i="1"/>
  <c r="Y1620" i="1"/>
  <c r="Z1620" i="1"/>
  <c r="X1621" i="1"/>
  <c r="Y1621" i="1"/>
  <c r="Z1621" i="1"/>
  <c r="X1622" i="1"/>
  <c r="Y1622" i="1"/>
  <c r="Z1622" i="1"/>
  <c r="X1623" i="1"/>
  <c r="Y1623" i="1"/>
  <c r="Z1623" i="1"/>
  <c r="X1624" i="1"/>
  <c r="Y1624" i="1"/>
  <c r="Z1624" i="1"/>
  <c r="X1625" i="1"/>
  <c r="Y1625" i="1"/>
  <c r="Z1625" i="1"/>
  <c r="X1626" i="1"/>
  <c r="Y1626" i="1"/>
  <c r="Z1626" i="1"/>
  <c r="X1627" i="1"/>
  <c r="Y1627" i="1"/>
  <c r="Z1627" i="1"/>
  <c r="X1628" i="1"/>
  <c r="Y1628" i="1"/>
  <c r="Z1628" i="1"/>
  <c r="X1629" i="1"/>
  <c r="Y1629" i="1"/>
  <c r="Z1629" i="1"/>
  <c r="X1630" i="1"/>
  <c r="Y1630" i="1"/>
  <c r="Z1630" i="1"/>
  <c r="X1631" i="1"/>
  <c r="Y1631" i="1"/>
  <c r="Z1631" i="1"/>
  <c r="X1632" i="1"/>
  <c r="Y1632" i="1"/>
  <c r="Z1632" i="1"/>
  <c r="X1633" i="1"/>
  <c r="Y1633" i="1"/>
  <c r="Z1633" i="1"/>
  <c r="X1634" i="1"/>
  <c r="Y1634" i="1"/>
  <c r="Z1634" i="1"/>
  <c r="X1635" i="1"/>
  <c r="Y1635" i="1"/>
  <c r="Z1635" i="1"/>
  <c r="X1636" i="1"/>
  <c r="Y1636" i="1"/>
  <c r="Z1636" i="1"/>
  <c r="X1637" i="1"/>
  <c r="Y1637" i="1"/>
  <c r="Z1637" i="1"/>
  <c r="X1638" i="1"/>
  <c r="Y1638" i="1"/>
  <c r="Z1638" i="1"/>
  <c r="X1639" i="1"/>
  <c r="Y1639" i="1"/>
  <c r="Z1639" i="1"/>
  <c r="X1640" i="1"/>
  <c r="Y1640" i="1"/>
  <c r="Z1640" i="1"/>
  <c r="X1641" i="1"/>
  <c r="Y1641" i="1"/>
  <c r="Z1641" i="1"/>
  <c r="X1642" i="1"/>
  <c r="Y1642" i="1"/>
  <c r="Z1642" i="1"/>
  <c r="X1643" i="1"/>
  <c r="Y1643" i="1"/>
  <c r="Z1643" i="1"/>
  <c r="X1644" i="1"/>
  <c r="Y1644" i="1"/>
  <c r="Z1644" i="1"/>
  <c r="X1645" i="1"/>
  <c r="Y1645" i="1"/>
  <c r="Z1645" i="1"/>
  <c r="X1646" i="1"/>
  <c r="Y1646" i="1"/>
  <c r="Z1646" i="1"/>
  <c r="X1647" i="1"/>
  <c r="Y1647" i="1"/>
  <c r="Z1647" i="1"/>
  <c r="X1648" i="1"/>
  <c r="Y1648" i="1"/>
  <c r="Z1648" i="1"/>
  <c r="X1649" i="1"/>
  <c r="Y1649" i="1"/>
  <c r="Z1649" i="1"/>
  <c r="X1650" i="1"/>
  <c r="Y1650" i="1"/>
  <c r="Z1650" i="1"/>
  <c r="X1651" i="1"/>
  <c r="Y1651" i="1"/>
  <c r="Z1651" i="1"/>
  <c r="X1652" i="1"/>
  <c r="Y1652" i="1"/>
  <c r="Z1652" i="1"/>
  <c r="X1653" i="1"/>
  <c r="Y1653" i="1"/>
  <c r="Z1653" i="1"/>
  <c r="X1654" i="1"/>
  <c r="Y1654" i="1"/>
  <c r="Z1654" i="1"/>
  <c r="X1655" i="1"/>
  <c r="Y1655" i="1"/>
  <c r="Z1655" i="1"/>
  <c r="X1656" i="1"/>
  <c r="Y1656" i="1"/>
  <c r="Z1656" i="1"/>
  <c r="X1657" i="1"/>
  <c r="Y1657" i="1"/>
  <c r="Z1657" i="1"/>
  <c r="X1658" i="1"/>
  <c r="Y1658" i="1"/>
  <c r="Z1658" i="1"/>
  <c r="X1659" i="1"/>
  <c r="Y1659" i="1"/>
  <c r="Z1659" i="1"/>
  <c r="X1660" i="1"/>
  <c r="Y1660" i="1"/>
  <c r="Z1660" i="1"/>
  <c r="X1661" i="1"/>
  <c r="Y1661" i="1"/>
  <c r="Z1661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Z1480" i="1"/>
  <c r="Z1463" i="1"/>
  <c r="U1584" i="1"/>
  <c r="U1585" i="1"/>
  <c r="U1586" i="1"/>
  <c r="K1584" i="1"/>
  <c r="K1585" i="1"/>
  <c r="K1586" i="1"/>
  <c r="N1359" i="1"/>
  <c r="X1359" i="1"/>
  <c r="Y1359" i="1"/>
  <c r="Z1359" i="1"/>
  <c r="K1361" i="1"/>
  <c r="U1361" i="1"/>
  <c r="X1361" i="1"/>
  <c r="Y1361" i="1"/>
  <c r="Z1361" i="1"/>
  <c r="K1582" i="1"/>
  <c r="K1583" i="1"/>
  <c r="U1579" i="1"/>
  <c r="U1580" i="1"/>
  <c r="U1581" i="1"/>
  <c r="K1579" i="1"/>
  <c r="K1580" i="1"/>
  <c r="K1581" i="1"/>
  <c r="C278" i="19" l="1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542" i="25"/>
  <c r="J1542" i="25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327" i="25"/>
  <c r="J1327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U1578" i="1"/>
  <c r="K1578" i="1"/>
  <c r="X1576" i="1"/>
  <c r="Y1576" i="1"/>
  <c r="Z1576" i="1"/>
  <c r="X1577" i="1"/>
  <c r="Y1577" i="1"/>
  <c r="Z1577" i="1"/>
  <c r="U1576" i="1"/>
  <c r="U1577" i="1"/>
  <c r="K1576" i="1"/>
  <c r="K1577" i="1"/>
  <c r="X1423" i="1"/>
  <c r="Y1423" i="1"/>
  <c r="Z1423" i="1"/>
  <c r="X1424" i="1"/>
  <c r="Y1424" i="1"/>
  <c r="Z1424" i="1"/>
  <c r="X1425" i="1"/>
  <c r="Y1425" i="1"/>
  <c r="Z1425" i="1"/>
  <c r="X1426" i="1"/>
  <c r="Y1426" i="1"/>
  <c r="Z1426" i="1"/>
  <c r="X1427" i="1"/>
  <c r="Y1427" i="1"/>
  <c r="Z1427" i="1"/>
  <c r="X1428" i="1"/>
  <c r="Y1428" i="1"/>
  <c r="Z1428" i="1"/>
  <c r="X1429" i="1"/>
  <c r="Y1429" i="1"/>
  <c r="Z1429" i="1"/>
  <c r="X1430" i="1"/>
  <c r="Y1430" i="1"/>
  <c r="Z1430" i="1"/>
  <c r="X1431" i="1"/>
  <c r="Y1431" i="1"/>
  <c r="Z1431" i="1"/>
  <c r="X1432" i="1"/>
  <c r="Y1432" i="1"/>
  <c r="Z1432" i="1"/>
  <c r="X1433" i="1"/>
  <c r="Y1433" i="1"/>
  <c r="Z1433" i="1"/>
  <c r="X1434" i="1"/>
  <c r="Y1434" i="1"/>
  <c r="Z1434" i="1"/>
  <c r="X1435" i="1"/>
  <c r="Y1435" i="1"/>
  <c r="Z1435" i="1"/>
  <c r="X1436" i="1"/>
  <c r="Y1436" i="1"/>
  <c r="Z1436" i="1"/>
  <c r="X1437" i="1"/>
  <c r="Y1437" i="1"/>
  <c r="Z1437" i="1"/>
  <c r="X1438" i="1"/>
  <c r="Y1438" i="1"/>
  <c r="Z1438" i="1"/>
  <c r="X1439" i="1"/>
  <c r="Y1439" i="1"/>
  <c r="Z1439" i="1"/>
  <c r="X1440" i="1"/>
  <c r="Y1440" i="1"/>
  <c r="Z1440" i="1"/>
  <c r="X1441" i="1"/>
  <c r="Y1441" i="1"/>
  <c r="Z1441" i="1"/>
  <c r="X1442" i="1"/>
  <c r="Y1442" i="1"/>
  <c r="Z1442" i="1"/>
  <c r="X1443" i="1"/>
  <c r="Y1443" i="1"/>
  <c r="Z1443" i="1"/>
  <c r="X1444" i="1"/>
  <c r="Y1444" i="1"/>
  <c r="Z1444" i="1"/>
  <c r="X1445" i="1"/>
  <c r="Y1445" i="1"/>
  <c r="Z1445" i="1"/>
  <c r="X1446" i="1"/>
  <c r="Y1446" i="1"/>
  <c r="Z1446" i="1"/>
  <c r="X1447" i="1"/>
  <c r="Y1447" i="1"/>
  <c r="Z1447" i="1"/>
  <c r="X1448" i="1"/>
  <c r="Y1448" i="1"/>
  <c r="Z1448" i="1"/>
  <c r="X1449" i="1"/>
  <c r="Y1449" i="1"/>
  <c r="Z1449" i="1"/>
  <c r="X1450" i="1"/>
  <c r="Y1450" i="1"/>
  <c r="Z1450" i="1"/>
  <c r="X1451" i="1"/>
  <c r="Y1451" i="1"/>
  <c r="Z1451" i="1"/>
  <c r="X1452" i="1"/>
  <c r="Y1452" i="1"/>
  <c r="Z1452" i="1"/>
  <c r="X1453" i="1"/>
  <c r="Y1453" i="1"/>
  <c r="Z1453" i="1"/>
  <c r="X1454" i="1"/>
  <c r="Y1454" i="1"/>
  <c r="Z1454" i="1"/>
  <c r="X1455" i="1"/>
  <c r="Y1455" i="1"/>
  <c r="Z1455" i="1"/>
  <c r="X1456" i="1"/>
  <c r="Y1456" i="1"/>
  <c r="Z1456" i="1"/>
  <c r="X1457" i="1"/>
  <c r="Y1457" i="1"/>
  <c r="Z1457" i="1"/>
  <c r="X1458" i="1"/>
  <c r="Y1458" i="1"/>
  <c r="Z1458" i="1"/>
  <c r="X1459" i="1"/>
  <c r="Y1459" i="1"/>
  <c r="Z1459" i="1"/>
  <c r="X1460" i="1"/>
  <c r="Y1460" i="1"/>
  <c r="Z1460" i="1"/>
  <c r="X1461" i="1"/>
  <c r="Y1461" i="1"/>
  <c r="Z1461" i="1"/>
  <c r="X1462" i="1"/>
  <c r="Y1462" i="1"/>
  <c r="Z1462" i="1"/>
  <c r="X1463" i="1"/>
  <c r="Y1463" i="1"/>
  <c r="X1464" i="1"/>
  <c r="Y1464" i="1"/>
  <c r="Z1464" i="1"/>
  <c r="X1465" i="1"/>
  <c r="Y1465" i="1"/>
  <c r="Z1465" i="1"/>
  <c r="X1466" i="1"/>
  <c r="Y1466" i="1"/>
  <c r="Z1466" i="1"/>
  <c r="X1467" i="1"/>
  <c r="Y1467" i="1"/>
  <c r="Z1467" i="1"/>
  <c r="X1468" i="1"/>
  <c r="Y1468" i="1"/>
  <c r="Z1468" i="1"/>
  <c r="X1469" i="1"/>
  <c r="Y1469" i="1"/>
  <c r="Z1469" i="1"/>
  <c r="X1470" i="1"/>
  <c r="Y1470" i="1"/>
  <c r="Z1470" i="1"/>
  <c r="X1471" i="1"/>
  <c r="Y1471" i="1"/>
  <c r="Z1471" i="1"/>
  <c r="X1472" i="1"/>
  <c r="Y1472" i="1"/>
  <c r="Z1472" i="1"/>
  <c r="X1473" i="1"/>
  <c r="Y1473" i="1"/>
  <c r="Z1473" i="1"/>
  <c r="X1474" i="1"/>
  <c r="Y1474" i="1"/>
  <c r="Z1474" i="1"/>
  <c r="X1475" i="1"/>
  <c r="Y1475" i="1"/>
  <c r="Z1475" i="1"/>
  <c r="X1476" i="1"/>
  <c r="Y1476" i="1"/>
  <c r="Z1476" i="1"/>
  <c r="X1477" i="1"/>
  <c r="Y1477" i="1"/>
  <c r="Z1477" i="1"/>
  <c r="X1478" i="1"/>
  <c r="Y1478" i="1"/>
  <c r="Z1478" i="1"/>
  <c r="X1479" i="1"/>
  <c r="Y1479" i="1"/>
  <c r="Z1479" i="1"/>
  <c r="X1480" i="1"/>
  <c r="Y1480" i="1"/>
  <c r="X1481" i="1"/>
  <c r="Y1481" i="1"/>
  <c r="Z1481" i="1"/>
  <c r="X1482" i="1"/>
  <c r="Y1482" i="1"/>
  <c r="Z1482" i="1"/>
  <c r="X1483" i="1"/>
  <c r="Y1483" i="1"/>
  <c r="Z1483" i="1"/>
  <c r="X1484" i="1"/>
  <c r="Y1484" i="1"/>
  <c r="Z1484" i="1"/>
  <c r="X1485" i="1"/>
  <c r="Y1485" i="1"/>
  <c r="Z1485" i="1"/>
  <c r="X1486" i="1"/>
  <c r="Y1486" i="1"/>
  <c r="Z1486" i="1"/>
  <c r="X1487" i="1"/>
  <c r="Y1487" i="1"/>
  <c r="Z1487" i="1"/>
  <c r="X1488" i="1"/>
  <c r="Y1488" i="1"/>
  <c r="Z1488" i="1"/>
  <c r="X1489" i="1"/>
  <c r="Y1489" i="1"/>
  <c r="Z1489" i="1"/>
  <c r="X1490" i="1"/>
  <c r="Y1490" i="1"/>
  <c r="Z1490" i="1"/>
  <c r="X1491" i="1"/>
  <c r="Y1491" i="1"/>
  <c r="Z1491" i="1"/>
  <c r="X1492" i="1"/>
  <c r="Y1492" i="1"/>
  <c r="Z1492" i="1"/>
  <c r="X1493" i="1"/>
  <c r="Y1493" i="1"/>
  <c r="Z1493" i="1"/>
  <c r="X1494" i="1"/>
  <c r="Y1494" i="1"/>
  <c r="Z1494" i="1"/>
  <c r="X1495" i="1"/>
  <c r="Y1495" i="1"/>
  <c r="Z1495" i="1"/>
  <c r="X1496" i="1"/>
  <c r="Y1496" i="1"/>
  <c r="Z1496" i="1"/>
  <c r="X1497" i="1"/>
  <c r="Y1497" i="1"/>
  <c r="Z1497" i="1"/>
  <c r="X1498" i="1"/>
  <c r="Y1498" i="1"/>
  <c r="Z1498" i="1"/>
  <c r="X1499" i="1"/>
  <c r="Y1499" i="1"/>
  <c r="Z1499" i="1"/>
  <c r="X1500" i="1"/>
  <c r="Y1500" i="1"/>
  <c r="Z1500" i="1"/>
  <c r="X1501" i="1"/>
  <c r="Y1501" i="1"/>
  <c r="Z1501" i="1"/>
  <c r="X1502" i="1"/>
  <c r="Y1502" i="1"/>
  <c r="Z1502" i="1"/>
  <c r="X1503" i="1"/>
  <c r="Y1503" i="1"/>
  <c r="Z1503" i="1"/>
  <c r="X1504" i="1"/>
  <c r="Y1504" i="1"/>
  <c r="Z1504" i="1"/>
  <c r="X1505" i="1"/>
  <c r="Y1505" i="1"/>
  <c r="Z1505" i="1"/>
  <c r="X1506" i="1"/>
  <c r="Y1506" i="1"/>
  <c r="Z1506" i="1"/>
  <c r="X1507" i="1"/>
  <c r="Y1507" i="1"/>
  <c r="Z1507" i="1"/>
  <c r="X1508" i="1"/>
  <c r="Y1508" i="1"/>
  <c r="Z1508" i="1"/>
  <c r="X1509" i="1"/>
  <c r="Y1509" i="1"/>
  <c r="Z1509" i="1"/>
  <c r="X1510" i="1"/>
  <c r="Y1510" i="1"/>
  <c r="Z1510" i="1"/>
  <c r="X1511" i="1"/>
  <c r="Y1511" i="1"/>
  <c r="Z1511" i="1"/>
  <c r="X1512" i="1"/>
  <c r="Y1512" i="1"/>
  <c r="Z1512" i="1"/>
  <c r="X1513" i="1"/>
  <c r="Y1513" i="1"/>
  <c r="Z1513" i="1"/>
  <c r="X1514" i="1"/>
  <c r="Y1514" i="1"/>
  <c r="Z1514" i="1"/>
  <c r="X1515" i="1"/>
  <c r="Y1515" i="1"/>
  <c r="Z1515" i="1"/>
  <c r="X1516" i="1"/>
  <c r="Y1516" i="1"/>
  <c r="Z1516" i="1"/>
  <c r="X1517" i="1"/>
  <c r="Y1517" i="1"/>
  <c r="Z1517" i="1"/>
  <c r="X1518" i="1"/>
  <c r="Y1518" i="1"/>
  <c r="Z1518" i="1"/>
  <c r="X1519" i="1"/>
  <c r="Y1519" i="1"/>
  <c r="Z1519" i="1"/>
  <c r="X1520" i="1"/>
  <c r="Y1520" i="1"/>
  <c r="Z1520" i="1"/>
  <c r="X1521" i="1"/>
  <c r="Y1521" i="1"/>
  <c r="Z1521" i="1"/>
  <c r="X1522" i="1"/>
  <c r="Y1522" i="1"/>
  <c r="Z1522" i="1"/>
  <c r="X1523" i="1"/>
  <c r="Y1523" i="1"/>
  <c r="Z1523" i="1"/>
  <c r="X1524" i="1"/>
  <c r="Y1524" i="1"/>
  <c r="Z1524" i="1"/>
  <c r="X1525" i="1"/>
  <c r="Y1525" i="1"/>
  <c r="Z1525" i="1"/>
  <c r="X1526" i="1"/>
  <c r="Y1526" i="1"/>
  <c r="Z1526" i="1"/>
  <c r="X1527" i="1"/>
  <c r="Y1527" i="1"/>
  <c r="Z1527" i="1"/>
  <c r="X1528" i="1"/>
  <c r="Y1528" i="1"/>
  <c r="Z1528" i="1"/>
  <c r="X1529" i="1"/>
  <c r="Y1529" i="1"/>
  <c r="Z1529" i="1"/>
  <c r="X1530" i="1"/>
  <c r="Y1530" i="1"/>
  <c r="Z1530" i="1"/>
  <c r="X1531" i="1"/>
  <c r="Y1531" i="1"/>
  <c r="Z1531" i="1"/>
  <c r="X1532" i="1"/>
  <c r="Y1532" i="1"/>
  <c r="Z1532" i="1"/>
  <c r="X1533" i="1"/>
  <c r="Y1533" i="1"/>
  <c r="Z1533" i="1"/>
  <c r="X1534" i="1"/>
  <c r="Y1534" i="1"/>
  <c r="Z1534" i="1"/>
  <c r="X1535" i="1"/>
  <c r="Y1535" i="1"/>
  <c r="Z1535" i="1"/>
  <c r="X1536" i="1"/>
  <c r="Y1536" i="1"/>
  <c r="Z1536" i="1"/>
  <c r="X1537" i="1"/>
  <c r="Y1537" i="1"/>
  <c r="Z1537" i="1"/>
  <c r="X1538" i="1"/>
  <c r="Y1538" i="1"/>
  <c r="Z1538" i="1"/>
  <c r="X1539" i="1"/>
  <c r="Y1539" i="1"/>
  <c r="Z1539" i="1"/>
  <c r="X1540" i="1"/>
  <c r="Y1540" i="1"/>
  <c r="Z1540" i="1"/>
  <c r="X1541" i="1"/>
  <c r="Y1541" i="1"/>
  <c r="Z1541" i="1"/>
  <c r="X1542" i="1"/>
  <c r="Y1542" i="1"/>
  <c r="Z1542" i="1"/>
  <c r="X1543" i="1"/>
  <c r="Y1543" i="1"/>
  <c r="Z1543" i="1"/>
  <c r="X1544" i="1"/>
  <c r="Y1544" i="1"/>
  <c r="Z1544" i="1"/>
  <c r="X1545" i="1"/>
  <c r="Y1545" i="1"/>
  <c r="Z1545" i="1"/>
  <c r="X1546" i="1"/>
  <c r="Y1546" i="1"/>
  <c r="Z1546" i="1"/>
  <c r="X1547" i="1"/>
  <c r="Y1547" i="1"/>
  <c r="Z1547" i="1"/>
  <c r="X1548" i="1"/>
  <c r="Y1548" i="1"/>
  <c r="Z1548" i="1"/>
  <c r="X1549" i="1"/>
  <c r="Y1549" i="1"/>
  <c r="Z1549" i="1"/>
  <c r="X1550" i="1"/>
  <c r="Y1550" i="1"/>
  <c r="Z1550" i="1"/>
  <c r="X1551" i="1"/>
  <c r="Y1551" i="1"/>
  <c r="Z1551" i="1"/>
  <c r="X1552" i="1"/>
  <c r="Y1552" i="1"/>
  <c r="Z1552" i="1"/>
  <c r="X1553" i="1"/>
  <c r="Y1553" i="1"/>
  <c r="Z1553" i="1"/>
  <c r="X1554" i="1"/>
  <c r="Y1554" i="1"/>
  <c r="Z1554" i="1"/>
  <c r="X1555" i="1"/>
  <c r="Y1555" i="1"/>
  <c r="Z1555" i="1"/>
  <c r="X1556" i="1"/>
  <c r="Y1556" i="1"/>
  <c r="Z1556" i="1"/>
  <c r="X1557" i="1"/>
  <c r="Y1557" i="1"/>
  <c r="Z1557" i="1"/>
  <c r="X1558" i="1"/>
  <c r="Y1558" i="1"/>
  <c r="Z1558" i="1"/>
  <c r="X1559" i="1"/>
  <c r="Y1559" i="1"/>
  <c r="Z1559" i="1"/>
  <c r="X1560" i="1"/>
  <c r="Y1560" i="1"/>
  <c r="Z1560" i="1"/>
  <c r="X1561" i="1"/>
  <c r="Y1561" i="1"/>
  <c r="Z1561" i="1"/>
  <c r="X1562" i="1"/>
  <c r="Y1562" i="1"/>
  <c r="Z1562" i="1"/>
  <c r="X1563" i="1"/>
  <c r="Y1563" i="1"/>
  <c r="Z1563" i="1"/>
  <c r="X1564" i="1"/>
  <c r="Y1564" i="1"/>
  <c r="Z1564" i="1"/>
  <c r="X1565" i="1"/>
  <c r="Y1565" i="1"/>
  <c r="Z1565" i="1"/>
  <c r="X1566" i="1"/>
  <c r="Y1566" i="1"/>
  <c r="Z1566" i="1"/>
  <c r="X1567" i="1"/>
  <c r="Y1567" i="1"/>
  <c r="Z1567" i="1"/>
  <c r="X1568" i="1"/>
  <c r="Y1568" i="1"/>
  <c r="Z1568" i="1"/>
  <c r="X1569" i="1"/>
  <c r="Y1569" i="1"/>
  <c r="Z1569" i="1"/>
  <c r="X1570" i="1"/>
  <c r="Y1570" i="1"/>
  <c r="Z1570" i="1"/>
  <c r="X1571" i="1"/>
  <c r="Y1571" i="1"/>
  <c r="Z1571" i="1"/>
  <c r="X1572" i="1"/>
  <c r="Y1572" i="1"/>
  <c r="Z1572" i="1"/>
  <c r="X1573" i="1"/>
  <c r="Y1573" i="1"/>
  <c r="Z1573" i="1"/>
  <c r="X1574" i="1"/>
  <c r="Y1574" i="1"/>
  <c r="Z1574" i="1"/>
  <c r="X1575" i="1"/>
  <c r="Y1575" i="1"/>
  <c r="Z1575" i="1"/>
  <c r="U1571" i="1"/>
  <c r="U1572" i="1"/>
  <c r="U1573" i="1"/>
  <c r="U1574" i="1"/>
  <c r="U1575" i="1"/>
  <c r="K1571" i="1"/>
  <c r="K1572" i="1"/>
  <c r="K1573" i="1"/>
  <c r="K1574" i="1"/>
  <c r="K1575" i="1"/>
  <c r="U1562" i="1"/>
  <c r="U1563" i="1"/>
  <c r="U1564" i="1"/>
  <c r="U1565" i="1"/>
  <c r="U1566" i="1"/>
  <c r="U1567" i="1"/>
  <c r="U1568" i="1"/>
  <c r="U1569" i="1"/>
  <c r="U1570" i="1"/>
  <c r="K1567" i="1"/>
  <c r="K1568" i="1"/>
  <c r="K1569" i="1"/>
  <c r="K1570" i="1"/>
  <c r="K1562" i="1"/>
  <c r="K1563" i="1"/>
  <c r="K1564" i="1"/>
  <c r="K1565" i="1"/>
  <c r="K1566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X1422" i="1"/>
  <c r="Y1422" i="1"/>
  <c r="Z1422" i="1"/>
  <c r="U1421" i="1"/>
  <c r="U1422" i="1"/>
  <c r="K1422" i="1"/>
  <c r="X1421" i="1"/>
  <c r="Y1421" i="1"/>
  <c r="Z1421" i="1"/>
  <c r="Z1402" i="1"/>
  <c r="Z1332" i="1"/>
  <c r="K1421" i="1"/>
  <c r="X1420" i="1"/>
  <c r="Y1420" i="1"/>
  <c r="Z1420" i="1"/>
  <c r="U1420" i="1"/>
  <c r="K1420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9" i="1"/>
  <c r="Z30" i="1"/>
  <c r="Z31" i="1"/>
  <c r="Z32" i="1"/>
  <c r="Z33" i="1"/>
  <c r="Z34" i="1"/>
  <c r="Z35" i="1"/>
  <c r="Z36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9" i="1"/>
  <c r="Y30" i="1"/>
  <c r="Y31" i="1"/>
  <c r="Y32" i="1"/>
  <c r="Y33" i="1"/>
  <c r="Y34" i="1"/>
  <c r="Y35" i="1"/>
  <c r="Y36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9" i="1"/>
  <c r="X30" i="1"/>
  <c r="X31" i="1"/>
  <c r="X32" i="1"/>
  <c r="X33" i="1"/>
  <c r="X34" i="1"/>
  <c r="X35" i="1"/>
  <c r="X36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U1411" i="1"/>
  <c r="U1412" i="1"/>
  <c r="U1413" i="1"/>
  <c r="U1414" i="1"/>
  <c r="U1415" i="1"/>
  <c r="U1416" i="1"/>
  <c r="U1417" i="1"/>
  <c r="U1418" i="1"/>
  <c r="U1419" i="1"/>
  <c r="K1419" i="1"/>
  <c r="K1418" i="1"/>
  <c r="K1417" i="1"/>
  <c r="K1416" i="1"/>
  <c r="K1415" i="1"/>
  <c r="K1414" i="1"/>
  <c r="K1413" i="1"/>
  <c r="K1412" i="1"/>
  <c r="K1411" i="1"/>
  <c r="U1409" i="1"/>
  <c r="U1410" i="1"/>
  <c r="K1410" i="1"/>
  <c r="K1409" i="1"/>
  <c r="U1402" i="1"/>
  <c r="U1403" i="1"/>
  <c r="U1404" i="1"/>
  <c r="U1405" i="1"/>
  <c r="U1406" i="1"/>
  <c r="U1407" i="1"/>
  <c r="U1408" i="1"/>
  <c r="K1402" i="1"/>
  <c r="K1403" i="1"/>
  <c r="K1404" i="1"/>
  <c r="K1405" i="1"/>
  <c r="K1406" i="1"/>
  <c r="K1407" i="1"/>
  <c r="K1408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U1377" i="1"/>
  <c r="U1378" i="1"/>
  <c r="U1379" i="1"/>
  <c r="U1380" i="1"/>
  <c r="U1381" i="1"/>
  <c r="K1378" i="1"/>
  <c r="K1379" i="1"/>
  <c r="K1380" i="1"/>
  <c r="K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U1230" i="1"/>
  <c r="K1230" i="1"/>
  <c r="K1359" i="1"/>
  <c r="U1359" i="1"/>
  <c r="K1266" i="1"/>
  <c r="U1266" i="1"/>
  <c r="U1370" i="1"/>
  <c r="U1371" i="1"/>
  <c r="U1372" i="1"/>
  <c r="U1373" i="1"/>
  <c r="U1374" i="1"/>
  <c r="U1375" i="1"/>
  <c r="U1376" i="1"/>
  <c r="K1369" i="1"/>
  <c r="K1370" i="1"/>
  <c r="K1371" i="1"/>
  <c r="K1372" i="1"/>
  <c r="K1373" i="1"/>
  <c r="K1374" i="1"/>
  <c r="K1375" i="1"/>
  <c r="K1376" i="1"/>
  <c r="K1377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62" i="1"/>
  <c r="U1363" i="1"/>
  <c r="U1364" i="1"/>
  <c r="U1365" i="1"/>
  <c r="U1366" i="1"/>
  <c r="U1367" i="1"/>
  <c r="U1368" i="1"/>
  <c r="U1369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62" i="1"/>
  <c r="K1363" i="1"/>
  <c r="K1364" i="1"/>
  <c r="K1365" i="1"/>
  <c r="K1366" i="1"/>
  <c r="K1367" i="1"/>
  <c r="K1368" i="1"/>
  <c r="U1232" i="1"/>
  <c r="K1232" i="1"/>
  <c r="U1231" i="1"/>
  <c r="K1231" i="1"/>
  <c r="U1223" i="1"/>
  <c r="U1224" i="1"/>
  <c r="U1225" i="1"/>
  <c r="U1226" i="1"/>
  <c r="U1227" i="1"/>
  <c r="U1228" i="1"/>
  <c r="U1229" i="1"/>
  <c r="K1223" i="1"/>
  <c r="K1224" i="1"/>
  <c r="K1225" i="1"/>
  <c r="K1226" i="1"/>
  <c r="K1227" i="1"/>
  <c r="K1228" i="1"/>
  <c r="K1229" i="1"/>
  <c r="U1222" i="1"/>
  <c r="K1222" i="1"/>
  <c r="U1211" i="1"/>
  <c r="U1212" i="1"/>
  <c r="U1213" i="1"/>
  <c r="U1214" i="1"/>
  <c r="U1215" i="1"/>
  <c r="U1216" i="1"/>
  <c r="U1217" i="1"/>
  <c r="U1218" i="1"/>
  <c r="U1219" i="1"/>
  <c r="U1220" i="1"/>
  <c r="U1221" i="1"/>
  <c r="K1211" i="1"/>
  <c r="K1212" i="1"/>
  <c r="K1213" i="1"/>
  <c r="K1214" i="1"/>
  <c r="K1215" i="1"/>
  <c r="K1216" i="1"/>
  <c r="K1217" i="1"/>
  <c r="K1218" i="1"/>
  <c r="K1219" i="1"/>
  <c r="K1220" i="1"/>
  <c r="K1221" i="1"/>
  <c r="K742" i="1"/>
  <c r="K741" i="1"/>
  <c r="K1209" i="1"/>
  <c r="U1209" i="1"/>
  <c r="K1210" i="1"/>
  <c r="U1210" i="1"/>
  <c r="U1208" i="1"/>
  <c r="K120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K1206" i="1"/>
  <c r="K1207" i="1"/>
  <c r="K1205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U1142" i="1"/>
  <c r="U1143" i="1"/>
  <c r="K1143" i="1"/>
  <c r="K1142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U1128" i="1"/>
  <c r="K1128" i="1"/>
  <c r="U1101" i="1"/>
  <c r="K1101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978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9" i="1"/>
  <c r="U30" i="1"/>
  <c r="U31" i="1"/>
  <c r="U32" i="1"/>
  <c r="U33" i="1"/>
  <c r="U34" i="1"/>
  <c r="U35" i="1"/>
  <c r="U36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A3" i="20"/>
  <c r="A4" i="20" s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978" i="1"/>
  <c r="K1104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2" i="1"/>
  <c r="K1103" i="1"/>
  <c r="K855" i="1"/>
  <c r="K810" i="1"/>
  <c r="K808" i="1"/>
  <c r="K809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789" i="1"/>
  <c r="K788" i="1"/>
  <c r="K787" i="1"/>
  <c r="K41" i="1"/>
  <c r="K786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61" i="1"/>
  <c r="K760" i="1"/>
  <c r="K759" i="1"/>
  <c r="K5" i="1"/>
  <c r="K6" i="1"/>
  <c r="K7" i="1"/>
  <c r="K8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40" i="1"/>
  <c r="K739" i="1"/>
  <c r="K738" i="1"/>
  <c r="K27" i="1"/>
  <c r="K737" i="1"/>
  <c r="K735" i="1"/>
  <c r="K736" i="1"/>
  <c r="K734" i="1"/>
  <c r="K733" i="1"/>
  <c r="K732" i="1"/>
  <c r="K729" i="1"/>
  <c r="K730" i="1"/>
  <c r="K731" i="1"/>
  <c r="K723" i="1"/>
  <c r="K724" i="1"/>
  <c r="K725" i="1"/>
  <c r="K726" i="1"/>
  <c r="K727" i="1"/>
  <c r="K728" i="1"/>
  <c r="K720" i="1"/>
  <c r="K721" i="1"/>
  <c r="K722" i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697" i="25"/>
  <c r="J697" i="25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K25" i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F3" i="19" l="1"/>
  <c r="O3" i="19" a="1"/>
  <c r="F201" i="19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O3" i="19" l="1"/>
  <c r="S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5" i="25"/>
  <c r="J475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0" i="1"/>
  <c r="K39" i="1"/>
  <c r="K38" i="1"/>
  <c r="K36" i="1"/>
  <c r="K35" i="1"/>
  <c r="K34" i="1"/>
  <c r="K33" i="1"/>
  <c r="K32" i="1"/>
  <c r="K31" i="1"/>
  <c r="K30" i="1"/>
  <c r="K29" i="1"/>
  <c r="K26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4" i="1"/>
  <c r="K3" i="1"/>
  <c r="K2" i="1"/>
  <c r="A2" i="2" s="1" a="1"/>
  <c r="A2" i="15" a="1"/>
  <c r="A2" i="2" l="1"/>
  <c r="L1" i="2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15"/>
  <c r="A2" i="7" a="1"/>
  <c r="R35" i="2" l="1"/>
  <c r="R37" i="2"/>
  <c r="R39" i="2"/>
  <c r="R41" i="2"/>
  <c r="R43" i="2"/>
  <c r="K35" i="2"/>
  <c r="K39" i="2"/>
  <c r="K43" i="2"/>
  <c r="S35" i="2"/>
  <c r="S37" i="2"/>
  <c r="S39" i="2"/>
  <c r="S41" i="2"/>
  <c r="S43" i="2"/>
  <c r="K36" i="2"/>
  <c r="K40" i="2"/>
  <c r="K44" i="2"/>
  <c r="R36" i="2"/>
  <c r="R38" i="2"/>
  <c r="R40" i="2"/>
  <c r="R42" i="2"/>
  <c r="R44" i="2"/>
  <c r="K37" i="2"/>
  <c r="K41" i="2"/>
  <c r="S36" i="2"/>
  <c r="S38" i="2"/>
  <c r="S40" i="2"/>
  <c r="S42" i="2"/>
  <c r="S44" i="2"/>
  <c r="K38" i="2"/>
  <c r="K42" i="2"/>
  <c r="L1" i="2"/>
  <c r="S4" i="2"/>
  <c r="S3" i="2"/>
  <c r="R2" i="2"/>
  <c r="A2" i="7"/>
  <c r="A4" i="22" a="1"/>
  <c r="A2" i="10" a="1"/>
  <c r="S30" i="2" l="1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A2" i="10"/>
  <c r="A4" i="22"/>
  <c r="A2" i="5" l="1" a="1"/>
  <c r="A2" i="5" l="1"/>
  <c r="A2" i="6" a="1"/>
  <c r="A2" i="6" l="1"/>
  <c r="A2" i="12" l="1" a="1"/>
  <c r="A2" i="12" l="1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2" i="8" a="1"/>
  <c r="A2" i="8" l="1"/>
  <c r="A49" i="20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2" i="13" l="1" a="1"/>
  <c r="A2" i="13" l="1"/>
  <c r="A2" i="24" l="1" a="1"/>
  <c r="A2" i="24" s="1"/>
  <c r="A2" i="14" a="1"/>
  <c r="A2" i="14" s="1"/>
  <c r="K2" i="2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A2" i="9" a="1"/>
  <c r="A2" i="9" s="1"/>
  <c r="S29" i="2"/>
  <c r="S28" i="2" s="1"/>
  <c r="S25" i="2" s="1"/>
  <c r="S24" i="2" s="1"/>
  <c r="S23" i="2" s="1"/>
  <c r="S11" i="2" s="1"/>
  <c r="S10" i="2" s="1"/>
  <c r="S9" i="2" s="1"/>
  <c r="S8" i="2" s="1"/>
  <c r="S2" i="2" s="1"/>
  <c r="M3" i="19" a="1"/>
  <c r="M3" i="19" s="1"/>
  <c r="S11" i="19"/>
  <c r="S10" i="19" s="1"/>
  <c r="S9" i="19" s="1"/>
  <c r="S7" i="19" s="1"/>
  <c r="S6" i="19" s="1"/>
  <c r="S5" i="19" s="1"/>
  <c r="S4" i="19" s="1"/>
  <c r="A2" i="4" l="1" a="1"/>
  <c r="A2" i="4" s="1"/>
  <c r="M9" i="19" a="1"/>
  <c r="M9" i="19" s="1"/>
  <c r="A2" i="11" l="1" a="1"/>
  <c r="A2" i="1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<sst xmlns="http://schemas.openxmlformats.org/spreadsheetml/2006/main" count="13969" uniqueCount="2780">
  <si>
    <t>S.No.</t>
  </si>
  <si>
    <t>Invoice No.</t>
  </si>
  <si>
    <t>Invoice Date</t>
  </si>
  <si>
    <t xml:space="preserve"> Goods Recd. Date</t>
  </si>
  <si>
    <t>Purchase Value</t>
  </si>
  <si>
    <t>Item Code</t>
  </si>
  <si>
    <t>Discription</t>
  </si>
  <si>
    <t>In Qty</t>
  </si>
  <si>
    <t>Out Qty</t>
  </si>
  <si>
    <t>Closing Balance</t>
  </si>
  <si>
    <t>Invoice</t>
  </si>
  <si>
    <t>Date</t>
  </si>
  <si>
    <t>Sale Value</t>
  </si>
  <si>
    <t>Customer Name</t>
  </si>
  <si>
    <t>Docket Number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</si>
  <si>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</si>
  <si>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</si>
  <si>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</si>
  <si>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</si>
  <si>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</si>
  <si>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</si>
  <si>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</si>
  <si>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</si>
  <si>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</si>
  <si>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</si>
  <si>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</si>
  <si>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</si>
  <si>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</si>
  <si>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</si>
  <si>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</si>
  <si>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</si>
  <si>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</si>
  <si>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</si>
  <si>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</si>
  <si>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</si>
  <si>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</si>
  <si>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</si>
  <si>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</si>
  <si>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</si>
  <si>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</si>
  <si>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</si>
  <si>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</si>
  <si>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</si>
  <si>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</si>
  <si>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</si>
  <si>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</si>
  <si>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</si>
  <si>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</si>
  <si>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</si>
  <si>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</si>
  <si>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</si>
  <si>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</si>
  <si>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</si>
  <si>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</si>
  <si>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</si>
  <si>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</si>
  <si>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</si>
  <si>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</si>
  <si>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</si>
  <si>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</si>
  <si>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</si>
  <si>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</si>
  <si>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</si>
  <si>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</si>
  <si>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</si>
  <si>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</si>
  <si>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</si>
  <si>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</si>
  <si>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</si>
  <si>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</si>
  <si>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</si>
  <si>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</si>
  <si>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</si>
  <si>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</si>
  <si>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</si>
  <si>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</si>
  <si>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</si>
  <si>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</si>
  <si>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</si>
  <si>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</si>
  <si>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</si>
  <si>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</si>
  <si>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</si>
  <si>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</si>
  <si>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</si>
  <si>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</si>
  <si>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</si>
  <si>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</si>
  <si>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</si>
  <si>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</si>
  <si>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</si>
  <si>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</si>
  <si>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</si>
  <si>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</si>
  <si>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</si>
  <si>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</si>
  <si>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</si>
  <si>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</si>
  <si>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</si>
  <si>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</si>
  <si>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</si>
  <si>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</si>
  <si>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</si>
  <si>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</si>
  <si>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</si>
  <si>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</si>
  <si>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</si>
  <si>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</si>
  <si>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</si>
  <si>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</si>
  <si>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</si>
  <si>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</si>
  <si>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</si>
  <si>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</si>
  <si>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</si>
  <si>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</si>
  <si>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</si>
  <si>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</si>
  <si>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</si>
  <si>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</si>
  <si>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</si>
  <si>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</si>
  <si>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</si>
  <si>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</si>
  <si>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</si>
  <si>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</si>
  <si>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</si>
  <si>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</si>
  <si>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</si>
  <si>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</si>
  <si>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</si>
  <si>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</si>
  <si>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</si>
  <si>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</si>
  <si>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</si>
  <si>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</si>
  <si>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</si>
  <si>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</si>
  <si>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</si>
  <si>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</si>
  <si>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</si>
  <si>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</si>
  <si>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</si>
  <si>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</si>
  <si>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</si>
  <si>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</si>
  <si>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</si>
  <si>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</si>
  <si>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</si>
  <si>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</si>
  <si>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</si>
  <si>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</si>
  <si>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</si>
  <si>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</si>
  <si>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</si>
  <si>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</si>
  <si>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</si>
  <si>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</si>
  <si>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</si>
  <si>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</si>
  <si>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</si>
  <si>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</si>
  <si>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</si>
  <si>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</si>
  <si>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</si>
  <si>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</si>
  <si>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</si>
  <si>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</si>
  <si>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</si>
  <si>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</si>
  <si>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</si>
  <si>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</si>
  <si>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</si>
  <si>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</si>
  <si>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</si>
  <si>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</si>
  <si>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</si>
  <si>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</si>
  <si>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</si>
  <si>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</si>
  <si>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</si>
  <si>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</si>
  <si>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</si>
  <si>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</si>
  <si>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</si>
  <si>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</si>
  <si>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</si>
  <si>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</si>
  <si>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</si>
  <si>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</si>
  <si>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</si>
  <si>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</si>
  <si>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</si>
  <si>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</si>
  <si>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</si>
  <si>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</si>
  <si>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</si>
  <si>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</si>
  <si>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</si>
  <si>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</si>
  <si>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</si>
  <si>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</si>
  <si>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</si>
  <si>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</si>
  <si>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</si>
  <si>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</si>
  <si>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</si>
  <si>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</si>
  <si>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</si>
  <si>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</si>
  <si>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</si>
  <si>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</si>
  <si>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</si>
  <si>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</si>
  <si>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</si>
  <si>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</si>
  <si>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</si>
  <si>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</si>
  <si>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</si>
  <si>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</si>
  <si>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</si>
  <si>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</si>
  <si>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</si>
  <si>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</si>
  <si>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</si>
  <si>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</si>
  <si>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</si>
  <si>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</si>
  <si>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</si>
  <si>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</si>
  <si>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</si>
  <si>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</si>
  <si>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</si>
  <si>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</si>
  <si>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</si>
  <si>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</si>
  <si>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</si>
  <si>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</si>
  <si>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</si>
  <si>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</si>
  <si>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</si>
  <si>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</si>
  <si>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</si>
  <si>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</si>
  <si>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</si>
  <si>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</si>
  <si>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</si>
  <si>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</si>
  <si>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</si>
  <si>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</si>
  <si>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</si>
  <si>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</si>
  <si>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</si>
  <si>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</si>
  <si>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</si>
  <si>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</si>
  <si>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</si>
  <si>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</si>
  <si>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</si>
  <si>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</si>
  <si>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</si>
  <si>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</si>
  <si>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</si>
  <si>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</si>
  <si>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</si>
  <si>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</si>
  <si>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</si>
  <si>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</si>
  <si>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</si>
  <si>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</si>
  <si>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</si>
  <si>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</si>
  <si>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</si>
  <si>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</si>
  <si>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</si>
  <si>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</si>
  <si>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</si>
  <si>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</si>
  <si>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</si>
  <si>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</si>
  <si>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</si>
  <si>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</si>
  <si>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</si>
  <si>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</si>
  <si>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</si>
  <si>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</si>
  <si>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</si>
  <si>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</si>
  <si>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</si>
  <si>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</si>
  <si>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</si>
  <si>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</si>
  <si>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</si>
  <si>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</si>
  <si>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</si>
  <si>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</si>
  <si>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</si>
  <si>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</si>
  <si>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</si>
  <si>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</si>
  <si>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</si>
  <si>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</si>
  <si>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</si>
  <si>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</si>
  <si>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</si>
  <si>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</si>
  <si>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</si>
  <si>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</si>
  <si>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</si>
  <si>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</si>
  <si>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</si>
  <si>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</si>
  <si>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</si>
  <si>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</si>
  <si>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</si>
  <si>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</si>
  <si>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</si>
  <si>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</si>
  <si>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</si>
  <si>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</si>
  <si>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</si>
  <si>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</si>
  <si>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</si>
  <si>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</si>
  <si>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</si>
  <si>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</si>
  <si>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</si>
  <si>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</si>
  <si>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</si>
  <si>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</si>
  <si>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</si>
  <si>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</si>
  <si>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</si>
  <si>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</si>
  <si>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</si>
  <si>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</si>
  <si>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</si>
  <si>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</si>
  <si>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</si>
  <si>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</si>
  <si>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</si>
  <si>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</si>
  <si>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</si>
  <si>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</si>
  <si>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</si>
  <si>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</si>
  <si>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</si>
  <si>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</si>
  <si>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</si>
  <si>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</si>
  <si>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</si>
  <si>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</si>
  <si>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</si>
  <si>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</si>
  <si>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</si>
  <si>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</si>
  <si>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</si>
  <si>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</si>
  <si>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</si>
  <si>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</si>
  <si>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</si>
  <si>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</si>
  <si>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</si>
  <si>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</si>
  <si>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</si>
  <si>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</si>
  <si>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</si>
  <si>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</si>
  <si>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</si>
  <si>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</si>
  <si>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</si>
  <si>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</si>
  <si>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</si>
  <si>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</si>
  <si>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</si>
  <si>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</si>
  <si>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</si>
  <si>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</si>
  <si>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</si>
  <si>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</si>
  <si>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</si>
  <si>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</si>
  <si>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</si>
  <si>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</si>
  <si>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</si>
  <si>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</si>
  <si>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</si>
  <si>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</si>
  <si>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</si>
  <si>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</si>
  <si>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</si>
  <si>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</si>
  <si>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</si>
  <si>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</si>
  <si>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</si>
  <si>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</si>
  <si>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</si>
  <si>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</si>
  <si>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</si>
  <si>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</si>
  <si>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</si>
  <si>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</si>
  <si>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</si>
  <si>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</si>
  <si>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</si>
  <si>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</si>
  <si>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</si>
  <si>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</si>
  <si>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</si>
  <si>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</si>
  <si>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</si>
  <si>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</si>
  <si>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</si>
  <si>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</si>
  <si>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</si>
  <si>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</si>
  <si>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</si>
  <si>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</si>
  <si>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</si>
  <si>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</si>
  <si>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</si>
  <si>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</si>
  <si>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</si>
  <si>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</si>
  <si>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</si>
  <si>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</si>
  <si>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</si>
  <si>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</si>
  <si>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</si>
  <si>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</si>
  <si>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</si>
  <si>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</si>
  <si>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</si>
  <si>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</si>
  <si>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</si>
  <si>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</si>
  <si>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</si>
  <si>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</si>
  <si>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</si>
  <si>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</si>
  <si>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</si>
  <si>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</si>
  <si>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</si>
  <si>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</si>
  <si>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</si>
  <si>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</si>
  <si>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</si>
  <si>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</si>
  <si>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</si>
  <si>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</si>
  <si>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</si>
  <si>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</si>
  <si>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</si>
  <si>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</si>
  <si>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</si>
  <si>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</si>
  <si>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</si>
  <si>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</si>
  <si>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</si>
  <si>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</si>
  <si>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</si>
  <si>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</si>
  <si>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</si>
  <si>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</si>
  <si>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</si>
  <si>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</si>
  <si>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</si>
  <si>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</si>
  <si>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</si>
  <si>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</si>
  <si>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</si>
  <si>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</si>
  <si>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</si>
  <si>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</si>
  <si>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</si>
  <si>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</si>
  <si>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</si>
  <si>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</si>
  <si>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</si>
  <si>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</si>
  <si>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</si>
  <si>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</si>
  <si>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</si>
  <si>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</si>
  <si>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</si>
  <si>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</si>
  <si>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</si>
  <si>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</si>
  <si>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</si>
  <si>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</si>
  <si>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</si>
  <si>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</si>
  <si>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</si>
  <si>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</si>
  <si>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</si>
  <si>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</si>
  <si>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</si>
  <si>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</si>
  <si>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</si>
  <si>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</si>
  <si>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</si>
  <si>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</si>
  <si>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</si>
  <si>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</si>
  <si>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</si>
  <si>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</si>
  <si>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</si>
  <si>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</si>
  <si>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</si>
  <si>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</si>
  <si>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</si>
  <si>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</si>
  <si>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</si>
  <si>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</si>
  <si>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</si>
  <si>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</si>
  <si>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</si>
  <si>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</si>
  <si>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</si>
  <si>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</si>
  <si>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</si>
  <si>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</si>
  <si>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</si>
  <si>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</si>
  <si>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</si>
  <si>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</si>
  <si>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</si>
  <si>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</si>
  <si>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</si>
  <si>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</si>
  <si>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</si>
  <si>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</si>
  <si>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</si>
  <si>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</si>
  <si>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</si>
  <si>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</si>
  <si>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</si>
  <si>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</si>
  <si>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</si>
  <si>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</si>
  <si>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</si>
  <si>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</si>
  <si>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</si>
  <si>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</si>
  <si>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</si>
  <si>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</si>
  <si>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</si>
  <si>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</si>
  <si>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</si>
  <si>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</si>
  <si>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</si>
  <si>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</si>
  <si>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</si>
  <si>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</si>
  <si>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</si>
  <si>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</si>
  <si>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</si>
  <si>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</si>
  <si>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</si>
  <si>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</si>
  <si>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</si>
  <si>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</si>
  <si>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</si>
  <si>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</si>
  <si>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</si>
  <si>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</si>
  <si>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</si>
  <si>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</si>
  <si>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</si>
  <si>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</si>
  <si>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</si>
  <si>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</si>
  <si>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</si>
  <si>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</si>
  <si>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</si>
  <si>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</si>
  <si>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</si>
  <si>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</si>
  <si>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</si>
  <si>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</si>
  <si>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</si>
  <si>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</si>
  <si>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</si>
  <si>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</si>
  <si>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</si>
  <si>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</si>
  <si>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</si>
  <si>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</si>
  <si>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</si>
  <si>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</si>
  <si>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</si>
  <si>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</si>
  <si>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</si>
  <si>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</si>
  <si>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</si>
  <si>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</si>
  <si>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</si>
  <si>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</si>
  <si>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</si>
  <si>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</si>
  <si>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</si>
  <si>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</si>
  <si>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</si>
  <si>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</si>
  <si>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</si>
  <si>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</si>
  <si>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</si>
  <si>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</si>
  <si>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</si>
  <si>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</si>
  <si>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</si>
  <si>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</si>
  <si>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</si>
  <si>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</si>
  <si>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</si>
  <si>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</si>
  <si>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</si>
  <si>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</si>
  <si>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</si>
  <si>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</si>
  <si>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</si>
  <si>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</si>
  <si>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</si>
  <si>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</si>
  <si>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</si>
  <si>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</si>
  <si>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</si>
  <si>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</si>
  <si>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</si>
  <si>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</si>
  <si>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</si>
  <si>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</si>
  <si>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</si>
  <si>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</si>
  <si>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</si>
  <si>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</si>
  <si>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</si>
  <si>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</si>
  <si>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</si>
  <si>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</si>
  <si>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</si>
  <si>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</si>
  <si>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</si>
  <si>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</si>
  <si>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</si>
  <si>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</si>
  <si>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</si>
  <si>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</si>
  <si>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</si>
  <si>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</si>
  <si>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</si>
  <si>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</si>
  <si>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</si>
  <si>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</si>
  <si>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</si>
  <si>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</si>
  <si>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</si>
  <si>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</si>
  <si>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</si>
  <si>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</si>
  <si>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</si>
  <si>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</si>
  <si>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</si>
  <si>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</si>
  <si>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</si>
  <si>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</si>
  <si>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</si>
  <si>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</si>
  <si>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</si>
  <si>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</si>
  <si>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MABTECH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</si>
  <si>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</si>
  <si>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</si>
  <si>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</si>
  <si>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</si>
  <si>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</si>
  <si>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</si>
  <si>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</si>
  <si>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</si>
  <si>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</si>
  <si>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</si>
  <si>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</si>
  <si>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</si>
  <si>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</si>
  <si>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</si>
  <si>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</si>
  <si>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</si>
  <si>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</si>
  <si>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</si>
  <si>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</si>
  <si>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</si>
  <si>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</si>
  <si>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</si>
  <si>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</si>
  <si>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</si>
  <si>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</si>
  <si>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</si>
  <si>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</si>
  <si>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</si>
  <si>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</si>
  <si>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</si>
  <si>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</si>
  <si>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</si>
  <si>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</si>
  <si>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</si>
  <si>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</si>
  <si>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</si>
  <si>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</si>
  <si>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</si>
  <si>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</si>
  <si>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</si>
  <si>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</si>
  <si>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</si>
  <si>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</si>
  <si>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</si>
  <si>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</si>
  <si>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</si>
  <si>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</si>
  <si>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</si>
  <si>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</si>
  <si>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</si>
  <si>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</si>
  <si>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</si>
  <si>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</si>
  <si>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</si>
  <si>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</si>
  <si>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</si>
  <si>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</si>
  <si>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</si>
  <si>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</si>
  <si>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</si>
  <si>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</si>
  <si>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</si>
  <si>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</si>
  <si>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</si>
  <si>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</si>
  <si>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</si>
  <si>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</si>
  <si>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</si>
  <si>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</si>
  <si>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</si>
  <si>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</si>
  <si>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</si>
  <si>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</si>
  <si>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Unit Price</t>
  </si>
  <si>
    <t>EED116673</t>
  </si>
  <si>
    <t>Misc</t>
  </si>
  <si>
    <t>T-589/25-26</t>
  </si>
  <si>
    <t>N-187978-01-0020</t>
  </si>
  <si>
    <t>N-187978-02-0020</t>
  </si>
  <si>
    <t>N-187978-03-0020</t>
  </si>
  <si>
    <t>N-187978-04-0020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</si>
  <si>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</si>
  <si>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</si>
  <si>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</si>
  <si>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</si>
  <si>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</si>
  <si>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</si>
  <si>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</si>
  <si>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Not Received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</si>
  <si>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</si>
  <si>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</si>
  <si>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</si>
  <si>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</si>
  <si>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</si>
  <si>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</si>
  <si>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</si>
  <si>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</si>
  <si>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</si>
  <si>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</si>
  <si>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</si>
  <si>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</si>
  <si>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</si>
  <si>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</si>
  <si>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</si>
  <si>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</si>
  <si>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</si>
  <si>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</si>
  <si>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</si>
  <si>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</si>
  <si>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</si>
  <si>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</si>
  <si>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</si>
  <si>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</si>
  <si>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</si>
  <si>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</si>
  <si>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</si>
  <si>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</si>
  <si>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</si>
  <si>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</si>
  <si>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</si>
  <si>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</si>
  <si>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</si>
  <si>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</si>
  <si>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</si>
  <si>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</si>
  <si>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</si>
  <si>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</si>
  <si>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</si>
  <si>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</si>
  <si>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</si>
  <si>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</si>
  <si>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</si>
  <si>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</si>
  <si>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</si>
  <si>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</si>
  <si>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</si>
  <si>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</si>
  <si>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</si>
  <si>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</si>
  <si>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</si>
  <si>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</si>
  <si>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</si>
  <si>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</si>
  <si>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</si>
  <si>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</si>
  <si>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</si>
  <si>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</si>
  <si>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</si>
  <si>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</si>
  <si>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</si>
  <si>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</si>
  <si>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</si>
  <si>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</si>
  <si>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</si>
  <si>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</si>
  <si>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</si>
  <si>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</si>
  <si>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</si>
  <si>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</si>
  <si>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</si>
  <si>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</si>
  <si>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</si>
  <si>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</si>
  <si>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</si>
  <si>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</si>
  <si>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</si>
  <si>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</si>
  <si>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</si>
  <si>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</si>
  <si>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</si>
  <si>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</si>
  <si>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</si>
  <si>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</si>
  <si>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</si>
  <si>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</si>
  <si>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</si>
  <si>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</si>
  <si>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</si>
  <si>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</si>
  <si>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</si>
  <si>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</si>
  <si>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</si>
  <si>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</si>
  <si>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</si>
  <si>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</si>
  <si>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</si>
  <si>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</si>
  <si>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</si>
  <si>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</si>
  <si>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</si>
  <si>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</si>
  <si>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</si>
  <si>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</si>
  <si>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</si>
  <si>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</si>
  <si>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</si>
  <si>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</si>
  <si>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</si>
  <si>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</si>
  <si>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</si>
  <si>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</si>
  <si>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</si>
  <si>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</si>
  <si>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</si>
  <si>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</si>
  <si>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</si>
  <si>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</si>
  <si>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</si>
  <si>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D-001810-01-20, 20nmol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</si>
  <si>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</si>
  <si>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</si>
  <si>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</si>
  <si>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</si>
  <si>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</si>
  <si>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</si>
  <si>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</si>
  <si>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</si>
  <si>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</si>
  <si>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</si>
  <si>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</si>
  <si>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</si>
  <si>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</si>
  <si>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</si>
  <si>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</si>
  <si>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</si>
  <si>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</si>
  <si>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</si>
  <si>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</si>
  <si>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</si>
  <si>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</si>
  <si>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</si>
  <si>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</si>
  <si>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</si>
  <si>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</si>
  <si>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</si>
  <si>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</si>
  <si>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</si>
  <si>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</si>
  <si>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</si>
  <si>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</si>
  <si>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</si>
  <si>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</si>
  <si>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</si>
  <si>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</si>
  <si>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</si>
  <si>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</si>
  <si>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</si>
  <si>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</si>
  <si>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</si>
  <si>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</si>
  <si>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</si>
  <si>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</si>
  <si>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</si>
  <si>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</si>
  <si>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</si>
  <si>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</si>
  <si>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</si>
  <si>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</si>
  <si>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</si>
  <si>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</si>
  <si>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</si>
  <si>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</si>
  <si>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</si>
  <si>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</si>
  <si>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</si>
  <si>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</si>
  <si>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</si>
  <si>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</si>
  <si>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</si>
  <si>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</si>
  <si>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</si>
  <si>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</si>
  <si>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</si>
  <si>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</si>
  <si>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</si>
  <si>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</si>
  <si>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</si>
  <si>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</si>
  <si>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</si>
  <si>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</si>
  <si>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</si>
  <si>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</si>
  <si>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</si>
  <si>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</si>
  <si>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</si>
  <si>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</si>
  <si>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</si>
  <si>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</si>
  <si>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</si>
  <si>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</si>
  <si>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</si>
  <si>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</si>
  <si>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</si>
  <si>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</si>
  <si>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</si>
  <si>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</si>
  <si>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</si>
  <si>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</si>
  <si>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</si>
  <si>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</si>
  <si>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</si>
  <si>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</si>
  <si>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</si>
  <si>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</si>
  <si>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</si>
  <si>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</si>
  <si>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</si>
  <si>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</si>
  <si>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</si>
  <si>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</si>
  <si>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</si>
  <si>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</si>
  <si>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</si>
  <si>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</si>
  <si>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</si>
  <si>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</si>
  <si>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</si>
  <si>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</si>
  <si>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</si>
  <si>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</si>
  <si>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</si>
  <si>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</si>
  <si>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</si>
  <si>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</si>
  <si>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</si>
  <si>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</si>
  <si>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</si>
  <si>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</si>
  <si>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</si>
  <si>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</si>
  <si>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</si>
  <si>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</si>
  <si>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</si>
  <si>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</si>
  <si>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</si>
  <si>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</si>
  <si>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</si>
  <si>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</si>
  <si>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</si>
  <si>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</si>
  <si>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</si>
  <si>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</si>
  <si>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</si>
  <si>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</si>
  <si>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</si>
  <si>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</si>
  <si>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</si>
  <si>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</si>
  <si>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</si>
  <si>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</si>
  <si>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</si>
  <si>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</si>
  <si>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</si>
  <si>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</si>
  <si>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</si>
  <si>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</si>
  <si>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</si>
  <si>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</si>
  <si>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</si>
  <si>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</si>
  <si>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</si>
  <si>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</si>
  <si>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</si>
  <si>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</si>
  <si>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</si>
  <si>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</si>
  <si>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</si>
  <si>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</si>
  <si>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</si>
  <si>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</si>
  <si>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</si>
  <si>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</si>
  <si>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</si>
  <si>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</si>
  <si>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</si>
  <si>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</si>
  <si>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</si>
  <si>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</si>
  <si>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</si>
  <si>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</si>
  <si>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</si>
  <si>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</si>
  <si>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</si>
  <si>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</si>
  <si>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</si>
  <si>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</si>
  <si>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</si>
  <si>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</si>
  <si>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</si>
  <si>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</si>
  <si>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</si>
  <si>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</si>
  <si>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</si>
  <si>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</si>
  <si>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</si>
  <si>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</si>
  <si>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</si>
  <si>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</si>
  <si>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</si>
  <si>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</si>
  <si>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</si>
  <si>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</si>
  <si>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</si>
  <si>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</si>
  <si>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</si>
  <si>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</si>
  <si>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</si>
  <si>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</si>
  <si>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</si>
  <si>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</si>
  <si>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</si>
  <si>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</si>
  <si>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</si>
  <si>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</si>
  <si>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</si>
  <si>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</si>
  <si>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</si>
  <si>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</si>
  <si>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</si>
  <si>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</si>
  <si>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</si>
  <si>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</si>
  <si>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</si>
  <si>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</si>
  <si>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</si>
  <si>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</si>
  <si>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</si>
  <si>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</si>
  <si>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</si>
  <si>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</si>
  <si>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</si>
  <si>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</si>
  <si>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</si>
  <si>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</si>
  <si>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</si>
  <si>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</si>
  <si>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</si>
  <si>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</si>
  <si>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</si>
  <si>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</si>
  <si>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</si>
  <si>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</si>
  <si>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</si>
  <si>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</si>
  <si>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</si>
  <si>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</si>
  <si>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</si>
  <si>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</si>
  <si>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</si>
  <si>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</si>
  <si>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</si>
  <si>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</si>
  <si>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</si>
  <si>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</si>
  <si>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</si>
  <si>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</si>
  <si>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</si>
  <si>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</si>
  <si>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</si>
  <si>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</si>
  <si>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</si>
  <si>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</si>
  <si>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</si>
  <si>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</si>
  <si>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</si>
  <si>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</si>
  <si>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</si>
  <si>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</si>
  <si>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</si>
  <si>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</si>
  <si>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</si>
  <si>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</si>
  <si>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</si>
  <si>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</si>
  <si>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</si>
  <si>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</si>
  <si>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</si>
  <si>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</si>
  <si>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</si>
  <si>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</si>
  <si>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</si>
  <si>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</si>
  <si>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</si>
  <si>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</si>
  <si>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</si>
  <si>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</si>
  <si>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</si>
  <si>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</si>
  <si>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</si>
  <si>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</si>
  <si>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</si>
  <si>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</si>
  <si>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</si>
  <si>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</si>
  <si>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</si>
  <si>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</si>
  <si>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</si>
  <si>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</si>
  <si>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</si>
  <si>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</si>
  <si>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</si>
  <si>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</si>
  <si>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</si>
  <si>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</si>
  <si>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</si>
  <si>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</si>
  <si>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</si>
  <si>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</si>
  <si>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</si>
  <si>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</si>
  <si>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</si>
  <si>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</si>
  <si>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</si>
  <si>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</si>
  <si>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</si>
  <si>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</si>
  <si>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</si>
  <si>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</si>
  <si>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</si>
  <si>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</si>
  <si>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</si>
  <si>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</si>
  <si>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</si>
  <si>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</si>
  <si>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</si>
  <si>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</si>
  <si>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</si>
  <si>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</si>
  <si>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</si>
  <si>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</si>
  <si>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</si>
  <si>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</si>
  <si>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</si>
  <si>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</si>
  <si>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</si>
  <si>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</si>
  <si>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</si>
  <si>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</si>
  <si>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</si>
  <si>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</si>
  <si>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</si>
  <si>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</si>
  <si>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</si>
  <si>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</si>
  <si>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</si>
  <si>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</si>
  <si>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</si>
  <si>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</si>
  <si>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</si>
  <si>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</si>
  <si>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</si>
  <si>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</si>
  <si>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</si>
  <si>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</si>
  <si>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</si>
  <si>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</si>
  <si>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</si>
  <si>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BIOXCELL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</si>
  <si>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</si>
  <si>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</si>
  <si>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</si>
  <si>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</si>
  <si>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</si>
  <si>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</si>
  <si>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</si>
  <si>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</si>
  <si>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</si>
  <si>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</si>
  <si>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</si>
  <si>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</si>
  <si>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</si>
  <si>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</si>
  <si>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</si>
  <si>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</si>
  <si>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</si>
  <si>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</si>
  <si>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</si>
  <si>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</si>
  <si>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</si>
  <si>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</si>
  <si>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</si>
  <si>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</si>
  <si>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</si>
  <si>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</si>
  <si>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</si>
  <si>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</si>
  <si>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</si>
  <si>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</si>
  <si>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</si>
  <si>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</si>
  <si>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</si>
  <si>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</si>
  <si>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</si>
  <si>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</si>
  <si>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</si>
  <si>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</si>
  <si>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</si>
  <si>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</si>
  <si>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</si>
  <si>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</si>
  <si>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</si>
  <si>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</si>
  <si>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</si>
  <si>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</si>
  <si>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</si>
  <si>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</si>
  <si>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</si>
  <si>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</si>
  <si>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</si>
  <si>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</si>
  <si>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</si>
  <si>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</si>
  <si>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</si>
  <si>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</si>
  <si>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</si>
  <si>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</si>
  <si>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</si>
  <si>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</si>
  <si>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</si>
  <si>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</si>
  <si>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</si>
  <si>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</si>
  <si>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</si>
  <si>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</si>
  <si>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</si>
  <si>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</si>
  <si>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</si>
  <si>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</si>
  <si>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</si>
  <si>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</si>
  <si>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</si>
  <si>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</si>
  <si>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</si>
  <si>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</si>
  <si>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</si>
  <si>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</si>
  <si>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</si>
  <si>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</si>
  <si>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</si>
  <si>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</si>
  <si>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</si>
  <si>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</si>
  <si>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</si>
  <si>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</si>
  <si>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</si>
  <si>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</si>
  <si>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</si>
  <si>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</si>
  <si>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</si>
  <si>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</si>
  <si>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</si>
  <si>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</si>
  <si>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</si>
  <si>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</si>
  <si>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</si>
  <si>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</si>
  <si>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</si>
  <si>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</si>
  <si>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</si>
  <si>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</si>
  <si>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</si>
  <si>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</si>
  <si>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</si>
  <si>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</si>
  <si>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</si>
  <si>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</si>
  <si>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</si>
  <si>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</si>
  <si>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</si>
  <si>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</si>
  <si>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</si>
  <si>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</si>
  <si>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</si>
  <si>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</si>
  <si>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</si>
  <si>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</si>
  <si>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</si>
  <si>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</si>
  <si>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</si>
  <si>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</si>
  <si>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</si>
  <si>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</si>
  <si>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</si>
  <si>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</si>
  <si>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</si>
  <si>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</si>
  <si>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</si>
  <si>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</si>
  <si>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</si>
  <si>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</si>
  <si>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</si>
  <si>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</si>
  <si>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</si>
  <si>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</si>
  <si>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</si>
  <si>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</si>
  <si>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</si>
  <si>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</si>
  <si>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</si>
  <si>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</si>
  <si>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</si>
  <si>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</si>
  <si>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</si>
  <si>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</si>
  <si>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</si>
  <si>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</si>
  <si>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</si>
  <si>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</si>
  <si>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</si>
  <si>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</si>
  <si>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</si>
  <si>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</si>
  <si>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</si>
  <si>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</si>
  <si>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</si>
  <si>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</si>
  <si>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</si>
  <si>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</si>
  <si>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</si>
  <si>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</si>
  <si>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</si>
  <si>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</si>
  <si>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</si>
  <si>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</si>
  <si>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</si>
  <si>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</si>
  <si>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</si>
  <si>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</si>
  <si>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</si>
  <si>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</si>
  <si>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</si>
  <si>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</si>
  <si>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</si>
  <si>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</si>
  <si>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</si>
  <si>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</si>
  <si>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</si>
  <si>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</si>
  <si>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</si>
  <si>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</si>
  <si>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</si>
  <si>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</si>
  <si>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</si>
  <si>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</si>
  <si>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</si>
  <si>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</si>
  <si>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</si>
  <si>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</si>
  <si>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</si>
  <si>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</si>
  <si>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</si>
  <si>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</si>
  <si>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</si>
  <si>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</si>
  <si>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</si>
  <si>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</si>
  <si>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</si>
  <si>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</si>
  <si>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</si>
  <si>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</si>
  <si>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</si>
  <si>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</si>
  <si>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</si>
  <si>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</si>
  <si>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</si>
  <si>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</si>
  <si>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</si>
  <si>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</si>
  <si>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</si>
  <si>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</si>
  <si>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</si>
  <si>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</si>
  <si>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</si>
  <si>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</si>
  <si>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</si>
  <si>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</si>
  <si>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</si>
  <si>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</si>
  <si>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</si>
  <si>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</si>
  <si>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</si>
  <si>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</si>
  <si>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</si>
  <si>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</si>
  <si>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</si>
  <si>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</si>
  <si>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</si>
  <si>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</si>
  <si>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</si>
  <si>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</si>
  <si>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</si>
  <si>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</si>
  <si>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</si>
  <si>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</si>
  <si>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</si>
  <si>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</si>
  <si>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</si>
  <si>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</si>
  <si>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</si>
  <si>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</si>
  <si>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</si>
  <si>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</si>
  <si>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</si>
  <si>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</si>
  <si>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</si>
  <si>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</si>
  <si>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</si>
  <si>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</si>
  <si>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</si>
  <si>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</si>
  <si>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</si>
  <si>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</si>
  <si>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</si>
  <si>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</si>
  <si>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</si>
  <si>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</si>
  <si>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</si>
  <si>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</si>
  <si>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</si>
  <si>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</si>
  <si>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</si>
  <si>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</si>
  <si>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</si>
  <si>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</si>
  <si>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</si>
  <si>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</si>
  <si>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</si>
  <si>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</si>
  <si>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</si>
  <si>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</si>
  <si>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</si>
  <si>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</si>
  <si>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</si>
  <si>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</si>
  <si>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</si>
  <si>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</si>
  <si>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</si>
  <si>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</si>
  <si>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</si>
  <si>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</si>
  <si>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</si>
  <si>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</si>
  <si>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</si>
  <si>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</si>
  <si>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</si>
  <si>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</si>
  <si>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</si>
  <si>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</si>
  <si>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</si>
  <si>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</si>
  <si>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</si>
  <si>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</si>
  <si>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</si>
  <si>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</si>
  <si>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</si>
  <si>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</si>
  <si>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</si>
  <si>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</si>
  <si>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</si>
  <si>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</si>
  <si>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</si>
  <si>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</si>
  <si>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</si>
  <si>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</si>
  <si>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</si>
  <si>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</si>
  <si>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</si>
  <si>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</si>
  <si>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</si>
  <si>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</si>
  <si>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</si>
  <si>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</si>
  <si>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</si>
  <si>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</si>
  <si>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</si>
  <si>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</si>
  <si>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</si>
  <si>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</si>
  <si>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</si>
  <si>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</si>
  <si>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</si>
  <si>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</si>
  <si>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</si>
  <si>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</si>
  <si>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</si>
  <si>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</si>
  <si>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</si>
  <si>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</si>
  <si>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</si>
  <si>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</si>
  <si>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</si>
  <si>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</si>
  <si>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</si>
  <si>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</si>
  <si>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</si>
  <si>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</si>
  <si>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</si>
  <si>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</si>
  <si>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</si>
  <si>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</si>
  <si>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</si>
  <si>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</si>
  <si>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</si>
  <si>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</si>
  <si>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</si>
  <si>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</si>
  <si>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</si>
  <si>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</si>
  <si>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</si>
  <si>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</si>
  <si>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</si>
  <si>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</si>
  <si>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</si>
  <si>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</si>
  <si>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</si>
  <si>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</si>
  <si>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</si>
  <si>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</si>
  <si>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</si>
  <si>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</si>
  <si>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</si>
  <si>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</si>
  <si>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</si>
  <si>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</si>
  <si>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</si>
  <si>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</si>
  <si>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</si>
  <si>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</si>
  <si>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</si>
  <si>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</si>
  <si>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</si>
  <si>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</si>
  <si>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</si>
  <si>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</si>
  <si>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</si>
  <si>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</si>
  <si>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</si>
  <si>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</si>
  <si>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</si>
  <si>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</si>
  <si>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</si>
  <si>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</si>
  <si>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</si>
  <si>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</si>
  <si>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</si>
  <si>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</si>
  <si>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</si>
  <si>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</si>
  <si>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</si>
  <si>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</si>
  <si>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</si>
  <si>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</si>
  <si>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</si>
  <si>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</si>
  <si>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</si>
  <si>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</si>
  <si>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</si>
  <si>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</si>
  <si>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</si>
  <si>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</si>
  <si>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</si>
  <si>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</si>
  <si>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</si>
  <si>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</si>
  <si>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</si>
  <si>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</si>
  <si>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</si>
  <si>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</si>
  <si>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</si>
  <si>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</si>
  <si>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</si>
  <si>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</si>
  <si>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</si>
  <si>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</si>
  <si>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</si>
  <si>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</si>
  <si>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</si>
  <si>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</si>
  <si>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</si>
  <si>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</si>
  <si>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</si>
  <si>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</si>
  <si>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</si>
  <si>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</si>
  <si>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</si>
  <si>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</si>
  <si>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</si>
  <si>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</si>
  <si>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</si>
  <si>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</si>
  <si>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</si>
  <si>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</si>
  <si>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</si>
  <si>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</si>
  <si>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</si>
  <si>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</si>
  <si>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</si>
  <si>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</si>
  <si>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</si>
  <si>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</si>
  <si>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</si>
  <si>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</si>
  <si>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</si>
  <si>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</si>
  <si>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</si>
  <si>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</si>
  <si>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</si>
  <si>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</si>
  <si>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</si>
  <si>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</si>
  <si>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</si>
  <si>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</si>
  <si>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</si>
  <si>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</si>
  <si>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</si>
  <si>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</si>
  <si>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</si>
  <si>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</si>
  <si>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</si>
  <si>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</si>
  <si>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</si>
  <si>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</si>
  <si>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</si>
  <si>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</si>
  <si>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</si>
  <si>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</si>
  <si>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</si>
  <si>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</si>
  <si>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</si>
  <si>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</si>
  <si>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</si>
  <si>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</si>
  <si>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</si>
  <si>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</si>
  <si>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</si>
  <si>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</si>
  <si>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</si>
  <si>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</si>
  <si>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</si>
  <si>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</si>
  <si>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</si>
  <si>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</si>
  <si>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</si>
  <si>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</si>
  <si>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</si>
  <si>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</si>
  <si>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</si>
  <si>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</si>
  <si>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</si>
  <si>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</si>
  <si>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</si>
  <si>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</si>
  <si>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</si>
  <si>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</si>
  <si>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</si>
  <si>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</si>
  <si>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</si>
  <si>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</si>
  <si>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</si>
  <si>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</si>
  <si>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</si>
  <si>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</si>
  <si>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</si>
  <si>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</si>
  <si>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</si>
  <si>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</si>
  <si>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</si>
  <si>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</si>
  <si>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</si>
  <si>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</si>
  <si>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</si>
  <si>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</si>
  <si>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</si>
  <si>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</si>
  <si>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</si>
  <si>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</si>
  <si>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</si>
  <si>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</si>
  <si>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</si>
  <si>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</si>
  <si>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</si>
  <si>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</si>
  <si>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</si>
  <si>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</si>
  <si>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</si>
  <si>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</si>
  <si>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</si>
  <si>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</si>
  <si>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</si>
  <si>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</si>
  <si>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</si>
  <si>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</si>
  <si>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</si>
  <si>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</si>
  <si>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</si>
  <si>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</si>
  <si>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</si>
  <si>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</si>
  <si>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</si>
  <si>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</si>
  <si>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</si>
  <si>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</si>
  <si>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</si>
  <si>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</si>
  <si>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</si>
  <si>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</si>
  <si>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</si>
  <si>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</si>
  <si>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</si>
  <si>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</si>
  <si>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</si>
  <si>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</si>
  <si>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</si>
  <si>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</si>
  <si>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</si>
  <si>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</si>
  <si>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</si>
  <si>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</si>
  <si>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</si>
  <si>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</si>
  <si>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</si>
  <si>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</si>
  <si>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</si>
  <si>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</si>
  <si>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</si>
  <si>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</si>
  <si>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</si>
  <si>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</si>
  <si>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</si>
  <si>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</si>
  <si>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</si>
  <si>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</si>
  <si>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</si>
  <si>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</si>
  <si>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</si>
  <si>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</si>
  <si>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</si>
  <si>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</si>
  <si>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</si>
  <si>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</si>
  <si>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</si>
  <si>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</si>
  <si>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</si>
  <si>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</si>
  <si>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</si>
  <si>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</si>
  <si>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</si>
  <si>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</si>
  <si>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</si>
  <si>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</si>
  <si>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</si>
  <si>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</si>
  <si>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</si>
  <si>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</si>
  <si>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</si>
  <si>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</si>
  <si>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</si>
  <si>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</si>
  <si>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</si>
  <si>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</si>
  <si>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</si>
  <si>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</si>
  <si>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</si>
  <si>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</si>
  <si>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</si>
  <si>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</si>
  <si>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</si>
  <si>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</si>
  <si>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</si>
  <si>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</si>
  <si>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</si>
  <si>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</si>
  <si>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</si>
  <si>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</si>
  <si>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</si>
  <si>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</si>
  <si>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</si>
  <si>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</si>
  <si>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</si>
  <si>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</si>
  <si>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</si>
  <si>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</si>
  <si>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</si>
  <si>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</si>
  <si>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</si>
  <si>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</si>
  <si>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</si>
  <si>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</si>
  <si>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</si>
  <si>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</si>
  <si>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</si>
  <si>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</si>
  <si>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</si>
  <si>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</si>
  <si>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</si>
  <si>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</si>
  <si>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</si>
  <si>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</si>
  <si>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</si>
  <si>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</si>
  <si>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</si>
  <si>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</si>
  <si>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</si>
  <si>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</si>
  <si>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</si>
  <si>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</si>
  <si>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</si>
  <si>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</si>
  <si>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</si>
  <si>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</si>
  <si>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</si>
  <si>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</si>
  <si>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</si>
  <si>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</si>
  <si>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</si>
  <si>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</si>
  <si>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</si>
  <si>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</si>
  <si>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</si>
  <si>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</si>
  <si>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</si>
  <si>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</si>
  <si>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</si>
  <si>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</si>
  <si>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</si>
  <si>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</si>
  <si>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</si>
  <si>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</si>
  <si>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</si>
  <si>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</si>
  <si>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</si>
  <si>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</si>
  <si>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</si>
  <si>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</si>
  <si>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</si>
  <si>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</si>
  <si>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</si>
  <si>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</si>
  <si>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</si>
  <si>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</si>
  <si>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</si>
  <si>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</si>
  <si>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</si>
  <si>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</si>
  <si>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</si>
  <si>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</si>
  <si>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</si>
  <si>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</si>
  <si>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</si>
  <si>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</si>
  <si>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</si>
  <si>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</si>
  <si>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</si>
  <si>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</si>
  <si>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</si>
  <si>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</si>
  <si>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</si>
  <si>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</si>
  <si>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</si>
  <si>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</si>
  <si>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</si>
  <si>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</si>
  <si>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</si>
  <si>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</si>
  <si>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</si>
  <si>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</si>
  <si>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</si>
  <si>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</si>
  <si>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</si>
  <si>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</si>
  <si>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</si>
  <si>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</si>
  <si>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</si>
  <si>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</si>
  <si>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</si>
  <si>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</si>
  <si>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</si>
  <si>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</si>
  <si>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</si>
  <si>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</si>
  <si>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</si>
  <si>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</si>
  <si>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</si>
  <si>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</si>
  <si>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</si>
  <si>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</si>
  <si>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</si>
  <si>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</si>
  <si>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</si>
  <si>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</si>
  <si>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</si>
  <si>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</si>
  <si>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</si>
  <si>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</si>
  <si>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</si>
  <si>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</si>
  <si>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</si>
  <si>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</si>
  <si>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</si>
  <si>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</si>
  <si>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</si>
  <si>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</si>
  <si>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</si>
  <si>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</si>
  <si>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</si>
  <si>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</si>
  <si>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</si>
  <si>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</si>
  <si>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</si>
  <si>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</si>
  <si>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</si>
  <si>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</si>
  <si>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</si>
  <si>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</si>
  <si>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</si>
  <si>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</si>
  <si>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</si>
  <si>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</si>
  <si>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</si>
  <si>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</si>
  <si>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</si>
  <si>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</si>
  <si>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</si>
  <si>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</si>
  <si>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</si>
  <si>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</si>
  <si>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</si>
  <si>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</si>
  <si>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</si>
  <si>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</si>
  <si>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</si>
  <si>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</si>
  <si>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</si>
  <si>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</si>
  <si>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</si>
  <si>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</si>
  <si>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</si>
  <si>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</si>
  <si>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BIOTIUM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</si>
  <si>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</si>
  <si>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</si>
  <si>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</si>
  <si>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</si>
  <si>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</si>
  <si>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</si>
  <si>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</si>
  <si>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</si>
  <si>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</si>
  <si>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</si>
  <si>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</si>
  <si>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</si>
  <si>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</si>
  <si>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</si>
  <si>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</si>
  <si>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</si>
  <si>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</si>
  <si>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</si>
  <si>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</si>
  <si>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</si>
  <si>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</si>
  <si>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</si>
  <si>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</si>
  <si>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</si>
  <si>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</si>
  <si>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</si>
  <si>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</si>
  <si>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</si>
  <si>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</si>
  <si>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</si>
  <si>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Pending Confirmation By Customer (Sandeep)</t>
  </si>
  <si>
    <t>Mohit Remarks</t>
  </si>
  <si>
    <t>PRIYA</t>
  </si>
  <si>
    <t>ANJALI</t>
  </si>
  <si>
    <t>TANNU</t>
  </si>
  <si>
    <t>BRAND</t>
  </si>
  <si>
    <t>Responsible</t>
  </si>
  <si>
    <t>STOCK</t>
  </si>
  <si>
    <t>Remarks2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</si>
  <si>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</si>
  <si>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</si>
  <si>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</si>
  <si>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</si>
  <si>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</si>
  <si>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</si>
  <si>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</si>
  <si>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</si>
  <si>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</si>
  <si>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</si>
  <si>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</si>
  <si>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</si>
  <si>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</si>
  <si>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</si>
  <si>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</si>
  <si>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</si>
  <si>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</si>
  <si>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</si>
  <si>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</si>
  <si>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</si>
  <si>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</si>
  <si>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</si>
  <si>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</si>
  <si>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</si>
  <si>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Biolegend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</si>
  <si>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</si>
  <si>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</si>
  <si>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</si>
  <si>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</si>
  <si>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</si>
  <si>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</si>
  <si>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</si>
  <si>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</si>
  <si>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</si>
  <si>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</si>
  <si>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</si>
  <si>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</si>
  <si>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</si>
  <si>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</si>
  <si>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</si>
  <si>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</si>
  <si>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</si>
  <si>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</si>
  <si>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</si>
  <si>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</si>
  <si>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</si>
  <si>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</si>
  <si>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</si>
  <si>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</si>
  <si>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</si>
  <si>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</si>
  <si>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</si>
  <si>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</si>
  <si>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</si>
  <si>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</si>
  <si>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</si>
  <si>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</si>
  <si>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</si>
  <si>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</si>
  <si>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</si>
  <si>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</si>
  <si>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</si>
  <si>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</si>
  <si>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</si>
  <si>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</si>
  <si>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</si>
  <si>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</si>
  <si>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</si>
  <si>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</si>
  <si>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</si>
  <si>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</si>
  <si>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</si>
  <si>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</si>
  <si>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</si>
  <si>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</si>
  <si>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</si>
  <si>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</si>
  <si>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</si>
  <si>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</si>
  <si>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</si>
  <si>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</si>
  <si>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</si>
  <si>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</si>
  <si>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</si>
  <si>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</si>
  <si>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</si>
  <si>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</si>
  <si>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</si>
  <si>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</si>
  <si>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</si>
  <si>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</si>
  <si>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</si>
  <si>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</si>
  <si>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</si>
  <si>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</si>
  <si>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</si>
  <si>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</si>
  <si>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</si>
  <si>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</si>
  <si>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</si>
  <si>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</si>
  <si>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</si>
  <si>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</si>
  <si>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</si>
  <si>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</si>
  <si>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</si>
  <si>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</si>
  <si>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</si>
  <si>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</si>
  <si>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</si>
  <si>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</si>
  <si>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</si>
  <si>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</si>
  <si>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</si>
  <si>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</si>
  <si>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</si>
  <si>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</si>
  <si>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</si>
  <si>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</si>
  <si>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</si>
  <si>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</si>
  <si>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</si>
  <si>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</si>
  <si>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</si>
  <si>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</si>
  <si>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</si>
  <si>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</si>
  <si>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</si>
  <si>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</si>
  <si>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</si>
  <si>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</si>
  <si>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</si>
  <si>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</si>
  <si>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Brand Name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</si>
  <si>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</si>
  <si>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</si>
  <si>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</si>
  <si>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</si>
  <si>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</si>
  <si>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</si>
  <si>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</si>
  <si>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</si>
  <si>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</si>
  <si>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</si>
  <si>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</si>
  <si>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</si>
  <si>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</si>
  <si>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DHARMACON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</si>
  <si>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</si>
  <si>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</si>
  <si>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</si>
  <si>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</si>
  <si>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</si>
  <si>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</si>
  <si>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</si>
  <si>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</si>
  <si>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</si>
  <si>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</si>
  <si>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</si>
  <si>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</si>
  <si>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</si>
  <si>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</si>
  <si>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</si>
  <si>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</si>
  <si>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</si>
  <si>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</si>
  <si>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</si>
  <si>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</si>
  <si>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</si>
  <si>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</si>
  <si>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</si>
  <si>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</si>
  <si>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</si>
  <si>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</si>
  <si>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</si>
  <si>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</si>
  <si>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</si>
  <si>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</si>
  <si>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</si>
  <si>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</si>
  <si>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</si>
  <si>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</si>
  <si>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</si>
  <si>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</si>
  <si>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</si>
  <si>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</si>
  <si>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</si>
  <si>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</si>
  <si>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</si>
  <si>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</si>
  <si>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</si>
  <si>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</si>
  <si>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</si>
  <si>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</si>
  <si>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</si>
  <si>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</si>
  <si>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</si>
  <si>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</si>
  <si>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</si>
  <si>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</si>
  <si>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</si>
  <si>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</si>
  <si>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</si>
  <si>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</si>
  <si>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</si>
  <si>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</si>
  <si>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</si>
  <si>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</si>
  <si>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</si>
  <si>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</si>
  <si>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</si>
  <si>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</si>
  <si>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</si>
  <si>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</si>
  <si>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</si>
  <si>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</si>
  <si>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</si>
  <si>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</si>
  <si>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</si>
  <si>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</si>
  <si>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</si>
  <si>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</si>
  <si>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</si>
  <si>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</si>
  <si>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</si>
  <si>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</si>
  <si>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</si>
  <si>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</si>
  <si>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</si>
  <si>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</si>
  <si>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</si>
  <si>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</si>
  <si>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</si>
  <si>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</si>
  <si>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</si>
  <si>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</si>
  <si>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</si>
  <si>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</si>
  <si>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</si>
  <si>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</si>
  <si>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</si>
  <si>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</si>
  <si>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</si>
  <si>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</si>
  <si>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</si>
  <si>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</si>
  <si>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</si>
  <si>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</si>
  <si>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</si>
  <si>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</si>
  <si>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</si>
  <si>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</si>
  <si>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</si>
  <si>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</si>
  <si>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</si>
  <si>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</si>
  <si>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</si>
  <si>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</si>
  <si>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</si>
  <si>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</si>
  <si>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</si>
  <si>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</si>
  <si>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</si>
  <si>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</si>
  <si>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</si>
  <si>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</si>
  <si>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</si>
  <si>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</si>
  <si>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</si>
  <si>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</si>
  <si>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</si>
  <si>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</si>
  <si>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</si>
  <si>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</si>
  <si>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</si>
  <si>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</si>
  <si>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</si>
  <si>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</si>
  <si>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</si>
  <si>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</si>
  <si>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</si>
  <si>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</si>
  <si>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</si>
  <si>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</si>
  <si>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</si>
  <si>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</si>
  <si>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</si>
  <si>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</si>
  <si>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</si>
  <si>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</si>
  <si>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</si>
  <si>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</si>
  <si>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</si>
  <si>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</si>
  <si>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</si>
  <si>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</si>
  <si>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</si>
  <si>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</si>
  <si>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</si>
  <si>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</si>
  <si>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</si>
  <si>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</si>
  <si>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</si>
  <si>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</si>
  <si>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</si>
  <si>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</si>
  <si>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</si>
  <si>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</si>
  <si>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</si>
  <si>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</si>
  <si>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</si>
  <si>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</si>
  <si>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</si>
  <si>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</si>
  <si>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</si>
  <si>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</si>
  <si>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</si>
  <si>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</si>
  <si>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</si>
  <si>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</si>
  <si>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</si>
  <si>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</si>
  <si>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</si>
  <si>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</si>
  <si>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</si>
  <si>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</si>
  <si>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</si>
  <si>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</si>
  <si>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</si>
  <si>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</si>
  <si>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</si>
  <si>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</si>
  <si>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</si>
  <si>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</si>
  <si>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</si>
  <si>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</si>
  <si>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</si>
  <si>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</si>
  <si>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</si>
  <si>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</si>
  <si>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</si>
  <si>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</si>
  <si>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</si>
  <si>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</si>
  <si>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</si>
  <si>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</si>
  <si>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</si>
  <si>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</si>
  <si>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</si>
  <si>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</si>
  <si>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</si>
  <si>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</si>
  <si>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</si>
  <si>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</si>
  <si>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</si>
  <si>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</si>
  <si>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</si>
  <si>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</si>
  <si>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</si>
  <si>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</si>
  <si>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</si>
  <si>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</si>
  <si>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</si>
  <si>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</si>
  <si>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</si>
  <si>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</si>
  <si>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</si>
  <si>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</si>
  <si>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</si>
  <si>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</si>
  <si>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</si>
  <si>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</si>
  <si>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</si>
  <si>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</si>
  <si>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</si>
  <si>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</si>
  <si>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</si>
  <si>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</si>
  <si>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</si>
  <si>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</si>
  <si>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</si>
  <si>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</si>
  <si>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</si>
  <si>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</si>
  <si>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</si>
  <si>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</si>
  <si>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</si>
  <si>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</si>
  <si>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</si>
  <si>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</si>
  <si>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</si>
  <si>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</si>
  <si>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</si>
  <si>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</si>
  <si>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</si>
  <si>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</si>
  <si>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</si>
  <si>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</si>
  <si>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</si>
  <si>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</si>
  <si>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</si>
  <si>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</si>
  <si>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</si>
  <si>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</si>
  <si>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</si>
  <si>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</si>
  <si>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</si>
  <si>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</si>
  <si>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</si>
  <si>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</si>
  <si>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</si>
  <si>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</si>
  <si>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</si>
  <si>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</si>
  <si>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</si>
  <si>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</si>
  <si>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</si>
  <si>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</si>
  <si>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</si>
  <si>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</si>
  <si>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</si>
  <si>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</si>
  <si>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</si>
  <si>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</si>
  <si>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</si>
  <si>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</si>
  <si>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</si>
  <si>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</si>
  <si>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</si>
  <si>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</si>
  <si>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</si>
  <si>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</si>
  <si>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</si>
  <si>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</si>
  <si>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</si>
  <si>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</si>
  <si>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</si>
  <si>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</si>
  <si>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</si>
  <si>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</si>
  <si>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</si>
  <si>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</si>
  <si>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</si>
  <si>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</si>
  <si>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One Piece Damaged received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</si>
  <si>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</si>
  <si>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</si>
  <si>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</si>
  <si>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</si>
  <si>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</si>
  <si>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</si>
  <si>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</si>
  <si>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</si>
  <si>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</si>
  <si>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</si>
  <si>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</si>
  <si>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</si>
  <si>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</si>
  <si>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</si>
  <si>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</si>
  <si>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</si>
  <si>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</si>
  <si>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</si>
  <si>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</si>
  <si>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</si>
  <si>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</si>
  <si>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</si>
  <si>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</si>
  <si>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</si>
  <si>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</si>
  <si>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</si>
  <si>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</si>
  <si>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PAYMENT ISSUE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</si>
  <si>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</si>
  <si>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</si>
  <si>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</si>
  <si>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</si>
  <si>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</si>
  <si>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</si>
  <si>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</si>
  <si>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</si>
  <si>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</si>
  <si>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</si>
  <si>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</si>
  <si>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</si>
  <si>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</si>
  <si>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</si>
  <si>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</si>
  <si>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</si>
  <si>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</si>
  <si>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</si>
  <si>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</si>
  <si>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</si>
  <si>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</si>
  <si>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</si>
  <si>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item in the invoice but physically not received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</si>
  <si>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</si>
  <si>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</si>
  <si>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</si>
  <si>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</si>
  <si>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</si>
  <si>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</si>
  <si>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</si>
  <si>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</si>
  <si>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BETHYL</t>
  </si>
  <si>
    <t>MBS35586</t>
  </si>
  <si>
    <t>MYBIOSOURCE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</si>
  <si>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</si>
  <si>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</si>
  <si>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</si>
  <si>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</si>
  <si>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</si>
  <si>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</si>
  <si>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</si>
  <si>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</si>
  <si>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</si>
  <si>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</si>
  <si>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</si>
  <si>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</si>
  <si>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</si>
  <si>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</si>
  <si>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</si>
  <si>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</si>
  <si>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</si>
  <si>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</si>
  <si>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</si>
  <si>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</si>
  <si>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</si>
  <si>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</si>
  <si>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</si>
  <si>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</si>
  <si>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</si>
  <si>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</si>
  <si>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</si>
  <si>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</si>
  <si>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</si>
  <si>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</si>
  <si>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</si>
  <si>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</si>
  <si>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</si>
  <si>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</si>
  <si>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</si>
  <si>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</si>
  <si>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</si>
  <si>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</si>
  <si>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</si>
  <si>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</si>
  <si>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</si>
  <si>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intron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</si>
  <si>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</si>
  <si>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</si>
  <si>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</si>
  <si>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</si>
  <si>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</si>
  <si>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</si>
  <si>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</si>
  <si>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</si>
  <si>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Other Materail Waiting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</si>
  <si>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</si>
  <si>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</si>
  <si>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</si>
  <si>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</si>
  <si>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</si>
  <si>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</si>
  <si>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</si>
  <si>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</si>
  <si>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</si>
  <si>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</si>
  <si>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</si>
  <si>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</si>
  <si>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</si>
  <si>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</si>
  <si>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</si>
  <si>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</si>
  <si>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</si>
  <si>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</si>
  <si>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</si>
  <si>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</si>
  <si>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</si>
  <si>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</si>
  <si>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</si>
  <si>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</si>
  <si>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</si>
  <si>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</si>
  <si>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</si>
  <si>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</si>
  <si>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</si>
  <si>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</si>
  <si>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</si>
  <si>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</si>
  <si>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</si>
  <si>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</si>
  <si>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</si>
  <si>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</si>
  <si>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</si>
  <si>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</si>
  <si>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</si>
  <si>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</si>
  <si>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</si>
  <si>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</si>
  <si>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</si>
  <si>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</si>
  <si>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</si>
  <si>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</si>
  <si>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</si>
  <si>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</si>
  <si>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</si>
  <si>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</si>
  <si>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</si>
  <si>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</si>
  <si>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</si>
  <si>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</si>
  <si>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</si>
  <si>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</si>
  <si>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</si>
  <si>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</si>
  <si>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</si>
  <si>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</si>
  <si>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</si>
  <si>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</si>
  <si>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</si>
  <si>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</si>
  <si>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</si>
  <si>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</si>
  <si>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</si>
  <si>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</si>
  <si>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</si>
  <si>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</si>
  <si>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</si>
  <si>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</si>
  <si>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</si>
  <si>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</si>
  <si>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</si>
  <si>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</si>
  <si>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</si>
  <si>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</si>
  <si>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</si>
  <si>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</si>
  <si>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HANSA BIO MED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</si>
  <si>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</si>
  <si>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</si>
  <si>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</si>
  <si>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</si>
  <si>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</si>
  <si>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</si>
  <si>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</si>
  <si>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</si>
  <si>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</si>
  <si>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</si>
  <si>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</si>
  <si>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</si>
  <si>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</si>
  <si>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</si>
  <si>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</si>
  <si>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</si>
  <si>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</si>
  <si>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</si>
  <si>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</si>
  <si>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</si>
  <si>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</si>
  <si>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</si>
  <si>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</si>
  <si>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</si>
  <si>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</si>
  <si>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</si>
  <si>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</si>
  <si>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</si>
  <si>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</si>
  <si>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</si>
  <si>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</si>
  <si>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</si>
  <si>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</si>
  <si>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</si>
  <si>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</si>
  <si>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</si>
  <si>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</si>
  <si>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</si>
  <si>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</si>
  <si>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</si>
  <si>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</si>
  <si>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</si>
  <si>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</si>
  <si>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</si>
  <si>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</si>
  <si>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</si>
  <si>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</si>
  <si>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</si>
  <si>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</si>
  <si>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</si>
  <si>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</si>
  <si>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</si>
  <si>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</si>
  <si>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</si>
  <si>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</si>
  <si>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</si>
  <si>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</si>
  <si>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</si>
  <si>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</si>
  <si>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</si>
  <si>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</si>
  <si>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</si>
  <si>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</si>
  <si>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</si>
  <si>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</si>
  <si>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</si>
  <si>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</si>
  <si>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</si>
  <si>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</si>
  <si>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</si>
  <si>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</si>
  <si>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</si>
  <si>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</si>
  <si>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</si>
  <si>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</si>
  <si>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</si>
  <si>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</si>
  <si>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</si>
  <si>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</si>
  <si>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</si>
  <si>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</si>
  <si>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</si>
  <si>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</si>
  <si>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</si>
  <si>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</si>
  <si>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 xml:space="preserve">Current Status </t>
  </si>
  <si>
    <t>2025-26/969MFG</t>
  </si>
  <si>
    <t>0602100031730</t>
  </si>
  <si>
    <t>Genei Lab</t>
  </si>
  <si>
    <t>T-1033/25-26</t>
  </si>
  <si>
    <t>T-1034/25-26</t>
  </si>
  <si>
    <t>DC-129/25-26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</si>
</sst>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[$$-409]#,##0.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4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6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4" fontId="2" fillId="2" borderId="1" xfId="0" applyNumberFormat="1" applyFont="1" applyFill="1" applyBorder="1" applyAlignment="1">
      <alignment horizontal="center" vertical="center"/>
    </xf>
    <xf numFmtId="14" fontId="0" fillId="0" borderId="0" xfId="0" applyNumberFormat="1"/>
    <xf numFmtId="4" fontId="2" fillId="2" borderId="1" xfId="0" applyNumberFormat="1" applyFont="1" applyFill="1" applyBorder="1" applyAlignment="1">
      <alignment horizontal="center" vertical="center"/>
    </xf>
    <xf numFmtId="0" fontId="0" fillId="7" borderId="1" xfId="0" applyFill="1" applyBorder="1"/>
    <xf numFmtId="14" fontId="0" fillId="7" borderId="1" xfId="0" applyNumberFormat="1" applyFill="1" applyBorder="1"/>
    <xf numFmtId="0" fontId="0" fillId="7" borderId="1" xfId="0" applyFill="1" applyBorder="1" applyAlignment="1">
      <alignment horizontal="center"/>
    </xf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1" xfId="0" applyNumberFormat="1" applyBorder="1"/>
    <xf numFmtId="166" fontId="2" fillId="2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/>
    <xf numFmtId="164" fontId="0" fillId="7" borderId="1" xfId="0" applyNumberFormat="1" applyFill="1" applyBorder="1"/>
    <xf numFmtId="165" fontId="0" fillId="7" borderId="1" xfId="0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wrapText="1"/>
    </xf>
    <xf numFmtId="0" fontId="0" fillId="7" borderId="1" xfId="0" applyFill="1" applyBorder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1" xfId="0" applyNumberFormat="1" applyBorder="1"/>
    <xf numFmtId="49" fontId="0" fillId="0" borderId="1" xfId="0" applyNumberFormat="1" applyBorder="1" applyAlignment="1">
      <alignment wrapText="1"/>
    </xf>
    <xf numFmtId="49" fontId="0" fillId="7" borderId="1" xfId="0" applyNumberFormat="1" applyFill="1" applyBorder="1"/>
    <xf numFmtId="49" fontId="0" fillId="0" borderId="0" xfId="0" applyNumberFormat="1"/>
    <xf numFmtId="0" fontId="6" fillId="0" borderId="0" xfId="0" applyFont="1"/>
    <xf numFmtId="14" fontId="0" fillId="0" borderId="1" xfId="0" applyNumberFormat="1" applyBorder="1" applyAlignment="1">
      <alignment horizontal="center"/>
    </xf>
    <xf numFmtId="0" fontId="1" fillId="0" borderId="5" xfId="0" applyFont="1" applyBorder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quotePrefix="1" applyBorder="1"/>
    <xf numFmtId="0" fontId="7" fillId="0" borderId="1" xfId="0" applyFont="1" applyBorder="1"/>
    <xf numFmtId="14" fontId="9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6" fillId="0" borderId="1" xfId="0" applyFont="1" applyBorder="1"/>
    <xf numFmtId="14" fontId="0" fillId="12" borderId="1" xfId="0" applyNumberFormat="1" applyFill="1" applyBorder="1"/>
    <xf numFmtId="0" fontId="0" fillId="12" borderId="1" xfId="0" applyFill="1" applyBorder="1"/>
    <xf numFmtId="0" fontId="10" fillId="9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4" fontId="10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/>
    </xf>
    <xf numFmtId="165" fontId="10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vertical="center"/>
    </xf>
    <xf numFmtId="0" fontId="12" fillId="0" borderId="1" xfId="0" applyFont="1" applyBorder="1"/>
    <xf numFmtId="14" fontId="12" fillId="0" borderId="1" xfId="0" applyNumberFormat="1" applyFont="1" applyBorder="1"/>
    <xf numFmtId="164" fontId="12" fillId="0" borderId="1" xfId="0" applyNumberFormat="1" applyFont="1" applyBorder="1"/>
    <xf numFmtId="0" fontId="12" fillId="0" borderId="1" xfId="0" applyFont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12" fillId="14" borderId="1" xfId="0" applyFont="1" applyFill="1" applyBorder="1" applyAlignment="1">
      <alignment horizontal="center"/>
    </xf>
    <xf numFmtId="0" fontId="12" fillId="15" borderId="1" xfId="0" applyFont="1" applyFill="1" applyBorder="1" applyAlignment="1">
      <alignment horizontal="center"/>
    </xf>
    <xf numFmtId="14" fontId="12" fillId="15" borderId="1" xfId="0" applyNumberFormat="1" applyFont="1" applyFill="1" applyBorder="1" applyAlignment="1">
      <alignment horizontal="center"/>
    </xf>
    <xf numFmtId="164" fontId="12" fillId="15" borderId="1" xfId="0" applyNumberFormat="1" applyFont="1" applyFill="1" applyBorder="1" applyAlignment="1">
      <alignment horizontal="center"/>
    </xf>
    <xf numFmtId="4" fontId="12" fillId="0" borderId="1" xfId="0" applyNumberFormat="1" applyFont="1" applyBorder="1"/>
    <xf numFmtId="0" fontId="12" fillId="0" borderId="1" xfId="0" quotePrefix="1" applyFont="1" applyBorder="1" applyAlignment="1">
      <alignment horizontal="center"/>
    </xf>
    <xf numFmtId="49" fontId="12" fillId="0" borderId="1" xfId="0" applyNumberFormat="1" applyFont="1" applyBorder="1"/>
    <xf numFmtId="0" fontId="8" fillId="0" borderId="1" xfId="0" applyFont="1" applyBorder="1"/>
    <xf numFmtId="0" fontId="0" fillId="8" borderId="0" xfId="0" applyFill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Types" Target="richData/rdRichValueTyp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2212"/>
  <sheetViews>
    <sheetView topLeftCell="I1" zoomScale="85" zoomScaleNormal="85" workbookViewId="0">
      <pane ySplit="1" topLeftCell="A2" activePane="bottomLeft" state="frozen"/>
      <selection pane="bottomLeft" activeCell="J1" sqref="J1"/>
    </sheetView>
  </sheetViews>
  <sheetFormatPr defaultColWidth="7.140625" defaultRowHeight="15" x14ac:dyDescent="0.25"/>
  <cols>
    <col min="1" max="1" width="7.28515625" customWidth="1"/>
    <col min="2" max="2" width="31.28515625" bestFit="1" customWidth="1"/>
    <col min="3" max="3" width="25.28515625" style="18" bestFit="1" customWidth="1"/>
    <col min="4" max="4" width="22.42578125" style="18" bestFit="1" customWidth="1"/>
    <col min="5" max="5" width="13.42578125" style="25" bestFit="1" customWidth="1"/>
    <col min="6" max="6" width="19" style="28" bestFit="1" customWidth="1"/>
    <col min="7" max="7" width="22.85546875" bestFit="1" customWidth="1"/>
    <col min="8" max="8" width="104" bestFit="1" customWidth="1"/>
    <col min="9" max="9" width="8.140625" bestFit="1" customWidth="1"/>
    <col min="10" max="10" width="10.42578125" bestFit="1" customWidth="1"/>
    <col min="11" max="11" width="19.140625" bestFit="1" customWidth="1"/>
    <col min="12" max="12" width="25.140625" bestFit="1" customWidth="1"/>
    <col min="13" max="13" width="17.28515625" style="18" bestFit="1" customWidth="1"/>
    <col min="14" max="14" width="13.42578125" bestFit="1" customWidth="1"/>
    <col min="15" max="15" width="38.28515625" bestFit="1" customWidth="1"/>
    <col min="16" max="16" width="16.5703125" style="56" bestFit="1" customWidth="1"/>
    <col min="17" max="17" width="23" style="56" bestFit="1" customWidth="1"/>
    <col min="18" max="18" width="7.5703125" bestFit="1" customWidth="1"/>
    <col min="19" max="19" width="80.140625" style="42" bestFit="1" customWidth="1"/>
    <col min="20" max="20" width="22.140625" bestFit="1" customWidth="1"/>
    <col min="21" max="21" width="21.140625" bestFit="1" customWidth="1"/>
    <col min="22" max="22" width="43.85546875" style="50" bestFit="1" customWidth="1"/>
    <col min="23" max="23" width="13.5703125" bestFit="1" customWidth="1"/>
    <col min="24" max="24" width="20" bestFit="1" customWidth="1"/>
    <col min="25" max="25" width="13.140625" bestFit="1" customWidth="1"/>
    <col min="26" max="26" width="12.42578125" bestFit="1" customWidth="1"/>
  </cols>
  <sheetData>
    <row r="1" spans="1:26" s="16" customFormat="1" ht="18.75" x14ac:dyDescent="0.25">
      <c r="A1" s="70" t="s">
        <v>0</v>
      </c>
      <c r="B1" s="71" t="s">
        <v>1149</v>
      </c>
      <c r="C1" s="72" t="s">
        <v>2</v>
      </c>
      <c r="D1" s="72" t="s">
        <v>3</v>
      </c>
      <c r="E1" s="73" t="s">
        <v>744</v>
      </c>
      <c r="F1" s="74" t="s">
        <v>4</v>
      </c>
      <c r="G1" s="75" t="s">
        <v>5</v>
      </c>
      <c r="H1" s="75" t="s">
        <v>6</v>
      </c>
      <c r="I1" s="76" t="s">
        <v>7</v>
      </c>
      <c r="J1" s="76" t="s">
        <v>8</v>
      </c>
      <c r="K1" s="77" t="s">
        <v>9</v>
      </c>
      <c r="L1" s="71" t="s">
        <v>2431</v>
      </c>
      <c r="M1" s="72" t="s">
        <v>1247</v>
      </c>
      <c r="N1" s="78" t="s">
        <v>12</v>
      </c>
      <c r="O1" s="71" t="s">
        <v>740</v>
      </c>
      <c r="P1" s="79" t="s">
        <v>2387</v>
      </c>
      <c r="Q1" s="79" t="s">
        <v>15</v>
      </c>
      <c r="R1" s="80" t="s">
        <v>16</v>
      </c>
      <c r="S1" s="81" t="s">
        <v>17</v>
      </c>
      <c r="T1" s="71" t="s">
        <v>18</v>
      </c>
      <c r="U1" s="82" t="s">
        <v>852</v>
      </c>
      <c r="V1" s="83" t="s">
        <v>2041</v>
      </c>
      <c r="W1" s="82" t="s">
        <v>2051</v>
      </c>
      <c r="X1" s="82" t="s">
        <v>2052</v>
      </c>
      <c r="Y1" s="82" t="s">
        <v>1214</v>
      </c>
      <c r="Z1" s="82" t="s">
        <v>2053</v>
      </c>
    </row>
    <row r="2" spans="1:26" x14ac:dyDescent="0.25">
      <c r="A2" s="6">
        <v>1</v>
      </c>
      <c r="B2" s="6" t="s">
        <v>19</v>
      </c>
      <c r="C2" s="7">
        <v>45808</v>
      </c>
      <c r="D2" s="7">
        <v>45808</v>
      </c>
      <c r="E2" s="24">
        <v>25.2</v>
      </c>
      <c r="F2" s="26">
        <f t="shared" ref="F2:F67" si="0">E2*I2</f>
        <v>25.2</v>
      </c>
      <c r="G2" s="8">
        <v>421101</v>
      </c>
      <c r="H2" s="8" t="s">
        <v>1252</v>
      </c>
      <c r="I2" s="8">
        <v>1</v>
      </c>
      <c r="J2" s="8">
        <v>1</v>
      </c>
      <c r="K2" s="8">
        <f>I2-J2</f>
        <v>0</v>
      </c>
      <c r="L2" s="6" t="s">
        <v>21</v>
      </c>
      <c r="M2" s="7">
        <v>45812</v>
      </c>
      <c r="N2" s="9">
        <v>0</v>
      </c>
      <c r="O2" s="6" t="s">
        <v>22</v>
      </c>
      <c r="P2" s="54"/>
      <c r="Q2" s="54"/>
      <c r="R2" s="10"/>
      <c r="S2" s="40" t="s">
        <v>23</v>
      </c>
      <c r="T2" s="6" t="s">
        <v>24</v>
      </c>
      <c r="U2" s="6" t="str">
        <f>VLOOKUP(O2,'Customer List'!B:C,2,)</f>
        <v>Delhi</v>
      </c>
      <c r="V2" s="47"/>
      <c r="W2" s="7"/>
      <c r="X2" s="6" t="str">
        <f>IF(W2="", "", W2-M2)</f>
        <v/>
      </c>
      <c r="Y2" s="6" t="str">
        <f>IF(M2="", "", TEXT(M2, "dddd"))</f>
        <v>Wednesday</v>
      </c>
      <c r="Z2" s="6" t="str">
        <f>IF(W2="", "", TEXT(W2, "dddd"))</f>
        <v/>
      </c>
    </row>
    <row r="3" spans="1:26" x14ac:dyDescent="0.25">
      <c r="A3" s="6">
        <f>A2+1</f>
        <v>2</v>
      </c>
      <c r="B3" s="6" t="s">
        <v>19</v>
      </c>
      <c r="C3" s="7">
        <v>45808</v>
      </c>
      <c r="D3" s="7">
        <v>45808</v>
      </c>
      <c r="E3" s="24">
        <v>29.4</v>
      </c>
      <c r="F3" s="26">
        <f t="shared" si="0"/>
        <v>29.4</v>
      </c>
      <c r="G3" s="8">
        <v>423501</v>
      </c>
      <c r="H3" s="8"/>
      <c r="I3" s="8">
        <v>1</v>
      </c>
      <c r="J3" s="8">
        <v>1</v>
      </c>
      <c r="K3" s="8">
        <f t="shared" ref="K3:K75" si="1">I3-J3</f>
        <v>0</v>
      </c>
      <c r="L3" s="6" t="s">
        <v>21</v>
      </c>
      <c r="M3" s="7">
        <v>45812</v>
      </c>
      <c r="N3" s="9">
        <v>0</v>
      </c>
      <c r="O3" s="6" t="s">
        <v>22</v>
      </c>
      <c r="P3" s="54"/>
      <c r="Q3" s="54"/>
      <c r="R3" s="10"/>
      <c r="S3" s="40" t="s">
        <v>23</v>
      </c>
      <c r="T3" s="6" t="s">
        <v>24</v>
      </c>
      <c r="U3" s="6" t="str">
        <f>VLOOKUP(O3,'Customer List'!B:C,2,)</f>
        <v>Delhi</v>
      </c>
      <c r="V3" s="47"/>
      <c r="W3" s="7"/>
      <c r="X3" s="6" t="str">
        <f t="shared" ref="X3:X68" si="2">IF(W3="", "", W3-M3)</f>
        <v/>
      </c>
      <c r="Y3" s="6" t="str">
        <f t="shared" ref="Y3:Y68" si="3">IF(M3="", "", TEXT(M3, "dddd"))</f>
        <v>Wednesday</v>
      </c>
      <c r="Z3" s="6" t="str">
        <f t="shared" ref="Z3:Z68" si="4">IF(W3="", "", TEXT(W3, "dddd"))</f>
        <v/>
      </c>
    </row>
    <row r="4" spans="1:26" x14ac:dyDescent="0.25">
      <c r="A4" s="6">
        <f t="shared" ref="A4:A76" si="5">A3+1</f>
        <v>3</v>
      </c>
      <c r="B4" s="6" t="s">
        <v>19</v>
      </c>
      <c r="C4" s="7">
        <v>45808</v>
      </c>
      <c r="D4" s="7">
        <v>45808</v>
      </c>
      <c r="E4" s="24">
        <v>321.75</v>
      </c>
      <c r="F4" s="26">
        <f t="shared" si="0"/>
        <v>321.75</v>
      </c>
      <c r="G4" s="8">
        <v>313524</v>
      </c>
      <c r="H4" s="8" t="s">
        <v>1253</v>
      </c>
      <c r="I4" s="8">
        <v>1</v>
      </c>
      <c r="J4" s="8">
        <v>1</v>
      </c>
      <c r="K4" s="8">
        <f t="shared" si="1"/>
        <v>0</v>
      </c>
      <c r="L4" s="6" t="s">
        <v>27</v>
      </c>
      <c r="M4" s="7">
        <v>45812</v>
      </c>
      <c r="N4" s="9">
        <v>46546.5</v>
      </c>
      <c r="O4" s="6" t="s">
        <v>28</v>
      </c>
      <c r="P4" s="54"/>
      <c r="Q4" s="54"/>
      <c r="R4" s="10"/>
      <c r="S4" s="40"/>
      <c r="T4" s="6" t="s">
        <v>24</v>
      </c>
      <c r="U4" s="6" t="str">
        <f>VLOOKUP(O4,'Customer List'!B:C,2,)</f>
        <v>Chandigarh</v>
      </c>
      <c r="V4" s="47"/>
      <c r="W4" s="7"/>
      <c r="X4" s="6" t="str">
        <f t="shared" si="2"/>
        <v/>
      </c>
      <c r="Y4" s="6" t="str">
        <f t="shared" si="3"/>
        <v>Wednesday</v>
      </c>
      <c r="Z4" s="6" t="str">
        <f t="shared" si="4"/>
        <v/>
      </c>
    </row>
    <row r="5" spans="1:26" x14ac:dyDescent="0.25">
      <c r="A5" s="6">
        <f t="shared" si="5"/>
        <v>4</v>
      </c>
      <c r="B5" s="6" t="s">
        <v>19</v>
      </c>
      <c r="C5" s="7">
        <v>45808</v>
      </c>
      <c r="D5" s="7">
        <v>45808</v>
      </c>
      <c r="E5" s="24" t="s">
        <v>825</v>
      </c>
      <c r="F5" s="26" t="e">
        <f t="shared" si="0"/>
        <v>#VALUE!</v>
      </c>
      <c r="G5" s="8" t="s">
        <v>748</v>
      </c>
      <c r="H5" s="8"/>
      <c r="I5" s="8">
        <v>1</v>
      </c>
      <c r="J5" s="8"/>
      <c r="K5" s="8">
        <f t="shared" si="1"/>
        <v>1</v>
      </c>
      <c r="L5" s="6"/>
      <c r="M5" s="7"/>
      <c r="N5" s="9"/>
      <c r="O5" s="6" t="s">
        <v>19</v>
      </c>
      <c r="P5" s="54"/>
      <c r="Q5" s="54"/>
      <c r="R5" s="10">
        <v>-20</v>
      </c>
      <c r="S5" s="40"/>
      <c r="T5" s="6" t="s">
        <v>326</v>
      </c>
      <c r="U5" s="6" t="str">
        <f>VLOOKUP(O5,'Customer List'!B:C,2,)</f>
        <v>STOCK</v>
      </c>
      <c r="V5" s="47" t="s">
        <v>1162</v>
      </c>
      <c r="W5" s="7"/>
      <c r="X5" s="6" t="str">
        <f t="shared" si="2"/>
        <v/>
      </c>
      <c r="Y5" s="6" t="str">
        <f t="shared" si="3"/>
        <v/>
      </c>
      <c r="Z5" s="6" t="str">
        <f t="shared" si="4"/>
        <v/>
      </c>
    </row>
    <row r="6" spans="1:26" x14ac:dyDescent="0.25">
      <c r="A6" s="6">
        <f t="shared" si="5"/>
        <v>5</v>
      </c>
      <c r="B6" s="6" t="s">
        <v>19</v>
      </c>
      <c r="C6" s="7">
        <v>45808</v>
      </c>
      <c r="D6" s="7">
        <v>45808</v>
      </c>
      <c r="E6" s="24" t="s">
        <v>825</v>
      </c>
      <c r="F6" s="26" t="e">
        <f t="shared" si="0"/>
        <v>#VALUE!</v>
      </c>
      <c r="G6" s="8" t="s">
        <v>749</v>
      </c>
      <c r="H6" s="8"/>
      <c r="I6" s="8">
        <v>1</v>
      </c>
      <c r="J6" s="8"/>
      <c r="K6" s="8">
        <f t="shared" si="1"/>
        <v>1</v>
      </c>
      <c r="L6" s="6"/>
      <c r="M6" s="7"/>
      <c r="N6" s="9"/>
      <c r="O6" s="6" t="s">
        <v>19</v>
      </c>
      <c r="P6" s="54"/>
      <c r="Q6" s="54"/>
      <c r="R6" s="10">
        <v>-20</v>
      </c>
      <c r="S6" s="40"/>
      <c r="T6" s="6" t="s">
        <v>326</v>
      </c>
      <c r="U6" s="6" t="str">
        <f>VLOOKUP(O6,'Customer List'!B:C,2,)</f>
        <v>STOCK</v>
      </c>
      <c r="V6" s="47" t="s">
        <v>1162</v>
      </c>
      <c r="W6" s="7"/>
      <c r="X6" s="6" t="str">
        <f t="shared" si="2"/>
        <v/>
      </c>
      <c r="Y6" s="6" t="str">
        <f t="shared" si="3"/>
        <v/>
      </c>
      <c r="Z6" s="6" t="str">
        <f t="shared" si="4"/>
        <v/>
      </c>
    </row>
    <row r="7" spans="1:26" x14ac:dyDescent="0.25">
      <c r="A7" s="6">
        <f t="shared" si="5"/>
        <v>6</v>
      </c>
      <c r="B7" s="6" t="s">
        <v>19</v>
      </c>
      <c r="C7" s="7">
        <v>45808</v>
      </c>
      <c r="D7" s="7">
        <v>45808</v>
      </c>
      <c r="E7" s="24" t="s">
        <v>825</v>
      </c>
      <c r="F7" s="26" t="e">
        <f t="shared" si="0"/>
        <v>#VALUE!</v>
      </c>
      <c r="G7" s="8" t="s">
        <v>750</v>
      </c>
      <c r="H7" s="8"/>
      <c r="I7" s="8">
        <v>1</v>
      </c>
      <c r="J7" s="8"/>
      <c r="K7" s="8">
        <f t="shared" si="1"/>
        <v>1</v>
      </c>
      <c r="L7" s="6"/>
      <c r="M7" s="7"/>
      <c r="N7" s="9"/>
      <c r="O7" s="6" t="s">
        <v>19</v>
      </c>
      <c r="P7" s="54"/>
      <c r="Q7" s="54"/>
      <c r="R7" s="10">
        <v>-20</v>
      </c>
      <c r="S7" s="40"/>
      <c r="T7" s="6" t="s">
        <v>326</v>
      </c>
      <c r="U7" s="6" t="str">
        <f>VLOOKUP(O7,'Customer List'!B:C,2,)</f>
        <v>STOCK</v>
      </c>
      <c r="V7" s="47" t="s">
        <v>1162</v>
      </c>
      <c r="W7" s="7"/>
      <c r="X7" s="6" t="str">
        <f t="shared" si="2"/>
        <v/>
      </c>
      <c r="Y7" s="6" t="str">
        <f t="shared" si="3"/>
        <v/>
      </c>
      <c r="Z7" s="6" t="str">
        <f t="shared" si="4"/>
        <v/>
      </c>
    </row>
    <row r="8" spans="1:26" x14ac:dyDescent="0.25">
      <c r="A8" s="6">
        <f t="shared" si="5"/>
        <v>7</v>
      </c>
      <c r="B8" s="6" t="s">
        <v>19</v>
      </c>
      <c r="C8" s="7">
        <v>45808</v>
      </c>
      <c r="D8" s="7">
        <v>45808</v>
      </c>
      <c r="E8" s="24" t="s">
        <v>825</v>
      </c>
      <c r="F8" s="26" t="e">
        <f t="shared" si="0"/>
        <v>#VALUE!</v>
      </c>
      <c r="G8" s="8" t="s">
        <v>751</v>
      </c>
      <c r="H8" s="8"/>
      <c r="I8" s="8">
        <v>1</v>
      </c>
      <c r="J8" s="8"/>
      <c r="K8" s="8">
        <f t="shared" si="1"/>
        <v>1</v>
      </c>
      <c r="L8" s="6"/>
      <c r="M8" s="7"/>
      <c r="N8" s="9"/>
      <c r="O8" s="6" t="s">
        <v>19</v>
      </c>
      <c r="P8" s="54"/>
      <c r="Q8" s="54"/>
      <c r="R8" s="10">
        <v>-20</v>
      </c>
      <c r="S8" s="40"/>
      <c r="T8" s="6" t="s">
        <v>326</v>
      </c>
      <c r="U8" s="6" t="str">
        <f>VLOOKUP(O8,'Customer List'!B:C,2,)</f>
        <v>STOCK</v>
      </c>
      <c r="V8" s="47" t="s">
        <v>1162</v>
      </c>
      <c r="W8" s="7"/>
      <c r="X8" s="6" t="str">
        <f t="shared" si="2"/>
        <v/>
      </c>
      <c r="Y8" s="6" t="str">
        <f t="shared" si="3"/>
        <v/>
      </c>
      <c r="Z8" s="6" t="str">
        <f t="shared" si="4"/>
        <v/>
      </c>
    </row>
    <row r="9" spans="1:26" x14ac:dyDescent="0.25">
      <c r="A9" s="6">
        <f t="shared" si="5"/>
        <v>8</v>
      </c>
      <c r="B9" s="6" t="s">
        <v>19</v>
      </c>
      <c r="C9" s="7">
        <v>45808</v>
      </c>
      <c r="D9" s="7">
        <v>45808</v>
      </c>
      <c r="E9" s="24">
        <v>263.89999999999998</v>
      </c>
      <c r="F9" s="26">
        <f t="shared" si="0"/>
        <v>263.89999999999998</v>
      </c>
      <c r="G9" s="8">
        <v>320208</v>
      </c>
      <c r="H9" s="8" t="s">
        <v>1254</v>
      </c>
      <c r="I9" s="8">
        <v>1</v>
      </c>
      <c r="J9" s="8">
        <v>1</v>
      </c>
      <c r="K9" s="8">
        <f t="shared" si="1"/>
        <v>0</v>
      </c>
      <c r="L9" s="6" t="s">
        <v>27</v>
      </c>
      <c r="M9" s="7">
        <v>45812</v>
      </c>
      <c r="N9" s="9">
        <v>40904.5</v>
      </c>
      <c r="O9" s="6" t="s">
        <v>28</v>
      </c>
      <c r="P9" s="54"/>
      <c r="Q9" s="54"/>
      <c r="R9" s="10"/>
      <c r="S9" s="40"/>
      <c r="T9" s="6" t="s">
        <v>24</v>
      </c>
      <c r="U9" s="6" t="str">
        <f>VLOOKUP(O9,'Customer List'!B:C,2,)</f>
        <v>Chandigarh</v>
      </c>
      <c r="V9" s="47"/>
      <c r="W9" s="7"/>
      <c r="X9" s="6" t="str">
        <f t="shared" si="2"/>
        <v/>
      </c>
      <c r="Y9" s="6" t="str">
        <f t="shared" si="3"/>
        <v>Wednesday</v>
      </c>
      <c r="Z9" s="6" t="str">
        <f t="shared" si="4"/>
        <v/>
      </c>
    </row>
    <row r="10" spans="1:26" x14ac:dyDescent="0.25">
      <c r="A10" s="6">
        <f t="shared" si="5"/>
        <v>9</v>
      </c>
      <c r="B10" s="6" t="s">
        <v>19</v>
      </c>
      <c r="C10" s="7">
        <v>45808</v>
      </c>
      <c r="D10" s="7">
        <v>45808</v>
      </c>
      <c r="E10" s="24">
        <v>35.75</v>
      </c>
      <c r="F10" s="26">
        <f t="shared" si="0"/>
        <v>35.75</v>
      </c>
      <c r="G10" s="8">
        <v>344604</v>
      </c>
      <c r="H10" s="8" t="s">
        <v>29</v>
      </c>
      <c r="I10" s="8">
        <v>1</v>
      </c>
      <c r="J10" s="8">
        <v>1</v>
      </c>
      <c r="K10" s="8">
        <f t="shared" si="1"/>
        <v>0</v>
      </c>
      <c r="L10" s="6" t="s">
        <v>27</v>
      </c>
      <c r="M10" s="7">
        <v>45812</v>
      </c>
      <c r="N10" s="9">
        <v>5967.5</v>
      </c>
      <c r="O10" s="6" t="s">
        <v>28</v>
      </c>
      <c r="P10" s="54"/>
      <c r="Q10" s="54"/>
      <c r="R10" s="10"/>
      <c r="S10" s="40"/>
      <c r="T10" s="6" t="s">
        <v>24</v>
      </c>
      <c r="U10" s="6" t="str">
        <f>VLOOKUP(O10,'Customer List'!B:C,2,)</f>
        <v>Chandigarh</v>
      </c>
      <c r="V10" s="47"/>
      <c r="W10" s="7"/>
      <c r="X10" s="6" t="str">
        <f t="shared" si="2"/>
        <v/>
      </c>
      <c r="Y10" s="6" t="str">
        <f t="shared" si="3"/>
        <v>Wednesday</v>
      </c>
      <c r="Z10" s="6" t="str">
        <f t="shared" si="4"/>
        <v/>
      </c>
    </row>
    <row r="11" spans="1:26" x14ac:dyDescent="0.25">
      <c r="A11" s="6">
        <f t="shared" si="5"/>
        <v>10</v>
      </c>
      <c r="B11" s="6" t="s">
        <v>19</v>
      </c>
      <c r="C11" s="7">
        <v>45808</v>
      </c>
      <c r="D11" s="7">
        <v>45808</v>
      </c>
      <c r="E11" s="24">
        <v>256.89999999999998</v>
      </c>
      <c r="F11" s="26">
        <f t="shared" si="0"/>
        <v>256.89999999999998</v>
      </c>
      <c r="G11" s="8">
        <v>356908</v>
      </c>
      <c r="H11" s="8" t="s">
        <v>1255</v>
      </c>
      <c r="I11" s="8">
        <v>1</v>
      </c>
      <c r="J11" s="8">
        <v>1</v>
      </c>
      <c r="K11" s="8">
        <f t="shared" si="1"/>
        <v>0</v>
      </c>
      <c r="L11" s="6" t="s">
        <v>27</v>
      </c>
      <c r="M11" s="7">
        <v>45812</v>
      </c>
      <c r="N11" s="9">
        <v>39819.5</v>
      </c>
      <c r="O11" s="6" t="s">
        <v>28</v>
      </c>
      <c r="P11" s="54"/>
      <c r="Q11" s="54"/>
      <c r="R11" s="10"/>
      <c r="S11" s="40"/>
      <c r="T11" s="6" t="s">
        <v>24</v>
      </c>
      <c r="U11" s="6" t="str">
        <f>VLOOKUP(O11,'Customer List'!B:C,2,)</f>
        <v>Chandigarh</v>
      </c>
      <c r="V11" s="47"/>
      <c r="W11" s="7"/>
      <c r="X11" s="6" t="str">
        <f t="shared" si="2"/>
        <v/>
      </c>
      <c r="Y11" s="6" t="str">
        <f t="shared" si="3"/>
        <v>Wednesday</v>
      </c>
      <c r="Z11" s="6" t="str">
        <f t="shared" si="4"/>
        <v/>
      </c>
    </row>
    <row r="12" spans="1:26" x14ac:dyDescent="0.25">
      <c r="A12" s="6">
        <f t="shared" si="5"/>
        <v>11</v>
      </c>
      <c r="B12" s="6" t="s">
        <v>19</v>
      </c>
      <c r="C12" s="7">
        <v>45808</v>
      </c>
      <c r="D12" s="7">
        <v>45808</v>
      </c>
      <c r="E12" s="24">
        <v>189</v>
      </c>
      <c r="F12" s="26">
        <f t="shared" si="0"/>
        <v>189</v>
      </c>
      <c r="G12" s="8">
        <v>379210</v>
      </c>
      <c r="H12" s="8" t="s">
        <v>1256</v>
      </c>
      <c r="I12" s="8">
        <v>1</v>
      </c>
      <c r="J12" s="8">
        <v>1</v>
      </c>
      <c r="K12" s="8">
        <f t="shared" si="1"/>
        <v>0</v>
      </c>
      <c r="L12" s="6" t="s">
        <v>27</v>
      </c>
      <c r="M12" s="7">
        <v>45812</v>
      </c>
      <c r="N12" s="9">
        <v>29295</v>
      </c>
      <c r="O12" s="6" t="s">
        <v>28</v>
      </c>
      <c r="P12" s="54"/>
      <c r="Q12" s="54"/>
      <c r="R12" s="10"/>
      <c r="S12" s="40"/>
      <c r="T12" s="6" t="s">
        <v>24</v>
      </c>
      <c r="U12" s="6" t="str">
        <f>VLOOKUP(O12,'Customer List'!B:C,2,)</f>
        <v>Chandigarh</v>
      </c>
      <c r="V12" s="47"/>
      <c r="W12" s="7"/>
      <c r="X12" s="6" t="str">
        <f t="shared" si="2"/>
        <v/>
      </c>
      <c r="Y12" s="6" t="str">
        <f t="shared" si="3"/>
        <v>Wednesday</v>
      </c>
      <c r="Z12" s="6" t="str">
        <f t="shared" si="4"/>
        <v/>
      </c>
    </row>
    <row r="13" spans="1:26" x14ac:dyDescent="0.25">
      <c r="A13" s="6">
        <f t="shared" si="5"/>
        <v>12</v>
      </c>
      <c r="B13" s="6" t="s">
        <v>19</v>
      </c>
      <c r="C13" s="7">
        <v>45808</v>
      </c>
      <c r="D13" s="7">
        <v>45808</v>
      </c>
      <c r="E13" s="24">
        <v>177.1</v>
      </c>
      <c r="F13" s="26">
        <f t="shared" si="0"/>
        <v>177.1</v>
      </c>
      <c r="G13" s="8">
        <v>582504</v>
      </c>
      <c r="H13" s="8" t="s">
        <v>1257</v>
      </c>
      <c r="I13" s="8">
        <v>1</v>
      </c>
      <c r="J13" s="8">
        <v>1</v>
      </c>
      <c r="K13" s="8">
        <f t="shared" si="1"/>
        <v>0</v>
      </c>
      <c r="L13" s="6" t="s">
        <v>31</v>
      </c>
      <c r="M13" s="7">
        <v>45812</v>
      </c>
      <c r="N13" s="9">
        <v>27451</v>
      </c>
      <c r="O13" s="6" t="s">
        <v>32</v>
      </c>
      <c r="P13" s="54"/>
      <c r="Q13" s="54"/>
      <c r="R13" s="10"/>
      <c r="S13" s="40"/>
      <c r="T13" s="6" t="s">
        <v>24</v>
      </c>
      <c r="U13" s="6" t="str">
        <f>VLOOKUP(O13,'Customer List'!B:C,2,)</f>
        <v>Chandigarh</v>
      </c>
      <c r="V13" s="47"/>
      <c r="W13" s="7"/>
      <c r="X13" s="6" t="str">
        <f t="shared" si="2"/>
        <v/>
      </c>
      <c r="Y13" s="6" t="str">
        <f t="shared" si="3"/>
        <v>Wednesday</v>
      </c>
      <c r="Z13" s="6" t="str">
        <f t="shared" si="4"/>
        <v/>
      </c>
    </row>
    <row r="14" spans="1:26" x14ac:dyDescent="0.25">
      <c r="A14" s="6">
        <f t="shared" si="5"/>
        <v>13</v>
      </c>
      <c r="B14" s="6" t="s">
        <v>19</v>
      </c>
      <c r="C14" s="7">
        <v>45808</v>
      </c>
      <c r="D14" s="7">
        <v>45808</v>
      </c>
      <c r="E14" s="24">
        <v>135.6</v>
      </c>
      <c r="F14" s="26">
        <f t="shared" si="0"/>
        <v>135.6</v>
      </c>
      <c r="G14" s="8">
        <v>505008</v>
      </c>
      <c r="H14" s="8" t="s">
        <v>1258</v>
      </c>
      <c r="I14" s="8">
        <v>1</v>
      </c>
      <c r="J14" s="8">
        <v>1</v>
      </c>
      <c r="K14" s="8">
        <f t="shared" si="1"/>
        <v>0</v>
      </c>
      <c r="L14" s="6" t="s">
        <v>31</v>
      </c>
      <c r="M14" s="7">
        <v>45812</v>
      </c>
      <c r="N14" s="9">
        <v>24521</v>
      </c>
      <c r="O14" s="6" t="s">
        <v>32</v>
      </c>
      <c r="P14" s="54"/>
      <c r="Q14" s="54"/>
      <c r="R14" s="10"/>
      <c r="S14" s="40" t="s">
        <v>34</v>
      </c>
      <c r="T14" s="6" t="s">
        <v>24</v>
      </c>
      <c r="U14" s="6" t="str">
        <f>VLOOKUP(O14,'Customer List'!B:C,2,)</f>
        <v>Chandigarh</v>
      </c>
      <c r="V14" s="47"/>
      <c r="W14" s="7"/>
      <c r="X14" s="6" t="str">
        <f t="shared" si="2"/>
        <v/>
      </c>
      <c r="Y14" s="6" t="str">
        <f t="shared" si="3"/>
        <v>Wednesday</v>
      </c>
      <c r="Z14" s="6" t="str">
        <f t="shared" si="4"/>
        <v/>
      </c>
    </row>
    <row r="15" spans="1:26" x14ac:dyDescent="0.25">
      <c r="A15" s="6">
        <f t="shared" si="5"/>
        <v>14</v>
      </c>
      <c r="B15" s="6" t="s">
        <v>19</v>
      </c>
      <c r="C15" s="7">
        <v>45808</v>
      </c>
      <c r="D15" s="7">
        <v>45808</v>
      </c>
      <c r="E15" s="24">
        <v>141</v>
      </c>
      <c r="F15" s="26">
        <f t="shared" si="0"/>
        <v>141</v>
      </c>
      <c r="G15" s="8">
        <v>424602</v>
      </c>
      <c r="H15" s="8" t="s">
        <v>1259</v>
      </c>
      <c r="I15" s="8">
        <v>1</v>
      </c>
      <c r="J15" s="8">
        <v>1</v>
      </c>
      <c r="K15" s="8">
        <f t="shared" si="1"/>
        <v>0</v>
      </c>
      <c r="L15" s="6" t="s">
        <v>35</v>
      </c>
      <c r="M15" s="7">
        <v>45813</v>
      </c>
      <c r="N15" s="9">
        <v>0</v>
      </c>
      <c r="O15" s="6" t="s">
        <v>36</v>
      </c>
      <c r="P15" s="54"/>
      <c r="Q15" s="54"/>
      <c r="R15" s="10"/>
      <c r="S15" s="40" t="s">
        <v>37</v>
      </c>
      <c r="T15" s="6" t="s">
        <v>24</v>
      </c>
      <c r="U15" s="6" t="str">
        <f>VLOOKUP(O15,'Customer List'!B:C,2,)</f>
        <v>Delhi</v>
      </c>
      <c r="V15" s="47"/>
      <c r="W15" s="7"/>
      <c r="X15" s="6" t="str">
        <f t="shared" si="2"/>
        <v/>
      </c>
      <c r="Y15" s="6" t="str">
        <f t="shared" si="3"/>
        <v>Thursday</v>
      </c>
      <c r="Z15" s="6" t="str">
        <f t="shared" si="4"/>
        <v/>
      </c>
    </row>
    <row r="16" spans="1:26" x14ac:dyDescent="0.25">
      <c r="A16" s="6">
        <f t="shared" si="5"/>
        <v>15</v>
      </c>
      <c r="B16" s="6" t="s">
        <v>19</v>
      </c>
      <c r="C16" s="7">
        <v>45808</v>
      </c>
      <c r="D16" s="7">
        <v>45808</v>
      </c>
      <c r="E16" s="24">
        <v>61.1</v>
      </c>
      <c r="F16" s="26">
        <f t="shared" si="0"/>
        <v>61.1</v>
      </c>
      <c r="G16" s="8">
        <v>421002</v>
      </c>
      <c r="H16" s="8" t="s">
        <v>1260</v>
      </c>
      <c r="I16" s="8">
        <v>1</v>
      </c>
      <c r="J16" s="8">
        <v>1</v>
      </c>
      <c r="K16" s="8">
        <f t="shared" si="1"/>
        <v>0</v>
      </c>
      <c r="L16" s="6" t="s">
        <v>35</v>
      </c>
      <c r="M16" s="7">
        <v>45813</v>
      </c>
      <c r="N16" s="9">
        <v>0</v>
      </c>
      <c r="O16" s="6" t="s">
        <v>36</v>
      </c>
      <c r="P16" s="54"/>
      <c r="Q16" s="54"/>
      <c r="R16" s="10"/>
      <c r="S16" s="40" t="s">
        <v>37</v>
      </c>
      <c r="T16" s="6" t="s">
        <v>24</v>
      </c>
      <c r="U16" s="6" t="str">
        <f>VLOOKUP(O16,'Customer List'!B:C,2,)</f>
        <v>Delhi</v>
      </c>
      <c r="V16" s="47"/>
      <c r="W16" s="7"/>
      <c r="X16" s="6" t="str">
        <f t="shared" si="2"/>
        <v/>
      </c>
      <c r="Y16" s="6" t="str">
        <f t="shared" si="3"/>
        <v>Thursday</v>
      </c>
      <c r="Z16" s="6" t="str">
        <f t="shared" si="4"/>
        <v/>
      </c>
    </row>
    <row r="17" spans="1:26" x14ac:dyDescent="0.25">
      <c r="A17" s="6">
        <f t="shared" si="5"/>
        <v>16</v>
      </c>
      <c r="B17" s="6" t="s">
        <v>19</v>
      </c>
      <c r="C17" s="7">
        <v>45808</v>
      </c>
      <c r="D17" s="7">
        <v>45808</v>
      </c>
      <c r="E17" s="24">
        <v>38.35</v>
      </c>
      <c r="F17" s="26">
        <f t="shared" si="0"/>
        <v>76.7</v>
      </c>
      <c r="G17" s="8">
        <v>420801</v>
      </c>
      <c r="H17" s="8" t="s">
        <v>1261</v>
      </c>
      <c r="I17" s="8">
        <v>2</v>
      </c>
      <c r="J17" s="8">
        <v>2</v>
      </c>
      <c r="K17" s="8">
        <f t="shared" si="1"/>
        <v>0</v>
      </c>
      <c r="L17" s="6" t="s">
        <v>35</v>
      </c>
      <c r="M17" s="7">
        <v>45813</v>
      </c>
      <c r="N17" s="9">
        <v>0</v>
      </c>
      <c r="O17" s="6" t="s">
        <v>36</v>
      </c>
      <c r="P17" s="54"/>
      <c r="Q17" s="54"/>
      <c r="R17" s="10"/>
      <c r="S17" s="40" t="s">
        <v>37</v>
      </c>
      <c r="T17" s="6" t="s">
        <v>24</v>
      </c>
      <c r="U17" s="6" t="str">
        <f>VLOOKUP(O17,'Customer List'!B:C,2,)</f>
        <v>Delhi</v>
      </c>
      <c r="V17" s="47"/>
      <c r="W17" s="7"/>
      <c r="X17" s="6" t="str">
        <f t="shared" si="2"/>
        <v/>
      </c>
      <c r="Y17" s="6" t="str">
        <f t="shared" si="3"/>
        <v>Thursday</v>
      </c>
      <c r="Z17" s="6" t="str">
        <f t="shared" si="4"/>
        <v/>
      </c>
    </row>
    <row r="18" spans="1:26" x14ac:dyDescent="0.25">
      <c r="A18" s="6">
        <f t="shared" si="5"/>
        <v>17</v>
      </c>
      <c r="B18" s="6" t="s">
        <v>19</v>
      </c>
      <c r="C18" s="7">
        <v>45808</v>
      </c>
      <c r="D18" s="7">
        <v>45808</v>
      </c>
      <c r="E18" s="24">
        <v>84.6</v>
      </c>
      <c r="F18" s="26">
        <f t="shared" si="0"/>
        <v>84.6</v>
      </c>
      <c r="G18" s="8">
        <v>421403</v>
      </c>
      <c r="H18" s="8" t="s">
        <v>1262</v>
      </c>
      <c r="I18" s="8">
        <v>1</v>
      </c>
      <c r="J18" s="8">
        <v>1</v>
      </c>
      <c r="K18" s="8">
        <f t="shared" si="1"/>
        <v>0</v>
      </c>
      <c r="L18" s="6" t="s">
        <v>35</v>
      </c>
      <c r="M18" s="7">
        <v>45813</v>
      </c>
      <c r="N18" s="9">
        <v>0</v>
      </c>
      <c r="O18" s="6" t="s">
        <v>36</v>
      </c>
      <c r="P18" s="54"/>
      <c r="Q18" s="54"/>
      <c r="R18" s="10"/>
      <c r="S18" s="40" t="s">
        <v>37</v>
      </c>
      <c r="T18" s="6" t="s">
        <v>24</v>
      </c>
      <c r="U18" s="6" t="str">
        <f>VLOOKUP(O18,'Customer List'!B:C,2,)</f>
        <v>Delhi</v>
      </c>
      <c r="V18" s="47"/>
      <c r="W18" s="7"/>
      <c r="X18" s="6" t="str">
        <f t="shared" si="2"/>
        <v/>
      </c>
      <c r="Y18" s="6" t="str">
        <f t="shared" si="3"/>
        <v>Thursday</v>
      </c>
      <c r="Z18" s="6" t="str">
        <f t="shared" si="4"/>
        <v/>
      </c>
    </row>
    <row r="19" spans="1:26" x14ac:dyDescent="0.25">
      <c r="A19" s="6">
        <f t="shared" si="5"/>
        <v>18</v>
      </c>
      <c r="B19" s="6" t="s">
        <v>19</v>
      </c>
      <c r="C19" s="7">
        <v>45808</v>
      </c>
      <c r="D19" s="7">
        <v>45808</v>
      </c>
      <c r="E19" s="24">
        <v>56</v>
      </c>
      <c r="F19" s="26">
        <f t="shared" si="0"/>
        <v>56</v>
      </c>
      <c r="G19" s="8">
        <v>407107</v>
      </c>
      <c r="H19" s="8" t="s">
        <v>1263</v>
      </c>
      <c r="I19" s="8">
        <v>1</v>
      </c>
      <c r="J19" s="8">
        <v>1</v>
      </c>
      <c r="K19" s="8">
        <f t="shared" si="1"/>
        <v>0</v>
      </c>
      <c r="L19" s="6" t="s">
        <v>39</v>
      </c>
      <c r="M19" s="7">
        <v>45820</v>
      </c>
      <c r="N19" s="9">
        <v>8000</v>
      </c>
      <c r="O19" s="6" t="s">
        <v>40</v>
      </c>
      <c r="P19" s="54"/>
      <c r="Q19" s="54"/>
      <c r="R19" s="10">
        <v>4</v>
      </c>
      <c r="S19" s="40" t="s">
        <v>41</v>
      </c>
      <c r="T19" s="6" t="s">
        <v>24</v>
      </c>
      <c r="U19" s="6" t="str">
        <f>VLOOKUP(O19,'Customer List'!B:C,2,)</f>
        <v>Ghaziabad</v>
      </c>
      <c r="V19" s="47"/>
      <c r="W19" s="7"/>
      <c r="X19" s="6" t="str">
        <f t="shared" si="2"/>
        <v/>
      </c>
      <c r="Y19" s="6" t="str">
        <f t="shared" si="3"/>
        <v>Thursday</v>
      </c>
      <c r="Z19" s="6" t="str">
        <f t="shared" si="4"/>
        <v/>
      </c>
    </row>
    <row r="20" spans="1:26" x14ac:dyDescent="0.25">
      <c r="A20" s="6">
        <f t="shared" si="5"/>
        <v>19</v>
      </c>
      <c r="B20" s="6" t="s">
        <v>19</v>
      </c>
      <c r="C20" s="7">
        <v>45808</v>
      </c>
      <c r="D20" s="7">
        <v>45808</v>
      </c>
      <c r="E20" s="24">
        <v>35.4</v>
      </c>
      <c r="F20" s="26">
        <f t="shared" si="0"/>
        <v>35.4</v>
      </c>
      <c r="G20" s="8">
        <v>420404</v>
      </c>
      <c r="H20" s="8" t="s">
        <v>20</v>
      </c>
      <c r="I20" s="8">
        <v>1</v>
      </c>
      <c r="J20" s="8">
        <v>1</v>
      </c>
      <c r="K20" s="8">
        <f t="shared" si="1"/>
        <v>0</v>
      </c>
      <c r="L20" s="6" t="s">
        <v>1187</v>
      </c>
      <c r="M20" s="7">
        <v>45850</v>
      </c>
      <c r="N20" s="9">
        <v>0</v>
      </c>
      <c r="O20" s="6" t="s">
        <v>864</v>
      </c>
      <c r="P20" s="54">
        <v>58153113502</v>
      </c>
      <c r="Q20" s="54" t="s">
        <v>46</v>
      </c>
      <c r="R20" s="10">
        <v>4</v>
      </c>
      <c r="S20" s="40" t="s">
        <v>615</v>
      </c>
      <c r="T20" s="6" t="s">
        <v>24</v>
      </c>
      <c r="U20" s="6" t="str">
        <f>VLOOKUP(O20,'Customer List'!B:C,2,)</f>
        <v>Chandigarh</v>
      </c>
      <c r="V20" s="47"/>
      <c r="W20" s="7">
        <v>45852</v>
      </c>
      <c r="X20" s="6">
        <f t="shared" si="2"/>
        <v>2</v>
      </c>
      <c r="Y20" s="6" t="str">
        <f t="shared" si="3"/>
        <v>Saturday</v>
      </c>
      <c r="Z20" s="6" t="str">
        <f t="shared" si="4"/>
        <v>Monday</v>
      </c>
    </row>
    <row r="21" spans="1:26" x14ac:dyDescent="0.25">
      <c r="A21" s="6">
        <f t="shared" si="5"/>
        <v>20</v>
      </c>
      <c r="B21" s="6" t="s">
        <v>19</v>
      </c>
      <c r="C21" s="7">
        <v>45808</v>
      </c>
      <c r="D21" s="7">
        <v>45808</v>
      </c>
      <c r="E21" s="24">
        <v>78.400000000000006</v>
      </c>
      <c r="F21" s="26">
        <f t="shared" si="0"/>
        <v>156.80000000000001</v>
      </c>
      <c r="G21" s="8">
        <v>316302</v>
      </c>
      <c r="H21" s="8" t="s">
        <v>1264</v>
      </c>
      <c r="I21" s="8">
        <v>2</v>
      </c>
      <c r="J21" s="8"/>
      <c r="K21" s="8">
        <f t="shared" si="1"/>
        <v>2</v>
      </c>
      <c r="L21" s="6"/>
      <c r="M21" s="7"/>
      <c r="N21" s="9"/>
      <c r="O21" s="6" t="s">
        <v>43</v>
      </c>
      <c r="P21" s="54"/>
      <c r="Q21" s="54"/>
      <c r="R21" s="10">
        <v>4</v>
      </c>
      <c r="S21" s="40" t="s">
        <v>2040</v>
      </c>
      <c r="T21" s="6" t="s">
        <v>24</v>
      </c>
      <c r="U21" s="6" t="str">
        <f>VLOOKUP(O21,'Customer List'!B:C,2,)</f>
        <v>Banglore</v>
      </c>
      <c r="V21" s="48" t="s">
        <v>2040</v>
      </c>
      <c r="W21" s="7"/>
      <c r="X21" s="6" t="str">
        <f t="shared" si="2"/>
        <v/>
      </c>
      <c r="Y21" s="6" t="str">
        <f t="shared" si="3"/>
        <v/>
      </c>
      <c r="Z21" s="6" t="str">
        <f t="shared" si="4"/>
        <v/>
      </c>
    </row>
    <row r="22" spans="1:26" x14ac:dyDescent="0.25">
      <c r="A22" s="6">
        <f t="shared" si="5"/>
        <v>21</v>
      </c>
      <c r="B22" s="6" t="s">
        <v>19</v>
      </c>
      <c r="C22" s="7">
        <v>45808</v>
      </c>
      <c r="D22" s="7">
        <v>45808</v>
      </c>
      <c r="E22" s="24">
        <v>133.80000000000001</v>
      </c>
      <c r="F22" s="26">
        <f t="shared" si="0"/>
        <v>669</v>
      </c>
      <c r="G22" s="8">
        <v>556002</v>
      </c>
      <c r="H22" s="8" t="s">
        <v>1265</v>
      </c>
      <c r="I22" s="8">
        <v>5</v>
      </c>
      <c r="J22" s="8"/>
      <c r="K22" s="8">
        <f t="shared" si="1"/>
        <v>5</v>
      </c>
      <c r="L22" s="6"/>
      <c r="M22" s="7"/>
      <c r="N22" s="9"/>
      <c r="O22" s="6" t="s">
        <v>19</v>
      </c>
      <c r="P22" s="54"/>
      <c r="Q22" s="54"/>
      <c r="R22" s="10">
        <v>-20</v>
      </c>
      <c r="S22" s="40"/>
      <c r="T22" s="6" t="s">
        <v>24</v>
      </c>
      <c r="U22" s="6" t="str">
        <f>VLOOKUP(O22,'Customer List'!B:C,2,)</f>
        <v>STOCK</v>
      </c>
      <c r="V22" s="47" t="s">
        <v>1162</v>
      </c>
      <c r="W22" s="7"/>
      <c r="X22" s="6" t="str">
        <f t="shared" si="2"/>
        <v/>
      </c>
      <c r="Y22" s="6" t="str">
        <f t="shared" si="3"/>
        <v/>
      </c>
      <c r="Z22" s="6" t="str">
        <f t="shared" si="4"/>
        <v/>
      </c>
    </row>
    <row r="23" spans="1:26" x14ac:dyDescent="0.25">
      <c r="A23" s="6">
        <f t="shared" si="5"/>
        <v>22</v>
      </c>
      <c r="B23" s="6" t="s">
        <v>19</v>
      </c>
      <c r="C23" s="7">
        <v>45808</v>
      </c>
      <c r="D23" s="7">
        <v>45808</v>
      </c>
      <c r="E23" s="24">
        <v>88.2</v>
      </c>
      <c r="F23" s="26">
        <f t="shared" si="0"/>
        <v>441</v>
      </c>
      <c r="G23" s="8">
        <v>570802</v>
      </c>
      <c r="H23" s="8" t="s">
        <v>1266</v>
      </c>
      <c r="I23" s="8">
        <v>5</v>
      </c>
      <c r="J23" s="8"/>
      <c r="K23" s="8">
        <f t="shared" si="1"/>
        <v>5</v>
      </c>
      <c r="L23" s="6"/>
      <c r="M23" s="7"/>
      <c r="N23" s="9"/>
      <c r="O23" s="6" t="s">
        <v>19</v>
      </c>
      <c r="P23" s="54"/>
      <c r="Q23" s="54"/>
      <c r="R23" s="10">
        <v>-20</v>
      </c>
      <c r="S23" s="40"/>
      <c r="T23" s="6" t="s">
        <v>24</v>
      </c>
      <c r="U23" s="6" t="str">
        <f>VLOOKUP(O23,'Customer List'!B:C,2,)</f>
        <v>STOCK</v>
      </c>
      <c r="V23" s="47" t="s">
        <v>1162</v>
      </c>
      <c r="W23" s="7"/>
      <c r="X23" s="6" t="str">
        <f t="shared" si="2"/>
        <v/>
      </c>
      <c r="Y23" s="6" t="str">
        <f t="shared" si="3"/>
        <v/>
      </c>
      <c r="Z23" s="6" t="str">
        <f t="shared" si="4"/>
        <v/>
      </c>
    </row>
    <row r="24" spans="1:26" x14ac:dyDescent="0.25">
      <c r="A24" s="6">
        <f t="shared" si="5"/>
        <v>23</v>
      </c>
      <c r="B24" s="6" t="s">
        <v>19</v>
      </c>
      <c r="C24" s="7">
        <v>45808</v>
      </c>
      <c r="D24" s="7">
        <v>45808</v>
      </c>
      <c r="E24" s="24">
        <v>67.2</v>
      </c>
      <c r="F24" s="26">
        <f t="shared" si="0"/>
        <v>201.60000000000002</v>
      </c>
      <c r="G24" s="8">
        <v>423303</v>
      </c>
      <c r="H24" s="8" t="s">
        <v>1267</v>
      </c>
      <c r="I24" s="8">
        <v>3</v>
      </c>
      <c r="J24" s="8">
        <v>3</v>
      </c>
      <c r="K24" s="8">
        <f t="shared" si="1"/>
        <v>0</v>
      </c>
      <c r="L24" s="6" t="s">
        <v>650</v>
      </c>
      <c r="M24" s="7">
        <v>45834</v>
      </c>
      <c r="N24" s="9">
        <v>31248</v>
      </c>
      <c r="O24" s="6" t="s">
        <v>1028</v>
      </c>
      <c r="P24" s="54"/>
      <c r="Q24" s="54"/>
      <c r="R24" s="10">
        <v>-20</v>
      </c>
      <c r="S24" s="40"/>
      <c r="T24" s="6" t="s">
        <v>24</v>
      </c>
      <c r="U24" s="6" t="str">
        <f>VLOOKUP(O24,'Customer List'!B:C,2,)</f>
        <v>Delhi</v>
      </c>
      <c r="V24" s="47"/>
      <c r="W24" s="7"/>
      <c r="X24" s="6" t="str">
        <f t="shared" si="2"/>
        <v/>
      </c>
      <c r="Y24" s="6" t="str">
        <f t="shared" si="3"/>
        <v>Thursday</v>
      </c>
      <c r="Z24" s="6" t="str">
        <f t="shared" si="4"/>
        <v/>
      </c>
    </row>
    <row r="25" spans="1:26" x14ac:dyDescent="0.25">
      <c r="A25" s="6">
        <f t="shared" si="5"/>
        <v>24</v>
      </c>
      <c r="B25" s="6" t="s">
        <v>19</v>
      </c>
      <c r="C25" s="7">
        <v>45808</v>
      </c>
      <c r="D25" s="7">
        <v>45808</v>
      </c>
      <c r="E25" s="24">
        <v>67.2</v>
      </c>
      <c r="F25" s="26">
        <f t="shared" si="0"/>
        <v>134.4</v>
      </c>
      <c r="G25" s="8">
        <v>423303</v>
      </c>
      <c r="H25" s="8" t="s">
        <v>1267</v>
      </c>
      <c r="I25" s="8">
        <v>2</v>
      </c>
      <c r="J25" s="8"/>
      <c r="K25" s="8">
        <f t="shared" si="1"/>
        <v>2</v>
      </c>
      <c r="L25" s="6"/>
      <c r="M25" s="7"/>
      <c r="N25" s="9"/>
      <c r="O25" s="6" t="s">
        <v>19</v>
      </c>
      <c r="P25" s="54"/>
      <c r="Q25" s="54"/>
      <c r="R25" s="10">
        <v>-20</v>
      </c>
      <c r="S25" s="40"/>
      <c r="T25" s="6" t="s">
        <v>24</v>
      </c>
      <c r="U25" s="6" t="str">
        <f>VLOOKUP(O25,'Customer List'!B:C,2,)</f>
        <v>STOCK</v>
      </c>
      <c r="V25" s="47" t="s">
        <v>1162</v>
      </c>
      <c r="W25" s="7"/>
      <c r="X25" s="6" t="str">
        <f t="shared" si="2"/>
        <v/>
      </c>
      <c r="Y25" s="6" t="str">
        <f t="shared" si="3"/>
        <v/>
      </c>
      <c r="Z25" s="6" t="str">
        <f t="shared" si="4"/>
        <v/>
      </c>
    </row>
    <row r="26" spans="1:26" x14ac:dyDescent="0.25">
      <c r="A26" s="6">
        <f t="shared" si="5"/>
        <v>25</v>
      </c>
      <c r="B26" s="6" t="s">
        <v>19</v>
      </c>
      <c r="C26" s="7">
        <v>45808</v>
      </c>
      <c r="D26" s="7">
        <v>45808</v>
      </c>
      <c r="E26" s="24">
        <v>25.2</v>
      </c>
      <c r="F26" s="26">
        <f t="shared" si="0"/>
        <v>50.4</v>
      </c>
      <c r="G26" s="8">
        <v>421101</v>
      </c>
      <c r="H26" s="8" t="s">
        <v>1252</v>
      </c>
      <c r="I26" s="8">
        <v>2</v>
      </c>
      <c r="J26" s="8">
        <v>2</v>
      </c>
      <c r="K26" s="8">
        <f t="shared" si="1"/>
        <v>0</v>
      </c>
      <c r="L26" s="6" t="s">
        <v>691</v>
      </c>
      <c r="M26" s="7">
        <v>45836</v>
      </c>
      <c r="N26" s="9">
        <v>7812</v>
      </c>
      <c r="O26" s="6" t="s">
        <v>627</v>
      </c>
      <c r="P26" s="54">
        <v>58152577136</v>
      </c>
      <c r="Q26" s="54" t="s">
        <v>46</v>
      </c>
      <c r="R26" s="10">
        <v>4</v>
      </c>
      <c r="S26" s="40"/>
      <c r="T26" s="6" t="s">
        <v>24</v>
      </c>
      <c r="U26" s="6" t="str">
        <f>VLOOKUP(O26,'Customer List'!B:C,2,)</f>
        <v>Hyderabad</v>
      </c>
      <c r="V26" s="47"/>
      <c r="W26" s="7">
        <v>45838</v>
      </c>
      <c r="X26" s="6">
        <f t="shared" si="2"/>
        <v>2</v>
      </c>
      <c r="Y26" s="6" t="str">
        <f t="shared" si="3"/>
        <v>Saturday</v>
      </c>
      <c r="Z26" s="6" t="str">
        <f t="shared" si="4"/>
        <v>Monday</v>
      </c>
    </row>
    <row r="27" spans="1:26" x14ac:dyDescent="0.25">
      <c r="A27" s="6">
        <f t="shared" si="5"/>
        <v>26</v>
      </c>
      <c r="B27" s="6" t="s">
        <v>19</v>
      </c>
      <c r="C27" s="7">
        <v>45808</v>
      </c>
      <c r="D27" s="7">
        <v>45808</v>
      </c>
      <c r="E27" s="24">
        <v>25.2</v>
      </c>
      <c r="F27" s="26">
        <f t="shared" si="0"/>
        <v>25.2</v>
      </c>
      <c r="G27" s="8">
        <v>421101</v>
      </c>
      <c r="H27" s="8" t="s">
        <v>1252</v>
      </c>
      <c r="I27" s="8">
        <v>1</v>
      </c>
      <c r="J27" s="8">
        <v>1</v>
      </c>
      <c r="K27" s="8">
        <f t="shared" ref="K27" si="6">I27-J27</f>
        <v>0</v>
      </c>
      <c r="L27" s="6" t="s">
        <v>2347</v>
      </c>
      <c r="M27" s="7">
        <v>45880</v>
      </c>
      <c r="N27" s="9">
        <v>4882.5</v>
      </c>
      <c r="O27" s="6" t="s">
        <v>788</v>
      </c>
      <c r="P27" s="54">
        <v>58154307422</v>
      </c>
      <c r="Q27" s="54" t="s">
        <v>46</v>
      </c>
      <c r="R27" s="10">
        <v>4</v>
      </c>
      <c r="S27" s="40"/>
      <c r="T27" s="6" t="s">
        <v>24</v>
      </c>
      <c r="U27" s="6" t="str">
        <f>VLOOKUP(O27,'Customer List'!B:C,2,)</f>
        <v>Kharagpur</v>
      </c>
      <c r="V27" s="47"/>
      <c r="W27" s="7">
        <v>45882</v>
      </c>
      <c r="X27" s="6">
        <f t="shared" si="2"/>
        <v>2</v>
      </c>
      <c r="Y27" s="6" t="str">
        <f t="shared" si="3"/>
        <v>Monday</v>
      </c>
      <c r="Z27" s="6" t="str">
        <f t="shared" si="4"/>
        <v>Wednesday</v>
      </c>
    </row>
    <row r="28" spans="1:26" x14ac:dyDescent="0.25">
      <c r="A28" s="6">
        <f t="shared" si="5"/>
        <v>27</v>
      </c>
      <c r="B28" s="6" t="s">
        <v>19</v>
      </c>
      <c r="C28" s="7">
        <v>45808</v>
      </c>
      <c r="D28" s="7">
        <v>45808</v>
      </c>
      <c r="E28" s="24">
        <v>25.2</v>
      </c>
      <c r="F28" s="26">
        <f t="shared" ref="F28" si="7">E28*I28</f>
        <v>25.2</v>
      </c>
      <c r="G28" s="8">
        <v>421101</v>
      </c>
      <c r="H28" s="8" t="s">
        <v>1252</v>
      </c>
      <c r="I28" s="8">
        <v>1</v>
      </c>
      <c r="J28" s="8"/>
      <c r="K28" s="8">
        <f t="shared" ref="K28" si="8">I28-J28</f>
        <v>1</v>
      </c>
      <c r="L28" s="6"/>
      <c r="M28" s="7"/>
      <c r="N28" s="9"/>
      <c r="O28" s="6" t="s">
        <v>19</v>
      </c>
      <c r="P28" s="54"/>
      <c r="Q28" s="54"/>
      <c r="R28" s="10">
        <v>4</v>
      </c>
      <c r="S28" s="40"/>
      <c r="T28" s="6" t="s">
        <v>24</v>
      </c>
      <c r="U28" s="6" t="str">
        <f>VLOOKUP(O28,'Customer List'!B:C,2,)</f>
        <v>STOCK</v>
      </c>
      <c r="V28" s="47" t="s">
        <v>1162</v>
      </c>
      <c r="W28" s="7"/>
      <c r="X28" s="6" t="str">
        <f t="shared" ref="X28" si="9">IF(W28="", "", W28-M28)</f>
        <v/>
      </c>
      <c r="Y28" s="6" t="str">
        <f t="shared" ref="Y28" si="10">IF(M28="", "", TEXT(M28, "dddd"))</f>
        <v/>
      </c>
      <c r="Z28" s="6" t="str">
        <f t="shared" ref="Z28" si="11">IF(W28="", "", TEXT(W28, "dddd"))</f>
        <v/>
      </c>
    </row>
    <row r="29" spans="1:26" x14ac:dyDescent="0.25">
      <c r="A29" s="6">
        <f t="shared" si="5"/>
        <v>28</v>
      </c>
      <c r="B29" s="6" t="s">
        <v>19</v>
      </c>
      <c r="C29" s="7">
        <v>45808</v>
      </c>
      <c r="D29" s="7">
        <v>45808</v>
      </c>
      <c r="E29" s="24">
        <v>45.5</v>
      </c>
      <c r="F29" s="26">
        <f t="shared" si="0"/>
        <v>45.5</v>
      </c>
      <c r="G29" s="8">
        <v>420301</v>
      </c>
      <c r="H29" s="8" t="s">
        <v>1268</v>
      </c>
      <c r="I29" s="8">
        <v>1</v>
      </c>
      <c r="J29" s="8">
        <v>1</v>
      </c>
      <c r="K29" s="8">
        <f t="shared" si="1"/>
        <v>0</v>
      </c>
      <c r="L29" s="6" t="s">
        <v>44</v>
      </c>
      <c r="M29" s="7">
        <v>45825</v>
      </c>
      <c r="N29" s="9">
        <v>6045</v>
      </c>
      <c r="O29" s="6" t="s">
        <v>45</v>
      </c>
      <c r="P29" s="54">
        <v>58152138251</v>
      </c>
      <c r="Q29" s="54" t="s">
        <v>46</v>
      </c>
      <c r="R29" s="10">
        <v>4</v>
      </c>
      <c r="S29" s="40"/>
      <c r="T29" s="6" t="s">
        <v>24</v>
      </c>
      <c r="U29" s="6" t="str">
        <f>VLOOKUP(O29,'Customer List'!B:C,2,)</f>
        <v>Pune</v>
      </c>
      <c r="V29" s="47"/>
      <c r="W29" s="7">
        <v>45827</v>
      </c>
      <c r="X29" s="6">
        <f t="shared" si="2"/>
        <v>2</v>
      </c>
      <c r="Y29" s="6" t="str">
        <f t="shared" si="3"/>
        <v>Tuesday</v>
      </c>
      <c r="Z29" s="6" t="str">
        <f t="shared" si="4"/>
        <v>Thursday</v>
      </c>
    </row>
    <row r="30" spans="1:26" x14ac:dyDescent="0.25">
      <c r="A30" s="6">
        <f t="shared" si="5"/>
        <v>29</v>
      </c>
      <c r="B30" s="6" t="s">
        <v>19</v>
      </c>
      <c r="C30" s="7">
        <v>45808</v>
      </c>
      <c r="D30" s="7">
        <v>45808</v>
      </c>
      <c r="E30" s="24">
        <v>45.5</v>
      </c>
      <c r="F30" s="26">
        <f t="shared" si="0"/>
        <v>45.5</v>
      </c>
      <c r="G30" s="8">
        <v>420301</v>
      </c>
      <c r="H30" s="8" t="s">
        <v>1268</v>
      </c>
      <c r="I30" s="8">
        <v>1</v>
      </c>
      <c r="J30" s="8">
        <v>1</v>
      </c>
      <c r="K30" s="8">
        <f t="shared" si="1"/>
        <v>0</v>
      </c>
      <c r="L30" s="6" t="s">
        <v>2217</v>
      </c>
      <c r="M30" s="7">
        <v>45871</v>
      </c>
      <c r="N30" s="9">
        <v>7052.5</v>
      </c>
      <c r="O30" s="6" t="s">
        <v>111</v>
      </c>
      <c r="P30" s="54" t="s">
        <v>2271</v>
      </c>
      <c r="Q30" s="54" t="s">
        <v>46</v>
      </c>
      <c r="R30" s="10">
        <v>4</v>
      </c>
      <c r="S30" s="40"/>
      <c r="T30" s="6" t="s">
        <v>24</v>
      </c>
      <c r="U30" s="6" t="str">
        <f>VLOOKUP(O30,'Customer List'!B:C,2,)</f>
        <v>Chandigarh</v>
      </c>
      <c r="V30" s="47"/>
      <c r="W30" s="7">
        <v>45874</v>
      </c>
      <c r="X30" s="6">
        <f t="shared" si="2"/>
        <v>3</v>
      </c>
      <c r="Y30" s="6" t="str">
        <f t="shared" si="3"/>
        <v>Saturday</v>
      </c>
      <c r="Z30" s="6" t="str">
        <f t="shared" si="4"/>
        <v>Tuesday</v>
      </c>
    </row>
    <row r="31" spans="1:26" x14ac:dyDescent="0.25">
      <c r="A31" s="6">
        <f t="shared" si="5"/>
        <v>30</v>
      </c>
      <c r="B31" s="6" t="s">
        <v>19</v>
      </c>
      <c r="C31" s="7">
        <v>45808</v>
      </c>
      <c r="D31" s="7">
        <v>45808</v>
      </c>
      <c r="E31" s="24">
        <v>61.1</v>
      </c>
      <c r="F31" s="26">
        <f t="shared" si="0"/>
        <v>244.4</v>
      </c>
      <c r="G31" s="8">
        <v>421002</v>
      </c>
      <c r="H31" s="8" t="s">
        <v>1260</v>
      </c>
      <c r="I31" s="8">
        <v>4</v>
      </c>
      <c r="J31" s="8"/>
      <c r="K31" s="8">
        <f t="shared" si="1"/>
        <v>4</v>
      </c>
      <c r="L31" s="6"/>
      <c r="M31" s="7"/>
      <c r="N31" s="9"/>
      <c r="O31" s="6" t="s">
        <v>19</v>
      </c>
      <c r="P31" s="54"/>
      <c r="Q31" s="54"/>
      <c r="R31" s="10">
        <v>4</v>
      </c>
      <c r="S31" s="40"/>
      <c r="T31" s="6" t="s">
        <v>24</v>
      </c>
      <c r="U31" s="6" t="str">
        <f>VLOOKUP(O31,'Customer List'!B:C,2,)</f>
        <v>STOCK</v>
      </c>
      <c r="V31" s="47" t="s">
        <v>1162</v>
      </c>
      <c r="W31" s="7"/>
      <c r="X31" s="6" t="str">
        <f t="shared" si="2"/>
        <v/>
      </c>
      <c r="Y31" s="6" t="str">
        <f t="shared" si="3"/>
        <v/>
      </c>
      <c r="Z31" s="6" t="str">
        <f t="shared" si="4"/>
        <v/>
      </c>
    </row>
    <row r="32" spans="1:26" x14ac:dyDescent="0.25">
      <c r="A32" s="6">
        <f t="shared" si="5"/>
        <v>31</v>
      </c>
      <c r="B32" s="6" t="s">
        <v>19</v>
      </c>
      <c r="C32" s="7">
        <v>45808</v>
      </c>
      <c r="D32" s="7">
        <v>45808</v>
      </c>
      <c r="E32" s="24">
        <v>84.6</v>
      </c>
      <c r="F32" s="26">
        <f t="shared" si="0"/>
        <v>592.19999999999993</v>
      </c>
      <c r="G32" s="8">
        <v>421403</v>
      </c>
      <c r="H32" s="8" t="s">
        <v>1262</v>
      </c>
      <c r="I32" s="8">
        <v>7</v>
      </c>
      <c r="J32" s="8"/>
      <c r="K32" s="8">
        <f t="shared" si="1"/>
        <v>7</v>
      </c>
      <c r="L32" s="6"/>
      <c r="M32" s="7"/>
      <c r="N32" s="9"/>
      <c r="O32" s="6" t="s">
        <v>19</v>
      </c>
      <c r="P32" s="54"/>
      <c r="Q32" s="54"/>
      <c r="R32" s="10">
        <v>4</v>
      </c>
      <c r="S32" s="40"/>
      <c r="T32" s="6" t="s">
        <v>24</v>
      </c>
      <c r="U32" s="6" t="str">
        <f>VLOOKUP(O32,'Customer List'!B:C,2,)</f>
        <v>STOCK</v>
      </c>
      <c r="V32" s="47" t="s">
        <v>1162</v>
      </c>
      <c r="W32" s="7"/>
      <c r="X32" s="6" t="str">
        <f t="shared" si="2"/>
        <v/>
      </c>
      <c r="Y32" s="6" t="str">
        <f t="shared" si="3"/>
        <v/>
      </c>
      <c r="Z32" s="6" t="str">
        <f t="shared" si="4"/>
        <v/>
      </c>
    </row>
    <row r="33" spans="1:26" x14ac:dyDescent="0.25">
      <c r="A33" s="6">
        <f t="shared" si="5"/>
        <v>32</v>
      </c>
      <c r="B33" s="6" t="s">
        <v>19</v>
      </c>
      <c r="C33" s="7">
        <v>45808</v>
      </c>
      <c r="D33" s="7">
        <v>45808</v>
      </c>
      <c r="E33" s="24">
        <v>141</v>
      </c>
      <c r="F33" s="26">
        <f t="shared" si="0"/>
        <v>282</v>
      </c>
      <c r="G33" s="8">
        <v>424602</v>
      </c>
      <c r="H33" s="8" t="s">
        <v>1259</v>
      </c>
      <c r="I33" s="8">
        <v>2</v>
      </c>
      <c r="J33" s="8">
        <v>2</v>
      </c>
      <c r="K33" s="8">
        <f t="shared" si="1"/>
        <v>0</v>
      </c>
      <c r="L33" s="6" t="s">
        <v>47</v>
      </c>
      <c r="M33" s="7">
        <v>45821</v>
      </c>
      <c r="N33" s="9">
        <v>54637.5</v>
      </c>
      <c r="O33" s="6" t="s">
        <v>48</v>
      </c>
      <c r="P33" s="54"/>
      <c r="Q33" s="54"/>
      <c r="R33" s="10">
        <v>4</v>
      </c>
      <c r="S33" s="40"/>
      <c r="T33" s="6" t="s">
        <v>24</v>
      </c>
      <c r="U33" s="6" t="str">
        <f>VLOOKUP(O33,'Customer List'!B:C,2,)</f>
        <v>Faridabad</v>
      </c>
      <c r="V33" s="47"/>
      <c r="W33" s="7"/>
      <c r="X33" s="6" t="str">
        <f t="shared" si="2"/>
        <v/>
      </c>
      <c r="Y33" s="6" t="str">
        <f t="shared" si="3"/>
        <v>Friday</v>
      </c>
      <c r="Z33" s="6" t="str">
        <f t="shared" si="4"/>
        <v/>
      </c>
    </row>
    <row r="34" spans="1:26" x14ac:dyDescent="0.25">
      <c r="A34" s="6">
        <f t="shared" si="5"/>
        <v>33</v>
      </c>
      <c r="B34" s="6" t="s">
        <v>19</v>
      </c>
      <c r="C34" s="7">
        <v>45808</v>
      </c>
      <c r="D34" s="7">
        <v>45808</v>
      </c>
      <c r="E34" s="24">
        <v>141</v>
      </c>
      <c r="F34" s="26">
        <f t="shared" si="0"/>
        <v>141</v>
      </c>
      <c r="G34" s="8">
        <v>424602</v>
      </c>
      <c r="H34" s="8" t="s">
        <v>1259</v>
      </c>
      <c r="I34" s="8">
        <v>1</v>
      </c>
      <c r="J34" s="8">
        <v>1</v>
      </c>
      <c r="K34" s="8">
        <f t="shared" si="1"/>
        <v>0</v>
      </c>
      <c r="L34" s="6" t="s">
        <v>940</v>
      </c>
      <c r="M34" s="7">
        <v>45846</v>
      </c>
      <c r="N34" s="9">
        <v>21855</v>
      </c>
      <c r="O34" s="6" t="s">
        <v>230</v>
      </c>
      <c r="P34" s="54" t="s">
        <v>1140</v>
      </c>
      <c r="Q34" s="54" t="s">
        <v>46</v>
      </c>
      <c r="R34" s="10">
        <v>4</v>
      </c>
      <c r="S34" s="40" t="s">
        <v>1141</v>
      </c>
      <c r="T34" s="6" t="s">
        <v>24</v>
      </c>
      <c r="U34" s="6" t="str">
        <f>VLOOKUP(O34,'Customer List'!B:C,2,)</f>
        <v>Punjab</v>
      </c>
      <c r="V34" s="47"/>
      <c r="W34" s="7">
        <v>45848</v>
      </c>
      <c r="X34" s="6">
        <f t="shared" si="2"/>
        <v>2</v>
      </c>
      <c r="Y34" s="6" t="str">
        <f t="shared" si="3"/>
        <v>Tuesday</v>
      </c>
      <c r="Z34" s="6" t="str">
        <f t="shared" si="4"/>
        <v>Thursday</v>
      </c>
    </row>
    <row r="35" spans="1:26" x14ac:dyDescent="0.25">
      <c r="A35" s="6">
        <f t="shared" si="5"/>
        <v>34</v>
      </c>
      <c r="B35" s="6" t="s">
        <v>19</v>
      </c>
      <c r="C35" s="7">
        <v>45808</v>
      </c>
      <c r="D35" s="7">
        <v>45808</v>
      </c>
      <c r="E35" s="24">
        <v>45.5</v>
      </c>
      <c r="F35" s="26">
        <f t="shared" si="0"/>
        <v>182</v>
      </c>
      <c r="G35" s="8">
        <v>420601</v>
      </c>
      <c r="H35" s="8" t="s">
        <v>1269</v>
      </c>
      <c r="I35" s="8">
        <v>4</v>
      </c>
      <c r="J35" s="8"/>
      <c r="K35" s="8">
        <f t="shared" si="1"/>
        <v>4</v>
      </c>
      <c r="L35" s="6"/>
      <c r="M35" s="7"/>
      <c r="N35" s="9"/>
      <c r="O35" s="6" t="s">
        <v>19</v>
      </c>
      <c r="P35" s="54"/>
      <c r="Q35" s="54"/>
      <c r="R35" s="10">
        <v>4</v>
      </c>
      <c r="S35" s="40"/>
      <c r="T35" s="6" t="s">
        <v>24</v>
      </c>
      <c r="U35" s="6" t="str">
        <f>VLOOKUP(O35,'Customer List'!B:C,2,)</f>
        <v>STOCK</v>
      </c>
      <c r="V35" s="47" t="s">
        <v>1162</v>
      </c>
      <c r="W35" s="7"/>
      <c r="X35" s="6" t="str">
        <f t="shared" si="2"/>
        <v/>
      </c>
      <c r="Y35" s="6" t="str">
        <f t="shared" si="3"/>
        <v/>
      </c>
      <c r="Z35" s="6" t="str">
        <f t="shared" si="4"/>
        <v/>
      </c>
    </row>
    <row r="36" spans="1:26" x14ac:dyDescent="0.25">
      <c r="A36" s="6">
        <f t="shared" si="5"/>
        <v>35</v>
      </c>
      <c r="B36" s="6" t="s">
        <v>19</v>
      </c>
      <c r="C36" s="7">
        <v>45808</v>
      </c>
      <c r="D36" s="7">
        <v>45808</v>
      </c>
      <c r="E36" s="24">
        <v>35.1</v>
      </c>
      <c r="F36" s="26">
        <f t="shared" si="0"/>
        <v>70.2</v>
      </c>
      <c r="G36" s="8">
        <v>420701</v>
      </c>
      <c r="H36" s="8" t="s">
        <v>1270</v>
      </c>
      <c r="I36" s="8">
        <v>2</v>
      </c>
      <c r="J36" s="8"/>
      <c r="K36" s="8">
        <f t="shared" si="1"/>
        <v>2</v>
      </c>
      <c r="L36" s="6"/>
      <c r="M36" s="7"/>
      <c r="N36" s="9"/>
      <c r="O36" s="6" t="s">
        <v>19</v>
      </c>
      <c r="P36" s="54"/>
      <c r="Q36" s="54"/>
      <c r="R36" s="10">
        <v>4</v>
      </c>
      <c r="S36" s="40"/>
      <c r="T36" s="6" t="s">
        <v>24</v>
      </c>
      <c r="U36" s="6" t="str">
        <f>VLOOKUP(O36,'Customer List'!B:C,2,)</f>
        <v>STOCK</v>
      </c>
      <c r="V36" s="47" t="s">
        <v>1162</v>
      </c>
      <c r="W36" s="7"/>
      <c r="X36" s="6" t="str">
        <f t="shared" si="2"/>
        <v/>
      </c>
      <c r="Y36" s="6" t="str">
        <f t="shared" si="3"/>
        <v/>
      </c>
      <c r="Z36" s="6" t="str">
        <f t="shared" si="4"/>
        <v/>
      </c>
    </row>
    <row r="37" spans="1:26" x14ac:dyDescent="0.25">
      <c r="A37" s="6">
        <f t="shared" si="5"/>
        <v>36</v>
      </c>
      <c r="B37" s="6" t="s">
        <v>19</v>
      </c>
      <c r="C37" s="7">
        <v>45808</v>
      </c>
      <c r="D37" s="7">
        <v>45808</v>
      </c>
      <c r="E37" s="24">
        <v>35.1</v>
      </c>
      <c r="F37" s="26">
        <f t="shared" ref="F37" si="12">E37*I37</f>
        <v>35.1</v>
      </c>
      <c r="G37" s="8">
        <v>420701</v>
      </c>
      <c r="H37" s="8" t="s">
        <v>1270</v>
      </c>
      <c r="I37" s="8">
        <v>1</v>
      </c>
      <c r="J37" s="8">
        <v>1</v>
      </c>
      <c r="K37" s="8">
        <f t="shared" ref="K37" si="13">I37-J37</f>
        <v>0</v>
      </c>
      <c r="L37" s="6" t="s">
        <v>2527</v>
      </c>
      <c r="M37" s="7">
        <v>45891</v>
      </c>
      <c r="N37" s="9">
        <v>0</v>
      </c>
      <c r="O37" s="6" t="s">
        <v>1028</v>
      </c>
      <c r="P37" s="54"/>
      <c r="Q37" s="54"/>
      <c r="R37" s="10">
        <v>4</v>
      </c>
      <c r="S37" s="40"/>
      <c r="T37" s="6" t="s">
        <v>24</v>
      </c>
      <c r="U37" s="6" t="str">
        <f>VLOOKUP(O37,'Customer List'!B:C,2,)</f>
        <v>Delhi</v>
      </c>
      <c r="V37" s="47"/>
      <c r="W37" s="7"/>
      <c r="X37" s="6" t="str">
        <f t="shared" ref="X37" si="14">IF(W37="", "", W37-M37)</f>
        <v/>
      </c>
      <c r="Y37" s="6" t="str">
        <f t="shared" ref="Y37" si="15">IF(M37="", "", TEXT(M37, "dddd"))</f>
        <v>Friday</v>
      </c>
      <c r="Z37" s="6" t="str">
        <f t="shared" ref="Z37" si="16">IF(W37="", "", TEXT(W37, "dddd"))</f>
        <v/>
      </c>
    </row>
    <row r="38" spans="1:26" x14ac:dyDescent="0.25">
      <c r="A38" s="6">
        <f t="shared" si="5"/>
        <v>37</v>
      </c>
      <c r="B38" s="6" t="s">
        <v>19</v>
      </c>
      <c r="C38" s="7">
        <v>45808</v>
      </c>
      <c r="D38" s="7">
        <v>45808</v>
      </c>
      <c r="E38" s="24">
        <v>98.7</v>
      </c>
      <c r="F38" s="26">
        <f t="shared" si="0"/>
        <v>98.7</v>
      </c>
      <c r="G38" s="8">
        <v>100261</v>
      </c>
      <c r="H38" s="8" t="s">
        <v>1271</v>
      </c>
      <c r="I38" s="8">
        <v>1</v>
      </c>
      <c r="J38" s="8"/>
      <c r="K38" s="8">
        <f t="shared" si="1"/>
        <v>1</v>
      </c>
      <c r="L38" s="6"/>
      <c r="M38" s="7"/>
      <c r="N38" s="9"/>
      <c r="O38" s="6" t="s">
        <v>19</v>
      </c>
      <c r="P38" s="54"/>
      <c r="Q38" s="54"/>
      <c r="R38" s="10">
        <v>4</v>
      </c>
      <c r="S38" s="40"/>
      <c r="T38" s="6" t="s">
        <v>24</v>
      </c>
      <c r="U38" s="6" t="str">
        <f>VLOOKUP(O38,'Customer List'!B:C,2,)</f>
        <v>STOCK</v>
      </c>
      <c r="V38" s="47" t="s">
        <v>1162</v>
      </c>
      <c r="W38" s="7"/>
      <c r="X38" s="6" t="str">
        <f t="shared" si="2"/>
        <v/>
      </c>
      <c r="Y38" s="6" t="str">
        <f t="shared" si="3"/>
        <v/>
      </c>
      <c r="Z38" s="6" t="str">
        <f t="shared" si="4"/>
        <v/>
      </c>
    </row>
    <row r="39" spans="1:26" x14ac:dyDescent="0.25">
      <c r="A39" s="6">
        <f t="shared" si="5"/>
        <v>38</v>
      </c>
      <c r="B39" s="6" t="s">
        <v>19</v>
      </c>
      <c r="C39" s="7">
        <v>45808</v>
      </c>
      <c r="D39" s="7">
        <v>45808</v>
      </c>
      <c r="E39" s="24">
        <v>70.8</v>
      </c>
      <c r="F39" s="26">
        <f t="shared" si="0"/>
        <v>70.8</v>
      </c>
      <c r="G39" s="8">
        <v>108123</v>
      </c>
      <c r="H39" s="8" t="s">
        <v>1272</v>
      </c>
      <c r="I39" s="8">
        <v>1</v>
      </c>
      <c r="J39" s="8"/>
      <c r="K39" s="8">
        <f t="shared" si="1"/>
        <v>1</v>
      </c>
      <c r="L39" s="6"/>
      <c r="M39" s="7"/>
      <c r="N39" s="9"/>
      <c r="O39" s="6" t="s">
        <v>19</v>
      </c>
      <c r="P39" s="54"/>
      <c r="Q39" s="54"/>
      <c r="R39" s="10">
        <v>4</v>
      </c>
      <c r="S39" s="40"/>
      <c r="T39" s="6" t="s">
        <v>24</v>
      </c>
      <c r="U39" s="6" t="str">
        <f>VLOOKUP(O39,'Customer List'!B:C,2,)</f>
        <v>STOCK</v>
      </c>
      <c r="V39" s="47" t="s">
        <v>1162</v>
      </c>
      <c r="W39" s="7"/>
      <c r="X39" s="6" t="str">
        <f t="shared" si="2"/>
        <v/>
      </c>
      <c r="Y39" s="6" t="str">
        <f t="shared" si="3"/>
        <v/>
      </c>
      <c r="Z39" s="6" t="str">
        <f t="shared" si="4"/>
        <v/>
      </c>
    </row>
    <row r="40" spans="1:26" x14ac:dyDescent="0.25">
      <c r="A40" s="6">
        <f t="shared" si="5"/>
        <v>39</v>
      </c>
      <c r="B40" s="6" t="s">
        <v>19</v>
      </c>
      <c r="C40" s="7">
        <v>45808</v>
      </c>
      <c r="D40" s="7">
        <v>45808</v>
      </c>
      <c r="E40" s="24">
        <v>222</v>
      </c>
      <c r="F40" s="26">
        <f t="shared" si="0"/>
        <v>444</v>
      </c>
      <c r="G40" s="8">
        <v>626812</v>
      </c>
      <c r="H40" s="8" t="s">
        <v>1273</v>
      </c>
      <c r="I40" s="8">
        <v>2</v>
      </c>
      <c r="J40" s="8">
        <v>2</v>
      </c>
      <c r="K40" s="8">
        <f t="shared" si="1"/>
        <v>0</v>
      </c>
      <c r="L40" s="6" t="s">
        <v>828</v>
      </c>
      <c r="M40" s="7">
        <v>45840</v>
      </c>
      <c r="N40" s="9">
        <v>68820</v>
      </c>
      <c r="O40" s="6" t="s">
        <v>1914</v>
      </c>
      <c r="P40" s="54">
        <v>58152715692</v>
      </c>
      <c r="Q40" s="54" t="s">
        <v>46</v>
      </c>
      <c r="R40" s="10">
        <v>4</v>
      </c>
      <c r="S40" s="40"/>
      <c r="T40" s="6" t="s">
        <v>24</v>
      </c>
      <c r="U40" s="6" t="str">
        <f>VLOOKUP(O40,'Customer List'!B:C,2,)</f>
        <v>Banglore</v>
      </c>
      <c r="V40" s="47"/>
      <c r="W40" s="7">
        <v>45841</v>
      </c>
      <c r="X40" s="6">
        <f t="shared" si="2"/>
        <v>1</v>
      </c>
      <c r="Y40" s="6" t="str">
        <f t="shared" si="3"/>
        <v>Wednesday</v>
      </c>
      <c r="Z40" s="6" t="str">
        <f t="shared" si="4"/>
        <v>Thursday</v>
      </c>
    </row>
    <row r="41" spans="1:26" x14ac:dyDescent="0.25">
      <c r="A41" s="6">
        <f t="shared" si="5"/>
        <v>40</v>
      </c>
      <c r="B41" s="6" t="s">
        <v>19</v>
      </c>
      <c r="C41" s="7">
        <v>45808</v>
      </c>
      <c r="D41" s="7">
        <v>45808</v>
      </c>
      <c r="E41" s="24">
        <v>222</v>
      </c>
      <c r="F41" s="26">
        <f t="shared" si="0"/>
        <v>222</v>
      </c>
      <c r="G41" s="8">
        <v>626812</v>
      </c>
      <c r="H41" s="8" t="s">
        <v>1273</v>
      </c>
      <c r="I41" s="8">
        <v>1</v>
      </c>
      <c r="J41" s="8">
        <v>1</v>
      </c>
      <c r="K41" s="8">
        <f t="shared" si="1"/>
        <v>0</v>
      </c>
      <c r="L41" s="6" t="s">
        <v>1936</v>
      </c>
      <c r="M41" s="7">
        <v>45857</v>
      </c>
      <c r="N41" s="9">
        <v>40145</v>
      </c>
      <c r="O41" s="6" t="s">
        <v>1914</v>
      </c>
      <c r="P41" s="54">
        <v>58153395974</v>
      </c>
      <c r="Q41" s="54" t="s">
        <v>46</v>
      </c>
      <c r="R41" s="10">
        <v>4</v>
      </c>
      <c r="S41" s="40" t="s">
        <v>19</v>
      </c>
      <c r="T41" s="6" t="s">
        <v>24</v>
      </c>
      <c r="U41" s="6" t="str">
        <f>VLOOKUP(O41,'Customer List'!B:C,2,)</f>
        <v>Banglore</v>
      </c>
      <c r="V41" s="47"/>
      <c r="W41" s="7">
        <v>45858</v>
      </c>
      <c r="X41" s="6">
        <f t="shared" si="2"/>
        <v>1</v>
      </c>
      <c r="Y41" s="6" t="str">
        <f t="shared" si="3"/>
        <v>Saturday</v>
      </c>
      <c r="Z41" s="6" t="str">
        <f t="shared" si="4"/>
        <v>Sunday</v>
      </c>
    </row>
    <row r="42" spans="1:26" x14ac:dyDescent="0.25">
      <c r="A42" s="6">
        <f t="shared" si="5"/>
        <v>41</v>
      </c>
      <c r="B42" s="6" t="s">
        <v>19</v>
      </c>
      <c r="C42" s="7">
        <v>45808</v>
      </c>
      <c r="D42" s="7">
        <v>45808</v>
      </c>
      <c r="E42" s="24">
        <v>58.1</v>
      </c>
      <c r="F42" s="26">
        <f t="shared" si="0"/>
        <v>116.2</v>
      </c>
      <c r="G42" s="8">
        <v>329702</v>
      </c>
      <c r="H42" s="8" t="s">
        <v>1274</v>
      </c>
      <c r="I42" s="8">
        <v>2</v>
      </c>
      <c r="J42" s="8"/>
      <c r="K42" s="8">
        <f t="shared" si="1"/>
        <v>2</v>
      </c>
      <c r="L42" s="6"/>
      <c r="M42" s="7"/>
      <c r="N42" s="9"/>
      <c r="O42" s="6" t="s">
        <v>19</v>
      </c>
      <c r="P42" s="54"/>
      <c r="Q42" s="54"/>
      <c r="R42" s="10">
        <v>4</v>
      </c>
      <c r="S42" s="40"/>
      <c r="T42" s="6" t="s">
        <v>24</v>
      </c>
      <c r="U42" s="6" t="str">
        <f>VLOOKUP(O42,'Customer List'!B:C,2,)</f>
        <v>STOCK</v>
      </c>
      <c r="V42" s="47" t="s">
        <v>1162</v>
      </c>
      <c r="W42" s="7"/>
      <c r="X42" s="6" t="str">
        <f t="shared" si="2"/>
        <v/>
      </c>
      <c r="Y42" s="6" t="str">
        <f t="shared" si="3"/>
        <v/>
      </c>
      <c r="Z42" s="6" t="str">
        <f t="shared" si="4"/>
        <v/>
      </c>
    </row>
    <row r="43" spans="1:26" x14ac:dyDescent="0.25">
      <c r="A43" s="6">
        <f t="shared" si="5"/>
        <v>42</v>
      </c>
      <c r="B43" s="6" t="s">
        <v>52</v>
      </c>
      <c r="C43" s="7">
        <v>45811</v>
      </c>
      <c r="D43" s="7">
        <v>45817</v>
      </c>
      <c r="E43" s="24">
        <v>32.9</v>
      </c>
      <c r="F43" s="26">
        <f t="shared" si="0"/>
        <v>32.9</v>
      </c>
      <c r="G43" s="8">
        <v>101205</v>
      </c>
      <c r="H43" s="8" t="s">
        <v>53</v>
      </c>
      <c r="I43" s="8">
        <v>1</v>
      </c>
      <c r="J43" s="8">
        <v>1</v>
      </c>
      <c r="K43" s="8">
        <f t="shared" si="1"/>
        <v>0</v>
      </c>
      <c r="L43" s="6" t="s">
        <v>54</v>
      </c>
      <c r="M43" s="7">
        <v>45818</v>
      </c>
      <c r="N43" s="9">
        <v>4239.5200000000004</v>
      </c>
      <c r="O43" s="6" t="s">
        <v>55</v>
      </c>
      <c r="P43" s="54"/>
      <c r="Q43" s="54"/>
      <c r="R43" s="10">
        <v>4</v>
      </c>
      <c r="S43" s="40"/>
      <c r="T43" s="6" t="s">
        <v>24</v>
      </c>
      <c r="U43" s="6" t="str">
        <f>VLOOKUP(O43,'Customer List'!B:C,2,)</f>
        <v>Delhi</v>
      </c>
      <c r="V43" s="47"/>
      <c r="W43" s="7"/>
      <c r="X43" s="6" t="str">
        <f t="shared" si="2"/>
        <v/>
      </c>
      <c r="Y43" s="6" t="str">
        <f t="shared" si="3"/>
        <v>Tuesday</v>
      </c>
      <c r="Z43" s="6" t="str">
        <f t="shared" si="4"/>
        <v/>
      </c>
    </row>
    <row r="44" spans="1:26" x14ac:dyDescent="0.25">
      <c r="A44" s="6">
        <f t="shared" si="5"/>
        <v>43</v>
      </c>
      <c r="B44" s="6" t="s">
        <v>52</v>
      </c>
      <c r="C44" s="7">
        <v>45811</v>
      </c>
      <c r="D44" s="7">
        <v>45817</v>
      </c>
      <c r="E44" s="24">
        <v>160.30000000000001</v>
      </c>
      <c r="F44" s="26">
        <f t="shared" si="0"/>
        <v>160.30000000000001</v>
      </c>
      <c r="G44" s="8">
        <v>101320</v>
      </c>
      <c r="H44" s="8" t="s">
        <v>1275</v>
      </c>
      <c r="I44" s="8">
        <v>1</v>
      </c>
      <c r="J44" s="8">
        <v>1</v>
      </c>
      <c r="K44" s="8">
        <f t="shared" si="1"/>
        <v>0</v>
      </c>
      <c r="L44" s="6" t="s">
        <v>56</v>
      </c>
      <c r="M44" s="7">
        <v>45818</v>
      </c>
      <c r="N44" s="9">
        <v>20656.37</v>
      </c>
      <c r="O44" s="6" t="s">
        <v>55</v>
      </c>
      <c r="P44" s="54"/>
      <c r="Q44" s="54"/>
      <c r="R44" s="10">
        <v>4</v>
      </c>
      <c r="S44" s="40"/>
      <c r="T44" s="6" t="s">
        <v>24</v>
      </c>
      <c r="U44" s="6" t="str">
        <f>VLOOKUP(O44,'Customer List'!B:C,2,)</f>
        <v>Delhi</v>
      </c>
      <c r="V44" s="47"/>
      <c r="W44" s="7"/>
      <c r="X44" s="6" t="str">
        <f t="shared" si="2"/>
        <v/>
      </c>
      <c r="Y44" s="6" t="str">
        <f t="shared" si="3"/>
        <v>Tuesday</v>
      </c>
      <c r="Z44" s="6" t="str">
        <f t="shared" si="4"/>
        <v/>
      </c>
    </row>
    <row r="45" spans="1:26" x14ac:dyDescent="0.25">
      <c r="A45" s="6">
        <f t="shared" si="5"/>
        <v>44</v>
      </c>
      <c r="B45" s="6" t="s">
        <v>52</v>
      </c>
      <c r="C45" s="7">
        <v>45811</v>
      </c>
      <c r="D45" s="7">
        <v>45817</v>
      </c>
      <c r="E45" s="24">
        <v>98.7</v>
      </c>
      <c r="F45" s="26">
        <f t="shared" si="0"/>
        <v>98.7</v>
      </c>
      <c r="G45" s="8">
        <v>102443</v>
      </c>
      <c r="H45" s="8" t="s">
        <v>1276</v>
      </c>
      <c r="I45" s="8">
        <v>1</v>
      </c>
      <c r="J45" s="8">
        <v>1</v>
      </c>
      <c r="K45" s="8">
        <f t="shared" si="1"/>
        <v>0</v>
      </c>
      <c r="L45" s="6" t="s">
        <v>58</v>
      </c>
      <c r="M45" s="7">
        <v>45818</v>
      </c>
      <c r="N45" s="9">
        <v>12718.55</v>
      </c>
      <c r="O45" s="6" t="s">
        <v>55</v>
      </c>
      <c r="P45" s="54"/>
      <c r="Q45" s="54"/>
      <c r="R45" s="10">
        <v>4</v>
      </c>
      <c r="S45" s="40"/>
      <c r="T45" s="6" t="s">
        <v>24</v>
      </c>
      <c r="U45" s="6" t="str">
        <f>VLOOKUP(O45,'Customer List'!B:C,2,)</f>
        <v>Delhi</v>
      </c>
      <c r="V45" s="47"/>
      <c r="W45" s="7"/>
      <c r="X45" s="6" t="str">
        <f t="shared" si="2"/>
        <v/>
      </c>
      <c r="Y45" s="6" t="str">
        <f t="shared" si="3"/>
        <v>Tuesday</v>
      </c>
      <c r="Z45" s="6" t="str">
        <f t="shared" si="4"/>
        <v/>
      </c>
    </row>
    <row r="46" spans="1:26" x14ac:dyDescent="0.25">
      <c r="A46" s="6">
        <f t="shared" si="5"/>
        <v>45</v>
      </c>
      <c r="B46" s="6" t="s">
        <v>52</v>
      </c>
      <c r="C46" s="7">
        <v>45811</v>
      </c>
      <c r="D46" s="7">
        <v>45817</v>
      </c>
      <c r="E46" s="24">
        <v>137.19999999999999</v>
      </c>
      <c r="F46" s="26">
        <f t="shared" si="0"/>
        <v>137.19999999999999</v>
      </c>
      <c r="G46" s="8">
        <v>103116</v>
      </c>
      <c r="H46" s="8" t="s">
        <v>1277</v>
      </c>
      <c r="I46" s="8">
        <v>1</v>
      </c>
      <c r="J46" s="8">
        <v>1</v>
      </c>
      <c r="K46" s="8">
        <f t="shared" si="1"/>
        <v>0</v>
      </c>
      <c r="L46" s="6" t="s">
        <v>54</v>
      </c>
      <c r="M46" s="7">
        <v>45818</v>
      </c>
      <c r="N46" s="9">
        <v>17679.689999999999</v>
      </c>
      <c r="O46" s="6" t="s">
        <v>55</v>
      </c>
      <c r="P46" s="54"/>
      <c r="Q46" s="54"/>
      <c r="R46" s="10">
        <v>4</v>
      </c>
      <c r="S46" s="40"/>
      <c r="T46" s="6" t="s">
        <v>24</v>
      </c>
      <c r="U46" s="6" t="str">
        <f>VLOOKUP(O46,'Customer List'!B:C,2,)</f>
        <v>Delhi</v>
      </c>
      <c r="V46" s="47"/>
      <c r="W46" s="7"/>
      <c r="X46" s="6" t="str">
        <f t="shared" si="2"/>
        <v/>
      </c>
      <c r="Y46" s="6" t="str">
        <f t="shared" si="3"/>
        <v>Tuesday</v>
      </c>
      <c r="Z46" s="6" t="str">
        <f t="shared" si="4"/>
        <v/>
      </c>
    </row>
    <row r="47" spans="1:26" x14ac:dyDescent="0.25">
      <c r="A47" s="6">
        <f t="shared" si="5"/>
        <v>46</v>
      </c>
      <c r="B47" s="6" t="s">
        <v>52</v>
      </c>
      <c r="C47" s="7">
        <v>45811</v>
      </c>
      <c r="D47" s="7">
        <v>45817</v>
      </c>
      <c r="E47" s="24">
        <v>59.8</v>
      </c>
      <c r="F47" s="26">
        <f t="shared" si="0"/>
        <v>59.8</v>
      </c>
      <c r="G47" s="8">
        <v>107607</v>
      </c>
      <c r="H47" s="8" t="s">
        <v>1278</v>
      </c>
      <c r="I47" s="8">
        <v>1</v>
      </c>
      <c r="J47" s="8">
        <v>1</v>
      </c>
      <c r="K47" s="8">
        <f t="shared" si="1"/>
        <v>0</v>
      </c>
      <c r="L47" s="6" t="s">
        <v>54</v>
      </c>
      <c r="M47" s="7">
        <v>45818</v>
      </c>
      <c r="N47" s="9">
        <v>8298.6299999999992</v>
      </c>
      <c r="O47" s="6" t="s">
        <v>55</v>
      </c>
      <c r="P47" s="54"/>
      <c r="Q47" s="54"/>
      <c r="R47" s="10">
        <v>4</v>
      </c>
      <c r="S47" s="40"/>
      <c r="T47" s="6" t="s">
        <v>24</v>
      </c>
      <c r="U47" s="6" t="str">
        <f>VLOOKUP(O47,'Customer List'!B:C,2,)</f>
        <v>Delhi</v>
      </c>
      <c r="V47" s="47"/>
      <c r="W47" s="7"/>
      <c r="X47" s="6" t="str">
        <f t="shared" si="2"/>
        <v/>
      </c>
      <c r="Y47" s="6" t="str">
        <f t="shared" si="3"/>
        <v>Tuesday</v>
      </c>
      <c r="Z47" s="6" t="str">
        <f t="shared" si="4"/>
        <v/>
      </c>
    </row>
    <row r="48" spans="1:26" x14ac:dyDescent="0.25">
      <c r="A48" s="6">
        <f t="shared" si="5"/>
        <v>47</v>
      </c>
      <c r="B48" s="6" t="s">
        <v>52</v>
      </c>
      <c r="C48" s="7">
        <v>45811</v>
      </c>
      <c r="D48" s="7">
        <v>45817</v>
      </c>
      <c r="E48" s="24">
        <v>50.4</v>
      </c>
      <c r="F48" s="26">
        <f t="shared" si="0"/>
        <v>50.4</v>
      </c>
      <c r="G48" s="8">
        <v>117307</v>
      </c>
      <c r="H48" s="8" t="s">
        <v>1279</v>
      </c>
      <c r="I48" s="8">
        <v>1</v>
      </c>
      <c r="J48" s="8">
        <v>1</v>
      </c>
      <c r="K48" s="8">
        <f t="shared" si="1"/>
        <v>0</v>
      </c>
      <c r="L48" s="6" t="s">
        <v>54</v>
      </c>
      <c r="M48" s="7">
        <v>45818</v>
      </c>
      <c r="N48" s="9">
        <v>6494.58</v>
      </c>
      <c r="O48" s="6" t="s">
        <v>55</v>
      </c>
      <c r="P48" s="54"/>
      <c r="Q48" s="54"/>
      <c r="R48" s="10">
        <v>4</v>
      </c>
      <c r="S48" s="40"/>
      <c r="T48" s="6" t="s">
        <v>24</v>
      </c>
      <c r="U48" s="6" t="str">
        <f>VLOOKUP(O48,'Customer List'!B:C,2,)</f>
        <v>Delhi</v>
      </c>
      <c r="V48" s="47"/>
      <c r="W48" s="7"/>
      <c r="X48" s="6" t="str">
        <f t="shared" si="2"/>
        <v/>
      </c>
      <c r="Y48" s="6" t="str">
        <f t="shared" si="3"/>
        <v>Tuesday</v>
      </c>
      <c r="Z48" s="6" t="str">
        <f t="shared" si="4"/>
        <v/>
      </c>
    </row>
    <row r="49" spans="1:26" x14ac:dyDescent="0.25">
      <c r="A49" s="6">
        <f t="shared" si="5"/>
        <v>48</v>
      </c>
      <c r="B49" s="6" t="s">
        <v>52</v>
      </c>
      <c r="C49" s="7">
        <v>45811</v>
      </c>
      <c r="D49" s="7">
        <v>45817</v>
      </c>
      <c r="E49" s="24">
        <v>204.4</v>
      </c>
      <c r="F49" s="26">
        <f t="shared" si="0"/>
        <v>204.4</v>
      </c>
      <c r="G49" s="8">
        <v>117316</v>
      </c>
      <c r="H49" s="8" t="s">
        <v>61</v>
      </c>
      <c r="I49" s="8">
        <v>1</v>
      </c>
      <c r="J49" s="8">
        <v>1</v>
      </c>
      <c r="K49" s="8">
        <f t="shared" si="1"/>
        <v>0</v>
      </c>
      <c r="L49" s="6" t="s">
        <v>62</v>
      </c>
      <c r="M49" s="7">
        <v>45818</v>
      </c>
      <c r="N49" s="9">
        <v>26339.13</v>
      </c>
      <c r="O49" s="6" t="s">
        <v>55</v>
      </c>
      <c r="P49" s="54"/>
      <c r="Q49" s="54"/>
      <c r="R49" s="10">
        <v>4</v>
      </c>
      <c r="S49" s="40"/>
      <c r="T49" s="6" t="s">
        <v>24</v>
      </c>
      <c r="U49" s="6" t="str">
        <f>VLOOKUP(O49,'Customer List'!B:C,2,)</f>
        <v>Delhi</v>
      </c>
      <c r="V49" s="47"/>
      <c r="W49" s="7"/>
      <c r="X49" s="6" t="str">
        <f t="shared" si="2"/>
        <v/>
      </c>
      <c r="Y49" s="6" t="str">
        <f t="shared" si="3"/>
        <v>Tuesday</v>
      </c>
      <c r="Z49" s="6" t="str">
        <f t="shared" si="4"/>
        <v/>
      </c>
    </row>
    <row r="50" spans="1:26" x14ac:dyDescent="0.25">
      <c r="A50" s="6">
        <f t="shared" si="5"/>
        <v>49</v>
      </c>
      <c r="B50" s="6" t="s">
        <v>52</v>
      </c>
      <c r="C50" s="7">
        <v>45811</v>
      </c>
      <c r="D50" s="7">
        <v>45817</v>
      </c>
      <c r="E50" s="24">
        <v>45.5</v>
      </c>
      <c r="F50" s="26">
        <f t="shared" si="0"/>
        <v>45.5</v>
      </c>
      <c r="G50" s="8">
        <v>122505</v>
      </c>
      <c r="H50" s="8" t="s">
        <v>1280</v>
      </c>
      <c r="I50" s="8">
        <v>1</v>
      </c>
      <c r="J50" s="8">
        <v>1</v>
      </c>
      <c r="K50" s="8">
        <f t="shared" si="1"/>
        <v>0</v>
      </c>
      <c r="L50" s="6" t="s">
        <v>58</v>
      </c>
      <c r="M50" s="7">
        <v>45818</v>
      </c>
      <c r="N50" s="9">
        <v>5863.16</v>
      </c>
      <c r="O50" s="6" t="s">
        <v>55</v>
      </c>
      <c r="P50" s="54"/>
      <c r="Q50" s="54"/>
      <c r="R50" s="10">
        <v>4</v>
      </c>
      <c r="S50" s="40"/>
      <c r="T50" s="6" t="s">
        <v>24</v>
      </c>
      <c r="U50" s="6" t="str">
        <f>VLOOKUP(O50,'Customer List'!B:C,2,)</f>
        <v>Delhi</v>
      </c>
      <c r="V50" s="47"/>
      <c r="W50" s="7"/>
      <c r="X50" s="6" t="str">
        <f t="shared" si="2"/>
        <v/>
      </c>
      <c r="Y50" s="6" t="str">
        <f t="shared" si="3"/>
        <v>Tuesday</v>
      </c>
      <c r="Z50" s="6" t="str">
        <f t="shared" si="4"/>
        <v/>
      </c>
    </row>
    <row r="51" spans="1:26" x14ac:dyDescent="0.25">
      <c r="A51" s="6">
        <f t="shared" si="5"/>
        <v>50</v>
      </c>
      <c r="B51" s="6" t="s">
        <v>52</v>
      </c>
      <c r="C51" s="7">
        <v>45811</v>
      </c>
      <c r="D51" s="7">
        <v>45817</v>
      </c>
      <c r="E51" s="24">
        <v>189.75</v>
      </c>
      <c r="F51" s="26">
        <f t="shared" si="0"/>
        <v>189.75</v>
      </c>
      <c r="G51" s="8">
        <v>123137</v>
      </c>
      <c r="H51" s="8" t="s">
        <v>1281</v>
      </c>
      <c r="I51" s="8">
        <v>1</v>
      </c>
      <c r="J51" s="8">
        <v>1</v>
      </c>
      <c r="K51" s="8">
        <f t="shared" si="1"/>
        <v>0</v>
      </c>
      <c r="L51" s="6" t="s">
        <v>54</v>
      </c>
      <c r="M51" s="7">
        <v>45818</v>
      </c>
      <c r="N51" s="9">
        <v>22821.23</v>
      </c>
      <c r="O51" s="6" t="s">
        <v>55</v>
      </c>
      <c r="P51" s="54"/>
      <c r="Q51" s="54"/>
      <c r="R51" s="10">
        <v>4</v>
      </c>
      <c r="S51" s="40"/>
      <c r="T51" s="6" t="s">
        <v>24</v>
      </c>
      <c r="U51" s="6" t="str">
        <f>VLOOKUP(O51,'Customer List'!B:C,2,)</f>
        <v>Delhi</v>
      </c>
      <c r="V51" s="47"/>
      <c r="W51" s="7"/>
      <c r="X51" s="6" t="str">
        <f t="shared" si="2"/>
        <v/>
      </c>
      <c r="Y51" s="6" t="str">
        <f t="shared" si="3"/>
        <v>Tuesday</v>
      </c>
      <c r="Z51" s="6" t="str">
        <f t="shared" si="4"/>
        <v/>
      </c>
    </row>
    <row r="52" spans="1:26" x14ac:dyDescent="0.25">
      <c r="A52" s="6">
        <f t="shared" si="5"/>
        <v>51</v>
      </c>
      <c r="B52" s="6" t="s">
        <v>52</v>
      </c>
      <c r="C52" s="7">
        <v>45811</v>
      </c>
      <c r="D52" s="7">
        <v>45817</v>
      </c>
      <c r="E52" s="24">
        <v>95.2</v>
      </c>
      <c r="F52" s="26">
        <f t="shared" si="0"/>
        <v>95.2</v>
      </c>
      <c r="G52" s="8">
        <v>135911</v>
      </c>
      <c r="H52" s="8" t="s">
        <v>63</v>
      </c>
      <c r="I52" s="8">
        <v>1</v>
      </c>
      <c r="J52" s="8">
        <v>1</v>
      </c>
      <c r="K52" s="8">
        <f t="shared" si="1"/>
        <v>0</v>
      </c>
      <c r="L52" s="6" t="s">
        <v>58</v>
      </c>
      <c r="M52" s="7">
        <v>45818</v>
      </c>
      <c r="N52" s="9">
        <v>12267.54</v>
      </c>
      <c r="O52" s="6" t="s">
        <v>55</v>
      </c>
      <c r="P52" s="54"/>
      <c r="Q52" s="54"/>
      <c r="R52" s="10">
        <v>4</v>
      </c>
      <c r="S52" s="40"/>
      <c r="T52" s="6" t="s">
        <v>24</v>
      </c>
      <c r="U52" s="6" t="str">
        <f>VLOOKUP(O52,'Customer List'!B:C,2,)</f>
        <v>Delhi</v>
      </c>
      <c r="V52" s="47"/>
      <c r="W52" s="7"/>
      <c r="X52" s="6" t="str">
        <f t="shared" si="2"/>
        <v/>
      </c>
      <c r="Y52" s="6" t="str">
        <f t="shared" si="3"/>
        <v>Tuesday</v>
      </c>
      <c r="Z52" s="6" t="str">
        <f t="shared" si="4"/>
        <v/>
      </c>
    </row>
    <row r="53" spans="1:26" x14ac:dyDescent="0.25">
      <c r="A53" s="6">
        <f t="shared" si="5"/>
        <v>52</v>
      </c>
      <c r="B53" s="6" t="s">
        <v>52</v>
      </c>
      <c r="C53" s="7">
        <v>45811</v>
      </c>
      <c r="D53" s="7">
        <v>45817</v>
      </c>
      <c r="E53" s="24">
        <v>234.5</v>
      </c>
      <c r="F53" s="26">
        <f t="shared" si="0"/>
        <v>234.5</v>
      </c>
      <c r="G53" s="8">
        <v>137014</v>
      </c>
      <c r="H53" s="8" t="s">
        <v>1282</v>
      </c>
      <c r="I53" s="8">
        <v>1</v>
      </c>
      <c r="J53" s="8">
        <v>1</v>
      </c>
      <c r="K53" s="8">
        <f t="shared" si="1"/>
        <v>0</v>
      </c>
      <c r="L53" s="6" t="s">
        <v>54</v>
      </c>
      <c r="M53" s="7">
        <v>45818</v>
      </c>
      <c r="N53" s="9">
        <v>30217.84</v>
      </c>
      <c r="O53" s="6" t="s">
        <v>55</v>
      </c>
      <c r="P53" s="54"/>
      <c r="Q53" s="54"/>
      <c r="R53" s="10">
        <v>4</v>
      </c>
      <c r="S53" s="40"/>
      <c r="T53" s="6" t="s">
        <v>24</v>
      </c>
      <c r="U53" s="6" t="str">
        <f>VLOOKUP(O53,'Customer List'!B:C,2,)</f>
        <v>Delhi</v>
      </c>
      <c r="V53" s="47"/>
      <c r="W53" s="7"/>
      <c r="X53" s="6" t="str">
        <f t="shared" si="2"/>
        <v/>
      </c>
      <c r="Y53" s="6" t="str">
        <f t="shared" si="3"/>
        <v>Tuesday</v>
      </c>
      <c r="Z53" s="6" t="str">
        <f t="shared" si="4"/>
        <v/>
      </c>
    </row>
    <row r="54" spans="1:26" x14ac:dyDescent="0.25">
      <c r="A54" s="6">
        <f t="shared" si="5"/>
        <v>53</v>
      </c>
      <c r="B54" s="6" t="s">
        <v>52</v>
      </c>
      <c r="C54" s="7">
        <v>45811</v>
      </c>
      <c r="D54" s="7">
        <v>45817</v>
      </c>
      <c r="E54" s="24">
        <v>207.2</v>
      </c>
      <c r="F54" s="26">
        <f t="shared" si="0"/>
        <v>207.2</v>
      </c>
      <c r="G54" s="8">
        <v>141708</v>
      </c>
      <c r="H54" s="8" t="s">
        <v>1283</v>
      </c>
      <c r="I54" s="8">
        <v>1</v>
      </c>
      <c r="J54" s="8">
        <v>1</v>
      </c>
      <c r="K54" s="8">
        <f t="shared" si="1"/>
        <v>0</v>
      </c>
      <c r="L54" s="6" t="s">
        <v>54</v>
      </c>
      <c r="M54" s="7">
        <v>45818</v>
      </c>
      <c r="N54" s="9">
        <v>26699.94</v>
      </c>
      <c r="O54" s="6" t="s">
        <v>55</v>
      </c>
      <c r="P54" s="54"/>
      <c r="Q54" s="54"/>
      <c r="R54" s="10">
        <v>4</v>
      </c>
      <c r="S54" s="40"/>
      <c r="T54" s="6" t="s">
        <v>24</v>
      </c>
      <c r="U54" s="6" t="str">
        <f>VLOOKUP(O54,'Customer List'!B:C,2,)</f>
        <v>Delhi</v>
      </c>
      <c r="V54" s="47"/>
      <c r="W54" s="7"/>
      <c r="X54" s="6" t="str">
        <f t="shared" si="2"/>
        <v/>
      </c>
      <c r="Y54" s="6" t="str">
        <f t="shared" si="3"/>
        <v>Tuesday</v>
      </c>
      <c r="Z54" s="6" t="str">
        <f t="shared" si="4"/>
        <v/>
      </c>
    </row>
    <row r="55" spans="1:26" x14ac:dyDescent="0.25">
      <c r="A55" s="6">
        <f t="shared" si="5"/>
        <v>54</v>
      </c>
      <c r="B55" s="6" t="s">
        <v>52</v>
      </c>
      <c r="C55" s="7">
        <v>45811</v>
      </c>
      <c r="D55" s="7">
        <v>45817</v>
      </c>
      <c r="E55" s="24">
        <v>62.3</v>
      </c>
      <c r="F55" s="26">
        <f t="shared" si="0"/>
        <v>62.3</v>
      </c>
      <c r="G55" s="8">
        <v>423101</v>
      </c>
      <c r="H55" s="8" t="s">
        <v>1284</v>
      </c>
      <c r="I55" s="8">
        <v>1</v>
      </c>
      <c r="J55" s="8">
        <v>1</v>
      </c>
      <c r="K55" s="8">
        <f t="shared" si="1"/>
        <v>0</v>
      </c>
      <c r="L55" s="6" t="s">
        <v>58</v>
      </c>
      <c r="M55" s="7">
        <v>45818</v>
      </c>
      <c r="N55" s="9">
        <v>8028.02</v>
      </c>
      <c r="O55" s="6" t="s">
        <v>55</v>
      </c>
      <c r="P55" s="54"/>
      <c r="Q55" s="54"/>
      <c r="R55" s="10">
        <v>-20</v>
      </c>
      <c r="S55" s="40"/>
      <c r="T55" s="6" t="s">
        <v>24</v>
      </c>
      <c r="U55" s="6" t="str">
        <f>VLOOKUP(O55,'Customer List'!B:C,2,)</f>
        <v>Delhi</v>
      </c>
      <c r="V55" s="47"/>
      <c r="W55" s="7"/>
      <c r="X55" s="6" t="str">
        <f t="shared" si="2"/>
        <v/>
      </c>
      <c r="Y55" s="6" t="str">
        <f t="shared" si="3"/>
        <v>Tuesday</v>
      </c>
      <c r="Z55" s="6" t="str">
        <f t="shared" si="4"/>
        <v/>
      </c>
    </row>
    <row r="56" spans="1:26" x14ac:dyDescent="0.25">
      <c r="A56" s="6">
        <f t="shared" si="5"/>
        <v>55</v>
      </c>
      <c r="B56" s="6" t="s">
        <v>52</v>
      </c>
      <c r="C56" s="7">
        <v>45811</v>
      </c>
      <c r="D56" s="7">
        <v>45817</v>
      </c>
      <c r="E56" s="24">
        <v>107.1</v>
      </c>
      <c r="F56" s="26">
        <f t="shared" si="0"/>
        <v>107.1</v>
      </c>
      <c r="G56" s="8">
        <v>613411</v>
      </c>
      <c r="H56" s="8" t="s">
        <v>1285</v>
      </c>
      <c r="I56" s="8">
        <v>1</v>
      </c>
      <c r="J56" s="8">
        <v>1</v>
      </c>
      <c r="K56" s="8">
        <f t="shared" si="1"/>
        <v>0</v>
      </c>
      <c r="L56" s="6" t="s">
        <v>58</v>
      </c>
      <c r="M56" s="7">
        <v>45818</v>
      </c>
      <c r="N56" s="9">
        <v>13800.98</v>
      </c>
      <c r="O56" s="6" t="s">
        <v>55</v>
      </c>
      <c r="P56" s="54"/>
      <c r="Q56" s="54"/>
      <c r="R56" s="10">
        <v>4</v>
      </c>
      <c r="S56" s="40"/>
      <c r="T56" s="6" t="s">
        <v>24</v>
      </c>
      <c r="U56" s="6" t="str">
        <f>VLOOKUP(O56,'Customer List'!B:C,2,)</f>
        <v>Delhi</v>
      </c>
      <c r="V56" s="47"/>
      <c r="W56" s="7"/>
      <c r="X56" s="6" t="str">
        <f t="shared" si="2"/>
        <v/>
      </c>
      <c r="Y56" s="6" t="str">
        <f t="shared" si="3"/>
        <v>Tuesday</v>
      </c>
      <c r="Z56" s="6" t="str">
        <f t="shared" si="4"/>
        <v/>
      </c>
    </row>
    <row r="57" spans="1:26" x14ac:dyDescent="0.25">
      <c r="A57" s="6">
        <f t="shared" si="5"/>
        <v>56</v>
      </c>
      <c r="B57" s="6" t="s">
        <v>52</v>
      </c>
      <c r="C57" s="7">
        <v>45811</v>
      </c>
      <c r="D57" s="7">
        <v>45817</v>
      </c>
      <c r="E57" s="24">
        <v>389.9</v>
      </c>
      <c r="F57" s="26">
        <f t="shared" si="0"/>
        <v>389.9</v>
      </c>
      <c r="G57" s="8">
        <v>776706</v>
      </c>
      <c r="H57" s="8" t="s">
        <v>1286</v>
      </c>
      <c r="I57" s="8">
        <v>1</v>
      </c>
      <c r="J57" s="8">
        <v>1</v>
      </c>
      <c r="K57" s="8">
        <f t="shared" si="1"/>
        <v>0</v>
      </c>
      <c r="L57" s="6" t="s">
        <v>56</v>
      </c>
      <c r="M57" s="7">
        <v>45818</v>
      </c>
      <c r="N57" s="9">
        <v>50242.79</v>
      </c>
      <c r="O57" s="6" t="s">
        <v>55</v>
      </c>
      <c r="P57" s="54"/>
      <c r="Q57" s="54"/>
      <c r="R57" s="10">
        <v>-20</v>
      </c>
      <c r="S57" s="40"/>
      <c r="T57" s="6" t="s">
        <v>24</v>
      </c>
      <c r="U57" s="6" t="str">
        <f>VLOOKUP(O57,'Customer List'!B:C,2,)</f>
        <v>Delhi</v>
      </c>
      <c r="V57" s="47"/>
      <c r="W57" s="7"/>
      <c r="X57" s="6" t="str">
        <f t="shared" si="2"/>
        <v/>
      </c>
      <c r="Y57" s="6" t="str">
        <f t="shared" si="3"/>
        <v>Tuesday</v>
      </c>
      <c r="Z57" s="6" t="str">
        <f t="shared" si="4"/>
        <v/>
      </c>
    </row>
    <row r="58" spans="1:26" x14ac:dyDescent="0.25">
      <c r="A58" s="6">
        <f t="shared" si="5"/>
        <v>57</v>
      </c>
      <c r="B58" s="6" t="s">
        <v>64</v>
      </c>
      <c r="C58" s="7">
        <v>45807</v>
      </c>
      <c r="D58" s="7">
        <v>45818</v>
      </c>
      <c r="E58" s="24">
        <v>61.1</v>
      </c>
      <c r="F58" s="26">
        <f t="shared" si="0"/>
        <v>61.1</v>
      </c>
      <c r="G58" s="8">
        <v>100202</v>
      </c>
      <c r="H58" s="8" t="s">
        <v>65</v>
      </c>
      <c r="I58" s="8">
        <v>1</v>
      </c>
      <c r="J58" s="8">
        <v>1</v>
      </c>
      <c r="K58" s="8">
        <f t="shared" si="1"/>
        <v>0</v>
      </c>
      <c r="L58" s="6" t="s">
        <v>66</v>
      </c>
      <c r="M58" s="7">
        <v>45820</v>
      </c>
      <c r="N58" s="9">
        <v>8037</v>
      </c>
      <c r="O58" s="6" t="s">
        <v>22</v>
      </c>
      <c r="P58" s="54"/>
      <c r="Q58" s="54"/>
      <c r="R58" s="10">
        <v>4</v>
      </c>
      <c r="S58" s="40"/>
      <c r="T58" s="6" t="s">
        <v>24</v>
      </c>
      <c r="U58" s="6" t="str">
        <f>VLOOKUP(O58,'Customer List'!B:C,2,)</f>
        <v>Delhi</v>
      </c>
      <c r="V58" s="47"/>
      <c r="W58" s="7"/>
      <c r="X58" s="6" t="str">
        <f t="shared" si="2"/>
        <v/>
      </c>
      <c r="Y58" s="6" t="str">
        <f t="shared" si="3"/>
        <v>Thursday</v>
      </c>
      <c r="Z58" s="6" t="str">
        <f t="shared" si="4"/>
        <v/>
      </c>
    </row>
    <row r="59" spans="1:26" x14ac:dyDescent="0.25">
      <c r="A59" s="6">
        <f t="shared" si="5"/>
        <v>58</v>
      </c>
      <c r="B59" s="6" t="s">
        <v>64</v>
      </c>
      <c r="C59" s="7">
        <v>45807</v>
      </c>
      <c r="D59" s="7">
        <v>45818</v>
      </c>
      <c r="E59" s="24">
        <v>92.95</v>
      </c>
      <c r="F59" s="26">
        <f t="shared" si="0"/>
        <v>92.95</v>
      </c>
      <c r="G59" s="8">
        <v>100204</v>
      </c>
      <c r="H59" s="8" t="s">
        <v>67</v>
      </c>
      <c r="I59" s="8">
        <v>1</v>
      </c>
      <c r="J59" s="8">
        <v>1</v>
      </c>
      <c r="K59" s="8">
        <f t="shared" si="1"/>
        <v>0</v>
      </c>
      <c r="L59" s="6" t="s">
        <v>66</v>
      </c>
      <c r="M59" s="7">
        <v>45820</v>
      </c>
      <c r="N59" s="9">
        <v>12226.5</v>
      </c>
      <c r="O59" s="6" t="s">
        <v>22</v>
      </c>
      <c r="P59" s="54"/>
      <c r="Q59" s="54"/>
      <c r="R59" s="10">
        <v>4</v>
      </c>
      <c r="S59" s="40"/>
      <c r="T59" s="6" t="s">
        <v>24</v>
      </c>
      <c r="U59" s="6" t="str">
        <f>VLOOKUP(O59,'Customer List'!B:C,2,)</f>
        <v>Delhi</v>
      </c>
      <c r="V59" s="47"/>
      <c r="W59" s="7"/>
      <c r="X59" s="6" t="str">
        <f t="shared" si="2"/>
        <v/>
      </c>
      <c r="Y59" s="6" t="str">
        <f t="shared" si="3"/>
        <v>Thursday</v>
      </c>
      <c r="Z59" s="6" t="str">
        <f t="shared" si="4"/>
        <v/>
      </c>
    </row>
    <row r="60" spans="1:26" x14ac:dyDescent="0.25">
      <c r="A60" s="6">
        <f t="shared" si="5"/>
        <v>59</v>
      </c>
      <c r="B60" s="6" t="s">
        <v>64</v>
      </c>
      <c r="C60" s="7">
        <v>45807</v>
      </c>
      <c r="D60" s="7">
        <v>45818</v>
      </c>
      <c r="E60" s="24">
        <v>123.2</v>
      </c>
      <c r="F60" s="26">
        <f t="shared" si="0"/>
        <v>123.2</v>
      </c>
      <c r="G60" s="8">
        <v>100227</v>
      </c>
      <c r="H60" s="8" t="s">
        <v>68</v>
      </c>
      <c r="I60" s="8">
        <v>1</v>
      </c>
      <c r="J60" s="8">
        <v>1</v>
      </c>
      <c r="K60" s="8">
        <f t="shared" si="1"/>
        <v>0</v>
      </c>
      <c r="L60" s="6" t="s">
        <v>66</v>
      </c>
      <c r="M60" s="7">
        <v>45820</v>
      </c>
      <c r="N60" s="9">
        <v>15048</v>
      </c>
      <c r="O60" s="6" t="s">
        <v>22</v>
      </c>
      <c r="P60" s="54"/>
      <c r="Q60" s="54"/>
      <c r="R60" s="10">
        <v>4</v>
      </c>
      <c r="S60" s="40"/>
      <c r="T60" s="6" t="s">
        <v>24</v>
      </c>
      <c r="U60" s="6" t="str">
        <f>VLOOKUP(O60,'Customer List'!B:C,2,)</f>
        <v>Delhi</v>
      </c>
      <c r="V60" s="47"/>
      <c r="W60" s="7"/>
      <c r="X60" s="6" t="str">
        <f t="shared" si="2"/>
        <v/>
      </c>
      <c r="Y60" s="6" t="str">
        <f t="shared" si="3"/>
        <v>Thursday</v>
      </c>
      <c r="Z60" s="6" t="str">
        <f t="shared" si="4"/>
        <v/>
      </c>
    </row>
    <row r="61" spans="1:26" x14ac:dyDescent="0.25">
      <c r="A61" s="6">
        <f t="shared" si="5"/>
        <v>60</v>
      </c>
      <c r="B61" s="6" t="s">
        <v>64</v>
      </c>
      <c r="C61" s="7">
        <v>45807</v>
      </c>
      <c r="D61" s="7">
        <v>45818</v>
      </c>
      <c r="E61" s="24">
        <v>165</v>
      </c>
      <c r="F61" s="26">
        <f t="shared" si="0"/>
        <v>165</v>
      </c>
      <c r="G61" s="8">
        <v>100229</v>
      </c>
      <c r="H61" s="8" t="s">
        <v>1287</v>
      </c>
      <c r="I61" s="8">
        <v>1</v>
      </c>
      <c r="J61" s="8">
        <v>1</v>
      </c>
      <c r="K61" s="8">
        <f t="shared" si="1"/>
        <v>0</v>
      </c>
      <c r="L61" s="6" t="s">
        <v>69</v>
      </c>
      <c r="M61" s="7">
        <v>45821</v>
      </c>
      <c r="N61" s="9">
        <v>18810</v>
      </c>
      <c r="O61" s="6" t="s">
        <v>48</v>
      </c>
      <c r="P61" s="54"/>
      <c r="Q61" s="54"/>
      <c r="R61" s="10">
        <v>4</v>
      </c>
      <c r="S61" s="40"/>
      <c r="T61" s="6" t="s">
        <v>24</v>
      </c>
      <c r="U61" s="6" t="str">
        <f>VLOOKUP(O61,'Customer List'!B:C,2,)</f>
        <v>Faridabad</v>
      </c>
      <c r="V61" s="47"/>
      <c r="W61" s="7"/>
      <c r="X61" s="6" t="str">
        <f t="shared" si="2"/>
        <v/>
      </c>
      <c r="Y61" s="6" t="str">
        <f t="shared" si="3"/>
        <v>Friday</v>
      </c>
      <c r="Z61" s="6" t="str">
        <f t="shared" si="4"/>
        <v/>
      </c>
    </row>
    <row r="62" spans="1:26" x14ac:dyDescent="0.25">
      <c r="A62" s="6">
        <f t="shared" si="5"/>
        <v>61</v>
      </c>
      <c r="B62" s="6" t="s">
        <v>64</v>
      </c>
      <c r="C62" s="7">
        <v>45807</v>
      </c>
      <c r="D62" s="7">
        <v>45818</v>
      </c>
      <c r="E62" s="24">
        <v>154</v>
      </c>
      <c r="F62" s="26">
        <f t="shared" si="0"/>
        <v>154</v>
      </c>
      <c r="G62" s="8">
        <v>100231</v>
      </c>
      <c r="H62" s="8" t="s">
        <v>1288</v>
      </c>
      <c r="I62" s="8">
        <v>1</v>
      </c>
      <c r="J62" s="8">
        <v>1</v>
      </c>
      <c r="K62" s="8">
        <f t="shared" si="1"/>
        <v>0</v>
      </c>
      <c r="L62" s="6" t="s">
        <v>66</v>
      </c>
      <c r="M62" s="7">
        <v>45820</v>
      </c>
      <c r="N62" s="9">
        <v>18810</v>
      </c>
      <c r="O62" s="6" t="s">
        <v>22</v>
      </c>
      <c r="P62" s="54"/>
      <c r="Q62" s="54"/>
      <c r="R62" s="10">
        <v>4</v>
      </c>
      <c r="S62" s="40"/>
      <c r="T62" s="6" t="s">
        <v>24</v>
      </c>
      <c r="U62" s="6" t="str">
        <f>VLOOKUP(O62,'Customer List'!B:C,2,)</f>
        <v>Delhi</v>
      </c>
      <c r="V62" s="47"/>
      <c r="W62" s="7"/>
      <c r="X62" s="6" t="str">
        <f t="shared" si="2"/>
        <v/>
      </c>
      <c r="Y62" s="6" t="str">
        <f t="shared" si="3"/>
        <v>Thursday</v>
      </c>
      <c r="Z62" s="6" t="str">
        <f t="shared" si="4"/>
        <v/>
      </c>
    </row>
    <row r="63" spans="1:26" x14ac:dyDescent="0.25">
      <c r="A63" s="6">
        <f t="shared" si="5"/>
        <v>62</v>
      </c>
      <c r="B63" s="6" t="s">
        <v>64</v>
      </c>
      <c r="C63" s="7">
        <v>45807</v>
      </c>
      <c r="D63" s="7">
        <v>45818</v>
      </c>
      <c r="E63" s="24">
        <v>177.1</v>
      </c>
      <c r="F63" s="26">
        <f t="shared" si="0"/>
        <v>177.1</v>
      </c>
      <c r="G63" s="8">
        <v>100240</v>
      </c>
      <c r="H63" s="8" t="s">
        <v>1289</v>
      </c>
      <c r="I63" s="8">
        <v>1</v>
      </c>
      <c r="J63" s="8">
        <v>1</v>
      </c>
      <c r="K63" s="8">
        <f t="shared" si="1"/>
        <v>0</v>
      </c>
      <c r="L63" s="6" t="s">
        <v>70</v>
      </c>
      <c r="M63" s="7">
        <v>45818</v>
      </c>
      <c r="N63" s="9">
        <v>0</v>
      </c>
      <c r="O63" s="6" t="s">
        <v>853</v>
      </c>
      <c r="P63" s="54"/>
      <c r="Q63" s="54"/>
      <c r="R63" s="10">
        <v>4</v>
      </c>
      <c r="S63" s="40"/>
      <c r="T63" s="6" t="s">
        <v>24</v>
      </c>
      <c r="U63" s="6" t="str">
        <f>VLOOKUP(O63,'Customer List'!B:C,2,)</f>
        <v>Hyderabad</v>
      </c>
      <c r="V63" s="47"/>
      <c r="W63" s="7"/>
      <c r="X63" s="6" t="str">
        <f t="shared" si="2"/>
        <v/>
      </c>
      <c r="Y63" s="6" t="str">
        <f t="shared" si="3"/>
        <v>Tuesday</v>
      </c>
      <c r="Z63" s="6" t="str">
        <f t="shared" si="4"/>
        <v/>
      </c>
    </row>
    <row r="64" spans="1:26" x14ac:dyDescent="0.25">
      <c r="A64" s="6">
        <f t="shared" si="5"/>
        <v>63</v>
      </c>
      <c r="B64" s="6" t="s">
        <v>64</v>
      </c>
      <c r="C64" s="7">
        <v>45807</v>
      </c>
      <c r="D64" s="7">
        <v>45818</v>
      </c>
      <c r="E64" s="24">
        <v>50.4</v>
      </c>
      <c r="F64" s="26">
        <f t="shared" si="0"/>
        <v>50.4</v>
      </c>
      <c r="G64" s="8">
        <v>100302</v>
      </c>
      <c r="H64" s="8" t="s">
        <v>1290</v>
      </c>
      <c r="I64" s="8">
        <v>1</v>
      </c>
      <c r="J64" s="8">
        <v>1</v>
      </c>
      <c r="K64" s="8">
        <f t="shared" si="1"/>
        <v>0</v>
      </c>
      <c r="L64" s="6" t="s">
        <v>71</v>
      </c>
      <c r="M64" s="7">
        <v>45821</v>
      </c>
      <c r="N64" s="9">
        <v>6498</v>
      </c>
      <c r="O64" s="6" t="s">
        <v>48</v>
      </c>
      <c r="P64" s="54"/>
      <c r="Q64" s="54"/>
      <c r="R64" s="10">
        <v>4</v>
      </c>
      <c r="S64" s="40"/>
      <c r="T64" s="6" t="s">
        <v>24</v>
      </c>
      <c r="U64" s="6" t="str">
        <f>VLOOKUP(O64,'Customer List'!B:C,2,)</f>
        <v>Faridabad</v>
      </c>
      <c r="V64" s="47"/>
      <c r="W64" s="7"/>
      <c r="X64" s="6" t="str">
        <f t="shared" si="2"/>
        <v/>
      </c>
      <c r="Y64" s="6" t="str">
        <f t="shared" si="3"/>
        <v>Friday</v>
      </c>
      <c r="Z64" s="6" t="str">
        <f t="shared" si="4"/>
        <v/>
      </c>
    </row>
    <row r="65" spans="1:26" x14ac:dyDescent="0.25">
      <c r="A65" s="6">
        <f t="shared" si="5"/>
        <v>64</v>
      </c>
      <c r="B65" s="6" t="s">
        <v>64</v>
      </c>
      <c r="C65" s="7">
        <v>45807</v>
      </c>
      <c r="D65" s="7">
        <v>45818</v>
      </c>
      <c r="E65" s="24">
        <v>50.4</v>
      </c>
      <c r="F65" s="26">
        <f t="shared" si="0"/>
        <v>50.4</v>
      </c>
      <c r="G65" s="8">
        <v>100302</v>
      </c>
      <c r="H65" s="8" t="s">
        <v>1290</v>
      </c>
      <c r="I65" s="8">
        <v>1</v>
      </c>
      <c r="J65" s="8">
        <v>1</v>
      </c>
      <c r="K65" s="8">
        <f t="shared" si="1"/>
        <v>0</v>
      </c>
      <c r="L65" s="6" t="s">
        <v>72</v>
      </c>
      <c r="M65" s="7">
        <v>45819</v>
      </c>
      <c r="N65" s="9">
        <v>8370</v>
      </c>
      <c r="O65" s="6" t="s">
        <v>788</v>
      </c>
      <c r="P65" s="54"/>
      <c r="Q65" s="54"/>
      <c r="R65" s="10">
        <v>4</v>
      </c>
      <c r="S65" s="40"/>
      <c r="T65" s="6" t="s">
        <v>24</v>
      </c>
      <c r="U65" s="6" t="str">
        <f>VLOOKUP(O65,'Customer List'!B:C,2,)</f>
        <v>Kharagpur</v>
      </c>
      <c r="V65" s="47"/>
      <c r="W65" s="7"/>
      <c r="X65" s="6" t="str">
        <f t="shared" si="2"/>
        <v/>
      </c>
      <c r="Y65" s="6" t="str">
        <f t="shared" si="3"/>
        <v>Wednesday</v>
      </c>
      <c r="Z65" s="6" t="str">
        <f t="shared" si="4"/>
        <v/>
      </c>
    </row>
    <row r="66" spans="1:26" x14ac:dyDescent="0.25">
      <c r="A66" s="6">
        <f t="shared" si="5"/>
        <v>65</v>
      </c>
      <c r="B66" s="6" t="s">
        <v>64</v>
      </c>
      <c r="C66" s="7">
        <v>45807</v>
      </c>
      <c r="D66" s="7">
        <v>45818</v>
      </c>
      <c r="E66" s="24">
        <v>181.5</v>
      </c>
      <c r="F66" s="26">
        <f t="shared" si="0"/>
        <v>181.5</v>
      </c>
      <c r="G66" s="8">
        <v>100353</v>
      </c>
      <c r="H66" s="8" t="s">
        <v>1291</v>
      </c>
      <c r="I66" s="8">
        <v>1</v>
      </c>
      <c r="J66" s="8">
        <v>1</v>
      </c>
      <c r="K66" s="8">
        <f t="shared" si="1"/>
        <v>0</v>
      </c>
      <c r="L66" s="6" t="s">
        <v>71</v>
      </c>
      <c r="M66" s="7">
        <v>45821</v>
      </c>
      <c r="N66" s="9">
        <v>21840.5</v>
      </c>
      <c r="O66" s="6" t="s">
        <v>48</v>
      </c>
      <c r="P66" s="54"/>
      <c r="Q66" s="54"/>
      <c r="R66" s="10">
        <v>4</v>
      </c>
      <c r="S66" s="40"/>
      <c r="T66" s="6" t="s">
        <v>24</v>
      </c>
      <c r="U66" s="6" t="str">
        <f>VLOOKUP(O66,'Customer List'!B:C,2,)</f>
        <v>Faridabad</v>
      </c>
      <c r="V66" s="47"/>
      <c r="W66" s="7"/>
      <c r="X66" s="6" t="str">
        <f t="shared" si="2"/>
        <v/>
      </c>
      <c r="Y66" s="6" t="str">
        <f t="shared" si="3"/>
        <v>Friday</v>
      </c>
      <c r="Z66" s="6" t="str">
        <f t="shared" si="4"/>
        <v/>
      </c>
    </row>
    <row r="67" spans="1:26" x14ac:dyDescent="0.25">
      <c r="A67" s="6">
        <f t="shared" si="5"/>
        <v>66</v>
      </c>
      <c r="B67" s="6" t="s">
        <v>64</v>
      </c>
      <c r="C67" s="7">
        <v>45807</v>
      </c>
      <c r="D67" s="7">
        <v>45818</v>
      </c>
      <c r="E67" s="24">
        <v>92.4</v>
      </c>
      <c r="F67" s="26">
        <f t="shared" si="0"/>
        <v>92.4</v>
      </c>
      <c r="G67" s="8">
        <v>100412</v>
      </c>
      <c r="H67" s="8" t="s">
        <v>73</v>
      </c>
      <c r="I67" s="8">
        <v>1</v>
      </c>
      <c r="J67" s="8">
        <v>1</v>
      </c>
      <c r="K67" s="8">
        <f t="shared" si="1"/>
        <v>0</v>
      </c>
      <c r="L67" s="6" t="s">
        <v>71</v>
      </c>
      <c r="M67" s="7">
        <v>45821</v>
      </c>
      <c r="N67" s="9">
        <v>11913</v>
      </c>
      <c r="O67" s="6" t="s">
        <v>48</v>
      </c>
      <c r="P67" s="54"/>
      <c r="Q67" s="54"/>
      <c r="R67" s="10">
        <v>4</v>
      </c>
      <c r="S67" s="40"/>
      <c r="T67" s="6" t="s">
        <v>24</v>
      </c>
      <c r="U67" s="6" t="str">
        <f>VLOOKUP(O67,'Customer List'!B:C,2,)</f>
        <v>Faridabad</v>
      </c>
      <c r="V67" s="47"/>
      <c r="W67" s="7"/>
      <c r="X67" s="6" t="str">
        <f t="shared" si="2"/>
        <v/>
      </c>
      <c r="Y67" s="6" t="str">
        <f t="shared" si="3"/>
        <v>Friday</v>
      </c>
      <c r="Z67" s="6" t="str">
        <f t="shared" si="4"/>
        <v/>
      </c>
    </row>
    <row r="68" spans="1:26" x14ac:dyDescent="0.25">
      <c r="A68" s="6">
        <f t="shared" si="5"/>
        <v>67</v>
      </c>
      <c r="B68" s="6" t="s">
        <v>64</v>
      </c>
      <c r="C68" s="7">
        <v>45807</v>
      </c>
      <c r="D68" s="7">
        <v>45818</v>
      </c>
      <c r="E68" s="24">
        <v>64.349999999999994</v>
      </c>
      <c r="F68" s="26">
        <f t="shared" ref="F68:F131" si="17">E68*I68</f>
        <v>64.349999999999994</v>
      </c>
      <c r="G68" s="8">
        <v>100510</v>
      </c>
      <c r="H68" s="8" t="s">
        <v>74</v>
      </c>
      <c r="I68" s="8">
        <v>1</v>
      </c>
      <c r="J68" s="8">
        <v>1</v>
      </c>
      <c r="K68" s="8">
        <f t="shared" si="1"/>
        <v>0</v>
      </c>
      <c r="L68" s="6" t="s">
        <v>66</v>
      </c>
      <c r="M68" s="7">
        <v>45820</v>
      </c>
      <c r="N68" s="9">
        <v>8464.5</v>
      </c>
      <c r="O68" s="6" t="s">
        <v>22</v>
      </c>
      <c r="P68" s="54"/>
      <c r="Q68" s="54"/>
      <c r="R68" s="10">
        <v>4</v>
      </c>
      <c r="S68" s="40"/>
      <c r="T68" s="6" t="s">
        <v>24</v>
      </c>
      <c r="U68" s="6" t="str">
        <f>VLOOKUP(O68,'Customer List'!B:C,2,)</f>
        <v>Delhi</v>
      </c>
      <c r="V68" s="47"/>
      <c r="W68" s="7"/>
      <c r="X68" s="6" t="str">
        <f t="shared" si="2"/>
        <v/>
      </c>
      <c r="Y68" s="6" t="str">
        <f t="shared" si="3"/>
        <v>Thursday</v>
      </c>
      <c r="Z68" s="6" t="str">
        <f t="shared" si="4"/>
        <v/>
      </c>
    </row>
    <row r="69" spans="1:26" x14ac:dyDescent="0.25">
      <c r="A69" s="6">
        <f t="shared" si="5"/>
        <v>68</v>
      </c>
      <c r="B69" s="6" t="s">
        <v>64</v>
      </c>
      <c r="C69" s="7">
        <v>45807</v>
      </c>
      <c r="D69" s="7">
        <v>45818</v>
      </c>
      <c r="E69" s="24">
        <v>165.9</v>
      </c>
      <c r="F69" s="26">
        <f t="shared" si="17"/>
        <v>331.8</v>
      </c>
      <c r="G69" s="8">
        <v>100538</v>
      </c>
      <c r="H69" s="8" t="s">
        <v>1292</v>
      </c>
      <c r="I69" s="8">
        <v>2</v>
      </c>
      <c r="J69" s="8">
        <v>2</v>
      </c>
      <c r="K69" s="8">
        <f t="shared" si="1"/>
        <v>0</v>
      </c>
      <c r="L69" s="6" t="s">
        <v>71</v>
      </c>
      <c r="M69" s="7">
        <v>45821</v>
      </c>
      <c r="N69" s="9">
        <v>42778.5</v>
      </c>
      <c r="O69" s="6" t="s">
        <v>48</v>
      </c>
      <c r="P69" s="54"/>
      <c r="Q69" s="54"/>
      <c r="R69" s="10">
        <v>4</v>
      </c>
      <c r="S69" s="40"/>
      <c r="T69" s="6" t="s">
        <v>24</v>
      </c>
      <c r="U69" s="6" t="str">
        <f>VLOOKUP(O69,'Customer List'!B:C,2,)</f>
        <v>Faridabad</v>
      </c>
      <c r="V69" s="47"/>
      <c r="W69" s="7"/>
      <c r="X69" s="6" t="str">
        <f t="shared" ref="X69:X132" si="18">IF(W69="", "", W69-M69)</f>
        <v/>
      </c>
      <c r="Y69" s="6" t="str">
        <f t="shared" ref="Y69:Y132" si="19">IF(M69="", "", TEXT(M69, "dddd"))</f>
        <v>Friday</v>
      </c>
      <c r="Z69" s="6" t="str">
        <f t="shared" ref="Z69:Z132" si="20">IF(W69="", "", TEXT(W69, "dddd"))</f>
        <v/>
      </c>
    </row>
    <row r="70" spans="1:26" x14ac:dyDescent="0.25">
      <c r="A70" s="6">
        <f t="shared" si="5"/>
        <v>69</v>
      </c>
      <c r="B70" s="6" t="s">
        <v>64</v>
      </c>
      <c r="C70" s="7">
        <v>45807</v>
      </c>
      <c r="D70" s="7">
        <v>45818</v>
      </c>
      <c r="E70" s="24">
        <v>66.95</v>
      </c>
      <c r="F70" s="26">
        <f t="shared" si="17"/>
        <v>66.95</v>
      </c>
      <c r="G70" s="8">
        <v>100539</v>
      </c>
      <c r="H70" s="8" t="s">
        <v>162</v>
      </c>
      <c r="I70" s="8">
        <v>1</v>
      </c>
      <c r="J70" s="8">
        <v>1</v>
      </c>
      <c r="K70" s="8">
        <f t="shared" si="1"/>
        <v>0</v>
      </c>
      <c r="L70" s="6" t="s">
        <v>66</v>
      </c>
      <c r="M70" s="7">
        <v>45820</v>
      </c>
      <c r="N70" s="9">
        <v>8806.5</v>
      </c>
      <c r="O70" s="6" t="s">
        <v>22</v>
      </c>
      <c r="P70" s="54"/>
      <c r="Q70" s="54"/>
      <c r="R70" s="10">
        <v>4</v>
      </c>
      <c r="S70" s="40"/>
      <c r="T70" s="6" t="s">
        <v>24</v>
      </c>
      <c r="U70" s="6" t="str">
        <f>VLOOKUP(O70,'Customer List'!B:C,2,)</f>
        <v>Delhi</v>
      </c>
      <c r="V70" s="47"/>
      <c r="W70" s="7"/>
      <c r="X70" s="6" t="str">
        <f t="shared" si="18"/>
        <v/>
      </c>
      <c r="Y70" s="6" t="str">
        <f t="shared" si="19"/>
        <v>Thursday</v>
      </c>
      <c r="Z70" s="6" t="str">
        <f t="shared" si="20"/>
        <v/>
      </c>
    </row>
    <row r="71" spans="1:26" x14ac:dyDescent="0.25">
      <c r="A71" s="6">
        <f t="shared" si="5"/>
        <v>70</v>
      </c>
      <c r="B71" s="6" t="s">
        <v>64</v>
      </c>
      <c r="C71" s="7">
        <v>45807</v>
      </c>
      <c r="D71" s="7">
        <v>45818</v>
      </c>
      <c r="E71" s="24">
        <v>204.75</v>
      </c>
      <c r="F71" s="26">
        <f t="shared" si="17"/>
        <v>204.75</v>
      </c>
      <c r="G71" s="8">
        <v>100552</v>
      </c>
      <c r="H71" s="8" t="s">
        <v>1293</v>
      </c>
      <c r="I71" s="8">
        <v>1</v>
      </c>
      <c r="J71" s="8">
        <v>1</v>
      </c>
      <c r="K71" s="8">
        <f t="shared" si="1"/>
        <v>0</v>
      </c>
      <c r="L71" s="6" t="s">
        <v>69</v>
      </c>
      <c r="M71" s="7">
        <v>45821</v>
      </c>
      <c r="N71" s="9">
        <v>23341.5</v>
      </c>
      <c r="O71" s="6" t="s">
        <v>48</v>
      </c>
      <c r="P71" s="54"/>
      <c r="Q71" s="54"/>
      <c r="R71" s="10">
        <v>4</v>
      </c>
      <c r="S71" s="40"/>
      <c r="T71" s="6" t="s">
        <v>24</v>
      </c>
      <c r="U71" s="6" t="str">
        <f>VLOOKUP(O71,'Customer List'!B:C,2,)</f>
        <v>Faridabad</v>
      </c>
      <c r="V71" s="47"/>
      <c r="W71" s="7"/>
      <c r="X71" s="6" t="str">
        <f t="shared" si="18"/>
        <v/>
      </c>
      <c r="Y71" s="6" t="str">
        <f t="shared" si="19"/>
        <v>Friday</v>
      </c>
      <c r="Z71" s="6" t="str">
        <f t="shared" si="20"/>
        <v/>
      </c>
    </row>
    <row r="72" spans="1:26" x14ac:dyDescent="0.25">
      <c r="A72" s="6">
        <f t="shared" si="5"/>
        <v>71</v>
      </c>
      <c r="B72" s="6" t="s">
        <v>64</v>
      </c>
      <c r="C72" s="7">
        <v>45807</v>
      </c>
      <c r="D72" s="7">
        <v>45818</v>
      </c>
      <c r="E72" s="24">
        <v>69.3</v>
      </c>
      <c r="F72" s="26">
        <f t="shared" si="17"/>
        <v>69.3</v>
      </c>
      <c r="G72" s="8">
        <v>100706</v>
      </c>
      <c r="H72" s="8" t="s">
        <v>75</v>
      </c>
      <c r="I72" s="8">
        <v>1</v>
      </c>
      <c r="J72" s="8">
        <v>1</v>
      </c>
      <c r="K72" s="8">
        <f t="shared" si="1"/>
        <v>0</v>
      </c>
      <c r="L72" s="6" t="s">
        <v>71</v>
      </c>
      <c r="M72" s="7">
        <v>45821</v>
      </c>
      <c r="N72" s="9">
        <v>8934.75</v>
      </c>
      <c r="O72" s="6" t="s">
        <v>48</v>
      </c>
      <c r="P72" s="54"/>
      <c r="Q72" s="54"/>
      <c r="R72" s="10">
        <v>4</v>
      </c>
      <c r="S72" s="40"/>
      <c r="T72" s="6" t="s">
        <v>24</v>
      </c>
      <c r="U72" s="6" t="str">
        <f>VLOOKUP(O72,'Customer List'!B:C,2,)</f>
        <v>Faridabad</v>
      </c>
      <c r="V72" s="47"/>
      <c r="W72" s="7"/>
      <c r="X72" s="6" t="str">
        <f t="shared" si="18"/>
        <v/>
      </c>
      <c r="Y72" s="6" t="str">
        <f t="shared" si="19"/>
        <v>Friday</v>
      </c>
      <c r="Z72" s="6" t="str">
        <f t="shared" si="20"/>
        <v/>
      </c>
    </row>
    <row r="73" spans="1:26" x14ac:dyDescent="0.25">
      <c r="A73" s="6">
        <f t="shared" si="5"/>
        <v>72</v>
      </c>
      <c r="B73" s="6" t="s">
        <v>64</v>
      </c>
      <c r="C73" s="7">
        <v>45807</v>
      </c>
      <c r="D73" s="7">
        <v>45818</v>
      </c>
      <c r="E73" s="24">
        <v>145.125</v>
      </c>
      <c r="F73" s="26">
        <f t="shared" si="17"/>
        <v>145.125</v>
      </c>
      <c r="G73" s="8">
        <v>100714</v>
      </c>
      <c r="H73" s="8" t="s">
        <v>76</v>
      </c>
      <c r="I73" s="8">
        <v>1</v>
      </c>
      <c r="J73" s="8">
        <v>1</v>
      </c>
      <c r="K73" s="8">
        <f t="shared" si="1"/>
        <v>0</v>
      </c>
      <c r="L73" s="6" t="s">
        <v>66</v>
      </c>
      <c r="M73" s="7">
        <v>45820</v>
      </c>
      <c r="N73" s="9">
        <v>18382.5</v>
      </c>
      <c r="O73" s="6" t="s">
        <v>22</v>
      </c>
      <c r="P73" s="54"/>
      <c r="Q73" s="54"/>
      <c r="R73" s="10">
        <v>4</v>
      </c>
      <c r="S73" s="40"/>
      <c r="T73" s="6" t="s">
        <v>24</v>
      </c>
      <c r="U73" s="6" t="str">
        <f>VLOOKUP(O73,'Customer List'!B:C,2,)</f>
        <v>Delhi</v>
      </c>
      <c r="V73" s="47"/>
      <c r="W73" s="7"/>
      <c r="X73" s="6" t="str">
        <f t="shared" si="18"/>
        <v/>
      </c>
      <c r="Y73" s="6" t="str">
        <f t="shared" si="19"/>
        <v>Thursday</v>
      </c>
      <c r="Z73" s="6" t="str">
        <f t="shared" si="20"/>
        <v/>
      </c>
    </row>
    <row r="74" spans="1:26" x14ac:dyDescent="0.25">
      <c r="A74" s="6">
        <f t="shared" si="5"/>
        <v>73</v>
      </c>
      <c r="B74" s="6" t="s">
        <v>64</v>
      </c>
      <c r="C74" s="7">
        <v>45807</v>
      </c>
      <c r="D74" s="7">
        <v>45818</v>
      </c>
      <c r="E74" s="24">
        <v>145.125</v>
      </c>
      <c r="F74" s="26">
        <f t="shared" si="17"/>
        <v>145.125</v>
      </c>
      <c r="G74" s="8">
        <v>100714</v>
      </c>
      <c r="H74" s="8" t="s">
        <v>76</v>
      </c>
      <c r="I74" s="8">
        <v>1</v>
      </c>
      <c r="J74" s="8">
        <v>1</v>
      </c>
      <c r="K74" s="8">
        <f t="shared" si="1"/>
        <v>0</v>
      </c>
      <c r="L74" s="6" t="s">
        <v>69</v>
      </c>
      <c r="M74" s="7">
        <v>45821</v>
      </c>
      <c r="N74" s="9">
        <v>18382.5</v>
      </c>
      <c r="O74" s="6" t="s">
        <v>48</v>
      </c>
      <c r="P74" s="54"/>
      <c r="Q74" s="54"/>
      <c r="R74" s="10">
        <v>4</v>
      </c>
      <c r="S74" s="40"/>
      <c r="T74" s="6" t="s">
        <v>24</v>
      </c>
      <c r="U74" s="6" t="str">
        <f>VLOOKUP(O74,'Customer List'!B:C,2,)</f>
        <v>Faridabad</v>
      </c>
      <c r="V74" s="47"/>
      <c r="W74" s="7"/>
      <c r="X74" s="6" t="str">
        <f t="shared" si="18"/>
        <v/>
      </c>
      <c r="Y74" s="6" t="str">
        <f t="shared" si="19"/>
        <v>Friday</v>
      </c>
      <c r="Z74" s="6" t="str">
        <f t="shared" si="20"/>
        <v/>
      </c>
    </row>
    <row r="75" spans="1:26" x14ac:dyDescent="0.25">
      <c r="A75" s="6">
        <f t="shared" si="5"/>
        <v>74</v>
      </c>
      <c r="B75" s="6" t="s">
        <v>64</v>
      </c>
      <c r="C75" s="7">
        <v>45807</v>
      </c>
      <c r="D75" s="7">
        <v>45818</v>
      </c>
      <c r="E75" s="24">
        <v>138.6</v>
      </c>
      <c r="F75" s="26">
        <f t="shared" si="17"/>
        <v>138.6</v>
      </c>
      <c r="G75" s="8">
        <v>100722</v>
      </c>
      <c r="H75" s="8" t="s">
        <v>1294</v>
      </c>
      <c r="I75" s="8">
        <v>1</v>
      </c>
      <c r="J75" s="8">
        <v>1</v>
      </c>
      <c r="K75" s="8">
        <f t="shared" si="1"/>
        <v>0</v>
      </c>
      <c r="L75" s="6" t="s">
        <v>71</v>
      </c>
      <c r="M75" s="7">
        <v>45821</v>
      </c>
      <c r="N75" s="9">
        <v>17869.5</v>
      </c>
      <c r="O75" s="6" t="s">
        <v>48</v>
      </c>
      <c r="P75" s="54"/>
      <c r="Q75" s="54"/>
      <c r="R75" s="10">
        <v>4</v>
      </c>
      <c r="S75" s="40"/>
      <c r="T75" s="6" t="s">
        <v>24</v>
      </c>
      <c r="U75" s="6" t="str">
        <f>VLOOKUP(O75,'Customer List'!B:C,2,)</f>
        <v>Faridabad</v>
      </c>
      <c r="V75" s="47"/>
      <c r="W75" s="7"/>
      <c r="X75" s="6" t="str">
        <f t="shared" si="18"/>
        <v/>
      </c>
      <c r="Y75" s="6" t="str">
        <f t="shared" si="19"/>
        <v>Friday</v>
      </c>
      <c r="Z75" s="6" t="str">
        <f t="shared" si="20"/>
        <v/>
      </c>
    </row>
    <row r="76" spans="1:26" x14ac:dyDescent="0.25">
      <c r="A76" s="6">
        <f t="shared" si="5"/>
        <v>75</v>
      </c>
      <c r="B76" s="6" t="s">
        <v>64</v>
      </c>
      <c r="C76" s="7">
        <v>45807</v>
      </c>
      <c r="D76" s="7">
        <v>45818</v>
      </c>
      <c r="E76" s="24">
        <v>39.200000000000003</v>
      </c>
      <c r="F76" s="26">
        <f t="shared" si="17"/>
        <v>39.200000000000003</v>
      </c>
      <c r="G76" s="8">
        <v>101207</v>
      </c>
      <c r="H76" s="8" t="s">
        <v>1295</v>
      </c>
      <c r="I76" s="8">
        <v>1</v>
      </c>
      <c r="J76" s="8">
        <v>1</v>
      </c>
      <c r="K76" s="8">
        <f t="shared" ref="K76:K139" si="21">I76-J76</f>
        <v>0</v>
      </c>
      <c r="L76" s="6" t="s">
        <v>77</v>
      </c>
      <c r="M76" s="7">
        <v>45818</v>
      </c>
      <c r="N76" s="9">
        <v>0</v>
      </c>
      <c r="O76" s="6" t="s">
        <v>36</v>
      </c>
      <c r="P76" s="54"/>
      <c r="Q76" s="54"/>
      <c r="R76" s="10">
        <v>4</v>
      </c>
      <c r="S76" s="40" t="s">
        <v>78</v>
      </c>
      <c r="T76" s="6" t="s">
        <v>24</v>
      </c>
      <c r="U76" s="6" t="str">
        <f>VLOOKUP(O76,'Customer List'!B:C,2,)</f>
        <v>Delhi</v>
      </c>
      <c r="V76" s="47"/>
      <c r="W76" s="7"/>
      <c r="X76" s="6" t="str">
        <f t="shared" si="18"/>
        <v/>
      </c>
      <c r="Y76" s="6" t="str">
        <f t="shared" si="19"/>
        <v>Tuesday</v>
      </c>
      <c r="Z76" s="6" t="str">
        <f t="shared" si="20"/>
        <v/>
      </c>
    </row>
    <row r="77" spans="1:26" x14ac:dyDescent="0.25">
      <c r="A77" s="6">
        <f t="shared" ref="A77:A140" si="22">A76+1</f>
        <v>76</v>
      </c>
      <c r="B77" s="6" t="s">
        <v>64</v>
      </c>
      <c r="C77" s="7">
        <v>45807</v>
      </c>
      <c r="D77" s="7">
        <v>45818</v>
      </c>
      <c r="E77" s="24">
        <v>147.69999999999999</v>
      </c>
      <c r="F77" s="26">
        <f t="shared" si="17"/>
        <v>147.69999999999999</v>
      </c>
      <c r="G77" s="8">
        <v>101216</v>
      </c>
      <c r="H77" s="8" t="s">
        <v>1296</v>
      </c>
      <c r="I77" s="8">
        <v>1</v>
      </c>
      <c r="J77" s="8">
        <v>1</v>
      </c>
      <c r="K77" s="8">
        <f t="shared" si="21"/>
        <v>0</v>
      </c>
      <c r="L77" s="6" t="s">
        <v>71</v>
      </c>
      <c r="M77" s="7">
        <v>45821</v>
      </c>
      <c r="N77" s="9">
        <v>19042.75</v>
      </c>
      <c r="O77" s="6" t="s">
        <v>48</v>
      </c>
      <c r="P77" s="54"/>
      <c r="Q77" s="54"/>
      <c r="R77" s="10">
        <v>4</v>
      </c>
      <c r="S77" s="40"/>
      <c r="T77" s="6" t="s">
        <v>24</v>
      </c>
      <c r="U77" s="6" t="str">
        <f>VLOOKUP(O77,'Customer List'!B:C,2,)</f>
        <v>Faridabad</v>
      </c>
      <c r="V77" s="47"/>
      <c r="W77" s="7"/>
      <c r="X77" s="6" t="str">
        <f t="shared" si="18"/>
        <v/>
      </c>
      <c r="Y77" s="6" t="str">
        <f t="shared" si="19"/>
        <v>Friday</v>
      </c>
      <c r="Z77" s="6" t="str">
        <f t="shared" si="20"/>
        <v/>
      </c>
    </row>
    <row r="78" spans="1:26" x14ac:dyDescent="0.25">
      <c r="A78" s="6">
        <f t="shared" si="22"/>
        <v>77</v>
      </c>
      <c r="B78" s="6" t="s">
        <v>64</v>
      </c>
      <c r="C78" s="7">
        <v>45807</v>
      </c>
      <c r="D78" s="7">
        <v>45818</v>
      </c>
      <c r="E78" s="24">
        <v>140.4</v>
      </c>
      <c r="F78" s="26">
        <f t="shared" si="17"/>
        <v>140.4</v>
      </c>
      <c r="G78" s="8">
        <v>101226</v>
      </c>
      <c r="H78" s="8" t="s">
        <v>1297</v>
      </c>
      <c r="I78" s="8">
        <v>1</v>
      </c>
      <c r="J78" s="8">
        <v>1</v>
      </c>
      <c r="K78" s="8">
        <f t="shared" si="21"/>
        <v>0</v>
      </c>
      <c r="L78" s="6" t="s">
        <v>66</v>
      </c>
      <c r="M78" s="7">
        <v>45820</v>
      </c>
      <c r="N78" s="9">
        <v>18468</v>
      </c>
      <c r="O78" s="6" t="s">
        <v>22</v>
      </c>
      <c r="P78" s="54"/>
      <c r="Q78" s="54"/>
      <c r="R78" s="10">
        <v>4</v>
      </c>
      <c r="S78" s="40"/>
      <c r="T78" s="6" t="s">
        <v>24</v>
      </c>
      <c r="U78" s="6" t="str">
        <f>VLOOKUP(O78,'Customer List'!B:C,2,)</f>
        <v>Delhi</v>
      </c>
      <c r="V78" s="47"/>
      <c r="W78" s="7"/>
      <c r="X78" s="6" t="str">
        <f t="shared" si="18"/>
        <v/>
      </c>
      <c r="Y78" s="6" t="str">
        <f t="shared" si="19"/>
        <v>Thursday</v>
      </c>
      <c r="Z78" s="6" t="str">
        <f t="shared" si="20"/>
        <v/>
      </c>
    </row>
    <row r="79" spans="1:26" x14ac:dyDescent="0.25">
      <c r="A79" s="6">
        <f t="shared" si="22"/>
        <v>78</v>
      </c>
      <c r="B79" s="6" t="s">
        <v>64</v>
      </c>
      <c r="C79" s="7">
        <v>45807</v>
      </c>
      <c r="D79" s="7">
        <v>45818</v>
      </c>
      <c r="E79" s="24">
        <v>101.4</v>
      </c>
      <c r="F79" s="26">
        <f t="shared" si="17"/>
        <v>101.4</v>
      </c>
      <c r="G79" s="8">
        <v>102012</v>
      </c>
      <c r="H79" s="8" t="s">
        <v>1298</v>
      </c>
      <c r="I79" s="8">
        <v>1</v>
      </c>
      <c r="J79" s="8">
        <v>1</v>
      </c>
      <c r="K79" s="8">
        <f t="shared" si="21"/>
        <v>0</v>
      </c>
      <c r="L79" s="6" t="s">
        <v>66</v>
      </c>
      <c r="M79" s="7">
        <v>45820</v>
      </c>
      <c r="N79" s="9">
        <v>13338</v>
      </c>
      <c r="O79" s="6" t="s">
        <v>22</v>
      </c>
      <c r="P79" s="54"/>
      <c r="Q79" s="54"/>
      <c r="R79" s="10">
        <v>4</v>
      </c>
      <c r="S79" s="40"/>
      <c r="T79" s="6" t="s">
        <v>24</v>
      </c>
      <c r="U79" s="6" t="str">
        <f>VLOOKUP(O79,'Customer List'!B:C,2,)</f>
        <v>Delhi</v>
      </c>
      <c r="V79" s="47"/>
      <c r="W79" s="7"/>
      <c r="X79" s="6" t="str">
        <f t="shared" si="18"/>
        <v/>
      </c>
      <c r="Y79" s="6" t="str">
        <f t="shared" si="19"/>
        <v>Thursday</v>
      </c>
      <c r="Z79" s="6" t="str">
        <f t="shared" si="20"/>
        <v/>
      </c>
    </row>
    <row r="80" spans="1:26" x14ac:dyDescent="0.25">
      <c r="A80" s="6">
        <f t="shared" si="22"/>
        <v>79</v>
      </c>
      <c r="B80" s="6" t="s">
        <v>64</v>
      </c>
      <c r="C80" s="7">
        <v>45807</v>
      </c>
      <c r="D80" s="7">
        <v>45818</v>
      </c>
      <c r="E80" s="24">
        <v>82.55</v>
      </c>
      <c r="F80" s="26">
        <f t="shared" si="17"/>
        <v>165.1</v>
      </c>
      <c r="G80" s="8">
        <v>102102</v>
      </c>
      <c r="H80" s="8" t="s">
        <v>57</v>
      </c>
      <c r="I80" s="8">
        <v>2</v>
      </c>
      <c r="J80" s="8">
        <v>2</v>
      </c>
      <c r="K80" s="8">
        <f t="shared" si="21"/>
        <v>0</v>
      </c>
      <c r="L80" s="6" t="s">
        <v>66</v>
      </c>
      <c r="M80" s="7">
        <v>45820</v>
      </c>
      <c r="N80" s="9">
        <v>21717</v>
      </c>
      <c r="O80" s="6" t="s">
        <v>22</v>
      </c>
      <c r="P80" s="54"/>
      <c r="Q80" s="54"/>
      <c r="R80" s="10">
        <v>4</v>
      </c>
      <c r="S80" s="40"/>
      <c r="T80" s="6" t="s">
        <v>24</v>
      </c>
      <c r="U80" s="6" t="str">
        <f>VLOOKUP(O80,'Customer List'!B:C,2,)</f>
        <v>Delhi</v>
      </c>
      <c r="V80" s="47"/>
      <c r="W80" s="7"/>
      <c r="X80" s="6" t="str">
        <f t="shared" si="18"/>
        <v/>
      </c>
      <c r="Y80" s="6" t="str">
        <f t="shared" si="19"/>
        <v>Thursday</v>
      </c>
      <c r="Z80" s="6" t="str">
        <f t="shared" si="20"/>
        <v/>
      </c>
    </row>
    <row r="81" spans="1:26" x14ac:dyDescent="0.25">
      <c r="A81" s="6">
        <f t="shared" si="22"/>
        <v>80</v>
      </c>
      <c r="B81" s="6" t="s">
        <v>64</v>
      </c>
      <c r="C81" s="7">
        <v>45807</v>
      </c>
      <c r="D81" s="7">
        <v>45818</v>
      </c>
      <c r="E81" s="24">
        <v>77</v>
      </c>
      <c r="F81" s="26">
        <f t="shared" si="17"/>
        <v>77</v>
      </c>
      <c r="G81" s="8">
        <v>103006</v>
      </c>
      <c r="H81" s="8" t="s">
        <v>1299</v>
      </c>
      <c r="I81" s="8">
        <v>1</v>
      </c>
      <c r="J81" s="8">
        <v>1</v>
      </c>
      <c r="K81" s="8">
        <f t="shared" si="21"/>
        <v>0</v>
      </c>
      <c r="L81" s="6" t="s">
        <v>69</v>
      </c>
      <c r="M81" s="7">
        <v>45821</v>
      </c>
      <c r="N81" s="9">
        <v>9405</v>
      </c>
      <c r="O81" s="6" t="s">
        <v>48</v>
      </c>
      <c r="P81" s="54"/>
      <c r="Q81" s="54"/>
      <c r="R81" s="10">
        <v>4</v>
      </c>
      <c r="S81" s="40"/>
      <c r="T81" s="6" t="s">
        <v>24</v>
      </c>
      <c r="U81" s="6" t="str">
        <f>VLOOKUP(O81,'Customer List'!B:C,2,)</f>
        <v>Faridabad</v>
      </c>
      <c r="V81" s="47"/>
      <c r="W81" s="7"/>
      <c r="X81" s="6" t="str">
        <f t="shared" si="18"/>
        <v/>
      </c>
      <c r="Y81" s="6" t="str">
        <f t="shared" si="19"/>
        <v>Friday</v>
      </c>
      <c r="Z81" s="6" t="str">
        <f t="shared" si="20"/>
        <v/>
      </c>
    </row>
    <row r="82" spans="1:26" x14ac:dyDescent="0.25">
      <c r="A82" s="6">
        <f t="shared" si="22"/>
        <v>81</v>
      </c>
      <c r="B82" s="6" t="s">
        <v>64</v>
      </c>
      <c r="C82" s="7">
        <v>45807</v>
      </c>
      <c r="D82" s="7">
        <v>45818</v>
      </c>
      <c r="E82" s="24">
        <v>94.9</v>
      </c>
      <c r="F82" s="26">
        <f t="shared" si="17"/>
        <v>94.9</v>
      </c>
      <c r="G82" s="8">
        <v>103008</v>
      </c>
      <c r="H82" s="8" t="s">
        <v>59</v>
      </c>
      <c r="I82" s="8">
        <v>1</v>
      </c>
      <c r="J82" s="8">
        <v>1</v>
      </c>
      <c r="K82" s="8">
        <f t="shared" si="21"/>
        <v>0</v>
      </c>
      <c r="L82" s="6" t="s">
        <v>66</v>
      </c>
      <c r="M82" s="7">
        <v>45820</v>
      </c>
      <c r="N82" s="9">
        <v>12483</v>
      </c>
      <c r="O82" s="6" t="s">
        <v>22</v>
      </c>
      <c r="P82" s="54"/>
      <c r="Q82" s="54"/>
      <c r="R82" s="10">
        <v>4</v>
      </c>
      <c r="S82" s="40"/>
      <c r="T82" s="6" t="s">
        <v>24</v>
      </c>
      <c r="U82" s="6" t="str">
        <f>VLOOKUP(O82,'Customer List'!B:C,2,)</f>
        <v>Delhi</v>
      </c>
      <c r="V82" s="47"/>
      <c r="W82" s="7"/>
      <c r="X82" s="6" t="str">
        <f t="shared" si="18"/>
        <v/>
      </c>
      <c r="Y82" s="6" t="str">
        <f t="shared" si="19"/>
        <v>Thursday</v>
      </c>
      <c r="Z82" s="6" t="str">
        <f t="shared" si="20"/>
        <v/>
      </c>
    </row>
    <row r="83" spans="1:26" x14ac:dyDescent="0.25">
      <c r="A83" s="6">
        <f t="shared" si="22"/>
        <v>82</v>
      </c>
      <c r="B83" s="6" t="s">
        <v>64</v>
      </c>
      <c r="C83" s="7">
        <v>45807</v>
      </c>
      <c r="D83" s="7">
        <v>45818</v>
      </c>
      <c r="E83" s="24">
        <v>60.9</v>
      </c>
      <c r="F83" s="26">
        <f t="shared" si="17"/>
        <v>60.9</v>
      </c>
      <c r="G83" s="8">
        <v>103131</v>
      </c>
      <c r="H83" s="8" t="s">
        <v>1300</v>
      </c>
      <c r="I83" s="8">
        <v>1</v>
      </c>
      <c r="J83" s="8">
        <v>1</v>
      </c>
      <c r="K83" s="8">
        <f t="shared" si="21"/>
        <v>0</v>
      </c>
      <c r="L83" s="6" t="s">
        <v>71</v>
      </c>
      <c r="M83" s="7">
        <v>45821</v>
      </c>
      <c r="N83" s="9">
        <v>7851.75</v>
      </c>
      <c r="O83" s="6" t="s">
        <v>48</v>
      </c>
      <c r="P83" s="54"/>
      <c r="Q83" s="54"/>
      <c r="R83" s="10">
        <v>4</v>
      </c>
      <c r="S83" s="40"/>
      <c r="T83" s="6" t="s">
        <v>24</v>
      </c>
      <c r="U83" s="6" t="str">
        <f>VLOOKUP(O83,'Customer List'!B:C,2,)</f>
        <v>Faridabad</v>
      </c>
      <c r="V83" s="47"/>
      <c r="W83" s="7"/>
      <c r="X83" s="6" t="str">
        <f t="shared" si="18"/>
        <v/>
      </c>
      <c r="Y83" s="6" t="str">
        <f t="shared" si="19"/>
        <v>Friday</v>
      </c>
      <c r="Z83" s="6" t="str">
        <f t="shared" si="20"/>
        <v/>
      </c>
    </row>
    <row r="84" spans="1:26" x14ac:dyDescent="0.25">
      <c r="A84" s="6">
        <f t="shared" si="22"/>
        <v>83</v>
      </c>
      <c r="B84" s="6" t="s">
        <v>64</v>
      </c>
      <c r="C84" s="7">
        <v>45807</v>
      </c>
      <c r="D84" s="7">
        <v>45818</v>
      </c>
      <c r="E84" s="24">
        <v>70.7</v>
      </c>
      <c r="F84" s="26">
        <f t="shared" si="17"/>
        <v>70.7</v>
      </c>
      <c r="G84" s="8">
        <v>103228</v>
      </c>
      <c r="H84" s="8" t="s">
        <v>50</v>
      </c>
      <c r="I84" s="8">
        <v>1</v>
      </c>
      <c r="J84" s="8">
        <v>1</v>
      </c>
      <c r="K84" s="8">
        <f t="shared" si="21"/>
        <v>0</v>
      </c>
      <c r="L84" s="6" t="s">
        <v>79</v>
      </c>
      <c r="M84" s="7">
        <v>45818</v>
      </c>
      <c r="N84" s="9">
        <v>8635.5</v>
      </c>
      <c r="O84" s="6" t="s">
        <v>853</v>
      </c>
      <c r="P84" s="54"/>
      <c r="Q84" s="54"/>
      <c r="R84" s="10">
        <v>4</v>
      </c>
      <c r="S84" s="40"/>
      <c r="T84" s="6" t="s">
        <v>24</v>
      </c>
      <c r="U84" s="6" t="str">
        <f>VLOOKUP(O84,'Customer List'!B:C,2,)</f>
        <v>Hyderabad</v>
      </c>
      <c r="V84" s="47"/>
      <c r="W84" s="7"/>
      <c r="X84" s="6" t="str">
        <f t="shared" si="18"/>
        <v/>
      </c>
      <c r="Y84" s="6" t="str">
        <f t="shared" si="19"/>
        <v>Tuesday</v>
      </c>
      <c r="Z84" s="6" t="str">
        <f t="shared" si="20"/>
        <v/>
      </c>
    </row>
    <row r="85" spans="1:26" x14ac:dyDescent="0.25">
      <c r="A85" s="6">
        <f t="shared" si="22"/>
        <v>84</v>
      </c>
      <c r="B85" s="6" t="s">
        <v>64</v>
      </c>
      <c r="C85" s="7">
        <v>45807</v>
      </c>
      <c r="D85" s="7">
        <v>45818</v>
      </c>
      <c r="E85" s="24">
        <v>234.5</v>
      </c>
      <c r="F85" s="26">
        <f t="shared" si="17"/>
        <v>234.5</v>
      </c>
      <c r="G85" s="8">
        <v>103520</v>
      </c>
      <c r="H85" s="8" t="s">
        <v>1301</v>
      </c>
      <c r="I85" s="8">
        <v>1</v>
      </c>
      <c r="J85" s="8">
        <v>1</v>
      </c>
      <c r="K85" s="8">
        <f t="shared" si="21"/>
        <v>0</v>
      </c>
      <c r="L85" s="6" t="s">
        <v>71</v>
      </c>
      <c r="M85" s="7">
        <v>45821</v>
      </c>
      <c r="N85" s="9">
        <v>30233.75</v>
      </c>
      <c r="O85" s="6" t="s">
        <v>48</v>
      </c>
      <c r="P85" s="54"/>
      <c r="Q85" s="54"/>
      <c r="R85" s="10">
        <v>4</v>
      </c>
      <c r="S85" s="40"/>
      <c r="T85" s="6" t="s">
        <v>24</v>
      </c>
      <c r="U85" s="6" t="str">
        <f>VLOOKUP(O85,'Customer List'!B:C,2,)</f>
        <v>Faridabad</v>
      </c>
      <c r="V85" s="47"/>
      <c r="W85" s="7"/>
      <c r="X85" s="6" t="str">
        <f t="shared" si="18"/>
        <v/>
      </c>
      <c r="Y85" s="6" t="str">
        <f t="shared" si="19"/>
        <v>Friday</v>
      </c>
      <c r="Z85" s="6" t="str">
        <f t="shared" si="20"/>
        <v/>
      </c>
    </row>
    <row r="86" spans="1:26" x14ac:dyDescent="0.25">
      <c r="A86" s="6">
        <f t="shared" si="22"/>
        <v>85</v>
      </c>
      <c r="B86" s="6" t="s">
        <v>64</v>
      </c>
      <c r="C86" s="7">
        <v>45807</v>
      </c>
      <c r="D86" s="7">
        <v>45818</v>
      </c>
      <c r="E86" s="24">
        <v>135.1</v>
      </c>
      <c r="F86" s="26">
        <f t="shared" si="17"/>
        <v>135.1</v>
      </c>
      <c r="G86" s="8">
        <v>104412</v>
      </c>
      <c r="H86" s="8" t="s">
        <v>89</v>
      </c>
      <c r="I86" s="8">
        <v>1</v>
      </c>
      <c r="J86" s="8">
        <v>1</v>
      </c>
      <c r="K86" s="8">
        <f t="shared" si="21"/>
        <v>0</v>
      </c>
      <c r="L86" s="6" t="s">
        <v>71</v>
      </c>
      <c r="M86" s="7">
        <v>45821</v>
      </c>
      <c r="N86" s="9">
        <v>17418.25</v>
      </c>
      <c r="O86" s="6" t="s">
        <v>48</v>
      </c>
      <c r="P86" s="54"/>
      <c r="Q86" s="54"/>
      <c r="R86" s="10">
        <v>4</v>
      </c>
      <c r="S86" s="40"/>
      <c r="T86" s="6" t="s">
        <v>24</v>
      </c>
      <c r="U86" s="6" t="str">
        <f>VLOOKUP(O86,'Customer List'!B:C,2,)</f>
        <v>Faridabad</v>
      </c>
      <c r="V86" s="47"/>
      <c r="W86" s="7"/>
      <c r="X86" s="6" t="str">
        <f t="shared" si="18"/>
        <v/>
      </c>
      <c r="Y86" s="6" t="str">
        <f t="shared" si="19"/>
        <v>Friday</v>
      </c>
      <c r="Z86" s="6" t="str">
        <f t="shared" si="20"/>
        <v/>
      </c>
    </row>
    <row r="87" spans="1:26" x14ac:dyDescent="0.25">
      <c r="A87" s="6">
        <f t="shared" si="22"/>
        <v>86</v>
      </c>
      <c r="B87" s="6" t="s">
        <v>64</v>
      </c>
      <c r="C87" s="7">
        <v>45807</v>
      </c>
      <c r="D87" s="7">
        <v>45818</v>
      </c>
      <c r="E87" s="24">
        <v>201.6</v>
      </c>
      <c r="F87" s="26">
        <f t="shared" si="17"/>
        <v>201.6</v>
      </c>
      <c r="G87" s="8">
        <v>104430</v>
      </c>
      <c r="H87" s="8" t="s">
        <v>1302</v>
      </c>
      <c r="I87" s="8">
        <v>1</v>
      </c>
      <c r="J87" s="8">
        <v>1</v>
      </c>
      <c r="K87" s="8">
        <f t="shared" si="21"/>
        <v>0</v>
      </c>
      <c r="L87" s="6" t="s">
        <v>71</v>
      </c>
      <c r="M87" s="7">
        <v>45821</v>
      </c>
      <c r="N87" s="9">
        <v>25992</v>
      </c>
      <c r="O87" s="6" t="s">
        <v>48</v>
      </c>
      <c r="P87" s="54"/>
      <c r="Q87" s="54"/>
      <c r="R87" s="10">
        <v>4</v>
      </c>
      <c r="S87" s="40"/>
      <c r="T87" s="6" t="s">
        <v>24</v>
      </c>
      <c r="U87" s="6" t="str">
        <f>VLOOKUP(O87,'Customer List'!B:C,2,)</f>
        <v>Faridabad</v>
      </c>
      <c r="V87" s="47"/>
      <c r="W87" s="7"/>
      <c r="X87" s="6" t="str">
        <f t="shared" si="18"/>
        <v/>
      </c>
      <c r="Y87" s="6" t="str">
        <f t="shared" si="19"/>
        <v>Friday</v>
      </c>
      <c r="Z87" s="6" t="str">
        <f t="shared" si="20"/>
        <v/>
      </c>
    </row>
    <row r="88" spans="1:26" x14ac:dyDescent="0.25">
      <c r="A88" s="6">
        <f t="shared" si="22"/>
        <v>87</v>
      </c>
      <c r="B88" s="6" t="s">
        <v>64</v>
      </c>
      <c r="C88" s="7">
        <v>45807</v>
      </c>
      <c r="D88" s="7">
        <v>45818</v>
      </c>
      <c r="E88" s="24">
        <v>205.1</v>
      </c>
      <c r="F88" s="26">
        <f t="shared" si="17"/>
        <v>205.1</v>
      </c>
      <c r="G88" s="8">
        <v>104510</v>
      </c>
      <c r="H88" s="8" t="s">
        <v>1303</v>
      </c>
      <c r="I88" s="8">
        <v>1</v>
      </c>
      <c r="J88" s="8">
        <v>1</v>
      </c>
      <c r="K88" s="8">
        <f t="shared" si="21"/>
        <v>0</v>
      </c>
      <c r="L88" s="6" t="s">
        <v>80</v>
      </c>
      <c r="M88" s="7">
        <v>45818</v>
      </c>
      <c r="N88" s="9">
        <v>22256.28</v>
      </c>
      <c r="O88" s="6" t="s">
        <v>282</v>
      </c>
      <c r="P88" s="54"/>
      <c r="Q88" s="54"/>
      <c r="R88" s="10">
        <v>4</v>
      </c>
      <c r="S88" s="40"/>
      <c r="T88" s="6" t="s">
        <v>24</v>
      </c>
      <c r="U88" s="6" t="str">
        <f>VLOOKUP(O88,'Customer List'!B:C,2,)</f>
        <v>Pune</v>
      </c>
      <c r="V88" s="47"/>
      <c r="W88" s="7"/>
      <c r="X88" s="6" t="str">
        <f t="shared" si="18"/>
        <v/>
      </c>
      <c r="Y88" s="6" t="str">
        <f t="shared" si="19"/>
        <v>Tuesday</v>
      </c>
      <c r="Z88" s="6" t="str">
        <f t="shared" si="20"/>
        <v/>
      </c>
    </row>
    <row r="89" spans="1:26" x14ac:dyDescent="0.25">
      <c r="A89" s="6">
        <f t="shared" si="22"/>
        <v>88</v>
      </c>
      <c r="B89" s="6" t="s">
        <v>64</v>
      </c>
      <c r="C89" s="7">
        <v>45807</v>
      </c>
      <c r="D89" s="7">
        <v>45818</v>
      </c>
      <c r="E89" s="24">
        <v>61.1</v>
      </c>
      <c r="F89" s="26">
        <f t="shared" si="17"/>
        <v>61.1</v>
      </c>
      <c r="G89" s="8">
        <v>104711</v>
      </c>
      <c r="H89" s="8" t="s">
        <v>1304</v>
      </c>
      <c r="I89" s="8">
        <v>1</v>
      </c>
      <c r="J89" s="8">
        <v>1</v>
      </c>
      <c r="K89" s="8">
        <f t="shared" si="21"/>
        <v>0</v>
      </c>
      <c r="L89" s="6" t="s">
        <v>66</v>
      </c>
      <c r="M89" s="7">
        <v>45820</v>
      </c>
      <c r="N89" s="9">
        <v>8037</v>
      </c>
      <c r="O89" s="6" t="s">
        <v>22</v>
      </c>
      <c r="P89" s="54"/>
      <c r="Q89" s="54"/>
      <c r="R89" s="10">
        <v>4</v>
      </c>
      <c r="S89" s="40"/>
      <c r="T89" s="6" t="s">
        <v>24</v>
      </c>
      <c r="U89" s="6" t="str">
        <f>VLOOKUP(O89,'Customer List'!B:C,2,)</f>
        <v>Delhi</v>
      </c>
      <c r="V89" s="47"/>
      <c r="W89" s="7"/>
      <c r="X89" s="6" t="str">
        <f t="shared" si="18"/>
        <v/>
      </c>
      <c r="Y89" s="6" t="str">
        <f t="shared" si="19"/>
        <v>Thursday</v>
      </c>
      <c r="Z89" s="6" t="str">
        <f t="shared" si="20"/>
        <v/>
      </c>
    </row>
    <row r="90" spans="1:26" x14ac:dyDescent="0.25">
      <c r="A90" s="6">
        <f t="shared" si="22"/>
        <v>89</v>
      </c>
      <c r="B90" s="6" t="s">
        <v>64</v>
      </c>
      <c r="C90" s="7">
        <v>45807</v>
      </c>
      <c r="D90" s="7">
        <v>45818</v>
      </c>
      <c r="E90" s="24">
        <v>68.599999999999994</v>
      </c>
      <c r="F90" s="26">
        <f t="shared" si="17"/>
        <v>68.599999999999994</v>
      </c>
      <c r="G90" s="8">
        <v>105807</v>
      </c>
      <c r="H90" s="8" t="s">
        <v>1305</v>
      </c>
      <c r="I90" s="8">
        <v>1</v>
      </c>
      <c r="J90" s="8">
        <v>1</v>
      </c>
      <c r="K90" s="8">
        <f t="shared" si="21"/>
        <v>0</v>
      </c>
      <c r="L90" s="6" t="s">
        <v>71</v>
      </c>
      <c r="M90" s="7">
        <v>45821</v>
      </c>
      <c r="N90" s="9">
        <v>8844.5</v>
      </c>
      <c r="O90" s="6" t="s">
        <v>48</v>
      </c>
      <c r="P90" s="54"/>
      <c r="Q90" s="54"/>
      <c r="R90" s="10">
        <v>4</v>
      </c>
      <c r="S90" s="40"/>
      <c r="T90" s="6" t="s">
        <v>24</v>
      </c>
      <c r="U90" s="6" t="str">
        <f>VLOOKUP(O90,'Customer List'!B:C,2,)</f>
        <v>Faridabad</v>
      </c>
      <c r="V90" s="47"/>
      <c r="W90" s="7"/>
      <c r="X90" s="6" t="str">
        <f t="shared" si="18"/>
        <v/>
      </c>
      <c r="Y90" s="6" t="str">
        <f t="shared" si="19"/>
        <v>Friday</v>
      </c>
      <c r="Z90" s="6" t="str">
        <f t="shared" si="20"/>
        <v/>
      </c>
    </row>
    <row r="91" spans="1:26" x14ac:dyDescent="0.25">
      <c r="A91" s="6">
        <f t="shared" si="22"/>
        <v>90</v>
      </c>
      <c r="B91" s="6" t="s">
        <v>64</v>
      </c>
      <c r="C91" s="7">
        <v>45807</v>
      </c>
      <c r="D91" s="7">
        <v>45818</v>
      </c>
      <c r="E91" s="24">
        <v>59.8</v>
      </c>
      <c r="F91" s="26">
        <f t="shared" si="17"/>
        <v>59.8</v>
      </c>
      <c r="G91" s="8">
        <v>107607</v>
      </c>
      <c r="H91" s="8" t="s">
        <v>1278</v>
      </c>
      <c r="I91" s="8">
        <v>1</v>
      </c>
      <c r="J91" s="8">
        <v>1</v>
      </c>
      <c r="K91" s="8">
        <f t="shared" si="21"/>
        <v>0</v>
      </c>
      <c r="L91" s="6" t="s">
        <v>66</v>
      </c>
      <c r="M91" s="7">
        <v>45820</v>
      </c>
      <c r="N91" s="9">
        <v>7866</v>
      </c>
      <c r="O91" s="6" t="s">
        <v>22</v>
      </c>
      <c r="P91" s="54"/>
      <c r="Q91" s="54"/>
      <c r="R91" s="10">
        <v>4</v>
      </c>
      <c r="S91" s="40"/>
      <c r="T91" s="6" t="s">
        <v>24</v>
      </c>
      <c r="U91" s="6" t="str">
        <f>VLOOKUP(O91,'Customer List'!B:C,2,)</f>
        <v>Delhi</v>
      </c>
      <c r="V91" s="47"/>
      <c r="W91" s="7"/>
      <c r="X91" s="6" t="str">
        <f t="shared" si="18"/>
        <v/>
      </c>
      <c r="Y91" s="6" t="str">
        <f t="shared" si="19"/>
        <v>Thursday</v>
      </c>
      <c r="Z91" s="6" t="str">
        <f t="shared" si="20"/>
        <v/>
      </c>
    </row>
    <row r="92" spans="1:26" x14ac:dyDescent="0.25">
      <c r="A92" s="6">
        <f t="shared" si="22"/>
        <v>91</v>
      </c>
      <c r="B92" s="6" t="s">
        <v>64</v>
      </c>
      <c r="C92" s="7">
        <v>45807</v>
      </c>
      <c r="D92" s="7">
        <v>45818</v>
      </c>
      <c r="E92" s="24">
        <v>135.1</v>
      </c>
      <c r="F92" s="26">
        <f t="shared" si="17"/>
        <v>135.1</v>
      </c>
      <c r="G92" s="8">
        <v>108127</v>
      </c>
      <c r="H92" s="8" t="s">
        <v>1306</v>
      </c>
      <c r="I92" s="8">
        <v>1</v>
      </c>
      <c r="J92" s="8">
        <v>1</v>
      </c>
      <c r="K92" s="8">
        <f t="shared" si="21"/>
        <v>0</v>
      </c>
      <c r="L92" s="6" t="s">
        <v>66</v>
      </c>
      <c r="M92" s="7">
        <v>45820</v>
      </c>
      <c r="N92" s="9">
        <v>16501.5</v>
      </c>
      <c r="O92" s="6" t="s">
        <v>22</v>
      </c>
      <c r="P92" s="54"/>
      <c r="Q92" s="54"/>
      <c r="R92" s="10">
        <v>4</v>
      </c>
      <c r="S92" s="40"/>
      <c r="T92" s="6" t="s">
        <v>24</v>
      </c>
      <c r="U92" s="6" t="str">
        <f>VLOOKUP(O92,'Customer List'!B:C,2,)</f>
        <v>Delhi</v>
      </c>
      <c r="V92" s="47"/>
      <c r="W92" s="7"/>
      <c r="X92" s="6" t="str">
        <f t="shared" si="18"/>
        <v/>
      </c>
      <c r="Y92" s="6" t="str">
        <f t="shared" si="19"/>
        <v>Thursday</v>
      </c>
      <c r="Z92" s="6" t="str">
        <f t="shared" si="20"/>
        <v/>
      </c>
    </row>
    <row r="93" spans="1:26" x14ac:dyDescent="0.25">
      <c r="A93" s="6">
        <f t="shared" si="22"/>
        <v>92</v>
      </c>
      <c r="B93" s="6" t="s">
        <v>64</v>
      </c>
      <c r="C93" s="7">
        <v>45807</v>
      </c>
      <c r="D93" s="7">
        <v>45818</v>
      </c>
      <c r="E93" s="24">
        <v>201.6</v>
      </c>
      <c r="F93" s="26">
        <f t="shared" si="17"/>
        <v>201.6</v>
      </c>
      <c r="G93" s="8">
        <v>115534</v>
      </c>
      <c r="H93" s="8" t="s">
        <v>60</v>
      </c>
      <c r="I93" s="8">
        <v>1</v>
      </c>
      <c r="J93" s="8">
        <v>1</v>
      </c>
      <c r="K93" s="8">
        <f t="shared" si="21"/>
        <v>0</v>
      </c>
      <c r="L93" s="6" t="s">
        <v>71</v>
      </c>
      <c r="M93" s="7">
        <v>45821</v>
      </c>
      <c r="N93" s="9">
        <v>25992</v>
      </c>
      <c r="O93" s="6" t="s">
        <v>48</v>
      </c>
      <c r="P93" s="54"/>
      <c r="Q93" s="54"/>
      <c r="R93" s="10">
        <v>4</v>
      </c>
      <c r="S93" s="40"/>
      <c r="T93" s="6" t="s">
        <v>24</v>
      </c>
      <c r="U93" s="6" t="str">
        <f>VLOOKUP(O93,'Customer List'!B:C,2,)</f>
        <v>Faridabad</v>
      </c>
      <c r="V93" s="47"/>
      <c r="W93" s="7"/>
      <c r="X93" s="6" t="str">
        <f t="shared" si="18"/>
        <v/>
      </c>
      <c r="Y93" s="6" t="str">
        <f t="shared" si="19"/>
        <v>Friday</v>
      </c>
      <c r="Z93" s="6" t="str">
        <f t="shared" si="20"/>
        <v/>
      </c>
    </row>
    <row r="94" spans="1:26" x14ac:dyDescent="0.25">
      <c r="A94" s="6">
        <f t="shared" si="22"/>
        <v>93</v>
      </c>
      <c r="B94" s="6" t="s">
        <v>64</v>
      </c>
      <c r="C94" s="7">
        <v>45807</v>
      </c>
      <c r="D94" s="7">
        <v>45818</v>
      </c>
      <c r="E94" s="24">
        <v>75.400000000000006</v>
      </c>
      <c r="F94" s="26">
        <f t="shared" si="17"/>
        <v>75.400000000000006</v>
      </c>
      <c r="G94" s="8">
        <v>117310</v>
      </c>
      <c r="H94" s="8" t="s">
        <v>81</v>
      </c>
      <c r="I94" s="8">
        <v>1</v>
      </c>
      <c r="J94" s="8">
        <v>1</v>
      </c>
      <c r="K94" s="8">
        <f t="shared" si="21"/>
        <v>0</v>
      </c>
      <c r="L94" s="6" t="s">
        <v>66</v>
      </c>
      <c r="M94" s="7">
        <v>45820</v>
      </c>
      <c r="N94" s="9">
        <v>9918</v>
      </c>
      <c r="O94" s="6" t="s">
        <v>22</v>
      </c>
      <c r="P94" s="54"/>
      <c r="Q94" s="54"/>
      <c r="R94" s="10">
        <v>4</v>
      </c>
      <c r="S94" s="40"/>
      <c r="T94" s="6" t="s">
        <v>24</v>
      </c>
      <c r="U94" s="6" t="str">
        <f>VLOOKUP(O94,'Customer List'!B:C,2,)</f>
        <v>Delhi</v>
      </c>
      <c r="V94" s="47"/>
      <c r="W94" s="7"/>
      <c r="X94" s="6" t="str">
        <f t="shared" si="18"/>
        <v/>
      </c>
      <c r="Y94" s="6" t="str">
        <f t="shared" si="19"/>
        <v>Thursday</v>
      </c>
      <c r="Z94" s="6" t="str">
        <f t="shared" si="20"/>
        <v/>
      </c>
    </row>
    <row r="95" spans="1:26" x14ac:dyDescent="0.25">
      <c r="A95" s="6">
        <f t="shared" si="22"/>
        <v>94</v>
      </c>
      <c r="B95" s="6" t="s">
        <v>64</v>
      </c>
      <c r="C95" s="7">
        <v>45807</v>
      </c>
      <c r="D95" s="7">
        <v>45818</v>
      </c>
      <c r="E95" s="24">
        <v>73.5</v>
      </c>
      <c r="F95" s="26">
        <f t="shared" si="17"/>
        <v>73.5</v>
      </c>
      <c r="G95" s="8">
        <v>127611</v>
      </c>
      <c r="H95" s="8" t="s">
        <v>1307</v>
      </c>
      <c r="I95" s="8">
        <v>1</v>
      </c>
      <c r="J95" s="8">
        <v>1</v>
      </c>
      <c r="K95" s="8">
        <f t="shared" si="21"/>
        <v>0</v>
      </c>
      <c r="L95" s="6" t="s">
        <v>82</v>
      </c>
      <c r="M95" s="7">
        <v>45818</v>
      </c>
      <c r="N95" s="9">
        <v>15461.25</v>
      </c>
      <c r="O95" s="6" t="s">
        <v>36</v>
      </c>
      <c r="P95" s="54"/>
      <c r="Q95" s="54"/>
      <c r="R95" s="10">
        <v>4</v>
      </c>
      <c r="S95" s="40"/>
      <c r="T95" s="6" t="s">
        <v>24</v>
      </c>
      <c r="U95" s="6" t="str">
        <f>VLOOKUP(O95,'Customer List'!B:C,2,)</f>
        <v>Delhi</v>
      </c>
      <c r="V95" s="47"/>
      <c r="W95" s="7"/>
      <c r="X95" s="6" t="str">
        <f t="shared" si="18"/>
        <v/>
      </c>
      <c r="Y95" s="6" t="str">
        <f t="shared" si="19"/>
        <v>Tuesday</v>
      </c>
      <c r="Z95" s="6" t="str">
        <f t="shared" si="20"/>
        <v/>
      </c>
    </row>
    <row r="96" spans="1:26" x14ac:dyDescent="0.25">
      <c r="A96" s="6">
        <f t="shared" si="22"/>
        <v>95</v>
      </c>
      <c r="B96" s="6" t="s">
        <v>64</v>
      </c>
      <c r="C96" s="7">
        <v>45807</v>
      </c>
      <c r="D96" s="7">
        <v>45818</v>
      </c>
      <c r="E96" s="24">
        <v>207.9</v>
      </c>
      <c r="F96" s="26">
        <f t="shared" si="17"/>
        <v>207.9</v>
      </c>
      <c r="G96" s="8">
        <v>127641</v>
      </c>
      <c r="H96" s="8" t="s">
        <v>1308</v>
      </c>
      <c r="I96" s="8">
        <v>1</v>
      </c>
      <c r="J96" s="8">
        <v>1</v>
      </c>
      <c r="K96" s="8">
        <f t="shared" si="21"/>
        <v>0</v>
      </c>
      <c r="L96" s="6" t="s">
        <v>66</v>
      </c>
      <c r="M96" s="7">
        <v>45820</v>
      </c>
      <c r="N96" s="9">
        <v>25393.5</v>
      </c>
      <c r="O96" s="6" t="s">
        <v>22</v>
      </c>
      <c r="P96" s="54"/>
      <c r="Q96" s="54"/>
      <c r="R96" s="10">
        <v>4</v>
      </c>
      <c r="S96" s="40"/>
      <c r="T96" s="6" t="s">
        <v>24</v>
      </c>
      <c r="U96" s="6" t="str">
        <f>VLOOKUP(O96,'Customer List'!B:C,2,)</f>
        <v>Delhi</v>
      </c>
      <c r="V96" s="47"/>
      <c r="W96" s="7"/>
      <c r="X96" s="6" t="str">
        <f t="shared" si="18"/>
        <v/>
      </c>
      <c r="Y96" s="6" t="str">
        <f t="shared" si="19"/>
        <v>Thursday</v>
      </c>
      <c r="Z96" s="6" t="str">
        <f t="shared" si="20"/>
        <v/>
      </c>
    </row>
    <row r="97" spans="1:26" x14ac:dyDescent="0.25">
      <c r="A97" s="6">
        <f t="shared" si="22"/>
        <v>96</v>
      </c>
      <c r="B97" s="6" t="s">
        <v>64</v>
      </c>
      <c r="C97" s="7">
        <v>45807</v>
      </c>
      <c r="D97" s="7">
        <v>45818</v>
      </c>
      <c r="E97" s="24">
        <v>86.8</v>
      </c>
      <c r="F97" s="26">
        <f t="shared" si="17"/>
        <v>86.8</v>
      </c>
      <c r="G97" s="8">
        <v>128023</v>
      </c>
      <c r="H97" s="8" t="s">
        <v>1309</v>
      </c>
      <c r="I97" s="8">
        <v>1</v>
      </c>
      <c r="J97" s="8">
        <v>1</v>
      </c>
      <c r="K97" s="8">
        <f t="shared" si="21"/>
        <v>0</v>
      </c>
      <c r="L97" s="6" t="s">
        <v>82</v>
      </c>
      <c r="M97" s="7">
        <v>45818</v>
      </c>
      <c r="N97" s="9">
        <v>18259</v>
      </c>
      <c r="O97" s="6" t="s">
        <v>36</v>
      </c>
      <c r="P97" s="54"/>
      <c r="Q97" s="54"/>
      <c r="R97" s="10">
        <v>4</v>
      </c>
      <c r="S97" s="40"/>
      <c r="T97" s="6" t="s">
        <v>24</v>
      </c>
      <c r="U97" s="6" t="str">
        <f>VLOOKUP(O97,'Customer List'!B:C,2,)</f>
        <v>Delhi</v>
      </c>
      <c r="V97" s="47"/>
      <c r="W97" s="7"/>
      <c r="X97" s="6" t="str">
        <f t="shared" si="18"/>
        <v/>
      </c>
      <c r="Y97" s="6" t="str">
        <f t="shared" si="19"/>
        <v>Tuesday</v>
      </c>
      <c r="Z97" s="6" t="str">
        <f t="shared" si="20"/>
        <v/>
      </c>
    </row>
    <row r="98" spans="1:26" x14ac:dyDescent="0.25">
      <c r="A98" s="6">
        <f t="shared" si="22"/>
        <v>97</v>
      </c>
      <c r="B98" s="6" t="s">
        <v>64</v>
      </c>
      <c r="C98" s="7">
        <v>45807</v>
      </c>
      <c r="D98" s="7">
        <v>45818</v>
      </c>
      <c r="E98" s="24">
        <v>200.2</v>
      </c>
      <c r="F98" s="26">
        <f t="shared" si="17"/>
        <v>200.2</v>
      </c>
      <c r="G98" s="8">
        <v>128041</v>
      </c>
      <c r="H98" s="8" t="s">
        <v>1310</v>
      </c>
      <c r="I98" s="8">
        <v>1</v>
      </c>
      <c r="J98" s="8">
        <v>1</v>
      </c>
      <c r="K98" s="8">
        <f t="shared" si="21"/>
        <v>0</v>
      </c>
      <c r="L98" s="6" t="s">
        <v>66</v>
      </c>
      <c r="M98" s="7">
        <v>45820</v>
      </c>
      <c r="N98" s="9">
        <v>24453</v>
      </c>
      <c r="O98" s="6" t="s">
        <v>22</v>
      </c>
      <c r="P98" s="54"/>
      <c r="Q98" s="54"/>
      <c r="R98" s="10">
        <v>4</v>
      </c>
      <c r="S98" s="40"/>
      <c r="T98" s="6" t="s">
        <v>24</v>
      </c>
      <c r="U98" s="6" t="str">
        <f>VLOOKUP(O98,'Customer List'!B:C,2,)</f>
        <v>Delhi</v>
      </c>
      <c r="V98" s="47"/>
      <c r="W98" s="7"/>
      <c r="X98" s="6" t="str">
        <f t="shared" si="18"/>
        <v/>
      </c>
      <c r="Y98" s="6" t="str">
        <f t="shared" si="19"/>
        <v>Thursday</v>
      </c>
      <c r="Z98" s="6" t="str">
        <f t="shared" si="20"/>
        <v/>
      </c>
    </row>
    <row r="99" spans="1:26" x14ac:dyDescent="0.25">
      <c r="A99" s="6">
        <f t="shared" si="22"/>
        <v>98</v>
      </c>
      <c r="B99" s="6" t="s">
        <v>64</v>
      </c>
      <c r="C99" s="7">
        <v>45807</v>
      </c>
      <c r="D99" s="7">
        <v>45818</v>
      </c>
      <c r="E99" s="24">
        <v>245</v>
      </c>
      <c r="F99" s="26">
        <f t="shared" si="17"/>
        <v>245</v>
      </c>
      <c r="G99" s="8">
        <v>129814</v>
      </c>
      <c r="H99" s="8" t="s">
        <v>1311</v>
      </c>
      <c r="I99" s="8">
        <v>1</v>
      </c>
      <c r="J99" s="8">
        <v>1</v>
      </c>
      <c r="K99" s="8">
        <f t="shared" si="21"/>
        <v>0</v>
      </c>
      <c r="L99" s="6" t="s">
        <v>71</v>
      </c>
      <c r="M99" s="7">
        <v>45821</v>
      </c>
      <c r="N99" s="9">
        <v>31587.5</v>
      </c>
      <c r="O99" s="6" t="s">
        <v>48</v>
      </c>
      <c r="P99" s="54"/>
      <c r="Q99" s="54"/>
      <c r="R99" s="10">
        <v>4</v>
      </c>
      <c r="S99" s="40"/>
      <c r="T99" s="6" t="s">
        <v>24</v>
      </c>
      <c r="U99" s="6" t="str">
        <f>VLOOKUP(O99,'Customer List'!B:C,2,)</f>
        <v>Faridabad</v>
      </c>
      <c r="V99" s="47"/>
      <c r="W99" s="7"/>
      <c r="X99" s="6" t="str">
        <f t="shared" si="18"/>
        <v/>
      </c>
      <c r="Y99" s="6" t="str">
        <f t="shared" si="19"/>
        <v>Friday</v>
      </c>
      <c r="Z99" s="6" t="str">
        <f t="shared" si="20"/>
        <v/>
      </c>
    </row>
    <row r="100" spans="1:26" x14ac:dyDescent="0.25">
      <c r="A100" s="6">
        <f t="shared" si="22"/>
        <v>99</v>
      </c>
      <c r="B100" s="6" t="s">
        <v>64</v>
      </c>
      <c r="C100" s="7">
        <v>45807</v>
      </c>
      <c r="D100" s="7">
        <v>45818</v>
      </c>
      <c r="E100" s="24">
        <v>204.4</v>
      </c>
      <c r="F100" s="26">
        <f t="shared" si="17"/>
        <v>204.4</v>
      </c>
      <c r="G100" s="8">
        <v>129819</v>
      </c>
      <c r="H100" s="8" t="s">
        <v>1312</v>
      </c>
      <c r="I100" s="8">
        <v>1</v>
      </c>
      <c r="J100" s="8">
        <v>1</v>
      </c>
      <c r="K100" s="8">
        <f t="shared" si="21"/>
        <v>0</v>
      </c>
      <c r="L100" s="6" t="s">
        <v>66</v>
      </c>
      <c r="M100" s="7">
        <v>45820</v>
      </c>
      <c r="N100" s="9">
        <v>24966</v>
      </c>
      <c r="O100" s="6" t="s">
        <v>22</v>
      </c>
      <c r="P100" s="54"/>
      <c r="Q100" s="54"/>
      <c r="R100" s="10">
        <v>4</v>
      </c>
      <c r="S100" s="40"/>
      <c r="T100" s="6" t="s">
        <v>24</v>
      </c>
      <c r="U100" s="6" t="str">
        <f>VLOOKUP(O100,'Customer List'!B:C,2,)</f>
        <v>Delhi</v>
      </c>
      <c r="V100" s="47"/>
      <c r="W100" s="7"/>
      <c r="X100" s="6" t="str">
        <f t="shared" si="18"/>
        <v/>
      </c>
      <c r="Y100" s="6" t="str">
        <f t="shared" si="19"/>
        <v>Thursday</v>
      </c>
      <c r="Z100" s="6" t="str">
        <f t="shared" si="20"/>
        <v/>
      </c>
    </row>
    <row r="101" spans="1:26" x14ac:dyDescent="0.25">
      <c r="A101" s="6">
        <f t="shared" si="22"/>
        <v>100</v>
      </c>
      <c r="B101" s="6" t="s">
        <v>64</v>
      </c>
      <c r="C101" s="7">
        <v>45807</v>
      </c>
      <c r="D101" s="7">
        <v>45818</v>
      </c>
      <c r="E101" s="24">
        <v>336.7</v>
      </c>
      <c r="F101" s="26">
        <f t="shared" si="17"/>
        <v>336.7</v>
      </c>
      <c r="G101" s="8">
        <v>133303</v>
      </c>
      <c r="H101" s="8" t="s">
        <v>1313</v>
      </c>
      <c r="I101" s="8">
        <v>1</v>
      </c>
      <c r="J101" s="8">
        <v>1</v>
      </c>
      <c r="K101" s="8">
        <f t="shared" si="21"/>
        <v>0</v>
      </c>
      <c r="L101" s="6" t="s">
        <v>71</v>
      </c>
      <c r="M101" s="7">
        <v>45821</v>
      </c>
      <c r="N101" s="9">
        <v>43410.25</v>
      </c>
      <c r="O101" s="6" t="s">
        <v>48</v>
      </c>
      <c r="P101" s="54"/>
      <c r="Q101" s="54"/>
      <c r="R101" s="10">
        <v>4</v>
      </c>
      <c r="S101" s="40"/>
      <c r="T101" s="6" t="s">
        <v>24</v>
      </c>
      <c r="U101" s="6" t="str">
        <f>VLOOKUP(O101,'Customer List'!B:C,2,)</f>
        <v>Faridabad</v>
      </c>
      <c r="V101" s="47"/>
      <c r="W101" s="7"/>
      <c r="X101" s="6" t="str">
        <f t="shared" si="18"/>
        <v/>
      </c>
      <c r="Y101" s="6" t="str">
        <f t="shared" si="19"/>
        <v>Friday</v>
      </c>
      <c r="Z101" s="6" t="str">
        <f t="shared" si="20"/>
        <v/>
      </c>
    </row>
    <row r="102" spans="1:26" x14ac:dyDescent="0.25">
      <c r="A102" s="6">
        <f t="shared" si="22"/>
        <v>101</v>
      </c>
      <c r="B102" s="6" t="s">
        <v>64</v>
      </c>
      <c r="C102" s="7">
        <v>45807</v>
      </c>
      <c r="D102" s="7">
        <v>45818</v>
      </c>
      <c r="E102" s="24">
        <v>246.4</v>
      </c>
      <c r="F102" s="26">
        <f t="shared" si="17"/>
        <v>246.4</v>
      </c>
      <c r="G102" s="8">
        <v>135014</v>
      </c>
      <c r="H102" s="8" t="s">
        <v>1314</v>
      </c>
      <c r="I102" s="8">
        <v>1</v>
      </c>
      <c r="J102" s="8">
        <v>1</v>
      </c>
      <c r="K102" s="8">
        <f t="shared" si="21"/>
        <v>0</v>
      </c>
      <c r="L102" s="6" t="s">
        <v>71</v>
      </c>
      <c r="M102" s="7">
        <v>45821</v>
      </c>
      <c r="N102" s="9">
        <v>31768</v>
      </c>
      <c r="O102" s="6" t="s">
        <v>48</v>
      </c>
      <c r="P102" s="54"/>
      <c r="Q102" s="54"/>
      <c r="R102" s="10">
        <v>4</v>
      </c>
      <c r="S102" s="40"/>
      <c r="T102" s="6" t="s">
        <v>24</v>
      </c>
      <c r="U102" s="6" t="str">
        <f>VLOOKUP(O102,'Customer List'!B:C,2,)</f>
        <v>Faridabad</v>
      </c>
      <c r="V102" s="47"/>
      <c r="W102" s="7"/>
      <c r="X102" s="6" t="str">
        <f t="shared" si="18"/>
        <v/>
      </c>
      <c r="Y102" s="6" t="str">
        <f t="shared" si="19"/>
        <v>Friday</v>
      </c>
      <c r="Z102" s="6" t="str">
        <f t="shared" si="20"/>
        <v/>
      </c>
    </row>
    <row r="103" spans="1:26" x14ac:dyDescent="0.25">
      <c r="A103" s="6">
        <f t="shared" si="22"/>
        <v>102</v>
      </c>
      <c r="B103" s="6" t="s">
        <v>64</v>
      </c>
      <c r="C103" s="7">
        <v>45807</v>
      </c>
      <c r="D103" s="7">
        <v>45818</v>
      </c>
      <c r="E103" s="24">
        <v>95.55</v>
      </c>
      <c r="F103" s="26">
        <f t="shared" si="17"/>
        <v>95.55</v>
      </c>
      <c r="G103" s="8">
        <v>135015</v>
      </c>
      <c r="H103" s="8" t="s">
        <v>1315</v>
      </c>
      <c r="I103" s="8">
        <v>1</v>
      </c>
      <c r="J103" s="8">
        <v>1</v>
      </c>
      <c r="K103" s="8">
        <f t="shared" si="21"/>
        <v>0</v>
      </c>
      <c r="L103" s="6" t="s">
        <v>66</v>
      </c>
      <c r="M103" s="7">
        <v>45820</v>
      </c>
      <c r="N103" s="9">
        <v>12568.5</v>
      </c>
      <c r="O103" s="6" t="s">
        <v>22</v>
      </c>
      <c r="P103" s="54"/>
      <c r="Q103" s="54"/>
      <c r="R103" s="10">
        <v>4</v>
      </c>
      <c r="S103" s="40"/>
      <c r="T103" s="6" t="s">
        <v>24</v>
      </c>
      <c r="U103" s="6" t="str">
        <f>VLOOKUP(O103,'Customer List'!B:C,2,)</f>
        <v>Delhi</v>
      </c>
      <c r="V103" s="47"/>
      <c r="W103" s="7"/>
      <c r="X103" s="6" t="str">
        <f t="shared" si="18"/>
        <v/>
      </c>
      <c r="Y103" s="6" t="str">
        <f t="shared" si="19"/>
        <v>Thursday</v>
      </c>
      <c r="Z103" s="6" t="str">
        <f t="shared" si="20"/>
        <v/>
      </c>
    </row>
    <row r="104" spans="1:26" x14ac:dyDescent="0.25">
      <c r="A104" s="6">
        <f t="shared" si="22"/>
        <v>103</v>
      </c>
      <c r="B104" s="6" t="s">
        <v>64</v>
      </c>
      <c r="C104" s="7">
        <v>45807</v>
      </c>
      <c r="D104" s="7">
        <v>45818</v>
      </c>
      <c r="E104" s="24">
        <v>181.3</v>
      </c>
      <c r="F104" s="26">
        <f t="shared" si="17"/>
        <v>181.3</v>
      </c>
      <c r="G104" s="8">
        <v>135241</v>
      </c>
      <c r="H104" s="8" t="s">
        <v>1316</v>
      </c>
      <c r="I104" s="8">
        <v>1</v>
      </c>
      <c r="J104" s="8">
        <v>1</v>
      </c>
      <c r="K104" s="8">
        <f t="shared" si="21"/>
        <v>0</v>
      </c>
      <c r="L104" s="6" t="s">
        <v>66</v>
      </c>
      <c r="M104" s="7">
        <v>45820</v>
      </c>
      <c r="N104" s="9">
        <v>22144.5</v>
      </c>
      <c r="O104" s="6" t="s">
        <v>22</v>
      </c>
      <c r="P104" s="54"/>
      <c r="Q104" s="54"/>
      <c r="R104" s="10">
        <v>4</v>
      </c>
      <c r="S104" s="40"/>
      <c r="T104" s="6" t="s">
        <v>24</v>
      </c>
      <c r="U104" s="6" t="str">
        <f>VLOOKUP(O104,'Customer List'!B:C,2,)</f>
        <v>Delhi</v>
      </c>
      <c r="V104" s="47"/>
      <c r="W104" s="7"/>
      <c r="X104" s="6" t="str">
        <f t="shared" si="18"/>
        <v/>
      </c>
      <c r="Y104" s="6" t="str">
        <f t="shared" si="19"/>
        <v>Thursday</v>
      </c>
      <c r="Z104" s="6" t="str">
        <f t="shared" si="20"/>
        <v/>
      </c>
    </row>
    <row r="105" spans="1:26" x14ac:dyDescent="0.25">
      <c r="A105" s="6">
        <f t="shared" si="22"/>
        <v>104</v>
      </c>
      <c r="B105" s="6" t="s">
        <v>64</v>
      </c>
      <c r="C105" s="7">
        <v>45807</v>
      </c>
      <c r="D105" s="7">
        <v>45818</v>
      </c>
      <c r="E105" s="24">
        <v>196.5</v>
      </c>
      <c r="F105" s="26">
        <f t="shared" si="17"/>
        <v>196.5</v>
      </c>
      <c r="G105" s="8">
        <v>137623</v>
      </c>
      <c r="H105" s="8" t="s">
        <v>1317</v>
      </c>
      <c r="I105" s="8">
        <v>1</v>
      </c>
      <c r="J105" s="8">
        <v>1</v>
      </c>
      <c r="K105" s="8">
        <f t="shared" si="21"/>
        <v>0</v>
      </c>
      <c r="L105" s="6" t="s">
        <v>71</v>
      </c>
      <c r="M105" s="7">
        <v>45821</v>
      </c>
      <c r="N105" s="9">
        <v>23645.5</v>
      </c>
      <c r="O105" s="6" t="s">
        <v>48</v>
      </c>
      <c r="P105" s="54"/>
      <c r="Q105" s="54"/>
      <c r="R105" s="10">
        <v>4</v>
      </c>
      <c r="S105" s="40"/>
      <c r="T105" s="6" t="s">
        <v>24</v>
      </c>
      <c r="U105" s="6" t="str">
        <f>VLOOKUP(O105,'Customer List'!B:C,2,)</f>
        <v>Faridabad</v>
      </c>
      <c r="V105" s="47"/>
      <c r="W105" s="7"/>
      <c r="X105" s="6" t="str">
        <f t="shared" si="18"/>
        <v/>
      </c>
      <c r="Y105" s="6" t="str">
        <f t="shared" si="19"/>
        <v>Friday</v>
      </c>
      <c r="Z105" s="6" t="str">
        <f t="shared" si="20"/>
        <v/>
      </c>
    </row>
    <row r="106" spans="1:26" x14ac:dyDescent="0.25">
      <c r="A106" s="6">
        <f t="shared" si="22"/>
        <v>105</v>
      </c>
      <c r="B106" s="6" t="s">
        <v>64</v>
      </c>
      <c r="C106" s="7">
        <v>45807</v>
      </c>
      <c r="D106" s="7">
        <v>45818</v>
      </c>
      <c r="E106" s="24">
        <v>103.35</v>
      </c>
      <c r="F106" s="26">
        <f t="shared" si="17"/>
        <v>103.35</v>
      </c>
      <c r="G106" s="8">
        <v>141719</v>
      </c>
      <c r="H106" s="8" t="s">
        <v>1318</v>
      </c>
      <c r="I106" s="8">
        <v>1</v>
      </c>
      <c r="J106" s="8">
        <v>1</v>
      </c>
      <c r="K106" s="8">
        <f t="shared" si="21"/>
        <v>0</v>
      </c>
      <c r="L106" s="6" t="s">
        <v>66</v>
      </c>
      <c r="M106" s="7">
        <v>45820</v>
      </c>
      <c r="N106" s="9">
        <v>13594.5</v>
      </c>
      <c r="O106" s="6" t="s">
        <v>22</v>
      </c>
      <c r="P106" s="54"/>
      <c r="Q106" s="54"/>
      <c r="R106" s="10">
        <v>4</v>
      </c>
      <c r="S106" s="40"/>
      <c r="T106" s="6" t="s">
        <v>24</v>
      </c>
      <c r="U106" s="6" t="str">
        <f>VLOOKUP(O106,'Customer List'!B:C,2,)</f>
        <v>Delhi</v>
      </c>
      <c r="V106" s="47"/>
      <c r="W106" s="7"/>
      <c r="X106" s="6" t="str">
        <f t="shared" si="18"/>
        <v/>
      </c>
      <c r="Y106" s="6" t="str">
        <f t="shared" si="19"/>
        <v>Thursday</v>
      </c>
      <c r="Z106" s="6" t="str">
        <f t="shared" si="20"/>
        <v/>
      </c>
    </row>
    <row r="107" spans="1:26" x14ac:dyDescent="0.25">
      <c r="A107" s="6">
        <f t="shared" si="22"/>
        <v>106</v>
      </c>
      <c r="B107" s="6" t="s">
        <v>64</v>
      </c>
      <c r="C107" s="7">
        <v>45807</v>
      </c>
      <c r="D107" s="7">
        <v>45818</v>
      </c>
      <c r="E107" s="24">
        <v>65.8</v>
      </c>
      <c r="F107" s="26">
        <f t="shared" si="17"/>
        <v>65.8</v>
      </c>
      <c r="G107" s="8">
        <v>144605</v>
      </c>
      <c r="H107" s="8" t="s">
        <v>1319</v>
      </c>
      <c r="I107" s="8">
        <v>1</v>
      </c>
      <c r="J107" s="8">
        <v>1</v>
      </c>
      <c r="K107" s="8">
        <f t="shared" si="21"/>
        <v>0</v>
      </c>
      <c r="L107" s="6" t="s">
        <v>79</v>
      </c>
      <c r="M107" s="7">
        <v>45818</v>
      </c>
      <c r="N107" s="9">
        <v>8037</v>
      </c>
      <c r="O107" s="6" t="s">
        <v>853</v>
      </c>
      <c r="P107" s="54"/>
      <c r="Q107" s="54"/>
      <c r="R107" s="10">
        <v>4</v>
      </c>
      <c r="S107" s="40"/>
      <c r="T107" s="6" t="s">
        <v>24</v>
      </c>
      <c r="U107" s="6" t="str">
        <f>VLOOKUP(O107,'Customer List'!B:C,2,)</f>
        <v>Hyderabad</v>
      </c>
      <c r="V107" s="47"/>
      <c r="W107" s="7"/>
      <c r="X107" s="6" t="str">
        <f t="shared" si="18"/>
        <v/>
      </c>
      <c r="Y107" s="6" t="str">
        <f t="shared" si="19"/>
        <v>Tuesday</v>
      </c>
      <c r="Z107" s="6" t="str">
        <f t="shared" si="20"/>
        <v/>
      </c>
    </row>
    <row r="108" spans="1:26" x14ac:dyDescent="0.25">
      <c r="A108" s="6">
        <f t="shared" si="22"/>
        <v>107</v>
      </c>
      <c r="B108" s="6" t="s">
        <v>64</v>
      </c>
      <c r="C108" s="7">
        <v>45807</v>
      </c>
      <c r="D108" s="7">
        <v>45818</v>
      </c>
      <c r="E108" s="24">
        <v>96.85</v>
      </c>
      <c r="F108" s="26">
        <f t="shared" si="17"/>
        <v>96.85</v>
      </c>
      <c r="G108" s="8">
        <v>145505</v>
      </c>
      <c r="H108" s="8" t="s">
        <v>1320</v>
      </c>
      <c r="I108" s="8">
        <v>1</v>
      </c>
      <c r="J108" s="8">
        <v>1</v>
      </c>
      <c r="K108" s="8">
        <f t="shared" si="21"/>
        <v>0</v>
      </c>
      <c r="L108" s="6" t="s">
        <v>66</v>
      </c>
      <c r="M108" s="7">
        <v>45820</v>
      </c>
      <c r="N108" s="9">
        <v>12739.5</v>
      </c>
      <c r="O108" s="6" t="s">
        <v>22</v>
      </c>
      <c r="P108" s="54"/>
      <c r="Q108" s="54"/>
      <c r="R108" s="10">
        <v>4</v>
      </c>
      <c r="S108" s="40"/>
      <c r="T108" s="6" t="s">
        <v>24</v>
      </c>
      <c r="U108" s="6" t="str">
        <f>VLOOKUP(O108,'Customer List'!B:C,2,)</f>
        <v>Delhi</v>
      </c>
      <c r="V108" s="47"/>
      <c r="W108" s="7"/>
      <c r="X108" s="6" t="str">
        <f t="shared" si="18"/>
        <v/>
      </c>
      <c r="Y108" s="6" t="str">
        <f t="shared" si="19"/>
        <v>Thursday</v>
      </c>
      <c r="Z108" s="6" t="str">
        <f t="shared" si="20"/>
        <v/>
      </c>
    </row>
    <row r="109" spans="1:26" x14ac:dyDescent="0.25">
      <c r="A109" s="6">
        <f t="shared" si="22"/>
        <v>108</v>
      </c>
      <c r="B109" s="6" t="s">
        <v>64</v>
      </c>
      <c r="C109" s="7">
        <v>45807</v>
      </c>
      <c r="D109" s="7">
        <v>45818</v>
      </c>
      <c r="E109" s="24">
        <v>140.25</v>
      </c>
      <c r="F109" s="26">
        <f t="shared" si="17"/>
        <v>140.25</v>
      </c>
      <c r="G109" s="8">
        <v>145511</v>
      </c>
      <c r="H109" s="8" t="s">
        <v>1321</v>
      </c>
      <c r="I109" s="8">
        <v>1</v>
      </c>
      <c r="J109" s="8">
        <v>1</v>
      </c>
      <c r="K109" s="8">
        <f t="shared" si="21"/>
        <v>0</v>
      </c>
      <c r="L109" s="6" t="s">
        <v>79</v>
      </c>
      <c r="M109" s="7">
        <v>45818</v>
      </c>
      <c r="N109" s="9">
        <v>15988.5</v>
      </c>
      <c r="O109" s="6" t="s">
        <v>853</v>
      </c>
      <c r="P109" s="54"/>
      <c r="Q109" s="54"/>
      <c r="R109" s="10">
        <v>4</v>
      </c>
      <c r="S109" s="40"/>
      <c r="T109" s="6" t="s">
        <v>24</v>
      </c>
      <c r="U109" s="6" t="str">
        <f>VLOOKUP(O109,'Customer List'!B:C,2,)</f>
        <v>Hyderabad</v>
      </c>
      <c r="V109" s="47"/>
      <c r="W109" s="7"/>
      <c r="X109" s="6" t="str">
        <f t="shared" si="18"/>
        <v/>
      </c>
      <c r="Y109" s="6" t="str">
        <f t="shared" si="19"/>
        <v>Tuesday</v>
      </c>
      <c r="Z109" s="6" t="str">
        <f t="shared" si="20"/>
        <v/>
      </c>
    </row>
    <row r="110" spans="1:26" x14ac:dyDescent="0.25">
      <c r="A110" s="6">
        <f t="shared" si="22"/>
        <v>109</v>
      </c>
      <c r="B110" s="6" t="s">
        <v>64</v>
      </c>
      <c r="C110" s="7">
        <v>45807</v>
      </c>
      <c r="D110" s="7">
        <v>45818</v>
      </c>
      <c r="E110" s="24">
        <v>95.55</v>
      </c>
      <c r="F110" s="26">
        <f t="shared" si="17"/>
        <v>95.55</v>
      </c>
      <c r="G110" s="8">
        <v>145521</v>
      </c>
      <c r="H110" s="8" t="s">
        <v>1322</v>
      </c>
      <c r="I110" s="8">
        <v>1</v>
      </c>
      <c r="J110" s="8">
        <v>1</v>
      </c>
      <c r="K110" s="8">
        <f t="shared" si="21"/>
        <v>0</v>
      </c>
      <c r="L110" s="6" t="s">
        <v>66</v>
      </c>
      <c r="M110" s="7">
        <v>45820</v>
      </c>
      <c r="N110" s="9">
        <v>12568.5</v>
      </c>
      <c r="O110" s="6" t="s">
        <v>22</v>
      </c>
      <c r="P110" s="54"/>
      <c r="Q110" s="54"/>
      <c r="R110" s="10">
        <v>4</v>
      </c>
      <c r="S110" s="40"/>
      <c r="T110" s="6" t="s">
        <v>24</v>
      </c>
      <c r="U110" s="6" t="str">
        <f>VLOOKUP(O110,'Customer List'!B:C,2,)</f>
        <v>Delhi</v>
      </c>
      <c r="V110" s="47"/>
      <c r="W110" s="7"/>
      <c r="X110" s="6" t="str">
        <f t="shared" si="18"/>
        <v/>
      </c>
      <c r="Y110" s="6" t="str">
        <f t="shared" si="19"/>
        <v>Thursday</v>
      </c>
      <c r="Z110" s="6" t="str">
        <f t="shared" si="20"/>
        <v/>
      </c>
    </row>
    <row r="111" spans="1:26" x14ac:dyDescent="0.25">
      <c r="A111" s="6">
        <f t="shared" si="22"/>
        <v>110</v>
      </c>
      <c r="B111" s="6" t="s">
        <v>64</v>
      </c>
      <c r="C111" s="7">
        <v>45807</v>
      </c>
      <c r="D111" s="7">
        <v>45818</v>
      </c>
      <c r="E111" s="24">
        <v>248.5</v>
      </c>
      <c r="F111" s="26">
        <f t="shared" si="17"/>
        <v>248.5</v>
      </c>
      <c r="G111" s="8">
        <v>146606</v>
      </c>
      <c r="H111" s="8" t="s">
        <v>1323</v>
      </c>
      <c r="I111" s="8">
        <v>1</v>
      </c>
      <c r="J111" s="8">
        <v>1</v>
      </c>
      <c r="K111" s="8">
        <f t="shared" si="21"/>
        <v>0</v>
      </c>
      <c r="L111" s="6" t="s">
        <v>71</v>
      </c>
      <c r="M111" s="7">
        <v>45821</v>
      </c>
      <c r="N111" s="9">
        <v>32038.75</v>
      </c>
      <c r="O111" s="6" t="s">
        <v>48</v>
      </c>
      <c r="P111" s="54"/>
      <c r="Q111" s="54"/>
      <c r="R111" s="10">
        <v>4</v>
      </c>
      <c r="S111" s="40"/>
      <c r="T111" s="6" t="s">
        <v>24</v>
      </c>
      <c r="U111" s="6" t="str">
        <f>VLOOKUP(O111,'Customer List'!B:C,2,)</f>
        <v>Faridabad</v>
      </c>
      <c r="V111" s="47"/>
      <c r="W111" s="7"/>
      <c r="X111" s="6" t="str">
        <f t="shared" si="18"/>
        <v/>
      </c>
      <c r="Y111" s="6" t="str">
        <f t="shared" si="19"/>
        <v>Friday</v>
      </c>
      <c r="Z111" s="6" t="str">
        <f t="shared" si="20"/>
        <v/>
      </c>
    </row>
    <row r="112" spans="1:26" x14ac:dyDescent="0.25">
      <c r="A112" s="6">
        <f t="shared" si="22"/>
        <v>111</v>
      </c>
      <c r="B112" s="6" t="s">
        <v>64</v>
      </c>
      <c r="C112" s="7">
        <v>45807</v>
      </c>
      <c r="D112" s="7">
        <v>45818</v>
      </c>
      <c r="E112" s="24">
        <v>144.94999999999999</v>
      </c>
      <c r="F112" s="26">
        <f t="shared" si="17"/>
        <v>144.94999999999999</v>
      </c>
      <c r="G112" s="8">
        <v>147710</v>
      </c>
      <c r="H112" s="8" t="s">
        <v>83</v>
      </c>
      <c r="I112" s="8">
        <v>1</v>
      </c>
      <c r="J112" s="8">
        <v>1</v>
      </c>
      <c r="K112" s="8">
        <f t="shared" si="21"/>
        <v>0</v>
      </c>
      <c r="L112" s="6" t="s">
        <v>66</v>
      </c>
      <c r="M112" s="7">
        <v>45820</v>
      </c>
      <c r="N112" s="9">
        <v>19066.5</v>
      </c>
      <c r="O112" s="6" t="s">
        <v>22</v>
      </c>
      <c r="P112" s="54"/>
      <c r="Q112" s="54"/>
      <c r="R112" s="10">
        <v>4</v>
      </c>
      <c r="S112" s="40"/>
      <c r="T112" s="6" t="s">
        <v>24</v>
      </c>
      <c r="U112" s="6" t="str">
        <f>VLOOKUP(O112,'Customer List'!B:C,2,)</f>
        <v>Delhi</v>
      </c>
      <c r="V112" s="47"/>
      <c r="W112" s="7"/>
      <c r="X112" s="6" t="str">
        <f t="shared" si="18"/>
        <v/>
      </c>
      <c r="Y112" s="6" t="str">
        <f t="shared" si="19"/>
        <v>Thursday</v>
      </c>
      <c r="Z112" s="6" t="str">
        <f t="shared" si="20"/>
        <v/>
      </c>
    </row>
    <row r="113" spans="1:26" x14ac:dyDescent="0.25">
      <c r="A113" s="6">
        <f t="shared" si="22"/>
        <v>112</v>
      </c>
      <c r="B113" s="6" t="s">
        <v>64</v>
      </c>
      <c r="C113" s="7">
        <v>45807</v>
      </c>
      <c r="D113" s="7">
        <v>45818</v>
      </c>
      <c r="E113" s="24">
        <v>126.1</v>
      </c>
      <c r="F113" s="26">
        <f t="shared" si="17"/>
        <v>126.1</v>
      </c>
      <c r="G113" s="8">
        <v>148233</v>
      </c>
      <c r="H113" s="8" t="s">
        <v>84</v>
      </c>
      <c r="I113" s="8">
        <v>1</v>
      </c>
      <c r="J113" s="8">
        <v>1</v>
      </c>
      <c r="K113" s="8">
        <f t="shared" si="21"/>
        <v>0</v>
      </c>
      <c r="L113" s="6" t="s">
        <v>66</v>
      </c>
      <c r="M113" s="7">
        <v>45820</v>
      </c>
      <c r="N113" s="9">
        <v>16587</v>
      </c>
      <c r="O113" s="6" t="s">
        <v>22</v>
      </c>
      <c r="P113" s="54"/>
      <c r="Q113" s="54"/>
      <c r="R113" s="10">
        <v>4</v>
      </c>
      <c r="S113" s="40"/>
      <c r="T113" s="6" t="s">
        <v>24</v>
      </c>
      <c r="U113" s="6" t="str">
        <f>VLOOKUP(O113,'Customer List'!B:C,2,)</f>
        <v>Delhi</v>
      </c>
      <c r="V113" s="47"/>
      <c r="W113" s="7"/>
      <c r="X113" s="6" t="str">
        <f t="shared" si="18"/>
        <v/>
      </c>
      <c r="Y113" s="6" t="str">
        <f t="shared" si="19"/>
        <v>Thursday</v>
      </c>
      <c r="Z113" s="6" t="str">
        <f t="shared" si="20"/>
        <v/>
      </c>
    </row>
    <row r="114" spans="1:26" x14ac:dyDescent="0.25">
      <c r="A114" s="6">
        <f t="shared" si="22"/>
        <v>113</v>
      </c>
      <c r="B114" s="6" t="s">
        <v>64</v>
      </c>
      <c r="C114" s="7">
        <v>45807</v>
      </c>
      <c r="D114" s="7">
        <v>45818</v>
      </c>
      <c r="E114" s="24">
        <v>262.5</v>
      </c>
      <c r="F114" s="26">
        <f t="shared" si="17"/>
        <v>262.5</v>
      </c>
      <c r="G114" s="8">
        <v>154308</v>
      </c>
      <c r="H114" s="8" t="s">
        <v>85</v>
      </c>
      <c r="I114" s="8">
        <v>1</v>
      </c>
      <c r="J114" s="8">
        <v>1</v>
      </c>
      <c r="K114" s="8">
        <f t="shared" si="21"/>
        <v>0</v>
      </c>
      <c r="L114" s="6" t="s">
        <v>71</v>
      </c>
      <c r="M114" s="7">
        <v>45821</v>
      </c>
      <c r="N114" s="9">
        <v>33843.75</v>
      </c>
      <c r="O114" s="6" t="s">
        <v>48</v>
      </c>
      <c r="P114" s="54"/>
      <c r="Q114" s="54"/>
      <c r="R114" s="10">
        <v>4</v>
      </c>
      <c r="S114" s="40"/>
      <c r="T114" s="6" t="s">
        <v>24</v>
      </c>
      <c r="U114" s="6" t="str">
        <f>VLOOKUP(O114,'Customer List'!B:C,2,)</f>
        <v>Faridabad</v>
      </c>
      <c r="V114" s="47"/>
      <c r="W114" s="7"/>
      <c r="X114" s="6" t="str">
        <f t="shared" si="18"/>
        <v/>
      </c>
      <c r="Y114" s="6" t="str">
        <f t="shared" si="19"/>
        <v>Friday</v>
      </c>
      <c r="Z114" s="6" t="str">
        <f t="shared" si="20"/>
        <v/>
      </c>
    </row>
    <row r="115" spans="1:26" x14ac:dyDescent="0.25">
      <c r="A115" s="6">
        <f t="shared" si="22"/>
        <v>114</v>
      </c>
      <c r="B115" s="6" t="s">
        <v>64</v>
      </c>
      <c r="C115" s="7">
        <v>45807</v>
      </c>
      <c r="D115" s="7">
        <v>45818</v>
      </c>
      <c r="E115" s="24">
        <v>243.75</v>
      </c>
      <c r="F115" s="26">
        <f t="shared" si="17"/>
        <v>243.75</v>
      </c>
      <c r="G115" s="8">
        <v>155526</v>
      </c>
      <c r="H115" s="8" t="s">
        <v>1324</v>
      </c>
      <c r="I115" s="8">
        <v>1</v>
      </c>
      <c r="J115" s="8">
        <v>1</v>
      </c>
      <c r="K115" s="8">
        <f t="shared" si="21"/>
        <v>0</v>
      </c>
      <c r="L115" s="6" t="s">
        <v>66</v>
      </c>
      <c r="M115" s="7">
        <v>45820</v>
      </c>
      <c r="N115" s="9">
        <v>32062.5</v>
      </c>
      <c r="O115" s="6" t="s">
        <v>22</v>
      </c>
      <c r="P115" s="54"/>
      <c r="Q115" s="54"/>
      <c r="R115" s="10">
        <v>4</v>
      </c>
      <c r="S115" s="40"/>
      <c r="T115" s="6" t="s">
        <v>24</v>
      </c>
      <c r="U115" s="6" t="str">
        <f>VLOOKUP(O115,'Customer List'!B:C,2,)</f>
        <v>Delhi</v>
      </c>
      <c r="V115" s="47"/>
      <c r="W115" s="7"/>
      <c r="X115" s="6" t="str">
        <f t="shared" si="18"/>
        <v/>
      </c>
      <c r="Y115" s="6" t="str">
        <f t="shared" si="19"/>
        <v>Thursday</v>
      </c>
      <c r="Z115" s="6" t="str">
        <f t="shared" si="20"/>
        <v/>
      </c>
    </row>
    <row r="116" spans="1:26" x14ac:dyDescent="0.25">
      <c r="A116" s="6">
        <f t="shared" si="22"/>
        <v>115</v>
      </c>
      <c r="B116" s="6" t="s">
        <v>64</v>
      </c>
      <c r="C116" s="7">
        <v>45807</v>
      </c>
      <c r="D116" s="7">
        <v>45818</v>
      </c>
      <c r="E116" s="24">
        <v>91.65</v>
      </c>
      <c r="F116" s="26">
        <f t="shared" si="17"/>
        <v>91.65</v>
      </c>
      <c r="G116" s="8">
        <v>155909</v>
      </c>
      <c r="H116" s="8" t="s">
        <v>1325</v>
      </c>
      <c r="I116" s="8">
        <v>1</v>
      </c>
      <c r="J116" s="8">
        <v>1</v>
      </c>
      <c r="K116" s="8">
        <f t="shared" si="21"/>
        <v>0</v>
      </c>
      <c r="L116" s="6" t="s">
        <v>66</v>
      </c>
      <c r="M116" s="7">
        <v>45820</v>
      </c>
      <c r="N116" s="9">
        <v>12055.5</v>
      </c>
      <c r="O116" s="6" t="s">
        <v>22</v>
      </c>
      <c r="P116" s="54"/>
      <c r="Q116" s="54"/>
      <c r="R116" s="10">
        <v>4</v>
      </c>
      <c r="S116" s="40"/>
      <c r="T116" s="6" t="s">
        <v>24</v>
      </c>
      <c r="U116" s="6" t="str">
        <f>VLOOKUP(O116,'Customer List'!B:C,2,)</f>
        <v>Delhi</v>
      </c>
      <c r="V116" s="47"/>
      <c r="W116" s="7"/>
      <c r="X116" s="6" t="str">
        <f t="shared" si="18"/>
        <v/>
      </c>
      <c r="Y116" s="6" t="str">
        <f t="shared" si="19"/>
        <v>Thursday</v>
      </c>
      <c r="Z116" s="6" t="str">
        <f t="shared" si="20"/>
        <v/>
      </c>
    </row>
    <row r="117" spans="1:26" x14ac:dyDescent="0.25">
      <c r="A117" s="6">
        <f t="shared" si="22"/>
        <v>116</v>
      </c>
      <c r="B117" s="6" t="s">
        <v>64</v>
      </c>
      <c r="C117" s="7">
        <v>45807</v>
      </c>
      <c r="D117" s="7">
        <v>45818</v>
      </c>
      <c r="E117" s="24">
        <v>227.5</v>
      </c>
      <c r="F117" s="26">
        <f t="shared" si="17"/>
        <v>227.5</v>
      </c>
      <c r="G117" s="8">
        <v>156541</v>
      </c>
      <c r="H117" s="8" t="s">
        <v>86</v>
      </c>
      <c r="I117" s="8">
        <v>1</v>
      </c>
      <c r="J117" s="8">
        <v>1</v>
      </c>
      <c r="K117" s="8">
        <f t="shared" si="21"/>
        <v>0</v>
      </c>
      <c r="L117" s="6" t="s">
        <v>66</v>
      </c>
      <c r="M117" s="7">
        <v>45820</v>
      </c>
      <c r="N117" s="9">
        <v>27787.5</v>
      </c>
      <c r="O117" s="6" t="s">
        <v>22</v>
      </c>
      <c r="P117" s="54"/>
      <c r="Q117" s="54"/>
      <c r="R117" s="10">
        <v>4</v>
      </c>
      <c r="S117" s="40"/>
      <c r="T117" s="6" t="s">
        <v>24</v>
      </c>
      <c r="U117" s="6" t="str">
        <f>VLOOKUP(O117,'Customer List'!B:C,2,)</f>
        <v>Delhi</v>
      </c>
      <c r="V117" s="47"/>
      <c r="W117" s="7"/>
      <c r="X117" s="6" t="str">
        <f t="shared" si="18"/>
        <v/>
      </c>
      <c r="Y117" s="6" t="str">
        <f t="shared" si="19"/>
        <v>Thursday</v>
      </c>
      <c r="Z117" s="6" t="str">
        <f t="shared" si="20"/>
        <v/>
      </c>
    </row>
    <row r="118" spans="1:26" x14ac:dyDescent="0.25">
      <c r="A118" s="6">
        <f t="shared" si="22"/>
        <v>117</v>
      </c>
      <c r="B118" s="6" t="s">
        <v>64</v>
      </c>
      <c r="C118" s="7">
        <v>45807</v>
      </c>
      <c r="D118" s="7">
        <v>45818</v>
      </c>
      <c r="E118" s="24">
        <v>220.5</v>
      </c>
      <c r="F118" s="26">
        <f t="shared" si="17"/>
        <v>220.5</v>
      </c>
      <c r="G118" s="8">
        <v>156918</v>
      </c>
      <c r="H118" s="8" t="s">
        <v>87</v>
      </c>
      <c r="I118" s="8">
        <v>1</v>
      </c>
      <c r="J118" s="8">
        <v>1</v>
      </c>
      <c r="K118" s="8">
        <f t="shared" si="21"/>
        <v>0</v>
      </c>
      <c r="L118" s="6" t="s">
        <v>80</v>
      </c>
      <c r="M118" s="7">
        <v>45818</v>
      </c>
      <c r="N118" s="9">
        <v>23927.4</v>
      </c>
      <c r="O118" s="6" t="s">
        <v>282</v>
      </c>
      <c r="P118" s="54"/>
      <c r="Q118" s="54"/>
      <c r="R118" s="10">
        <v>4</v>
      </c>
      <c r="S118" s="40"/>
      <c r="T118" s="6" t="s">
        <v>24</v>
      </c>
      <c r="U118" s="6" t="str">
        <f>VLOOKUP(O118,'Customer List'!B:C,2,)</f>
        <v>Pune</v>
      </c>
      <c r="V118" s="47"/>
      <c r="W118" s="7"/>
      <c r="X118" s="6" t="str">
        <f t="shared" si="18"/>
        <v/>
      </c>
      <c r="Y118" s="6" t="str">
        <f t="shared" si="19"/>
        <v>Tuesday</v>
      </c>
      <c r="Z118" s="6" t="str">
        <f t="shared" si="20"/>
        <v/>
      </c>
    </row>
    <row r="119" spans="1:26" x14ac:dyDescent="0.25">
      <c r="A119" s="6">
        <f t="shared" si="22"/>
        <v>118</v>
      </c>
      <c r="B119" s="6" t="s">
        <v>64</v>
      </c>
      <c r="C119" s="7">
        <v>45807</v>
      </c>
      <c r="D119" s="7">
        <v>45818</v>
      </c>
      <c r="E119" s="24">
        <v>37.799999999999997</v>
      </c>
      <c r="F119" s="26">
        <f t="shared" si="17"/>
        <v>37.799999999999997</v>
      </c>
      <c r="G119" s="8">
        <v>157305</v>
      </c>
      <c r="H119" s="8" t="s">
        <v>88</v>
      </c>
      <c r="I119" s="8">
        <v>1</v>
      </c>
      <c r="J119" s="8">
        <v>1</v>
      </c>
      <c r="K119" s="8">
        <f t="shared" si="21"/>
        <v>0</v>
      </c>
      <c r="L119" s="6" t="s">
        <v>82</v>
      </c>
      <c r="M119" s="7">
        <v>45818</v>
      </c>
      <c r="N119" s="9">
        <v>7951.5</v>
      </c>
      <c r="O119" s="6" t="s">
        <v>36</v>
      </c>
      <c r="P119" s="54"/>
      <c r="Q119" s="54"/>
      <c r="R119" s="10">
        <v>4</v>
      </c>
      <c r="S119" s="40"/>
      <c r="T119" s="6" t="s">
        <v>24</v>
      </c>
      <c r="U119" s="6" t="str">
        <f>VLOOKUP(O119,'Customer List'!B:C,2,)</f>
        <v>Delhi</v>
      </c>
      <c r="V119" s="47"/>
      <c r="W119" s="7"/>
      <c r="X119" s="6" t="str">
        <f t="shared" si="18"/>
        <v/>
      </c>
      <c r="Y119" s="6" t="str">
        <f t="shared" si="19"/>
        <v>Tuesday</v>
      </c>
      <c r="Z119" s="6" t="str">
        <f t="shared" si="20"/>
        <v/>
      </c>
    </row>
    <row r="120" spans="1:26" x14ac:dyDescent="0.25">
      <c r="A120" s="6">
        <f t="shared" si="22"/>
        <v>119</v>
      </c>
      <c r="B120" s="6" t="s">
        <v>64</v>
      </c>
      <c r="C120" s="7">
        <v>45807</v>
      </c>
      <c r="D120" s="7">
        <v>45818</v>
      </c>
      <c r="E120" s="24">
        <v>182.7</v>
      </c>
      <c r="F120" s="26">
        <f t="shared" si="17"/>
        <v>182.7</v>
      </c>
      <c r="G120" s="8">
        <v>161006</v>
      </c>
      <c r="H120" s="8" t="s">
        <v>1326</v>
      </c>
      <c r="I120" s="8">
        <v>1</v>
      </c>
      <c r="J120" s="8">
        <v>1</v>
      </c>
      <c r="K120" s="8">
        <f t="shared" si="21"/>
        <v>0</v>
      </c>
      <c r="L120" s="6" t="s">
        <v>71</v>
      </c>
      <c r="M120" s="7">
        <v>45821</v>
      </c>
      <c r="N120" s="9">
        <v>23555.25</v>
      </c>
      <c r="O120" s="6" t="s">
        <v>48</v>
      </c>
      <c r="P120" s="54"/>
      <c r="Q120" s="54"/>
      <c r="R120" s="10">
        <v>4</v>
      </c>
      <c r="S120" s="40"/>
      <c r="T120" s="6" t="s">
        <v>24</v>
      </c>
      <c r="U120" s="6" t="str">
        <f>VLOOKUP(O120,'Customer List'!B:C,2,)</f>
        <v>Faridabad</v>
      </c>
      <c r="V120" s="47"/>
      <c r="W120" s="7"/>
      <c r="X120" s="6" t="str">
        <f t="shared" si="18"/>
        <v/>
      </c>
      <c r="Y120" s="6" t="str">
        <f t="shared" si="19"/>
        <v>Friday</v>
      </c>
      <c r="Z120" s="6" t="str">
        <f t="shared" si="20"/>
        <v/>
      </c>
    </row>
    <row r="121" spans="1:26" x14ac:dyDescent="0.25">
      <c r="A121" s="6">
        <f t="shared" si="22"/>
        <v>120</v>
      </c>
      <c r="B121" s="6" t="s">
        <v>64</v>
      </c>
      <c r="C121" s="7">
        <v>45807</v>
      </c>
      <c r="D121" s="7">
        <v>45818</v>
      </c>
      <c r="E121" s="24">
        <v>120.25</v>
      </c>
      <c r="F121" s="26">
        <f t="shared" si="17"/>
        <v>120.25</v>
      </c>
      <c r="G121" s="8">
        <v>161218</v>
      </c>
      <c r="H121" s="8" t="s">
        <v>89</v>
      </c>
      <c r="I121" s="8">
        <v>1</v>
      </c>
      <c r="J121" s="8">
        <v>1</v>
      </c>
      <c r="K121" s="8">
        <f t="shared" si="21"/>
        <v>0</v>
      </c>
      <c r="L121" s="6" t="s">
        <v>66</v>
      </c>
      <c r="M121" s="7">
        <v>45820</v>
      </c>
      <c r="N121" s="9">
        <v>15817.5</v>
      </c>
      <c r="O121" s="6" t="s">
        <v>22</v>
      </c>
      <c r="P121" s="54"/>
      <c r="Q121" s="54"/>
      <c r="R121" s="10">
        <v>4</v>
      </c>
      <c r="S121" s="40"/>
      <c r="T121" s="6" t="s">
        <v>24</v>
      </c>
      <c r="U121" s="6" t="str">
        <f>VLOOKUP(O121,'Customer List'!B:C,2,)</f>
        <v>Delhi</v>
      </c>
      <c r="V121" s="47"/>
      <c r="W121" s="7"/>
      <c r="X121" s="6" t="str">
        <f t="shared" si="18"/>
        <v/>
      </c>
      <c r="Y121" s="6" t="str">
        <f t="shared" si="19"/>
        <v>Thursday</v>
      </c>
      <c r="Z121" s="6" t="str">
        <f t="shared" si="20"/>
        <v/>
      </c>
    </row>
    <row r="122" spans="1:26" x14ac:dyDescent="0.25">
      <c r="A122" s="6">
        <f t="shared" si="22"/>
        <v>121</v>
      </c>
      <c r="B122" s="6" t="s">
        <v>64</v>
      </c>
      <c r="C122" s="7">
        <v>45807</v>
      </c>
      <c r="D122" s="7">
        <v>45818</v>
      </c>
      <c r="E122" s="24">
        <v>160.55000000000001</v>
      </c>
      <c r="F122" s="26">
        <f t="shared" si="17"/>
        <v>160.55000000000001</v>
      </c>
      <c r="G122" s="8">
        <v>164204</v>
      </c>
      <c r="H122" s="8" t="s">
        <v>90</v>
      </c>
      <c r="I122" s="8">
        <v>1</v>
      </c>
      <c r="J122" s="8">
        <v>1</v>
      </c>
      <c r="K122" s="8">
        <f t="shared" si="21"/>
        <v>0</v>
      </c>
      <c r="L122" s="6" t="s">
        <v>66</v>
      </c>
      <c r="M122" s="7">
        <v>45820</v>
      </c>
      <c r="N122" s="9">
        <v>21118.5</v>
      </c>
      <c r="O122" s="6" t="s">
        <v>22</v>
      </c>
      <c r="P122" s="54"/>
      <c r="Q122" s="54"/>
      <c r="R122" s="10">
        <v>4</v>
      </c>
      <c r="S122" s="40"/>
      <c r="T122" s="6" t="s">
        <v>24</v>
      </c>
      <c r="U122" s="6" t="str">
        <f>VLOOKUP(O122,'Customer List'!B:C,2,)</f>
        <v>Delhi</v>
      </c>
      <c r="V122" s="47"/>
      <c r="W122" s="7"/>
      <c r="X122" s="6" t="str">
        <f t="shared" si="18"/>
        <v/>
      </c>
      <c r="Y122" s="6" t="str">
        <f t="shared" si="19"/>
        <v>Thursday</v>
      </c>
      <c r="Z122" s="6" t="str">
        <f t="shared" si="20"/>
        <v/>
      </c>
    </row>
    <row r="123" spans="1:26" x14ac:dyDescent="0.25">
      <c r="A123" s="6">
        <f t="shared" si="22"/>
        <v>122</v>
      </c>
      <c r="B123" s="6" t="s">
        <v>64</v>
      </c>
      <c r="C123" s="7">
        <v>45807</v>
      </c>
      <c r="D123" s="7">
        <v>45818</v>
      </c>
      <c r="E123" s="24">
        <v>77</v>
      </c>
      <c r="F123" s="26">
        <f t="shared" si="17"/>
        <v>77</v>
      </c>
      <c r="G123" s="8">
        <v>165602</v>
      </c>
      <c r="H123" s="8" t="s">
        <v>91</v>
      </c>
      <c r="I123" s="8">
        <v>1</v>
      </c>
      <c r="J123" s="8">
        <v>1</v>
      </c>
      <c r="K123" s="8">
        <f t="shared" si="21"/>
        <v>0</v>
      </c>
      <c r="L123" s="6" t="s">
        <v>80</v>
      </c>
      <c r="M123" s="7">
        <v>45818</v>
      </c>
      <c r="N123" s="9">
        <v>8355.6</v>
      </c>
      <c r="O123" s="6" t="s">
        <v>282</v>
      </c>
      <c r="P123" s="54"/>
      <c r="Q123" s="54"/>
      <c r="R123" s="10">
        <v>4</v>
      </c>
      <c r="S123" s="40"/>
      <c r="T123" s="6" t="s">
        <v>24</v>
      </c>
      <c r="U123" s="6" t="str">
        <f>VLOOKUP(O123,'Customer List'!B:C,2,)</f>
        <v>Pune</v>
      </c>
      <c r="V123" s="47"/>
      <c r="W123" s="7"/>
      <c r="X123" s="6" t="str">
        <f t="shared" si="18"/>
        <v/>
      </c>
      <c r="Y123" s="6" t="str">
        <f t="shared" si="19"/>
        <v>Tuesday</v>
      </c>
      <c r="Z123" s="6" t="str">
        <f t="shared" si="20"/>
        <v/>
      </c>
    </row>
    <row r="124" spans="1:26" x14ac:dyDescent="0.25">
      <c r="A124" s="6">
        <f t="shared" si="22"/>
        <v>123</v>
      </c>
      <c r="B124" s="6" t="s">
        <v>64</v>
      </c>
      <c r="C124" s="7">
        <v>45807</v>
      </c>
      <c r="D124" s="7">
        <v>45818</v>
      </c>
      <c r="E124" s="24">
        <v>35</v>
      </c>
      <c r="F124" s="26">
        <f t="shared" si="17"/>
        <v>70</v>
      </c>
      <c r="G124" s="8">
        <v>300406</v>
      </c>
      <c r="H124" s="8" t="s">
        <v>222</v>
      </c>
      <c r="I124" s="8">
        <v>2</v>
      </c>
      <c r="J124" s="8">
        <v>2</v>
      </c>
      <c r="K124" s="8">
        <f t="shared" si="21"/>
        <v>0</v>
      </c>
      <c r="L124" s="6" t="s">
        <v>92</v>
      </c>
      <c r="M124" s="7">
        <v>45818</v>
      </c>
      <c r="N124" s="9">
        <v>10848</v>
      </c>
      <c r="O124" s="6" t="s">
        <v>270</v>
      </c>
      <c r="P124" s="54"/>
      <c r="Q124" s="54"/>
      <c r="R124" s="10">
        <v>4</v>
      </c>
      <c r="S124" s="40"/>
      <c r="T124" s="6" t="s">
        <v>24</v>
      </c>
      <c r="U124" s="6" t="str">
        <f>VLOOKUP(O124,'Customer List'!B:C,2,)</f>
        <v>Banglore</v>
      </c>
      <c r="V124" s="47"/>
      <c r="W124" s="7"/>
      <c r="X124" s="6" t="str">
        <f t="shared" si="18"/>
        <v/>
      </c>
      <c r="Y124" s="6" t="str">
        <f t="shared" si="19"/>
        <v>Tuesday</v>
      </c>
      <c r="Z124" s="6" t="str">
        <f t="shared" si="20"/>
        <v/>
      </c>
    </row>
    <row r="125" spans="1:26" x14ac:dyDescent="0.25">
      <c r="A125" s="6">
        <f t="shared" si="22"/>
        <v>124</v>
      </c>
      <c r="B125" s="6" t="s">
        <v>64</v>
      </c>
      <c r="C125" s="7">
        <v>45807</v>
      </c>
      <c r="D125" s="7">
        <v>45818</v>
      </c>
      <c r="E125" s="24">
        <v>72.8</v>
      </c>
      <c r="F125" s="26">
        <f t="shared" si="17"/>
        <v>72.8</v>
      </c>
      <c r="G125" s="8">
        <v>300529</v>
      </c>
      <c r="H125" s="8" t="s">
        <v>93</v>
      </c>
      <c r="I125" s="8">
        <v>1</v>
      </c>
      <c r="J125" s="8">
        <v>1</v>
      </c>
      <c r="K125" s="8">
        <f t="shared" si="21"/>
        <v>0</v>
      </c>
      <c r="L125" s="6" t="s">
        <v>66</v>
      </c>
      <c r="M125" s="7">
        <v>45820</v>
      </c>
      <c r="N125" s="9">
        <v>9576</v>
      </c>
      <c r="O125" s="6" t="s">
        <v>22</v>
      </c>
      <c r="P125" s="54"/>
      <c r="Q125" s="54"/>
      <c r="R125" s="10">
        <v>4</v>
      </c>
      <c r="S125" s="40"/>
      <c r="T125" s="6" t="s">
        <v>24</v>
      </c>
      <c r="U125" s="6" t="str">
        <f>VLOOKUP(O125,'Customer List'!B:C,2,)</f>
        <v>Delhi</v>
      </c>
      <c r="V125" s="47"/>
      <c r="W125" s="7"/>
      <c r="X125" s="6" t="str">
        <f t="shared" si="18"/>
        <v/>
      </c>
      <c r="Y125" s="6" t="str">
        <f t="shared" si="19"/>
        <v>Thursday</v>
      </c>
      <c r="Z125" s="6" t="str">
        <f t="shared" si="20"/>
        <v/>
      </c>
    </row>
    <row r="126" spans="1:26" x14ac:dyDescent="0.25">
      <c r="A126" s="6">
        <f t="shared" si="22"/>
        <v>125</v>
      </c>
      <c r="B126" s="6" t="s">
        <v>64</v>
      </c>
      <c r="C126" s="7">
        <v>45807</v>
      </c>
      <c r="D126" s="7">
        <v>45818</v>
      </c>
      <c r="E126" s="24">
        <v>99.25</v>
      </c>
      <c r="F126" s="26">
        <f t="shared" si="17"/>
        <v>99.25</v>
      </c>
      <c r="G126" s="8">
        <v>300925</v>
      </c>
      <c r="H126" s="8" t="s">
        <v>1327</v>
      </c>
      <c r="I126" s="8">
        <v>1</v>
      </c>
      <c r="J126" s="8">
        <v>1</v>
      </c>
      <c r="K126" s="8">
        <f t="shared" si="21"/>
        <v>0</v>
      </c>
      <c r="L126" s="6" t="s">
        <v>66</v>
      </c>
      <c r="M126" s="7">
        <v>45820</v>
      </c>
      <c r="N126" s="9">
        <v>13081.5</v>
      </c>
      <c r="O126" s="6" t="s">
        <v>22</v>
      </c>
      <c r="P126" s="54"/>
      <c r="Q126" s="54"/>
      <c r="R126" s="10">
        <v>4</v>
      </c>
      <c r="S126" s="40"/>
      <c r="T126" s="6" t="s">
        <v>24</v>
      </c>
      <c r="U126" s="6" t="str">
        <f>VLOOKUP(O126,'Customer List'!B:C,2,)</f>
        <v>Delhi</v>
      </c>
      <c r="V126" s="47"/>
      <c r="W126" s="7"/>
      <c r="X126" s="6" t="str">
        <f t="shared" si="18"/>
        <v/>
      </c>
      <c r="Y126" s="6" t="str">
        <f t="shared" si="19"/>
        <v>Thursday</v>
      </c>
      <c r="Z126" s="6" t="str">
        <f t="shared" si="20"/>
        <v/>
      </c>
    </row>
    <row r="127" spans="1:26" x14ac:dyDescent="0.25">
      <c r="A127" s="6">
        <f t="shared" si="22"/>
        <v>126</v>
      </c>
      <c r="B127" s="6" t="s">
        <v>64</v>
      </c>
      <c r="C127" s="7">
        <v>45807</v>
      </c>
      <c r="D127" s="7">
        <v>45818</v>
      </c>
      <c r="E127" s="24">
        <v>204.4</v>
      </c>
      <c r="F127" s="26">
        <f t="shared" si="17"/>
        <v>204.4</v>
      </c>
      <c r="G127" s="8">
        <v>301820</v>
      </c>
      <c r="H127" s="8" t="s">
        <v>1328</v>
      </c>
      <c r="I127" s="8">
        <v>1</v>
      </c>
      <c r="J127" s="8">
        <v>1</v>
      </c>
      <c r="K127" s="8">
        <f t="shared" si="21"/>
        <v>0</v>
      </c>
      <c r="L127" s="6" t="s">
        <v>95</v>
      </c>
      <c r="M127" s="7">
        <v>45821</v>
      </c>
      <c r="N127" s="9">
        <v>31682</v>
      </c>
      <c r="O127" s="6" t="s">
        <v>258</v>
      </c>
      <c r="P127" s="54"/>
      <c r="Q127" s="54"/>
      <c r="R127" s="10">
        <v>4</v>
      </c>
      <c r="S127" s="40"/>
      <c r="T127" s="6" t="s">
        <v>24</v>
      </c>
      <c r="U127" s="6" t="str">
        <f>VLOOKUP(O127,'Customer List'!B:C,2,)</f>
        <v>Gujrat</v>
      </c>
      <c r="V127" s="47"/>
      <c r="W127" s="7"/>
      <c r="X127" s="6" t="str">
        <f t="shared" si="18"/>
        <v/>
      </c>
      <c r="Y127" s="6" t="str">
        <f t="shared" si="19"/>
        <v>Friday</v>
      </c>
      <c r="Z127" s="6" t="str">
        <f t="shared" si="20"/>
        <v/>
      </c>
    </row>
    <row r="128" spans="1:26" x14ac:dyDescent="0.25">
      <c r="A128" s="6">
        <f t="shared" si="22"/>
        <v>127</v>
      </c>
      <c r="B128" s="6" t="s">
        <v>64</v>
      </c>
      <c r="C128" s="7">
        <v>45807</v>
      </c>
      <c r="D128" s="7">
        <v>45818</v>
      </c>
      <c r="E128" s="24">
        <v>92.4</v>
      </c>
      <c r="F128" s="26">
        <f t="shared" si="17"/>
        <v>92.4</v>
      </c>
      <c r="G128" s="8">
        <v>302011</v>
      </c>
      <c r="H128" s="8" t="s">
        <v>1329</v>
      </c>
      <c r="I128" s="8">
        <v>1</v>
      </c>
      <c r="J128" s="8">
        <v>1</v>
      </c>
      <c r="K128" s="8">
        <f t="shared" si="21"/>
        <v>0</v>
      </c>
      <c r="L128" s="6" t="s">
        <v>96</v>
      </c>
      <c r="M128" s="7">
        <v>45821</v>
      </c>
      <c r="N128" s="9">
        <v>12889.8</v>
      </c>
      <c r="O128" s="6" t="s">
        <v>97</v>
      </c>
      <c r="P128" s="54"/>
      <c r="Q128" s="54"/>
      <c r="R128" s="10">
        <v>4</v>
      </c>
      <c r="S128" s="40"/>
      <c r="T128" s="6" t="s">
        <v>24</v>
      </c>
      <c r="U128" s="6" t="str">
        <f>VLOOKUP(O128,'Customer List'!B:C,2,)</f>
        <v>Gwalior, Mp</v>
      </c>
      <c r="V128" s="47"/>
      <c r="W128" s="7"/>
      <c r="X128" s="6" t="str">
        <f t="shared" si="18"/>
        <v/>
      </c>
      <c r="Y128" s="6" t="str">
        <f t="shared" si="19"/>
        <v>Friday</v>
      </c>
      <c r="Z128" s="6" t="str">
        <f t="shared" si="20"/>
        <v/>
      </c>
    </row>
    <row r="129" spans="1:26" x14ac:dyDescent="0.25">
      <c r="A129" s="6">
        <f t="shared" si="22"/>
        <v>128</v>
      </c>
      <c r="B129" s="6" t="s">
        <v>64</v>
      </c>
      <c r="C129" s="7">
        <v>45807</v>
      </c>
      <c r="D129" s="7">
        <v>45818</v>
      </c>
      <c r="E129" s="24">
        <v>282</v>
      </c>
      <c r="F129" s="26">
        <f t="shared" si="17"/>
        <v>282</v>
      </c>
      <c r="G129" s="8">
        <v>302048</v>
      </c>
      <c r="H129" s="8" t="s">
        <v>1330</v>
      </c>
      <c r="I129" s="8">
        <v>1</v>
      </c>
      <c r="J129" s="8">
        <v>1</v>
      </c>
      <c r="K129" s="8">
        <f t="shared" si="21"/>
        <v>0</v>
      </c>
      <c r="L129" s="6" t="s">
        <v>99</v>
      </c>
      <c r="M129" s="7">
        <v>45821</v>
      </c>
      <c r="N129" s="9">
        <v>40796</v>
      </c>
      <c r="O129" s="6" t="s">
        <v>258</v>
      </c>
      <c r="P129" s="54"/>
      <c r="Q129" s="54"/>
      <c r="R129" s="10">
        <v>4</v>
      </c>
      <c r="S129" s="40"/>
      <c r="T129" s="6" t="s">
        <v>24</v>
      </c>
      <c r="U129" s="6" t="str">
        <f>VLOOKUP(O129,'Customer List'!B:C,2,)</f>
        <v>Gujrat</v>
      </c>
      <c r="V129" s="47"/>
      <c r="W129" s="7"/>
      <c r="X129" s="6" t="str">
        <f t="shared" si="18"/>
        <v/>
      </c>
      <c r="Y129" s="6" t="str">
        <f t="shared" si="19"/>
        <v>Friday</v>
      </c>
      <c r="Z129" s="6" t="str">
        <f t="shared" si="20"/>
        <v/>
      </c>
    </row>
    <row r="130" spans="1:26" x14ac:dyDescent="0.25">
      <c r="A130" s="6">
        <f t="shared" si="22"/>
        <v>129</v>
      </c>
      <c r="B130" s="6" t="s">
        <v>64</v>
      </c>
      <c r="C130" s="7">
        <v>45807</v>
      </c>
      <c r="D130" s="7">
        <v>45818</v>
      </c>
      <c r="E130" s="24">
        <v>318</v>
      </c>
      <c r="F130" s="26">
        <f t="shared" si="17"/>
        <v>318</v>
      </c>
      <c r="G130" s="8">
        <v>302244</v>
      </c>
      <c r="H130" s="8" t="s">
        <v>1331</v>
      </c>
      <c r="I130" s="8">
        <v>1</v>
      </c>
      <c r="J130" s="8">
        <v>1</v>
      </c>
      <c r="K130" s="8">
        <f t="shared" si="21"/>
        <v>0</v>
      </c>
      <c r="L130" s="6" t="s">
        <v>99</v>
      </c>
      <c r="M130" s="7">
        <v>45821</v>
      </c>
      <c r="N130" s="9">
        <v>46004</v>
      </c>
      <c r="O130" s="6" t="s">
        <v>258</v>
      </c>
      <c r="P130" s="54"/>
      <c r="Q130" s="54"/>
      <c r="R130" s="10">
        <v>4</v>
      </c>
      <c r="S130" s="40"/>
      <c r="T130" s="6" t="s">
        <v>24</v>
      </c>
      <c r="U130" s="6" t="str">
        <f>VLOOKUP(O130,'Customer List'!B:C,2,)</f>
        <v>Gujrat</v>
      </c>
      <c r="V130" s="47"/>
      <c r="W130" s="7"/>
      <c r="X130" s="6" t="str">
        <f t="shared" si="18"/>
        <v/>
      </c>
      <c r="Y130" s="6" t="str">
        <f t="shared" si="19"/>
        <v>Friday</v>
      </c>
      <c r="Z130" s="6" t="str">
        <f t="shared" si="20"/>
        <v/>
      </c>
    </row>
    <row r="131" spans="1:26" x14ac:dyDescent="0.25">
      <c r="A131" s="6">
        <f t="shared" si="22"/>
        <v>130</v>
      </c>
      <c r="B131" s="6" t="s">
        <v>64</v>
      </c>
      <c r="C131" s="7">
        <v>45807</v>
      </c>
      <c r="D131" s="7">
        <v>45818</v>
      </c>
      <c r="E131" s="24">
        <v>71.5</v>
      </c>
      <c r="F131" s="26">
        <f t="shared" si="17"/>
        <v>71.5</v>
      </c>
      <c r="G131" s="8">
        <v>302610</v>
      </c>
      <c r="H131" s="8" t="s">
        <v>1332</v>
      </c>
      <c r="I131" s="8">
        <v>1</v>
      </c>
      <c r="J131" s="8">
        <v>1</v>
      </c>
      <c r="K131" s="8">
        <f t="shared" si="21"/>
        <v>0</v>
      </c>
      <c r="L131" s="6" t="s">
        <v>66</v>
      </c>
      <c r="M131" s="7">
        <v>45820</v>
      </c>
      <c r="N131" s="9">
        <v>9405</v>
      </c>
      <c r="O131" s="6" t="s">
        <v>22</v>
      </c>
      <c r="P131" s="54"/>
      <c r="Q131" s="54"/>
      <c r="R131" s="10">
        <v>4</v>
      </c>
      <c r="S131" s="40"/>
      <c r="T131" s="6" t="s">
        <v>24</v>
      </c>
      <c r="U131" s="6" t="str">
        <f>VLOOKUP(O131,'Customer List'!B:C,2,)</f>
        <v>Delhi</v>
      </c>
      <c r="V131" s="47"/>
      <c r="W131" s="7"/>
      <c r="X131" s="6" t="str">
        <f t="shared" si="18"/>
        <v/>
      </c>
      <c r="Y131" s="6" t="str">
        <f t="shared" si="19"/>
        <v>Thursday</v>
      </c>
      <c r="Z131" s="6" t="str">
        <f t="shared" si="20"/>
        <v/>
      </c>
    </row>
    <row r="132" spans="1:26" x14ac:dyDescent="0.25">
      <c r="A132" s="6">
        <f t="shared" si="22"/>
        <v>131</v>
      </c>
      <c r="B132" s="6" t="s">
        <v>64</v>
      </c>
      <c r="C132" s="7">
        <v>45807</v>
      </c>
      <c r="D132" s="7">
        <v>45818</v>
      </c>
      <c r="E132" s="24">
        <v>33.33</v>
      </c>
      <c r="F132" s="26">
        <f t="shared" ref="F132:F195" si="23">E132*I132</f>
        <v>66.66</v>
      </c>
      <c r="G132" s="8">
        <v>302902</v>
      </c>
      <c r="H132" s="8" t="s">
        <v>1333</v>
      </c>
      <c r="I132" s="8">
        <v>2</v>
      </c>
      <c r="J132" s="8">
        <v>2</v>
      </c>
      <c r="K132" s="8">
        <f t="shared" si="21"/>
        <v>0</v>
      </c>
      <c r="L132" s="6" t="s">
        <v>66</v>
      </c>
      <c r="M132" s="7">
        <v>45820</v>
      </c>
      <c r="N132" s="9">
        <v>8550</v>
      </c>
      <c r="O132" s="6" t="s">
        <v>22</v>
      </c>
      <c r="P132" s="54"/>
      <c r="Q132" s="54"/>
      <c r="R132" s="10">
        <v>4</v>
      </c>
      <c r="S132" s="40"/>
      <c r="T132" s="6" t="s">
        <v>24</v>
      </c>
      <c r="U132" s="6" t="str">
        <f>VLOOKUP(O132,'Customer List'!B:C,2,)</f>
        <v>Delhi</v>
      </c>
      <c r="V132" s="47"/>
      <c r="W132" s="7"/>
      <c r="X132" s="6" t="str">
        <f t="shared" si="18"/>
        <v/>
      </c>
      <c r="Y132" s="6" t="str">
        <f t="shared" si="19"/>
        <v>Thursday</v>
      </c>
      <c r="Z132" s="6" t="str">
        <f t="shared" si="20"/>
        <v/>
      </c>
    </row>
    <row r="133" spans="1:26" x14ac:dyDescent="0.25">
      <c r="A133" s="6">
        <f t="shared" si="22"/>
        <v>132</v>
      </c>
      <c r="B133" s="6" t="s">
        <v>64</v>
      </c>
      <c r="C133" s="7">
        <v>45807</v>
      </c>
      <c r="D133" s="7">
        <v>45818</v>
      </c>
      <c r="E133" s="24">
        <v>33.33</v>
      </c>
      <c r="F133" s="26">
        <f t="shared" si="23"/>
        <v>33.33</v>
      </c>
      <c r="G133" s="8">
        <v>302902</v>
      </c>
      <c r="H133" s="8" t="s">
        <v>1333</v>
      </c>
      <c r="I133" s="8">
        <v>1</v>
      </c>
      <c r="J133" s="8">
        <v>1</v>
      </c>
      <c r="K133" s="8">
        <f t="shared" si="21"/>
        <v>0</v>
      </c>
      <c r="L133" s="6" t="s">
        <v>102</v>
      </c>
      <c r="M133" s="7">
        <v>45818</v>
      </c>
      <c r="N133" s="9">
        <v>5812.5</v>
      </c>
      <c r="O133" s="6" t="s">
        <v>103</v>
      </c>
      <c r="P133" s="54"/>
      <c r="Q133" s="54"/>
      <c r="R133" s="10">
        <v>4</v>
      </c>
      <c r="S133" s="40"/>
      <c r="T133" s="6" t="s">
        <v>24</v>
      </c>
      <c r="U133" s="6" t="str">
        <f>VLOOKUP(O133,'Customer List'!B:C,2,)</f>
        <v>Mumbai</v>
      </c>
      <c r="V133" s="47"/>
      <c r="W133" s="7"/>
      <c r="X133" s="6" t="str">
        <f t="shared" ref="X133:X196" si="24">IF(W133="", "", W133-M133)</f>
        <v/>
      </c>
      <c r="Y133" s="6" t="str">
        <f t="shared" ref="Y133:Y196" si="25">IF(M133="", "", TEXT(M133, "dddd"))</f>
        <v>Tuesday</v>
      </c>
      <c r="Z133" s="6" t="str">
        <f t="shared" ref="Z133:Z196" si="26">IF(W133="", "", TEXT(W133, "dddd"))</f>
        <v/>
      </c>
    </row>
    <row r="134" spans="1:26" x14ac:dyDescent="0.25">
      <c r="A134" s="6">
        <f t="shared" si="22"/>
        <v>133</v>
      </c>
      <c r="B134" s="6" t="s">
        <v>64</v>
      </c>
      <c r="C134" s="7">
        <v>45807</v>
      </c>
      <c r="D134" s="7">
        <v>45818</v>
      </c>
      <c r="E134" s="24">
        <v>70</v>
      </c>
      <c r="F134" s="26">
        <f t="shared" si="23"/>
        <v>70</v>
      </c>
      <c r="G134" s="8">
        <v>303003</v>
      </c>
      <c r="H134" s="8" t="s">
        <v>104</v>
      </c>
      <c r="I134" s="8">
        <v>1</v>
      </c>
      <c r="J134" s="8">
        <v>1</v>
      </c>
      <c r="K134" s="8">
        <f t="shared" si="21"/>
        <v>0</v>
      </c>
      <c r="L134" s="6" t="s">
        <v>105</v>
      </c>
      <c r="M134" s="7">
        <v>45820</v>
      </c>
      <c r="N134" s="9">
        <v>8550</v>
      </c>
      <c r="O134" s="6" t="s">
        <v>1028</v>
      </c>
      <c r="P134" s="54"/>
      <c r="Q134" s="54"/>
      <c r="R134" s="10">
        <v>4</v>
      </c>
      <c r="S134" s="40"/>
      <c r="T134" s="6" t="s">
        <v>24</v>
      </c>
      <c r="U134" s="6" t="str">
        <f>VLOOKUP(O134,'Customer List'!B:C,2,)</f>
        <v>Delhi</v>
      </c>
      <c r="V134" s="47"/>
      <c r="W134" s="7"/>
      <c r="X134" s="6" t="str">
        <f t="shared" si="24"/>
        <v/>
      </c>
      <c r="Y134" s="6" t="str">
        <f t="shared" si="25"/>
        <v>Thursday</v>
      </c>
      <c r="Z134" s="6" t="str">
        <f t="shared" si="26"/>
        <v/>
      </c>
    </row>
    <row r="135" spans="1:26" x14ac:dyDescent="0.25">
      <c r="A135" s="6">
        <f t="shared" si="22"/>
        <v>134</v>
      </c>
      <c r="B135" s="6" t="s">
        <v>64</v>
      </c>
      <c r="C135" s="7">
        <v>45807</v>
      </c>
      <c r="D135" s="7">
        <v>45818</v>
      </c>
      <c r="E135" s="24">
        <v>79.099999999999994</v>
      </c>
      <c r="F135" s="26">
        <f t="shared" si="23"/>
        <v>79.099999999999994</v>
      </c>
      <c r="G135" s="8">
        <v>303115</v>
      </c>
      <c r="H135" s="8" t="s">
        <v>106</v>
      </c>
      <c r="I135" s="8">
        <v>1</v>
      </c>
      <c r="J135" s="8">
        <v>1</v>
      </c>
      <c r="K135" s="8">
        <f t="shared" si="21"/>
        <v>0</v>
      </c>
      <c r="L135" s="6" t="s">
        <v>107</v>
      </c>
      <c r="M135" s="7">
        <v>45818</v>
      </c>
      <c r="N135" s="9">
        <v>12260.5</v>
      </c>
      <c r="O135" s="6" t="s">
        <v>1927</v>
      </c>
      <c r="P135" s="54"/>
      <c r="Q135" s="54"/>
      <c r="R135" s="10">
        <v>4</v>
      </c>
      <c r="S135" s="40"/>
      <c r="T135" s="6" t="s">
        <v>24</v>
      </c>
      <c r="U135" s="6" t="str">
        <f>VLOOKUP(O135,'Customer List'!B:C,2,)</f>
        <v>Chandigarh</v>
      </c>
      <c r="V135" s="47"/>
      <c r="W135" s="7"/>
      <c r="X135" s="6" t="str">
        <f t="shared" si="24"/>
        <v/>
      </c>
      <c r="Y135" s="6" t="str">
        <f t="shared" si="25"/>
        <v>Tuesday</v>
      </c>
      <c r="Z135" s="6" t="str">
        <f t="shared" si="26"/>
        <v/>
      </c>
    </row>
    <row r="136" spans="1:26" x14ac:dyDescent="0.25">
      <c r="A136" s="6">
        <f t="shared" si="22"/>
        <v>135</v>
      </c>
      <c r="B136" s="6" t="s">
        <v>64</v>
      </c>
      <c r="C136" s="7">
        <v>45807</v>
      </c>
      <c r="D136" s="7">
        <v>45818</v>
      </c>
      <c r="E136" s="24">
        <v>285.75</v>
      </c>
      <c r="F136" s="26">
        <f t="shared" si="23"/>
        <v>571.5</v>
      </c>
      <c r="G136" s="8">
        <v>303526</v>
      </c>
      <c r="H136" s="8" t="s">
        <v>1334</v>
      </c>
      <c r="I136" s="8">
        <v>2</v>
      </c>
      <c r="J136" s="8">
        <v>2</v>
      </c>
      <c r="K136" s="8">
        <f t="shared" si="21"/>
        <v>0</v>
      </c>
      <c r="L136" s="6" t="s">
        <v>109</v>
      </c>
      <c r="M136" s="7">
        <v>45821</v>
      </c>
      <c r="N136" s="9">
        <v>82677</v>
      </c>
      <c r="O136" s="6" t="s">
        <v>258</v>
      </c>
      <c r="P136" s="54"/>
      <c r="Q136" s="54"/>
      <c r="R136" s="10">
        <v>4</v>
      </c>
      <c r="S136" s="40"/>
      <c r="T136" s="6" t="s">
        <v>24</v>
      </c>
      <c r="U136" s="6" t="str">
        <f>VLOOKUP(O136,'Customer List'!B:C,2,)</f>
        <v>Gujrat</v>
      </c>
      <c r="V136" s="47"/>
      <c r="W136" s="7"/>
      <c r="X136" s="6" t="str">
        <f t="shared" si="24"/>
        <v/>
      </c>
      <c r="Y136" s="6" t="str">
        <f t="shared" si="25"/>
        <v>Friday</v>
      </c>
      <c r="Z136" s="6" t="str">
        <f t="shared" si="26"/>
        <v/>
      </c>
    </row>
    <row r="137" spans="1:26" s="23" customFormat="1" x14ac:dyDescent="0.25">
      <c r="A137" s="6">
        <f t="shared" si="22"/>
        <v>136</v>
      </c>
      <c r="B137" s="20" t="s">
        <v>64</v>
      </c>
      <c r="C137" s="21">
        <v>45807</v>
      </c>
      <c r="D137" s="21">
        <v>45818</v>
      </c>
      <c r="E137" s="29">
        <v>50.4</v>
      </c>
      <c r="F137" s="30">
        <f t="shared" si="23"/>
        <v>50.4</v>
      </c>
      <c r="G137" s="22">
        <v>304006</v>
      </c>
      <c r="H137" s="22" t="s">
        <v>201</v>
      </c>
      <c r="I137" s="22">
        <v>1</v>
      </c>
      <c r="J137" s="22">
        <v>1</v>
      </c>
      <c r="K137" s="22">
        <f t="shared" si="21"/>
        <v>0</v>
      </c>
      <c r="L137" s="20" t="s">
        <v>110</v>
      </c>
      <c r="M137" s="21">
        <v>45818</v>
      </c>
      <c r="N137" s="31">
        <v>7812</v>
      </c>
      <c r="O137" s="20" t="s">
        <v>111</v>
      </c>
      <c r="P137" s="55"/>
      <c r="Q137" s="55"/>
      <c r="R137" s="32">
        <v>4</v>
      </c>
      <c r="S137" s="41"/>
      <c r="T137" s="20" t="s">
        <v>24</v>
      </c>
      <c r="U137" s="20" t="str">
        <f>VLOOKUP(O137,'Customer List'!B:C,2,)</f>
        <v>Chandigarh</v>
      </c>
      <c r="V137" s="49"/>
      <c r="W137" s="7"/>
      <c r="X137" s="6" t="str">
        <f t="shared" si="24"/>
        <v/>
      </c>
      <c r="Y137" s="6" t="str">
        <f t="shared" si="25"/>
        <v>Tuesday</v>
      </c>
      <c r="Z137" s="6" t="str">
        <f t="shared" si="26"/>
        <v/>
      </c>
    </row>
    <row r="138" spans="1:26" s="23" customFormat="1" x14ac:dyDescent="0.25">
      <c r="A138" s="6">
        <f t="shared" si="22"/>
        <v>137</v>
      </c>
      <c r="B138" s="20" t="s">
        <v>19</v>
      </c>
      <c r="C138" s="21">
        <v>45808</v>
      </c>
      <c r="D138" s="21">
        <v>45808</v>
      </c>
      <c r="E138" s="29">
        <v>50.4</v>
      </c>
      <c r="F138" s="30">
        <f t="shared" si="23"/>
        <v>50.4</v>
      </c>
      <c r="G138" s="22">
        <v>304006</v>
      </c>
      <c r="H138" s="22" t="s">
        <v>201</v>
      </c>
      <c r="I138" s="22">
        <v>1</v>
      </c>
      <c r="J138" s="22">
        <v>1</v>
      </c>
      <c r="K138" s="22">
        <f t="shared" si="21"/>
        <v>0</v>
      </c>
      <c r="L138" s="20" t="s">
        <v>112</v>
      </c>
      <c r="M138" s="21">
        <v>45822</v>
      </c>
      <c r="N138" s="31">
        <v>7254</v>
      </c>
      <c r="O138" s="20" t="s">
        <v>171</v>
      </c>
      <c r="P138" s="55"/>
      <c r="Q138" s="55"/>
      <c r="R138" s="32">
        <v>4</v>
      </c>
      <c r="S138" s="41"/>
      <c r="T138" s="20" t="s">
        <v>24</v>
      </c>
      <c r="U138" s="20" t="str">
        <f>VLOOKUP(O138,'Customer List'!B:C,2,)</f>
        <v>Lucknow</v>
      </c>
      <c r="V138" s="49"/>
      <c r="W138" s="7"/>
      <c r="X138" s="6" t="str">
        <f t="shared" si="24"/>
        <v/>
      </c>
      <c r="Y138" s="6" t="str">
        <f t="shared" si="25"/>
        <v>Saturday</v>
      </c>
      <c r="Z138" s="6" t="str">
        <f t="shared" si="26"/>
        <v/>
      </c>
    </row>
    <row r="139" spans="1:26" x14ac:dyDescent="0.25">
      <c r="A139" s="6">
        <f t="shared" si="22"/>
        <v>138</v>
      </c>
      <c r="B139" s="6" t="s">
        <v>64</v>
      </c>
      <c r="C139" s="7">
        <v>45807</v>
      </c>
      <c r="D139" s="7">
        <v>45818</v>
      </c>
      <c r="E139" s="24">
        <v>91.65</v>
      </c>
      <c r="F139" s="26">
        <f t="shared" si="23"/>
        <v>91.65</v>
      </c>
      <c r="G139" s="8">
        <v>304242</v>
      </c>
      <c r="H139" s="8" t="s">
        <v>1335</v>
      </c>
      <c r="I139" s="8">
        <v>1</v>
      </c>
      <c r="J139" s="8">
        <v>1</v>
      </c>
      <c r="K139" s="8">
        <f t="shared" si="21"/>
        <v>0</v>
      </c>
      <c r="L139" s="6" t="s">
        <v>66</v>
      </c>
      <c r="M139" s="7">
        <v>45820</v>
      </c>
      <c r="N139" s="9">
        <v>12055.5</v>
      </c>
      <c r="O139" s="6" t="s">
        <v>22</v>
      </c>
      <c r="P139" s="54"/>
      <c r="Q139" s="54"/>
      <c r="R139" s="10">
        <v>4</v>
      </c>
      <c r="S139" s="40"/>
      <c r="T139" s="6" t="s">
        <v>24</v>
      </c>
      <c r="U139" s="6" t="str">
        <f>VLOOKUP(O139,'Customer List'!B:C,2,)</f>
        <v>Delhi</v>
      </c>
      <c r="V139" s="47"/>
      <c r="W139" s="7"/>
      <c r="X139" s="6" t="str">
        <f t="shared" si="24"/>
        <v/>
      </c>
      <c r="Y139" s="6" t="str">
        <f t="shared" si="25"/>
        <v>Thursday</v>
      </c>
      <c r="Z139" s="6" t="str">
        <f t="shared" si="26"/>
        <v/>
      </c>
    </row>
    <row r="140" spans="1:26" x14ac:dyDescent="0.25">
      <c r="A140" s="6">
        <f t="shared" si="22"/>
        <v>139</v>
      </c>
      <c r="B140" s="6" t="s">
        <v>64</v>
      </c>
      <c r="C140" s="7">
        <v>45807</v>
      </c>
      <c r="D140" s="7">
        <v>45818</v>
      </c>
      <c r="E140" s="24">
        <v>133</v>
      </c>
      <c r="F140" s="26">
        <f t="shared" si="23"/>
        <v>133</v>
      </c>
      <c r="G140" s="8">
        <v>305623</v>
      </c>
      <c r="H140" s="8" t="s">
        <v>1336</v>
      </c>
      <c r="I140" s="8">
        <v>1</v>
      </c>
      <c r="J140" s="8">
        <v>1</v>
      </c>
      <c r="K140" s="8">
        <f t="shared" ref="K140:K203" si="27">I140-J140</f>
        <v>0</v>
      </c>
      <c r="L140" s="6" t="s">
        <v>66</v>
      </c>
      <c r="M140" s="7">
        <v>45820</v>
      </c>
      <c r="N140" s="9">
        <v>16245</v>
      </c>
      <c r="O140" s="6" t="s">
        <v>22</v>
      </c>
      <c r="P140" s="54"/>
      <c r="Q140" s="54"/>
      <c r="R140" s="10">
        <v>4</v>
      </c>
      <c r="S140" s="40"/>
      <c r="T140" s="6" t="s">
        <v>24</v>
      </c>
      <c r="U140" s="6" t="str">
        <f>VLOOKUP(O140,'Customer List'!B:C,2,)</f>
        <v>Delhi</v>
      </c>
      <c r="V140" s="47"/>
      <c r="W140" s="7"/>
      <c r="X140" s="6" t="str">
        <f t="shared" si="24"/>
        <v/>
      </c>
      <c r="Y140" s="6" t="str">
        <f t="shared" si="25"/>
        <v>Thursday</v>
      </c>
      <c r="Z140" s="6" t="str">
        <f t="shared" si="26"/>
        <v/>
      </c>
    </row>
    <row r="141" spans="1:26" x14ac:dyDescent="0.25">
      <c r="A141" s="6">
        <f t="shared" ref="A141:A204" si="28">A140+1</f>
        <v>140</v>
      </c>
      <c r="B141" s="6" t="s">
        <v>64</v>
      </c>
      <c r="C141" s="7">
        <v>45807</v>
      </c>
      <c r="D141" s="7">
        <v>45818</v>
      </c>
      <c r="E141" s="24">
        <v>326.25</v>
      </c>
      <c r="F141" s="26">
        <f t="shared" si="23"/>
        <v>652.5</v>
      </c>
      <c r="G141" s="8">
        <v>306742</v>
      </c>
      <c r="H141" s="8" t="s">
        <v>1337</v>
      </c>
      <c r="I141" s="8">
        <v>2</v>
      </c>
      <c r="J141" s="8">
        <v>2</v>
      </c>
      <c r="K141" s="8">
        <f t="shared" si="27"/>
        <v>0</v>
      </c>
      <c r="L141" s="6" t="s">
        <v>92</v>
      </c>
      <c r="M141" s="7">
        <v>45818</v>
      </c>
      <c r="N141" s="9">
        <v>94395</v>
      </c>
      <c r="O141" s="6" t="s">
        <v>270</v>
      </c>
      <c r="P141" s="54"/>
      <c r="Q141" s="54"/>
      <c r="R141" s="10">
        <v>4</v>
      </c>
      <c r="S141" s="40"/>
      <c r="T141" s="6" t="s">
        <v>24</v>
      </c>
      <c r="U141" s="6" t="str">
        <f>VLOOKUP(O141,'Customer List'!B:C,2,)</f>
        <v>Banglore</v>
      </c>
      <c r="V141" s="47"/>
      <c r="W141" s="7"/>
      <c r="X141" s="6" t="str">
        <f t="shared" si="24"/>
        <v/>
      </c>
      <c r="Y141" s="6" t="str">
        <f t="shared" si="25"/>
        <v>Tuesday</v>
      </c>
      <c r="Z141" s="6" t="str">
        <f t="shared" si="26"/>
        <v/>
      </c>
    </row>
    <row r="142" spans="1:26" x14ac:dyDescent="0.25">
      <c r="A142" s="6">
        <f t="shared" si="28"/>
        <v>141</v>
      </c>
      <c r="B142" s="6" t="s">
        <v>64</v>
      </c>
      <c r="C142" s="7">
        <v>45807</v>
      </c>
      <c r="D142" s="7">
        <v>45818</v>
      </c>
      <c r="E142" s="24">
        <v>100.1</v>
      </c>
      <c r="F142" s="26">
        <f t="shared" si="23"/>
        <v>100.1</v>
      </c>
      <c r="G142" s="8">
        <v>307627</v>
      </c>
      <c r="H142" s="8" t="s">
        <v>1338</v>
      </c>
      <c r="I142" s="8">
        <v>1</v>
      </c>
      <c r="J142" s="8">
        <v>1</v>
      </c>
      <c r="K142" s="8">
        <f t="shared" si="27"/>
        <v>0</v>
      </c>
      <c r="L142" s="6" t="s">
        <v>107</v>
      </c>
      <c r="M142" s="7">
        <v>45818</v>
      </c>
      <c r="N142" s="9">
        <v>15515.5</v>
      </c>
      <c r="O142" s="6" t="s">
        <v>1927</v>
      </c>
      <c r="P142" s="54"/>
      <c r="Q142" s="54"/>
      <c r="R142" s="10">
        <v>4</v>
      </c>
      <c r="S142" s="40"/>
      <c r="T142" s="6" t="s">
        <v>24</v>
      </c>
      <c r="U142" s="6" t="str">
        <f>VLOOKUP(O142,'Customer List'!B:C,2,)</f>
        <v>Chandigarh</v>
      </c>
      <c r="V142" s="47"/>
      <c r="W142" s="7"/>
      <c r="X142" s="6" t="str">
        <f t="shared" si="24"/>
        <v/>
      </c>
      <c r="Y142" s="6" t="str">
        <f t="shared" si="25"/>
        <v>Tuesday</v>
      </c>
      <c r="Z142" s="6" t="str">
        <f t="shared" si="26"/>
        <v/>
      </c>
    </row>
    <row r="143" spans="1:26" x14ac:dyDescent="0.25">
      <c r="A143" s="6">
        <f t="shared" si="28"/>
        <v>142</v>
      </c>
      <c r="B143" s="6" t="s">
        <v>64</v>
      </c>
      <c r="C143" s="7">
        <v>45807</v>
      </c>
      <c r="D143" s="7">
        <v>45818</v>
      </c>
      <c r="E143" s="24">
        <v>144.19999999999999</v>
      </c>
      <c r="F143" s="26">
        <f t="shared" si="23"/>
        <v>144.19999999999999</v>
      </c>
      <c r="G143" s="8">
        <v>308102</v>
      </c>
      <c r="H143" s="8" t="s">
        <v>115</v>
      </c>
      <c r="I143" s="8">
        <v>1</v>
      </c>
      <c r="J143" s="8">
        <v>1</v>
      </c>
      <c r="K143" s="8">
        <f t="shared" si="27"/>
        <v>0</v>
      </c>
      <c r="L143" s="6" t="s">
        <v>116</v>
      </c>
      <c r="M143" s="7">
        <v>45818</v>
      </c>
      <c r="N143" s="9">
        <v>20754.5</v>
      </c>
      <c r="O143" s="6" t="s">
        <v>171</v>
      </c>
      <c r="P143" s="54"/>
      <c r="Q143" s="54"/>
      <c r="R143" s="10">
        <v>4</v>
      </c>
      <c r="S143" s="40"/>
      <c r="T143" s="6" t="s">
        <v>24</v>
      </c>
      <c r="U143" s="6" t="str">
        <f>VLOOKUP(O143,'Customer List'!B:C,2,)</f>
        <v>Lucknow</v>
      </c>
      <c r="V143" s="47"/>
      <c r="W143" s="7"/>
      <c r="X143" s="6" t="str">
        <f t="shared" si="24"/>
        <v/>
      </c>
      <c r="Y143" s="6" t="str">
        <f t="shared" si="25"/>
        <v>Tuesday</v>
      </c>
      <c r="Z143" s="6" t="str">
        <f t="shared" si="26"/>
        <v/>
      </c>
    </row>
    <row r="144" spans="1:26" x14ac:dyDescent="0.25">
      <c r="A144" s="6">
        <f t="shared" si="28"/>
        <v>143</v>
      </c>
      <c r="B144" s="6" t="s">
        <v>64</v>
      </c>
      <c r="C144" s="7">
        <v>45807</v>
      </c>
      <c r="D144" s="7">
        <v>45818</v>
      </c>
      <c r="E144" s="24">
        <v>180.6</v>
      </c>
      <c r="F144" s="26">
        <f t="shared" si="23"/>
        <v>180.6</v>
      </c>
      <c r="G144" s="8">
        <v>308104</v>
      </c>
      <c r="H144" s="8" t="s">
        <v>117</v>
      </c>
      <c r="I144" s="8">
        <v>1</v>
      </c>
      <c r="J144" s="8">
        <v>1</v>
      </c>
      <c r="K144" s="8">
        <f t="shared" si="27"/>
        <v>0</v>
      </c>
      <c r="L144" s="6" t="s">
        <v>116</v>
      </c>
      <c r="M144" s="7">
        <v>45818</v>
      </c>
      <c r="N144" s="9">
        <v>25993.5</v>
      </c>
      <c r="O144" s="6" t="s">
        <v>171</v>
      </c>
      <c r="P144" s="54"/>
      <c r="Q144" s="54"/>
      <c r="R144" s="10">
        <v>4</v>
      </c>
      <c r="S144" s="40"/>
      <c r="T144" s="6" t="s">
        <v>24</v>
      </c>
      <c r="U144" s="6" t="str">
        <f>VLOOKUP(O144,'Customer List'!B:C,2,)</f>
        <v>Lucknow</v>
      </c>
      <c r="V144" s="47"/>
      <c r="W144" s="7"/>
      <c r="X144" s="6" t="str">
        <f t="shared" si="24"/>
        <v/>
      </c>
      <c r="Y144" s="6" t="str">
        <f t="shared" si="25"/>
        <v>Tuesday</v>
      </c>
      <c r="Z144" s="6" t="str">
        <f t="shared" si="26"/>
        <v/>
      </c>
    </row>
    <row r="145" spans="1:26" x14ac:dyDescent="0.25">
      <c r="A145" s="6">
        <f t="shared" si="28"/>
        <v>144</v>
      </c>
      <c r="B145" s="6" t="s">
        <v>64</v>
      </c>
      <c r="C145" s="7">
        <v>45807</v>
      </c>
      <c r="D145" s="7">
        <v>45818</v>
      </c>
      <c r="E145" s="24">
        <v>100.1</v>
      </c>
      <c r="F145" s="26">
        <f t="shared" si="23"/>
        <v>100.1</v>
      </c>
      <c r="G145" s="8">
        <v>310906</v>
      </c>
      <c r="H145" s="8" t="s">
        <v>129</v>
      </c>
      <c r="I145" s="8">
        <v>1</v>
      </c>
      <c r="J145" s="8">
        <v>1</v>
      </c>
      <c r="K145" s="8">
        <f t="shared" si="27"/>
        <v>0</v>
      </c>
      <c r="L145" s="6" t="s">
        <v>116</v>
      </c>
      <c r="M145" s="7">
        <v>45818</v>
      </c>
      <c r="N145" s="9">
        <v>14407.25</v>
      </c>
      <c r="O145" s="6" t="s">
        <v>171</v>
      </c>
      <c r="P145" s="54"/>
      <c r="Q145" s="54"/>
      <c r="R145" s="10">
        <v>4</v>
      </c>
      <c r="S145" s="40"/>
      <c r="T145" s="6" t="s">
        <v>24</v>
      </c>
      <c r="U145" s="6" t="str">
        <f>VLOOKUP(O145,'Customer List'!B:C,2,)</f>
        <v>Lucknow</v>
      </c>
      <c r="V145" s="47"/>
      <c r="W145" s="7"/>
      <c r="X145" s="6" t="str">
        <f t="shared" si="24"/>
        <v/>
      </c>
      <c r="Y145" s="6" t="str">
        <f t="shared" si="25"/>
        <v>Tuesday</v>
      </c>
      <c r="Z145" s="6" t="str">
        <f t="shared" si="26"/>
        <v/>
      </c>
    </row>
    <row r="146" spans="1:26" x14ac:dyDescent="0.25">
      <c r="A146" s="6">
        <f t="shared" si="28"/>
        <v>145</v>
      </c>
      <c r="B146" s="6" t="s">
        <v>64</v>
      </c>
      <c r="C146" s="7">
        <v>45807</v>
      </c>
      <c r="D146" s="7">
        <v>45818</v>
      </c>
      <c r="E146" s="24">
        <v>115.5</v>
      </c>
      <c r="F146" s="26">
        <f t="shared" si="23"/>
        <v>115.5</v>
      </c>
      <c r="G146" s="8">
        <v>315809</v>
      </c>
      <c r="H146" s="8" t="s">
        <v>1339</v>
      </c>
      <c r="I146" s="8">
        <v>1</v>
      </c>
      <c r="J146" s="8">
        <v>1</v>
      </c>
      <c r="K146" s="8">
        <f t="shared" si="27"/>
        <v>0</v>
      </c>
      <c r="L146" s="6" t="s">
        <v>96</v>
      </c>
      <c r="M146" s="7">
        <v>45821</v>
      </c>
      <c r="N146" s="9">
        <v>16112.25</v>
      </c>
      <c r="O146" s="6" t="s">
        <v>97</v>
      </c>
      <c r="P146" s="54"/>
      <c r="Q146" s="54"/>
      <c r="R146" s="10">
        <v>4</v>
      </c>
      <c r="S146" s="40"/>
      <c r="T146" s="6" t="s">
        <v>24</v>
      </c>
      <c r="U146" s="6" t="str">
        <f>VLOOKUP(O146,'Customer List'!B:C,2,)</f>
        <v>Gwalior, Mp</v>
      </c>
      <c r="V146" s="47"/>
      <c r="W146" s="7"/>
      <c r="X146" s="6" t="str">
        <f t="shared" si="24"/>
        <v/>
      </c>
      <c r="Y146" s="6" t="str">
        <f t="shared" si="25"/>
        <v>Friday</v>
      </c>
      <c r="Z146" s="6" t="str">
        <f t="shared" si="26"/>
        <v/>
      </c>
    </row>
    <row r="147" spans="1:26" x14ac:dyDescent="0.25">
      <c r="A147" s="6">
        <f t="shared" si="28"/>
        <v>146</v>
      </c>
      <c r="B147" s="6" t="s">
        <v>64</v>
      </c>
      <c r="C147" s="7">
        <v>45807</v>
      </c>
      <c r="D147" s="7">
        <v>45818</v>
      </c>
      <c r="E147" s="24">
        <v>35.75</v>
      </c>
      <c r="F147" s="26">
        <f t="shared" si="23"/>
        <v>35.75</v>
      </c>
      <c r="G147" s="8">
        <v>317302</v>
      </c>
      <c r="H147" s="8" t="s">
        <v>1340</v>
      </c>
      <c r="I147" s="8">
        <v>1</v>
      </c>
      <c r="J147" s="8">
        <v>1</v>
      </c>
      <c r="K147" s="8">
        <f t="shared" si="27"/>
        <v>0</v>
      </c>
      <c r="L147" s="6" t="s">
        <v>66</v>
      </c>
      <c r="M147" s="7">
        <v>45820</v>
      </c>
      <c r="N147" s="9">
        <v>4702.5</v>
      </c>
      <c r="O147" s="6" t="s">
        <v>22</v>
      </c>
      <c r="P147" s="54"/>
      <c r="Q147" s="54"/>
      <c r="R147" s="10">
        <v>4</v>
      </c>
      <c r="S147" s="40"/>
      <c r="T147" s="6" t="s">
        <v>24</v>
      </c>
      <c r="U147" s="6" t="str">
        <f>VLOOKUP(O147,'Customer List'!B:C,2,)</f>
        <v>Delhi</v>
      </c>
      <c r="V147" s="47"/>
      <c r="W147" s="7"/>
      <c r="X147" s="6" t="str">
        <f t="shared" si="24"/>
        <v/>
      </c>
      <c r="Y147" s="6" t="str">
        <f t="shared" si="25"/>
        <v>Thursday</v>
      </c>
      <c r="Z147" s="6" t="str">
        <f t="shared" si="26"/>
        <v/>
      </c>
    </row>
    <row r="148" spans="1:26" x14ac:dyDescent="0.25">
      <c r="A148" s="6">
        <f t="shared" si="28"/>
        <v>147</v>
      </c>
      <c r="B148" s="6" t="s">
        <v>64</v>
      </c>
      <c r="C148" s="7">
        <v>45807</v>
      </c>
      <c r="D148" s="7">
        <v>45818</v>
      </c>
      <c r="E148" s="24">
        <v>140.69999999999999</v>
      </c>
      <c r="F148" s="26">
        <f t="shared" si="23"/>
        <v>140.69999999999999</v>
      </c>
      <c r="G148" s="8">
        <v>317329</v>
      </c>
      <c r="H148" s="8" t="s">
        <v>119</v>
      </c>
      <c r="I148" s="8">
        <v>1</v>
      </c>
      <c r="J148" s="8">
        <v>1</v>
      </c>
      <c r="K148" s="8">
        <f t="shared" si="27"/>
        <v>0</v>
      </c>
      <c r="L148" s="6" t="s">
        <v>66</v>
      </c>
      <c r="M148" s="7">
        <v>45820</v>
      </c>
      <c r="N148" s="9">
        <v>17185.5</v>
      </c>
      <c r="O148" s="6" t="s">
        <v>22</v>
      </c>
      <c r="P148" s="54"/>
      <c r="Q148" s="54"/>
      <c r="R148" s="10">
        <v>4</v>
      </c>
      <c r="S148" s="40"/>
      <c r="T148" s="6" t="s">
        <v>24</v>
      </c>
      <c r="U148" s="6" t="str">
        <f>VLOOKUP(O148,'Customer List'!B:C,2,)</f>
        <v>Delhi</v>
      </c>
      <c r="V148" s="47"/>
      <c r="W148" s="7"/>
      <c r="X148" s="6" t="str">
        <f t="shared" si="24"/>
        <v/>
      </c>
      <c r="Y148" s="6" t="str">
        <f t="shared" si="25"/>
        <v>Thursday</v>
      </c>
      <c r="Z148" s="6" t="str">
        <f t="shared" si="26"/>
        <v/>
      </c>
    </row>
    <row r="149" spans="1:26" x14ac:dyDescent="0.25">
      <c r="A149" s="6">
        <f t="shared" si="28"/>
        <v>148</v>
      </c>
      <c r="B149" s="6" t="s">
        <v>64</v>
      </c>
      <c r="C149" s="7">
        <v>45807</v>
      </c>
      <c r="D149" s="7">
        <v>45818</v>
      </c>
      <c r="E149" s="24">
        <v>147.69999999999999</v>
      </c>
      <c r="F149" s="26">
        <f t="shared" si="23"/>
        <v>147.69999999999999</v>
      </c>
      <c r="G149" s="8">
        <v>318304</v>
      </c>
      <c r="H149" s="8" t="s">
        <v>1341</v>
      </c>
      <c r="I149" s="8">
        <v>1</v>
      </c>
      <c r="J149" s="8">
        <v>1</v>
      </c>
      <c r="K149" s="8">
        <f t="shared" si="27"/>
        <v>0</v>
      </c>
      <c r="L149" s="6" t="s">
        <v>116</v>
      </c>
      <c r="M149" s="7">
        <v>45818</v>
      </c>
      <c r="N149" s="9">
        <v>21258.25</v>
      </c>
      <c r="O149" s="6" t="s">
        <v>171</v>
      </c>
      <c r="P149" s="54"/>
      <c r="Q149" s="54"/>
      <c r="R149" s="10">
        <v>4</v>
      </c>
      <c r="S149" s="40"/>
      <c r="T149" s="6" t="s">
        <v>24</v>
      </c>
      <c r="U149" s="6" t="str">
        <f>VLOOKUP(O149,'Customer List'!B:C,2,)</f>
        <v>Lucknow</v>
      </c>
      <c r="V149" s="47"/>
      <c r="W149" s="7"/>
      <c r="X149" s="6" t="str">
        <f t="shared" si="24"/>
        <v/>
      </c>
      <c r="Y149" s="6" t="str">
        <f t="shared" si="25"/>
        <v>Tuesday</v>
      </c>
      <c r="Z149" s="6" t="str">
        <f t="shared" si="26"/>
        <v/>
      </c>
    </row>
    <row r="150" spans="1:26" x14ac:dyDescent="0.25">
      <c r="A150" s="6">
        <f t="shared" si="28"/>
        <v>149</v>
      </c>
      <c r="B150" s="6" t="s">
        <v>64</v>
      </c>
      <c r="C150" s="7">
        <v>45807</v>
      </c>
      <c r="D150" s="7">
        <v>45818</v>
      </c>
      <c r="E150" s="24">
        <v>107.1</v>
      </c>
      <c r="F150" s="26">
        <f t="shared" si="23"/>
        <v>214.2</v>
      </c>
      <c r="G150" s="8">
        <v>318317</v>
      </c>
      <c r="H150" s="8" t="s">
        <v>1342</v>
      </c>
      <c r="I150" s="8">
        <v>2</v>
      </c>
      <c r="J150" s="8">
        <v>2</v>
      </c>
      <c r="K150" s="8">
        <f t="shared" si="27"/>
        <v>0</v>
      </c>
      <c r="L150" s="6" t="s">
        <v>109</v>
      </c>
      <c r="M150" s="7">
        <v>45821</v>
      </c>
      <c r="N150" s="9">
        <v>33201</v>
      </c>
      <c r="O150" s="6" t="s">
        <v>258</v>
      </c>
      <c r="P150" s="54"/>
      <c r="Q150" s="54"/>
      <c r="R150" s="10">
        <v>4</v>
      </c>
      <c r="S150" s="40"/>
      <c r="T150" s="6" t="s">
        <v>24</v>
      </c>
      <c r="U150" s="6" t="str">
        <f>VLOOKUP(O150,'Customer List'!B:C,2,)</f>
        <v>Gujrat</v>
      </c>
      <c r="V150" s="47"/>
      <c r="W150" s="7"/>
      <c r="X150" s="6" t="str">
        <f t="shared" si="24"/>
        <v/>
      </c>
      <c r="Y150" s="6" t="str">
        <f t="shared" si="25"/>
        <v>Friday</v>
      </c>
      <c r="Z150" s="6" t="str">
        <f t="shared" si="26"/>
        <v/>
      </c>
    </row>
    <row r="151" spans="1:26" x14ac:dyDescent="0.25">
      <c r="A151" s="6">
        <f t="shared" si="28"/>
        <v>150</v>
      </c>
      <c r="B151" s="6" t="s">
        <v>64</v>
      </c>
      <c r="C151" s="7">
        <v>45807</v>
      </c>
      <c r="D151" s="7">
        <v>45818</v>
      </c>
      <c r="E151" s="24">
        <v>119.7</v>
      </c>
      <c r="F151" s="26">
        <f t="shared" si="23"/>
        <v>119.7</v>
      </c>
      <c r="G151" s="8">
        <v>323204</v>
      </c>
      <c r="H151" s="8" t="s">
        <v>1343</v>
      </c>
      <c r="I151" s="8">
        <v>1</v>
      </c>
      <c r="J151" s="8">
        <v>1</v>
      </c>
      <c r="K151" s="8">
        <f t="shared" si="27"/>
        <v>0</v>
      </c>
      <c r="L151" s="6" t="s">
        <v>116</v>
      </c>
      <c r="M151" s="7">
        <v>45818</v>
      </c>
      <c r="N151" s="9">
        <v>17228.25</v>
      </c>
      <c r="O151" s="6" t="s">
        <v>171</v>
      </c>
      <c r="P151" s="54"/>
      <c r="Q151" s="54"/>
      <c r="R151" s="10">
        <v>4</v>
      </c>
      <c r="S151" s="40"/>
      <c r="T151" s="6" t="s">
        <v>24</v>
      </c>
      <c r="U151" s="6" t="str">
        <f>VLOOKUP(O151,'Customer List'!B:C,2,)</f>
        <v>Lucknow</v>
      </c>
      <c r="V151" s="47"/>
      <c r="W151" s="7"/>
      <c r="X151" s="6" t="str">
        <f t="shared" si="24"/>
        <v/>
      </c>
      <c r="Y151" s="6" t="str">
        <f t="shared" si="25"/>
        <v>Tuesday</v>
      </c>
      <c r="Z151" s="6" t="str">
        <f t="shared" si="26"/>
        <v/>
      </c>
    </row>
    <row r="152" spans="1:26" x14ac:dyDescent="0.25">
      <c r="A152" s="6">
        <f t="shared" si="28"/>
        <v>151</v>
      </c>
      <c r="B152" s="6" t="s">
        <v>64</v>
      </c>
      <c r="C152" s="7">
        <v>45807</v>
      </c>
      <c r="D152" s="7">
        <v>45818</v>
      </c>
      <c r="E152" s="24">
        <v>187.6</v>
      </c>
      <c r="F152" s="26">
        <f t="shared" si="23"/>
        <v>187.6</v>
      </c>
      <c r="G152" s="8">
        <v>328610</v>
      </c>
      <c r="H152" s="8" t="s">
        <v>1344</v>
      </c>
      <c r="I152" s="8">
        <v>1</v>
      </c>
      <c r="J152" s="8">
        <v>1</v>
      </c>
      <c r="K152" s="8">
        <f t="shared" si="27"/>
        <v>0</v>
      </c>
      <c r="L152" s="6" t="s">
        <v>116</v>
      </c>
      <c r="M152" s="7">
        <v>45818</v>
      </c>
      <c r="N152" s="9">
        <v>27001</v>
      </c>
      <c r="O152" s="6" t="s">
        <v>171</v>
      </c>
      <c r="P152" s="54"/>
      <c r="Q152" s="54"/>
      <c r="R152" s="10">
        <v>4</v>
      </c>
      <c r="S152" s="40"/>
      <c r="T152" s="6" t="s">
        <v>24</v>
      </c>
      <c r="U152" s="6" t="str">
        <f>VLOOKUP(O152,'Customer List'!B:C,2,)</f>
        <v>Lucknow</v>
      </c>
      <c r="V152" s="47"/>
      <c r="W152" s="7"/>
      <c r="X152" s="6" t="str">
        <f t="shared" si="24"/>
        <v/>
      </c>
      <c r="Y152" s="6" t="str">
        <f t="shared" si="25"/>
        <v>Tuesday</v>
      </c>
      <c r="Z152" s="6" t="str">
        <f t="shared" si="26"/>
        <v/>
      </c>
    </row>
    <row r="153" spans="1:26" x14ac:dyDescent="0.25">
      <c r="A153" s="6">
        <f t="shared" si="28"/>
        <v>152</v>
      </c>
      <c r="B153" s="6" t="s">
        <v>64</v>
      </c>
      <c r="C153" s="7">
        <v>45807</v>
      </c>
      <c r="D153" s="7">
        <v>45818</v>
      </c>
      <c r="E153" s="24">
        <v>160.30000000000001</v>
      </c>
      <c r="F153" s="26">
        <f t="shared" si="23"/>
        <v>160.30000000000001</v>
      </c>
      <c r="G153" s="8">
        <v>329904</v>
      </c>
      <c r="H153" s="8" t="s">
        <v>1345</v>
      </c>
      <c r="I153" s="8">
        <v>1</v>
      </c>
      <c r="J153" s="8">
        <v>1</v>
      </c>
      <c r="K153" s="8">
        <f t="shared" si="27"/>
        <v>0</v>
      </c>
      <c r="L153" s="6" t="s">
        <v>120</v>
      </c>
      <c r="M153" s="7">
        <v>45818</v>
      </c>
      <c r="N153" s="9">
        <v>24846.5</v>
      </c>
      <c r="O153" s="6" t="s">
        <v>111</v>
      </c>
      <c r="P153" s="54"/>
      <c r="Q153" s="54"/>
      <c r="R153" s="10">
        <v>4</v>
      </c>
      <c r="S153" s="40"/>
      <c r="T153" s="6" t="s">
        <v>24</v>
      </c>
      <c r="U153" s="6" t="str">
        <f>VLOOKUP(O153,'Customer List'!B:C,2,)</f>
        <v>Chandigarh</v>
      </c>
      <c r="V153" s="47"/>
      <c r="W153" s="7"/>
      <c r="X153" s="6" t="str">
        <f t="shared" si="24"/>
        <v/>
      </c>
      <c r="Y153" s="6" t="str">
        <f t="shared" si="25"/>
        <v>Tuesday</v>
      </c>
      <c r="Z153" s="6" t="str">
        <f t="shared" si="26"/>
        <v/>
      </c>
    </row>
    <row r="154" spans="1:26" x14ac:dyDescent="0.25">
      <c r="A154" s="6">
        <f t="shared" si="28"/>
        <v>153</v>
      </c>
      <c r="B154" s="6" t="s">
        <v>64</v>
      </c>
      <c r="C154" s="7">
        <v>45807</v>
      </c>
      <c r="D154" s="7">
        <v>45818</v>
      </c>
      <c r="E154" s="24">
        <v>142.80000000000001</v>
      </c>
      <c r="F154" s="26">
        <f t="shared" si="23"/>
        <v>142.80000000000001</v>
      </c>
      <c r="G154" s="8">
        <v>329931</v>
      </c>
      <c r="H154" s="8" t="s">
        <v>1346</v>
      </c>
      <c r="I154" s="8">
        <v>1</v>
      </c>
      <c r="J154" s="8">
        <v>1</v>
      </c>
      <c r="K154" s="8">
        <f t="shared" si="27"/>
        <v>0</v>
      </c>
      <c r="L154" s="6" t="s">
        <v>66</v>
      </c>
      <c r="M154" s="7">
        <v>45820</v>
      </c>
      <c r="N154" s="9">
        <v>17442</v>
      </c>
      <c r="O154" s="6" t="s">
        <v>22</v>
      </c>
      <c r="P154" s="54"/>
      <c r="Q154" s="54"/>
      <c r="R154" s="10">
        <v>4</v>
      </c>
      <c r="S154" s="40"/>
      <c r="T154" s="6" t="s">
        <v>24</v>
      </c>
      <c r="U154" s="6" t="str">
        <f>VLOOKUP(O154,'Customer List'!B:C,2,)</f>
        <v>Delhi</v>
      </c>
      <c r="V154" s="47"/>
      <c r="W154" s="7"/>
      <c r="X154" s="6" t="str">
        <f t="shared" si="24"/>
        <v/>
      </c>
      <c r="Y154" s="6" t="str">
        <f t="shared" si="25"/>
        <v>Thursday</v>
      </c>
      <c r="Z154" s="6" t="str">
        <f t="shared" si="26"/>
        <v/>
      </c>
    </row>
    <row r="155" spans="1:26" x14ac:dyDescent="0.25">
      <c r="A155" s="6">
        <f t="shared" si="28"/>
        <v>154</v>
      </c>
      <c r="B155" s="6" t="s">
        <v>64</v>
      </c>
      <c r="C155" s="7">
        <v>45807</v>
      </c>
      <c r="D155" s="7">
        <v>45818</v>
      </c>
      <c r="E155" s="24">
        <v>187.6</v>
      </c>
      <c r="F155" s="26">
        <f t="shared" si="23"/>
        <v>375.2</v>
      </c>
      <c r="G155" s="8">
        <v>331210</v>
      </c>
      <c r="H155" s="8" t="s">
        <v>121</v>
      </c>
      <c r="I155" s="8">
        <v>2</v>
      </c>
      <c r="J155" s="8">
        <v>2</v>
      </c>
      <c r="K155" s="8">
        <f t="shared" si="27"/>
        <v>0</v>
      </c>
      <c r="L155" s="6" t="s">
        <v>92</v>
      </c>
      <c r="M155" s="7">
        <v>45818</v>
      </c>
      <c r="N155" s="9">
        <v>58156</v>
      </c>
      <c r="O155" s="6" t="s">
        <v>270</v>
      </c>
      <c r="P155" s="54"/>
      <c r="Q155" s="54"/>
      <c r="R155" s="10">
        <v>4</v>
      </c>
      <c r="S155" s="40"/>
      <c r="T155" s="6" t="s">
        <v>24</v>
      </c>
      <c r="U155" s="6" t="str">
        <f>VLOOKUP(O155,'Customer List'!B:C,2,)</f>
        <v>Banglore</v>
      </c>
      <c r="V155" s="47"/>
      <c r="W155" s="7"/>
      <c r="X155" s="6" t="str">
        <f t="shared" si="24"/>
        <v/>
      </c>
      <c r="Y155" s="6" t="str">
        <f t="shared" si="25"/>
        <v>Tuesday</v>
      </c>
      <c r="Z155" s="6" t="str">
        <f t="shared" si="26"/>
        <v/>
      </c>
    </row>
    <row r="156" spans="1:26" x14ac:dyDescent="0.25">
      <c r="A156" s="6">
        <f t="shared" si="28"/>
        <v>155</v>
      </c>
      <c r="B156" s="6" t="s">
        <v>64</v>
      </c>
      <c r="C156" s="7">
        <v>45807</v>
      </c>
      <c r="D156" s="7">
        <v>45818</v>
      </c>
      <c r="E156" s="24">
        <v>250.6</v>
      </c>
      <c r="F156" s="26">
        <f t="shared" si="23"/>
        <v>250.6</v>
      </c>
      <c r="G156" s="8">
        <v>343616</v>
      </c>
      <c r="H156" s="8" t="s">
        <v>1347</v>
      </c>
      <c r="I156" s="8">
        <v>1</v>
      </c>
      <c r="J156" s="8">
        <v>1</v>
      </c>
      <c r="K156" s="8">
        <f t="shared" si="27"/>
        <v>0</v>
      </c>
      <c r="L156" s="6" t="s">
        <v>123</v>
      </c>
      <c r="M156" s="7">
        <v>45820</v>
      </c>
      <c r="N156" s="9">
        <v>36068.5</v>
      </c>
      <c r="O156" s="6" t="s">
        <v>124</v>
      </c>
      <c r="P156" s="54"/>
      <c r="Q156" s="54"/>
      <c r="R156" s="10">
        <v>4</v>
      </c>
      <c r="S156" s="40" t="s">
        <v>125</v>
      </c>
      <c r="T156" s="6" t="s">
        <v>24</v>
      </c>
      <c r="U156" s="6" t="str">
        <f>VLOOKUP(O156,'Customer List'!B:C,2,)</f>
        <v>Delhi</v>
      </c>
      <c r="V156" s="47"/>
      <c r="W156" s="7"/>
      <c r="X156" s="6" t="str">
        <f t="shared" si="24"/>
        <v/>
      </c>
      <c r="Y156" s="6" t="str">
        <f t="shared" si="25"/>
        <v>Thursday</v>
      </c>
      <c r="Z156" s="6" t="str">
        <f t="shared" si="26"/>
        <v/>
      </c>
    </row>
    <row r="157" spans="1:26" x14ac:dyDescent="0.25">
      <c r="A157" s="6">
        <f t="shared" si="28"/>
        <v>156</v>
      </c>
      <c r="B157" s="6" t="s">
        <v>64</v>
      </c>
      <c r="C157" s="7">
        <v>45807</v>
      </c>
      <c r="D157" s="7">
        <v>45818</v>
      </c>
      <c r="E157" s="24">
        <v>35.75</v>
      </c>
      <c r="F157" s="26">
        <f t="shared" si="23"/>
        <v>35.75</v>
      </c>
      <c r="G157" s="8">
        <v>344604</v>
      </c>
      <c r="H157" s="8" t="s">
        <v>29</v>
      </c>
      <c r="I157" s="8">
        <v>1</v>
      </c>
      <c r="J157" s="8">
        <v>1</v>
      </c>
      <c r="K157" s="8">
        <f t="shared" si="27"/>
        <v>0</v>
      </c>
      <c r="L157" s="6" t="s">
        <v>66</v>
      </c>
      <c r="M157" s="7">
        <v>45820</v>
      </c>
      <c r="N157" s="9">
        <v>4702.5</v>
      </c>
      <c r="O157" s="6" t="s">
        <v>22</v>
      </c>
      <c r="P157" s="54"/>
      <c r="Q157" s="54"/>
      <c r="R157" s="10">
        <v>4</v>
      </c>
      <c r="S157" s="40"/>
      <c r="T157" s="6" t="s">
        <v>24</v>
      </c>
      <c r="U157" s="6" t="str">
        <f>VLOOKUP(O157,'Customer List'!B:C,2,)</f>
        <v>Delhi</v>
      </c>
      <c r="V157" s="47"/>
      <c r="W157" s="7"/>
      <c r="X157" s="6" t="str">
        <f t="shared" si="24"/>
        <v/>
      </c>
      <c r="Y157" s="6" t="str">
        <f t="shared" si="25"/>
        <v>Thursday</v>
      </c>
      <c r="Z157" s="6" t="str">
        <f t="shared" si="26"/>
        <v/>
      </c>
    </row>
    <row r="158" spans="1:26" x14ac:dyDescent="0.25">
      <c r="A158" s="6">
        <f t="shared" si="28"/>
        <v>157</v>
      </c>
      <c r="B158" s="6" t="s">
        <v>64</v>
      </c>
      <c r="C158" s="7">
        <v>45807</v>
      </c>
      <c r="D158" s="7">
        <v>45818</v>
      </c>
      <c r="E158" s="24">
        <v>205.1</v>
      </c>
      <c r="F158" s="26">
        <f t="shared" si="23"/>
        <v>205.1</v>
      </c>
      <c r="G158" s="8">
        <v>348006</v>
      </c>
      <c r="H158" s="8" t="s">
        <v>126</v>
      </c>
      <c r="I158" s="8">
        <v>1</v>
      </c>
      <c r="J158" s="8">
        <v>1</v>
      </c>
      <c r="K158" s="8">
        <f t="shared" si="27"/>
        <v>0</v>
      </c>
      <c r="L158" s="6" t="s">
        <v>116</v>
      </c>
      <c r="M158" s="7">
        <v>45818</v>
      </c>
      <c r="N158" s="9">
        <v>29519.75</v>
      </c>
      <c r="O158" s="6" t="s">
        <v>171</v>
      </c>
      <c r="P158" s="54"/>
      <c r="Q158" s="54"/>
      <c r="R158" s="10">
        <v>4</v>
      </c>
      <c r="S158" s="40"/>
      <c r="T158" s="6" t="s">
        <v>24</v>
      </c>
      <c r="U158" s="6" t="str">
        <f>VLOOKUP(O158,'Customer List'!B:C,2,)</f>
        <v>Lucknow</v>
      </c>
      <c r="V158" s="47"/>
      <c r="W158" s="7"/>
      <c r="X158" s="6" t="str">
        <f t="shared" si="24"/>
        <v/>
      </c>
      <c r="Y158" s="6" t="str">
        <f t="shared" si="25"/>
        <v>Tuesday</v>
      </c>
      <c r="Z158" s="6" t="str">
        <f t="shared" si="26"/>
        <v/>
      </c>
    </row>
    <row r="159" spans="1:26" x14ac:dyDescent="0.25">
      <c r="A159" s="6">
        <f t="shared" si="28"/>
        <v>158</v>
      </c>
      <c r="B159" s="6" t="s">
        <v>64</v>
      </c>
      <c r="C159" s="7">
        <v>45807</v>
      </c>
      <c r="D159" s="7">
        <v>45818</v>
      </c>
      <c r="E159" s="24">
        <v>74.900000000000006</v>
      </c>
      <c r="F159" s="26">
        <f t="shared" si="23"/>
        <v>74.900000000000006</v>
      </c>
      <c r="G159" s="8">
        <v>349509</v>
      </c>
      <c r="H159" s="8" t="s">
        <v>1348</v>
      </c>
      <c r="I159" s="8">
        <v>1</v>
      </c>
      <c r="J159" s="8">
        <v>1</v>
      </c>
      <c r="K159" s="8">
        <f t="shared" si="27"/>
        <v>0</v>
      </c>
      <c r="L159" s="6" t="s">
        <v>105</v>
      </c>
      <c r="M159" s="7">
        <v>45820</v>
      </c>
      <c r="N159" s="9">
        <v>9148.5</v>
      </c>
      <c r="O159" s="6" t="s">
        <v>1028</v>
      </c>
      <c r="P159" s="54"/>
      <c r="Q159" s="54"/>
      <c r="R159" s="10">
        <v>4</v>
      </c>
      <c r="S159" s="40"/>
      <c r="T159" s="6" t="s">
        <v>24</v>
      </c>
      <c r="U159" s="6" t="str">
        <f>VLOOKUP(O159,'Customer List'!B:C,2,)</f>
        <v>Delhi</v>
      </c>
      <c r="V159" s="47"/>
      <c r="W159" s="7"/>
      <c r="X159" s="6" t="str">
        <f t="shared" si="24"/>
        <v/>
      </c>
      <c r="Y159" s="6" t="str">
        <f t="shared" si="25"/>
        <v>Thursday</v>
      </c>
      <c r="Z159" s="6" t="str">
        <f t="shared" si="26"/>
        <v/>
      </c>
    </row>
    <row r="160" spans="1:26" x14ac:dyDescent="0.25">
      <c r="A160" s="6">
        <f t="shared" si="28"/>
        <v>159</v>
      </c>
      <c r="B160" s="6" t="s">
        <v>64</v>
      </c>
      <c r="C160" s="7">
        <v>45807</v>
      </c>
      <c r="D160" s="7">
        <v>45818</v>
      </c>
      <c r="E160" s="24">
        <v>95.55</v>
      </c>
      <c r="F160" s="26">
        <f t="shared" si="23"/>
        <v>95.55</v>
      </c>
      <c r="G160" s="8">
        <v>351323</v>
      </c>
      <c r="H160" s="8" t="s">
        <v>1349</v>
      </c>
      <c r="I160" s="8">
        <v>1</v>
      </c>
      <c r="J160" s="8">
        <v>1</v>
      </c>
      <c r="K160" s="8">
        <f t="shared" si="27"/>
        <v>0</v>
      </c>
      <c r="L160" s="6" t="s">
        <v>66</v>
      </c>
      <c r="M160" s="7">
        <v>45820</v>
      </c>
      <c r="N160" s="9">
        <v>12568.5</v>
      </c>
      <c r="O160" s="6" t="s">
        <v>22</v>
      </c>
      <c r="P160" s="54"/>
      <c r="Q160" s="54"/>
      <c r="R160" s="10">
        <v>4</v>
      </c>
      <c r="S160" s="40"/>
      <c r="T160" s="6" t="s">
        <v>24</v>
      </c>
      <c r="U160" s="6" t="str">
        <f>VLOOKUP(O160,'Customer List'!B:C,2,)</f>
        <v>Delhi</v>
      </c>
      <c r="V160" s="47"/>
      <c r="W160" s="7"/>
      <c r="X160" s="6" t="str">
        <f t="shared" si="24"/>
        <v/>
      </c>
      <c r="Y160" s="6" t="str">
        <f t="shared" si="25"/>
        <v>Thursday</v>
      </c>
      <c r="Z160" s="6" t="str">
        <f t="shared" si="26"/>
        <v/>
      </c>
    </row>
    <row r="161" spans="1:26" x14ac:dyDescent="0.25">
      <c r="A161" s="6">
        <f t="shared" si="28"/>
        <v>160</v>
      </c>
      <c r="B161" s="6" t="s">
        <v>64</v>
      </c>
      <c r="C161" s="7">
        <v>45807</v>
      </c>
      <c r="D161" s="7">
        <v>45818</v>
      </c>
      <c r="E161" s="24">
        <v>242.9</v>
      </c>
      <c r="F161" s="26">
        <f t="shared" si="23"/>
        <v>242.9</v>
      </c>
      <c r="G161" s="8">
        <v>352908</v>
      </c>
      <c r="H161" s="8" t="s">
        <v>127</v>
      </c>
      <c r="I161" s="8">
        <v>1</v>
      </c>
      <c r="J161" s="8">
        <v>1</v>
      </c>
      <c r="K161" s="8">
        <f t="shared" si="27"/>
        <v>0</v>
      </c>
      <c r="L161" s="6" t="s">
        <v>116</v>
      </c>
      <c r="M161" s="7">
        <v>45818</v>
      </c>
      <c r="N161" s="9">
        <v>34960.25</v>
      </c>
      <c r="O161" s="6" t="s">
        <v>171</v>
      </c>
      <c r="P161" s="54"/>
      <c r="Q161" s="54"/>
      <c r="R161" s="10">
        <v>4</v>
      </c>
      <c r="S161" s="40"/>
      <c r="T161" s="6" t="s">
        <v>24</v>
      </c>
      <c r="U161" s="6" t="str">
        <f>VLOOKUP(O161,'Customer List'!B:C,2,)</f>
        <v>Lucknow</v>
      </c>
      <c r="V161" s="47"/>
      <c r="W161" s="7"/>
      <c r="X161" s="6" t="str">
        <f t="shared" si="24"/>
        <v/>
      </c>
      <c r="Y161" s="6" t="str">
        <f t="shared" si="25"/>
        <v>Tuesday</v>
      </c>
      <c r="Z161" s="6" t="str">
        <f t="shared" si="26"/>
        <v/>
      </c>
    </row>
    <row r="162" spans="1:26" x14ac:dyDescent="0.25">
      <c r="A162" s="6">
        <f t="shared" si="28"/>
        <v>161</v>
      </c>
      <c r="B162" s="6" t="s">
        <v>64</v>
      </c>
      <c r="C162" s="7">
        <v>45807</v>
      </c>
      <c r="D162" s="7">
        <v>45818</v>
      </c>
      <c r="E162" s="24">
        <v>334.5</v>
      </c>
      <c r="F162" s="26">
        <f t="shared" si="23"/>
        <v>334.5</v>
      </c>
      <c r="G162" s="8">
        <v>353224</v>
      </c>
      <c r="H162" s="8" t="s">
        <v>1350</v>
      </c>
      <c r="I162" s="8">
        <v>1</v>
      </c>
      <c r="J162" s="8">
        <v>1</v>
      </c>
      <c r="K162" s="8">
        <f t="shared" si="27"/>
        <v>0</v>
      </c>
      <c r="L162" s="6" t="s">
        <v>120</v>
      </c>
      <c r="M162" s="7">
        <v>45818</v>
      </c>
      <c r="N162" s="9">
        <v>48391</v>
      </c>
      <c r="O162" s="6" t="s">
        <v>111</v>
      </c>
      <c r="P162" s="54"/>
      <c r="Q162" s="54"/>
      <c r="R162" s="10">
        <v>4</v>
      </c>
      <c r="S162" s="40"/>
      <c r="T162" s="6" t="s">
        <v>24</v>
      </c>
      <c r="U162" s="6" t="str">
        <f>VLOOKUP(O162,'Customer List'!B:C,2,)</f>
        <v>Chandigarh</v>
      </c>
      <c r="V162" s="47"/>
      <c r="W162" s="7"/>
      <c r="X162" s="6" t="str">
        <f t="shared" si="24"/>
        <v/>
      </c>
      <c r="Y162" s="6" t="str">
        <f t="shared" si="25"/>
        <v>Tuesday</v>
      </c>
      <c r="Z162" s="6" t="str">
        <f t="shared" si="26"/>
        <v/>
      </c>
    </row>
    <row r="163" spans="1:26" x14ac:dyDescent="0.25">
      <c r="A163" s="6">
        <f t="shared" si="28"/>
        <v>162</v>
      </c>
      <c r="B163" s="6" t="s">
        <v>64</v>
      </c>
      <c r="C163" s="7">
        <v>45807</v>
      </c>
      <c r="D163" s="7">
        <v>45818</v>
      </c>
      <c r="E163" s="24">
        <v>169.4</v>
      </c>
      <c r="F163" s="26">
        <f t="shared" si="23"/>
        <v>169.4</v>
      </c>
      <c r="G163" s="8">
        <v>353227</v>
      </c>
      <c r="H163" s="8" t="s">
        <v>1351</v>
      </c>
      <c r="I163" s="8">
        <v>1</v>
      </c>
      <c r="J163" s="8">
        <v>1</v>
      </c>
      <c r="K163" s="8">
        <f t="shared" si="27"/>
        <v>0</v>
      </c>
      <c r="L163" s="6" t="s">
        <v>66</v>
      </c>
      <c r="M163" s="7">
        <v>45820</v>
      </c>
      <c r="N163" s="9">
        <v>20691</v>
      </c>
      <c r="O163" s="6" t="s">
        <v>22</v>
      </c>
      <c r="P163" s="54"/>
      <c r="Q163" s="54"/>
      <c r="R163" s="10">
        <v>4</v>
      </c>
      <c r="S163" s="40"/>
      <c r="T163" s="6" t="s">
        <v>24</v>
      </c>
      <c r="U163" s="6" t="str">
        <f>VLOOKUP(O163,'Customer List'!B:C,2,)</f>
        <v>Delhi</v>
      </c>
      <c r="V163" s="47"/>
      <c r="W163" s="7"/>
      <c r="X163" s="6" t="str">
        <f t="shared" si="24"/>
        <v/>
      </c>
      <c r="Y163" s="6" t="str">
        <f t="shared" si="25"/>
        <v>Thursday</v>
      </c>
      <c r="Z163" s="6" t="str">
        <f t="shared" si="26"/>
        <v/>
      </c>
    </row>
    <row r="164" spans="1:26" x14ac:dyDescent="0.25">
      <c r="A164" s="6">
        <f t="shared" si="28"/>
        <v>163</v>
      </c>
      <c r="B164" s="6" t="s">
        <v>64</v>
      </c>
      <c r="C164" s="7">
        <v>45807</v>
      </c>
      <c r="D164" s="7">
        <v>45818</v>
      </c>
      <c r="E164" s="24">
        <v>173.6</v>
      </c>
      <c r="F164" s="26">
        <f t="shared" si="23"/>
        <v>173.6</v>
      </c>
      <c r="G164" s="8">
        <v>353419</v>
      </c>
      <c r="H164" s="8" t="s">
        <v>1352</v>
      </c>
      <c r="I164" s="8">
        <v>1</v>
      </c>
      <c r="J164" s="8">
        <v>1</v>
      </c>
      <c r="K164" s="8">
        <f t="shared" si="27"/>
        <v>0</v>
      </c>
      <c r="L164" s="6" t="s">
        <v>66</v>
      </c>
      <c r="M164" s="7">
        <v>45820</v>
      </c>
      <c r="N164" s="9">
        <v>21204</v>
      </c>
      <c r="O164" s="6" t="s">
        <v>22</v>
      </c>
      <c r="P164" s="54"/>
      <c r="Q164" s="54"/>
      <c r="R164" s="10">
        <v>4</v>
      </c>
      <c r="S164" s="40"/>
      <c r="T164" s="6" t="s">
        <v>24</v>
      </c>
      <c r="U164" s="6" t="str">
        <f>VLOOKUP(O164,'Customer List'!B:C,2,)</f>
        <v>Delhi</v>
      </c>
      <c r="V164" s="47"/>
      <c r="W164" s="7"/>
      <c r="X164" s="6" t="str">
        <f t="shared" si="24"/>
        <v/>
      </c>
      <c r="Y164" s="6" t="str">
        <f t="shared" si="25"/>
        <v>Thursday</v>
      </c>
      <c r="Z164" s="6" t="str">
        <f t="shared" si="26"/>
        <v/>
      </c>
    </row>
    <row r="165" spans="1:26" x14ac:dyDescent="0.25">
      <c r="A165" s="6">
        <f t="shared" si="28"/>
        <v>164</v>
      </c>
      <c r="B165" s="6" t="s">
        <v>64</v>
      </c>
      <c r="C165" s="7">
        <v>45807</v>
      </c>
      <c r="D165" s="7">
        <v>45818</v>
      </c>
      <c r="E165" s="24">
        <v>103.35</v>
      </c>
      <c r="F165" s="26">
        <f t="shared" si="23"/>
        <v>103.35</v>
      </c>
      <c r="G165" s="8">
        <v>353719</v>
      </c>
      <c r="H165" s="8" t="s">
        <v>1353</v>
      </c>
      <c r="I165" s="8">
        <v>1</v>
      </c>
      <c r="J165" s="8">
        <v>1</v>
      </c>
      <c r="K165" s="8">
        <f t="shared" si="27"/>
        <v>0</v>
      </c>
      <c r="L165" s="6" t="s">
        <v>66</v>
      </c>
      <c r="M165" s="7">
        <v>45820</v>
      </c>
      <c r="N165" s="9">
        <v>13594.5</v>
      </c>
      <c r="O165" s="6" t="s">
        <v>22</v>
      </c>
      <c r="P165" s="54"/>
      <c r="Q165" s="54"/>
      <c r="R165" s="10">
        <v>4</v>
      </c>
      <c r="S165" s="40"/>
      <c r="T165" s="6" t="s">
        <v>24</v>
      </c>
      <c r="U165" s="6" t="str">
        <f>VLOOKUP(O165,'Customer List'!B:C,2,)</f>
        <v>Delhi</v>
      </c>
      <c r="V165" s="47"/>
      <c r="W165" s="7"/>
      <c r="X165" s="6" t="str">
        <f t="shared" si="24"/>
        <v/>
      </c>
      <c r="Y165" s="6" t="str">
        <f t="shared" si="25"/>
        <v>Thursday</v>
      </c>
      <c r="Z165" s="6" t="str">
        <f t="shared" si="26"/>
        <v/>
      </c>
    </row>
    <row r="166" spans="1:26" x14ac:dyDescent="0.25">
      <c r="A166" s="6">
        <f t="shared" si="28"/>
        <v>165</v>
      </c>
      <c r="B166" s="6" t="s">
        <v>64</v>
      </c>
      <c r="C166" s="7">
        <v>45807</v>
      </c>
      <c r="D166" s="7">
        <v>45818</v>
      </c>
      <c r="E166" s="24">
        <v>92.3</v>
      </c>
      <c r="F166" s="26">
        <f t="shared" si="23"/>
        <v>92.3</v>
      </c>
      <c r="G166" s="8">
        <v>356907</v>
      </c>
      <c r="H166" s="8" t="s">
        <v>1255</v>
      </c>
      <c r="I166" s="8">
        <v>1</v>
      </c>
      <c r="J166" s="8">
        <v>1</v>
      </c>
      <c r="K166" s="8">
        <f t="shared" si="27"/>
        <v>0</v>
      </c>
      <c r="L166" s="6" t="s">
        <v>66</v>
      </c>
      <c r="M166" s="7">
        <v>45820</v>
      </c>
      <c r="N166" s="9">
        <v>12141</v>
      </c>
      <c r="O166" s="6" t="s">
        <v>22</v>
      </c>
      <c r="P166" s="54"/>
      <c r="Q166" s="54"/>
      <c r="R166" s="10">
        <v>4</v>
      </c>
      <c r="S166" s="40"/>
      <c r="T166" s="6" t="s">
        <v>24</v>
      </c>
      <c r="U166" s="6" t="str">
        <f>VLOOKUP(O166,'Customer List'!B:C,2,)</f>
        <v>Delhi</v>
      </c>
      <c r="V166" s="47"/>
      <c r="W166" s="7"/>
      <c r="X166" s="6" t="str">
        <f t="shared" si="24"/>
        <v/>
      </c>
      <c r="Y166" s="6" t="str">
        <f t="shared" si="25"/>
        <v>Thursday</v>
      </c>
      <c r="Z166" s="6" t="str">
        <f t="shared" si="26"/>
        <v/>
      </c>
    </row>
    <row r="167" spans="1:26" x14ac:dyDescent="0.25">
      <c r="A167" s="6">
        <f t="shared" si="28"/>
        <v>166</v>
      </c>
      <c r="B167" s="6" t="s">
        <v>64</v>
      </c>
      <c r="C167" s="7">
        <v>45807</v>
      </c>
      <c r="D167" s="7">
        <v>45818</v>
      </c>
      <c r="E167" s="24">
        <v>103.35</v>
      </c>
      <c r="F167" s="26">
        <f t="shared" si="23"/>
        <v>103.35</v>
      </c>
      <c r="G167" s="8">
        <v>356927</v>
      </c>
      <c r="H167" s="8" t="s">
        <v>1354</v>
      </c>
      <c r="I167" s="8">
        <v>1</v>
      </c>
      <c r="J167" s="8">
        <v>1</v>
      </c>
      <c r="K167" s="8">
        <f t="shared" si="27"/>
        <v>0</v>
      </c>
      <c r="L167" s="6" t="s">
        <v>66</v>
      </c>
      <c r="M167" s="7">
        <v>45820</v>
      </c>
      <c r="N167" s="9">
        <v>13594.5</v>
      </c>
      <c r="O167" s="6" t="s">
        <v>22</v>
      </c>
      <c r="P167" s="54"/>
      <c r="Q167" s="54"/>
      <c r="R167" s="10">
        <v>4</v>
      </c>
      <c r="S167" s="40"/>
      <c r="T167" s="6" t="s">
        <v>24</v>
      </c>
      <c r="U167" s="6" t="str">
        <f>VLOOKUP(O167,'Customer List'!B:C,2,)</f>
        <v>Delhi</v>
      </c>
      <c r="V167" s="47"/>
      <c r="W167" s="7"/>
      <c r="X167" s="6" t="str">
        <f t="shared" si="24"/>
        <v/>
      </c>
      <c r="Y167" s="6" t="str">
        <f t="shared" si="25"/>
        <v>Thursday</v>
      </c>
      <c r="Z167" s="6" t="str">
        <f t="shared" si="26"/>
        <v/>
      </c>
    </row>
    <row r="168" spans="1:26" x14ac:dyDescent="0.25">
      <c r="A168" s="6">
        <f t="shared" si="28"/>
        <v>167</v>
      </c>
      <c r="B168" s="6" t="s">
        <v>64</v>
      </c>
      <c r="C168" s="7">
        <v>45807</v>
      </c>
      <c r="D168" s="7">
        <v>45818</v>
      </c>
      <c r="E168" s="24">
        <v>269.5</v>
      </c>
      <c r="F168" s="26">
        <f t="shared" si="23"/>
        <v>539</v>
      </c>
      <c r="G168" s="8">
        <v>357506</v>
      </c>
      <c r="H168" s="8" t="s">
        <v>1355</v>
      </c>
      <c r="I168" s="8">
        <v>2</v>
      </c>
      <c r="J168" s="8">
        <v>2</v>
      </c>
      <c r="K168" s="8">
        <f t="shared" si="27"/>
        <v>0</v>
      </c>
      <c r="L168" s="6" t="s">
        <v>109</v>
      </c>
      <c r="M168" s="7">
        <v>45821</v>
      </c>
      <c r="N168" s="9">
        <v>83545</v>
      </c>
      <c r="O168" s="6" t="s">
        <v>258</v>
      </c>
      <c r="P168" s="54"/>
      <c r="Q168" s="54"/>
      <c r="R168" s="10">
        <v>4</v>
      </c>
      <c r="S168" s="40"/>
      <c r="T168" s="6" t="s">
        <v>24</v>
      </c>
      <c r="U168" s="6" t="str">
        <f>VLOOKUP(O168,'Customer List'!B:C,2,)</f>
        <v>Gujrat</v>
      </c>
      <c r="V168" s="47"/>
      <c r="W168" s="7"/>
      <c r="X168" s="6" t="str">
        <f t="shared" si="24"/>
        <v/>
      </c>
      <c r="Y168" s="6" t="str">
        <f t="shared" si="25"/>
        <v>Friday</v>
      </c>
      <c r="Z168" s="6" t="str">
        <f t="shared" si="26"/>
        <v/>
      </c>
    </row>
    <row r="169" spans="1:26" x14ac:dyDescent="0.25">
      <c r="A169" s="6">
        <f t="shared" si="28"/>
        <v>168</v>
      </c>
      <c r="B169" s="6" t="s">
        <v>64</v>
      </c>
      <c r="C169" s="7">
        <v>45807</v>
      </c>
      <c r="D169" s="7">
        <v>45818</v>
      </c>
      <c r="E169" s="24">
        <v>78.400000000000006</v>
      </c>
      <c r="F169" s="26">
        <f t="shared" si="23"/>
        <v>78.400000000000006</v>
      </c>
      <c r="G169" s="8">
        <v>363402</v>
      </c>
      <c r="H169" s="8" t="s">
        <v>1356</v>
      </c>
      <c r="I169" s="8">
        <v>1</v>
      </c>
      <c r="J169" s="8">
        <v>1</v>
      </c>
      <c r="K169" s="8">
        <f t="shared" si="27"/>
        <v>0</v>
      </c>
      <c r="L169" s="6" t="s">
        <v>116</v>
      </c>
      <c r="M169" s="7">
        <v>45818</v>
      </c>
      <c r="N169" s="9">
        <v>11284</v>
      </c>
      <c r="O169" s="6" t="s">
        <v>171</v>
      </c>
      <c r="P169" s="54"/>
      <c r="Q169" s="54"/>
      <c r="R169" s="10">
        <v>4</v>
      </c>
      <c r="S169" s="40"/>
      <c r="T169" s="6" t="s">
        <v>24</v>
      </c>
      <c r="U169" s="6" t="str">
        <f>VLOOKUP(O169,'Customer List'!B:C,2,)</f>
        <v>Lucknow</v>
      </c>
      <c r="V169" s="47"/>
      <c r="W169" s="7"/>
      <c r="X169" s="6" t="str">
        <f t="shared" si="24"/>
        <v/>
      </c>
      <c r="Y169" s="6" t="str">
        <f t="shared" si="25"/>
        <v>Tuesday</v>
      </c>
      <c r="Z169" s="6" t="str">
        <f t="shared" si="26"/>
        <v/>
      </c>
    </row>
    <row r="170" spans="1:26" x14ac:dyDescent="0.25">
      <c r="A170" s="6">
        <f t="shared" si="28"/>
        <v>169</v>
      </c>
      <c r="B170" s="6" t="s">
        <v>64</v>
      </c>
      <c r="C170" s="7">
        <v>45807</v>
      </c>
      <c r="D170" s="7">
        <v>45818</v>
      </c>
      <c r="E170" s="24">
        <v>259</v>
      </c>
      <c r="F170" s="26">
        <f t="shared" si="23"/>
        <v>259</v>
      </c>
      <c r="G170" s="8">
        <v>372214</v>
      </c>
      <c r="H170" s="8" t="s">
        <v>128</v>
      </c>
      <c r="I170" s="8">
        <v>1</v>
      </c>
      <c r="J170" s="8">
        <v>1</v>
      </c>
      <c r="K170" s="8">
        <f t="shared" si="27"/>
        <v>0</v>
      </c>
      <c r="L170" s="6" t="s">
        <v>120</v>
      </c>
      <c r="M170" s="7">
        <v>45818</v>
      </c>
      <c r="N170" s="9">
        <v>40145</v>
      </c>
      <c r="O170" s="6" t="s">
        <v>111</v>
      </c>
      <c r="P170" s="54"/>
      <c r="Q170" s="54"/>
      <c r="R170" s="10">
        <v>4</v>
      </c>
      <c r="S170" s="40"/>
      <c r="T170" s="6" t="s">
        <v>24</v>
      </c>
      <c r="U170" s="6" t="str">
        <f>VLOOKUP(O170,'Customer List'!B:C,2,)</f>
        <v>Chandigarh</v>
      </c>
      <c r="V170" s="47"/>
      <c r="W170" s="7"/>
      <c r="X170" s="6" t="str">
        <f t="shared" si="24"/>
        <v/>
      </c>
      <c r="Y170" s="6" t="str">
        <f t="shared" si="25"/>
        <v>Tuesday</v>
      </c>
      <c r="Z170" s="6" t="str">
        <f t="shared" si="26"/>
        <v/>
      </c>
    </row>
    <row r="171" spans="1:26" x14ac:dyDescent="0.25">
      <c r="A171" s="6">
        <f t="shared" si="28"/>
        <v>170</v>
      </c>
      <c r="B171" s="6" t="s">
        <v>64</v>
      </c>
      <c r="C171" s="7">
        <v>45807</v>
      </c>
      <c r="D171" s="7">
        <v>45818</v>
      </c>
      <c r="E171" s="24">
        <v>300.3</v>
      </c>
      <c r="F171" s="26">
        <f t="shared" si="23"/>
        <v>300.3</v>
      </c>
      <c r="G171" s="8">
        <v>372714</v>
      </c>
      <c r="H171" s="8" t="s">
        <v>1357</v>
      </c>
      <c r="I171" s="8">
        <v>1</v>
      </c>
      <c r="J171" s="8">
        <v>1</v>
      </c>
      <c r="K171" s="8">
        <f t="shared" si="27"/>
        <v>0</v>
      </c>
      <c r="L171" s="6" t="s">
        <v>120</v>
      </c>
      <c r="M171" s="7">
        <v>45818</v>
      </c>
      <c r="N171" s="9">
        <v>46546.5</v>
      </c>
      <c r="O171" s="6" t="s">
        <v>111</v>
      </c>
      <c r="P171" s="54"/>
      <c r="Q171" s="54"/>
      <c r="R171" s="10">
        <v>4</v>
      </c>
      <c r="S171" s="40"/>
      <c r="T171" s="6" t="s">
        <v>24</v>
      </c>
      <c r="U171" s="6" t="str">
        <f>VLOOKUP(O171,'Customer List'!B:C,2,)</f>
        <v>Chandigarh</v>
      </c>
      <c r="V171" s="47"/>
      <c r="W171" s="7"/>
      <c r="X171" s="6" t="str">
        <f t="shared" si="24"/>
        <v/>
      </c>
      <c r="Y171" s="6" t="str">
        <f t="shared" si="25"/>
        <v>Tuesday</v>
      </c>
      <c r="Z171" s="6" t="str">
        <f t="shared" si="26"/>
        <v/>
      </c>
    </row>
    <row r="172" spans="1:26" x14ac:dyDescent="0.25">
      <c r="A172" s="6">
        <f t="shared" si="28"/>
        <v>171</v>
      </c>
      <c r="B172" s="6" t="s">
        <v>64</v>
      </c>
      <c r="C172" s="7">
        <v>45807</v>
      </c>
      <c r="D172" s="7">
        <v>45818</v>
      </c>
      <c r="E172" s="24">
        <v>91</v>
      </c>
      <c r="F172" s="26">
        <f t="shared" si="23"/>
        <v>91</v>
      </c>
      <c r="G172" s="8">
        <v>388604</v>
      </c>
      <c r="H172" s="8" t="s">
        <v>129</v>
      </c>
      <c r="I172" s="8">
        <v>1</v>
      </c>
      <c r="J172" s="8">
        <v>1</v>
      </c>
      <c r="K172" s="8">
        <f t="shared" si="27"/>
        <v>0</v>
      </c>
      <c r="L172" s="6" t="s">
        <v>66</v>
      </c>
      <c r="M172" s="7">
        <v>45820</v>
      </c>
      <c r="N172" s="9">
        <v>11970</v>
      </c>
      <c r="O172" s="6" t="s">
        <v>22</v>
      </c>
      <c r="P172" s="54"/>
      <c r="Q172" s="54"/>
      <c r="R172" s="10">
        <v>4</v>
      </c>
      <c r="S172" s="40"/>
      <c r="T172" s="6" t="s">
        <v>24</v>
      </c>
      <c r="U172" s="6" t="str">
        <f>VLOOKUP(O172,'Customer List'!B:C,2,)</f>
        <v>Delhi</v>
      </c>
      <c r="V172" s="47"/>
      <c r="W172" s="7"/>
      <c r="X172" s="6" t="str">
        <f t="shared" si="24"/>
        <v/>
      </c>
      <c r="Y172" s="6" t="str">
        <f t="shared" si="25"/>
        <v>Thursday</v>
      </c>
      <c r="Z172" s="6" t="str">
        <f t="shared" si="26"/>
        <v/>
      </c>
    </row>
    <row r="173" spans="1:26" x14ac:dyDescent="0.25">
      <c r="A173" s="6">
        <f t="shared" si="28"/>
        <v>172</v>
      </c>
      <c r="B173" s="6" t="s">
        <v>64</v>
      </c>
      <c r="C173" s="7">
        <v>45807</v>
      </c>
      <c r="D173" s="7">
        <v>45818</v>
      </c>
      <c r="E173" s="24">
        <v>398.3</v>
      </c>
      <c r="F173" s="26">
        <f t="shared" si="23"/>
        <v>398.3</v>
      </c>
      <c r="G173" s="8">
        <v>391501</v>
      </c>
      <c r="H173" s="8" t="s">
        <v>130</v>
      </c>
      <c r="I173" s="8">
        <v>1</v>
      </c>
      <c r="J173" s="8">
        <v>1</v>
      </c>
      <c r="K173" s="8">
        <f t="shared" si="27"/>
        <v>0</v>
      </c>
      <c r="L173" s="6" t="s">
        <v>131</v>
      </c>
      <c r="M173" s="7">
        <v>45818</v>
      </c>
      <c r="N173" s="9">
        <v>48820.2</v>
      </c>
      <c r="O173" s="6" t="s">
        <v>1028</v>
      </c>
      <c r="P173" s="54"/>
      <c r="Q173" s="54"/>
      <c r="R173" s="10">
        <v>4</v>
      </c>
      <c r="S173" s="40"/>
      <c r="T173" s="6" t="s">
        <v>24</v>
      </c>
      <c r="U173" s="6" t="str">
        <f>VLOOKUP(O173,'Customer List'!B:C,2,)</f>
        <v>Delhi</v>
      </c>
      <c r="V173" s="47"/>
      <c r="W173" s="7"/>
      <c r="X173" s="6" t="str">
        <f t="shared" si="24"/>
        <v/>
      </c>
      <c r="Y173" s="6" t="str">
        <f t="shared" si="25"/>
        <v>Tuesday</v>
      </c>
      <c r="Z173" s="6" t="str">
        <f t="shared" si="26"/>
        <v/>
      </c>
    </row>
    <row r="174" spans="1:26" x14ac:dyDescent="0.25">
      <c r="A174" s="6">
        <f t="shared" si="28"/>
        <v>173</v>
      </c>
      <c r="B174" s="6" t="s">
        <v>64</v>
      </c>
      <c r="C174" s="7">
        <v>45807</v>
      </c>
      <c r="D174" s="7">
        <v>45818</v>
      </c>
      <c r="E174" s="24">
        <v>326.25</v>
      </c>
      <c r="F174" s="26">
        <f t="shared" si="23"/>
        <v>326.25</v>
      </c>
      <c r="G174" s="8">
        <v>396434</v>
      </c>
      <c r="H174" s="8" t="s">
        <v>38</v>
      </c>
      <c r="I174" s="8">
        <v>1</v>
      </c>
      <c r="J174" s="8">
        <v>1</v>
      </c>
      <c r="K174" s="8">
        <f t="shared" si="27"/>
        <v>0</v>
      </c>
      <c r="L174" s="6" t="s">
        <v>71</v>
      </c>
      <c r="M174" s="7">
        <v>45821</v>
      </c>
      <c r="N174" s="9">
        <v>39258.75</v>
      </c>
      <c r="O174" s="6" t="s">
        <v>48</v>
      </c>
      <c r="P174" s="54"/>
      <c r="Q174" s="54"/>
      <c r="R174" s="10">
        <v>4</v>
      </c>
      <c r="S174" s="40"/>
      <c r="T174" s="6" t="s">
        <v>24</v>
      </c>
      <c r="U174" s="6" t="str">
        <f>VLOOKUP(O174,'Customer List'!B:C,2,)</f>
        <v>Faridabad</v>
      </c>
      <c r="V174" s="47"/>
      <c r="W174" s="7"/>
      <c r="X174" s="6" t="str">
        <f t="shared" si="24"/>
        <v/>
      </c>
      <c r="Y174" s="6" t="str">
        <f t="shared" si="25"/>
        <v>Friday</v>
      </c>
      <c r="Z174" s="6" t="str">
        <f t="shared" si="26"/>
        <v/>
      </c>
    </row>
    <row r="175" spans="1:26" x14ac:dyDescent="0.25">
      <c r="A175" s="6">
        <f t="shared" si="28"/>
        <v>174</v>
      </c>
      <c r="B175" s="6" t="s">
        <v>64</v>
      </c>
      <c r="C175" s="7">
        <v>45807</v>
      </c>
      <c r="D175" s="7">
        <v>45818</v>
      </c>
      <c r="E175" s="24">
        <v>74.900000000000006</v>
      </c>
      <c r="F175" s="26">
        <f t="shared" si="23"/>
        <v>149.80000000000001</v>
      </c>
      <c r="G175" s="8">
        <v>400110</v>
      </c>
      <c r="H175" s="8" t="s">
        <v>1358</v>
      </c>
      <c r="I175" s="8">
        <v>2</v>
      </c>
      <c r="J175" s="8">
        <v>2</v>
      </c>
      <c r="K175" s="8">
        <f t="shared" si="27"/>
        <v>0</v>
      </c>
      <c r="L175" s="6" t="s">
        <v>116</v>
      </c>
      <c r="M175" s="7">
        <v>45818</v>
      </c>
      <c r="N175" s="9">
        <v>21560.5</v>
      </c>
      <c r="O175" s="6" t="s">
        <v>171</v>
      </c>
      <c r="P175" s="54"/>
      <c r="Q175" s="54"/>
      <c r="R175" s="10">
        <v>4</v>
      </c>
      <c r="S175" s="40"/>
      <c r="T175" s="6" t="s">
        <v>24</v>
      </c>
      <c r="U175" s="6" t="str">
        <f>VLOOKUP(O175,'Customer List'!B:C,2,)</f>
        <v>Lucknow</v>
      </c>
      <c r="V175" s="47"/>
      <c r="W175" s="7"/>
      <c r="X175" s="6" t="str">
        <f t="shared" si="24"/>
        <v/>
      </c>
      <c r="Y175" s="6" t="str">
        <f t="shared" si="25"/>
        <v>Tuesday</v>
      </c>
      <c r="Z175" s="6" t="str">
        <f t="shared" si="26"/>
        <v/>
      </c>
    </row>
    <row r="176" spans="1:26" x14ac:dyDescent="0.25">
      <c r="A176" s="6">
        <f t="shared" si="28"/>
        <v>175</v>
      </c>
      <c r="B176" s="6" t="s">
        <v>64</v>
      </c>
      <c r="C176" s="7">
        <v>45807</v>
      </c>
      <c r="D176" s="7">
        <v>45818</v>
      </c>
      <c r="E176" s="24">
        <v>133.9</v>
      </c>
      <c r="F176" s="26">
        <f t="shared" si="23"/>
        <v>133.9</v>
      </c>
      <c r="G176" s="8">
        <v>420302</v>
      </c>
      <c r="H176" s="8" t="s">
        <v>1268</v>
      </c>
      <c r="I176" s="8">
        <v>1</v>
      </c>
      <c r="J176" s="8">
        <v>1</v>
      </c>
      <c r="K176" s="8">
        <f t="shared" si="27"/>
        <v>0</v>
      </c>
      <c r="L176" s="6" t="s">
        <v>66</v>
      </c>
      <c r="M176" s="7">
        <v>45820</v>
      </c>
      <c r="N176" s="9">
        <v>17613</v>
      </c>
      <c r="O176" s="6" t="s">
        <v>22</v>
      </c>
      <c r="P176" s="54"/>
      <c r="Q176" s="54"/>
      <c r="R176" s="10">
        <v>4</v>
      </c>
      <c r="S176" s="40"/>
      <c r="T176" s="6" t="s">
        <v>24</v>
      </c>
      <c r="U176" s="6" t="str">
        <f>VLOOKUP(O176,'Customer List'!B:C,2,)</f>
        <v>Delhi</v>
      </c>
      <c r="V176" s="47"/>
      <c r="W176" s="7"/>
      <c r="X176" s="6" t="str">
        <f t="shared" si="24"/>
        <v/>
      </c>
      <c r="Y176" s="6" t="str">
        <f t="shared" si="25"/>
        <v>Thursday</v>
      </c>
      <c r="Z176" s="6" t="str">
        <f t="shared" si="26"/>
        <v/>
      </c>
    </row>
    <row r="177" spans="1:26" x14ac:dyDescent="0.25">
      <c r="A177" s="6">
        <f t="shared" si="28"/>
        <v>176</v>
      </c>
      <c r="B177" s="6" t="s">
        <v>64</v>
      </c>
      <c r="C177" s="7">
        <v>45807</v>
      </c>
      <c r="D177" s="7">
        <v>45818</v>
      </c>
      <c r="E177" s="24">
        <v>21</v>
      </c>
      <c r="F177" s="26">
        <f t="shared" si="23"/>
        <v>21</v>
      </c>
      <c r="G177" s="8">
        <v>420403</v>
      </c>
      <c r="H177" s="8" t="s">
        <v>20</v>
      </c>
      <c r="I177" s="8">
        <v>1</v>
      </c>
      <c r="J177" s="8">
        <v>1</v>
      </c>
      <c r="K177" s="8">
        <f t="shared" si="27"/>
        <v>0</v>
      </c>
      <c r="L177" s="6" t="s">
        <v>132</v>
      </c>
      <c r="M177" s="7">
        <v>45818</v>
      </c>
      <c r="N177" s="9">
        <v>3487.5</v>
      </c>
      <c r="O177" s="6" t="s">
        <v>133</v>
      </c>
      <c r="P177" s="54"/>
      <c r="Q177" s="54"/>
      <c r="R177" s="10">
        <v>4</v>
      </c>
      <c r="S177" s="40"/>
      <c r="T177" s="6" t="s">
        <v>24</v>
      </c>
      <c r="U177" s="6" t="str">
        <f>VLOOKUP(O177,'Customer List'!B:C,2,)</f>
        <v>Dehradoon</v>
      </c>
      <c r="V177" s="47"/>
      <c r="W177" s="7"/>
      <c r="X177" s="6" t="str">
        <f t="shared" si="24"/>
        <v/>
      </c>
      <c r="Y177" s="6" t="str">
        <f t="shared" si="25"/>
        <v>Tuesday</v>
      </c>
      <c r="Z177" s="6" t="str">
        <f t="shared" si="26"/>
        <v/>
      </c>
    </row>
    <row r="178" spans="1:26" x14ac:dyDescent="0.25">
      <c r="A178" s="6">
        <f t="shared" si="28"/>
        <v>177</v>
      </c>
      <c r="B178" s="6" t="s">
        <v>64</v>
      </c>
      <c r="C178" s="7">
        <v>45807</v>
      </c>
      <c r="D178" s="7">
        <v>45818</v>
      </c>
      <c r="E178" s="24">
        <v>45.5</v>
      </c>
      <c r="F178" s="26">
        <f t="shared" si="23"/>
        <v>91</v>
      </c>
      <c r="G178" s="8">
        <v>420601</v>
      </c>
      <c r="H178" s="8" t="s">
        <v>1269</v>
      </c>
      <c r="I178" s="8">
        <v>2</v>
      </c>
      <c r="J178" s="8">
        <v>2</v>
      </c>
      <c r="K178" s="8">
        <f t="shared" si="27"/>
        <v>0</v>
      </c>
      <c r="L178" s="6" t="s">
        <v>80</v>
      </c>
      <c r="M178" s="7">
        <v>45818</v>
      </c>
      <c r="N178" s="9">
        <v>9874.7999999999993</v>
      </c>
      <c r="O178" s="6" t="s">
        <v>282</v>
      </c>
      <c r="P178" s="54"/>
      <c r="Q178" s="54"/>
      <c r="R178" s="10">
        <v>4</v>
      </c>
      <c r="S178" s="40"/>
      <c r="T178" s="6" t="s">
        <v>24</v>
      </c>
      <c r="U178" s="6" t="str">
        <f>VLOOKUP(O178,'Customer List'!B:C,2,)</f>
        <v>Pune</v>
      </c>
      <c r="V178" s="47"/>
      <c r="W178" s="7"/>
      <c r="X178" s="6" t="str">
        <f t="shared" si="24"/>
        <v/>
      </c>
      <c r="Y178" s="6" t="str">
        <f t="shared" si="25"/>
        <v>Tuesday</v>
      </c>
      <c r="Z178" s="6" t="str">
        <f t="shared" si="26"/>
        <v/>
      </c>
    </row>
    <row r="179" spans="1:26" x14ac:dyDescent="0.25">
      <c r="A179" s="6">
        <f t="shared" si="28"/>
        <v>178</v>
      </c>
      <c r="B179" s="6" t="s">
        <v>64</v>
      </c>
      <c r="C179" s="7">
        <v>45807</v>
      </c>
      <c r="D179" s="7">
        <v>45818</v>
      </c>
      <c r="E179" s="24">
        <v>38.35</v>
      </c>
      <c r="F179" s="26">
        <f t="shared" si="23"/>
        <v>76.7</v>
      </c>
      <c r="G179" s="8">
        <v>420801</v>
      </c>
      <c r="H179" s="8" t="s">
        <v>1261</v>
      </c>
      <c r="I179" s="8">
        <v>2</v>
      </c>
      <c r="J179" s="8">
        <v>2</v>
      </c>
      <c r="K179" s="8">
        <f t="shared" si="27"/>
        <v>0</v>
      </c>
      <c r="L179" s="6" t="s">
        <v>66</v>
      </c>
      <c r="M179" s="7">
        <v>45820</v>
      </c>
      <c r="N179" s="9">
        <v>10089</v>
      </c>
      <c r="O179" s="6" t="s">
        <v>22</v>
      </c>
      <c r="P179" s="54"/>
      <c r="Q179" s="54"/>
      <c r="R179" s="10">
        <v>4</v>
      </c>
      <c r="S179" s="40"/>
      <c r="T179" s="6" t="s">
        <v>24</v>
      </c>
      <c r="U179" s="6" t="str">
        <f>VLOOKUP(O179,'Customer List'!B:C,2,)</f>
        <v>Delhi</v>
      </c>
      <c r="V179" s="47"/>
      <c r="W179" s="7"/>
      <c r="X179" s="6" t="str">
        <f t="shared" si="24"/>
        <v/>
      </c>
      <c r="Y179" s="6" t="str">
        <f t="shared" si="25"/>
        <v>Thursday</v>
      </c>
      <c r="Z179" s="6" t="str">
        <f t="shared" si="26"/>
        <v/>
      </c>
    </row>
    <row r="180" spans="1:26" x14ac:dyDescent="0.25">
      <c r="A180" s="6">
        <f t="shared" si="28"/>
        <v>179</v>
      </c>
      <c r="B180" s="6" t="s">
        <v>64</v>
      </c>
      <c r="C180" s="7">
        <v>45807</v>
      </c>
      <c r="D180" s="7">
        <v>45818</v>
      </c>
      <c r="E180" s="24">
        <v>61.1</v>
      </c>
      <c r="F180" s="26">
        <f t="shared" si="23"/>
        <v>122.2</v>
      </c>
      <c r="G180" s="8">
        <v>421002</v>
      </c>
      <c r="H180" s="8" t="s">
        <v>1260</v>
      </c>
      <c r="I180" s="8">
        <v>2</v>
      </c>
      <c r="J180" s="8">
        <v>2</v>
      </c>
      <c r="K180" s="8">
        <f t="shared" si="27"/>
        <v>0</v>
      </c>
      <c r="L180" s="6" t="s">
        <v>66</v>
      </c>
      <c r="M180" s="7">
        <v>45820</v>
      </c>
      <c r="N180" s="9">
        <v>16074</v>
      </c>
      <c r="O180" s="6" t="s">
        <v>22</v>
      </c>
      <c r="P180" s="54"/>
      <c r="Q180" s="54"/>
      <c r="R180" s="10">
        <v>4</v>
      </c>
      <c r="S180" s="40"/>
      <c r="T180" s="6" t="s">
        <v>24</v>
      </c>
      <c r="U180" s="6" t="str">
        <f>VLOOKUP(O180,'Customer List'!B:C,2,)</f>
        <v>Delhi</v>
      </c>
      <c r="V180" s="47"/>
      <c r="W180" s="7"/>
      <c r="X180" s="6" t="str">
        <f t="shared" si="24"/>
        <v/>
      </c>
      <c r="Y180" s="6" t="str">
        <f t="shared" si="25"/>
        <v>Thursday</v>
      </c>
      <c r="Z180" s="6" t="str">
        <f t="shared" si="26"/>
        <v/>
      </c>
    </row>
    <row r="181" spans="1:26" x14ac:dyDescent="0.25">
      <c r="A181" s="6">
        <f t="shared" si="28"/>
        <v>180</v>
      </c>
      <c r="B181" s="6" t="s">
        <v>64</v>
      </c>
      <c r="C181" s="7">
        <v>45807</v>
      </c>
      <c r="D181" s="7">
        <v>45818</v>
      </c>
      <c r="E181" s="24">
        <v>70.7</v>
      </c>
      <c r="F181" s="26">
        <f t="shared" si="23"/>
        <v>70.7</v>
      </c>
      <c r="G181" s="8">
        <v>422301</v>
      </c>
      <c r="H181" s="8" t="s">
        <v>1359</v>
      </c>
      <c r="I181" s="8">
        <v>1</v>
      </c>
      <c r="J181" s="8">
        <v>1</v>
      </c>
      <c r="K181" s="8">
        <f t="shared" si="27"/>
        <v>0</v>
      </c>
      <c r="L181" s="6" t="s">
        <v>107</v>
      </c>
      <c r="M181" s="7">
        <v>45818</v>
      </c>
      <c r="N181" s="9">
        <v>10958.5</v>
      </c>
      <c r="O181" s="6" t="s">
        <v>1927</v>
      </c>
      <c r="P181" s="54"/>
      <c r="Q181" s="54"/>
      <c r="R181" s="10">
        <v>4</v>
      </c>
      <c r="S181" s="40"/>
      <c r="T181" s="6" t="s">
        <v>24</v>
      </c>
      <c r="U181" s="6" t="str">
        <f>VLOOKUP(O181,'Customer List'!B:C,2,)</f>
        <v>Chandigarh</v>
      </c>
      <c r="V181" s="47"/>
      <c r="W181" s="7"/>
      <c r="X181" s="6" t="str">
        <f t="shared" si="24"/>
        <v/>
      </c>
      <c r="Y181" s="6" t="str">
        <f t="shared" si="25"/>
        <v>Tuesday</v>
      </c>
      <c r="Z181" s="6" t="str">
        <f t="shared" si="26"/>
        <v/>
      </c>
    </row>
    <row r="182" spans="1:26" x14ac:dyDescent="0.25">
      <c r="A182" s="6">
        <f t="shared" si="28"/>
        <v>181</v>
      </c>
      <c r="B182" s="6" t="s">
        <v>64</v>
      </c>
      <c r="C182" s="7">
        <v>45807</v>
      </c>
      <c r="D182" s="7">
        <v>45818</v>
      </c>
      <c r="E182" s="24">
        <v>98.7</v>
      </c>
      <c r="F182" s="26">
        <f t="shared" si="23"/>
        <v>98.7</v>
      </c>
      <c r="G182" s="8">
        <v>422401</v>
      </c>
      <c r="H182" s="8" t="s">
        <v>1360</v>
      </c>
      <c r="I182" s="8">
        <v>1</v>
      </c>
      <c r="J182" s="8">
        <v>1</v>
      </c>
      <c r="K182" s="8">
        <f t="shared" si="27"/>
        <v>0</v>
      </c>
      <c r="L182" s="6" t="s">
        <v>131</v>
      </c>
      <c r="M182" s="7">
        <v>45818</v>
      </c>
      <c r="N182" s="9">
        <v>12097.8</v>
      </c>
      <c r="O182" s="6" t="s">
        <v>1028</v>
      </c>
      <c r="P182" s="54"/>
      <c r="Q182" s="54"/>
      <c r="R182" s="10">
        <v>4</v>
      </c>
      <c r="S182" s="40"/>
      <c r="T182" s="6" t="s">
        <v>24</v>
      </c>
      <c r="U182" s="6" t="str">
        <f>VLOOKUP(O182,'Customer List'!B:C,2,)</f>
        <v>Delhi</v>
      </c>
      <c r="V182" s="47"/>
      <c r="W182" s="7"/>
      <c r="X182" s="6" t="str">
        <f t="shared" si="24"/>
        <v/>
      </c>
      <c r="Y182" s="6" t="str">
        <f t="shared" si="25"/>
        <v>Tuesday</v>
      </c>
      <c r="Z182" s="6" t="str">
        <f t="shared" si="26"/>
        <v/>
      </c>
    </row>
    <row r="183" spans="1:26" x14ac:dyDescent="0.25">
      <c r="A183" s="6">
        <f t="shared" si="28"/>
        <v>182</v>
      </c>
      <c r="B183" s="6" t="s">
        <v>64</v>
      </c>
      <c r="C183" s="7">
        <v>45807</v>
      </c>
      <c r="D183" s="7">
        <v>45818</v>
      </c>
      <c r="E183" s="24">
        <v>234.5</v>
      </c>
      <c r="F183" s="26">
        <f t="shared" si="23"/>
        <v>234.5</v>
      </c>
      <c r="G183" s="8">
        <v>423102</v>
      </c>
      <c r="H183" s="8" t="s">
        <v>1284</v>
      </c>
      <c r="I183" s="8">
        <v>1</v>
      </c>
      <c r="J183" s="8">
        <v>1</v>
      </c>
      <c r="K183" s="8">
        <f t="shared" si="27"/>
        <v>0</v>
      </c>
      <c r="L183" s="6" t="s">
        <v>69</v>
      </c>
      <c r="M183" s="7">
        <v>45821</v>
      </c>
      <c r="N183" s="9">
        <v>28642.5</v>
      </c>
      <c r="O183" s="6" t="s">
        <v>48</v>
      </c>
      <c r="P183" s="54"/>
      <c r="Q183" s="54"/>
      <c r="R183" s="10">
        <v>-20</v>
      </c>
      <c r="S183" s="40"/>
      <c r="T183" s="6" t="s">
        <v>24</v>
      </c>
      <c r="U183" s="6" t="str">
        <f>VLOOKUP(O183,'Customer List'!B:C,2,)</f>
        <v>Faridabad</v>
      </c>
      <c r="V183" s="47"/>
      <c r="W183" s="7"/>
      <c r="X183" s="6" t="str">
        <f t="shared" si="24"/>
        <v/>
      </c>
      <c r="Y183" s="6" t="str">
        <f t="shared" si="25"/>
        <v>Friday</v>
      </c>
      <c r="Z183" s="6" t="str">
        <f t="shared" si="26"/>
        <v/>
      </c>
    </row>
    <row r="184" spans="1:26" x14ac:dyDescent="0.25">
      <c r="A184" s="6">
        <f t="shared" si="28"/>
        <v>183</v>
      </c>
      <c r="B184" s="6" t="s">
        <v>64</v>
      </c>
      <c r="C184" s="7">
        <v>45807</v>
      </c>
      <c r="D184" s="7">
        <v>45818</v>
      </c>
      <c r="E184" s="24">
        <v>234.5</v>
      </c>
      <c r="F184" s="26">
        <f t="shared" si="23"/>
        <v>234.5</v>
      </c>
      <c r="G184" s="8">
        <v>423106</v>
      </c>
      <c r="H184" s="8" t="s">
        <v>25</v>
      </c>
      <c r="I184" s="8">
        <v>1</v>
      </c>
      <c r="J184" s="8">
        <v>1</v>
      </c>
      <c r="K184" s="8">
        <f t="shared" si="27"/>
        <v>0</v>
      </c>
      <c r="L184" s="6" t="s">
        <v>134</v>
      </c>
      <c r="M184" s="7">
        <v>45818</v>
      </c>
      <c r="N184" s="9">
        <v>36347.5</v>
      </c>
      <c r="O184" s="6" t="s">
        <v>658</v>
      </c>
      <c r="P184" s="54"/>
      <c r="Q184" s="54"/>
      <c r="R184" s="10">
        <v>-20</v>
      </c>
      <c r="S184" s="40"/>
      <c r="T184" s="6" t="s">
        <v>24</v>
      </c>
      <c r="U184" s="6" t="str">
        <f>VLOOKUP(O184,'Customer List'!B:C,2,)</f>
        <v>Ropar</v>
      </c>
      <c r="V184" s="47"/>
      <c r="W184" s="7"/>
      <c r="X184" s="6" t="str">
        <f t="shared" si="24"/>
        <v/>
      </c>
      <c r="Y184" s="6" t="str">
        <f t="shared" si="25"/>
        <v>Tuesday</v>
      </c>
      <c r="Z184" s="6" t="str">
        <f t="shared" si="26"/>
        <v/>
      </c>
    </row>
    <row r="185" spans="1:26" x14ac:dyDescent="0.25">
      <c r="A185" s="6">
        <f t="shared" si="28"/>
        <v>184</v>
      </c>
      <c r="B185" s="6" t="s">
        <v>64</v>
      </c>
      <c r="C185" s="7">
        <v>45807</v>
      </c>
      <c r="D185" s="7">
        <v>45818</v>
      </c>
      <c r="E185" s="24">
        <v>107.25</v>
      </c>
      <c r="F185" s="26">
        <f t="shared" si="23"/>
        <v>107.25</v>
      </c>
      <c r="G185" s="8">
        <v>424401</v>
      </c>
      <c r="H185" s="8" t="s">
        <v>1361</v>
      </c>
      <c r="I185" s="8">
        <v>1</v>
      </c>
      <c r="J185" s="8">
        <v>1</v>
      </c>
      <c r="K185" s="8">
        <f t="shared" si="27"/>
        <v>0</v>
      </c>
      <c r="L185" s="6" t="s">
        <v>135</v>
      </c>
      <c r="M185" s="7">
        <v>45820</v>
      </c>
      <c r="N185" s="9">
        <v>0</v>
      </c>
      <c r="O185" s="6" t="s">
        <v>136</v>
      </c>
      <c r="P185" s="54"/>
      <c r="Q185" s="54"/>
      <c r="R185" s="10">
        <v>4</v>
      </c>
      <c r="S185" s="40" t="s">
        <v>871</v>
      </c>
      <c r="T185" s="6" t="s">
        <v>24</v>
      </c>
      <c r="U185" s="6" t="str">
        <f>VLOOKUP(O185,'Customer List'!B:C,2,)</f>
        <v>Delhi</v>
      </c>
      <c r="V185" s="47"/>
      <c r="W185" s="7"/>
      <c r="X185" s="6" t="str">
        <f t="shared" si="24"/>
        <v/>
      </c>
      <c r="Y185" s="6" t="str">
        <f t="shared" si="25"/>
        <v>Thursday</v>
      </c>
      <c r="Z185" s="6" t="str">
        <f t="shared" si="26"/>
        <v/>
      </c>
    </row>
    <row r="186" spans="1:26" x14ac:dyDescent="0.25">
      <c r="A186" s="6">
        <f t="shared" si="28"/>
        <v>185</v>
      </c>
      <c r="B186" s="6" t="s">
        <v>64</v>
      </c>
      <c r="C186" s="7">
        <v>45807</v>
      </c>
      <c r="D186" s="7">
        <v>45818</v>
      </c>
      <c r="E186" s="24">
        <v>62.3</v>
      </c>
      <c r="F186" s="26">
        <f t="shared" si="23"/>
        <v>62.3</v>
      </c>
      <c r="G186" s="8">
        <v>425003</v>
      </c>
      <c r="H186" s="8" t="s">
        <v>137</v>
      </c>
      <c r="I186" s="8">
        <v>1</v>
      </c>
      <c r="J186" s="8">
        <v>1</v>
      </c>
      <c r="K186" s="8">
        <f t="shared" si="27"/>
        <v>0</v>
      </c>
      <c r="L186" s="6" t="s">
        <v>138</v>
      </c>
      <c r="M186" s="7">
        <v>45818</v>
      </c>
      <c r="N186" s="9">
        <v>10346.25</v>
      </c>
      <c r="O186" s="6" t="s">
        <v>139</v>
      </c>
      <c r="P186" s="54"/>
      <c r="Q186" s="54"/>
      <c r="R186" s="10">
        <v>4</v>
      </c>
      <c r="S186" s="40"/>
      <c r="T186" s="6" t="s">
        <v>24</v>
      </c>
      <c r="U186" s="6" t="str">
        <f>VLOOKUP(O186,'Customer List'!B:C,2,)</f>
        <v>Hyderabad</v>
      </c>
      <c r="V186" s="47"/>
      <c r="W186" s="7"/>
      <c r="X186" s="6" t="str">
        <f t="shared" si="24"/>
        <v/>
      </c>
      <c r="Y186" s="6" t="str">
        <f t="shared" si="25"/>
        <v>Tuesday</v>
      </c>
      <c r="Z186" s="6" t="str">
        <f t="shared" si="26"/>
        <v/>
      </c>
    </row>
    <row r="187" spans="1:26" x14ac:dyDescent="0.25">
      <c r="A187" s="6">
        <f t="shared" si="28"/>
        <v>186</v>
      </c>
      <c r="B187" s="6" t="s">
        <v>64</v>
      </c>
      <c r="C187" s="7">
        <v>45807</v>
      </c>
      <c r="D187" s="7">
        <v>45818</v>
      </c>
      <c r="E187" s="24">
        <v>410.2</v>
      </c>
      <c r="F187" s="26">
        <f t="shared" si="23"/>
        <v>410.2</v>
      </c>
      <c r="G187" s="8">
        <v>430515</v>
      </c>
      <c r="H187" s="8" t="s">
        <v>140</v>
      </c>
      <c r="I187" s="8">
        <v>1</v>
      </c>
      <c r="J187" s="8">
        <v>1</v>
      </c>
      <c r="K187" s="8">
        <f t="shared" si="27"/>
        <v>0</v>
      </c>
      <c r="L187" s="6" t="s">
        <v>141</v>
      </c>
      <c r="M187" s="7">
        <v>45818</v>
      </c>
      <c r="N187" s="9">
        <v>56314.6</v>
      </c>
      <c r="O187" s="6" t="s">
        <v>171</v>
      </c>
      <c r="P187" s="54"/>
      <c r="Q187" s="54"/>
      <c r="R187" s="10">
        <v>4</v>
      </c>
      <c r="S187" s="40"/>
      <c r="T187" s="6" t="s">
        <v>24</v>
      </c>
      <c r="U187" s="6" t="str">
        <f>VLOOKUP(O187,'Customer List'!B:C,2,)</f>
        <v>Lucknow</v>
      </c>
      <c r="V187" s="47"/>
      <c r="W187" s="7"/>
      <c r="X187" s="6" t="str">
        <f t="shared" si="24"/>
        <v/>
      </c>
      <c r="Y187" s="6" t="str">
        <f t="shared" si="25"/>
        <v>Tuesday</v>
      </c>
      <c r="Z187" s="6" t="str">
        <f t="shared" si="26"/>
        <v/>
      </c>
    </row>
    <row r="188" spans="1:26" x14ac:dyDescent="0.25">
      <c r="A188" s="6">
        <f t="shared" si="28"/>
        <v>187</v>
      </c>
      <c r="B188" s="6" t="s">
        <v>64</v>
      </c>
      <c r="C188" s="7">
        <v>45807</v>
      </c>
      <c r="D188" s="7">
        <v>45818</v>
      </c>
      <c r="E188" s="24">
        <v>185.5</v>
      </c>
      <c r="F188" s="26">
        <f t="shared" si="23"/>
        <v>185.5</v>
      </c>
      <c r="G188" s="8">
        <v>503818</v>
      </c>
      <c r="H188" s="8" t="s">
        <v>142</v>
      </c>
      <c r="I188" s="8">
        <v>1</v>
      </c>
      <c r="J188" s="8">
        <v>1</v>
      </c>
      <c r="K188" s="8">
        <f t="shared" si="27"/>
        <v>0</v>
      </c>
      <c r="L188" s="6" t="s">
        <v>69</v>
      </c>
      <c r="M188" s="7">
        <v>45821</v>
      </c>
      <c r="N188" s="9">
        <v>22657.5</v>
      </c>
      <c r="O188" s="6" t="s">
        <v>48</v>
      </c>
      <c r="P188" s="54"/>
      <c r="Q188" s="54"/>
      <c r="R188" s="10">
        <v>4</v>
      </c>
      <c r="S188" s="40"/>
      <c r="T188" s="6" t="s">
        <v>24</v>
      </c>
      <c r="U188" s="6" t="str">
        <f>VLOOKUP(O188,'Customer List'!B:C,2,)</f>
        <v>Faridabad</v>
      </c>
      <c r="V188" s="47"/>
      <c r="W188" s="7"/>
      <c r="X188" s="6" t="str">
        <f t="shared" si="24"/>
        <v/>
      </c>
      <c r="Y188" s="6" t="str">
        <f t="shared" si="25"/>
        <v>Friday</v>
      </c>
      <c r="Z188" s="6" t="str">
        <f t="shared" si="26"/>
        <v/>
      </c>
    </row>
    <row r="189" spans="1:26" x14ac:dyDescent="0.25">
      <c r="A189" s="6">
        <f t="shared" si="28"/>
        <v>188</v>
      </c>
      <c r="B189" s="6" t="s">
        <v>64</v>
      </c>
      <c r="C189" s="7">
        <v>45807</v>
      </c>
      <c r="D189" s="7">
        <v>45818</v>
      </c>
      <c r="E189" s="24">
        <v>177.1</v>
      </c>
      <c r="F189" s="26">
        <f t="shared" si="23"/>
        <v>177.1</v>
      </c>
      <c r="G189" s="8">
        <v>504104</v>
      </c>
      <c r="H189" s="8" t="s">
        <v>143</v>
      </c>
      <c r="I189" s="8">
        <v>1</v>
      </c>
      <c r="J189" s="8">
        <v>1</v>
      </c>
      <c r="K189" s="8">
        <f t="shared" si="27"/>
        <v>0</v>
      </c>
      <c r="L189" s="6" t="s">
        <v>69</v>
      </c>
      <c r="M189" s="7">
        <v>45821</v>
      </c>
      <c r="N189" s="9">
        <v>21631.5</v>
      </c>
      <c r="O189" s="6" t="s">
        <v>48</v>
      </c>
      <c r="P189" s="54"/>
      <c r="Q189" s="54"/>
      <c r="R189" s="10">
        <v>4</v>
      </c>
      <c r="S189" s="40"/>
      <c r="T189" s="6" t="s">
        <v>24</v>
      </c>
      <c r="U189" s="6" t="str">
        <f>VLOOKUP(O189,'Customer List'!B:C,2,)</f>
        <v>Faridabad</v>
      </c>
      <c r="V189" s="47"/>
      <c r="W189" s="7"/>
      <c r="X189" s="6" t="str">
        <f t="shared" si="24"/>
        <v/>
      </c>
      <c r="Y189" s="6" t="str">
        <f t="shared" si="25"/>
        <v>Friday</v>
      </c>
      <c r="Z189" s="6" t="str">
        <f t="shared" si="26"/>
        <v/>
      </c>
    </row>
    <row r="190" spans="1:26" x14ac:dyDescent="0.25">
      <c r="A190" s="6">
        <f t="shared" si="28"/>
        <v>189</v>
      </c>
      <c r="B190" s="6" t="s">
        <v>64</v>
      </c>
      <c r="C190" s="7">
        <v>45807</v>
      </c>
      <c r="D190" s="7">
        <v>45818</v>
      </c>
      <c r="E190" s="24">
        <v>177.1</v>
      </c>
      <c r="F190" s="26">
        <f t="shared" si="23"/>
        <v>177.1</v>
      </c>
      <c r="G190" s="8">
        <v>504104</v>
      </c>
      <c r="H190" s="8" t="s">
        <v>143</v>
      </c>
      <c r="I190" s="8">
        <v>1</v>
      </c>
      <c r="J190" s="8">
        <v>1</v>
      </c>
      <c r="K190" s="8">
        <f t="shared" si="27"/>
        <v>0</v>
      </c>
      <c r="L190" s="6" t="s">
        <v>71</v>
      </c>
      <c r="M190" s="7">
        <v>45821</v>
      </c>
      <c r="N190" s="9">
        <v>22833.25</v>
      </c>
      <c r="O190" s="6" t="s">
        <v>48</v>
      </c>
      <c r="P190" s="54"/>
      <c r="Q190" s="54"/>
      <c r="R190" s="10">
        <v>4</v>
      </c>
      <c r="S190" s="40"/>
      <c r="T190" s="6" t="s">
        <v>24</v>
      </c>
      <c r="U190" s="6" t="str">
        <f>VLOOKUP(O190,'Customer List'!B:C,2,)</f>
        <v>Faridabad</v>
      </c>
      <c r="V190" s="47"/>
      <c r="W190" s="7"/>
      <c r="X190" s="6" t="str">
        <f t="shared" si="24"/>
        <v/>
      </c>
      <c r="Y190" s="6" t="str">
        <f t="shared" si="25"/>
        <v>Friday</v>
      </c>
      <c r="Z190" s="6" t="str">
        <f t="shared" si="26"/>
        <v/>
      </c>
    </row>
    <row r="191" spans="1:26" x14ac:dyDescent="0.25">
      <c r="A191" s="6">
        <f t="shared" si="28"/>
        <v>190</v>
      </c>
      <c r="B191" s="6" t="s">
        <v>64</v>
      </c>
      <c r="C191" s="7">
        <v>45807</v>
      </c>
      <c r="D191" s="7">
        <v>45818</v>
      </c>
      <c r="E191" s="24">
        <v>234.5</v>
      </c>
      <c r="F191" s="26">
        <f t="shared" si="23"/>
        <v>234.5</v>
      </c>
      <c r="G191" s="8">
        <v>504118</v>
      </c>
      <c r="H191" s="8" t="s">
        <v>144</v>
      </c>
      <c r="I191" s="8">
        <v>1</v>
      </c>
      <c r="J191" s="8">
        <v>1</v>
      </c>
      <c r="K191" s="8">
        <f t="shared" si="27"/>
        <v>0</v>
      </c>
      <c r="L191" s="6" t="s">
        <v>71</v>
      </c>
      <c r="M191" s="7">
        <v>45821</v>
      </c>
      <c r="N191" s="9">
        <v>30233.75</v>
      </c>
      <c r="O191" s="6" t="s">
        <v>48</v>
      </c>
      <c r="P191" s="54"/>
      <c r="Q191" s="54"/>
      <c r="R191" s="10">
        <v>4</v>
      </c>
      <c r="S191" s="40"/>
      <c r="T191" s="6" t="s">
        <v>24</v>
      </c>
      <c r="U191" s="6" t="str">
        <f>VLOOKUP(O191,'Customer List'!B:C,2,)</f>
        <v>Faridabad</v>
      </c>
      <c r="V191" s="47"/>
      <c r="W191" s="7"/>
      <c r="X191" s="6" t="str">
        <f t="shared" si="24"/>
        <v/>
      </c>
      <c r="Y191" s="6" t="str">
        <f t="shared" si="25"/>
        <v>Friday</v>
      </c>
      <c r="Z191" s="6" t="str">
        <f t="shared" si="26"/>
        <v/>
      </c>
    </row>
    <row r="192" spans="1:26" x14ac:dyDescent="0.25">
      <c r="A192" s="6">
        <f t="shared" si="28"/>
        <v>191</v>
      </c>
      <c r="B192" s="6" t="s">
        <v>64</v>
      </c>
      <c r="C192" s="7">
        <v>45807</v>
      </c>
      <c r="D192" s="7">
        <v>45818</v>
      </c>
      <c r="E192" s="24">
        <v>234.5</v>
      </c>
      <c r="F192" s="26">
        <f t="shared" si="23"/>
        <v>234.5</v>
      </c>
      <c r="G192" s="8">
        <v>504124</v>
      </c>
      <c r="H192" s="8" t="s">
        <v>33</v>
      </c>
      <c r="I192" s="8">
        <v>1</v>
      </c>
      <c r="J192" s="8">
        <v>1</v>
      </c>
      <c r="K192" s="8">
        <f t="shared" si="27"/>
        <v>0</v>
      </c>
      <c r="L192" s="6" t="s">
        <v>71</v>
      </c>
      <c r="M192" s="7">
        <v>45821</v>
      </c>
      <c r="N192" s="9">
        <v>30233.75</v>
      </c>
      <c r="O192" s="6" t="s">
        <v>48</v>
      </c>
      <c r="P192" s="54"/>
      <c r="Q192" s="54"/>
      <c r="R192" s="10">
        <v>4</v>
      </c>
      <c r="S192" s="40"/>
      <c r="T192" s="6" t="s">
        <v>24</v>
      </c>
      <c r="U192" s="6" t="str">
        <f>VLOOKUP(O192,'Customer List'!B:C,2,)</f>
        <v>Faridabad</v>
      </c>
      <c r="V192" s="47"/>
      <c r="W192" s="7"/>
      <c r="X192" s="6" t="str">
        <f t="shared" si="24"/>
        <v/>
      </c>
      <c r="Y192" s="6" t="str">
        <f t="shared" si="25"/>
        <v>Friday</v>
      </c>
      <c r="Z192" s="6" t="str">
        <f t="shared" si="26"/>
        <v/>
      </c>
    </row>
    <row r="193" spans="1:26" x14ac:dyDescent="0.25">
      <c r="A193" s="6">
        <f t="shared" si="28"/>
        <v>192</v>
      </c>
      <c r="B193" s="6" t="s">
        <v>64</v>
      </c>
      <c r="C193" s="7">
        <v>45807</v>
      </c>
      <c r="D193" s="7">
        <v>45818</v>
      </c>
      <c r="E193" s="24">
        <v>206.25</v>
      </c>
      <c r="F193" s="26">
        <f t="shared" si="23"/>
        <v>206.25</v>
      </c>
      <c r="G193" s="8">
        <v>505039</v>
      </c>
      <c r="H193" s="8" t="s">
        <v>145</v>
      </c>
      <c r="I193" s="8">
        <v>1</v>
      </c>
      <c r="J193" s="8">
        <v>1</v>
      </c>
      <c r="K193" s="8">
        <f t="shared" si="27"/>
        <v>0</v>
      </c>
      <c r="L193" s="6" t="s">
        <v>71</v>
      </c>
      <c r="M193" s="7">
        <v>45821</v>
      </c>
      <c r="N193" s="9">
        <v>24818.75</v>
      </c>
      <c r="O193" s="6" t="s">
        <v>48</v>
      </c>
      <c r="P193" s="54"/>
      <c r="Q193" s="54"/>
      <c r="R193" s="10">
        <v>4</v>
      </c>
      <c r="S193" s="40"/>
      <c r="T193" s="6" t="s">
        <v>24</v>
      </c>
      <c r="U193" s="6" t="str">
        <f>VLOOKUP(O193,'Customer List'!B:C,2,)</f>
        <v>Faridabad</v>
      </c>
      <c r="V193" s="47"/>
      <c r="W193" s="7"/>
      <c r="X193" s="6" t="str">
        <f t="shared" si="24"/>
        <v/>
      </c>
      <c r="Y193" s="6" t="str">
        <f t="shared" si="25"/>
        <v>Friday</v>
      </c>
      <c r="Z193" s="6" t="str">
        <f t="shared" si="26"/>
        <v/>
      </c>
    </row>
    <row r="194" spans="1:26" x14ac:dyDescent="0.25">
      <c r="A194" s="6">
        <f t="shared" si="28"/>
        <v>193</v>
      </c>
      <c r="B194" s="6" t="s">
        <v>64</v>
      </c>
      <c r="C194" s="7">
        <v>45807</v>
      </c>
      <c r="D194" s="7">
        <v>45818</v>
      </c>
      <c r="E194" s="24">
        <v>77</v>
      </c>
      <c r="F194" s="26">
        <f t="shared" si="23"/>
        <v>77</v>
      </c>
      <c r="G194" s="8">
        <v>505808</v>
      </c>
      <c r="H194" s="8" t="s">
        <v>146</v>
      </c>
      <c r="I194" s="8">
        <v>1</v>
      </c>
      <c r="J194" s="8">
        <v>1</v>
      </c>
      <c r="K194" s="8">
        <f t="shared" si="27"/>
        <v>0</v>
      </c>
      <c r="L194" s="6" t="s">
        <v>71</v>
      </c>
      <c r="M194" s="7">
        <v>45821</v>
      </c>
      <c r="N194" s="9">
        <v>9927.5</v>
      </c>
      <c r="O194" s="6" t="s">
        <v>48</v>
      </c>
      <c r="P194" s="54"/>
      <c r="Q194" s="54"/>
      <c r="R194" s="10">
        <v>4</v>
      </c>
      <c r="S194" s="40"/>
      <c r="T194" s="6" t="s">
        <v>24</v>
      </c>
      <c r="U194" s="6" t="str">
        <f>VLOOKUP(O194,'Customer List'!B:C,2,)</f>
        <v>Faridabad</v>
      </c>
      <c r="V194" s="47"/>
      <c r="W194" s="7"/>
      <c r="X194" s="6" t="str">
        <f t="shared" si="24"/>
        <v/>
      </c>
      <c r="Y194" s="6" t="str">
        <f t="shared" si="25"/>
        <v>Friday</v>
      </c>
      <c r="Z194" s="6" t="str">
        <f t="shared" si="26"/>
        <v/>
      </c>
    </row>
    <row r="195" spans="1:26" x14ac:dyDescent="0.25">
      <c r="A195" s="6">
        <f t="shared" si="28"/>
        <v>194</v>
      </c>
      <c r="B195" s="6" t="s">
        <v>64</v>
      </c>
      <c r="C195" s="7">
        <v>45807</v>
      </c>
      <c r="D195" s="7">
        <v>45818</v>
      </c>
      <c r="E195" s="24">
        <v>92.4</v>
      </c>
      <c r="F195" s="26">
        <f t="shared" si="23"/>
        <v>92.4</v>
      </c>
      <c r="G195" s="8">
        <v>505810</v>
      </c>
      <c r="H195" s="8" t="s">
        <v>1362</v>
      </c>
      <c r="I195" s="8">
        <v>1</v>
      </c>
      <c r="J195" s="8">
        <v>1</v>
      </c>
      <c r="K195" s="8">
        <f t="shared" si="27"/>
        <v>0</v>
      </c>
      <c r="L195" s="6" t="s">
        <v>69</v>
      </c>
      <c r="M195" s="7">
        <v>45821</v>
      </c>
      <c r="N195" s="9">
        <v>11286</v>
      </c>
      <c r="O195" s="6" t="s">
        <v>48</v>
      </c>
      <c r="P195" s="54"/>
      <c r="Q195" s="54"/>
      <c r="R195" s="10">
        <v>4</v>
      </c>
      <c r="S195" s="40"/>
      <c r="T195" s="6" t="s">
        <v>24</v>
      </c>
      <c r="U195" s="6" t="str">
        <f>VLOOKUP(O195,'Customer List'!B:C,2,)</f>
        <v>Faridabad</v>
      </c>
      <c r="V195" s="47"/>
      <c r="W195" s="7"/>
      <c r="X195" s="6" t="str">
        <f t="shared" si="24"/>
        <v/>
      </c>
      <c r="Y195" s="6" t="str">
        <f t="shared" si="25"/>
        <v>Friday</v>
      </c>
      <c r="Z195" s="6" t="str">
        <f t="shared" si="26"/>
        <v/>
      </c>
    </row>
    <row r="196" spans="1:26" x14ac:dyDescent="0.25">
      <c r="A196" s="6">
        <f t="shared" si="28"/>
        <v>195</v>
      </c>
      <c r="B196" s="6" t="s">
        <v>64</v>
      </c>
      <c r="C196" s="7">
        <v>45807</v>
      </c>
      <c r="D196" s="7">
        <v>45818</v>
      </c>
      <c r="E196" s="24">
        <v>194.25</v>
      </c>
      <c r="F196" s="26">
        <f t="shared" ref="F196:F259" si="29">E196*I196</f>
        <v>194.25</v>
      </c>
      <c r="G196" s="8">
        <v>505842</v>
      </c>
      <c r="H196" s="8" t="s">
        <v>1363</v>
      </c>
      <c r="I196" s="8">
        <v>1</v>
      </c>
      <c r="J196" s="8">
        <v>1</v>
      </c>
      <c r="K196" s="8">
        <f t="shared" si="27"/>
        <v>0</v>
      </c>
      <c r="L196" s="6" t="s">
        <v>71</v>
      </c>
      <c r="M196" s="7">
        <v>45821</v>
      </c>
      <c r="N196" s="9">
        <v>23374.75</v>
      </c>
      <c r="O196" s="6" t="s">
        <v>48</v>
      </c>
      <c r="P196" s="54"/>
      <c r="Q196" s="54"/>
      <c r="R196" s="10">
        <v>4</v>
      </c>
      <c r="S196" s="40"/>
      <c r="T196" s="6" t="s">
        <v>24</v>
      </c>
      <c r="U196" s="6" t="str">
        <f>VLOOKUP(O196,'Customer List'!B:C,2,)</f>
        <v>Faridabad</v>
      </c>
      <c r="V196" s="47"/>
      <c r="W196" s="7"/>
      <c r="X196" s="6" t="str">
        <f t="shared" si="24"/>
        <v/>
      </c>
      <c r="Y196" s="6" t="str">
        <f t="shared" si="25"/>
        <v>Friday</v>
      </c>
      <c r="Z196" s="6" t="str">
        <f t="shared" si="26"/>
        <v/>
      </c>
    </row>
    <row r="197" spans="1:26" x14ac:dyDescent="0.25">
      <c r="A197" s="6">
        <f t="shared" si="28"/>
        <v>196</v>
      </c>
      <c r="B197" s="6" t="s">
        <v>64</v>
      </c>
      <c r="C197" s="7">
        <v>45807</v>
      </c>
      <c r="D197" s="7">
        <v>45818</v>
      </c>
      <c r="E197" s="24">
        <v>221.9</v>
      </c>
      <c r="F197" s="26">
        <f t="shared" si="29"/>
        <v>221.9</v>
      </c>
      <c r="G197" s="8">
        <v>506324</v>
      </c>
      <c r="H197" s="8" t="s">
        <v>147</v>
      </c>
      <c r="I197" s="8">
        <v>1</v>
      </c>
      <c r="J197" s="8">
        <v>1</v>
      </c>
      <c r="K197" s="8">
        <f t="shared" si="27"/>
        <v>0</v>
      </c>
      <c r="L197" s="6" t="s">
        <v>69</v>
      </c>
      <c r="M197" s="7">
        <v>45821</v>
      </c>
      <c r="N197" s="9">
        <v>27103.5</v>
      </c>
      <c r="O197" s="6" t="s">
        <v>48</v>
      </c>
      <c r="P197" s="54"/>
      <c r="Q197" s="54"/>
      <c r="R197" s="10">
        <v>4</v>
      </c>
      <c r="S197" s="40"/>
      <c r="T197" s="6" t="s">
        <v>24</v>
      </c>
      <c r="U197" s="6" t="str">
        <f>VLOOKUP(O197,'Customer List'!B:C,2,)</f>
        <v>Faridabad</v>
      </c>
      <c r="V197" s="47"/>
      <c r="W197" s="7"/>
      <c r="X197" s="6" t="str">
        <f t="shared" ref="X197:X260" si="30">IF(W197="", "", W197-M197)</f>
        <v/>
      </c>
      <c r="Y197" s="6" t="str">
        <f t="shared" ref="Y197:Y260" si="31">IF(M197="", "", TEXT(M197, "dddd"))</f>
        <v>Friday</v>
      </c>
      <c r="Z197" s="6" t="str">
        <f t="shared" ref="Z197:Z260" si="32">IF(W197="", "", TEXT(W197, "dddd"))</f>
        <v/>
      </c>
    </row>
    <row r="198" spans="1:26" x14ac:dyDescent="0.25">
      <c r="A198" s="6">
        <f t="shared" si="28"/>
        <v>197</v>
      </c>
      <c r="B198" s="6" t="s">
        <v>64</v>
      </c>
      <c r="C198" s="7">
        <v>45807</v>
      </c>
      <c r="D198" s="7">
        <v>45818</v>
      </c>
      <c r="E198" s="24">
        <v>196</v>
      </c>
      <c r="F198" s="26">
        <f t="shared" si="29"/>
        <v>196</v>
      </c>
      <c r="G198" s="8">
        <v>506904</v>
      </c>
      <c r="H198" s="8" t="s">
        <v>148</v>
      </c>
      <c r="I198" s="8">
        <v>1</v>
      </c>
      <c r="J198" s="8">
        <v>1</v>
      </c>
      <c r="K198" s="8">
        <f t="shared" si="27"/>
        <v>0</v>
      </c>
      <c r="L198" s="6" t="s">
        <v>71</v>
      </c>
      <c r="M198" s="7">
        <v>45821</v>
      </c>
      <c r="N198" s="9">
        <v>25270</v>
      </c>
      <c r="O198" s="6" t="s">
        <v>48</v>
      </c>
      <c r="P198" s="54"/>
      <c r="Q198" s="54"/>
      <c r="R198" s="10">
        <v>4</v>
      </c>
      <c r="S198" s="40"/>
      <c r="T198" s="6" t="s">
        <v>24</v>
      </c>
      <c r="U198" s="6" t="str">
        <f>VLOOKUP(O198,'Customer List'!B:C,2,)</f>
        <v>Faridabad</v>
      </c>
      <c r="V198" s="47"/>
      <c r="W198" s="7"/>
      <c r="X198" s="6" t="str">
        <f t="shared" si="30"/>
        <v/>
      </c>
      <c r="Y198" s="6" t="str">
        <f t="shared" si="31"/>
        <v>Friday</v>
      </c>
      <c r="Z198" s="6" t="str">
        <f t="shared" si="32"/>
        <v/>
      </c>
    </row>
    <row r="199" spans="1:26" x14ac:dyDescent="0.25">
      <c r="A199" s="6">
        <f t="shared" si="28"/>
        <v>198</v>
      </c>
      <c r="B199" s="6" t="s">
        <v>64</v>
      </c>
      <c r="C199" s="7">
        <v>45807</v>
      </c>
      <c r="D199" s="7">
        <v>45818</v>
      </c>
      <c r="E199" s="24">
        <v>242.9</v>
      </c>
      <c r="F199" s="26">
        <f t="shared" si="29"/>
        <v>242.9</v>
      </c>
      <c r="G199" s="8">
        <v>506922</v>
      </c>
      <c r="H199" s="8" t="s">
        <v>149</v>
      </c>
      <c r="I199" s="8">
        <v>1</v>
      </c>
      <c r="J199" s="8">
        <v>1</v>
      </c>
      <c r="K199" s="8">
        <f t="shared" si="27"/>
        <v>0</v>
      </c>
      <c r="L199" s="6" t="s">
        <v>71</v>
      </c>
      <c r="M199" s="7">
        <v>45821</v>
      </c>
      <c r="N199" s="9">
        <v>31316.75</v>
      </c>
      <c r="O199" s="6" t="s">
        <v>48</v>
      </c>
      <c r="P199" s="54"/>
      <c r="Q199" s="54"/>
      <c r="R199" s="10">
        <v>4</v>
      </c>
      <c r="S199" s="40"/>
      <c r="T199" s="6" t="s">
        <v>24</v>
      </c>
      <c r="U199" s="6" t="str">
        <f>VLOOKUP(O199,'Customer List'!B:C,2,)</f>
        <v>Faridabad</v>
      </c>
      <c r="V199" s="47"/>
      <c r="W199" s="7"/>
      <c r="X199" s="6" t="str">
        <f t="shared" si="30"/>
        <v/>
      </c>
      <c r="Y199" s="6" t="str">
        <f t="shared" si="31"/>
        <v>Friday</v>
      </c>
      <c r="Z199" s="6" t="str">
        <f t="shared" si="32"/>
        <v/>
      </c>
    </row>
    <row r="200" spans="1:26" x14ac:dyDescent="0.25">
      <c r="A200" s="6">
        <f t="shared" si="28"/>
        <v>199</v>
      </c>
      <c r="B200" s="6" t="s">
        <v>64</v>
      </c>
      <c r="C200" s="7">
        <v>45807</v>
      </c>
      <c r="D200" s="7">
        <v>45818</v>
      </c>
      <c r="E200" s="24">
        <v>242.9</v>
      </c>
      <c r="F200" s="26">
        <f t="shared" si="29"/>
        <v>242.9</v>
      </c>
      <c r="G200" s="8">
        <v>514104</v>
      </c>
      <c r="H200" s="8" t="s">
        <v>240</v>
      </c>
      <c r="I200" s="8">
        <v>1</v>
      </c>
      <c r="J200" s="8">
        <v>1</v>
      </c>
      <c r="K200" s="8">
        <f t="shared" si="27"/>
        <v>0</v>
      </c>
      <c r="L200" s="6" t="s">
        <v>71</v>
      </c>
      <c r="M200" s="7">
        <v>45821</v>
      </c>
      <c r="N200" s="9">
        <v>31316.75</v>
      </c>
      <c r="O200" s="6" t="s">
        <v>48</v>
      </c>
      <c r="P200" s="54"/>
      <c r="Q200" s="54"/>
      <c r="R200" s="10">
        <v>4</v>
      </c>
      <c r="S200" s="40"/>
      <c r="T200" s="6" t="s">
        <v>24</v>
      </c>
      <c r="U200" s="6" t="str">
        <f>VLOOKUP(O200,'Customer List'!B:C,2,)</f>
        <v>Faridabad</v>
      </c>
      <c r="V200" s="47"/>
      <c r="W200" s="7"/>
      <c r="X200" s="6" t="str">
        <f t="shared" si="30"/>
        <v/>
      </c>
      <c r="Y200" s="6" t="str">
        <f t="shared" si="31"/>
        <v>Friday</v>
      </c>
      <c r="Z200" s="6" t="str">
        <f t="shared" si="32"/>
        <v/>
      </c>
    </row>
    <row r="201" spans="1:26" x14ac:dyDescent="0.25">
      <c r="A201" s="6">
        <f t="shared" si="28"/>
        <v>200</v>
      </c>
      <c r="B201" s="6" t="s">
        <v>64</v>
      </c>
      <c r="C201" s="7">
        <v>45807</v>
      </c>
      <c r="D201" s="7">
        <v>45818</v>
      </c>
      <c r="E201" s="24">
        <v>242.9</v>
      </c>
      <c r="F201" s="26">
        <f t="shared" si="29"/>
        <v>242.9</v>
      </c>
      <c r="G201" s="8">
        <v>552906</v>
      </c>
      <c r="H201" s="8" t="s">
        <v>1364</v>
      </c>
      <c r="I201" s="8">
        <v>1</v>
      </c>
      <c r="J201" s="8">
        <v>1</v>
      </c>
      <c r="K201" s="8">
        <f t="shared" si="27"/>
        <v>0</v>
      </c>
      <c r="L201" s="6" t="s">
        <v>116</v>
      </c>
      <c r="M201" s="7">
        <v>45818</v>
      </c>
      <c r="N201" s="9">
        <v>34960.25</v>
      </c>
      <c r="O201" s="6" t="s">
        <v>171</v>
      </c>
      <c r="P201" s="54"/>
      <c r="Q201" s="54"/>
      <c r="R201" s="10">
        <v>-20</v>
      </c>
      <c r="S201" s="40"/>
      <c r="T201" s="6" t="s">
        <v>24</v>
      </c>
      <c r="U201" s="6" t="str">
        <f>VLOOKUP(O201,'Customer List'!B:C,2,)</f>
        <v>Lucknow</v>
      </c>
      <c r="V201" s="47"/>
      <c r="W201" s="7"/>
      <c r="X201" s="6" t="str">
        <f t="shared" si="30"/>
        <v/>
      </c>
      <c r="Y201" s="6" t="str">
        <f t="shared" si="31"/>
        <v>Tuesday</v>
      </c>
      <c r="Z201" s="6" t="str">
        <f t="shared" si="32"/>
        <v/>
      </c>
    </row>
    <row r="202" spans="1:26" x14ac:dyDescent="0.25">
      <c r="A202" s="6">
        <f t="shared" si="28"/>
        <v>201</v>
      </c>
      <c r="B202" s="6" t="s">
        <v>64</v>
      </c>
      <c r="C202" s="7">
        <v>45807</v>
      </c>
      <c r="D202" s="7">
        <v>45818</v>
      </c>
      <c r="E202" s="24">
        <v>177.1</v>
      </c>
      <c r="F202" s="26">
        <f t="shared" si="29"/>
        <v>2479.4</v>
      </c>
      <c r="G202" s="8">
        <v>570804</v>
      </c>
      <c r="H202" s="8" t="s">
        <v>1266</v>
      </c>
      <c r="I202" s="8">
        <v>14</v>
      </c>
      <c r="J202" s="8">
        <v>14</v>
      </c>
      <c r="K202" s="8">
        <f t="shared" si="27"/>
        <v>0</v>
      </c>
      <c r="L202" s="6" t="s">
        <v>141</v>
      </c>
      <c r="M202" s="7">
        <v>45818</v>
      </c>
      <c r="N202" s="9">
        <v>339605</v>
      </c>
      <c r="O202" s="6" t="s">
        <v>171</v>
      </c>
      <c r="P202" s="54"/>
      <c r="Q202" s="54"/>
      <c r="R202" s="10">
        <v>-20</v>
      </c>
      <c r="S202" s="40"/>
      <c r="T202" s="6" t="s">
        <v>24</v>
      </c>
      <c r="U202" s="6" t="str">
        <f>VLOOKUP(O202,'Customer List'!B:C,2,)</f>
        <v>Lucknow</v>
      </c>
      <c r="V202" s="47"/>
      <c r="W202" s="7"/>
      <c r="X202" s="6" t="str">
        <f t="shared" si="30"/>
        <v/>
      </c>
      <c r="Y202" s="6" t="str">
        <f t="shared" si="31"/>
        <v>Tuesday</v>
      </c>
      <c r="Z202" s="6" t="str">
        <f t="shared" si="32"/>
        <v/>
      </c>
    </row>
    <row r="203" spans="1:26" x14ac:dyDescent="0.25">
      <c r="A203" s="6">
        <f t="shared" si="28"/>
        <v>202</v>
      </c>
      <c r="B203" s="6" t="s">
        <v>64</v>
      </c>
      <c r="C203" s="7">
        <v>45807</v>
      </c>
      <c r="D203" s="7">
        <v>45818</v>
      </c>
      <c r="E203" s="24">
        <v>533.4</v>
      </c>
      <c r="F203" s="26">
        <f t="shared" si="29"/>
        <v>533.4</v>
      </c>
      <c r="G203" s="8">
        <v>574306</v>
      </c>
      <c r="H203" s="8" t="s">
        <v>1365</v>
      </c>
      <c r="I203" s="8">
        <v>1</v>
      </c>
      <c r="J203" s="8">
        <v>1</v>
      </c>
      <c r="K203" s="8">
        <f t="shared" si="27"/>
        <v>0</v>
      </c>
      <c r="L203" s="6" t="s">
        <v>150</v>
      </c>
      <c r="M203" s="7">
        <v>45820</v>
      </c>
      <c r="N203" s="9">
        <v>65151</v>
      </c>
      <c r="O203" s="6" t="s">
        <v>920</v>
      </c>
      <c r="P203" s="54"/>
      <c r="Q203" s="54"/>
      <c r="R203" s="10">
        <v>-20</v>
      </c>
      <c r="S203" s="40"/>
      <c r="T203" s="6" t="s">
        <v>24</v>
      </c>
      <c r="U203" s="6" t="str">
        <f>VLOOKUP(O203,'Customer List'!B:C,2,)</f>
        <v>Delhi</v>
      </c>
      <c r="V203" s="47"/>
      <c r="W203" s="7"/>
      <c r="X203" s="6" t="str">
        <f t="shared" si="30"/>
        <v/>
      </c>
      <c r="Y203" s="6" t="str">
        <f t="shared" si="31"/>
        <v>Thursday</v>
      </c>
      <c r="Z203" s="6" t="str">
        <f t="shared" si="32"/>
        <v/>
      </c>
    </row>
    <row r="204" spans="1:26" x14ac:dyDescent="0.25">
      <c r="A204" s="6">
        <f t="shared" si="28"/>
        <v>203</v>
      </c>
      <c r="B204" s="6" t="s">
        <v>64</v>
      </c>
      <c r="C204" s="7">
        <v>45807</v>
      </c>
      <c r="D204" s="7">
        <v>45818</v>
      </c>
      <c r="E204" s="24">
        <v>242.9</v>
      </c>
      <c r="F204" s="26">
        <f t="shared" si="29"/>
        <v>242.9</v>
      </c>
      <c r="G204" s="8">
        <v>575804</v>
      </c>
      <c r="H204" s="8" t="s">
        <v>1366</v>
      </c>
      <c r="I204" s="8">
        <v>1</v>
      </c>
      <c r="J204" s="8">
        <v>1</v>
      </c>
      <c r="K204" s="8">
        <f t="shared" ref="K204:K267" si="33">I204-J204</f>
        <v>0</v>
      </c>
      <c r="L204" s="6" t="s">
        <v>150</v>
      </c>
      <c r="M204" s="7">
        <v>45820</v>
      </c>
      <c r="N204" s="9">
        <v>29668.5</v>
      </c>
      <c r="O204" s="6" t="s">
        <v>920</v>
      </c>
      <c r="P204" s="54"/>
      <c r="Q204" s="54"/>
      <c r="R204" s="10">
        <v>-20</v>
      </c>
      <c r="S204" s="40"/>
      <c r="T204" s="6" t="s">
        <v>24</v>
      </c>
      <c r="U204" s="6" t="str">
        <f>VLOOKUP(O204,'Customer List'!B:C,2,)</f>
        <v>Delhi</v>
      </c>
      <c r="V204" s="47"/>
      <c r="W204" s="7"/>
      <c r="X204" s="6" t="str">
        <f t="shared" si="30"/>
        <v/>
      </c>
      <c r="Y204" s="6" t="str">
        <f t="shared" si="31"/>
        <v>Thursday</v>
      </c>
      <c r="Z204" s="6" t="str">
        <f t="shared" si="32"/>
        <v/>
      </c>
    </row>
    <row r="205" spans="1:26" x14ac:dyDescent="0.25">
      <c r="A205" s="6">
        <f t="shared" ref="A205:A268" si="34">A204+1</f>
        <v>204</v>
      </c>
      <c r="B205" s="6" t="s">
        <v>64</v>
      </c>
      <c r="C205" s="7">
        <v>45807</v>
      </c>
      <c r="D205" s="7">
        <v>45818</v>
      </c>
      <c r="E205" s="24">
        <v>533.4</v>
      </c>
      <c r="F205" s="26">
        <f t="shared" si="29"/>
        <v>533.4</v>
      </c>
      <c r="G205" s="8">
        <v>576306</v>
      </c>
      <c r="H205" s="8" t="s">
        <v>1367</v>
      </c>
      <c r="I205" s="8">
        <v>1</v>
      </c>
      <c r="J205" s="8">
        <v>1</v>
      </c>
      <c r="K205" s="8">
        <f t="shared" si="33"/>
        <v>0</v>
      </c>
      <c r="L205" s="6" t="s">
        <v>150</v>
      </c>
      <c r="M205" s="7">
        <v>45820</v>
      </c>
      <c r="N205" s="9">
        <v>65151</v>
      </c>
      <c r="O205" s="6" t="s">
        <v>920</v>
      </c>
      <c r="P205" s="54"/>
      <c r="Q205" s="54"/>
      <c r="R205" s="10">
        <v>-20</v>
      </c>
      <c r="S205" s="40"/>
      <c r="T205" s="6" t="s">
        <v>24</v>
      </c>
      <c r="U205" s="6" t="str">
        <f>VLOOKUP(O205,'Customer List'!B:C,2,)</f>
        <v>Delhi</v>
      </c>
      <c r="V205" s="47"/>
      <c r="W205" s="7"/>
      <c r="X205" s="6" t="str">
        <f t="shared" si="30"/>
        <v/>
      </c>
      <c r="Y205" s="6" t="str">
        <f t="shared" si="31"/>
        <v>Thursday</v>
      </c>
      <c r="Z205" s="6" t="str">
        <f t="shared" si="32"/>
        <v/>
      </c>
    </row>
    <row r="206" spans="1:26" x14ac:dyDescent="0.25">
      <c r="A206" s="6">
        <f t="shared" si="34"/>
        <v>205</v>
      </c>
      <c r="B206" s="6" t="s">
        <v>64</v>
      </c>
      <c r="C206" s="7">
        <v>45807</v>
      </c>
      <c r="D206" s="7">
        <v>45818</v>
      </c>
      <c r="E206" s="24">
        <v>108.5</v>
      </c>
      <c r="F206" s="26">
        <f t="shared" si="29"/>
        <v>108.5</v>
      </c>
      <c r="G206" s="8">
        <v>609551</v>
      </c>
      <c r="H206" s="8" t="s">
        <v>51</v>
      </c>
      <c r="I206" s="8">
        <v>1</v>
      </c>
      <c r="J206" s="8">
        <v>1</v>
      </c>
      <c r="K206" s="8">
        <f t="shared" si="33"/>
        <v>0</v>
      </c>
      <c r="L206" s="6" t="s">
        <v>151</v>
      </c>
      <c r="M206" s="7">
        <v>45824</v>
      </c>
      <c r="N206" s="9">
        <v>18018.75</v>
      </c>
      <c r="O206" s="6" t="s">
        <v>152</v>
      </c>
      <c r="P206" s="54"/>
      <c r="Q206" s="54"/>
      <c r="R206" s="10">
        <v>4</v>
      </c>
      <c r="S206" s="40"/>
      <c r="T206" s="6" t="s">
        <v>24</v>
      </c>
      <c r="U206" s="6" t="str">
        <f>VLOOKUP(O206,'Customer List'!B:C,2,)</f>
        <v>Delhi</v>
      </c>
      <c r="V206" s="47"/>
      <c r="W206" s="7"/>
      <c r="X206" s="6" t="str">
        <f t="shared" si="30"/>
        <v/>
      </c>
      <c r="Y206" s="6" t="str">
        <f t="shared" si="31"/>
        <v>Monday</v>
      </c>
      <c r="Z206" s="6" t="str">
        <f t="shared" si="32"/>
        <v/>
      </c>
    </row>
    <row r="207" spans="1:26" x14ac:dyDescent="0.25">
      <c r="A207" s="6">
        <f t="shared" si="34"/>
        <v>206</v>
      </c>
      <c r="B207" s="6" t="s">
        <v>64</v>
      </c>
      <c r="C207" s="7">
        <v>45807</v>
      </c>
      <c r="D207" s="7">
        <v>45818</v>
      </c>
      <c r="E207" s="24">
        <v>177.1</v>
      </c>
      <c r="F207" s="26">
        <f t="shared" si="29"/>
        <v>354.2</v>
      </c>
      <c r="G207" s="8">
        <v>640914</v>
      </c>
      <c r="H207" s="8" t="s">
        <v>1368</v>
      </c>
      <c r="I207" s="8">
        <v>2</v>
      </c>
      <c r="J207" s="8">
        <v>2</v>
      </c>
      <c r="K207" s="8">
        <f t="shared" si="33"/>
        <v>0</v>
      </c>
      <c r="L207" s="6" t="s">
        <v>141</v>
      </c>
      <c r="M207" s="7">
        <v>45818</v>
      </c>
      <c r="N207" s="9">
        <v>48626.6</v>
      </c>
      <c r="O207" s="6" t="s">
        <v>171</v>
      </c>
      <c r="P207" s="54"/>
      <c r="Q207" s="54"/>
      <c r="R207" s="10">
        <v>4</v>
      </c>
      <c r="S207" s="40"/>
      <c r="T207" s="6" t="s">
        <v>24</v>
      </c>
      <c r="U207" s="6" t="str">
        <f>VLOOKUP(O207,'Customer List'!B:C,2,)</f>
        <v>Lucknow</v>
      </c>
      <c r="V207" s="47"/>
      <c r="W207" s="7"/>
      <c r="X207" s="6" t="str">
        <f t="shared" si="30"/>
        <v/>
      </c>
      <c r="Y207" s="6" t="str">
        <f t="shared" si="31"/>
        <v>Tuesday</v>
      </c>
      <c r="Z207" s="6" t="str">
        <f t="shared" si="32"/>
        <v/>
      </c>
    </row>
    <row r="208" spans="1:26" x14ac:dyDescent="0.25">
      <c r="A208" s="6">
        <f t="shared" si="34"/>
        <v>207</v>
      </c>
      <c r="B208" s="6" t="s">
        <v>64</v>
      </c>
      <c r="C208" s="7">
        <v>45807</v>
      </c>
      <c r="D208" s="7">
        <v>45818</v>
      </c>
      <c r="E208" s="24">
        <v>493.5</v>
      </c>
      <c r="F208" s="26">
        <f t="shared" si="29"/>
        <v>1480.5</v>
      </c>
      <c r="G208" s="8">
        <v>740715</v>
      </c>
      <c r="H208" s="8" t="s">
        <v>1369</v>
      </c>
      <c r="I208" s="8">
        <v>3</v>
      </c>
      <c r="J208" s="8">
        <v>3</v>
      </c>
      <c r="K208" s="8">
        <f t="shared" si="33"/>
        <v>0</v>
      </c>
      <c r="L208" s="6" t="s">
        <v>154</v>
      </c>
      <c r="M208" s="7">
        <v>45818</v>
      </c>
      <c r="N208" s="9">
        <v>200925</v>
      </c>
      <c r="O208" s="6" t="s">
        <v>155</v>
      </c>
      <c r="P208" s="54"/>
      <c r="Q208" s="54"/>
      <c r="R208" s="10">
        <v>4</v>
      </c>
      <c r="S208" s="40"/>
      <c r="T208" s="6" t="s">
        <v>24</v>
      </c>
      <c r="U208" s="6" t="str">
        <f>VLOOKUP(O208,'Customer List'!B:C,2,)</f>
        <v>Banglore</v>
      </c>
      <c r="V208" s="47"/>
      <c r="W208" s="7"/>
      <c r="X208" s="6" t="str">
        <f t="shared" si="30"/>
        <v/>
      </c>
      <c r="Y208" s="6" t="str">
        <f t="shared" si="31"/>
        <v>Tuesday</v>
      </c>
      <c r="Z208" s="6" t="str">
        <f t="shared" si="32"/>
        <v/>
      </c>
    </row>
    <row r="209" spans="1:26" x14ac:dyDescent="0.25">
      <c r="A209" s="6">
        <f t="shared" si="34"/>
        <v>208</v>
      </c>
      <c r="B209" s="6" t="s">
        <v>64</v>
      </c>
      <c r="C209" s="7">
        <v>45807</v>
      </c>
      <c r="D209" s="7">
        <v>45818</v>
      </c>
      <c r="E209" s="24">
        <v>763.1</v>
      </c>
      <c r="F209" s="26">
        <f t="shared" si="29"/>
        <v>763.1</v>
      </c>
      <c r="G209" s="8">
        <v>741029</v>
      </c>
      <c r="H209" s="8" t="s">
        <v>1370</v>
      </c>
      <c r="I209" s="8">
        <v>1</v>
      </c>
      <c r="J209" s="8">
        <v>1</v>
      </c>
      <c r="K209" s="8">
        <f t="shared" si="33"/>
        <v>0</v>
      </c>
      <c r="L209" s="6" t="s">
        <v>156</v>
      </c>
      <c r="M209" s="7">
        <v>45820</v>
      </c>
      <c r="N209" s="9">
        <v>100377</v>
      </c>
      <c r="O209" s="6" t="s">
        <v>22</v>
      </c>
      <c r="P209" s="54"/>
      <c r="Q209" s="54"/>
      <c r="R209" s="10">
        <v>4</v>
      </c>
      <c r="S209" s="40"/>
      <c r="T209" s="6" t="s">
        <v>24</v>
      </c>
      <c r="U209" s="6" t="str">
        <f>VLOOKUP(O209,'Customer List'!B:C,2,)</f>
        <v>Delhi</v>
      </c>
      <c r="V209" s="47"/>
      <c r="W209" s="7"/>
      <c r="X209" s="6" t="str">
        <f t="shared" si="30"/>
        <v/>
      </c>
      <c r="Y209" s="6" t="str">
        <f t="shared" si="31"/>
        <v>Thursday</v>
      </c>
      <c r="Z209" s="6" t="str">
        <f t="shared" si="32"/>
        <v/>
      </c>
    </row>
    <row r="210" spans="1:26" x14ac:dyDescent="0.25">
      <c r="A210" s="6">
        <f t="shared" si="34"/>
        <v>209</v>
      </c>
      <c r="B210" s="6" t="s">
        <v>64</v>
      </c>
      <c r="C210" s="7">
        <v>45807</v>
      </c>
      <c r="D210" s="7">
        <v>45818</v>
      </c>
      <c r="E210" s="24">
        <v>78.400000000000006</v>
      </c>
      <c r="F210" s="26">
        <f t="shared" si="29"/>
        <v>78.400000000000006</v>
      </c>
      <c r="G210" s="8">
        <v>803004</v>
      </c>
      <c r="H210" s="8" t="s">
        <v>1371</v>
      </c>
      <c r="I210" s="8">
        <v>1</v>
      </c>
      <c r="J210" s="8">
        <v>1</v>
      </c>
      <c r="K210" s="8">
        <f t="shared" si="33"/>
        <v>0</v>
      </c>
      <c r="L210" s="6" t="s">
        <v>96</v>
      </c>
      <c r="M210" s="7">
        <v>45821</v>
      </c>
      <c r="N210" s="9">
        <v>10936.8</v>
      </c>
      <c r="O210" s="6" t="s">
        <v>97</v>
      </c>
      <c r="P210" s="54"/>
      <c r="Q210" s="54"/>
      <c r="R210" s="10">
        <v>4</v>
      </c>
      <c r="S210" s="40"/>
      <c r="T210" s="6" t="s">
        <v>24</v>
      </c>
      <c r="U210" s="6" t="str">
        <f>VLOOKUP(O210,'Customer List'!B:C,2,)</f>
        <v>Gwalior, Mp</v>
      </c>
      <c r="V210" s="47"/>
      <c r="W210" s="7"/>
      <c r="X210" s="6" t="str">
        <f t="shared" si="30"/>
        <v/>
      </c>
      <c r="Y210" s="6" t="str">
        <f t="shared" si="31"/>
        <v>Friday</v>
      </c>
      <c r="Z210" s="6" t="str">
        <f t="shared" si="32"/>
        <v/>
      </c>
    </row>
    <row r="211" spans="1:26" x14ac:dyDescent="0.25">
      <c r="A211" s="6">
        <f t="shared" si="34"/>
        <v>210</v>
      </c>
      <c r="B211" s="6" t="s">
        <v>157</v>
      </c>
      <c r="C211" s="7">
        <v>45814</v>
      </c>
      <c r="D211" s="7">
        <v>45821</v>
      </c>
      <c r="E211" s="24">
        <v>92.95</v>
      </c>
      <c r="F211" s="26">
        <f t="shared" si="29"/>
        <v>92.95</v>
      </c>
      <c r="G211" s="8">
        <v>100204</v>
      </c>
      <c r="H211" s="8" t="s">
        <v>67</v>
      </c>
      <c r="I211" s="8">
        <v>1</v>
      </c>
      <c r="J211" s="8">
        <v>1</v>
      </c>
      <c r="K211" s="8">
        <f t="shared" si="33"/>
        <v>0</v>
      </c>
      <c r="L211" s="6" t="s">
        <v>158</v>
      </c>
      <c r="M211" s="7">
        <v>45831</v>
      </c>
      <c r="N211" s="9">
        <v>14300</v>
      </c>
      <c r="O211" s="6" t="s">
        <v>159</v>
      </c>
      <c r="P211" s="54"/>
      <c r="Q211" s="54"/>
      <c r="R211" s="10">
        <v>4</v>
      </c>
      <c r="S211" s="40"/>
      <c r="T211" s="6" t="s">
        <v>24</v>
      </c>
      <c r="U211" s="6" t="str">
        <f>VLOOKUP(O211,'Customer List'!B:C,2,)</f>
        <v>Noida</v>
      </c>
      <c r="V211" s="47"/>
      <c r="W211" s="7"/>
      <c r="X211" s="6" t="str">
        <f t="shared" si="30"/>
        <v/>
      </c>
      <c r="Y211" s="6" t="str">
        <f t="shared" si="31"/>
        <v>Monday</v>
      </c>
      <c r="Z211" s="6" t="str">
        <f t="shared" si="32"/>
        <v/>
      </c>
    </row>
    <row r="212" spans="1:26" x14ac:dyDescent="0.25">
      <c r="A212" s="6">
        <f t="shared" si="34"/>
        <v>211</v>
      </c>
      <c r="B212" s="6" t="s">
        <v>157</v>
      </c>
      <c r="C212" s="7">
        <v>45814</v>
      </c>
      <c r="D212" s="7">
        <v>45821</v>
      </c>
      <c r="E212" s="24">
        <v>173.6</v>
      </c>
      <c r="F212" s="26">
        <f t="shared" si="29"/>
        <v>173.6</v>
      </c>
      <c r="G212" s="8">
        <v>100220</v>
      </c>
      <c r="H212" s="8" t="s">
        <v>160</v>
      </c>
      <c r="I212" s="8">
        <v>1</v>
      </c>
      <c r="J212" s="8">
        <v>1</v>
      </c>
      <c r="K212" s="8">
        <f t="shared" si="33"/>
        <v>0</v>
      </c>
      <c r="L212" s="6" t="s">
        <v>161</v>
      </c>
      <c r="M212" s="7">
        <v>45824</v>
      </c>
      <c r="N212" s="9">
        <v>26908</v>
      </c>
      <c r="O212" s="6" t="s">
        <v>32</v>
      </c>
      <c r="P212" s="54"/>
      <c r="Q212" s="54"/>
      <c r="R212" s="10">
        <v>4</v>
      </c>
      <c r="S212" s="40"/>
      <c r="T212" s="6" t="s">
        <v>24</v>
      </c>
      <c r="U212" s="6" t="str">
        <f>VLOOKUP(O212,'Customer List'!B:C,2,)</f>
        <v>Chandigarh</v>
      </c>
      <c r="V212" s="47"/>
      <c r="W212" s="7"/>
      <c r="X212" s="6" t="str">
        <f t="shared" si="30"/>
        <v/>
      </c>
      <c r="Y212" s="6" t="str">
        <f t="shared" si="31"/>
        <v>Monday</v>
      </c>
      <c r="Z212" s="6" t="str">
        <f t="shared" si="32"/>
        <v/>
      </c>
    </row>
    <row r="213" spans="1:26" x14ac:dyDescent="0.25">
      <c r="A213" s="6">
        <f t="shared" si="34"/>
        <v>212</v>
      </c>
      <c r="B213" s="6" t="s">
        <v>157</v>
      </c>
      <c r="C213" s="7">
        <v>45814</v>
      </c>
      <c r="D213" s="7">
        <v>45821</v>
      </c>
      <c r="E213" s="24">
        <v>53.9</v>
      </c>
      <c r="F213" s="26">
        <f t="shared" si="29"/>
        <v>53.9</v>
      </c>
      <c r="G213" s="8">
        <v>100236</v>
      </c>
      <c r="H213" s="8" t="s">
        <v>49</v>
      </c>
      <c r="I213" s="8">
        <v>1</v>
      </c>
      <c r="J213" s="8">
        <v>1</v>
      </c>
      <c r="K213" s="8">
        <f t="shared" si="33"/>
        <v>0</v>
      </c>
      <c r="L213" s="6" t="s">
        <v>158</v>
      </c>
      <c r="M213" s="7">
        <v>45831</v>
      </c>
      <c r="N213" s="9">
        <v>7700</v>
      </c>
      <c r="O213" s="6" t="s">
        <v>159</v>
      </c>
      <c r="P213" s="54"/>
      <c r="Q213" s="54"/>
      <c r="R213" s="10">
        <v>4</v>
      </c>
      <c r="S213" s="40"/>
      <c r="T213" s="6" t="s">
        <v>24</v>
      </c>
      <c r="U213" s="6" t="str">
        <f>VLOOKUP(O213,'Customer List'!B:C,2,)</f>
        <v>Noida</v>
      </c>
      <c r="V213" s="47"/>
      <c r="W213" s="7"/>
      <c r="X213" s="6" t="str">
        <f t="shared" si="30"/>
        <v/>
      </c>
      <c r="Y213" s="6" t="str">
        <f t="shared" si="31"/>
        <v>Monday</v>
      </c>
      <c r="Z213" s="6" t="str">
        <f t="shared" si="32"/>
        <v/>
      </c>
    </row>
    <row r="214" spans="1:26" x14ac:dyDescent="0.25">
      <c r="A214" s="6">
        <f t="shared" si="34"/>
        <v>213</v>
      </c>
      <c r="B214" s="6" t="s">
        <v>157</v>
      </c>
      <c r="C214" s="7">
        <v>45814</v>
      </c>
      <c r="D214" s="7">
        <v>45821</v>
      </c>
      <c r="E214" s="24">
        <v>226.1</v>
      </c>
      <c r="F214" s="26">
        <f t="shared" si="29"/>
        <v>226.1</v>
      </c>
      <c r="G214" s="8">
        <v>100434</v>
      </c>
      <c r="H214" s="8" t="s">
        <v>162</v>
      </c>
      <c r="I214" s="8">
        <v>1</v>
      </c>
      <c r="J214" s="8">
        <v>1</v>
      </c>
      <c r="K214" s="8">
        <f t="shared" si="33"/>
        <v>0</v>
      </c>
      <c r="L214" s="6" t="s">
        <v>161</v>
      </c>
      <c r="M214" s="7">
        <v>45824</v>
      </c>
      <c r="N214" s="9">
        <v>35045</v>
      </c>
      <c r="O214" s="6" t="s">
        <v>32</v>
      </c>
      <c r="P214" s="54"/>
      <c r="Q214" s="54"/>
      <c r="R214" s="10">
        <v>4</v>
      </c>
      <c r="S214" s="40"/>
      <c r="T214" s="6" t="s">
        <v>24</v>
      </c>
      <c r="U214" s="6" t="str">
        <f>VLOOKUP(O214,'Customer List'!B:C,2,)</f>
        <v>Chandigarh</v>
      </c>
      <c r="V214" s="47"/>
      <c r="W214" s="7"/>
      <c r="X214" s="6" t="str">
        <f t="shared" si="30"/>
        <v/>
      </c>
      <c r="Y214" s="6" t="str">
        <f t="shared" si="31"/>
        <v>Monday</v>
      </c>
      <c r="Z214" s="6" t="str">
        <f t="shared" si="32"/>
        <v/>
      </c>
    </row>
    <row r="215" spans="1:26" x14ac:dyDescent="0.25">
      <c r="A215" s="6">
        <f t="shared" si="34"/>
        <v>214</v>
      </c>
      <c r="B215" s="6" t="s">
        <v>157</v>
      </c>
      <c r="C215" s="7">
        <v>45814</v>
      </c>
      <c r="D215" s="7">
        <v>45821</v>
      </c>
      <c r="E215" s="24">
        <v>204.75</v>
      </c>
      <c r="F215" s="26">
        <f t="shared" si="29"/>
        <v>204.75</v>
      </c>
      <c r="G215" s="8">
        <v>101259</v>
      </c>
      <c r="H215" s="8" t="s">
        <v>163</v>
      </c>
      <c r="I215" s="8">
        <v>1</v>
      </c>
      <c r="J215" s="8">
        <v>1</v>
      </c>
      <c r="K215" s="8">
        <f t="shared" si="33"/>
        <v>0</v>
      </c>
      <c r="L215" s="6" t="s">
        <v>164</v>
      </c>
      <c r="M215" s="7">
        <v>45822</v>
      </c>
      <c r="N215" s="9">
        <v>29620.5</v>
      </c>
      <c r="O215" s="6" t="s">
        <v>1927</v>
      </c>
      <c r="P215" s="54"/>
      <c r="Q215" s="54"/>
      <c r="R215" s="10">
        <v>4</v>
      </c>
      <c r="S215" s="40"/>
      <c r="T215" s="6" t="s">
        <v>24</v>
      </c>
      <c r="U215" s="6" t="str">
        <f>VLOOKUP(O215,'Customer List'!B:C,2,)</f>
        <v>Chandigarh</v>
      </c>
      <c r="V215" s="47"/>
      <c r="W215" s="7"/>
      <c r="X215" s="6" t="str">
        <f t="shared" si="30"/>
        <v/>
      </c>
      <c r="Y215" s="6" t="str">
        <f t="shared" si="31"/>
        <v>Saturday</v>
      </c>
      <c r="Z215" s="6" t="str">
        <f t="shared" si="32"/>
        <v/>
      </c>
    </row>
    <row r="216" spans="1:26" x14ac:dyDescent="0.25">
      <c r="A216" s="6">
        <f t="shared" si="34"/>
        <v>215</v>
      </c>
      <c r="B216" s="6" t="s">
        <v>157</v>
      </c>
      <c r="C216" s="7">
        <v>45814</v>
      </c>
      <c r="D216" s="7">
        <v>45821</v>
      </c>
      <c r="E216" s="24">
        <v>224.02500000000001</v>
      </c>
      <c r="F216" s="26">
        <f t="shared" si="29"/>
        <v>224.02500000000001</v>
      </c>
      <c r="G216" s="8">
        <v>104445</v>
      </c>
      <c r="H216" s="8" t="s">
        <v>165</v>
      </c>
      <c r="I216" s="8">
        <v>1</v>
      </c>
      <c r="J216" s="8">
        <v>1</v>
      </c>
      <c r="K216" s="8">
        <f t="shared" si="33"/>
        <v>0</v>
      </c>
      <c r="L216" s="6" t="s">
        <v>166</v>
      </c>
      <c r="M216" s="7">
        <v>45824</v>
      </c>
      <c r="N216" s="9">
        <v>26419.5</v>
      </c>
      <c r="O216" s="6" t="s">
        <v>48</v>
      </c>
      <c r="P216" s="54"/>
      <c r="Q216" s="54"/>
      <c r="R216" s="10">
        <v>4</v>
      </c>
      <c r="S216" s="40"/>
      <c r="T216" s="6" t="s">
        <v>24</v>
      </c>
      <c r="U216" s="6" t="str">
        <f>VLOOKUP(O216,'Customer List'!B:C,2,)</f>
        <v>Faridabad</v>
      </c>
      <c r="V216" s="47"/>
      <c r="W216" s="7"/>
      <c r="X216" s="6" t="str">
        <f t="shared" si="30"/>
        <v/>
      </c>
      <c r="Y216" s="6" t="str">
        <f t="shared" si="31"/>
        <v>Monday</v>
      </c>
      <c r="Z216" s="6" t="str">
        <f t="shared" si="32"/>
        <v/>
      </c>
    </row>
    <row r="217" spans="1:26" x14ac:dyDescent="0.25">
      <c r="A217" s="6">
        <f t="shared" si="34"/>
        <v>216</v>
      </c>
      <c r="B217" s="6" t="s">
        <v>157</v>
      </c>
      <c r="C217" s="7">
        <v>45814</v>
      </c>
      <c r="D217" s="7">
        <v>45821</v>
      </c>
      <c r="E217" s="24">
        <v>224.02500000000001</v>
      </c>
      <c r="F217" s="26">
        <f t="shared" si="29"/>
        <v>224.02500000000001</v>
      </c>
      <c r="G217" s="8">
        <v>104445</v>
      </c>
      <c r="H217" s="8" t="s">
        <v>165</v>
      </c>
      <c r="I217" s="8">
        <v>1</v>
      </c>
      <c r="J217" s="8">
        <v>1</v>
      </c>
      <c r="K217" s="8">
        <f t="shared" si="33"/>
        <v>0</v>
      </c>
      <c r="L217" s="6" t="s">
        <v>167</v>
      </c>
      <c r="M217" s="7">
        <v>45825</v>
      </c>
      <c r="N217" s="9">
        <v>26419.5</v>
      </c>
      <c r="O217" s="6" t="s">
        <v>22</v>
      </c>
      <c r="P217" s="54"/>
      <c r="Q217" s="54"/>
      <c r="R217" s="10">
        <v>4</v>
      </c>
      <c r="S217" s="40" t="s">
        <v>168</v>
      </c>
      <c r="T217" s="6" t="s">
        <v>24</v>
      </c>
      <c r="U217" s="6" t="str">
        <f>VLOOKUP(O217,'Customer List'!B:C,2,)</f>
        <v>Delhi</v>
      </c>
      <c r="V217" s="47"/>
      <c r="W217" s="7"/>
      <c r="X217" s="6" t="str">
        <f t="shared" si="30"/>
        <v/>
      </c>
      <c r="Y217" s="6" t="str">
        <f t="shared" si="31"/>
        <v>Tuesday</v>
      </c>
      <c r="Z217" s="6" t="str">
        <f t="shared" si="32"/>
        <v/>
      </c>
    </row>
    <row r="218" spans="1:26" x14ac:dyDescent="0.25">
      <c r="A218" s="6">
        <f t="shared" si="34"/>
        <v>217</v>
      </c>
      <c r="B218" s="6" t="s">
        <v>157</v>
      </c>
      <c r="C218" s="7">
        <v>45814</v>
      </c>
      <c r="D218" s="7">
        <v>45821</v>
      </c>
      <c r="E218" s="24">
        <v>224</v>
      </c>
      <c r="F218" s="26">
        <f t="shared" si="29"/>
        <v>224</v>
      </c>
      <c r="G218" s="8">
        <v>118904</v>
      </c>
      <c r="H218" s="8" t="s">
        <v>169</v>
      </c>
      <c r="I218" s="8">
        <v>1</v>
      </c>
      <c r="J218" s="8">
        <v>1</v>
      </c>
      <c r="K218" s="8">
        <f t="shared" si="33"/>
        <v>0</v>
      </c>
      <c r="L218" s="6" t="s">
        <v>170</v>
      </c>
      <c r="M218" s="7">
        <v>45822</v>
      </c>
      <c r="N218" s="9">
        <v>30752</v>
      </c>
      <c r="O218" s="6" t="s">
        <v>171</v>
      </c>
      <c r="P218" s="54"/>
      <c r="Q218" s="54"/>
      <c r="R218" s="10">
        <v>4</v>
      </c>
      <c r="S218" s="40"/>
      <c r="T218" s="6" t="s">
        <v>24</v>
      </c>
      <c r="U218" s="6" t="str">
        <f>VLOOKUP(O218,'Customer List'!B:C,2,)</f>
        <v>Lucknow</v>
      </c>
      <c r="V218" s="47"/>
      <c r="W218" s="7"/>
      <c r="X218" s="6" t="str">
        <f t="shared" si="30"/>
        <v/>
      </c>
      <c r="Y218" s="6" t="str">
        <f t="shared" si="31"/>
        <v>Saturday</v>
      </c>
      <c r="Z218" s="6" t="str">
        <f t="shared" si="32"/>
        <v/>
      </c>
    </row>
    <row r="219" spans="1:26" x14ac:dyDescent="0.25">
      <c r="A219" s="6">
        <f t="shared" si="34"/>
        <v>218</v>
      </c>
      <c r="B219" s="6" t="s">
        <v>157</v>
      </c>
      <c r="C219" s="7">
        <v>45814</v>
      </c>
      <c r="D219" s="7">
        <v>45821</v>
      </c>
      <c r="E219" s="24">
        <v>119.7</v>
      </c>
      <c r="F219" s="26">
        <f t="shared" si="29"/>
        <v>119.7</v>
      </c>
      <c r="G219" s="8">
        <v>127525</v>
      </c>
      <c r="H219" s="8" t="s">
        <v>172</v>
      </c>
      <c r="I219" s="8">
        <v>1</v>
      </c>
      <c r="J219" s="8">
        <v>1</v>
      </c>
      <c r="K219" s="8">
        <f t="shared" si="33"/>
        <v>0</v>
      </c>
      <c r="L219" s="6" t="s">
        <v>173</v>
      </c>
      <c r="M219" s="7">
        <v>45829</v>
      </c>
      <c r="N219" s="9">
        <v>18553.5</v>
      </c>
      <c r="O219" s="6" t="s">
        <v>174</v>
      </c>
      <c r="P219" s="54">
        <v>58152285520</v>
      </c>
      <c r="Q219" s="54" t="s">
        <v>46</v>
      </c>
      <c r="R219" s="10">
        <v>4</v>
      </c>
      <c r="S219" s="40"/>
      <c r="T219" s="6" t="s">
        <v>24</v>
      </c>
      <c r="U219" s="6" t="str">
        <f>VLOOKUP(O219,'Customer List'!B:C,2,)</f>
        <v>Bhopal</v>
      </c>
      <c r="V219" s="47"/>
      <c r="W219" s="7">
        <v>45832</v>
      </c>
      <c r="X219" s="6">
        <f t="shared" si="30"/>
        <v>3</v>
      </c>
      <c r="Y219" s="6" t="str">
        <f t="shared" si="31"/>
        <v>Saturday</v>
      </c>
      <c r="Z219" s="6" t="str">
        <f t="shared" si="32"/>
        <v>Tuesday</v>
      </c>
    </row>
    <row r="220" spans="1:26" x14ac:dyDescent="0.25">
      <c r="A220" s="6">
        <f t="shared" si="34"/>
        <v>219</v>
      </c>
      <c r="B220" s="6" t="s">
        <v>157</v>
      </c>
      <c r="C220" s="7">
        <v>45814</v>
      </c>
      <c r="D220" s="7">
        <v>45821</v>
      </c>
      <c r="E220" s="24">
        <v>283.5</v>
      </c>
      <c r="F220" s="26">
        <f t="shared" si="29"/>
        <v>283.5</v>
      </c>
      <c r="G220" s="8">
        <v>129822</v>
      </c>
      <c r="H220" s="8" t="s">
        <v>1372</v>
      </c>
      <c r="I220" s="8">
        <v>1</v>
      </c>
      <c r="J220" s="8">
        <v>1</v>
      </c>
      <c r="K220" s="8">
        <f t="shared" si="33"/>
        <v>0</v>
      </c>
      <c r="L220" s="6" t="s">
        <v>175</v>
      </c>
      <c r="M220" s="7">
        <v>45825</v>
      </c>
      <c r="N220" s="9">
        <v>56497.5</v>
      </c>
      <c r="O220" s="6" t="s">
        <v>1028</v>
      </c>
      <c r="P220" s="54"/>
      <c r="Q220" s="54"/>
      <c r="R220" s="10">
        <v>4</v>
      </c>
      <c r="S220" s="40" t="s">
        <v>168</v>
      </c>
      <c r="T220" s="6" t="s">
        <v>24</v>
      </c>
      <c r="U220" s="6" t="str">
        <f>VLOOKUP(O220,'Customer List'!B:C,2,)</f>
        <v>Delhi</v>
      </c>
      <c r="V220" s="47"/>
      <c r="W220" s="7"/>
      <c r="X220" s="6" t="str">
        <f t="shared" si="30"/>
        <v/>
      </c>
      <c r="Y220" s="6" t="str">
        <f t="shared" si="31"/>
        <v>Tuesday</v>
      </c>
      <c r="Z220" s="6" t="str">
        <f t="shared" si="32"/>
        <v/>
      </c>
    </row>
    <row r="221" spans="1:26" x14ac:dyDescent="0.25">
      <c r="A221" s="6">
        <f t="shared" si="34"/>
        <v>220</v>
      </c>
      <c r="B221" s="6" t="s">
        <v>157</v>
      </c>
      <c r="C221" s="7">
        <v>45814</v>
      </c>
      <c r="D221" s="7">
        <v>45821</v>
      </c>
      <c r="E221" s="24">
        <v>74.2</v>
      </c>
      <c r="F221" s="26">
        <f t="shared" si="29"/>
        <v>74.2</v>
      </c>
      <c r="G221" s="8">
        <v>163002</v>
      </c>
      <c r="H221" s="8" t="s">
        <v>176</v>
      </c>
      <c r="I221" s="8">
        <v>1</v>
      </c>
      <c r="J221" s="8">
        <v>1</v>
      </c>
      <c r="K221" s="8">
        <f t="shared" si="33"/>
        <v>0</v>
      </c>
      <c r="L221" s="6" t="s">
        <v>177</v>
      </c>
      <c r="M221" s="7">
        <v>45822</v>
      </c>
      <c r="N221" s="9">
        <v>11865</v>
      </c>
      <c r="O221" s="6" t="s">
        <v>178</v>
      </c>
      <c r="P221" s="54"/>
      <c r="Q221" s="54"/>
      <c r="R221" s="10">
        <v>4</v>
      </c>
      <c r="S221" s="40"/>
      <c r="T221" s="6" t="s">
        <v>24</v>
      </c>
      <c r="U221" s="6" t="str">
        <f>VLOOKUP(O221,'Customer List'!B:C,2,)</f>
        <v>Kolkata</v>
      </c>
      <c r="V221" s="47"/>
      <c r="W221" s="7"/>
      <c r="X221" s="6" t="str">
        <f t="shared" si="30"/>
        <v/>
      </c>
      <c r="Y221" s="6" t="str">
        <f t="shared" si="31"/>
        <v>Saturday</v>
      </c>
      <c r="Z221" s="6" t="str">
        <f t="shared" si="32"/>
        <v/>
      </c>
    </row>
    <row r="222" spans="1:26" x14ac:dyDescent="0.25">
      <c r="A222" s="6">
        <f t="shared" si="34"/>
        <v>221</v>
      </c>
      <c r="B222" s="6" t="s">
        <v>157</v>
      </c>
      <c r="C222" s="7">
        <v>45814</v>
      </c>
      <c r="D222" s="7">
        <v>45821</v>
      </c>
      <c r="E222" s="24">
        <v>184.8</v>
      </c>
      <c r="F222" s="26">
        <f t="shared" si="29"/>
        <v>184.8</v>
      </c>
      <c r="G222" s="8">
        <v>300431</v>
      </c>
      <c r="H222" s="8" t="s">
        <v>179</v>
      </c>
      <c r="I222" s="8">
        <v>1</v>
      </c>
      <c r="J222" s="8">
        <v>1</v>
      </c>
      <c r="K222" s="8">
        <f t="shared" si="33"/>
        <v>0</v>
      </c>
      <c r="L222" s="6" t="s">
        <v>180</v>
      </c>
      <c r="M222" s="7">
        <v>45824</v>
      </c>
      <c r="N222" s="9">
        <v>29462.400000000001</v>
      </c>
      <c r="O222" s="6" t="s">
        <v>181</v>
      </c>
      <c r="P222" s="54"/>
      <c r="Q222" s="54"/>
      <c r="R222" s="10">
        <v>4</v>
      </c>
      <c r="S222" s="40"/>
      <c r="T222" s="6" t="s">
        <v>24</v>
      </c>
      <c r="U222" s="6" t="str">
        <f>VLOOKUP(O222,'Customer List'!B:C,2,)</f>
        <v>Banglore</v>
      </c>
      <c r="V222" s="47"/>
      <c r="W222" s="7"/>
      <c r="X222" s="6" t="str">
        <f t="shared" si="30"/>
        <v/>
      </c>
      <c r="Y222" s="6" t="str">
        <f t="shared" si="31"/>
        <v>Monday</v>
      </c>
      <c r="Z222" s="6" t="str">
        <f t="shared" si="32"/>
        <v/>
      </c>
    </row>
    <row r="223" spans="1:26" x14ac:dyDescent="0.25">
      <c r="A223" s="6">
        <f t="shared" si="34"/>
        <v>222</v>
      </c>
      <c r="B223" s="6" t="s">
        <v>157</v>
      </c>
      <c r="C223" s="7">
        <v>45814</v>
      </c>
      <c r="D223" s="7">
        <v>45821</v>
      </c>
      <c r="E223" s="24">
        <v>318</v>
      </c>
      <c r="F223" s="26">
        <f t="shared" si="29"/>
        <v>318</v>
      </c>
      <c r="G223" s="8">
        <v>300546</v>
      </c>
      <c r="H223" s="8" t="s">
        <v>182</v>
      </c>
      <c r="I223" s="8">
        <v>1</v>
      </c>
      <c r="J223" s="8">
        <v>1</v>
      </c>
      <c r="K223" s="8">
        <f t="shared" si="33"/>
        <v>0</v>
      </c>
      <c r="L223" s="6" t="s">
        <v>180</v>
      </c>
      <c r="M223" s="7">
        <v>45824</v>
      </c>
      <c r="N223" s="9">
        <v>47318.400000000001</v>
      </c>
      <c r="O223" s="6" t="s">
        <v>181</v>
      </c>
      <c r="P223" s="54"/>
      <c r="Q223" s="54"/>
      <c r="R223" s="10">
        <v>4</v>
      </c>
      <c r="S223" s="40"/>
      <c r="T223" s="6" t="s">
        <v>24</v>
      </c>
      <c r="U223" s="6" t="str">
        <f>VLOOKUP(O223,'Customer List'!B:C,2,)</f>
        <v>Banglore</v>
      </c>
      <c r="V223" s="47"/>
      <c r="W223" s="7"/>
      <c r="X223" s="6" t="str">
        <f t="shared" si="30"/>
        <v/>
      </c>
      <c r="Y223" s="6" t="str">
        <f t="shared" si="31"/>
        <v>Monday</v>
      </c>
      <c r="Z223" s="6" t="str">
        <f t="shared" si="32"/>
        <v/>
      </c>
    </row>
    <row r="224" spans="1:26" x14ac:dyDescent="0.25">
      <c r="A224" s="6">
        <f t="shared" si="34"/>
        <v>223</v>
      </c>
      <c r="B224" s="6" t="s">
        <v>157</v>
      </c>
      <c r="C224" s="7">
        <v>45814</v>
      </c>
      <c r="D224" s="7">
        <v>45821</v>
      </c>
      <c r="E224" s="24">
        <v>297</v>
      </c>
      <c r="F224" s="26">
        <f t="shared" si="29"/>
        <v>297</v>
      </c>
      <c r="G224" s="8">
        <v>301046</v>
      </c>
      <c r="H224" s="8" t="s">
        <v>183</v>
      </c>
      <c r="I224" s="8">
        <v>1</v>
      </c>
      <c r="J224" s="8">
        <v>1</v>
      </c>
      <c r="K224" s="8">
        <f t="shared" si="33"/>
        <v>0</v>
      </c>
      <c r="L224" s="6" t="s">
        <v>180</v>
      </c>
      <c r="M224" s="7">
        <v>45824</v>
      </c>
      <c r="N224" s="9">
        <v>44193.599999999999</v>
      </c>
      <c r="O224" s="6" t="s">
        <v>181</v>
      </c>
      <c r="P224" s="54"/>
      <c r="Q224" s="54"/>
      <c r="R224" s="10">
        <v>4</v>
      </c>
      <c r="S224" s="40"/>
      <c r="T224" s="6" t="s">
        <v>24</v>
      </c>
      <c r="U224" s="6" t="str">
        <f>VLOOKUP(O224,'Customer List'!B:C,2,)</f>
        <v>Banglore</v>
      </c>
      <c r="V224" s="47"/>
      <c r="W224" s="7"/>
      <c r="X224" s="6" t="str">
        <f t="shared" si="30"/>
        <v/>
      </c>
      <c r="Y224" s="6" t="str">
        <f t="shared" si="31"/>
        <v>Monday</v>
      </c>
      <c r="Z224" s="6" t="str">
        <f t="shared" si="32"/>
        <v/>
      </c>
    </row>
    <row r="225" spans="1:26" x14ac:dyDescent="0.25">
      <c r="A225" s="6">
        <f t="shared" si="34"/>
        <v>224</v>
      </c>
      <c r="B225" s="6" t="s">
        <v>157</v>
      </c>
      <c r="C225" s="7">
        <v>45814</v>
      </c>
      <c r="D225" s="7">
        <v>45821</v>
      </c>
      <c r="E225" s="24">
        <v>326.25</v>
      </c>
      <c r="F225" s="26">
        <f t="shared" si="29"/>
        <v>326.25</v>
      </c>
      <c r="G225" s="8">
        <v>301334</v>
      </c>
      <c r="H225" s="8" t="s">
        <v>184</v>
      </c>
      <c r="I225" s="8">
        <v>1</v>
      </c>
      <c r="J225" s="8">
        <v>1</v>
      </c>
      <c r="K225" s="8">
        <f t="shared" si="33"/>
        <v>0</v>
      </c>
      <c r="L225" s="6" t="s">
        <v>185</v>
      </c>
      <c r="M225" s="7">
        <v>45833</v>
      </c>
      <c r="N225" s="9">
        <v>47197.5</v>
      </c>
      <c r="O225" s="6" t="s">
        <v>186</v>
      </c>
      <c r="P225" s="54"/>
      <c r="Q225" s="54"/>
      <c r="R225" s="10">
        <v>4</v>
      </c>
      <c r="S225" s="40"/>
      <c r="T225" s="6" t="s">
        <v>24</v>
      </c>
      <c r="U225" s="6" t="str">
        <f>VLOOKUP(O225,'Customer List'!B:C,2,)</f>
        <v>Faridabad</v>
      </c>
      <c r="V225" s="47"/>
      <c r="W225" s="7"/>
      <c r="X225" s="6" t="str">
        <f t="shared" si="30"/>
        <v/>
      </c>
      <c r="Y225" s="6" t="str">
        <f t="shared" si="31"/>
        <v>Wednesday</v>
      </c>
      <c r="Z225" s="6" t="str">
        <f t="shared" si="32"/>
        <v/>
      </c>
    </row>
    <row r="226" spans="1:26" x14ac:dyDescent="0.25">
      <c r="A226" s="6">
        <f t="shared" si="34"/>
        <v>225</v>
      </c>
      <c r="B226" s="6" t="s">
        <v>157</v>
      </c>
      <c r="C226" s="7">
        <v>45814</v>
      </c>
      <c r="D226" s="7">
        <v>45821</v>
      </c>
      <c r="E226" s="24">
        <v>321.75</v>
      </c>
      <c r="F226" s="26">
        <f t="shared" si="29"/>
        <v>643.5</v>
      </c>
      <c r="G226" s="8">
        <v>301344</v>
      </c>
      <c r="H226" s="8" t="s">
        <v>187</v>
      </c>
      <c r="I226" s="8">
        <v>2</v>
      </c>
      <c r="J226" s="8">
        <v>2</v>
      </c>
      <c r="K226" s="8">
        <f t="shared" si="33"/>
        <v>0</v>
      </c>
      <c r="L226" s="6" t="s">
        <v>188</v>
      </c>
      <c r="M226" s="7">
        <v>45824</v>
      </c>
      <c r="N226" s="9">
        <v>86444</v>
      </c>
      <c r="O226" s="6" t="s">
        <v>189</v>
      </c>
      <c r="P226" s="54"/>
      <c r="Q226" s="54"/>
      <c r="R226" s="10">
        <v>4</v>
      </c>
      <c r="S226" s="40"/>
      <c r="T226" s="6" t="s">
        <v>24</v>
      </c>
      <c r="U226" s="6" t="str">
        <f>VLOOKUP(O226,'Customer List'!B:C,2,)</f>
        <v>Mumbai</v>
      </c>
      <c r="V226" s="47"/>
      <c r="W226" s="7"/>
      <c r="X226" s="6" t="str">
        <f t="shared" si="30"/>
        <v/>
      </c>
      <c r="Y226" s="6" t="str">
        <f t="shared" si="31"/>
        <v>Monday</v>
      </c>
      <c r="Z226" s="6" t="str">
        <f t="shared" si="32"/>
        <v/>
      </c>
    </row>
    <row r="227" spans="1:26" x14ac:dyDescent="0.25">
      <c r="A227" s="6">
        <f t="shared" si="34"/>
        <v>226</v>
      </c>
      <c r="B227" s="6" t="s">
        <v>157</v>
      </c>
      <c r="C227" s="7">
        <v>45814</v>
      </c>
      <c r="D227" s="7">
        <v>45821</v>
      </c>
      <c r="E227" s="24">
        <v>94.5</v>
      </c>
      <c r="F227" s="26">
        <f t="shared" si="29"/>
        <v>94.5</v>
      </c>
      <c r="G227" s="8">
        <v>301808</v>
      </c>
      <c r="H227" s="8" t="s">
        <v>190</v>
      </c>
      <c r="I227" s="8">
        <v>1</v>
      </c>
      <c r="J227" s="8">
        <v>1</v>
      </c>
      <c r="K227" s="8">
        <f t="shared" si="33"/>
        <v>0</v>
      </c>
      <c r="L227" s="6" t="s">
        <v>185</v>
      </c>
      <c r="M227" s="7">
        <v>45833</v>
      </c>
      <c r="N227" s="9">
        <v>14647.5</v>
      </c>
      <c r="O227" s="6" t="s">
        <v>186</v>
      </c>
      <c r="P227" s="54"/>
      <c r="Q227" s="54"/>
      <c r="R227" s="10">
        <v>4</v>
      </c>
      <c r="S227" s="40"/>
      <c r="T227" s="6" t="s">
        <v>24</v>
      </c>
      <c r="U227" s="6" t="str">
        <f>VLOOKUP(O227,'Customer List'!B:C,2,)</f>
        <v>Faridabad</v>
      </c>
      <c r="V227" s="47"/>
      <c r="W227" s="7"/>
      <c r="X227" s="6" t="str">
        <f t="shared" si="30"/>
        <v/>
      </c>
      <c r="Y227" s="6" t="str">
        <f t="shared" si="31"/>
        <v>Wednesday</v>
      </c>
      <c r="Z227" s="6" t="str">
        <f t="shared" si="32"/>
        <v/>
      </c>
    </row>
    <row r="228" spans="1:26" x14ac:dyDescent="0.25">
      <c r="A228" s="6">
        <f t="shared" si="34"/>
        <v>227</v>
      </c>
      <c r="B228" s="6" t="s">
        <v>157</v>
      </c>
      <c r="C228" s="7">
        <v>45814</v>
      </c>
      <c r="D228" s="7">
        <v>45821</v>
      </c>
      <c r="E228" s="24">
        <v>204.4</v>
      </c>
      <c r="F228" s="26">
        <f t="shared" si="29"/>
        <v>204.4</v>
      </c>
      <c r="G228" s="8">
        <v>301814</v>
      </c>
      <c r="H228" s="8" t="s">
        <v>94</v>
      </c>
      <c r="I228" s="8">
        <v>1</v>
      </c>
      <c r="J228" s="8">
        <v>1</v>
      </c>
      <c r="K228" s="8">
        <f t="shared" si="33"/>
        <v>0</v>
      </c>
      <c r="L228" s="6" t="s">
        <v>180</v>
      </c>
      <c r="M228" s="7">
        <v>45824</v>
      </c>
      <c r="N228" s="9">
        <v>32587.200000000001</v>
      </c>
      <c r="O228" s="6" t="s">
        <v>181</v>
      </c>
      <c r="P228" s="54"/>
      <c r="Q228" s="54"/>
      <c r="R228" s="10">
        <v>4</v>
      </c>
      <c r="S228" s="40"/>
      <c r="T228" s="6" t="s">
        <v>24</v>
      </c>
      <c r="U228" s="6" t="str">
        <f>VLOOKUP(O228,'Customer List'!B:C,2,)</f>
        <v>Banglore</v>
      </c>
      <c r="V228" s="47"/>
      <c r="W228" s="7"/>
      <c r="X228" s="6" t="str">
        <f t="shared" si="30"/>
        <v/>
      </c>
      <c r="Y228" s="6" t="str">
        <f t="shared" si="31"/>
        <v>Monday</v>
      </c>
      <c r="Z228" s="6" t="str">
        <f t="shared" si="32"/>
        <v/>
      </c>
    </row>
    <row r="229" spans="1:26" x14ac:dyDescent="0.25">
      <c r="A229" s="6">
        <f t="shared" si="34"/>
        <v>228</v>
      </c>
      <c r="B229" s="6" t="s">
        <v>157</v>
      </c>
      <c r="C229" s="7">
        <v>45814</v>
      </c>
      <c r="D229" s="7">
        <v>45821</v>
      </c>
      <c r="E229" s="24">
        <v>326.25</v>
      </c>
      <c r="F229" s="26">
        <f t="shared" si="29"/>
        <v>326.25</v>
      </c>
      <c r="G229" s="8">
        <v>302044</v>
      </c>
      <c r="H229" s="8" t="s">
        <v>98</v>
      </c>
      <c r="I229" s="8">
        <v>1</v>
      </c>
      <c r="J229" s="8">
        <v>1</v>
      </c>
      <c r="K229" s="8">
        <f t="shared" si="33"/>
        <v>0</v>
      </c>
      <c r="L229" s="6" t="s">
        <v>185</v>
      </c>
      <c r="M229" s="7">
        <v>45833</v>
      </c>
      <c r="N229" s="9">
        <v>47197.5</v>
      </c>
      <c r="O229" s="6" t="s">
        <v>186</v>
      </c>
      <c r="P229" s="54"/>
      <c r="Q229" s="54"/>
      <c r="R229" s="10">
        <v>4</v>
      </c>
      <c r="S229" s="40"/>
      <c r="T229" s="6" t="s">
        <v>24</v>
      </c>
      <c r="U229" s="6" t="str">
        <f>VLOOKUP(O229,'Customer List'!B:C,2,)</f>
        <v>Faridabad</v>
      </c>
      <c r="V229" s="47"/>
      <c r="W229" s="7"/>
      <c r="X229" s="6" t="str">
        <f t="shared" si="30"/>
        <v/>
      </c>
      <c r="Y229" s="6" t="str">
        <f t="shared" si="31"/>
        <v>Wednesday</v>
      </c>
      <c r="Z229" s="6" t="str">
        <f t="shared" si="32"/>
        <v/>
      </c>
    </row>
    <row r="230" spans="1:26" x14ac:dyDescent="0.25">
      <c r="A230" s="6">
        <f t="shared" si="34"/>
        <v>229</v>
      </c>
      <c r="B230" s="6" t="s">
        <v>157</v>
      </c>
      <c r="C230" s="7">
        <v>45814</v>
      </c>
      <c r="D230" s="7">
        <v>45821</v>
      </c>
      <c r="E230" s="24">
        <v>160.30000000000001</v>
      </c>
      <c r="F230" s="26">
        <f t="shared" si="29"/>
        <v>160.30000000000001</v>
      </c>
      <c r="G230" s="8">
        <v>302106</v>
      </c>
      <c r="H230" s="8" t="s">
        <v>191</v>
      </c>
      <c r="I230" s="8">
        <v>1</v>
      </c>
      <c r="J230" s="8">
        <v>1</v>
      </c>
      <c r="K230" s="8">
        <f t="shared" si="33"/>
        <v>0</v>
      </c>
      <c r="L230" s="6" t="s">
        <v>192</v>
      </c>
      <c r="M230" s="7">
        <v>45824</v>
      </c>
      <c r="N230" s="9">
        <v>25556.400000000001</v>
      </c>
      <c r="O230" s="6" t="s">
        <v>193</v>
      </c>
      <c r="P230" s="54"/>
      <c r="Q230" s="54"/>
      <c r="R230" s="10">
        <v>4</v>
      </c>
      <c r="S230" s="40"/>
      <c r="T230" s="6" t="s">
        <v>24</v>
      </c>
      <c r="U230" s="6" t="str">
        <f>VLOOKUP(O230,'Customer List'!B:C,2,)</f>
        <v>Kolkata</v>
      </c>
      <c r="V230" s="47"/>
      <c r="W230" s="7"/>
      <c r="X230" s="6" t="str">
        <f t="shared" si="30"/>
        <v/>
      </c>
      <c r="Y230" s="6" t="str">
        <f t="shared" si="31"/>
        <v>Monday</v>
      </c>
      <c r="Z230" s="6" t="str">
        <f t="shared" si="32"/>
        <v/>
      </c>
    </row>
    <row r="231" spans="1:26" x14ac:dyDescent="0.25">
      <c r="A231" s="6">
        <f t="shared" si="34"/>
        <v>230</v>
      </c>
      <c r="B231" s="6" t="s">
        <v>157</v>
      </c>
      <c r="C231" s="7">
        <v>45814</v>
      </c>
      <c r="D231" s="7">
        <v>45821</v>
      </c>
      <c r="E231" s="24">
        <v>72.099999999999994</v>
      </c>
      <c r="F231" s="26">
        <f t="shared" si="29"/>
        <v>72.099999999999994</v>
      </c>
      <c r="G231" s="8">
        <v>302206</v>
      </c>
      <c r="H231" s="8" t="s">
        <v>194</v>
      </c>
      <c r="I231" s="8">
        <v>1</v>
      </c>
      <c r="J231" s="8">
        <v>1</v>
      </c>
      <c r="K231" s="8">
        <f t="shared" si="33"/>
        <v>0</v>
      </c>
      <c r="L231" s="6" t="s">
        <v>185</v>
      </c>
      <c r="M231" s="7">
        <v>45833</v>
      </c>
      <c r="N231" s="9">
        <v>11175.5</v>
      </c>
      <c r="O231" s="6" t="s">
        <v>186</v>
      </c>
      <c r="P231" s="54"/>
      <c r="Q231" s="54"/>
      <c r="R231" s="10">
        <v>4</v>
      </c>
      <c r="S231" s="40"/>
      <c r="T231" s="6" t="s">
        <v>24</v>
      </c>
      <c r="U231" s="6" t="str">
        <f>VLOOKUP(O231,'Customer List'!B:C,2,)</f>
        <v>Faridabad</v>
      </c>
      <c r="V231" s="47"/>
      <c r="W231" s="7"/>
      <c r="X231" s="6" t="str">
        <f t="shared" si="30"/>
        <v/>
      </c>
      <c r="Y231" s="6" t="str">
        <f t="shared" si="31"/>
        <v>Wednesday</v>
      </c>
      <c r="Z231" s="6" t="str">
        <f t="shared" si="32"/>
        <v/>
      </c>
    </row>
    <row r="232" spans="1:26" x14ac:dyDescent="0.25">
      <c r="A232" s="6">
        <f t="shared" si="34"/>
        <v>231</v>
      </c>
      <c r="B232" s="6" t="s">
        <v>157</v>
      </c>
      <c r="C232" s="7">
        <v>45814</v>
      </c>
      <c r="D232" s="7">
        <v>45821</v>
      </c>
      <c r="E232" s="24">
        <v>46.2</v>
      </c>
      <c r="F232" s="26">
        <f t="shared" si="29"/>
        <v>92.4</v>
      </c>
      <c r="G232" s="8">
        <v>302208</v>
      </c>
      <c r="H232" s="8" t="s">
        <v>195</v>
      </c>
      <c r="I232" s="8">
        <v>2</v>
      </c>
      <c r="J232" s="8">
        <v>2</v>
      </c>
      <c r="K232" s="8">
        <f t="shared" si="33"/>
        <v>0</v>
      </c>
      <c r="L232" s="6" t="s">
        <v>196</v>
      </c>
      <c r="M232" s="7">
        <v>45822</v>
      </c>
      <c r="N232" s="9">
        <v>14322</v>
      </c>
      <c r="O232" s="6" t="s">
        <v>197</v>
      </c>
      <c r="P232" s="54"/>
      <c r="Q232" s="54"/>
      <c r="R232" s="10">
        <v>4</v>
      </c>
      <c r="S232" s="40"/>
      <c r="T232" s="6" t="s">
        <v>24</v>
      </c>
      <c r="U232" s="6" t="str">
        <f>VLOOKUP(O232,'Customer List'!B:C,2,)</f>
        <v>Chandigarh</v>
      </c>
      <c r="V232" s="47"/>
      <c r="W232" s="7"/>
      <c r="X232" s="6" t="str">
        <f t="shared" si="30"/>
        <v/>
      </c>
      <c r="Y232" s="6" t="str">
        <f t="shared" si="31"/>
        <v>Saturday</v>
      </c>
      <c r="Z232" s="6" t="str">
        <f t="shared" si="32"/>
        <v/>
      </c>
    </row>
    <row r="233" spans="1:26" x14ac:dyDescent="0.25">
      <c r="A233" s="6">
        <f t="shared" si="34"/>
        <v>232</v>
      </c>
      <c r="B233" s="6" t="s">
        <v>157</v>
      </c>
      <c r="C233" s="7">
        <v>45814</v>
      </c>
      <c r="D233" s="7">
        <v>45821</v>
      </c>
      <c r="E233" s="24">
        <v>185.5</v>
      </c>
      <c r="F233" s="26">
        <f t="shared" si="29"/>
        <v>185.5</v>
      </c>
      <c r="G233" s="8">
        <v>302220</v>
      </c>
      <c r="H233" s="8" t="s">
        <v>100</v>
      </c>
      <c r="I233" s="8">
        <v>1</v>
      </c>
      <c r="J233" s="8">
        <v>1</v>
      </c>
      <c r="K233" s="8">
        <f t="shared" si="33"/>
        <v>0</v>
      </c>
      <c r="L233" s="6" t="s">
        <v>180</v>
      </c>
      <c r="M233" s="7">
        <v>45824</v>
      </c>
      <c r="N233" s="9">
        <v>29574</v>
      </c>
      <c r="O233" s="6" t="s">
        <v>181</v>
      </c>
      <c r="P233" s="54"/>
      <c r="Q233" s="54"/>
      <c r="R233" s="10">
        <v>4</v>
      </c>
      <c r="S233" s="40"/>
      <c r="T233" s="6" t="s">
        <v>24</v>
      </c>
      <c r="U233" s="6" t="str">
        <f>VLOOKUP(O233,'Customer List'!B:C,2,)</f>
        <v>Banglore</v>
      </c>
      <c r="V233" s="47"/>
      <c r="W233" s="7"/>
      <c r="X233" s="6" t="str">
        <f t="shared" si="30"/>
        <v/>
      </c>
      <c r="Y233" s="6" t="str">
        <f t="shared" si="31"/>
        <v>Monday</v>
      </c>
      <c r="Z233" s="6" t="str">
        <f t="shared" si="32"/>
        <v/>
      </c>
    </row>
    <row r="234" spans="1:26" x14ac:dyDescent="0.25">
      <c r="A234" s="6">
        <f t="shared" si="34"/>
        <v>233</v>
      </c>
      <c r="B234" s="6" t="s">
        <v>157</v>
      </c>
      <c r="C234" s="7">
        <v>45814</v>
      </c>
      <c r="D234" s="7">
        <v>45821</v>
      </c>
      <c r="E234" s="24">
        <v>92.4</v>
      </c>
      <c r="F234" s="26">
        <f t="shared" si="29"/>
        <v>92.4</v>
      </c>
      <c r="G234" s="8">
        <v>302304</v>
      </c>
      <c r="H234" s="8" t="s">
        <v>198</v>
      </c>
      <c r="I234" s="8">
        <v>1</v>
      </c>
      <c r="J234" s="8">
        <v>1</v>
      </c>
      <c r="K234" s="8">
        <f t="shared" si="33"/>
        <v>0</v>
      </c>
      <c r="L234" s="6" t="s">
        <v>199</v>
      </c>
      <c r="M234" s="7">
        <v>45824</v>
      </c>
      <c r="N234" s="9">
        <v>15345</v>
      </c>
      <c r="O234" s="6" t="s">
        <v>200</v>
      </c>
      <c r="P234" s="54"/>
      <c r="Q234" s="54"/>
      <c r="R234" s="10">
        <v>4</v>
      </c>
      <c r="S234" s="40"/>
      <c r="T234" s="6" t="s">
        <v>24</v>
      </c>
      <c r="U234" s="6" t="str">
        <f>VLOOKUP(O234,'Customer List'!B:C,2,)</f>
        <v>Kanpur</v>
      </c>
      <c r="V234" s="47"/>
      <c r="W234" s="7"/>
      <c r="X234" s="6" t="str">
        <f t="shared" si="30"/>
        <v/>
      </c>
      <c r="Y234" s="6" t="str">
        <f t="shared" si="31"/>
        <v>Monday</v>
      </c>
      <c r="Z234" s="6" t="str">
        <f t="shared" si="32"/>
        <v/>
      </c>
    </row>
    <row r="235" spans="1:26" x14ac:dyDescent="0.25">
      <c r="A235" s="6">
        <f t="shared" si="34"/>
        <v>234</v>
      </c>
      <c r="B235" s="6" t="s">
        <v>157</v>
      </c>
      <c r="C235" s="7">
        <v>45814</v>
      </c>
      <c r="D235" s="7">
        <v>45821</v>
      </c>
      <c r="E235" s="24">
        <v>176.4</v>
      </c>
      <c r="F235" s="26">
        <f t="shared" si="29"/>
        <v>176.4</v>
      </c>
      <c r="G235" s="8">
        <v>302506</v>
      </c>
      <c r="H235" s="8" t="s">
        <v>101</v>
      </c>
      <c r="I235" s="8">
        <v>1</v>
      </c>
      <c r="J235" s="8">
        <v>1</v>
      </c>
      <c r="K235" s="8">
        <f t="shared" si="33"/>
        <v>0</v>
      </c>
      <c r="L235" s="6" t="s">
        <v>199</v>
      </c>
      <c r="M235" s="7">
        <v>45824</v>
      </c>
      <c r="N235" s="9">
        <v>29295</v>
      </c>
      <c r="O235" s="6" t="s">
        <v>200</v>
      </c>
      <c r="P235" s="54"/>
      <c r="Q235" s="54"/>
      <c r="R235" s="10">
        <v>4</v>
      </c>
      <c r="S235" s="40"/>
      <c r="T235" s="6" t="s">
        <v>24</v>
      </c>
      <c r="U235" s="6" t="str">
        <f>VLOOKUP(O235,'Customer List'!B:C,2,)</f>
        <v>Kanpur</v>
      </c>
      <c r="V235" s="47"/>
      <c r="W235" s="7"/>
      <c r="X235" s="6" t="str">
        <f t="shared" si="30"/>
        <v/>
      </c>
      <c r="Y235" s="6" t="str">
        <f t="shared" si="31"/>
        <v>Monday</v>
      </c>
      <c r="Z235" s="6" t="str">
        <f t="shared" si="32"/>
        <v/>
      </c>
    </row>
    <row r="236" spans="1:26" x14ac:dyDescent="0.25">
      <c r="A236" s="6">
        <f t="shared" si="34"/>
        <v>235</v>
      </c>
      <c r="B236" s="6" t="s">
        <v>157</v>
      </c>
      <c r="C236" s="7">
        <v>45814</v>
      </c>
      <c r="D236" s="7">
        <v>45821</v>
      </c>
      <c r="E236" s="24">
        <v>326.25</v>
      </c>
      <c r="F236" s="26">
        <f t="shared" si="29"/>
        <v>326.25</v>
      </c>
      <c r="G236" s="8">
        <v>303430</v>
      </c>
      <c r="H236" s="8" t="s">
        <v>108</v>
      </c>
      <c r="I236" s="8">
        <v>1</v>
      </c>
      <c r="J236" s="8">
        <v>1</v>
      </c>
      <c r="K236" s="8">
        <f t="shared" si="33"/>
        <v>0</v>
      </c>
      <c r="L236" s="6" t="s">
        <v>185</v>
      </c>
      <c r="M236" s="7">
        <v>45833</v>
      </c>
      <c r="N236" s="9">
        <v>47197.5</v>
      </c>
      <c r="O236" s="6" t="s">
        <v>186</v>
      </c>
      <c r="P236" s="54"/>
      <c r="Q236" s="54"/>
      <c r="R236" s="10">
        <v>4</v>
      </c>
      <c r="S236" s="40"/>
      <c r="T236" s="6" t="s">
        <v>24</v>
      </c>
      <c r="U236" s="6" t="str">
        <f>VLOOKUP(O236,'Customer List'!B:C,2,)</f>
        <v>Faridabad</v>
      </c>
      <c r="V236" s="47"/>
      <c r="W236" s="7"/>
      <c r="X236" s="6" t="str">
        <f t="shared" si="30"/>
        <v/>
      </c>
      <c r="Y236" s="6" t="str">
        <f t="shared" si="31"/>
        <v>Wednesday</v>
      </c>
      <c r="Z236" s="6" t="str">
        <f t="shared" si="32"/>
        <v/>
      </c>
    </row>
    <row r="237" spans="1:26" x14ac:dyDescent="0.25">
      <c r="A237" s="6">
        <f t="shared" si="34"/>
        <v>236</v>
      </c>
      <c r="B237" s="6" t="s">
        <v>157</v>
      </c>
      <c r="C237" s="7">
        <v>45814</v>
      </c>
      <c r="D237" s="7">
        <v>45821</v>
      </c>
      <c r="E237" s="24">
        <v>50.4</v>
      </c>
      <c r="F237" s="26">
        <f t="shared" si="29"/>
        <v>50.4</v>
      </c>
      <c r="G237" s="8">
        <v>304006</v>
      </c>
      <c r="H237" s="8" t="s">
        <v>201</v>
      </c>
      <c r="I237" s="8">
        <v>1</v>
      </c>
      <c r="J237" s="8">
        <v>1</v>
      </c>
      <c r="K237" s="8">
        <f t="shared" si="33"/>
        <v>0</v>
      </c>
      <c r="L237" s="6" t="s">
        <v>202</v>
      </c>
      <c r="M237" s="7">
        <v>45822</v>
      </c>
      <c r="N237" s="9">
        <v>7812</v>
      </c>
      <c r="O237" s="6" t="s">
        <v>197</v>
      </c>
      <c r="P237" s="54"/>
      <c r="Q237" s="54"/>
      <c r="R237" s="10">
        <v>4</v>
      </c>
      <c r="S237" s="40"/>
      <c r="T237" s="6" t="s">
        <v>24</v>
      </c>
      <c r="U237" s="6" t="str">
        <f>VLOOKUP(O237,'Customer List'!B:C,2,)</f>
        <v>Chandigarh</v>
      </c>
      <c r="V237" s="47"/>
      <c r="W237" s="7"/>
      <c r="X237" s="6" t="str">
        <f t="shared" si="30"/>
        <v/>
      </c>
      <c r="Y237" s="6" t="str">
        <f t="shared" si="31"/>
        <v>Saturday</v>
      </c>
      <c r="Z237" s="6" t="str">
        <f t="shared" si="32"/>
        <v/>
      </c>
    </row>
    <row r="238" spans="1:26" x14ac:dyDescent="0.25">
      <c r="A238" s="6">
        <f t="shared" si="34"/>
        <v>237</v>
      </c>
      <c r="B238" s="6" t="s">
        <v>157</v>
      </c>
      <c r="C238" s="7">
        <v>45814</v>
      </c>
      <c r="D238" s="7">
        <v>45821</v>
      </c>
      <c r="E238" s="24">
        <v>285.75</v>
      </c>
      <c r="F238" s="26">
        <f t="shared" si="29"/>
        <v>285.75</v>
      </c>
      <c r="G238" s="8">
        <v>304032</v>
      </c>
      <c r="H238" s="8" t="s">
        <v>203</v>
      </c>
      <c r="I238" s="8">
        <v>1</v>
      </c>
      <c r="J238" s="8">
        <v>1</v>
      </c>
      <c r="K238" s="8">
        <f t="shared" si="33"/>
        <v>0</v>
      </c>
      <c r="L238" s="6" t="s">
        <v>185</v>
      </c>
      <c r="M238" s="7">
        <v>45833</v>
      </c>
      <c r="N238" s="9">
        <v>41338.5</v>
      </c>
      <c r="O238" s="6" t="s">
        <v>186</v>
      </c>
      <c r="P238" s="54"/>
      <c r="Q238" s="54"/>
      <c r="R238" s="10">
        <v>4</v>
      </c>
      <c r="S238" s="40"/>
      <c r="T238" s="6" t="s">
        <v>24</v>
      </c>
      <c r="U238" s="6" t="str">
        <f>VLOOKUP(O238,'Customer List'!B:C,2,)</f>
        <v>Faridabad</v>
      </c>
      <c r="V238" s="47"/>
      <c r="W238" s="7"/>
      <c r="X238" s="6" t="str">
        <f t="shared" si="30"/>
        <v/>
      </c>
      <c r="Y238" s="6" t="str">
        <f t="shared" si="31"/>
        <v>Wednesday</v>
      </c>
      <c r="Z238" s="6" t="str">
        <f t="shared" si="32"/>
        <v/>
      </c>
    </row>
    <row r="239" spans="1:26" x14ac:dyDescent="0.25">
      <c r="A239" s="6">
        <f t="shared" si="34"/>
        <v>238</v>
      </c>
      <c r="B239" s="6" t="s">
        <v>157</v>
      </c>
      <c r="C239" s="7">
        <v>45814</v>
      </c>
      <c r="D239" s="7">
        <v>45821</v>
      </c>
      <c r="E239" s="24">
        <v>187.6</v>
      </c>
      <c r="F239" s="26">
        <f t="shared" si="29"/>
        <v>375.2</v>
      </c>
      <c r="G239" s="8">
        <v>304122</v>
      </c>
      <c r="H239" s="8" t="s">
        <v>204</v>
      </c>
      <c r="I239" s="8">
        <v>2</v>
      </c>
      <c r="J239" s="8">
        <v>2</v>
      </c>
      <c r="K239" s="8">
        <f t="shared" si="33"/>
        <v>0</v>
      </c>
      <c r="L239" s="6" t="s">
        <v>205</v>
      </c>
      <c r="M239" s="7">
        <v>45824</v>
      </c>
      <c r="N239" s="9">
        <v>62310</v>
      </c>
      <c r="O239" s="6" t="s">
        <v>193</v>
      </c>
      <c r="P239" s="54"/>
      <c r="Q239" s="54"/>
      <c r="R239" s="10">
        <v>4</v>
      </c>
      <c r="S239" s="40"/>
      <c r="T239" s="6" t="s">
        <v>24</v>
      </c>
      <c r="U239" s="6" t="str">
        <f>VLOOKUP(O239,'Customer List'!B:C,2,)</f>
        <v>Kolkata</v>
      </c>
      <c r="V239" s="47"/>
      <c r="W239" s="7"/>
      <c r="X239" s="6" t="str">
        <f t="shared" si="30"/>
        <v/>
      </c>
      <c r="Y239" s="6" t="str">
        <f t="shared" si="31"/>
        <v>Monday</v>
      </c>
      <c r="Z239" s="6" t="str">
        <f t="shared" si="32"/>
        <v/>
      </c>
    </row>
    <row r="240" spans="1:26" x14ac:dyDescent="0.25">
      <c r="A240" s="6">
        <f t="shared" si="34"/>
        <v>239</v>
      </c>
      <c r="B240" s="6" t="s">
        <v>157</v>
      </c>
      <c r="C240" s="7">
        <v>45814</v>
      </c>
      <c r="D240" s="7">
        <v>45821</v>
      </c>
      <c r="E240" s="24">
        <v>184.8</v>
      </c>
      <c r="F240" s="26">
        <f t="shared" si="29"/>
        <v>184.8</v>
      </c>
      <c r="G240" s="8">
        <v>304123</v>
      </c>
      <c r="H240" s="8" t="s">
        <v>206</v>
      </c>
      <c r="I240" s="8">
        <v>1</v>
      </c>
      <c r="J240" s="8">
        <v>1</v>
      </c>
      <c r="K240" s="8">
        <f t="shared" si="33"/>
        <v>0</v>
      </c>
      <c r="L240" s="6" t="s">
        <v>207</v>
      </c>
      <c r="M240" s="7">
        <v>45822</v>
      </c>
      <c r="N240" s="9">
        <v>28644</v>
      </c>
      <c r="O240" s="6" t="s">
        <v>197</v>
      </c>
      <c r="P240" s="54"/>
      <c r="Q240" s="54"/>
      <c r="R240" s="10">
        <v>4</v>
      </c>
      <c r="S240" s="40"/>
      <c r="T240" s="6" t="s">
        <v>24</v>
      </c>
      <c r="U240" s="6" t="str">
        <f>VLOOKUP(O240,'Customer List'!B:C,2,)</f>
        <v>Chandigarh</v>
      </c>
      <c r="V240" s="47"/>
      <c r="W240" s="7"/>
      <c r="X240" s="6" t="str">
        <f t="shared" si="30"/>
        <v/>
      </c>
      <c r="Y240" s="6" t="str">
        <f t="shared" si="31"/>
        <v>Saturday</v>
      </c>
      <c r="Z240" s="6" t="str">
        <f t="shared" si="32"/>
        <v/>
      </c>
    </row>
    <row r="241" spans="1:26" x14ac:dyDescent="0.25">
      <c r="A241" s="6">
        <f t="shared" si="34"/>
        <v>240</v>
      </c>
      <c r="B241" s="6" t="s">
        <v>157</v>
      </c>
      <c r="C241" s="7">
        <v>45814</v>
      </c>
      <c r="D241" s="7">
        <v>45821</v>
      </c>
      <c r="E241" s="24">
        <v>185.5</v>
      </c>
      <c r="F241" s="26">
        <f t="shared" si="29"/>
        <v>185.5</v>
      </c>
      <c r="G241" s="8">
        <v>304218</v>
      </c>
      <c r="H241" s="8" t="s">
        <v>113</v>
      </c>
      <c r="I241" s="8">
        <v>1</v>
      </c>
      <c r="J241" s="8">
        <v>1</v>
      </c>
      <c r="K241" s="8">
        <f t="shared" si="33"/>
        <v>0</v>
      </c>
      <c r="L241" s="6" t="s">
        <v>205</v>
      </c>
      <c r="M241" s="7">
        <v>45824</v>
      </c>
      <c r="N241" s="9">
        <v>29574</v>
      </c>
      <c r="O241" s="6" t="s">
        <v>193</v>
      </c>
      <c r="P241" s="54"/>
      <c r="Q241" s="54"/>
      <c r="R241" s="10">
        <v>4</v>
      </c>
      <c r="S241" s="40"/>
      <c r="T241" s="6" t="s">
        <v>24</v>
      </c>
      <c r="U241" s="6" t="str">
        <f>VLOOKUP(O241,'Customer List'!B:C,2,)</f>
        <v>Kolkata</v>
      </c>
      <c r="V241" s="47"/>
      <c r="W241" s="7"/>
      <c r="X241" s="6" t="str">
        <f t="shared" si="30"/>
        <v/>
      </c>
      <c r="Y241" s="6" t="str">
        <f t="shared" si="31"/>
        <v>Monday</v>
      </c>
      <c r="Z241" s="6" t="str">
        <f t="shared" si="32"/>
        <v/>
      </c>
    </row>
    <row r="242" spans="1:26" x14ac:dyDescent="0.25">
      <c r="A242" s="6">
        <f t="shared" si="34"/>
        <v>241</v>
      </c>
      <c r="B242" s="6" t="s">
        <v>157</v>
      </c>
      <c r="C242" s="7">
        <v>45814</v>
      </c>
      <c r="D242" s="7">
        <v>45821</v>
      </c>
      <c r="E242" s="24">
        <v>326.25</v>
      </c>
      <c r="F242" s="26">
        <f t="shared" si="29"/>
        <v>326.25</v>
      </c>
      <c r="G242" s="8">
        <v>305044</v>
      </c>
      <c r="H242" s="8" t="s">
        <v>208</v>
      </c>
      <c r="I242" s="8">
        <v>1</v>
      </c>
      <c r="J242" s="8">
        <v>1</v>
      </c>
      <c r="K242" s="8">
        <f t="shared" si="33"/>
        <v>0</v>
      </c>
      <c r="L242" s="6" t="s">
        <v>185</v>
      </c>
      <c r="M242" s="7">
        <v>45833</v>
      </c>
      <c r="N242" s="9">
        <v>47197.5</v>
      </c>
      <c r="O242" s="6" t="s">
        <v>186</v>
      </c>
      <c r="P242" s="54"/>
      <c r="Q242" s="54"/>
      <c r="R242" s="10">
        <v>4</v>
      </c>
      <c r="S242" s="40"/>
      <c r="T242" s="6" t="s">
        <v>24</v>
      </c>
      <c r="U242" s="6" t="str">
        <f>VLOOKUP(O242,'Customer List'!B:C,2,)</f>
        <v>Faridabad</v>
      </c>
      <c r="V242" s="47"/>
      <c r="W242" s="7"/>
      <c r="X242" s="6" t="str">
        <f t="shared" si="30"/>
        <v/>
      </c>
      <c r="Y242" s="6" t="str">
        <f t="shared" si="31"/>
        <v>Wednesday</v>
      </c>
      <c r="Z242" s="6" t="str">
        <f t="shared" si="32"/>
        <v/>
      </c>
    </row>
    <row r="243" spans="1:26" x14ac:dyDescent="0.25">
      <c r="A243" s="6">
        <f t="shared" si="34"/>
        <v>242</v>
      </c>
      <c r="B243" s="6" t="s">
        <v>157</v>
      </c>
      <c r="C243" s="7">
        <v>45814</v>
      </c>
      <c r="D243" s="7">
        <v>45821</v>
      </c>
      <c r="E243" s="24">
        <v>259</v>
      </c>
      <c r="F243" s="26">
        <f t="shared" si="29"/>
        <v>259</v>
      </c>
      <c r="G243" s="8">
        <v>305116</v>
      </c>
      <c r="H243" s="8" t="s">
        <v>114</v>
      </c>
      <c r="I243" s="8">
        <v>1</v>
      </c>
      <c r="J243" s="8">
        <v>1</v>
      </c>
      <c r="K243" s="8">
        <f t="shared" si="33"/>
        <v>0</v>
      </c>
      <c r="L243" s="6" t="s">
        <v>185</v>
      </c>
      <c r="M243" s="7">
        <v>45833</v>
      </c>
      <c r="N243" s="9">
        <v>40145.5</v>
      </c>
      <c r="O243" s="6" t="s">
        <v>186</v>
      </c>
      <c r="P243" s="54"/>
      <c r="Q243" s="54"/>
      <c r="R243" s="10">
        <v>4</v>
      </c>
      <c r="S243" s="40"/>
      <c r="T243" s="6" t="s">
        <v>24</v>
      </c>
      <c r="U243" s="6" t="str">
        <f>VLOOKUP(O243,'Customer List'!B:C,2,)</f>
        <v>Faridabad</v>
      </c>
      <c r="V243" s="47"/>
      <c r="W243" s="7"/>
      <c r="X243" s="6" t="str">
        <f t="shared" si="30"/>
        <v/>
      </c>
      <c r="Y243" s="6" t="str">
        <f t="shared" si="31"/>
        <v>Wednesday</v>
      </c>
      <c r="Z243" s="6" t="str">
        <f t="shared" si="32"/>
        <v/>
      </c>
    </row>
    <row r="244" spans="1:26" x14ac:dyDescent="0.25">
      <c r="A244" s="6">
        <f t="shared" si="34"/>
        <v>243</v>
      </c>
      <c r="B244" s="6" t="s">
        <v>157</v>
      </c>
      <c r="C244" s="7">
        <v>45814</v>
      </c>
      <c r="D244" s="7">
        <v>45821</v>
      </c>
      <c r="E244" s="24">
        <v>242.9</v>
      </c>
      <c r="F244" s="26">
        <f t="shared" si="29"/>
        <v>242.9</v>
      </c>
      <c r="G244" s="8">
        <v>307654</v>
      </c>
      <c r="H244" s="8" t="s">
        <v>209</v>
      </c>
      <c r="I244" s="8">
        <v>1</v>
      </c>
      <c r="J244" s="8">
        <v>1</v>
      </c>
      <c r="K244" s="8">
        <f t="shared" si="33"/>
        <v>0</v>
      </c>
      <c r="L244" s="6" t="s">
        <v>185</v>
      </c>
      <c r="M244" s="7">
        <v>45833</v>
      </c>
      <c r="N244" s="9">
        <v>37649.5</v>
      </c>
      <c r="O244" s="6" t="s">
        <v>186</v>
      </c>
      <c r="P244" s="54"/>
      <c r="Q244" s="54"/>
      <c r="R244" s="10">
        <v>4</v>
      </c>
      <c r="S244" s="40"/>
      <c r="T244" s="6" t="s">
        <v>24</v>
      </c>
      <c r="U244" s="6" t="str">
        <f>VLOOKUP(O244,'Customer List'!B:C,2,)</f>
        <v>Faridabad</v>
      </c>
      <c r="V244" s="47"/>
      <c r="W244" s="7"/>
      <c r="X244" s="6" t="str">
        <f t="shared" si="30"/>
        <v/>
      </c>
      <c r="Y244" s="6" t="str">
        <f t="shared" si="31"/>
        <v>Wednesday</v>
      </c>
      <c r="Z244" s="6" t="str">
        <f t="shared" si="32"/>
        <v/>
      </c>
    </row>
    <row r="245" spans="1:26" x14ac:dyDescent="0.25">
      <c r="A245" s="6">
        <f t="shared" si="34"/>
        <v>244</v>
      </c>
      <c r="B245" s="6" t="s">
        <v>157</v>
      </c>
      <c r="C245" s="7">
        <v>45814</v>
      </c>
      <c r="D245" s="7">
        <v>45821</v>
      </c>
      <c r="E245" s="24">
        <v>196</v>
      </c>
      <c r="F245" s="26">
        <f t="shared" si="29"/>
        <v>392</v>
      </c>
      <c r="G245" s="8">
        <v>311504</v>
      </c>
      <c r="H245" s="8" t="s">
        <v>1373</v>
      </c>
      <c r="I245" s="8">
        <v>2</v>
      </c>
      <c r="J245" s="8">
        <v>2</v>
      </c>
      <c r="K245" s="8">
        <f t="shared" si="33"/>
        <v>0</v>
      </c>
      <c r="L245" s="6" t="s">
        <v>210</v>
      </c>
      <c r="M245" s="7">
        <v>45824</v>
      </c>
      <c r="N245" s="9">
        <v>60760</v>
      </c>
      <c r="O245" s="6" t="s">
        <v>1914</v>
      </c>
      <c r="P245" s="54"/>
      <c r="Q245" s="54"/>
      <c r="R245" s="10">
        <v>4</v>
      </c>
      <c r="S245" s="40"/>
      <c r="T245" s="6" t="s">
        <v>24</v>
      </c>
      <c r="U245" s="6" t="str">
        <f>VLOOKUP(O245,'Customer List'!B:C,2,)</f>
        <v>Banglore</v>
      </c>
      <c r="V245" s="47"/>
      <c r="W245" s="7"/>
      <c r="X245" s="6" t="str">
        <f t="shared" si="30"/>
        <v/>
      </c>
      <c r="Y245" s="6" t="str">
        <f t="shared" si="31"/>
        <v>Monday</v>
      </c>
      <c r="Z245" s="6" t="str">
        <f t="shared" si="32"/>
        <v/>
      </c>
    </row>
    <row r="246" spans="1:26" x14ac:dyDescent="0.25">
      <c r="A246" s="6">
        <f t="shared" si="34"/>
        <v>245</v>
      </c>
      <c r="B246" s="6" t="s">
        <v>157</v>
      </c>
      <c r="C246" s="7">
        <v>45814</v>
      </c>
      <c r="D246" s="7">
        <v>45821</v>
      </c>
      <c r="E246" s="24">
        <v>186.9</v>
      </c>
      <c r="F246" s="26">
        <f t="shared" si="29"/>
        <v>186.9</v>
      </c>
      <c r="G246" s="8">
        <v>312108</v>
      </c>
      <c r="H246" s="8" t="s">
        <v>26</v>
      </c>
      <c r="I246" s="8">
        <v>1</v>
      </c>
      <c r="J246" s="8">
        <v>1</v>
      </c>
      <c r="K246" s="8">
        <f t="shared" si="33"/>
        <v>0</v>
      </c>
      <c r="L246" s="6" t="s">
        <v>211</v>
      </c>
      <c r="M246" s="7">
        <v>45824</v>
      </c>
      <c r="N246" s="9">
        <v>30211.05</v>
      </c>
      <c r="O246" s="6" t="s">
        <v>212</v>
      </c>
      <c r="P246" s="54"/>
      <c r="Q246" s="54"/>
      <c r="R246" s="10">
        <v>4</v>
      </c>
      <c r="S246" s="40"/>
      <c r="T246" s="6" t="s">
        <v>24</v>
      </c>
      <c r="U246" s="6" t="str">
        <f>VLOOKUP(O246,'Customer List'!B:C,2,)</f>
        <v>Hyderabad</v>
      </c>
      <c r="V246" s="47"/>
      <c r="W246" s="7"/>
      <c r="X246" s="6" t="str">
        <f t="shared" si="30"/>
        <v/>
      </c>
      <c r="Y246" s="6" t="str">
        <f t="shared" si="31"/>
        <v>Monday</v>
      </c>
      <c r="Z246" s="6" t="str">
        <f t="shared" si="32"/>
        <v/>
      </c>
    </row>
    <row r="247" spans="1:26" x14ac:dyDescent="0.25">
      <c r="A247" s="6">
        <f t="shared" si="34"/>
        <v>246</v>
      </c>
      <c r="B247" s="6" t="s">
        <v>157</v>
      </c>
      <c r="C247" s="7">
        <v>45814</v>
      </c>
      <c r="D247" s="7">
        <v>45821</v>
      </c>
      <c r="E247" s="24">
        <v>203.7</v>
      </c>
      <c r="F247" s="26">
        <f t="shared" si="29"/>
        <v>203.7</v>
      </c>
      <c r="G247" s="8">
        <v>314510</v>
      </c>
      <c r="H247" s="8" t="s">
        <v>42</v>
      </c>
      <c r="I247" s="8">
        <v>1</v>
      </c>
      <c r="J247" s="8">
        <v>1</v>
      </c>
      <c r="K247" s="8">
        <f t="shared" si="33"/>
        <v>0</v>
      </c>
      <c r="L247" s="6" t="s">
        <v>192</v>
      </c>
      <c r="M247" s="7">
        <v>45824</v>
      </c>
      <c r="N247" s="9">
        <v>32475.599999999999</v>
      </c>
      <c r="O247" s="6" t="s">
        <v>193</v>
      </c>
      <c r="P247" s="54"/>
      <c r="Q247" s="54"/>
      <c r="R247" s="10">
        <v>4</v>
      </c>
      <c r="S247" s="40"/>
      <c r="T247" s="6" t="s">
        <v>24</v>
      </c>
      <c r="U247" s="6" t="str">
        <f>VLOOKUP(O247,'Customer List'!B:C,2,)</f>
        <v>Kolkata</v>
      </c>
      <c r="V247" s="47"/>
      <c r="W247" s="7"/>
      <c r="X247" s="6" t="str">
        <f t="shared" si="30"/>
        <v/>
      </c>
      <c r="Y247" s="6" t="str">
        <f t="shared" si="31"/>
        <v>Monday</v>
      </c>
      <c r="Z247" s="6" t="str">
        <f t="shared" si="32"/>
        <v/>
      </c>
    </row>
    <row r="248" spans="1:26" x14ac:dyDescent="0.25">
      <c r="A248" s="6">
        <f t="shared" si="34"/>
        <v>247</v>
      </c>
      <c r="B248" s="6" t="s">
        <v>157</v>
      </c>
      <c r="C248" s="7">
        <v>45814</v>
      </c>
      <c r="D248" s="7">
        <v>45821</v>
      </c>
      <c r="E248" s="24">
        <v>123.2</v>
      </c>
      <c r="F248" s="26">
        <f t="shared" si="29"/>
        <v>246.4</v>
      </c>
      <c r="G248" s="8">
        <v>316317</v>
      </c>
      <c r="H248" s="8" t="s">
        <v>118</v>
      </c>
      <c r="I248" s="8">
        <v>2</v>
      </c>
      <c r="J248" s="8">
        <v>2</v>
      </c>
      <c r="K248" s="8">
        <f t="shared" si="33"/>
        <v>0</v>
      </c>
      <c r="L248" s="6" t="s">
        <v>213</v>
      </c>
      <c r="M248" s="7">
        <v>45821</v>
      </c>
      <c r="N248" s="9">
        <v>33792</v>
      </c>
      <c r="O248" s="6" t="s">
        <v>214</v>
      </c>
      <c r="P248" s="54" t="s">
        <v>1144</v>
      </c>
      <c r="Q248" s="54" t="s">
        <v>1144</v>
      </c>
      <c r="R248" s="10">
        <v>4</v>
      </c>
      <c r="S248" s="40"/>
      <c r="T248" s="6" t="s">
        <v>24</v>
      </c>
      <c r="U248" s="6" t="str">
        <f>VLOOKUP(O248,'Customer List'!B:C,2,)</f>
        <v>Delhi</v>
      </c>
      <c r="V248" s="47"/>
      <c r="W248" s="7"/>
      <c r="X248" s="6" t="str">
        <f t="shared" si="30"/>
        <v/>
      </c>
      <c r="Y248" s="6" t="str">
        <f t="shared" si="31"/>
        <v>Friday</v>
      </c>
      <c r="Z248" s="6" t="str">
        <f t="shared" si="32"/>
        <v/>
      </c>
    </row>
    <row r="249" spans="1:26" x14ac:dyDescent="0.25">
      <c r="A249" s="6">
        <f t="shared" si="34"/>
        <v>248</v>
      </c>
      <c r="B249" s="6" t="s">
        <v>157</v>
      </c>
      <c r="C249" s="7">
        <v>45814</v>
      </c>
      <c r="D249" s="7">
        <v>45821</v>
      </c>
      <c r="E249" s="24">
        <v>242.9</v>
      </c>
      <c r="F249" s="26">
        <f t="shared" si="29"/>
        <v>242.9</v>
      </c>
      <c r="G249" s="8">
        <v>317352</v>
      </c>
      <c r="H249" s="8" t="s">
        <v>215</v>
      </c>
      <c r="I249" s="8">
        <v>1</v>
      </c>
      <c r="J249" s="8">
        <v>1</v>
      </c>
      <c r="K249" s="8">
        <f t="shared" si="33"/>
        <v>0</v>
      </c>
      <c r="L249" s="6" t="s">
        <v>216</v>
      </c>
      <c r="M249" s="7">
        <v>45822</v>
      </c>
      <c r="N249" s="9">
        <v>34960.25</v>
      </c>
      <c r="O249" s="6" t="s">
        <v>217</v>
      </c>
      <c r="P249" s="54"/>
      <c r="Q249" s="54"/>
      <c r="R249" s="10">
        <v>4</v>
      </c>
      <c r="S249" s="40"/>
      <c r="T249" s="6" t="s">
        <v>24</v>
      </c>
      <c r="U249" s="6" t="str">
        <f>VLOOKUP(O249,'Customer List'!B:C,2,)</f>
        <v>Banglore</v>
      </c>
      <c r="V249" s="47"/>
      <c r="W249" s="7"/>
      <c r="X249" s="6" t="str">
        <f t="shared" si="30"/>
        <v/>
      </c>
      <c r="Y249" s="6" t="str">
        <f t="shared" si="31"/>
        <v>Saturday</v>
      </c>
      <c r="Z249" s="6" t="str">
        <f t="shared" si="32"/>
        <v/>
      </c>
    </row>
    <row r="250" spans="1:26" x14ac:dyDescent="0.25">
      <c r="A250" s="6">
        <f t="shared" si="34"/>
        <v>249</v>
      </c>
      <c r="B250" s="6" t="s">
        <v>157</v>
      </c>
      <c r="C250" s="7">
        <v>45814</v>
      </c>
      <c r="D250" s="7">
        <v>45821</v>
      </c>
      <c r="E250" s="24">
        <v>313.5</v>
      </c>
      <c r="F250" s="26">
        <f t="shared" si="29"/>
        <v>313.5</v>
      </c>
      <c r="G250" s="8">
        <v>321140</v>
      </c>
      <c r="H250" s="8" t="s">
        <v>1374</v>
      </c>
      <c r="I250" s="8">
        <v>1</v>
      </c>
      <c r="J250" s="8">
        <v>1</v>
      </c>
      <c r="K250" s="8">
        <f t="shared" si="33"/>
        <v>0</v>
      </c>
      <c r="L250" s="6" t="s">
        <v>180</v>
      </c>
      <c r="M250" s="7">
        <v>45824</v>
      </c>
      <c r="N250" s="9">
        <v>46648.800000000003</v>
      </c>
      <c r="O250" s="6" t="s">
        <v>181</v>
      </c>
      <c r="P250" s="54"/>
      <c r="Q250" s="54"/>
      <c r="R250" s="10">
        <v>4</v>
      </c>
      <c r="S250" s="40"/>
      <c r="T250" s="6" t="s">
        <v>24</v>
      </c>
      <c r="U250" s="6" t="str">
        <f>VLOOKUP(O250,'Customer List'!B:C,2,)</f>
        <v>Banglore</v>
      </c>
      <c r="V250" s="47"/>
      <c r="W250" s="7"/>
      <c r="X250" s="6" t="str">
        <f t="shared" si="30"/>
        <v/>
      </c>
      <c r="Y250" s="6" t="str">
        <f t="shared" si="31"/>
        <v>Monday</v>
      </c>
      <c r="Z250" s="6" t="str">
        <f t="shared" si="32"/>
        <v/>
      </c>
    </row>
    <row r="251" spans="1:26" x14ac:dyDescent="0.25">
      <c r="A251" s="6">
        <f t="shared" si="34"/>
        <v>250</v>
      </c>
      <c r="B251" s="6" t="s">
        <v>157</v>
      </c>
      <c r="C251" s="7">
        <v>45814</v>
      </c>
      <c r="D251" s="7">
        <v>45821</v>
      </c>
      <c r="E251" s="24">
        <v>212.8</v>
      </c>
      <c r="F251" s="26">
        <f t="shared" si="29"/>
        <v>212.8</v>
      </c>
      <c r="G251" s="8">
        <v>322008</v>
      </c>
      <c r="H251" s="8" t="s">
        <v>1375</v>
      </c>
      <c r="I251" s="8">
        <v>1</v>
      </c>
      <c r="J251" s="8">
        <v>1</v>
      </c>
      <c r="K251" s="8">
        <f t="shared" si="33"/>
        <v>0</v>
      </c>
      <c r="L251" s="6" t="s">
        <v>185</v>
      </c>
      <c r="M251" s="7">
        <v>45833</v>
      </c>
      <c r="N251" s="9">
        <v>32984</v>
      </c>
      <c r="O251" s="6" t="s">
        <v>186</v>
      </c>
      <c r="P251" s="54"/>
      <c r="Q251" s="54"/>
      <c r="R251" s="10">
        <v>4</v>
      </c>
      <c r="S251" s="40"/>
      <c r="T251" s="6" t="s">
        <v>24</v>
      </c>
      <c r="U251" s="6" t="str">
        <f>VLOOKUP(O251,'Customer List'!B:C,2,)</f>
        <v>Faridabad</v>
      </c>
      <c r="V251" s="47"/>
      <c r="W251" s="7"/>
      <c r="X251" s="6" t="str">
        <f t="shared" si="30"/>
        <v/>
      </c>
      <c r="Y251" s="6" t="str">
        <f t="shared" si="31"/>
        <v>Wednesday</v>
      </c>
      <c r="Z251" s="6" t="str">
        <f t="shared" si="32"/>
        <v/>
      </c>
    </row>
    <row r="252" spans="1:26" x14ac:dyDescent="0.25">
      <c r="A252" s="6">
        <f t="shared" si="34"/>
        <v>251</v>
      </c>
      <c r="B252" s="6" t="s">
        <v>157</v>
      </c>
      <c r="C252" s="7">
        <v>45814</v>
      </c>
      <c r="D252" s="7">
        <v>45821</v>
      </c>
      <c r="E252" s="24">
        <v>132</v>
      </c>
      <c r="F252" s="26">
        <f t="shared" si="29"/>
        <v>132</v>
      </c>
      <c r="G252" s="8">
        <v>325227</v>
      </c>
      <c r="H252" s="8" t="s">
        <v>1376</v>
      </c>
      <c r="I252" s="8">
        <v>1</v>
      </c>
      <c r="J252" s="8">
        <v>1</v>
      </c>
      <c r="K252" s="8">
        <f t="shared" si="33"/>
        <v>0</v>
      </c>
      <c r="L252" s="6" t="s">
        <v>218</v>
      </c>
      <c r="M252" s="7">
        <v>45821</v>
      </c>
      <c r="N252" s="9">
        <v>16720</v>
      </c>
      <c r="O252" s="6" t="s">
        <v>219</v>
      </c>
      <c r="P252" s="54" t="s">
        <v>1144</v>
      </c>
      <c r="Q252" s="54" t="s">
        <v>1144</v>
      </c>
      <c r="R252" s="10">
        <v>4</v>
      </c>
      <c r="S252" s="40"/>
      <c r="T252" s="6" t="s">
        <v>24</v>
      </c>
      <c r="U252" s="6" t="str">
        <f>VLOOKUP(O252,'Customer List'!B:C,2,)</f>
        <v>Delhi</v>
      </c>
      <c r="V252" s="47"/>
      <c r="W252" s="7"/>
      <c r="X252" s="6" t="str">
        <f t="shared" si="30"/>
        <v/>
      </c>
      <c r="Y252" s="6" t="str">
        <f t="shared" si="31"/>
        <v>Friday</v>
      </c>
      <c r="Z252" s="6" t="str">
        <f t="shared" si="32"/>
        <v/>
      </c>
    </row>
    <row r="253" spans="1:26" x14ac:dyDescent="0.25">
      <c r="A253" s="6">
        <f t="shared" si="34"/>
        <v>252</v>
      </c>
      <c r="B253" s="6" t="s">
        <v>157</v>
      </c>
      <c r="C253" s="7">
        <v>45814</v>
      </c>
      <c r="D253" s="7">
        <v>45821</v>
      </c>
      <c r="E253" s="24">
        <v>99.4</v>
      </c>
      <c r="F253" s="26">
        <f t="shared" si="29"/>
        <v>99.4</v>
      </c>
      <c r="G253" s="8">
        <v>331917</v>
      </c>
      <c r="H253" s="8" t="s">
        <v>1377</v>
      </c>
      <c r="I253" s="8">
        <v>1</v>
      </c>
      <c r="J253" s="8">
        <v>1</v>
      </c>
      <c r="K253" s="8">
        <f t="shared" si="33"/>
        <v>0</v>
      </c>
      <c r="L253" s="6" t="s">
        <v>218</v>
      </c>
      <c r="M253" s="7">
        <v>45821</v>
      </c>
      <c r="N253" s="9">
        <v>13490</v>
      </c>
      <c r="O253" s="6" t="s">
        <v>219</v>
      </c>
      <c r="P253" s="54" t="s">
        <v>1144</v>
      </c>
      <c r="Q253" s="54" t="s">
        <v>1144</v>
      </c>
      <c r="R253" s="10">
        <v>4</v>
      </c>
      <c r="S253" s="40"/>
      <c r="T253" s="6" t="s">
        <v>24</v>
      </c>
      <c r="U253" s="6" t="str">
        <f>VLOOKUP(O253,'Customer List'!B:C,2,)</f>
        <v>Delhi</v>
      </c>
      <c r="V253" s="47"/>
      <c r="W253" s="7"/>
      <c r="X253" s="6" t="str">
        <f t="shared" si="30"/>
        <v/>
      </c>
      <c r="Y253" s="6" t="str">
        <f t="shared" si="31"/>
        <v>Friday</v>
      </c>
      <c r="Z253" s="6" t="str">
        <f t="shared" si="32"/>
        <v/>
      </c>
    </row>
    <row r="254" spans="1:26" x14ac:dyDescent="0.25">
      <c r="A254" s="6">
        <f t="shared" si="34"/>
        <v>253</v>
      </c>
      <c r="B254" s="6" t="s">
        <v>157</v>
      </c>
      <c r="C254" s="7">
        <v>45814</v>
      </c>
      <c r="D254" s="7">
        <v>45821</v>
      </c>
      <c r="E254" s="24">
        <v>242.9</v>
      </c>
      <c r="F254" s="26">
        <f t="shared" si="29"/>
        <v>242.9</v>
      </c>
      <c r="G254" s="8">
        <v>333634</v>
      </c>
      <c r="H254" s="8" t="s">
        <v>220</v>
      </c>
      <c r="I254" s="8">
        <v>1</v>
      </c>
      <c r="J254" s="8">
        <v>1</v>
      </c>
      <c r="K254" s="8">
        <f t="shared" si="33"/>
        <v>0</v>
      </c>
      <c r="L254" s="6" t="s">
        <v>180</v>
      </c>
      <c r="M254" s="7">
        <v>45824</v>
      </c>
      <c r="N254" s="9">
        <v>38725.199999999997</v>
      </c>
      <c r="O254" s="6" t="s">
        <v>181</v>
      </c>
      <c r="P254" s="54"/>
      <c r="Q254" s="54"/>
      <c r="R254" s="10">
        <v>4</v>
      </c>
      <c r="S254" s="40"/>
      <c r="T254" s="6" t="s">
        <v>24</v>
      </c>
      <c r="U254" s="6" t="str">
        <f>VLOOKUP(O254,'Customer List'!B:C,2,)</f>
        <v>Banglore</v>
      </c>
      <c r="V254" s="47"/>
      <c r="W254" s="7"/>
      <c r="X254" s="6" t="str">
        <f t="shared" si="30"/>
        <v/>
      </c>
      <c r="Y254" s="6" t="str">
        <f t="shared" si="31"/>
        <v>Monday</v>
      </c>
      <c r="Z254" s="6" t="str">
        <f t="shared" si="32"/>
        <v/>
      </c>
    </row>
    <row r="255" spans="1:26" x14ac:dyDescent="0.25">
      <c r="A255" s="6">
        <f t="shared" si="34"/>
        <v>254</v>
      </c>
      <c r="B255" s="6" t="s">
        <v>157</v>
      </c>
      <c r="C255" s="7">
        <v>45814</v>
      </c>
      <c r="D255" s="7">
        <v>45821</v>
      </c>
      <c r="E255" s="24">
        <v>267.39999999999998</v>
      </c>
      <c r="F255" s="26">
        <f t="shared" si="29"/>
        <v>267.39999999999998</v>
      </c>
      <c r="G255" s="8">
        <v>337248</v>
      </c>
      <c r="H255" s="8" t="s">
        <v>122</v>
      </c>
      <c r="I255" s="8">
        <v>1</v>
      </c>
      <c r="J255" s="8">
        <v>1</v>
      </c>
      <c r="K255" s="8">
        <f t="shared" si="33"/>
        <v>0</v>
      </c>
      <c r="L255" s="6" t="s">
        <v>185</v>
      </c>
      <c r="M255" s="7">
        <v>45833</v>
      </c>
      <c r="N255" s="9">
        <v>41447</v>
      </c>
      <c r="O255" s="6" t="s">
        <v>186</v>
      </c>
      <c r="P255" s="54"/>
      <c r="Q255" s="54"/>
      <c r="R255" s="10">
        <v>4</v>
      </c>
      <c r="S255" s="40"/>
      <c r="T255" s="6" t="s">
        <v>24</v>
      </c>
      <c r="U255" s="6" t="str">
        <f>VLOOKUP(O255,'Customer List'!B:C,2,)</f>
        <v>Faridabad</v>
      </c>
      <c r="V255" s="47"/>
      <c r="W255" s="7"/>
      <c r="X255" s="6" t="str">
        <f t="shared" si="30"/>
        <v/>
      </c>
      <c r="Y255" s="6" t="str">
        <f t="shared" si="31"/>
        <v>Wednesday</v>
      </c>
      <c r="Z255" s="6" t="str">
        <f t="shared" si="32"/>
        <v/>
      </c>
    </row>
    <row r="256" spans="1:26" x14ac:dyDescent="0.25">
      <c r="A256" s="6">
        <f t="shared" si="34"/>
        <v>255</v>
      </c>
      <c r="B256" s="6" t="s">
        <v>157</v>
      </c>
      <c r="C256" s="7">
        <v>45814</v>
      </c>
      <c r="D256" s="7">
        <v>45821</v>
      </c>
      <c r="E256" s="24">
        <v>227.5</v>
      </c>
      <c r="F256" s="26">
        <f t="shared" si="29"/>
        <v>227.5</v>
      </c>
      <c r="G256" s="8">
        <v>344722</v>
      </c>
      <c r="H256" s="8" t="s">
        <v>221</v>
      </c>
      <c r="I256" s="8">
        <v>1</v>
      </c>
      <c r="J256" s="8">
        <v>1</v>
      </c>
      <c r="K256" s="8">
        <f t="shared" si="33"/>
        <v>0</v>
      </c>
      <c r="L256" s="6" t="s">
        <v>192</v>
      </c>
      <c r="M256" s="7">
        <v>45824</v>
      </c>
      <c r="N256" s="9">
        <v>36270</v>
      </c>
      <c r="O256" s="6" t="s">
        <v>193</v>
      </c>
      <c r="P256" s="54"/>
      <c r="Q256" s="54"/>
      <c r="R256" s="10">
        <v>4</v>
      </c>
      <c r="S256" s="40"/>
      <c r="T256" s="6" t="s">
        <v>24</v>
      </c>
      <c r="U256" s="6" t="str">
        <f>VLOOKUP(O256,'Customer List'!B:C,2,)</f>
        <v>Kolkata</v>
      </c>
      <c r="V256" s="47"/>
      <c r="W256" s="7"/>
      <c r="X256" s="6" t="str">
        <f t="shared" si="30"/>
        <v/>
      </c>
      <c r="Y256" s="6" t="str">
        <f t="shared" si="31"/>
        <v>Monday</v>
      </c>
      <c r="Z256" s="6" t="str">
        <f t="shared" si="32"/>
        <v/>
      </c>
    </row>
    <row r="257" spans="1:26" x14ac:dyDescent="0.25">
      <c r="A257" s="6">
        <f t="shared" si="34"/>
        <v>256</v>
      </c>
      <c r="B257" s="6" t="s">
        <v>157</v>
      </c>
      <c r="C257" s="7">
        <v>45814</v>
      </c>
      <c r="D257" s="7">
        <v>45821</v>
      </c>
      <c r="E257" s="24">
        <v>112</v>
      </c>
      <c r="F257" s="26">
        <f t="shared" si="29"/>
        <v>112</v>
      </c>
      <c r="G257" s="8">
        <v>344804</v>
      </c>
      <c r="H257" s="8" t="s">
        <v>222</v>
      </c>
      <c r="I257" s="8">
        <v>1</v>
      </c>
      <c r="J257" s="8">
        <v>1</v>
      </c>
      <c r="K257" s="8">
        <f t="shared" si="33"/>
        <v>0</v>
      </c>
      <c r="L257" s="6" t="s">
        <v>185</v>
      </c>
      <c r="M257" s="7">
        <v>45833</v>
      </c>
      <c r="N257" s="9">
        <v>17360</v>
      </c>
      <c r="O257" s="6" t="s">
        <v>186</v>
      </c>
      <c r="P257" s="54"/>
      <c r="Q257" s="54"/>
      <c r="R257" s="10">
        <v>4</v>
      </c>
      <c r="S257" s="40"/>
      <c r="T257" s="6" t="s">
        <v>24</v>
      </c>
      <c r="U257" s="6" t="str">
        <f>VLOOKUP(O257,'Customer List'!B:C,2,)</f>
        <v>Faridabad</v>
      </c>
      <c r="V257" s="47"/>
      <c r="W257" s="7"/>
      <c r="X257" s="6" t="str">
        <f t="shared" si="30"/>
        <v/>
      </c>
      <c r="Y257" s="6" t="str">
        <f t="shared" si="31"/>
        <v>Wednesday</v>
      </c>
      <c r="Z257" s="6" t="str">
        <f t="shared" si="32"/>
        <v/>
      </c>
    </row>
    <row r="258" spans="1:26" x14ac:dyDescent="0.25">
      <c r="A258" s="6">
        <f t="shared" si="34"/>
        <v>257</v>
      </c>
      <c r="B258" s="6" t="s">
        <v>157</v>
      </c>
      <c r="C258" s="7">
        <v>45814</v>
      </c>
      <c r="D258" s="7">
        <v>45821</v>
      </c>
      <c r="E258" s="24">
        <v>173.6</v>
      </c>
      <c r="F258" s="26">
        <f t="shared" si="29"/>
        <v>173.6</v>
      </c>
      <c r="G258" s="8">
        <v>344812</v>
      </c>
      <c r="H258" s="8" t="s">
        <v>223</v>
      </c>
      <c r="I258" s="8">
        <v>1</v>
      </c>
      <c r="J258" s="8">
        <v>1</v>
      </c>
      <c r="K258" s="8">
        <f t="shared" si="33"/>
        <v>0</v>
      </c>
      <c r="L258" s="6" t="s">
        <v>224</v>
      </c>
      <c r="M258" s="7">
        <v>45821</v>
      </c>
      <c r="N258" s="9">
        <v>24986</v>
      </c>
      <c r="O258" s="6" t="s">
        <v>124</v>
      </c>
      <c r="P258" s="54"/>
      <c r="Q258" s="54"/>
      <c r="R258" s="10">
        <v>4</v>
      </c>
      <c r="S258" s="40" t="s">
        <v>225</v>
      </c>
      <c r="T258" s="6" t="s">
        <v>24</v>
      </c>
      <c r="U258" s="6" t="str">
        <f>VLOOKUP(O258,'Customer List'!B:C,2,)</f>
        <v>Delhi</v>
      </c>
      <c r="V258" s="47"/>
      <c r="W258" s="7"/>
      <c r="X258" s="6" t="str">
        <f t="shared" si="30"/>
        <v/>
      </c>
      <c r="Y258" s="6" t="str">
        <f t="shared" si="31"/>
        <v>Friday</v>
      </c>
      <c r="Z258" s="6" t="str">
        <f t="shared" si="32"/>
        <v/>
      </c>
    </row>
    <row r="259" spans="1:26" x14ac:dyDescent="0.25">
      <c r="A259" s="6">
        <f t="shared" si="34"/>
        <v>258</v>
      </c>
      <c r="B259" s="6" t="s">
        <v>157</v>
      </c>
      <c r="C259" s="7">
        <v>45814</v>
      </c>
      <c r="D259" s="7">
        <v>45821</v>
      </c>
      <c r="E259" s="24">
        <v>95.2</v>
      </c>
      <c r="F259" s="26">
        <f t="shared" si="29"/>
        <v>95.2</v>
      </c>
      <c r="G259" s="8">
        <v>345041</v>
      </c>
      <c r="H259" s="8" t="s">
        <v>1378</v>
      </c>
      <c r="I259" s="8">
        <v>1</v>
      </c>
      <c r="J259" s="8">
        <v>1</v>
      </c>
      <c r="K259" s="8">
        <f t="shared" si="33"/>
        <v>0</v>
      </c>
      <c r="L259" s="6" t="s">
        <v>216</v>
      </c>
      <c r="M259" s="7">
        <v>45822</v>
      </c>
      <c r="N259" s="9">
        <v>13702</v>
      </c>
      <c r="O259" s="6" t="s">
        <v>217</v>
      </c>
      <c r="P259" s="54"/>
      <c r="Q259" s="54"/>
      <c r="R259" s="10">
        <v>4</v>
      </c>
      <c r="S259" s="40"/>
      <c r="T259" s="6" t="s">
        <v>24</v>
      </c>
      <c r="U259" s="6" t="str">
        <f>VLOOKUP(O259,'Customer List'!B:C,2,)</f>
        <v>Banglore</v>
      </c>
      <c r="V259" s="47"/>
      <c r="W259" s="7"/>
      <c r="X259" s="6" t="str">
        <f t="shared" si="30"/>
        <v/>
      </c>
      <c r="Y259" s="6" t="str">
        <f t="shared" si="31"/>
        <v>Saturday</v>
      </c>
      <c r="Z259" s="6" t="str">
        <f t="shared" si="32"/>
        <v/>
      </c>
    </row>
    <row r="260" spans="1:26" x14ac:dyDescent="0.25">
      <c r="A260" s="6">
        <f t="shared" si="34"/>
        <v>259</v>
      </c>
      <c r="B260" s="6" t="s">
        <v>157</v>
      </c>
      <c r="C260" s="7">
        <v>45814</v>
      </c>
      <c r="D260" s="7">
        <v>45821</v>
      </c>
      <c r="E260" s="24">
        <v>176.4</v>
      </c>
      <c r="F260" s="26">
        <f t="shared" ref="F260:F323" si="35">E260*I260</f>
        <v>176.4</v>
      </c>
      <c r="G260" s="8">
        <v>348206</v>
      </c>
      <c r="H260" s="8" t="s">
        <v>226</v>
      </c>
      <c r="I260" s="8">
        <v>1</v>
      </c>
      <c r="J260" s="8">
        <v>1</v>
      </c>
      <c r="K260" s="8">
        <f t="shared" si="33"/>
        <v>0</v>
      </c>
      <c r="L260" s="6" t="s">
        <v>192</v>
      </c>
      <c r="M260" s="7">
        <v>45824</v>
      </c>
      <c r="N260" s="9">
        <v>28123.599999999999</v>
      </c>
      <c r="O260" s="6" t="s">
        <v>193</v>
      </c>
      <c r="P260" s="54"/>
      <c r="Q260" s="54"/>
      <c r="R260" s="10">
        <v>4</v>
      </c>
      <c r="S260" s="40"/>
      <c r="T260" s="6" t="s">
        <v>24</v>
      </c>
      <c r="U260" s="6" t="str">
        <f>VLOOKUP(O260,'Customer List'!B:C,2,)</f>
        <v>Kolkata</v>
      </c>
      <c r="V260" s="47"/>
      <c r="W260" s="7"/>
      <c r="X260" s="6" t="str">
        <f t="shared" si="30"/>
        <v/>
      </c>
      <c r="Y260" s="6" t="str">
        <f t="shared" si="31"/>
        <v>Monday</v>
      </c>
      <c r="Z260" s="6" t="str">
        <f t="shared" si="32"/>
        <v/>
      </c>
    </row>
    <row r="261" spans="1:26" x14ac:dyDescent="0.25">
      <c r="A261" s="6">
        <f t="shared" si="34"/>
        <v>260</v>
      </c>
      <c r="B261" s="6" t="s">
        <v>157</v>
      </c>
      <c r="C261" s="7">
        <v>45814</v>
      </c>
      <c r="D261" s="7">
        <v>45821</v>
      </c>
      <c r="E261" s="24">
        <v>447.3</v>
      </c>
      <c r="F261" s="26">
        <f t="shared" si="35"/>
        <v>447.3</v>
      </c>
      <c r="G261" s="8">
        <v>348801</v>
      </c>
      <c r="H261" s="8" t="s">
        <v>1379</v>
      </c>
      <c r="I261" s="8">
        <v>1</v>
      </c>
      <c r="J261" s="8">
        <v>1</v>
      </c>
      <c r="K261" s="8">
        <f t="shared" si="33"/>
        <v>0</v>
      </c>
      <c r="L261" s="6" t="s">
        <v>227</v>
      </c>
      <c r="M261" s="7">
        <v>45821</v>
      </c>
      <c r="N261" s="9">
        <v>0</v>
      </c>
      <c r="O261" s="6" t="s">
        <v>1028</v>
      </c>
      <c r="P261" s="54"/>
      <c r="Q261" s="54"/>
      <c r="R261" s="10">
        <v>4</v>
      </c>
      <c r="S261" s="40" t="s">
        <v>871</v>
      </c>
      <c r="T261" s="6" t="s">
        <v>24</v>
      </c>
      <c r="U261" s="6" t="str">
        <f>VLOOKUP(O261,'Customer List'!B:C,2,)</f>
        <v>Delhi</v>
      </c>
      <c r="V261" s="47"/>
      <c r="W261" s="7"/>
      <c r="X261" s="6" t="str">
        <f t="shared" ref="X261:X324" si="36">IF(W261="", "", W261-M261)</f>
        <v/>
      </c>
      <c r="Y261" s="6" t="str">
        <f t="shared" ref="Y261:Y324" si="37">IF(M261="", "", TEXT(M261, "dddd"))</f>
        <v>Friday</v>
      </c>
      <c r="Z261" s="6" t="str">
        <f t="shared" ref="Z261:Z324" si="38">IF(W261="", "", TEXT(W261, "dddd"))</f>
        <v/>
      </c>
    </row>
    <row r="262" spans="1:26" x14ac:dyDescent="0.25">
      <c r="A262" s="6">
        <f t="shared" si="34"/>
        <v>261</v>
      </c>
      <c r="B262" s="6" t="s">
        <v>157</v>
      </c>
      <c r="C262" s="7">
        <v>45814</v>
      </c>
      <c r="D262" s="7">
        <v>45821</v>
      </c>
      <c r="E262" s="24">
        <v>267.39999999999998</v>
      </c>
      <c r="F262" s="26">
        <f t="shared" si="35"/>
        <v>267.39999999999998</v>
      </c>
      <c r="G262" s="8">
        <v>358512</v>
      </c>
      <c r="H262" s="8" t="s">
        <v>1380</v>
      </c>
      <c r="I262" s="8">
        <v>1</v>
      </c>
      <c r="J262" s="8">
        <v>1</v>
      </c>
      <c r="K262" s="8">
        <f t="shared" si="33"/>
        <v>0</v>
      </c>
      <c r="L262" s="6" t="s">
        <v>228</v>
      </c>
      <c r="M262" s="7">
        <v>45822</v>
      </c>
      <c r="N262" s="9">
        <v>41447</v>
      </c>
      <c r="O262" s="6" t="s">
        <v>28</v>
      </c>
      <c r="P262" s="54"/>
      <c r="Q262" s="54"/>
      <c r="R262" s="10">
        <v>4</v>
      </c>
      <c r="S262" s="40"/>
      <c r="T262" s="6" t="s">
        <v>24</v>
      </c>
      <c r="U262" s="6" t="str">
        <f>VLOOKUP(O262,'Customer List'!B:C,2,)</f>
        <v>Chandigarh</v>
      </c>
      <c r="V262" s="47"/>
      <c r="W262" s="7"/>
      <c r="X262" s="6" t="str">
        <f t="shared" si="36"/>
        <v/>
      </c>
      <c r="Y262" s="6" t="str">
        <f t="shared" si="37"/>
        <v>Saturday</v>
      </c>
      <c r="Z262" s="6" t="str">
        <f t="shared" si="38"/>
        <v/>
      </c>
    </row>
    <row r="263" spans="1:26" x14ac:dyDescent="0.25">
      <c r="A263" s="6">
        <f t="shared" si="34"/>
        <v>262</v>
      </c>
      <c r="B263" s="6" t="s">
        <v>157</v>
      </c>
      <c r="C263" s="7">
        <v>45814</v>
      </c>
      <c r="D263" s="7">
        <v>45821</v>
      </c>
      <c r="E263" s="24">
        <v>219.8</v>
      </c>
      <c r="F263" s="26">
        <f t="shared" si="35"/>
        <v>219.8</v>
      </c>
      <c r="G263" s="8">
        <v>359122</v>
      </c>
      <c r="H263" s="8" t="s">
        <v>1381</v>
      </c>
      <c r="I263" s="8">
        <v>1</v>
      </c>
      <c r="J263" s="8">
        <v>1</v>
      </c>
      <c r="K263" s="8">
        <f t="shared" si="33"/>
        <v>0</v>
      </c>
      <c r="L263" s="6" t="s">
        <v>229</v>
      </c>
      <c r="M263" s="7">
        <v>45824</v>
      </c>
      <c r="N263" s="9">
        <v>34069</v>
      </c>
      <c r="O263" s="6" t="s">
        <v>230</v>
      </c>
      <c r="P263" s="54"/>
      <c r="Q263" s="54"/>
      <c r="R263" s="10">
        <v>4</v>
      </c>
      <c r="S263" s="40"/>
      <c r="T263" s="6" t="s">
        <v>24</v>
      </c>
      <c r="U263" s="6" t="str">
        <f>VLOOKUP(O263,'Customer List'!B:C,2,)</f>
        <v>Punjab</v>
      </c>
      <c r="V263" s="47"/>
      <c r="W263" s="7"/>
      <c r="X263" s="6" t="str">
        <f t="shared" si="36"/>
        <v/>
      </c>
      <c r="Y263" s="6" t="str">
        <f t="shared" si="37"/>
        <v>Monday</v>
      </c>
      <c r="Z263" s="6" t="str">
        <f t="shared" si="38"/>
        <v/>
      </c>
    </row>
    <row r="264" spans="1:26" x14ac:dyDescent="0.25">
      <c r="A264" s="6">
        <f t="shared" si="34"/>
        <v>263</v>
      </c>
      <c r="B264" s="6" t="s">
        <v>157</v>
      </c>
      <c r="C264" s="7">
        <v>45814</v>
      </c>
      <c r="D264" s="7">
        <v>45821</v>
      </c>
      <c r="E264" s="24">
        <v>95.2</v>
      </c>
      <c r="F264" s="26">
        <f t="shared" si="35"/>
        <v>95.2</v>
      </c>
      <c r="G264" s="8">
        <v>369607</v>
      </c>
      <c r="H264" s="8" t="s">
        <v>1382</v>
      </c>
      <c r="I264" s="8">
        <v>1</v>
      </c>
      <c r="J264" s="8">
        <v>1</v>
      </c>
      <c r="K264" s="8">
        <f t="shared" si="33"/>
        <v>0</v>
      </c>
      <c r="L264" s="6" t="s">
        <v>216</v>
      </c>
      <c r="M264" s="7">
        <v>45822</v>
      </c>
      <c r="N264" s="9">
        <v>13702</v>
      </c>
      <c r="O264" s="6" t="s">
        <v>217</v>
      </c>
      <c r="P264" s="54"/>
      <c r="Q264" s="54"/>
      <c r="R264" s="10">
        <v>4</v>
      </c>
      <c r="S264" s="40"/>
      <c r="T264" s="6" t="s">
        <v>24</v>
      </c>
      <c r="U264" s="6" t="str">
        <f>VLOOKUP(O264,'Customer List'!B:C,2,)</f>
        <v>Banglore</v>
      </c>
      <c r="V264" s="47"/>
      <c r="W264" s="7"/>
      <c r="X264" s="6" t="str">
        <f t="shared" si="36"/>
        <v/>
      </c>
      <c r="Y264" s="6" t="str">
        <f t="shared" si="37"/>
        <v>Saturday</v>
      </c>
      <c r="Z264" s="6" t="str">
        <f t="shared" si="38"/>
        <v/>
      </c>
    </row>
    <row r="265" spans="1:26" x14ac:dyDescent="0.25">
      <c r="A265" s="6">
        <f t="shared" si="34"/>
        <v>264</v>
      </c>
      <c r="B265" s="6" t="s">
        <v>157</v>
      </c>
      <c r="C265" s="7">
        <v>45814</v>
      </c>
      <c r="D265" s="7">
        <v>45821</v>
      </c>
      <c r="E265" s="24">
        <v>95.2</v>
      </c>
      <c r="F265" s="26">
        <f t="shared" si="35"/>
        <v>95.2</v>
      </c>
      <c r="G265" s="8">
        <v>374209</v>
      </c>
      <c r="H265" s="8" t="s">
        <v>231</v>
      </c>
      <c r="I265" s="8">
        <v>1</v>
      </c>
      <c r="J265" s="8">
        <v>1</v>
      </c>
      <c r="K265" s="8">
        <f t="shared" si="33"/>
        <v>0</v>
      </c>
      <c r="L265" s="6" t="s">
        <v>216</v>
      </c>
      <c r="M265" s="7">
        <v>45822</v>
      </c>
      <c r="N265" s="9">
        <v>13702</v>
      </c>
      <c r="O265" s="6" t="s">
        <v>217</v>
      </c>
      <c r="P265" s="54"/>
      <c r="Q265" s="54"/>
      <c r="R265" s="10">
        <v>4</v>
      </c>
      <c r="S265" s="40"/>
      <c r="T265" s="6" t="s">
        <v>24</v>
      </c>
      <c r="U265" s="6" t="str">
        <f>VLOOKUP(O265,'Customer List'!B:C,2,)</f>
        <v>Banglore</v>
      </c>
      <c r="V265" s="47"/>
      <c r="W265" s="7"/>
      <c r="X265" s="6" t="str">
        <f t="shared" si="36"/>
        <v/>
      </c>
      <c r="Y265" s="6" t="str">
        <f t="shared" si="37"/>
        <v>Saturday</v>
      </c>
      <c r="Z265" s="6" t="str">
        <f t="shared" si="38"/>
        <v/>
      </c>
    </row>
    <row r="266" spans="1:26" x14ac:dyDescent="0.25">
      <c r="A266" s="6">
        <f t="shared" si="34"/>
        <v>265</v>
      </c>
      <c r="B266" s="6" t="s">
        <v>157</v>
      </c>
      <c r="C266" s="7">
        <v>45814</v>
      </c>
      <c r="D266" s="7">
        <v>45821</v>
      </c>
      <c r="E266" s="24">
        <v>74.900000000000006</v>
      </c>
      <c r="F266" s="26">
        <f t="shared" si="35"/>
        <v>74.900000000000006</v>
      </c>
      <c r="G266" s="8">
        <v>375403</v>
      </c>
      <c r="H266" s="8" t="s">
        <v>30</v>
      </c>
      <c r="I266" s="8">
        <v>1</v>
      </c>
      <c r="J266" s="8">
        <v>1</v>
      </c>
      <c r="K266" s="8">
        <f t="shared" si="33"/>
        <v>0</v>
      </c>
      <c r="L266" s="6" t="s">
        <v>216</v>
      </c>
      <c r="M266" s="7">
        <v>45822</v>
      </c>
      <c r="N266" s="9">
        <v>10780.25</v>
      </c>
      <c r="O266" s="6" t="s">
        <v>217</v>
      </c>
      <c r="P266" s="54"/>
      <c r="Q266" s="54"/>
      <c r="R266" s="10">
        <v>4</v>
      </c>
      <c r="S266" s="40"/>
      <c r="T266" s="6" t="s">
        <v>24</v>
      </c>
      <c r="U266" s="6" t="str">
        <f>VLOOKUP(O266,'Customer List'!B:C,2,)</f>
        <v>Banglore</v>
      </c>
      <c r="V266" s="47"/>
      <c r="W266" s="7"/>
      <c r="X266" s="6" t="str">
        <f t="shared" si="36"/>
        <v/>
      </c>
      <c r="Y266" s="6" t="str">
        <f t="shared" si="37"/>
        <v>Saturday</v>
      </c>
      <c r="Z266" s="6" t="str">
        <f t="shared" si="38"/>
        <v/>
      </c>
    </row>
    <row r="267" spans="1:26" x14ac:dyDescent="0.25">
      <c r="A267" s="6">
        <f t="shared" si="34"/>
        <v>266</v>
      </c>
      <c r="B267" s="6" t="s">
        <v>157</v>
      </c>
      <c r="C267" s="7">
        <v>45814</v>
      </c>
      <c r="D267" s="7">
        <v>45821</v>
      </c>
      <c r="E267" s="24">
        <v>234.5</v>
      </c>
      <c r="F267" s="26">
        <f t="shared" si="35"/>
        <v>234.5</v>
      </c>
      <c r="G267" s="8">
        <v>392114</v>
      </c>
      <c r="H267" s="8" t="s">
        <v>232</v>
      </c>
      <c r="I267" s="8">
        <v>1</v>
      </c>
      <c r="J267" s="8">
        <v>1</v>
      </c>
      <c r="K267" s="8">
        <f t="shared" si="33"/>
        <v>0</v>
      </c>
      <c r="L267" s="6" t="s">
        <v>216</v>
      </c>
      <c r="M267" s="7">
        <v>45822</v>
      </c>
      <c r="N267" s="9">
        <v>33751.25</v>
      </c>
      <c r="O267" s="6" t="s">
        <v>217</v>
      </c>
      <c r="P267" s="54"/>
      <c r="Q267" s="54"/>
      <c r="R267" s="10">
        <v>4</v>
      </c>
      <c r="S267" s="40"/>
      <c r="T267" s="6" t="s">
        <v>24</v>
      </c>
      <c r="U267" s="6" t="str">
        <f>VLOOKUP(O267,'Customer List'!B:C,2,)</f>
        <v>Banglore</v>
      </c>
      <c r="V267" s="47"/>
      <c r="W267" s="7"/>
      <c r="X267" s="6" t="str">
        <f t="shared" si="36"/>
        <v/>
      </c>
      <c r="Y267" s="6" t="str">
        <f t="shared" si="37"/>
        <v>Saturday</v>
      </c>
      <c r="Z267" s="6" t="str">
        <f t="shared" si="38"/>
        <v/>
      </c>
    </row>
    <row r="268" spans="1:26" x14ac:dyDescent="0.25">
      <c r="A268" s="6">
        <f t="shared" si="34"/>
        <v>267</v>
      </c>
      <c r="B268" s="6" t="s">
        <v>157</v>
      </c>
      <c r="C268" s="7">
        <v>45814</v>
      </c>
      <c r="D268" s="7">
        <v>45821</v>
      </c>
      <c r="E268" s="24">
        <v>107.1</v>
      </c>
      <c r="F268" s="26">
        <f t="shared" si="35"/>
        <v>107.1</v>
      </c>
      <c r="G268" s="8">
        <v>393607</v>
      </c>
      <c r="H268" s="8" t="s">
        <v>1383</v>
      </c>
      <c r="I268" s="8">
        <v>1</v>
      </c>
      <c r="J268" s="8">
        <v>1</v>
      </c>
      <c r="K268" s="8">
        <f t="shared" ref="K268:K331" si="39">I268-J268</f>
        <v>0</v>
      </c>
      <c r="L268" s="6" t="s">
        <v>233</v>
      </c>
      <c r="M268" s="7">
        <v>45822</v>
      </c>
      <c r="N268" s="9">
        <v>16127.56</v>
      </c>
      <c r="O268" s="6" t="s">
        <v>234</v>
      </c>
      <c r="P268" s="54"/>
      <c r="Q268" s="54"/>
      <c r="R268" s="10">
        <v>4</v>
      </c>
      <c r="S268" s="40"/>
      <c r="T268" s="6" t="s">
        <v>24</v>
      </c>
      <c r="U268" s="6" t="str">
        <f>VLOOKUP(O268,'Customer List'!B:C,2,)</f>
        <v>Kolkata</v>
      </c>
      <c r="V268" s="47"/>
      <c r="W268" s="7"/>
      <c r="X268" s="6" t="str">
        <f t="shared" si="36"/>
        <v/>
      </c>
      <c r="Y268" s="6" t="str">
        <f t="shared" si="37"/>
        <v>Saturday</v>
      </c>
      <c r="Z268" s="6" t="str">
        <f t="shared" si="38"/>
        <v/>
      </c>
    </row>
    <row r="269" spans="1:26" x14ac:dyDescent="0.25">
      <c r="A269" s="6">
        <f t="shared" ref="A269:A332" si="40">A268+1</f>
        <v>268</v>
      </c>
      <c r="B269" s="6" t="s">
        <v>157</v>
      </c>
      <c r="C269" s="7">
        <v>45814</v>
      </c>
      <c r="D269" s="7">
        <v>45821</v>
      </c>
      <c r="E269" s="24">
        <v>144.19999999999999</v>
      </c>
      <c r="F269" s="26">
        <f t="shared" si="35"/>
        <v>144.19999999999999</v>
      </c>
      <c r="G269" s="8">
        <v>400329</v>
      </c>
      <c r="H269" s="8" t="s">
        <v>1384</v>
      </c>
      <c r="I269" s="8">
        <v>1</v>
      </c>
      <c r="J269" s="8">
        <v>1</v>
      </c>
      <c r="K269" s="8">
        <f t="shared" si="39"/>
        <v>0</v>
      </c>
      <c r="L269" s="6" t="s">
        <v>216</v>
      </c>
      <c r="M269" s="7">
        <v>45822</v>
      </c>
      <c r="N269" s="9">
        <v>20754.5</v>
      </c>
      <c r="O269" s="6" t="s">
        <v>217</v>
      </c>
      <c r="P269" s="54"/>
      <c r="Q269" s="54"/>
      <c r="R269" s="10">
        <v>4</v>
      </c>
      <c r="S269" s="40"/>
      <c r="T269" s="6" t="s">
        <v>24</v>
      </c>
      <c r="U269" s="6" t="str">
        <f>VLOOKUP(O269,'Customer List'!B:C,2,)</f>
        <v>Banglore</v>
      </c>
      <c r="V269" s="47"/>
      <c r="W269" s="7"/>
      <c r="X269" s="6" t="str">
        <f t="shared" si="36"/>
        <v/>
      </c>
      <c r="Y269" s="6" t="str">
        <f t="shared" si="37"/>
        <v>Saturday</v>
      </c>
      <c r="Z269" s="6" t="str">
        <f t="shared" si="38"/>
        <v/>
      </c>
    </row>
    <row r="270" spans="1:26" x14ac:dyDescent="0.25">
      <c r="A270" s="6">
        <f t="shared" si="40"/>
        <v>269</v>
      </c>
      <c r="B270" s="6" t="s">
        <v>157</v>
      </c>
      <c r="C270" s="7">
        <v>45814</v>
      </c>
      <c r="D270" s="7">
        <v>45821</v>
      </c>
      <c r="E270" s="24">
        <v>29.4</v>
      </c>
      <c r="F270" s="26">
        <f t="shared" si="35"/>
        <v>29.4</v>
      </c>
      <c r="G270" s="8">
        <v>405201</v>
      </c>
      <c r="H270" s="8" t="s">
        <v>235</v>
      </c>
      <c r="I270" s="8">
        <v>1</v>
      </c>
      <c r="J270" s="8">
        <v>1</v>
      </c>
      <c r="K270" s="8">
        <f t="shared" si="39"/>
        <v>0</v>
      </c>
      <c r="L270" s="6" t="s">
        <v>177</v>
      </c>
      <c r="M270" s="7">
        <v>45822</v>
      </c>
      <c r="N270" s="9">
        <v>4410</v>
      </c>
      <c r="O270" s="6" t="s">
        <v>178</v>
      </c>
      <c r="P270" s="54"/>
      <c r="Q270" s="54"/>
      <c r="R270" s="10">
        <v>4</v>
      </c>
      <c r="S270" s="40"/>
      <c r="T270" s="6" t="s">
        <v>24</v>
      </c>
      <c r="U270" s="6" t="str">
        <f>VLOOKUP(O270,'Customer List'!B:C,2,)</f>
        <v>Kolkata</v>
      </c>
      <c r="V270" s="47"/>
      <c r="W270" s="7"/>
      <c r="X270" s="6" t="str">
        <f t="shared" si="36"/>
        <v/>
      </c>
      <c r="Y270" s="6" t="str">
        <f t="shared" si="37"/>
        <v>Saturday</v>
      </c>
      <c r="Z270" s="6" t="str">
        <f t="shared" si="38"/>
        <v/>
      </c>
    </row>
    <row r="271" spans="1:26" x14ac:dyDescent="0.25">
      <c r="A271" s="6">
        <f t="shared" si="40"/>
        <v>270</v>
      </c>
      <c r="B271" s="6" t="s">
        <v>157</v>
      </c>
      <c r="C271" s="7">
        <v>45814</v>
      </c>
      <c r="D271" s="7">
        <v>45821</v>
      </c>
      <c r="E271" s="24">
        <v>160.30000000000001</v>
      </c>
      <c r="F271" s="26">
        <f t="shared" si="35"/>
        <v>160.30000000000001</v>
      </c>
      <c r="G271" s="8">
        <v>422302</v>
      </c>
      <c r="H271" s="8" t="s">
        <v>1359</v>
      </c>
      <c r="I271" s="8">
        <v>1</v>
      </c>
      <c r="J271" s="8">
        <v>1</v>
      </c>
      <c r="K271" s="8">
        <f t="shared" si="39"/>
        <v>0</v>
      </c>
      <c r="L271" s="6" t="s">
        <v>185</v>
      </c>
      <c r="M271" s="7">
        <v>45833</v>
      </c>
      <c r="N271" s="9">
        <v>24846.5</v>
      </c>
      <c r="O271" s="6" t="s">
        <v>186</v>
      </c>
      <c r="P271" s="54"/>
      <c r="Q271" s="54"/>
      <c r="R271" s="10">
        <v>4</v>
      </c>
      <c r="S271" s="40"/>
      <c r="T271" s="6" t="s">
        <v>24</v>
      </c>
      <c r="U271" s="6" t="str">
        <f>VLOOKUP(O271,'Customer List'!B:C,2,)</f>
        <v>Faridabad</v>
      </c>
      <c r="V271" s="47"/>
      <c r="W271" s="7"/>
      <c r="X271" s="6" t="str">
        <f t="shared" si="36"/>
        <v/>
      </c>
      <c r="Y271" s="6" t="str">
        <f t="shared" si="37"/>
        <v>Wednesday</v>
      </c>
      <c r="Z271" s="6" t="str">
        <f t="shared" si="38"/>
        <v/>
      </c>
    </row>
    <row r="272" spans="1:26" x14ac:dyDescent="0.25">
      <c r="A272" s="6">
        <f t="shared" si="40"/>
        <v>271</v>
      </c>
      <c r="B272" s="6" t="s">
        <v>157</v>
      </c>
      <c r="C272" s="7">
        <v>45814</v>
      </c>
      <c r="D272" s="7">
        <v>45821</v>
      </c>
      <c r="E272" s="24">
        <v>62.3</v>
      </c>
      <c r="F272" s="26">
        <f t="shared" si="35"/>
        <v>62.3</v>
      </c>
      <c r="G272" s="8">
        <v>423105</v>
      </c>
      <c r="H272" s="8" t="s">
        <v>25</v>
      </c>
      <c r="I272" s="8">
        <v>1</v>
      </c>
      <c r="J272" s="8">
        <v>1</v>
      </c>
      <c r="K272" s="8">
        <f t="shared" si="39"/>
        <v>0</v>
      </c>
      <c r="L272" s="6" t="s">
        <v>185</v>
      </c>
      <c r="M272" s="7">
        <v>45833</v>
      </c>
      <c r="N272" s="9">
        <v>9656.5</v>
      </c>
      <c r="O272" s="6" t="s">
        <v>186</v>
      </c>
      <c r="P272" s="54"/>
      <c r="Q272" s="54"/>
      <c r="R272" s="10">
        <v>-20</v>
      </c>
      <c r="S272" s="40"/>
      <c r="T272" s="6" t="s">
        <v>24</v>
      </c>
      <c r="U272" s="6" t="str">
        <f>VLOOKUP(O272,'Customer List'!B:C,2,)</f>
        <v>Faridabad</v>
      </c>
      <c r="V272" s="47"/>
      <c r="W272" s="7"/>
      <c r="X272" s="6" t="str">
        <f t="shared" si="36"/>
        <v/>
      </c>
      <c r="Y272" s="6" t="str">
        <f t="shared" si="37"/>
        <v>Wednesday</v>
      </c>
      <c r="Z272" s="6" t="str">
        <f t="shared" si="38"/>
        <v/>
      </c>
    </row>
    <row r="273" spans="1:26" x14ac:dyDescent="0.25">
      <c r="A273" s="6">
        <f t="shared" si="40"/>
        <v>272</v>
      </c>
      <c r="B273" s="6" t="s">
        <v>157</v>
      </c>
      <c r="C273" s="7">
        <v>45814</v>
      </c>
      <c r="D273" s="7">
        <v>45821</v>
      </c>
      <c r="E273" s="24">
        <v>410.2</v>
      </c>
      <c r="F273" s="26">
        <f t="shared" si="35"/>
        <v>410.2</v>
      </c>
      <c r="G273" s="8">
        <v>430115</v>
      </c>
      <c r="H273" s="8" t="s">
        <v>236</v>
      </c>
      <c r="I273" s="8">
        <v>1</v>
      </c>
      <c r="J273" s="8">
        <v>1</v>
      </c>
      <c r="K273" s="8">
        <f t="shared" si="39"/>
        <v>0</v>
      </c>
      <c r="L273" s="6" t="s">
        <v>216</v>
      </c>
      <c r="M273" s="7">
        <v>45822</v>
      </c>
      <c r="N273" s="9">
        <v>59039.5</v>
      </c>
      <c r="O273" s="6" t="s">
        <v>217</v>
      </c>
      <c r="P273" s="54"/>
      <c r="Q273" s="54"/>
      <c r="R273" s="10">
        <v>4</v>
      </c>
      <c r="S273" s="40"/>
      <c r="T273" s="6" t="s">
        <v>24</v>
      </c>
      <c r="U273" s="6" t="str">
        <f>VLOOKUP(O273,'Customer List'!B:C,2,)</f>
        <v>Banglore</v>
      </c>
      <c r="V273" s="47"/>
      <c r="W273" s="7"/>
      <c r="X273" s="6" t="str">
        <f t="shared" si="36"/>
        <v/>
      </c>
      <c r="Y273" s="6" t="str">
        <f t="shared" si="37"/>
        <v>Saturday</v>
      </c>
      <c r="Z273" s="6" t="str">
        <f t="shared" si="38"/>
        <v/>
      </c>
    </row>
    <row r="274" spans="1:26" x14ac:dyDescent="0.25">
      <c r="A274" s="6">
        <f t="shared" si="40"/>
        <v>273</v>
      </c>
      <c r="B274" s="6" t="s">
        <v>157</v>
      </c>
      <c r="C274" s="7">
        <v>45814</v>
      </c>
      <c r="D274" s="7">
        <v>45821</v>
      </c>
      <c r="E274" s="24">
        <v>495</v>
      </c>
      <c r="F274" s="26">
        <f t="shared" si="35"/>
        <v>495</v>
      </c>
      <c r="G274" s="8">
        <v>480090</v>
      </c>
      <c r="H274" s="8" t="s">
        <v>237</v>
      </c>
      <c r="I274" s="8">
        <v>1</v>
      </c>
      <c r="J274" s="8">
        <v>1</v>
      </c>
      <c r="K274" s="8">
        <f t="shared" si="39"/>
        <v>0</v>
      </c>
      <c r="L274" s="6" t="s">
        <v>229</v>
      </c>
      <c r="M274" s="7">
        <v>45824</v>
      </c>
      <c r="N274" s="9">
        <v>71610</v>
      </c>
      <c r="O274" s="6" t="s">
        <v>230</v>
      </c>
      <c r="P274" s="54"/>
      <c r="Q274" s="54"/>
      <c r="R274" s="10">
        <v>4</v>
      </c>
      <c r="S274" s="40"/>
      <c r="T274" s="6" t="s">
        <v>24</v>
      </c>
      <c r="U274" s="6" t="str">
        <f>VLOOKUP(O274,'Customer List'!B:C,2,)</f>
        <v>Punjab</v>
      </c>
      <c r="V274" s="47"/>
      <c r="W274" s="7"/>
      <c r="X274" s="6" t="str">
        <f t="shared" si="36"/>
        <v/>
      </c>
      <c r="Y274" s="6" t="str">
        <f t="shared" si="37"/>
        <v>Monday</v>
      </c>
      <c r="Z274" s="6" t="str">
        <f t="shared" si="38"/>
        <v/>
      </c>
    </row>
    <row r="275" spans="1:26" x14ac:dyDescent="0.25">
      <c r="A275" s="6">
        <f t="shared" si="40"/>
        <v>274</v>
      </c>
      <c r="B275" s="6" t="s">
        <v>157</v>
      </c>
      <c r="C275" s="7">
        <v>45814</v>
      </c>
      <c r="D275" s="7">
        <v>45821</v>
      </c>
      <c r="E275" s="24">
        <v>204.75</v>
      </c>
      <c r="F275" s="26">
        <f t="shared" si="35"/>
        <v>204.75</v>
      </c>
      <c r="G275" s="8">
        <v>504133</v>
      </c>
      <c r="H275" s="8" t="s">
        <v>238</v>
      </c>
      <c r="I275" s="8">
        <v>1</v>
      </c>
      <c r="J275" s="8">
        <v>1</v>
      </c>
      <c r="K275" s="8">
        <f t="shared" si="39"/>
        <v>0</v>
      </c>
      <c r="L275" s="6" t="s">
        <v>175</v>
      </c>
      <c r="M275" s="7">
        <v>45825</v>
      </c>
      <c r="N275" s="9">
        <v>38083.5</v>
      </c>
      <c r="O275" s="6" t="s">
        <v>1028</v>
      </c>
      <c r="P275" s="54"/>
      <c r="Q275" s="54"/>
      <c r="R275" s="10">
        <v>4</v>
      </c>
      <c r="S275" s="40" t="s">
        <v>168</v>
      </c>
      <c r="T275" s="6" t="s">
        <v>24</v>
      </c>
      <c r="U275" s="6" t="str">
        <f>VLOOKUP(O275,'Customer List'!B:C,2,)</f>
        <v>Delhi</v>
      </c>
      <c r="V275" s="47"/>
      <c r="W275" s="7"/>
      <c r="X275" s="6" t="str">
        <f t="shared" si="36"/>
        <v/>
      </c>
      <c r="Y275" s="6" t="str">
        <f t="shared" si="37"/>
        <v>Tuesday</v>
      </c>
      <c r="Z275" s="6" t="str">
        <f t="shared" si="38"/>
        <v/>
      </c>
    </row>
    <row r="276" spans="1:26" x14ac:dyDescent="0.25">
      <c r="A276" s="6">
        <f t="shared" si="40"/>
        <v>275</v>
      </c>
      <c r="B276" s="6" t="s">
        <v>157</v>
      </c>
      <c r="C276" s="7">
        <v>45814</v>
      </c>
      <c r="D276" s="7">
        <v>45821</v>
      </c>
      <c r="E276" s="24">
        <v>196.5</v>
      </c>
      <c r="F276" s="26">
        <f t="shared" si="35"/>
        <v>393</v>
      </c>
      <c r="G276" s="8">
        <v>505022</v>
      </c>
      <c r="H276" s="8" t="s">
        <v>239</v>
      </c>
      <c r="I276" s="8">
        <v>2</v>
      </c>
      <c r="J276" s="8">
        <v>2</v>
      </c>
      <c r="K276" s="8">
        <f t="shared" si="39"/>
        <v>0</v>
      </c>
      <c r="L276" s="6" t="s">
        <v>175</v>
      </c>
      <c r="M276" s="7">
        <v>45825</v>
      </c>
      <c r="N276" s="9">
        <v>73098</v>
      </c>
      <c r="O276" s="6" t="s">
        <v>1028</v>
      </c>
      <c r="P276" s="54"/>
      <c r="Q276" s="54"/>
      <c r="R276" s="10">
        <v>4</v>
      </c>
      <c r="S276" s="40" t="s">
        <v>168</v>
      </c>
      <c r="T276" s="6" t="s">
        <v>24</v>
      </c>
      <c r="U276" s="6" t="str">
        <f>VLOOKUP(O276,'Customer List'!B:C,2,)</f>
        <v>Delhi</v>
      </c>
      <c r="V276" s="47"/>
      <c r="W276" s="7"/>
      <c r="X276" s="6" t="str">
        <f t="shared" si="36"/>
        <v/>
      </c>
      <c r="Y276" s="6" t="str">
        <f t="shared" si="37"/>
        <v>Tuesday</v>
      </c>
      <c r="Z276" s="6" t="str">
        <f t="shared" si="38"/>
        <v/>
      </c>
    </row>
    <row r="277" spans="1:26" x14ac:dyDescent="0.25">
      <c r="A277" s="6">
        <f t="shared" si="40"/>
        <v>276</v>
      </c>
      <c r="B277" s="6" t="s">
        <v>157</v>
      </c>
      <c r="C277" s="7">
        <v>45814</v>
      </c>
      <c r="D277" s="7">
        <v>45821</v>
      </c>
      <c r="E277" s="24">
        <v>242.9</v>
      </c>
      <c r="F277" s="26">
        <f t="shared" si="35"/>
        <v>242.9</v>
      </c>
      <c r="G277" s="8">
        <v>514104</v>
      </c>
      <c r="H277" s="8" t="s">
        <v>240</v>
      </c>
      <c r="I277" s="8">
        <v>1</v>
      </c>
      <c r="J277" s="8">
        <v>1</v>
      </c>
      <c r="K277" s="8">
        <f t="shared" si="39"/>
        <v>0</v>
      </c>
      <c r="L277" s="6" t="s">
        <v>175</v>
      </c>
      <c r="M277" s="7">
        <v>45825</v>
      </c>
      <c r="N277" s="9">
        <v>48406.5</v>
      </c>
      <c r="O277" s="6" t="s">
        <v>1028</v>
      </c>
      <c r="P277" s="54"/>
      <c r="Q277" s="54"/>
      <c r="R277" s="10">
        <v>4</v>
      </c>
      <c r="S277" s="40" t="s">
        <v>168</v>
      </c>
      <c r="T277" s="6" t="s">
        <v>24</v>
      </c>
      <c r="U277" s="6" t="str">
        <f>VLOOKUP(O277,'Customer List'!B:C,2,)</f>
        <v>Delhi</v>
      </c>
      <c r="V277" s="47"/>
      <c r="W277" s="7"/>
      <c r="X277" s="6" t="str">
        <f t="shared" si="36"/>
        <v/>
      </c>
      <c r="Y277" s="6" t="str">
        <f t="shared" si="37"/>
        <v>Tuesday</v>
      </c>
      <c r="Z277" s="6" t="str">
        <f t="shared" si="38"/>
        <v/>
      </c>
    </row>
    <row r="278" spans="1:26" x14ac:dyDescent="0.25">
      <c r="A278" s="6">
        <f t="shared" si="40"/>
        <v>277</v>
      </c>
      <c r="B278" s="6" t="s">
        <v>157</v>
      </c>
      <c r="C278" s="7">
        <v>45814</v>
      </c>
      <c r="D278" s="7">
        <v>45821</v>
      </c>
      <c r="E278" s="24">
        <v>349.3</v>
      </c>
      <c r="F278" s="26">
        <f t="shared" si="35"/>
        <v>349.3</v>
      </c>
      <c r="G278" s="8">
        <v>576406</v>
      </c>
      <c r="H278" s="8" t="s">
        <v>1385</v>
      </c>
      <c r="I278" s="8">
        <v>1</v>
      </c>
      <c r="J278" s="8">
        <v>1</v>
      </c>
      <c r="K278" s="8">
        <f t="shared" si="39"/>
        <v>0</v>
      </c>
      <c r="L278" s="6" t="s">
        <v>241</v>
      </c>
      <c r="M278" s="7">
        <v>45822</v>
      </c>
      <c r="N278" s="9">
        <v>54141.5</v>
      </c>
      <c r="O278" s="6" t="s">
        <v>242</v>
      </c>
      <c r="P278" s="54"/>
      <c r="Q278" s="54"/>
      <c r="R278" s="10">
        <v>-20</v>
      </c>
      <c r="S278" s="40"/>
      <c r="T278" s="6" t="s">
        <v>24</v>
      </c>
      <c r="U278" s="6" t="str">
        <f>VLOOKUP(O278,'Customer List'!B:C,2,)</f>
        <v>Jammu</v>
      </c>
      <c r="V278" s="47"/>
      <c r="W278" s="7"/>
      <c r="X278" s="6" t="str">
        <f t="shared" si="36"/>
        <v/>
      </c>
      <c r="Y278" s="6" t="str">
        <f t="shared" si="37"/>
        <v>Saturday</v>
      </c>
      <c r="Z278" s="6" t="str">
        <f t="shared" si="38"/>
        <v/>
      </c>
    </row>
    <row r="279" spans="1:26" x14ac:dyDescent="0.25">
      <c r="A279" s="6">
        <f t="shared" si="40"/>
        <v>278</v>
      </c>
      <c r="B279" s="6" t="s">
        <v>157</v>
      </c>
      <c r="C279" s="7">
        <v>45814</v>
      </c>
      <c r="D279" s="7">
        <v>45821</v>
      </c>
      <c r="E279" s="24">
        <v>70.7</v>
      </c>
      <c r="F279" s="26">
        <f t="shared" si="35"/>
        <v>70.7</v>
      </c>
      <c r="G279" s="8">
        <v>607901</v>
      </c>
      <c r="H279" s="8" t="s">
        <v>243</v>
      </c>
      <c r="I279" s="8">
        <v>1</v>
      </c>
      <c r="J279" s="8">
        <v>1</v>
      </c>
      <c r="K279" s="8">
        <f t="shared" si="39"/>
        <v>0</v>
      </c>
      <c r="L279" s="6" t="s">
        <v>216</v>
      </c>
      <c r="M279" s="7">
        <v>45822</v>
      </c>
      <c r="N279" s="9">
        <v>10175.75</v>
      </c>
      <c r="O279" s="6" t="s">
        <v>217</v>
      </c>
      <c r="P279" s="54"/>
      <c r="Q279" s="54"/>
      <c r="R279" s="10">
        <v>4</v>
      </c>
      <c r="S279" s="40"/>
      <c r="T279" s="6" t="s">
        <v>24</v>
      </c>
      <c r="U279" s="6" t="str">
        <f>VLOOKUP(O279,'Customer List'!B:C,2,)</f>
        <v>Banglore</v>
      </c>
      <c r="V279" s="47"/>
      <c r="W279" s="7"/>
      <c r="X279" s="6" t="str">
        <f t="shared" si="36"/>
        <v/>
      </c>
      <c r="Y279" s="6" t="str">
        <f t="shared" si="37"/>
        <v>Saturday</v>
      </c>
      <c r="Z279" s="6" t="str">
        <f t="shared" si="38"/>
        <v/>
      </c>
    </row>
    <row r="280" spans="1:26" x14ac:dyDescent="0.25">
      <c r="A280" s="6">
        <f t="shared" si="40"/>
        <v>279</v>
      </c>
      <c r="B280" s="6" t="s">
        <v>157</v>
      </c>
      <c r="C280" s="7">
        <v>45814</v>
      </c>
      <c r="D280" s="7">
        <v>45821</v>
      </c>
      <c r="E280" s="24">
        <v>160.30000000000001</v>
      </c>
      <c r="F280" s="26">
        <f t="shared" si="35"/>
        <v>160.30000000000001</v>
      </c>
      <c r="G280" s="8">
        <v>627702</v>
      </c>
      <c r="H280" s="8" t="s">
        <v>244</v>
      </c>
      <c r="I280" s="8">
        <v>1</v>
      </c>
      <c r="J280" s="8">
        <v>1</v>
      </c>
      <c r="K280" s="8">
        <f t="shared" si="39"/>
        <v>0</v>
      </c>
      <c r="L280" s="6" t="s">
        <v>216</v>
      </c>
      <c r="M280" s="7">
        <v>45822</v>
      </c>
      <c r="N280" s="9">
        <v>23071.75</v>
      </c>
      <c r="O280" s="6" t="s">
        <v>217</v>
      </c>
      <c r="P280" s="54"/>
      <c r="Q280" s="54"/>
      <c r="R280" s="10">
        <v>4</v>
      </c>
      <c r="S280" s="40"/>
      <c r="T280" s="6" t="s">
        <v>24</v>
      </c>
      <c r="U280" s="6" t="str">
        <f>VLOOKUP(O280,'Customer List'!B:C,2,)</f>
        <v>Banglore</v>
      </c>
      <c r="V280" s="47"/>
      <c r="W280" s="7"/>
      <c r="X280" s="6" t="str">
        <f t="shared" si="36"/>
        <v/>
      </c>
      <c r="Y280" s="6" t="str">
        <f t="shared" si="37"/>
        <v>Saturday</v>
      </c>
      <c r="Z280" s="6" t="str">
        <f t="shared" si="38"/>
        <v/>
      </c>
    </row>
    <row r="281" spans="1:26" x14ac:dyDescent="0.25">
      <c r="A281" s="6">
        <f t="shared" si="40"/>
        <v>280</v>
      </c>
      <c r="B281" s="6" t="s">
        <v>157</v>
      </c>
      <c r="C281" s="7">
        <v>45814</v>
      </c>
      <c r="D281" s="7">
        <v>45821</v>
      </c>
      <c r="E281" s="24">
        <v>5</v>
      </c>
      <c r="F281" s="26">
        <f t="shared" si="35"/>
        <v>5</v>
      </c>
      <c r="G281" s="8">
        <v>631151</v>
      </c>
      <c r="H281" s="8" t="s">
        <v>153</v>
      </c>
      <c r="I281" s="8">
        <v>1</v>
      </c>
      <c r="J281" s="8"/>
      <c r="K281" s="8">
        <f t="shared" si="39"/>
        <v>1</v>
      </c>
      <c r="L281" s="6"/>
      <c r="M281" s="7"/>
      <c r="N281" s="9"/>
      <c r="O281" s="6" t="s">
        <v>2047</v>
      </c>
      <c r="P281" s="54"/>
      <c r="Q281" s="54"/>
      <c r="R281" s="10">
        <v>4</v>
      </c>
      <c r="S281" s="40" t="s">
        <v>1208</v>
      </c>
      <c r="T281" s="6" t="s">
        <v>24</v>
      </c>
      <c r="U281" s="6" t="str">
        <f>VLOOKUP(O281,'Customer List'!B:C,2,)</f>
        <v>STOCK</v>
      </c>
      <c r="V281" s="47" t="s">
        <v>1162</v>
      </c>
      <c r="W281" s="7"/>
      <c r="X281" s="6" t="str">
        <f t="shared" si="36"/>
        <v/>
      </c>
      <c r="Y281" s="6" t="str">
        <f t="shared" si="37"/>
        <v/>
      </c>
      <c r="Z281" s="6" t="str">
        <f t="shared" si="38"/>
        <v/>
      </c>
    </row>
    <row r="282" spans="1:26" x14ac:dyDescent="0.25">
      <c r="A282" s="6">
        <f t="shared" si="40"/>
        <v>281</v>
      </c>
      <c r="B282" s="6" t="s">
        <v>157</v>
      </c>
      <c r="C282" s="7">
        <v>45814</v>
      </c>
      <c r="D282" s="7">
        <v>45821</v>
      </c>
      <c r="E282" s="24">
        <v>5</v>
      </c>
      <c r="F282" s="26">
        <f t="shared" si="35"/>
        <v>5</v>
      </c>
      <c r="G282" s="8">
        <v>656801</v>
      </c>
      <c r="H282" s="8" t="s">
        <v>245</v>
      </c>
      <c r="I282" s="8">
        <v>1</v>
      </c>
      <c r="J282" s="8"/>
      <c r="K282" s="8">
        <f t="shared" si="39"/>
        <v>1</v>
      </c>
      <c r="L282" s="6"/>
      <c r="M282" s="7"/>
      <c r="N282" s="9"/>
      <c r="O282" s="6" t="s">
        <v>2047</v>
      </c>
      <c r="P282" s="54"/>
      <c r="Q282" s="54"/>
      <c r="R282" s="10">
        <v>4</v>
      </c>
      <c r="S282" s="40" t="s">
        <v>1208</v>
      </c>
      <c r="T282" s="6" t="s">
        <v>24</v>
      </c>
      <c r="U282" s="6" t="str">
        <f>VLOOKUP(O282,'Customer List'!B:C,2,)</f>
        <v>STOCK</v>
      </c>
      <c r="V282" s="47" t="s">
        <v>1162</v>
      </c>
      <c r="W282" s="7"/>
      <c r="X282" s="6" t="str">
        <f t="shared" si="36"/>
        <v/>
      </c>
      <c r="Y282" s="6" t="str">
        <f t="shared" si="37"/>
        <v/>
      </c>
      <c r="Z282" s="6" t="str">
        <f t="shared" si="38"/>
        <v/>
      </c>
    </row>
    <row r="283" spans="1:26" x14ac:dyDescent="0.25">
      <c r="A283" s="6">
        <f t="shared" si="40"/>
        <v>282</v>
      </c>
      <c r="B283" s="6" t="s">
        <v>157</v>
      </c>
      <c r="C283" s="7">
        <v>45814</v>
      </c>
      <c r="D283" s="7">
        <v>45821</v>
      </c>
      <c r="E283" s="24">
        <v>185.5</v>
      </c>
      <c r="F283" s="26">
        <f t="shared" si="35"/>
        <v>185.5</v>
      </c>
      <c r="G283" s="8">
        <v>658402</v>
      </c>
      <c r="H283" s="8" t="s">
        <v>246</v>
      </c>
      <c r="I283" s="8">
        <v>1</v>
      </c>
      <c r="J283" s="8">
        <v>1</v>
      </c>
      <c r="K283" s="8">
        <f t="shared" si="39"/>
        <v>0</v>
      </c>
      <c r="L283" s="6" t="s">
        <v>158</v>
      </c>
      <c r="M283" s="7">
        <v>45831</v>
      </c>
      <c r="N283" s="9">
        <v>26500</v>
      </c>
      <c r="O283" s="6" t="s">
        <v>159</v>
      </c>
      <c r="P283" s="54"/>
      <c r="Q283" s="54"/>
      <c r="R283" s="10">
        <v>4</v>
      </c>
      <c r="S283" s="40"/>
      <c r="T283" s="6" t="s">
        <v>24</v>
      </c>
      <c r="U283" s="6" t="str">
        <f>VLOOKUP(O283,'Customer List'!B:C,2,)</f>
        <v>Noida</v>
      </c>
      <c r="V283" s="47"/>
      <c r="W283" s="7"/>
      <c r="X283" s="6" t="str">
        <f t="shared" si="36"/>
        <v/>
      </c>
      <c r="Y283" s="6" t="str">
        <f t="shared" si="37"/>
        <v>Monday</v>
      </c>
      <c r="Z283" s="6" t="str">
        <f t="shared" si="38"/>
        <v/>
      </c>
    </row>
    <row r="284" spans="1:26" x14ac:dyDescent="0.25">
      <c r="A284" s="6">
        <f t="shared" si="40"/>
        <v>283</v>
      </c>
      <c r="B284" s="6" t="s">
        <v>157</v>
      </c>
      <c r="C284" s="7">
        <v>45814</v>
      </c>
      <c r="D284" s="7">
        <v>45821</v>
      </c>
      <c r="E284" s="24">
        <v>82.6</v>
      </c>
      <c r="F284" s="26">
        <f t="shared" si="35"/>
        <v>82.6</v>
      </c>
      <c r="G284" s="8">
        <v>740121</v>
      </c>
      <c r="H284" s="8"/>
      <c r="I284" s="8">
        <v>1</v>
      </c>
      <c r="J284" s="8">
        <v>1</v>
      </c>
      <c r="K284" s="8">
        <f t="shared" si="39"/>
        <v>0</v>
      </c>
      <c r="L284" s="6" t="s">
        <v>247</v>
      </c>
      <c r="M284" s="7">
        <v>45825</v>
      </c>
      <c r="N284" s="9">
        <v>10089</v>
      </c>
      <c r="O284" s="6" t="s">
        <v>248</v>
      </c>
      <c r="P284" s="54">
        <v>58152138962</v>
      </c>
      <c r="Q284" s="54" t="s">
        <v>46</v>
      </c>
      <c r="R284" s="10">
        <v>4</v>
      </c>
      <c r="S284" s="40"/>
      <c r="T284" s="6" t="s">
        <v>24</v>
      </c>
      <c r="U284" s="6" t="str">
        <f>VLOOKUP(O284,'Customer List'!B:C,2,)</f>
        <v>Mumbai</v>
      </c>
      <c r="V284" s="47"/>
      <c r="W284" s="7">
        <v>45826</v>
      </c>
      <c r="X284" s="6">
        <f t="shared" si="36"/>
        <v>1</v>
      </c>
      <c r="Y284" s="6" t="str">
        <f t="shared" si="37"/>
        <v>Tuesday</v>
      </c>
      <c r="Z284" s="6" t="str">
        <f t="shared" si="38"/>
        <v>Wednesday</v>
      </c>
    </row>
    <row r="285" spans="1:26" x14ac:dyDescent="0.25">
      <c r="A285" s="6">
        <f t="shared" si="40"/>
        <v>284</v>
      </c>
      <c r="B285" s="6" t="s">
        <v>157</v>
      </c>
      <c r="C285" s="7">
        <v>45814</v>
      </c>
      <c r="D285" s="7">
        <v>45821</v>
      </c>
      <c r="E285" s="24">
        <v>82.6</v>
      </c>
      <c r="F285" s="26">
        <f t="shared" si="35"/>
        <v>82.6</v>
      </c>
      <c r="G285" s="8">
        <v>740122</v>
      </c>
      <c r="H285" s="8"/>
      <c r="I285" s="8">
        <v>1</v>
      </c>
      <c r="J285" s="8">
        <v>1</v>
      </c>
      <c r="K285" s="8">
        <f t="shared" si="39"/>
        <v>0</v>
      </c>
      <c r="L285" s="6" t="s">
        <v>247</v>
      </c>
      <c r="M285" s="7">
        <v>45825</v>
      </c>
      <c r="N285" s="9">
        <v>10089</v>
      </c>
      <c r="O285" s="6" t="s">
        <v>248</v>
      </c>
      <c r="P285" s="54">
        <v>58152138962</v>
      </c>
      <c r="Q285" s="54" t="s">
        <v>46</v>
      </c>
      <c r="R285" s="10">
        <v>4</v>
      </c>
      <c r="S285" s="40"/>
      <c r="T285" s="6" t="s">
        <v>24</v>
      </c>
      <c r="U285" s="6" t="str">
        <f>VLOOKUP(O285,'Customer List'!B:C,2,)</f>
        <v>Mumbai</v>
      </c>
      <c r="V285" s="47"/>
      <c r="W285" s="7">
        <v>45826</v>
      </c>
      <c r="X285" s="6">
        <f t="shared" si="36"/>
        <v>1</v>
      </c>
      <c r="Y285" s="6" t="str">
        <f t="shared" si="37"/>
        <v>Tuesday</v>
      </c>
      <c r="Z285" s="6" t="str">
        <f t="shared" si="38"/>
        <v>Wednesday</v>
      </c>
    </row>
    <row r="286" spans="1:26" x14ac:dyDescent="0.25">
      <c r="A286" s="6">
        <f t="shared" si="40"/>
        <v>285</v>
      </c>
      <c r="B286" s="6" t="s">
        <v>157</v>
      </c>
      <c r="C286" s="7">
        <v>45814</v>
      </c>
      <c r="D286" s="7">
        <v>45821</v>
      </c>
      <c r="E286" s="24">
        <v>82.6</v>
      </c>
      <c r="F286" s="26">
        <f t="shared" si="35"/>
        <v>82.6</v>
      </c>
      <c r="G286" s="8">
        <v>740124</v>
      </c>
      <c r="H286" s="8"/>
      <c r="I286" s="8">
        <v>1</v>
      </c>
      <c r="J286" s="8">
        <v>1</v>
      </c>
      <c r="K286" s="8">
        <f t="shared" si="39"/>
        <v>0</v>
      </c>
      <c r="L286" s="6" t="s">
        <v>247</v>
      </c>
      <c r="M286" s="7">
        <v>45825</v>
      </c>
      <c r="N286" s="9">
        <v>10089</v>
      </c>
      <c r="O286" s="6" t="s">
        <v>248</v>
      </c>
      <c r="P286" s="54">
        <v>58152138962</v>
      </c>
      <c r="Q286" s="54" t="s">
        <v>46</v>
      </c>
      <c r="R286" s="10">
        <v>4</v>
      </c>
      <c r="S286" s="40"/>
      <c r="T286" s="6" t="s">
        <v>24</v>
      </c>
      <c r="U286" s="6" t="str">
        <f>VLOOKUP(O286,'Customer List'!B:C,2,)</f>
        <v>Mumbai</v>
      </c>
      <c r="V286" s="47"/>
      <c r="W286" s="7">
        <v>45826</v>
      </c>
      <c r="X286" s="6">
        <f t="shared" si="36"/>
        <v>1</v>
      </c>
      <c r="Y286" s="6" t="str">
        <f t="shared" si="37"/>
        <v>Tuesday</v>
      </c>
      <c r="Z286" s="6" t="str">
        <f t="shared" si="38"/>
        <v>Wednesday</v>
      </c>
    </row>
    <row r="287" spans="1:26" x14ac:dyDescent="0.25">
      <c r="A287" s="6">
        <f t="shared" si="40"/>
        <v>286</v>
      </c>
      <c r="B287" s="6" t="s">
        <v>157</v>
      </c>
      <c r="C287" s="7">
        <v>45814</v>
      </c>
      <c r="D287" s="7">
        <v>45821</v>
      </c>
      <c r="E287" s="24">
        <v>82.6</v>
      </c>
      <c r="F287" s="26">
        <f t="shared" si="35"/>
        <v>82.6</v>
      </c>
      <c r="G287" s="8">
        <v>740126</v>
      </c>
      <c r="H287" s="8"/>
      <c r="I287" s="8">
        <v>1</v>
      </c>
      <c r="J287" s="8">
        <v>1</v>
      </c>
      <c r="K287" s="8">
        <f t="shared" si="39"/>
        <v>0</v>
      </c>
      <c r="L287" s="6" t="s">
        <v>247</v>
      </c>
      <c r="M287" s="7">
        <v>45825</v>
      </c>
      <c r="N287" s="9">
        <v>10089</v>
      </c>
      <c r="O287" s="6" t="s">
        <v>248</v>
      </c>
      <c r="P287" s="54">
        <v>58152138962</v>
      </c>
      <c r="Q287" s="54" t="s">
        <v>46</v>
      </c>
      <c r="R287" s="10">
        <v>4</v>
      </c>
      <c r="S287" s="40"/>
      <c r="T287" s="6" t="s">
        <v>24</v>
      </c>
      <c r="U287" s="6" t="str">
        <f>VLOOKUP(O287,'Customer List'!B:C,2,)</f>
        <v>Mumbai</v>
      </c>
      <c r="V287" s="47"/>
      <c r="W287" s="7">
        <v>45826</v>
      </c>
      <c r="X287" s="6">
        <f t="shared" si="36"/>
        <v>1</v>
      </c>
      <c r="Y287" s="6" t="str">
        <f t="shared" si="37"/>
        <v>Tuesday</v>
      </c>
      <c r="Z287" s="6" t="str">
        <f t="shared" si="38"/>
        <v>Wednesday</v>
      </c>
    </row>
    <row r="288" spans="1:26" x14ac:dyDescent="0.25">
      <c r="A288" s="6">
        <f t="shared" si="40"/>
        <v>287</v>
      </c>
      <c r="B288" s="6" t="s">
        <v>157</v>
      </c>
      <c r="C288" s="7">
        <v>45814</v>
      </c>
      <c r="D288" s="7">
        <v>45821</v>
      </c>
      <c r="E288" s="24">
        <v>82.6</v>
      </c>
      <c r="F288" s="26">
        <f t="shared" si="35"/>
        <v>82.6</v>
      </c>
      <c r="G288" s="8">
        <v>740129</v>
      </c>
      <c r="H288" s="8"/>
      <c r="I288" s="8">
        <v>1</v>
      </c>
      <c r="J288" s="8">
        <v>1</v>
      </c>
      <c r="K288" s="8">
        <f t="shared" si="39"/>
        <v>0</v>
      </c>
      <c r="L288" s="6" t="s">
        <v>247</v>
      </c>
      <c r="M288" s="7">
        <v>45825</v>
      </c>
      <c r="N288" s="9">
        <v>10089</v>
      </c>
      <c r="O288" s="6" t="s">
        <v>248</v>
      </c>
      <c r="P288" s="54">
        <v>58152138962</v>
      </c>
      <c r="Q288" s="54" t="s">
        <v>46</v>
      </c>
      <c r="R288" s="10">
        <v>4</v>
      </c>
      <c r="S288" s="40"/>
      <c r="T288" s="6" t="s">
        <v>24</v>
      </c>
      <c r="U288" s="6" t="str">
        <f>VLOOKUP(O288,'Customer List'!B:C,2,)</f>
        <v>Mumbai</v>
      </c>
      <c r="V288" s="47"/>
      <c r="W288" s="7">
        <v>45826</v>
      </c>
      <c r="X288" s="6">
        <f t="shared" si="36"/>
        <v>1</v>
      </c>
      <c r="Y288" s="6" t="str">
        <f t="shared" si="37"/>
        <v>Tuesday</v>
      </c>
      <c r="Z288" s="6" t="str">
        <f t="shared" si="38"/>
        <v>Wednesday</v>
      </c>
    </row>
    <row r="289" spans="1:26" x14ac:dyDescent="0.25">
      <c r="A289" s="6">
        <f t="shared" si="40"/>
        <v>288</v>
      </c>
      <c r="B289" s="6" t="s">
        <v>157</v>
      </c>
      <c r="C289" s="7">
        <v>45814</v>
      </c>
      <c r="D289" s="7">
        <v>45821</v>
      </c>
      <c r="E289" s="24">
        <v>4.9000000000000004</v>
      </c>
      <c r="F289" s="26">
        <f t="shared" si="35"/>
        <v>9.8000000000000007</v>
      </c>
      <c r="G289" s="8">
        <v>740379</v>
      </c>
      <c r="H289" s="8" t="s">
        <v>249</v>
      </c>
      <c r="I289" s="8">
        <v>2</v>
      </c>
      <c r="J289" s="8">
        <v>2</v>
      </c>
      <c r="K289" s="8">
        <f t="shared" si="39"/>
        <v>0</v>
      </c>
      <c r="L289" s="6" t="s">
        <v>247</v>
      </c>
      <c r="M289" s="7">
        <v>45825</v>
      </c>
      <c r="N289" s="9">
        <v>1197</v>
      </c>
      <c r="O289" s="6" t="s">
        <v>248</v>
      </c>
      <c r="P289" s="54">
        <v>58152138962</v>
      </c>
      <c r="Q289" s="54" t="s">
        <v>46</v>
      </c>
      <c r="R289" s="10">
        <v>4</v>
      </c>
      <c r="S289" s="40"/>
      <c r="T289" s="6" t="s">
        <v>24</v>
      </c>
      <c r="U289" s="6" t="str">
        <f>VLOOKUP(O289,'Customer List'!B:C,2,)</f>
        <v>Mumbai</v>
      </c>
      <c r="V289" s="47"/>
      <c r="W289" s="7">
        <v>45826</v>
      </c>
      <c r="X289" s="6">
        <f t="shared" si="36"/>
        <v>1</v>
      </c>
      <c r="Y289" s="6" t="str">
        <f t="shared" si="37"/>
        <v>Tuesday</v>
      </c>
      <c r="Z289" s="6" t="str">
        <f t="shared" si="38"/>
        <v>Wednesday</v>
      </c>
    </row>
    <row r="290" spans="1:26" x14ac:dyDescent="0.25">
      <c r="A290" s="6">
        <f t="shared" si="40"/>
        <v>289</v>
      </c>
      <c r="B290" s="6" t="s">
        <v>157</v>
      </c>
      <c r="C290" s="7">
        <v>45814</v>
      </c>
      <c r="D290" s="7">
        <v>45821</v>
      </c>
      <c r="E290" s="24">
        <v>205.8</v>
      </c>
      <c r="F290" s="26">
        <f t="shared" si="35"/>
        <v>205.8</v>
      </c>
      <c r="G290" s="8">
        <v>740810</v>
      </c>
      <c r="H290" s="8"/>
      <c r="I290" s="8">
        <v>1</v>
      </c>
      <c r="J290" s="8">
        <v>1</v>
      </c>
      <c r="K290" s="8">
        <f t="shared" si="39"/>
        <v>0</v>
      </c>
      <c r="L290" s="6" t="s">
        <v>247</v>
      </c>
      <c r="M290" s="7">
        <v>45825</v>
      </c>
      <c r="N290" s="9">
        <v>25137</v>
      </c>
      <c r="O290" s="6" t="s">
        <v>248</v>
      </c>
      <c r="P290" s="54">
        <v>58152138962</v>
      </c>
      <c r="Q290" s="54" t="s">
        <v>46</v>
      </c>
      <c r="R290" s="10">
        <v>4</v>
      </c>
      <c r="S290" s="40"/>
      <c r="T290" s="6" t="s">
        <v>24</v>
      </c>
      <c r="U290" s="6" t="str">
        <f>VLOOKUP(O290,'Customer List'!B:C,2,)</f>
        <v>Mumbai</v>
      </c>
      <c r="V290" s="47"/>
      <c r="W290" s="7">
        <v>45826</v>
      </c>
      <c r="X290" s="6">
        <f t="shared" si="36"/>
        <v>1</v>
      </c>
      <c r="Y290" s="6" t="str">
        <f t="shared" si="37"/>
        <v>Tuesday</v>
      </c>
      <c r="Z290" s="6" t="str">
        <f t="shared" si="38"/>
        <v>Wednesday</v>
      </c>
    </row>
    <row r="291" spans="1:26" x14ac:dyDescent="0.25">
      <c r="A291" s="6">
        <f t="shared" si="40"/>
        <v>290</v>
      </c>
      <c r="B291" s="6" t="s">
        <v>157</v>
      </c>
      <c r="C291" s="7">
        <v>45814</v>
      </c>
      <c r="D291" s="7">
        <v>45821</v>
      </c>
      <c r="E291" s="24">
        <v>41.3</v>
      </c>
      <c r="F291" s="26">
        <f t="shared" si="35"/>
        <v>41.3</v>
      </c>
      <c r="G291" s="8">
        <v>740811</v>
      </c>
      <c r="H291" s="8" t="s">
        <v>250</v>
      </c>
      <c r="I291" s="8">
        <v>1</v>
      </c>
      <c r="J291" s="8">
        <v>1</v>
      </c>
      <c r="K291" s="8">
        <f t="shared" si="39"/>
        <v>0</v>
      </c>
      <c r="L291" s="6" t="s">
        <v>247</v>
      </c>
      <c r="M291" s="7">
        <v>45825</v>
      </c>
      <c r="N291" s="9">
        <v>5044.5</v>
      </c>
      <c r="O291" s="6" t="s">
        <v>248</v>
      </c>
      <c r="P291" s="54">
        <v>58152138962</v>
      </c>
      <c r="Q291" s="54" t="s">
        <v>46</v>
      </c>
      <c r="R291" s="10">
        <v>4</v>
      </c>
      <c r="S291" s="40"/>
      <c r="T291" s="6" t="s">
        <v>24</v>
      </c>
      <c r="U291" s="6" t="str">
        <f>VLOOKUP(O291,'Customer List'!B:C,2,)</f>
        <v>Mumbai</v>
      </c>
      <c r="V291" s="47"/>
      <c r="W291" s="7">
        <v>45826</v>
      </c>
      <c r="X291" s="6">
        <f t="shared" si="36"/>
        <v>1</v>
      </c>
      <c r="Y291" s="6" t="str">
        <f t="shared" si="37"/>
        <v>Tuesday</v>
      </c>
      <c r="Z291" s="6" t="str">
        <f t="shared" si="38"/>
        <v>Wednesday</v>
      </c>
    </row>
    <row r="292" spans="1:26" x14ac:dyDescent="0.25">
      <c r="A292" s="6">
        <f t="shared" si="40"/>
        <v>291</v>
      </c>
      <c r="B292" s="6" t="s">
        <v>157</v>
      </c>
      <c r="C292" s="7">
        <v>45814</v>
      </c>
      <c r="D292" s="7">
        <v>45821</v>
      </c>
      <c r="E292" s="24">
        <v>82.6</v>
      </c>
      <c r="F292" s="26">
        <f t="shared" si="35"/>
        <v>82.6</v>
      </c>
      <c r="G292" s="8">
        <v>740812</v>
      </c>
      <c r="H292" s="8"/>
      <c r="I292" s="8">
        <v>1</v>
      </c>
      <c r="J292" s="8">
        <v>1</v>
      </c>
      <c r="K292" s="8">
        <f t="shared" si="39"/>
        <v>0</v>
      </c>
      <c r="L292" s="6" t="s">
        <v>247</v>
      </c>
      <c r="M292" s="7">
        <v>45825</v>
      </c>
      <c r="N292" s="9">
        <v>10089</v>
      </c>
      <c r="O292" s="6" t="s">
        <v>248</v>
      </c>
      <c r="P292" s="54">
        <v>58152138962</v>
      </c>
      <c r="Q292" s="54" t="s">
        <v>46</v>
      </c>
      <c r="R292" s="10">
        <v>4</v>
      </c>
      <c r="S292" s="40"/>
      <c r="T292" s="6" t="s">
        <v>24</v>
      </c>
      <c r="U292" s="6" t="str">
        <f>VLOOKUP(O292,'Customer List'!B:C,2,)</f>
        <v>Mumbai</v>
      </c>
      <c r="V292" s="47"/>
      <c r="W292" s="7">
        <v>45826</v>
      </c>
      <c r="X292" s="6">
        <f t="shared" si="36"/>
        <v>1</v>
      </c>
      <c r="Y292" s="6" t="str">
        <f t="shared" si="37"/>
        <v>Tuesday</v>
      </c>
      <c r="Z292" s="6" t="str">
        <f t="shared" si="38"/>
        <v>Wednesday</v>
      </c>
    </row>
    <row r="293" spans="1:26" x14ac:dyDescent="0.25">
      <c r="A293" s="6">
        <f t="shared" si="40"/>
        <v>292</v>
      </c>
      <c r="B293" s="6" t="s">
        <v>157</v>
      </c>
      <c r="C293" s="7">
        <v>45814</v>
      </c>
      <c r="D293" s="7">
        <v>45821</v>
      </c>
      <c r="E293" s="24">
        <v>205.8</v>
      </c>
      <c r="F293" s="26">
        <f t="shared" si="35"/>
        <v>205.8</v>
      </c>
      <c r="G293" s="8">
        <v>740986</v>
      </c>
      <c r="H293" s="8"/>
      <c r="I293" s="8">
        <v>1</v>
      </c>
      <c r="J293" s="8">
        <v>1</v>
      </c>
      <c r="K293" s="8">
        <f t="shared" si="39"/>
        <v>0</v>
      </c>
      <c r="L293" s="6" t="s">
        <v>247</v>
      </c>
      <c r="M293" s="7">
        <v>45825</v>
      </c>
      <c r="N293" s="9">
        <v>25137</v>
      </c>
      <c r="O293" s="6" t="s">
        <v>248</v>
      </c>
      <c r="P293" s="54">
        <v>58152138962</v>
      </c>
      <c r="Q293" s="54" t="s">
        <v>46</v>
      </c>
      <c r="R293" s="10">
        <v>4</v>
      </c>
      <c r="S293" s="40"/>
      <c r="T293" s="6" t="s">
        <v>24</v>
      </c>
      <c r="U293" s="6" t="str">
        <f>VLOOKUP(O293,'Customer List'!B:C,2,)</f>
        <v>Mumbai</v>
      </c>
      <c r="V293" s="47"/>
      <c r="W293" s="7">
        <v>45826</v>
      </c>
      <c r="X293" s="6">
        <f t="shared" si="36"/>
        <v>1</v>
      </c>
      <c r="Y293" s="6" t="str">
        <f t="shared" si="37"/>
        <v>Tuesday</v>
      </c>
      <c r="Z293" s="6" t="str">
        <f t="shared" si="38"/>
        <v>Wednesday</v>
      </c>
    </row>
    <row r="294" spans="1:26" x14ac:dyDescent="0.25">
      <c r="A294" s="6">
        <f t="shared" si="40"/>
        <v>293</v>
      </c>
      <c r="B294" s="6" t="s">
        <v>157</v>
      </c>
      <c r="C294" s="7">
        <v>45814</v>
      </c>
      <c r="D294" s="7">
        <v>45821</v>
      </c>
      <c r="E294" s="24">
        <v>41.3</v>
      </c>
      <c r="F294" s="26">
        <f t="shared" si="35"/>
        <v>41.3</v>
      </c>
      <c r="G294" s="8">
        <v>740987</v>
      </c>
      <c r="H294" s="8" t="s">
        <v>251</v>
      </c>
      <c r="I294" s="8">
        <v>1</v>
      </c>
      <c r="J294" s="8">
        <v>1</v>
      </c>
      <c r="K294" s="8">
        <f t="shared" si="39"/>
        <v>0</v>
      </c>
      <c r="L294" s="6" t="s">
        <v>247</v>
      </c>
      <c r="M294" s="7">
        <v>45825</v>
      </c>
      <c r="N294" s="9">
        <v>5044.5</v>
      </c>
      <c r="O294" s="6" t="s">
        <v>248</v>
      </c>
      <c r="P294" s="54">
        <v>58152138962</v>
      </c>
      <c r="Q294" s="54" t="s">
        <v>46</v>
      </c>
      <c r="R294" s="10">
        <v>4</v>
      </c>
      <c r="S294" s="40"/>
      <c r="T294" s="6" t="s">
        <v>24</v>
      </c>
      <c r="U294" s="6" t="str">
        <f>VLOOKUP(O294,'Customer List'!B:C,2,)</f>
        <v>Mumbai</v>
      </c>
      <c r="V294" s="47"/>
      <c r="W294" s="7">
        <v>45826</v>
      </c>
      <c r="X294" s="6">
        <f t="shared" si="36"/>
        <v>1</v>
      </c>
      <c r="Y294" s="6" t="str">
        <f t="shared" si="37"/>
        <v>Tuesday</v>
      </c>
      <c r="Z294" s="6" t="str">
        <f t="shared" si="38"/>
        <v>Wednesday</v>
      </c>
    </row>
    <row r="295" spans="1:26" x14ac:dyDescent="0.25">
      <c r="A295" s="6">
        <f t="shared" si="40"/>
        <v>294</v>
      </c>
      <c r="B295" s="6" t="s">
        <v>157</v>
      </c>
      <c r="C295" s="7">
        <v>45814</v>
      </c>
      <c r="D295" s="7">
        <v>45821</v>
      </c>
      <c r="E295" s="24">
        <v>82.6</v>
      </c>
      <c r="F295" s="26">
        <f t="shared" si="35"/>
        <v>82.6</v>
      </c>
      <c r="G295" s="8">
        <v>740989</v>
      </c>
      <c r="H295" s="8"/>
      <c r="I295" s="8">
        <v>1</v>
      </c>
      <c r="J295" s="8">
        <v>1</v>
      </c>
      <c r="K295" s="8">
        <f t="shared" si="39"/>
        <v>0</v>
      </c>
      <c r="L295" s="6" t="s">
        <v>247</v>
      </c>
      <c r="M295" s="7">
        <v>45825</v>
      </c>
      <c r="N295" s="9">
        <v>10089</v>
      </c>
      <c r="O295" s="6" t="s">
        <v>248</v>
      </c>
      <c r="P295" s="54">
        <v>58152138962</v>
      </c>
      <c r="Q295" s="54" t="s">
        <v>46</v>
      </c>
      <c r="R295" s="10">
        <v>4</v>
      </c>
      <c r="S295" s="40"/>
      <c r="T295" s="6" t="s">
        <v>24</v>
      </c>
      <c r="U295" s="6" t="str">
        <f>VLOOKUP(O295,'Customer List'!B:C,2,)</f>
        <v>Mumbai</v>
      </c>
      <c r="V295" s="47"/>
      <c r="W295" s="7">
        <v>45826</v>
      </c>
      <c r="X295" s="6">
        <f t="shared" si="36"/>
        <v>1</v>
      </c>
      <c r="Y295" s="6" t="str">
        <f t="shared" si="37"/>
        <v>Tuesday</v>
      </c>
      <c r="Z295" s="6" t="str">
        <f t="shared" si="38"/>
        <v>Wednesday</v>
      </c>
    </row>
    <row r="296" spans="1:26" x14ac:dyDescent="0.25">
      <c r="A296" s="6">
        <f t="shared" si="40"/>
        <v>295</v>
      </c>
      <c r="B296" s="6" t="s">
        <v>157</v>
      </c>
      <c r="C296" s="7">
        <v>45814</v>
      </c>
      <c r="D296" s="7">
        <v>45821</v>
      </c>
      <c r="E296" s="24">
        <v>82.6</v>
      </c>
      <c r="F296" s="26">
        <f t="shared" si="35"/>
        <v>82.6</v>
      </c>
      <c r="G296" s="8">
        <v>740994</v>
      </c>
      <c r="H296" s="8"/>
      <c r="I296" s="8">
        <v>1</v>
      </c>
      <c r="J296" s="8">
        <v>1</v>
      </c>
      <c r="K296" s="8">
        <f t="shared" si="39"/>
        <v>0</v>
      </c>
      <c r="L296" s="6" t="s">
        <v>247</v>
      </c>
      <c r="M296" s="7">
        <v>45825</v>
      </c>
      <c r="N296" s="9">
        <v>10089</v>
      </c>
      <c r="O296" s="6" t="s">
        <v>248</v>
      </c>
      <c r="P296" s="54">
        <v>58152138962</v>
      </c>
      <c r="Q296" s="54" t="s">
        <v>46</v>
      </c>
      <c r="R296" s="10">
        <v>4</v>
      </c>
      <c r="S296" s="40"/>
      <c r="T296" s="6" t="s">
        <v>24</v>
      </c>
      <c r="U296" s="6" t="str">
        <f>VLOOKUP(O296,'Customer List'!B:C,2,)</f>
        <v>Mumbai</v>
      </c>
      <c r="V296" s="47"/>
      <c r="W296" s="7">
        <v>45826</v>
      </c>
      <c r="X296" s="6">
        <f t="shared" si="36"/>
        <v>1</v>
      </c>
      <c r="Y296" s="6" t="str">
        <f t="shared" si="37"/>
        <v>Tuesday</v>
      </c>
      <c r="Z296" s="6" t="str">
        <f t="shared" si="38"/>
        <v>Wednesday</v>
      </c>
    </row>
    <row r="297" spans="1:26" x14ac:dyDescent="0.25">
      <c r="A297" s="6">
        <f t="shared" si="40"/>
        <v>296</v>
      </c>
      <c r="B297" s="6" t="s">
        <v>157</v>
      </c>
      <c r="C297" s="7">
        <v>45814</v>
      </c>
      <c r="D297" s="7">
        <v>45821</v>
      </c>
      <c r="E297" s="24">
        <v>82.6</v>
      </c>
      <c r="F297" s="26">
        <f t="shared" si="35"/>
        <v>82.6</v>
      </c>
      <c r="G297" s="8">
        <v>740995</v>
      </c>
      <c r="H297" s="8"/>
      <c r="I297" s="8">
        <v>1</v>
      </c>
      <c r="J297" s="8">
        <v>1</v>
      </c>
      <c r="K297" s="8">
        <f t="shared" si="39"/>
        <v>0</v>
      </c>
      <c r="L297" s="6" t="s">
        <v>247</v>
      </c>
      <c r="M297" s="7">
        <v>45825</v>
      </c>
      <c r="N297" s="9">
        <v>10089</v>
      </c>
      <c r="O297" s="6" t="s">
        <v>248</v>
      </c>
      <c r="P297" s="54">
        <v>58152138962</v>
      </c>
      <c r="Q297" s="54" t="s">
        <v>46</v>
      </c>
      <c r="R297" s="10">
        <v>4</v>
      </c>
      <c r="S297" s="40"/>
      <c r="T297" s="6" t="s">
        <v>24</v>
      </c>
      <c r="U297" s="6" t="str">
        <f>VLOOKUP(O297,'Customer List'!B:C,2,)</f>
        <v>Mumbai</v>
      </c>
      <c r="V297" s="47"/>
      <c r="W297" s="7">
        <v>45826</v>
      </c>
      <c r="X297" s="6">
        <f t="shared" si="36"/>
        <v>1</v>
      </c>
      <c r="Y297" s="6" t="str">
        <f t="shared" si="37"/>
        <v>Tuesday</v>
      </c>
      <c r="Z297" s="6" t="str">
        <f t="shared" si="38"/>
        <v>Wednesday</v>
      </c>
    </row>
    <row r="298" spans="1:26" x14ac:dyDescent="0.25">
      <c r="A298" s="6">
        <f t="shared" si="40"/>
        <v>297</v>
      </c>
      <c r="B298" s="6" t="s">
        <v>157</v>
      </c>
      <c r="C298" s="7">
        <v>45814</v>
      </c>
      <c r="D298" s="7">
        <v>45821</v>
      </c>
      <c r="E298" s="24">
        <v>763.1</v>
      </c>
      <c r="F298" s="26">
        <f t="shared" si="35"/>
        <v>763.1</v>
      </c>
      <c r="G298" s="8">
        <v>741053</v>
      </c>
      <c r="H298" s="8" t="s">
        <v>1386</v>
      </c>
      <c r="I298" s="8">
        <v>1</v>
      </c>
      <c r="J298" s="8">
        <v>1</v>
      </c>
      <c r="K298" s="8">
        <f t="shared" si="39"/>
        <v>0</v>
      </c>
      <c r="L298" s="6" t="s">
        <v>252</v>
      </c>
      <c r="M298" s="7">
        <v>45825</v>
      </c>
      <c r="N298" s="9">
        <v>100377</v>
      </c>
      <c r="O298" s="6" t="s">
        <v>22</v>
      </c>
      <c r="P298" s="54"/>
      <c r="Q298" s="54"/>
      <c r="R298" s="10">
        <v>4</v>
      </c>
      <c r="S298" s="40" t="s">
        <v>168</v>
      </c>
      <c r="T298" s="6" t="s">
        <v>24</v>
      </c>
      <c r="U298" s="6" t="str">
        <f>VLOOKUP(O298,'Customer List'!B:C,2,)</f>
        <v>Delhi</v>
      </c>
      <c r="V298" s="47"/>
      <c r="W298" s="7"/>
      <c r="X298" s="6" t="str">
        <f t="shared" si="36"/>
        <v/>
      </c>
      <c r="Y298" s="6" t="str">
        <f t="shared" si="37"/>
        <v>Tuesday</v>
      </c>
      <c r="Z298" s="6" t="str">
        <f t="shared" si="38"/>
        <v/>
      </c>
    </row>
    <row r="299" spans="1:26" x14ac:dyDescent="0.25">
      <c r="A299" s="6">
        <f t="shared" si="40"/>
        <v>298</v>
      </c>
      <c r="B299" s="6" t="s">
        <v>157</v>
      </c>
      <c r="C299" s="7">
        <v>45814</v>
      </c>
      <c r="D299" s="7">
        <v>45821</v>
      </c>
      <c r="E299" s="24">
        <v>82.6</v>
      </c>
      <c r="F299" s="26">
        <f t="shared" si="35"/>
        <v>82.6</v>
      </c>
      <c r="G299" s="8">
        <v>741146</v>
      </c>
      <c r="H299" s="8" t="s">
        <v>1387</v>
      </c>
      <c r="I299" s="8">
        <v>1</v>
      </c>
      <c r="J299" s="8">
        <v>1</v>
      </c>
      <c r="K299" s="8">
        <f t="shared" si="39"/>
        <v>0</v>
      </c>
      <c r="L299" s="6" t="s">
        <v>247</v>
      </c>
      <c r="M299" s="7">
        <v>45825</v>
      </c>
      <c r="N299" s="9">
        <v>10089</v>
      </c>
      <c r="O299" s="6" t="s">
        <v>248</v>
      </c>
      <c r="P299" s="54">
        <v>58152138962</v>
      </c>
      <c r="Q299" s="54" t="s">
        <v>46</v>
      </c>
      <c r="R299" s="10">
        <v>4</v>
      </c>
      <c r="S299" s="40"/>
      <c r="T299" s="6" t="s">
        <v>24</v>
      </c>
      <c r="U299" s="6" t="str">
        <f>VLOOKUP(O299,'Customer List'!B:C,2,)</f>
        <v>Mumbai</v>
      </c>
      <c r="V299" s="47"/>
      <c r="W299" s="7">
        <v>45826</v>
      </c>
      <c r="X299" s="6">
        <f t="shared" si="36"/>
        <v>1</v>
      </c>
      <c r="Y299" s="6" t="str">
        <f t="shared" si="37"/>
        <v>Tuesday</v>
      </c>
      <c r="Z299" s="6" t="str">
        <f t="shared" si="38"/>
        <v>Wednesday</v>
      </c>
    </row>
    <row r="300" spans="1:26" x14ac:dyDescent="0.25">
      <c r="A300" s="6">
        <f t="shared" si="40"/>
        <v>299</v>
      </c>
      <c r="B300" s="6" t="s">
        <v>157</v>
      </c>
      <c r="C300" s="7">
        <v>45814</v>
      </c>
      <c r="D300" s="7">
        <v>45821</v>
      </c>
      <c r="E300" s="24">
        <v>5</v>
      </c>
      <c r="F300" s="26">
        <f t="shared" si="35"/>
        <v>5</v>
      </c>
      <c r="G300" s="8">
        <v>805002</v>
      </c>
      <c r="H300" s="8" t="s">
        <v>1388</v>
      </c>
      <c r="I300" s="8">
        <v>1</v>
      </c>
      <c r="J300" s="8"/>
      <c r="K300" s="8">
        <f t="shared" si="39"/>
        <v>1</v>
      </c>
      <c r="L300" s="6"/>
      <c r="M300" s="7"/>
      <c r="N300" s="9"/>
      <c r="O300" s="6" t="s">
        <v>2047</v>
      </c>
      <c r="P300" s="54"/>
      <c r="Q300" s="54"/>
      <c r="R300" s="10">
        <v>4</v>
      </c>
      <c r="S300" s="40" t="s">
        <v>1208</v>
      </c>
      <c r="T300" s="6" t="s">
        <v>24</v>
      </c>
      <c r="U300" s="6" t="str">
        <f>VLOOKUP(O300,'Customer List'!B:C,2,)</f>
        <v>STOCK</v>
      </c>
      <c r="V300" s="47" t="s">
        <v>1162</v>
      </c>
      <c r="W300" s="7"/>
      <c r="X300" s="6" t="str">
        <f t="shared" si="36"/>
        <v/>
      </c>
      <c r="Y300" s="6" t="str">
        <f t="shared" si="37"/>
        <v/>
      </c>
      <c r="Z300" s="6" t="str">
        <f t="shared" si="38"/>
        <v/>
      </c>
    </row>
    <row r="301" spans="1:26" x14ac:dyDescent="0.25">
      <c r="A301" s="6">
        <f t="shared" si="40"/>
        <v>300</v>
      </c>
      <c r="B301" s="6" t="s">
        <v>157</v>
      </c>
      <c r="C301" s="7">
        <v>45814</v>
      </c>
      <c r="D301" s="7">
        <v>45821</v>
      </c>
      <c r="E301" s="24">
        <v>297.5</v>
      </c>
      <c r="F301" s="26">
        <f t="shared" si="35"/>
        <v>297.5</v>
      </c>
      <c r="G301" s="8">
        <v>853318</v>
      </c>
      <c r="H301" s="8" t="s">
        <v>1389</v>
      </c>
      <c r="I301" s="8">
        <v>1</v>
      </c>
      <c r="J301" s="8">
        <v>1</v>
      </c>
      <c r="K301" s="8">
        <f t="shared" si="39"/>
        <v>0</v>
      </c>
      <c r="L301" s="6" t="s">
        <v>216</v>
      </c>
      <c r="M301" s="7">
        <v>45822</v>
      </c>
      <c r="N301" s="9">
        <v>42818.75</v>
      </c>
      <c r="O301" s="6" t="s">
        <v>217</v>
      </c>
      <c r="P301" s="54"/>
      <c r="Q301" s="54"/>
      <c r="R301" s="10">
        <v>4</v>
      </c>
      <c r="S301" s="40"/>
      <c r="T301" s="6" t="s">
        <v>24</v>
      </c>
      <c r="U301" s="6" t="str">
        <f>VLOOKUP(O301,'Customer List'!B:C,2,)</f>
        <v>Banglore</v>
      </c>
      <c r="V301" s="47"/>
      <c r="W301" s="7"/>
      <c r="X301" s="6" t="str">
        <f t="shared" si="36"/>
        <v/>
      </c>
      <c r="Y301" s="6" t="str">
        <f t="shared" si="37"/>
        <v>Saturday</v>
      </c>
      <c r="Z301" s="6" t="str">
        <f t="shared" si="38"/>
        <v/>
      </c>
    </row>
    <row r="302" spans="1:26" x14ac:dyDescent="0.25">
      <c r="A302" s="6">
        <f t="shared" si="40"/>
        <v>301</v>
      </c>
      <c r="B302" s="6" t="s">
        <v>253</v>
      </c>
      <c r="C302" s="7">
        <v>45818</v>
      </c>
      <c r="D302" s="7">
        <v>45824</v>
      </c>
      <c r="E302" s="24">
        <v>21.6</v>
      </c>
      <c r="F302" s="26">
        <f t="shared" si="35"/>
        <v>21.6</v>
      </c>
      <c r="G302" s="8">
        <v>100203</v>
      </c>
      <c r="H302" s="8" t="s">
        <v>67</v>
      </c>
      <c r="I302" s="8">
        <v>1</v>
      </c>
      <c r="J302" s="8">
        <v>1</v>
      </c>
      <c r="K302" s="8">
        <f t="shared" si="39"/>
        <v>0</v>
      </c>
      <c r="L302" s="6" t="s">
        <v>254</v>
      </c>
      <c r="M302" s="7">
        <v>45829</v>
      </c>
      <c r="N302" s="9">
        <v>3906.25</v>
      </c>
      <c r="O302" s="6" t="s">
        <v>255</v>
      </c>
      <c r="P302" s="54" t="s">
        <v>256</v>
      </c>
      <c r="Q302" s="54" t="s">
        <v>46</v>
      </c>
      <c r="R302" s="10">
        <v>4</v>
      </c>
      <c r="S302" s="40"/>
      <c r="T302" s="6" t="s">
        <v>24</v>
      </c>
      <c r="U302" s="6" t="str">
        <f>VLOOKUP(O302,'Customer List'!B:C,2,)</f>
        <v>Chandigarh</v>
      </c>
      <c r="V302" s="47"/>
      <c r="W302" s="7">
        <v>45833</v>
      </c>
      <c r="X302" s="6">
        <f t="shared" si="36"/>
        <v>4</v>
      </c>
      <c r="Y302" s="6" t="str">
        <f t="shared" si="37"/>
        <v>Saturday</v>
      </c>
      <c r="Z302" s="6" t="str">
        <f t="shared" si="38"/>
        <v>Wednesday</v>
      </c>
    </row>
    <row r="303" spans="1:26" x14ac:dyDescent="0.25">
      <c r="A303" s="6">
        <f t="shared" si="40"/>
        <v>302</v>
      </c>
      <c r="B303" s="6" t="s">
        <v>253</v>
      </c>
      <c r="C303" s="7">
        <v>45818</v>
      </c>
      <c r="D303" s="7">
        <v>45824</v>
      </c>
      <c r="E303" s="24">
        <v>129</v>
      </c>
      <c r="F303" s="26">
        <f t="shared" si="35"/>
        <v>258</v>
      </c>
      <c r="G303" s="8">
        <v>100216</v>
      </c>
      <c r="H303" s="8" t="s">
        <v>1390</v>
      </c>
      <c r="I303" s="8">
        <v>2</v>
      </c>
      <c r="J303" s="8">
        <v>2</v>
      </c>
      <c r="K303" s="8">
        <f t="shared" si="39"/>
        <v>0</v>
      </c>
      <c r="L303" s="6" t="s">
        <v>257</v>
      </c>
      <c r="M303" s="7">
        <v>45825</v>
      </c>
      <c r="N303" s="9">
        <v>46655</v>
      </c>
      <c r="O303" s="6" t="s">
        <v>258</v>
      </c>
      <c r="P303" s="54"/>
      <c r="Q303" s="54"/>
      <c r="R303" s="10">
        <v>4</v>
      </c>
      <c r="S303" s="40"/>
      <c r="T303" s="6" t="s">
        <v>24</v>
      </c>
      <c r="U303" s="6" t="str">
        <f>VLOOKUP(O303,'Customer List'!B:C,2,)</f>
        <v>Gujrat</v>
      </c>
      <c r="V303" s="47"/>
      <c r="W303" s="7"/>
      <c r="X303" s="6" t="str">
        <f t="shared" si="36"/>
        <v/>
      </c>
      <c r="Y303" s="6" t="str">
        <f t="shared" si="37"/>
        <v>Tuesday</v>
      </c>
      <c r="Z303" s="6" t="str">
        <f t="shared" si="38"/>
        <v/>
      </c>
    </row>
    <row r="304" spans="1:26" ht="30" x14ac:dyDescent="0.25">
      <c r="A304" s="6">
        <f t="shared" si="40"/>
        <v>303</v>
      </c>
      <c r="B304" s="6" t="s">
        <v>253</v>
      </c>
      <c r="C304" s="7">
        <v>45818</v>
      </c>
      <c r="D304" s="7">
        <v>45824</v>
      </c>
      <c r="E304" s="24">
        <v>844.8</v>
      </c>
      <c r="F304" s="26">
        <f t="shared" si="35"/>
        <v>844.8</v>
      </c>
      <c r="G304" s="8">
        <v>100458</v>
      </c>
      <c r="H304" s="8" t="s">
        <v>1391</v>
      </c>
      <c r="I304" s="8">
        <v>1</v>
      </c>
      <c r="J304" s="8">
        <v>1</v>
      </c>
      <c r="K304" s="8">
        <f t="shared" si="39"/>
        <v>0</v>
      </c>
      <c r="L304" s="6" t="s">
        <v>259</v>
      </c>
      <c r="M304" s="7">
        <v>45824</v>
      </c>
      <c r="N304" s="9">
        <v>100320</v>
      </c>
      <c r="O304" s="6" t="s">
        <v>260</v>
      </c>
      <c r="P304" s="54"/>
      <c r="Q304" s="54"/>
      <c r="R304" s="10">
        <v>4</v>
      </c>
      <c r="S304" s="40" t="s">
        <v>829</v>
      </c>
      <c r="T304" s="6" t="s">
        <v>24</v>
      </c>
      <c r="U304" s="6" t="str">
        <f>VLOOKUP(O304,'Customer List'!B:C,2,)</f>
        <v>Delhi</v>
      </c>
      <c r="V304" s="47"/>
      <c r="W304" s="7"/>
      <c r="X304" s="6" t="str">
        <f t="shared" si="36"/>
        <v/>
      </c>
      <c r="Y304" s="6" t="str">
        <f t="shared" si="37"/>
        <v>Monday</v>
      </c>
      <c r="Z304" s="6" t="str">
        <f t="shared" si="38"/>
        <v/>
      </c>
    </row>
    <row r="305" spans="1:26" x14ac:dyDescent="0.25">
      <c r="A305" s="6">
        <f t="shared" si="40"/>
        <v>304</v>
      </c>
      <c r="B305" s="6" t="s">
        <v>253</v>
      </c>
      <c r="C305" s="7">
        <v>45818</v>
      </c>
      <c r="D305" s="7">
        <v>45824</v>
      </c>
      <c r="E305" s="24">
        <v>129</v>
      </c>
      <c r="F305" s="26">
        <f t="shared" si="35"/>
        <v>258</v>
      </c>
      <c r="G305" s="8">
        <v>100536</v>
      </c>
      <c r="H305" s="8" t="s">
        <v>1392</v>
      </c>
      <c r="I305" s="8">
        <v>2</v>
      </c>
      <c r="J305" s="8">
        <v>2</v>
      </c>
      <c r="K305" s="8">
        <f t="shared" si="39"/>
        <v>0</v>
      </c>
      <c r="L305" s="6" t="s">
        <v>257</v>
      </c>
      <c r="M305" s="7">
        <v>45825</v>
      </c>
      <c r="N305" s="9">
        <v>46655</v>
      </c>
      <c r="O305" s="6" t="s">
        <v>258</v>
      </c>
      <c r="P305" s="54"/>
      <c r="Q305" s="54"/>
      <c r="R305" s="10">
        <v>4</v>
      </c>
      <c r="S305" s="40"/>
      <c r="T305" s="6" t="s">
        <v>24</v>
      </c>
      <c r="U305" s="6" t="str">
        <f>VLOOKUP(O305,'Customer List'!B:C,2,)</f>
        <v>Gujrat</v>
      </c>
      <c r="V305" s="47"/>
      <c r="W305" s="7"/>
      <c r="X305" s="6" t="str">
        <f t="shared" si="36"/>
        <v/>
      </c>
      <c r="Y305" s="6" t="str">
        <f t="shared" si="37"/>
        <v>Tuesday</v>
      </c>
      <c r="Z305" s="6" t="str">
        <f t="shared" si="38"/>
        <v/>
      </c>
    </row>
    <row r="306" spans="1:26" x14ac:dyDescent="0.25">
      <c r="A306" s="6">
        <f t="shared" si="40"/>
        <v>305</v>
      </c>
      <c r="B306" s="6" t="s">
        <v>253</v>
      </c>
      <c r="C306" s="7">
        <v>45818</v>
      </c>
      <c r="D306" s="7">
        <v>45824</v>
      </c>
      <c r="E306" s="24">
        <v>169.8</v>
      </c>
      <c r="F306" s="26">
        <f t="shared" si="35"/>
        <v>339.6</v>
      </c>
      <c r="G306" s="8">
        <v>100540</v>
      </c>
      <c r="H306" s="8" t="s">
        <v>162</v>
      </c>
      <c r="I306" s="8">
        <v>2</v>
      </c>
      <c r="J306" s="8">
        <v>2</v>
      </c>
      <c r="K306" s="8">
        <f t="shared" si="39"/>
        <v>0</v>
      </c>
      <c r="L306" s="6" t="s">
        <v>257</v>
      </c>
      <c r="M306" s="7">
        <v>45825</v>
      </c>
      <c r="N306" s="9">
        <v>61411</v>
      </c>
      <c r="O306" s="6" t="s">
        <v>258</v>
      </c>
      <c r="P306" s="54"/>
      <c r="Q306" s="54"/>
      <c r="R306" s="10">
        <v>4</v>
      </c>
      <c r="S306" s="40"/>
      <c r="T306" s="6" t="s">
        <v>24</v>
      </c>
      <c r="U306" s="6" t="str">
        <f>VLOOKUP(O306,'Customer List'!B:C,2,)</f>
        <v>Gujrat</v>
      </c>
      <c r="V306" s="47"/>
      <c r="W306" s="7"/>
      <c r="X306" s="6" t="str">
        <f t="shared" si="36"/>
        <v/>
      </c>
      <c r="Y306" s="6" t="str">
        <f t="shared" si="37"/>
        <v>Tuesday</v>
      </c>
      <c r="Z306" s="6" t="str">
        <f t="shared" si="38"/>
        <v/>
      </c>
    </row>
    <row r="307" spans="1:26" x14ac:dyDescent="0.25">
      <c r="A307" s="6">
        <f t="shared" si="40"/>
        <v>306</v>
      </c>
      <c r="B307" s="6" t="s">
        <v>253</v>
      </c>
      <c r="C307" s="7">
        <v>45818</v>
      </c>
      <c r="D307" s="7">
        <v>45824</v>
      </c>
      <c r="E307" s="24">
        <v>64.2</v>
      </c>
      <c r="F307" s="26">
        <f t="shared" si="35"/>
        <v>64.2</v>
      </c>
      <c r="G307" s="8">
        <v>100708</v>
      </c>
      <c r="H307" s="8" t="s">
        <v>1393</v>
      </c>
      <c r="I307" s="8">
        <v>1</v>
      </c>
      <c r="J307" s="8">
        <v>1</v>
      </c>
      <c r="K307" s="8">
        <f t="shared" si="39"/>
        <v>0</v>
      </c>
      <c r="L307" s="6" t="s">
        <v>254</v>
      </c>
      <c r="M307" s="7">
        <v>45829</v>
      </c>
      <c r="N307" s="9">
        <v>11609.5</v>
      </c>
      <c r="O307" s="6" t="s">
        <v>255</v>
      </c>
      <c r="P307" s="54" t="s">
        <v>256</v>
      </c>
      <c r="Q307" s="54" t="s">
        <v>46</v>
      </c>
      <c r="R307" s="10">
        <v>4</v>
      </c>
      <c r="S307" s="40"/>
      <c r="T307" s="6" t="s">
        <v>24</v>
      </c>
      <c r="U307" s="6" t="str">
        <f>VLOOKUP(O307,'Customer List'!B:C,2,)</f>
        <v>Chandigarh</v>
      </c>
      <c r="V307" s="47"/>
      <c r="W307" s="7">
        <v>45833</v>
      </c>
      <c r="X307" s="6">
        <f t="shared" si="36"/>
        <v>4</v>
      </c>
      <c r="Y307" s="6" t="str">
        <f t="shared" si="37"/>
        <v>Saturday</v>
      </c>
      <c r="Z307" s="6" t="str">
        <f t="shared" si="38"/>
        <v>Wednesday</v>
      </c>
    </row>
    <row r="308" spans="1:26" ht="30" x14ac:dyDescent="0.25">
      <c r="A308" s="6">
        <f t="shared" si="40"/>
        <v>307</v>
      </c>
      <c r="B308" s="6" t="s">
        <v>253</v>
      </c>
      <c r="C308" s="7">
        <v>45818</v>
      </c>
      <c r="D308" s="7">
        <v>45824</v>
      </c>
      <c r="E308" s="24">
        <v>844.8</v>
      </c>
      <c r="F308" s="26">
        <f t="shared" si="35"/>
        <v>844.8</v>
      </c>
      <c r="G308" s="8">
        <v>100764</v>
      </c>
      <c r="H308" s="8" t="s">
        <v>1394</v>
      </c>
      <c r="I308" s="8">
        <v>1</v>
      </c>
      <c r="J308" s="8">
        <v>1</v>
      </c>
      <c r="K308" s="8">
        <f t="shared" si="39"/>
        <v>0</v>
      </c>
      <c r="L308" s="6" t="s">
        <v>259</v>
      </c>
      <c r="M308" s="7">
        <v>45824</v>
      </c>
      <c r="N308" s="9">
        <v>100320</v>
      </c>
      <c r="O308" s="6" t="s">
        <v>260</v>
      </c>
      <c r="P308" s="54"/>
      <c r="Q308" s="54"/>
      <c r="R308" s="10">
        <v>4</v>
      </c>
      <c r="S308" s="40" t="s">
        <v>829</v>
      </c>
      <c r="T308" s="6" t="s">
        <v>24</v>
      </c>
      <c r="U308" s="6" t="str">
        <f>VLOOKUP(O308,'Customer List'!B:C,2,)</f>
        <v>Delhi</v>
      </c>
      <c r="V308" s="47"/>
      <c r="W308" s="7"/>
      <c r="X308" s="6" t="str">
        <f t="shared" si="36"/>
        <v/>
      </c>
      <c r="Y308" s="6" t="str">
        <f t="shared" si="37"/>
        <v>Monday</v>
      </c>
      <c r="Z308" s="6" t="str">
        <f t="shared" si="38"/>
        <v/>
      </c>
    </row>
    <row r="309" spans="1:26" x14ac:dyDescent="0.25">
      <c r="A309" s="6">
        <f t="shared" si="40"/>
        <v>308</v>
      </c>
      <c r="B309" s="6" t="s">
        <v>253</v>
      </c>
      <c r="C309" s="7">
        <v>45818</v>
      </c>
      <c r="D309" s="7">
        <v>45824</v>
      </c>
      <c r="E309" s="24">
        <v>165.6</v>
      </c>
      <c r="F309" s="26">
        <f t="shared" si="35"/>
        <v>331.2</v>
      </c>
      <c r="G309" s="8">
        <v>102702</v>
      </c>
      <c r="H309" s="8" t="s">
        <v>91</v>
      </c>
      <c r="I309" s="8">
        <v>2</v>
      </c>
      <c r="J309" s="8">
        <v>2</v>
      </c>
      <c r="K309" s="8">
        <f t="shared" si="39"/>
        <v>0</v>
      </c>
      <c r="L309" s="6" t="s">
        <v>257</v>
      </c>
      <c r="M309" s="7">
        <v>45825</v>
      </c>
      <c r="N309" s="9">
        <v>59892</v>
      </c>
      <c r="O309" s="6" t="s">
        <v>258</v>
      </c>
      <c r="P309" s="54"/>
      <c r="Q309" s="54"/>
      <c r="R309" s="10">
        <v>4</v>
      </c>
      <c r="S309" s="40"/>
      <c r="T309" s="6" t="s">
        <v>24</v>
      </c>
      <c r="U309" s="6" t="str">
        <f>VLOOKUP(O309,'Customer List'!B:C,2,)</f>
        <v>Gujrat</v>
      </c>
      <c r="V309" s="47"/>
      <c r="W309" s="7"/>
      <c r="X309" s="6" t="str">
        <f t="shared" si="36"/>
        <v/>
      </c>
      <c r="Y309" s="6" t="str">
        <f t="shared" si="37"/>
        <v>Tuesday</v>
      </c>
      <c r="Z309" s="6" t="str">
        <f t="shared" si="38"/>
        <v/>
      </c>
    </row>
    <row r="310" spans="1:26" x14ac:dyDescent="0.25">
      <c r="A310" s="6">
        <f t="shared" si="40"/>
        <v>309</v>
      </c>
      <c r="B310" s="6" t="s">
        <v>253</v>
      </c>
      <c r="C310" s="7">
        <v>45818</v>
      </c>
      <c r="D310" s="7">
        <v>45824</v>
      </c>
      <c r="E310" s="24">
        <v>214.8</v>
      </c>
      <c r="F310" s="26">
        <f t="shared" si="35"/>
        <v>429.6</v>
      </c>
      <c r="G310" s="8">
        <v>102730</v>
      </c>
      <c r="H310" s="8" t="s">
        <v>1395</v>
      </c>
      <c r="I310" s="8">
        <v>2</v>
      </c>
      <c r="J310" s="8">
        <v>2</v>
      </c>
      <c r="K310" s="8">
        <f t="shared" si="39"/>
        <v>0</v>
      </c>
      <c r="L310" s="6" t="s">
        <v>257</v>
      </c>
      <c r="M310" s="7">
        <v>45825</v>
      </c>
      <c r="N310" s="9">
        <v>77686</v>
      </c>
      <c r="O310" s="6" t="s">
        <v>258</v>
      </c>
      <c r="P310" s="54"/>
      <c r="Q310" s="54"/>
      <c r="R310" s="10">
        <v>4</v>
      </c>
      <c r="S310" s="40"/>
      <c r="T310" s="6" t="s">
        <v>24</v>
      </c>
      <c r="U310" s="6" t="str">
        <f>VLOOKUP(O310,'Customer List'!B:C,2,)</f>
        <v>Gujrat</v>
      </c>
      <c r="V310" s="47"/>
      <c r="W310" s="7"/>
      <c r="X310" s="6" t="str">
        <f t="shared" si="36"/>
        <v/>
      </c>
      <c r="Y310" s="6" t="str">
        <f t="shared" si="37"/>
        <v>Tuesday</v>
      </c>
      <c r="Z310" s="6" t="str">
        <f t="shared" si="38"/>
        <v/>
      </c>
    </row>
    <row r="311" spans="1:26" x14ac:dyDescent="0.25">
      <c r="A311" s="6">
        <f t="shared" si="40"/>
        <v>310</v>
      </c>
      <c r="B311" s="6" t="s">
        <v>253</v>
      </c>
      <c r="C311" s="7">
        <v>45818</v>
      </c>
      <c r="D311" s="7">
        <v>45824</v>
      </c>
      <c r="E311" s="24">
        <v>201</v>
      </c>
      <c r="F311" s="26">
        <f t="shared" si="35"/>
        <v>402</v>
      </c>
      <c r="G311" s="8">
        <v>103047</v>
      </c>
      <c r="H311" s="8" t="s">
        <v>1396</v>
      </c>
      <c r="I311" s="8">
        <v>2</v>
      </c>
      <c r="J311" s="8">
        <v>2</v>
      </c>
      <c r="K311" s="8">
        <f t="shared" si="39"/>
        <v>0</v>
      </c>
      <c r="L311" s="6" t="s">
        <v>257</v>
      </c>
      <c r="M311" s="7">
        <v>45825</v>
      </c>
      <c r="N311" s="9">
        <v>58156</v>
      </c>
      <c r="O311" s="6" t="s">
        <v>258</v>
      </c>
      <c r="P311" s="54"/>
      <c r="Q311" s="54"/>
      <c r="R311" s="10">
        <v>4</v>
      </c>
      <c r="S311" s="40"/>
      <c r="T311" s="6" t="s">
        <v>24</v>
      </c>
      <c r="U311" s="6" t="str">
        <f>VLOOKUP(O311,'Customer List'!B:C,2,)</f>
        <v>Gujrat</v>
      </c>
      <c r="V311" s="47"/>
      <c r="W311" s="7"/>
      <c r="X311" s="6" t="str">
        <f t="shared" si="36"/>
        <v/>
      </c>
      <c r="Y311" s="6" t="str">
        <f t="shared" si="37"/>
        <v>Tuesday</v>
      </c>
      <c r="Z311" s="6" t="str">
        <f t="shared" si="38"/>
        <v/>
      </c>
    </row>
    <row r="312" spans="1:26" x14ac:dyDescent="0.25">
      <c r="A312" s="6">
        <f t="shared" si="40"/>
        <v>311</v>
      </c>
      <c r="B312" s="6" t="s">
        <v>253</v>
      </c>
      <c r="C312" s="7">
        <v>45818</v>
      </c>
      <c r="D312" s="7">
        <v>45824</v>
      </c>
      <c r="E312" s="24">
        <v>126.6</v>
      </c>
      <c r="F312" s="26">
        <f t="shared" si="35"/>
        <v>253.2</v>
      </c>
      <c r="G312" s="8">
        <v>103232</v>
      </c>
      <c r="H312" s="8" t="s">
        <v>1397</v>
      </c>
      <c r="I312" s="8">
        <v>2</v>
      </c>
      <c r="J312" s="8">
        <v>2</v>
      </c>
      <c r="K312" s="8">
        <f t="shared" si="39"/>
        <v>0</v>
      </c>
      <c r="L312" s="6" t="s">
        <v>257</v>
      </c>
      <c r="M312" s="7">
        <v>45825</v>
      </c>
      <c r="N312" s="9">
        <v>45787</v>
      </c>
      <c r="O312" s="6" t="s">
        <v>258</v>
      </c>
      <c r="P312" s="54"/>
      <c r="Q312" s="54"/>
      <c r="R312" s="10">
        <v>4</v>
      </c>
      <c r="S312" s="40"/>
      <c r="T312" s="6" t="s">
        <v>24</v>
      </c>
      <c r="U312" s="6" t="str">
        <f>VLOOKUP(O312,'Customer List'!B:C,2,)</f>
        <v>Gujrat</v>
      </c>
      <c r="V312" s="47"/>
      <c r="W312" s="7"/>
      <c r="X312" s="6" t="str">
        <f t="shared" si="36"/>
        <v/>
      </c>
      <c r="Y312" s="6" t="str">
        <f t="shared" si="37"/>
        <v>Tuesday</v>
      </c>
      <c r="Z312" s="6" t="str">
        <f t="shared" si="38"/>
        <v/>
      </c>
    </row>
    <row r="313" spans="1:26" x14ac:dyDescent="0.25">
      <c r="A313" s="6">
        <f t="shared" si="40"/>
        <v>312</v>
      </c>
      <c r="B313" s="6" t="s">
        <v>253</v>
      </c>
      <c r="C313" s="7">
        <v>45818</v>
      </c>
      <c r="D313" s="7">
        <v>45824</v>
      </c>
      <c r="E313" s="24">
        <v>156.75</v>
      </c>
      <c r="F313" s="26">
        <f t="shared" si="35"/>
        <v>313.5</v>
      </c>
      <c r="G313" s="8">
        <v>103241</v>
      </c>
      <c r="H313" s="8" t="s">
        <v>1398</v>
      </c>
      <c r="I313" s="8">
        <v>2</v>
      </c>
      <c r="J313" s="8">
        <v>2</v>
      </c>
      <c r="K313" s="8">
        <f t="shared" si="39"/>
        <v>0</v>
      </c>
      <c r="L313" s="6" t="s">
        <v>257</v>
      </c>
      <c r="M313" s="7">
        <v>45825</v>
      </c>
      <c r="N313" s="9">
        <v>45353</v>
      </c>
      <c r="O313" s="6" t="s">
        <v>258</v>
      </c>
      <c r="P313" s="54"/>
      <c r="Q313" s="54"/>
      <c r="R313" s="10">
        <v>4</v>
      </c>
      <c r="S313" s="40"/>
      <c r="T313" s="6" t="s">
        <v>24</v>
      </c>
      <c r="U313" s="6" t="str">
        <f>VLOOKUP(O313,'Customer List'!B:C,2,)</f>
        <v>Gujrat</v>
      </c>
      <c r="V313" s="47"/>
      <c r="W313" s="7"/>
      <c r="X313" s="6" t="str">
        <f t="shared" si="36"/>
        <v/>
      </c>
      <c r="Y313" s="6" t="str">
        <f t="shared" si="37"/>
        <v>Tuesday</v>
      </c>
      <c r="Z313" s="6" t="str">
        <f t="shared" si="38"/>
        <v/>
      </c>
    </row>
    <row r="314" spans="1:26" x14ac:dyDescent="0.25">
      <c r="A314" s="6">
        <f t="shared" si="40"/>
        <v>313</v>
      </c>
      <c r="B314" s="6" t="s">
        <v>253</v>
      </c>
      <c r="C314" s="7">
        <v>45818</v>
      </c>
      <c r="D314" s="7">
        <v>45824</v>
      </c>
      <c r="E314" s="24">
        <v>129</v>
      </c>
      <c r="F314" s="26">
        <f t="shared" si="35"/>
        <v>258</v>
      </c>
      <c r="G314" s="8">
        <v>104418</v>
      </c>
      <c r="H314" s="8" t="s">
        <v>1399</v>
      </c>
      <c r="I314" s="8">
        <v>2</v>
      </c>
      <c r="J314" s="8">
        <v>2</v>
      </c>
      <c r="K314" s="8">
        <f t="shared" si="39"/>
        <v>0</v>
      </c>
      <c r="L314" s="6" t="s">
        <v>257</v>
      </c>
      <c r="M314" s="7">
        <v>45825</v>
      </c>
      <c r="N314" s="9">
        <v>46655</v>
      </c>
      <c r="O314" s="6" t="s">
        <v>258</v>
      </c>
      <c r="P314" s="54"/>
      <c r="Q314" s="54"/>
      <c r="R314" s="10">
        <v>4</v>
      </c>
      <c r="S314" s="40"/>
      <c r="T314" s="6" t="s">
        <v>24</v>
      </c>
      <c r="U314" s="6" t="str">
        <f>VLOOKUP(O314,'Customer List'!B:C,2,)</f>
        <v>Gujrat</v>
      </c>
      <c r="V314" s="47"/>
      <c r="W314" s="7"/>
      <c r="X314" s="6" t="str">
        <f t="shared" si="36"/>
        <v/>
      </c>
      <c r="Y314" s="6" t="str">
        <f t="shared" si="37"/>
        <v>Tuesday</v>
      </c>
      <c r="Z314" s="6" t="str">
        <f t="shared" si="38"/>
        <v/>
      </c>
    </row>
    <row r="315" spans="1:26" ht="30" x14ac:dyDescent="0.25">
      <c r="A315" s="6">
        <f t="shared" si="40"/>
        <v>314</v>
      </c>
      <c r="B315" s="6" t="s">
        <v>253</v>
      </c>
      <c r="C315" s="7">
        <v>45818</v>
      </c>
      <c r="D315" s="7">
        <v>45824</v>
      </c>
      <c r="E315" s="24">
        <v>844.8</v>
      </c>
      <c r="F315" s="26">
        <f t="shared" si="35"/>
        <v>844.8</v>
      </c>
      <c r="G315" s="8">
        <v>106214</v>
      </c>
      <c r="H315" s="8" t="s">
        <v>1400</v>
      </c>
      <c r="I315" s="8">
        <v>1</v>
      </c>
      <c r="J315" s="8">
        <v>1</v>
      </c>
      <c r="K315" s="8">
        <f t="shared" si="39"/>
        <v>0</v>
      </c>
      <c r="L315" s="6" t="s">
        <v>259</v>
      </c>
      <c r="M315" s="7">
        <v>45824</v>
      </c>
      <c r="N315" s="9">
        <v>100320</v>
      </c>
      <c r="O315" s="6" t="s">
        <v>260</v>
      </c>
      <c r="P315" s="54"/>
      <c r="Q315" s="54"/>
      <c r="R315" s="10">
        <v>4</v>
      </c>
      <c r="S315" s="40" t="s">
        <v>829</v>
      </c>
      <c r="T315" s="6" t="s">
        <v>24</v>
      </c>
      <c r="U315" s="6" t="str">
        <f>VLOOKUP(O315,'Customer List'!B:C,2,)</f>
        <v>Delhi</v>
      </c>
      <c r="V315" s="47"/>
      <c r="W315" s="7"/>
      <c r="X315" s="6" t="str">
        <f t="shared" si="36"/>
        <v/>
      </c>
      <c r="Y315" s="6" t="str">
        <f t="shared" si="37"/>
        <v>Monday</v>
      </c>
      <c r="Z315" s="6" t="str">
        <f t="shared" si="38"/>
        <v/>
      </c>
    </row>
    <row r="316" spans="1:26" x14ac:dyDescent="0.25">
      <c r="A316" s="6">
        <f t="shared" si="40"/>
        <v>315</v>
      </c>
      <c r="B316" s="6" t="s">
        <v>253</v>
      </c>
      <c r="C316" s="7">
        <v>45818</v>
      </c>
      <c r="D316" s="7">
        <v>45824</v>
      </c>
      <c r="E316" s="24">
        <v>129</v>
      </c>
      <c r="F316" s="26">
        <f t="shared" si="35"/>
        <v>258</v>
      </c>
      <c r="G316" s="8">
        <v>108422</v>
      </c>
      <c r="H316" s="8" t="s">
        <v>1401</v>
      </c>
      <c r="I316" s="8">
        <v>2</v>
      </c>
      <c r="J316" s="8">
        <v>2</v>
      </c>
      <c r="K316" s="8">
        <f t="shared" si="39"/>
        <v>0</v>
      </c>
      <c r="L316" s="6" t="s">
        <v>257</v>
      </c>
      <c r="M316" s="7">
        <v>45825</v>
      </c>
      <c r="N316" s="9">
        <v>46655</v>
      </c>
      <c r="O316" s="6" t="s">
        <v>258</v>
      </c>
      <c r="P316" s="54"/>
      <c r="Q316" s="54"/>
      <c r="R316" s="10">
        <v>4</v>
      </c>
      <c r="S316" s="40"/>
      <c r="T316" s="6" t="s">
        <v>24</v>
      </c>
      <c r="U316" s="6" t="str">
        <f>VLOOKUP(O316,'Customer List'!B:C,2,)</f>
        <v>Gujrat</v>
      </c>
      <c r="V316" s="47"/>
      <c r="W316" s="7"/>
      <c r="X316" s="6" t="str">
        <f t="shared" si="36"/>
        <v/>
      </c>
      <c r="Y316" s="6" t="str">
        <f t="shared" si="37"/>
        <v>Tuesday</v>
      </c>
      <c r="Z316" s="6" t="str">
        <f t="shared" si="38"/>
        <v/>
      </c>
    </row>
    <row r="317" spans="1:26" x14ac:dyDescent="0.25">
      <c r="A317" s="6">
        <f t="shared" si="40"/>
        <v>316</v>
      </c>
      <c r="B317" s="6" t="s">
        <v>253</v>
      </c>
      <c r="C317" s="7">
        <v>45818</v>
      </c>
      <c r="D317" s="7">
        <v>45824</v>
      </c>
      <c r="E317" s="24">
        <v>211.8</v>
      </c>
      <c r="F317" s="26">
        <f t="shared" si="35"/>
        <v>423.6</v>
      </c>
      <c r="G317" s="8">
        <v>109104</v>
      </c>
      <c r="H317" s="8" t="s">
        <v>1402</v>
      </c>
      <c r="I317" s="8">
        <v>2</v>
      </c>
      <c r="J317" s="8">
        <v>2</v>
      </c>
      <c r="K317" s="8">
        <f t="shared" si="39"/>
        <v>0</v>
      </c>
      <c r="L317" s="6" t="s">
        <v>257</v>
      </c>
      <c r="M317" s="7">
        <v>45825</v>
      </c>
      <c r="N317" s="9">
        <v>76601</v>
      </c>
      <c r="O317" s="6" t="s">
        <v>258</v>
      </c>
      <c r="P317" s="54"/>
      <c r="Q317" s="54"/>
      <c r="R317" s="10">
        <v>4</v>
      </c>
      <c r="S317" s="40"/>
      <c r="T317" s="6" t="s">
        <v>24</v>
      </c>
      <c r="U317" s="6" t="str">
        <f>VLOOKUP(O317,'Customer List'!B:C,2,)</f>
        <v>Gujrat</v>
      </c>
      <c r="V317" s="47"/>
      <c r="W317" s="7"/>
      <c r="X317" s="6" t="str">
        <f t="shared" si="36"/>
        <v/>
      </c>
      <c r="Y317" s="6" t="str">
        <f t="shared" si="37"/>
        <v>Tuesday</v>
      </c>
      <c r="Z317" s="6" t="str">
        <f t="shared" si="38"/>
        <v/>
      </c>
    </row>
    <row r="318" spans="1:26" x14ac:dyDescent="0.25">
      <c r="A318" s="6">
        <f t="shared" si="40"/>
        <v>317</v>
      </c>
      <c r="B318" s="6" t="s">
        <v>253</v>
      </c>
      <c r="C318" s="7">
        <v>45818</v>
      </c>
      <c r="D318" s="7">
        <v>45824</v>
      </c>
      <c r="E318" s="24">
        <v>182.4</v>
      </c>
      <c r="F318" s="26">
        <f t="shared" si="35"/>
        <v>364.8</v>
      </c>
      <c r="G318" s="8">
        <v>109116</v>
      </c>
      <c r="H318" s="8" t="s">
        <v>1403</v>
      </c>
      <c r="I318" s="8">
        <v>2</v>
      </c>
      <c r="J318" s="8">
        <v>2</v>
      </c>
      <c r="K318" s="8">
        <f t="shared" si="39"/>
        <v>0</v>
      </c>
      <c r="L318" s="6" t="s">
        <v>257</v>
      </c>
      <c r="M318" s="7">
        <v>45825</v>
      </c>
      <c r="N318" s="9">
        <v>65968</v>
      </c>
      <c r="O318" s="6" t="s">
        <v>258</v>
      </c>
      <c r="P318" s="54"/>
      <c r="Q318" s="54"/>
      <c r="R318" s="10">
        <v>4</v>
      </c>
      <c r="S318" s="40"/>
      <c r="T318" s="6" t="s">
        <v>24</v>
      </c>
      <c r="U318" s="6" t="str">
        <f>VLOOKUP(O318,'Customer List'!B:C,2,)</f>
        <v>Gujrat</v>
      </c>
      <c r="V318" s="47"/>
      <c r="W318" s="7"/>
      <c r="X318" s="6" t="str">
        <f t="shared" si="36"/>
        <v/>
      </c>
      <c r="Y318" s="6" t="str">
        <f t="shared" si="37"/>
        <v>Tuesday</v>
      </c>
      <c r="Z318" s="6" t="str">
        <f t="shared" si="38"/>
        <v/>
      </c>
    </row>
    <row r="319" spans="1:26" x14ac:dyDescent="0.25">
      <c r="A319" s="6">
        <f t="shared" si="40"/>
        <v>318</v>
      </c>
      <c r="B319" s="6" t="s">
        <v>253</v>
      </c>
      <c r="C319" s="7">
        <v>45818</v>
      </c>
      <c r="D319" s="7">
        <v>45824</v>
      </c>
      <c r="E319" s="24">
        <v>88.2</v>
      </c>
      <c r="F319" s="26">
        <f t="shared" si="35"/>
        <v>88.2</v>
      </c>
      <c r="G319" s="8">
        <v>113815</v>
      </c>
      <c r="H319" s="8" t="s">
        <v>1404</v>
      </c>
      <c r="I319" s="8">
        <v>1</v>
      </c>
      <c r="J319" s="8">
        <v>1</v>
      </c>
      <c r="K319" s="8">
        <f t="shared" si="39"/>
        <v>0</v>
      </c>
      <c r="L319" s="6" t="s">
        <v>261</v>
      </c>
      <c r="M319" s="7">
        <v>45825</v>
      </c>
      <c r="N319" s="9">
        <v>13965</v>
      </c>
      <c r="O319" s="6" t="s">
        <v>262</v>
      </c>
      <c r="P319" s="54" t="s">
        <v>1144</v>
      </c>
      <c r="Q319" s="54" t="s">
        <v>1144</v>
      </c>
      <c r="R319" s="10">
        <v>4</v>
      </c>
      <c r="S319" s="40"/>
      <c r="T319" s="6" t="s">
        <v>24</v>
      </c>
      <c r="U319" s="6" t="str">
        <f>VLOOKUP(O319,'Customer List'!B:C,2,)</f>
        <v>Delhi</v>
      </c>
      <c r="V319" s="47"/>
      <c r="W319" s="7"/>
      <c r="X319" s="6" t="str">
        <f t="shared" si="36"/>
        <v/>
      </c>
      <c r="Y319" s="6" t="str">
        <f t="shared" si="37"/>
        <v>Tuesday</v>
      </c>
      <c r="Z319" s="6" t="str">
        <f t="shared" si="38"/>
        <v/>
      </c>
    </row>
    <row r="320" spans="1:26" x14ac:dyDescent="0.25">
      <c r="A320" s="6">
        <f t="shared" si="40"/>
        <v>319</v>
      </c>
      <c r="B320" s="6" t="s">
        <v>253</v>
      </c>
      <c r="C320" s="7">
        <v>45818</v>
      </c>
      <c r="D320" s="7">
        <v>45824</v>
      </c>
      <c r="E320" s="24">
        <v>74.400000000000006</v>
      </c>
      <c r="F320" s="26">
        <f t="shared" si="35"/>
        <v>148.80000000000001</v>
      </c>
      <c r="G320" s="8">
        <v>115502</v>
      </c>
      <c r="H320" s="8" t="s">
        <v>1405</v>
      </c>
      <c r="I320" s="8">
        <v>2</v>
      </c>
      <c r="J320" s="8">
        <v>2</v>
      </c>
      <c r="K320" s="8">
        <f t="shared" si="39"/>
        <v>0</v>
      </c>
      <c r="L320" s="6" t="s">
        <v>257</v>
      </c>
      <c r="M320" s="7">
        <v>45825</v>
      </c>
      <c r="N320" s="9">
        <v>26908</v>
      </c>
      <c r="O320" s="6" t="s">
        <v>258</v>
      </c>
      <c r="P320" s="54"/>
      <c r="Q320" s="54"/>
      <c r="R320" s="10">
        <v>4</v>
      </c>
      <c r="S320" s="40"/>
      <c r="T320" s="6" t="s">
        <v>24</v>
      </c>
      <c r="U320" s="6" t="str">
        <f>VLOOKUP(O320,'Customer List'!B:C,2,)</f>
        <v>Gujrat</v>
      </c>
      <c r="V320" s="47"/>
      <c r="W320" s="7"/>
      <c r="X320" s="6" t="str">
        <f t="shared" si="36"/>
        <v/>
      </c>
      <c r="Y320" s="6" t="str">
        <f t="shared" si="37"/>
        <v>Tuesday</v>
      </c>
      <c r="Z320" s="6" t="str">
        <f t="shared" si="38"/>
        <v/>
      </c>
    </row>
    <row r="321" spans="1:26" x14ac:dyDescent="0.25">
      <c r="A321" s="6">
        <f t="shared" si="40"/>
        <v>320</v>
      </c>
      <c r="B321" s="6" t="s">
        <v>253</v>
      </c>
      <c r="C321" s="7">
        <v>45818</v>
      </c>
      <c r="D321" s="7">
        <v>45824</v>
      </c>
      <c r="E321" s="24">
        <v>129</v>
      </c>
      <c r="F321" s="26">
        <f t="shared" si="35"/>
        <v>258</v>
      </c>
      <c r="G321" s="8">
        <v>115520</v>
      </c>
      <c r="H321" s="8" t="s">
        <v>1406</v>
      </c>
      <c r="I321" s="8">
        <v>2</v>
      </c>
      <c r="J321" s="8">
        <v>2</v>
      </c>
      <c r="K321" s="8">
        <f t="shared" si="39"/>
        <v>0</v>
      </c>
      <c r="L321" s="6" t="s">
        <v>257</v>
      </c>
      <c r="M321" s="7">
        <v>45825</v>
      </c>
      <c r="N321" s="9">
        <v>46655</v>
      </c>
      <c r="O321" s="6" t="s">
        <v>258</v>
      </c>
      <c r="P321" s="54"/>
      <c r="Q321" s="54"/>
      <c r="R321" s="10">
        <v>4</v>
      </c>
      <c r="S321" s="40"/>
      <c r="T321" s="6" t="s">
        <v>24</v>
      </c>
      <c r="U321" s="6" t="str">
        <f>VLOOKUP(O321,'Customer List'!B:C,2,)</f>
        <v>Gujrat</v>
      </c>
      <c r="V321" s="47"/>
      <c r="W321" s="7"/>
      <c r="X321" s="6" t="str">
        <f t="shared" si="36"/>
        <v/>
      </c>
      <c r="Y321" s="6" t="str">
        <f t="shared" si="37"/>
        <v>Tuesday</v>
      </c>
      <c r="Z321" s="6" t="str">
        <f t="shared" si="38"/>
        <v/>
      </c>
    </row>
    <row r="322" spans="1:26" x14ac:dyDescent="0.25">
      <c r="A322" s="6">
        <f t="shared" si="40"/>
        <v>321</v>
      </c>
      <c r="B322" s="6" t="s">
        <v>253</v>
      </c>
      <c r="C322" s="7">
        <v>45818</v>
      </c>
      <c r="D322" s="7">
        <v>45824</v>
      </c>
      <c r="E322" s="24">
        <v>129</v>
      </c>
      <c r="F322" s="26">
        <f t="shared" si="35"/>
        <v>129</v>
      </c>
      <c r="G322" s="8">
        <v>116220</v>
      </c>
      <c r="H322" s="8" t="s">
        <v>1407</v>
      </c>
      <c r="I322" s="8">
        <v>1</v>
      </c>
      <c r="J322" s="8">
        <v>1</v>
      </c>
      <c r="K322" s="8">
        <f t="shared" si="39"/>
        <v>0</v>
      </c>
      <c r="L322" s="6" t="s">
        <v>257</v>
      </c>
      <c r="M322" s="7">
        <v>45825</v>
      </c>
      <c r="N322" s="9">
        <v>23327.5</v>
      </c>
      <c r="O322" s="6" t="s">
        <v>258</v>
      </c>
      <c r="P322" s="54"/>
      <c r="Q322" s="54"/>
      <c r="R322" s="10">
        <v>4</v>
      </c>
      <c r="S322" s="40"/>
      <c r="T322" s="6" t="s">
        <v>24</v>
      </c>
      <c r="U322" s="6" t="str">
        <f>VLOOKUP(O322,'Customer List'!B:C,2,)</f>
        <v>Gujrat</v>
      </c>
      <c r="V322" s="47"/>
      <c r="W322" s="7"/>
      <c r="X322" s="6" t="str">
        <f t="shared" si="36"/>
        <v/>
      </c>
      <c r="Y322" s="6" t="str">
        <f t="shared" si="37"/>
        <v>Tuesday</v>
      </c>
      <c r="Z322" s="6" t="str">
        <f t="shared" si="38"/>
        <v/>
      </c>
    </row>
    <row r="323" spans="1:26" x14ac:dyDescent="0.25">
      <c r="A323" s="6">
        <f t="shared" si="40"/>
        <v>322</v>
      </c>
      <c r="B323" s="6" t="s">
        <v>253</v>
      </c>
      <c r="C323" s="7">
        <v>45818</v>
      </c>
      <c r="D323" s="7">
        <v>45824</v>
      </c>
      <c r="E323" s="24">
        <v>188.4</v>
      </c>
      <c r="F323" s="26">
        <f t="shared" si="35"/>
        <v>376.8</v>
      </c>
      <c r="G323" s="8">
        <v>123130</v>
      </c>
      <c r="H323" s="8" t="s">
        <v>1408</v>
      </c>
      <c r="I323" s="8">
        <v>2</v>
      </c>
      <c r="J323" s="8">
        <v>2</v>
      </c>
      <c r="K323" s="8">
        <f t="shared" si="39"/>
        <v>0</v>
      </c>
      <c r="L323" s="6" t="s">
        <v>257</v>
      </c>
      <c r="M323" s="7">
        <v>45825</v>
      </c>
      <c r="N323" s="9">
        <v>68138</v>
      </c>
      <c r="O323" s="6" t="s">
        <v>258</v>
      </c>
      <c r="P323" s="54"/>
      <c r="Q323" s="54"/>
      <c r="R323" s="10">
        <v>4</v>
      </c>
      <c r="S323" s="40"/>
      <c r="T323" s="6" t="s">
        <v>24</v>
      </c>
      <c r="U323" s="6" t="str">
        <f>VLOOKUP(O323,'Customer List'!B:C,2,)</f>
        <v>Gujrat</v>
      </c>
      <c r="V323" s="47"/>
      <c r="W323" s="7"/>
      <c r="X323" s="6" t="str">
        <f t="shared" si="36"/>
        <v/>
      </c>
      <c r="Y323" s="6" t="str">
        <f t="shared" si="37"/>
        <v>Tuesday</v>
      </c>
      <c r="Z323" s="6" t="str">
        <f t="shared" si="38"/>
        <v/>
      </c>
    </row>
    <row r="324" spans="1:26" ht="30" x14ac:dyDescent="0.25">
      <c r="A324" s="6">
        <f t="shared" si="40"/>
        <v>323</v>
      </c>
      <c r="B324" s="6" t="s">
        <v>253</v>
      </c>
      <c r="C324" s="7">
        <v>45818</v>
      </c>
      <c r="D324" s="7">
        <v>45824</v>
      </c>
      <c r="E324" s="24">
        <v>844.8</v>
      </c>
      <c r="F324" s="26">
        <f t="shared" ref="F324:F387" si="41">E324*I324</f>
        <v>844.8</v>
      </c>
      <c r="G324" s="8">
        <v>135248</v>
      </c>
      <c r="H324" s="8" t="s">
        <v>1409</v>
      </c>
      <c r="I324" s="8">
        <v>1</v>
      </c>
      <c r="J324" s="8">
        <v>1</v>
      </c>
      <c r="K324" s="8">
        <f t="shared" si="39"/>
        <v>0</v>
      </c>
      <c r="L324" s="6" t="s">
        <v>259</v>
      </c>
      <c r="M324" s="7">
        <v>45824</v>
      </c>
      <c r="N324" s="9">
        <v>100320</v>
      </c>
      <c r="O324" s="6" t="s">
        <v>263</v>
      </c>
      <c r="P324" s="54"/>
      <c r="Q324" s="54"/>
      <c r="R324" s="10">
        <v>4</v>
      </c>
      <c r="S324" s="40" t="s">
        <v>829</v>
      </c>
      <c r="T324" s="6" t="s">
        <v>24</v>
      </c>
      <c r="U324" s="6" t="str">
        <f>VLOOKUP(O324,'Customer List'!B:C,2,)</f>
        <v>Delhi</v>
      </c>
      <c r="V324" s="47"/>
      <c r="W324" s="7"/>
      <c r="X324" s="6" t="str">
        <f t="shared" si="36"/>
        <v/>
      </c>
      <c r="Y324" s="6" t="str">
        <f t="shared" si="37"/>
        <v>Monday</v>
      </c>
      <c r="Z324" s="6" t="str">
        <f t="shared" si="38"/>
        <v/>
      </c>
    </row>
    <row r="325" spans="1:26" x14ac:dyDescent="0.25">
      <c r="A325" s="6">
        <f t="shared" si="40"/>
        <v>324</v>
      </c>
      <c r="B325" s="6" t="s">
        <v>253</v>
      </c>
      <c r="C325" s="7">
        <v>45818</v>
      </c>
      <c r="D325" s="7">
        <v>45824</v>
      </c>
      <c r="E325" s="24">
        <v>191.1</v>
      </c>
      <c r="F325" s="26">
        <f t="shared" si="41"/>
        <v>382.2</v>
      </c>
      <c r="G325" s="8">
        <v>142512</v>
      </c>
      <c r="H325" s="8" t="s">
        <v>1410</v>
      </c>
      <c r="I325" s="8">
        <v>2</v>
      </c>
      <c r="J325" s="8">
        <v>2</v>
      </c>
      <c r="K325" s="8">
        <f t="shared" si="39"/>
        <v>0</v>
      </c>
      <c r="L325" s="6" t="s">
        <v>257</v>
      </c>
      <c r="M325" s="7">
        <v>45825</v>
      </c>
      <c r="N325" s="9">
        <v>69223</v>
      </c>
      <c r="O325" s="6" t="s">
        <v>258</v>
      </c>
      <c r="P325" s="54"/>
      <c r="Q325" s="54"/>
      <c r="R325" s="10">
        <v>4</v>
      </c>
      <c r="S325" s="40"/>
      <c r="T325" s="6" t="s">
        <v>24</v>
      </c>
      <c r="U325" s="6" t="str">
        <f>VLOOKUP(O325,'Customer List'!B:C,2,)</f>
        <v>Gujrat</v>
      </c>
      <c r="V325" s="47"/>
      <c r="W325" s="7"/>
      <c r="X325" s="6" t="str">
        <f t="shared" ref="X325:X388" si="42">IF(W325="", "", W325-M325)</f>
        <v/>
      </c>
      <c r="Y325" s="6" t="str">
        <f t="shared" ref="Y325:Y388" si="43">IF(M325="", "", TEXT(M325, "dddd"))</f>
        <v>Tuesday</v>
      </c>
      <c r="Z325" s="6" t="str">
        <f t="shared" ref="Z325:Z388" si="44">IF(W325="", "", TEXT(W325, "dddd"))</f>
        <v/>
      </c>
    </row>
    <row r="326" spans="1:26" x14ac:dyDescent="0.25">
      <c r="A326" s="6">
        <f t="shared" si="40"/>
        <v>325</v>
      </c>
      <c r="B326" s="6" t="s">
        <v>253</v>
      </c>
      <c r="C326" s="7">
        <v>45818</v>
      </c>
      <c r="D326" s="7">
        <v>45824</v>
      </c>
      <c r="E326" s="24">
        <v>229.2</v>
      </c>
      <c r="F326" s="26">
        <f t="shared" si="41"/>
        <v>458.4</v>
      </c>
      <c r="G326" s="8">
        <v>144610</v>
      </c>
      <c r="H326" s="8" t="s">
        <v>1411</v>
      </c>
      <c r="I326" s="8">
        <v>2</v>
      </c>
      <c r="J326" s="8">
        <v>2</v>
      </c>
      <c r="K326" s="8">
        <f t="shared" si="39"/>
        <v>0</v>
      </c>
      <c r="L326" s="6" t="s">
        <v>257</v>
      </c>
      <c r="M326" s="7">
        <v>45825</v>
      </c>
      <c r="N326" s="9">
        <v>82894</v>
      </c>
      <c r="O326" s="6" t="s">
        <v>258</v>
      </c>
      <c r="P326" s="54"/>
      <c r="Q326" s="54"/>
      <c r="R326" s="10">
        <v>4</v>
      </c>
      <c r="S326" s="40"/>
      <c r="T326" s="6" t="s">
        <v>24</v>
      </c>
      <c r="U326" s="6" t="str">
        <f>VLOOKUP(O326,'Customer List'!B:C,2,)</f>
        <v>Gujrat</v>
      </c>
      <c r="V326" s="47"/>
      <c r="W326" s="7"/>
      <c r="X326" s="6" t="str">
        <f t="shared" si="42"/>
        <v/>
      </c>
      <c r="Y326" s="6" t="str">
        <f t="shared" si="43"/>
        <v>Tuesday</v>
      </c>
      <c r="Z326" s="6" t="str">
        <f t="shared" si="44"/>
        <v/>
      </c>
    </row>
    <row r="327" spans="1:26" x14ac:dyDescent="0.25">
      <c r="A327" s="6">
        <f t="shared" si="40"/>
        <v>326</v>
      </c>
      <c r="B327" s="6" t="s">
        <v>253</v>
      </c>
      <c r="C327" s="7">
        <v>45818</v>
      </c>
      <c r="D327" s="7">
        <v>45824</v>
      </c>
      <c r="E327" s="24">
        <v>116.4</v>
      </c>
      <c r="F327" s="26">
        <f t="shared" si="41"/>
        <v>232.8</v>
      </c>
      <c r="G327" s="8">
        <v>144612</v>
      </c>
      <c r="H327" s="8" t="s">
        <v>1412</v>
      </c>
      <c r="I327" s="8">
        <v>2</v>
      </c>
      <c r="J327" s="8">
        <v>2</v>
      </c>
      <c r="K327" s="8">
        <f t="shared" si="39"/>
        <v>0</v>
      </c>
      <c r="L327" s="6" t="s">
        <v>257</v>
      </c>
      <c r="M327" s="7">
        <v>45825</v>
      </c>
      <c r="N327" s="9">
        <v>42098</v>
      </c>
      <c r="O327" s="6" t="s">
        <v>258</v>
      </c>
      <c r="P327" s="54"/>
      <c r="Q327" s="54"/>
      <c r="R327" s="10">
        <v>4</v>
      </c>
      <c r="S327" s="40"/>
      <c r="T327" s="6" t="s">
        <v>24</v>
      </c>
      <c r="U327" s="6" t="str">
        <f>VLOOKUP(O327,'Customer List'!B:C,2,)</f>
        <v>Gujrat</v>
      </c>
      <c r="V327" s="47"/>
      <c r="W327" s="7"/>
      <c r="X327" s="6" t="str">
        <f t="shared" si="42"/>
        <v/>
      </c>
      <c r="Y327" s="6" t="str">
        <f t="shared" si="43"/>
        <v>Tuesday</v>
      </c>
      <c r="Z327" s="6" t="str">
        <f t="shared" si="44"/>
        <v/>
      </c>
    </row>
    <row r="328" spans="1:26" x14ac:dyDescent="0.25">
      <c r="A328" s="6">
        <f t="shared" si="40"/>
        <v>327</v>
      </c>
      <c r="B328" s="6" t="s">
        <v>253</v>
      </c>
      <c r="C328" s="7">
        <v>45818</v>
      </c>
      <c r="D328" s="7">
        <v>45824</v>
      </c>
      <c r="E328" s="24">
        <v>136.5</v>
      </c>
      <c r="F328" s="26">
        <f t="shared" si="41"/>
        <v>273</v>
      </c>
      <c r="G328" s="8">
        <v>302339</v>
      </c>
      <c r="H328" s="8" t="s">
        <v>1413</v>
      </c>
      <c r="I328" s="8">
        <v>2</v>
      </c>
      <c r="J328" s="8">
        <v>2</v>
      </c>
      <c r="K328" s="8">
        <f t="shared" si="39"/>
        <v>0</v>
      </c>
      <c r="L328" s="6" t="s">
        <v>264</v>
      </c>
      <c r="M328" s="7">
        <v>45825</v>
      </c>
      <c r="N328" s="9">
        <v>41188</v>
      </c>
      <c r="O328" s="6" t="s">
        <v>265</v>
      </c>
      <c r="P328" s="54"/>
      <c r="Q328" s="54"/>
      <c r="R328" s="10">
        <v>4</v>
      </c>
      <c r="S328" s="40" t="s">
        <v>168</v>
      </c>
      <c r="T328" s="6" t="s">
        <v>24</v>
      </c>
      <c r="U328" s="6" t="str">
        <f>VLOOKUP(O328,'Customer List'!B:C,2,)</f>
        <v>Delhi</v>
      </c>
      <c r="V328" s="47"/>
      <c r="W328" s="7"/>
      <c r="X328" s="6" t="str">
        <f t="shared" si="42"/>
        <v/>
      </c>
      <c r="Y328" s="6" t="str">
        <f t="shared" si="43"/>
        <v>Tuesday</v>
      </c>
      <c r="Z328" s="6" t="str">
        <f t="shared" si="44"/>
        <v/>
      </c>
    </row>
    <row r="329" spans="1:26" x14ac:dyDescent="0.25">
      <c r="A329" s="6">
        <f t="shared" si="40"/>
        <v>328</v>
      </c>
      <c r="B329" s="6" t="s">
        <v>253</v>
      </c>
      <c r="C329" s="7">
        <v>45818</v>
      </c>
      <c r="D329" s="7">
        <v>45824</v>
      </c>
      <c r="E329" s="24">
        <v>92.4</v>
      </c>
      <c r="F329" s="26">
        <f t="shared" si="41"/>
        <v>92.4</v>
      </c>
      <c r="G329" s="8">
        <v>310910</v>
      </c>
      <c r="H329" s="8" t="s">
        <v>1414</v>
      </c>
      <c r="I329" s="8">
        <v>1</v>
      </c>
      <c r="J329" s="8">
        <v>1</v>
      </c>
      <c r="K329" s="8">
        <f t="shared" si="39"/>
        <v>0</v>
      </c>
      <c r="L329" s="6" t="s">
        <v>266</v>
      </c>
      <c r="M329" s="7">
        <v>45825</v>
      </c>
      <c r="N329" s="9">
        <v>16709</v>
      </c>
      <c r="O329" s="6" t="s">
        <v>258</v>
      </c>
      <c r="P329" s="54">
        <v>58152141202</v>
      </c>
      <c r="Q329" s="54" t="s">
        <v>46</v>
      </c>
      <c r="R329" s="10">
        <v>4</v>
      </c>
      <c r="S329" s="40"/>
      <c r="T329" s="6" t="s">
        <v>24</v>
      </c>
      <c r="U329" s="6" t="str">
        <f>VLOOKUP(O329,'Customer List'!B:C,2,)</f>
        <v>Gujrat</v>
      </c>
      <c r="V329" s="47"/>
      <c r="W329" s="7">
        <v>45827</v>
      </c>
      <c r="X329" s="6">
        <f t="shared" si="42"/>
        <v>2</v>
      </c>
      <c r="Y329" s="6" t="str">
        <f t="shared" si="43"/>
        <v>Tuesday</v>
      </c>
      <c r="Z329" s="6" t="str">
        <f t="shared" si="44"/>
        <v>Thursday</v>
      </c>
    </row>
    <row r="330" spans="1:26" x14ac:dyDescent="0.25">
      <c r="A330" s="6">
        <f t="shared" si="40"/>
        <v>329</v>
      </c>
      <c r="B330" s="6" t="s">
        <v>253</v>
      </c>
      <c r="C330" s="7">
        <v>45818</v>
      </c>
      <c r="D330" s="7">
        <v>45824</v>
      </c>
      <c r="E330" s="24">
        <v>123.75</v>
      </c>
      <c r="F330" s="26">
        <f t="shared" si="41"/>
        <v>123.75</v>
      </c>
      <c r="G330" s="8">
        <v>317433</v>
      </c>
      <c r="H330" s="8" t="s">
        <v>1415</v>
      </c>
      <c r="I330" s="8">
        <v>1</v>
      </c>
      <c r="J330" s="8">
        <v>1</v>
      </c>
      <c r="K330" s="8">
        <f t="shared" si="39"/>
        <v>0</v>
      </c>
      <c r="L330" s="6" t="s">
        <v>267</v>
      </c>
      <c r="M330" s="7">
        <v>45831</v>
      </c>
      <c r="N330" s="9">
        <v>17602.5</v>
      </c>
      <c r="O330" s="6" t="s">
        <v>268</v>
      </c>
      <c r="P330" s="54"/>
      <c r="Q330" s="54"/>
      <c r="R330" s="10">
        <v>4</v>
      </c>
      <c r="S330" s="40"/>
      <c r="T330" s="6" t="s">
        <v>24</v>
      </c>
      <c r="U330" s="6" t="str">
        <f>VLOOKUP(O330,'Customer List'!B:C,2,)</f>
        <v>Delhi</v>
      </c>
      <c r="V330" s="47"/>
      <c r="W330" s="7"/>
      <c r="X330" s="6" t="str">
        <f t="shared" si="42"/>
        <v/>
      </c>
      <c r="Y330" s="6" t="str">
        <f t="shared" si="43"/>
        <v>Monday</v>
      </c>
      <c r="Z330" s="6" t="str">
        <f t="shared" si="44"/>
        <v/>
      </c>
    </row>
    <row r="331" spans="1:26" ht="30" x14ac:dyDescent="0.25">
      <c r="A331" s="6">
        <f t="shared" si="40"/>
        <v>330</v>
      </c>
      <c r="B331" s="6" t="s">
        <v>253</v>
      </c>
      <c r="C331" s="7">
        <v>45818</v>
      </c>
      <c r="D331" s="7">
        <v>45824</v>
      </c>
      <c r="E331" s="24">
        <v>80.400000000000006</v>
      </c>
      <c r="F331" s="26">
        <f t="shared" si="41"/>
        <v>80.400000000000006</v>
      </c>
      <c r="G331" s="8">
        <v>328109</v>
      </c>
      <c r="H331" s="8" t="s">
        <v>1416</v>
      </c>
      <c r="I331" s="8">
        <v>1</v>
      </c>
      <c r="J331" s="8">
        <v>1</v>
      </c>
      <c r="K331" s="8">
        <f t="shared" si="39"/>
        <v>0</v>
      </c>
      <c r="L331" s="6" t="s">
        <v>259</v>
      </c>
      <c r="M331" s="7">
        <v>45824</v>
      </c>
      <c r="N331" s="9">
        <v>9547.5</v>
      </c>
      <c r="O331" s="6" t="s">
        <v>260</v>
      </c>
      <c r="P331" s="54"/>
      <c r="Q331" s="54"/>
      <c r="R331" s="10">
        <v>4</v>
      </c>
      <c r="S331" s="40" t="s">
        <v>829</v>
      </c>
      <c r="T331" s="6" t="s">
        <v>24</v>
      </c>
      <c r="U331" s="6" t="str">
        <f>VLOOKUP(O331,'Customer List'!B:C,2,)</f>
        <v>Delhi</v>
      </c>
      <c r="V331" s="47"/>
      <c r="W331" s="7"/>
      <c r="X331" s="6" t="str">
        <f t="shared" si="42"/>
        <v/>
      </c>
      <c r="Y331" s="6" t="str">
        <f t="shared" si="43"/>
        <v>Monday</v>
      </c>
      <c r="Z331" s="6" t="str">
        <f t="shared" si="44"/>
        <v/>
      </c>
    </row>
    <row r="332" spans="1:26" ht="30" x14ac:dyDescent="0.25">
      <c r="A332" s="6">
        <f t="shared" si="40"/>
        <v>331</v>
      </c>
      <c r="B332" s="6" t="s">
        <v>253</v>
      </c>
      <c r="C332" s="7">
        <v>45818</v>
      </c>
      <c r="D332" s="7">
        <v>45824</v>
      </c>
      <c r="E332" s="24">
        <v>67.8</v>
      </c>
      <c r="F332" s="26">
        <f t="shared" si="41"/>
        <v>67.8</v>
      </c>
      <c r="G332" s="8">
        <v>343509</v>
      </c>
      <c r="H332" s="8" t="s">
        <v>1417</v>
      </c>
      <c r="I332" s="8">
        <v>1</v>
      </c>
      <c r="J332" s="8">
        <v>1</v>
      </c>
      <c r="K332" s="8">
        <f t="shared" ref="K332:K396" si="45">I332-J332</f>
        <v>0</v>
      </c>
      <c r="L332" s="6" t="s">
        <v>259</v>
      </c>
      <c r="M332" s="7">
        <v>45824</v>
      </c>
      <c r="N332" s="9">
        <v>8051.25</v>
      </c>
      <c r="O332" s="6" t="s">
        <v>260</v>
      </c>
      <c r="P332" s="54"/>
      <c r="Q332" s="54"/>
      <c r="R332" s="10">
        <v>4</v>
      </c>
      <c r="S332" s="40" t="s">
        <v>829</v>
      </c>
      <c r="T332" s="6" t="s">
        <v>24</v>
      </c>
      <c r="U332" s="6" t="str">
        <f>VLOOKUP(O332,'Customer List'!B:C,2,)</f>
        <v>Delhi</v>
      </c>
      <c r="V332" s="47"/>
      <c r="W332" s="7"/>
      <c r="X332" s="6" t="str">
        <f t="shared" si="42"/>
        <v/>
      </c>
      <c r="Y332" s="6" t="str">
        <f t="shared" si="43"/>
        <v>Monday</v>
      </c>
      <c r="Z332" s="6" t="str">
        <f t="shared" si="44"/>
        <v/>
      </c>
    </row>
    <row r="333" spans="1:26" x14ac:dyDescent="0.25">
      <c r="A333" s="6">
        <f t="shared" ref="A333:A396" si="46">A332+1</f>
        <v>332</v>
      </c>
      <c r="B333" s="6" t="s">
        <v>253</v>
      </c>
      <c r="C333" s="7">
        <v>45818</v>
      </c>
      <c r="D333" s="7">
        <v>45824</v>
      </c>
      <c r="E333" s="24">
        <v>142.5</v>
      </c>
      <c r="F333" s="26">
        <f t="shared" si="41"/>
        <v>142.5</v>
      </c>
      <c r="G333" s="8">
        <v>344007</v>
      </c>
      <c r="H333" s="8" t="s">
        <v>1418</v>
      </c>
      <c r="I333" s="8">
        <v>1</v>
      </c>
      <c r="J333" s="8">
        <v>1</v>
      </c>
      <c r="K333" s="8">
        <f t="shared" si="45"/>
        <v>0</v>
      </c>
      <c r="L333" s="6" t="s">
        <v>264</v>
      </c>
      <c r="M333" s="7">
        <v>45825</v>
      </c>
      <c r="N333" s="9">
        <v>21498.5</v>
      </c>
      <c r="O333" s="6" t="s">
        <v>265</v>
      </c>
      <c r="P333" s="54"/>
      <c r="Q333" s="54"/>
      <c r="R333" s="10">
        <v>4</v>
      </c>
      <c r="S333" s="40" t="s">
        <v>168</v>
      </c>
      <c r="T333" s="6" t="s">
        <v>24</v>
      </c>
      <c r="U333" s="6" t="str">
        <f>VLOOKUP(O333,'Customer List'!B:C,2,)</f>
        <v>Delhi</v>
      </c>
      <c r="V333" s="47"/>
      <c r="W333" s="7"/>
      <c r="X333" s="6" t="str">
        <f t="shared" si="42"/>
        <v/>
      </c>
      <c r="Y333" s="6" t="str">
        <f t="shared" si="43"/>
        <v>Tuesday</v>
      </c>
      <c r="Z333" s="6" t="str">
        <f t="shared" si="44"/>
        <v/>
      </c>
    </row>
    <row r="334" spans="1:26" x14ac:dyDescent="0.25">
      <c r="A334" s="6">
        <f t="shared" si="46"/>
        <v>333</v>
      </c>
      <c r="B334" s="6" t="s">
        <v>253</v>
      </c>
      <c r="C334" s="7">
        <v>45818</v>
      </c>
      <c r="D334" s="7">
        <v>45824</v>
      </c>
      <c r="E334" s="24">
        <v>202.8</v>
      </c>
      <c r="F334" s="26">
        <f t="shared" si="41"/>
        <v>811.2</v>
      </c>
      <c r="G334" s="8">
        <v>353214</v>
      </c>
      <c r="H334" s="8" t="s">
        <v>1419</v>
      </c>
      <c r="I334" s="8">
        <v>4</v>
      </c>
      <c r="J334" s="8">
        <v>4</v>
      </c>
      <c r="K334" s="8">
        <f t="shared" si="45"/>
        <v>0</v>
      </c>
      <c r="L334" s="6" t="s">
        <v>269</v>
      </c>
      <c r="M334" s="7">
        <v>45825</v>
      </c>
      <c r="N334" s="9">
        <v>446692</v>
      </c>
      <c r="O334" s="6" t="s">
        <v>270</v>
      </c>
      <c r="P334" s="54">
        <v>58152136291</v>
      </c>
      <c r="Q334" s="54" t="s">
        <v>46</v>
      </c>
      <c r="R334" s="10">
        <v>4</v>
      </c>
      <c r="S334" s="40"/>
      <c r="T334" s="6" t="s">
        <v>24</v>
      </c>
      <c r="U334" s="6" t="str">
        <f>VLOOKUP(O334,'Customer List'!B:C,2,)</f>
        <v>Banglore</v>
      </c>
      <c r="V334" s="47"/>
      <c r="W334" s="7">
        <v>45826</v>
      </c>
      <c r="X334" s="6">
        <f t="shared" si="42"/>
        <v>1</v>
      </c>
      <c r="Y334" s="6" t="str">
        <f t="shared" si="43"/>
        <v>Tuesday</v>
      </c>
      <c r="Z334" s="6" t="str">
        <f t="shared" si="44"/>
        <v>Wednesday</v>
      </c>
    </row>
    <row r="335" spans="1:26" x14ac:dyDescent="0.25">
      <c r="A335" s="6">
        <f t="shared" si="46"/>
        <v>334</v>
      </c>
      <c r="B335" s="6" t="s">
        <v>253</v>
      </c>
      <c r="C335" s="7">
        <v>45818</v>
      </c>
      <c r="D335" s="7">
        <v>45824</v>
      </c>
      <c r="E335" s="24">
        <v>156.75</v>
      </c>
      <c r="F335" s="26">
        <f t="shared" si="41"/>
        <v>156.75</v>
      </c>
      <c r="G335" s="8">
        <v>356619</v>
      </c>
      <c r="H335" s="8" t="s">
        <v>1420</v>
      </c>
      <c r="I335" s="8">
        <v>1</v>
      </c>
      <c r="J335" s="8">
        <v>1</v>
      </c>
      <c r="K335" s="8">
        <f t="shared" si="45"/>
        <v>0</v>
      </c>
      <c r="L335" s="6" t="s">
        <v>271</v>
      </c>
      <c r="M335" s="7">
        <v>45825</v>
      </c>
      <c r="N335" s="9">
        <v>19437</v>
      </c>
      <c r="O335" s="6" t="s">
        <v>272</v>
      </c>
      <c r="P335" s="54"/>
      <c r="Q335" s="54"/>
      <c r="R335" s="10">
        <v>4</v>
      </c>
      <c r="S335" s="40"/>
      <c r="T335" s="6" t="s">
        <v>24</v>
      </c>
      <c r="U335" s="6" t="str">
        <f>VLOOKUP(O335,'Customer List'!B:C,2,)</f>
        <v>Pune</v>
      </c>
      <c r="V335" s="47"/>
      <c r="W335" s="7"/>
      <c r="X335" s="6" t="str">
        <f t="shared" si="42"/>
        <v/>
      </c>
      <c r="Y335" s="6" t="str">
        <f t="shared" si="43"/>
        <v>Tuesday</v>
      </c>
      <c r="Z335" s="6" t="str">
        <f t="shared" si="44"/>
        <v/>
      </c>
    </row>
    <row r="336" spans="1:26" x14ac:dyDescent="0.25">
      <c r="A336" s="6">
        <f t="shared" si="46"/>
        <v>335</v>
      </c>
      <c r="B336" s="6" t="s">
        <v>253</v>
      </c>
      <c r="C336" s="7">
        <v>45818</v>
      </c>
      <c r="D336" s="7">
        <v>45824</v>
      </c>
      <c r="E336" s="24">
        <v>136.5</v>
      </c>
      <c r="F336" s="26">
        <f t="shared" si="41"/>
        <v>136.5</v>
      </c>
      <c r="G336" s="8">
        <v>359413</v>
      </c>
      <c r="H336" s="8" t="s">
        <v>1421</v>
      </c>
      <c r="I336" s="8">
        <v>1</v>
      </c>
      <c r="J336" s="8">
        <v>1</v>
      </c>
      <c r="K336" s="8">
        <f t="shared" si="45"/>
        <v>0</v>
      </c>
      <c r="L336" s="6" t="s">
        <v>271</v>
      </c>
      <c r="M336" s="7">
        <v>45825</v>
      </c>
      <c r="N336" s="9">
        <v>16926</v>
      </c>
      <c r="O336" s="6" t="s">
        <v>272</v>
      </c>
      <c r="P336" s="54"/>
      <c r="Q336" s="54"/>
      <c r="R336" s="10">
        <v>4</v>
      </c>
      <c r="S336" s="40"/>
      <c r="T336" s="6" t="s">
        <v>24</v>
      </c>
      <c r="U336" s="6" t="str">
        <f>VLOOKUP(O336,'Customer List'!B:C,2,)</f>
        <v>Pune</v>
      </c>
      <c r="V336" s="47"/>
      <c r="W336" s="7"/>
      <c r="X336" s="6" t="str">
        <f t="shared" si="42"/>
        <v/>
      </c>
      <c r="Y336" s="6" t="str">
        <f t="shared" si="43"/>
        <v>Tuesday</v>
      </c>
      <c r="Z336" s="6" t="str">
        <f t="shared" si="44"/>
        <v/>
      </c>
    </row>
    <row r="337" spans="1:26" x14ac:dyDescent="0.25">
      <c r="A337" s="6">
        <f t="shared" si="46"/>
        <v>336</v>
      </c>
      <c r="B337" s="6" t="s">
        <v>253</v>
      </c>
      <c r="C337" s="7">
        <v>45818</v>
      </c>
      <c r="D337" s="7">
        <v>45824</v>
      </c>
      <c r="E337" s="24">
        <v>177.75</v>
      </c>
      <c r="F337" s="26">
        <f t="shared" si="41"/>
        <v>177.75</v>
      </c>
      <c r="G337" s="8">
        <v>360731</v>
      </c>
      <c r="H337" s="8" t="s">
        <v>98</v>
      </c>
      <c r="I337" s="8">
        <v>1</v>
      </c>
      <c r="J337" s="8">
        <v>1</v>
      </c>
      <c r="K337" s="8">
        <f t="shared" si="45"/>
        <v>0</v>
      </c>
      <c r="L337" s="6" t="s">
        <v>271</v>
      </c>
      <c r="M337" s="7">
        <v>45825</v>
      </c>
      <c r="N337" s="9">
        <v>22041</v>
      </c>
      <c r="O337" s="6" t="s">
        <v>272</v>
      </c>
      <c r="P337" s="54"/>
      <c r="Q337" s="54"/>
      <c r="R337" s="10">
        <v>4</v>
      </c>
      <c r="S337" s="40"/>
      <c r="T337" s="6" t="s">
        <v>24</v>
      </c>
      <c r="U337" s="6" t="str">
        <f>VLOOKUP(O337,'Customer List'!B:C,2,)</f>
        <v>Pune</v>
      </c>
      <c r="V337" s="47"/>
      <c r="W337" s="7"/>
      <c r="X337" s="6" t="str">
        <f t="shared" si="42"/>
        <v/>
      </c>
      <c r="Y337" s="6" t="str">
        <f t="shared" si="43"/>
        <v>Tuesday</v>
      </c>
      <c r="Z337" s="6" t="str">
        <f t="shared" si="44"/>
        <v/>
      </c>
    </row>
    <row r="338" spans="1:26" x14ac:dyDescent="0.25">
      <c r="A338" s="6">
        <f t="shared" si="46"/>
        <v>337</v>
      </c>
      <c r="B338" s="6" t="s">
        <v>253</v>
      </c>
      <c r="C338" s="7">
        <v>45818</v>
      </c>
      <c r="D338" s="7">
        <v>45824</v>
      </c>
      <c r="E338" s="24">
        <v>180</v>
      </c>
      <c r="F338" s="26">
        <f t="shared" si="41"/>
        <v>180</v>
      </c>
      <c r="G338" s="8">
        <v>362510</v>
      </c>
      <c r="H338" s="8" t="s">
        <v>1342</v>
      </c>
      <c r="I338" s="8">
        <v>1</v>
      </c>
      <c r="J338" s="8">
        <v>1</v>
      </c>
      <c r="K338" s="8">
        <f t="shared" si="45"/>
        <v>0</v>
      </c>
      <c r="L338" s="6" t="s">
        <v>273</v>
      </c>
      <c r="M338" s="7">
        <v>45825</v>
      </c>
      <c r="N338" s="9">
        <v>32550</v>
      </c>
      <c r="O338" s="6" t="s">
        <v>258</v>
      </c>
      <c r="P338" s="54"/>
      <c r="Q338" s="54"/>
      <c r="R338" s="10">
        <v>4</v>
      </c>
      <c r="S338" s="40"/>
      <c r="T338" s="6" t="s">
        <v>24</v>
      </c>
      <c r="U338" s="6" t="str">
        <f>VLOOKUP(O338,'Customer List'!B:C,2,)</f>
        <v>Gujrat</v>
      </c>
      <c r="V338" s="47"/>
      <c r="W338" s="7"/>
      <c r="X338" s="6" t="str">
        <f t="shared" si="42"/>
        <v/>
      </c>
      <c r="Y338" s="6" t="str">
        <f t="shared" si="43"/>
        <v>Tuesday</v>
      </c>
      <c r="Z338" s="6" t="str">
        <f t="shared" si="44"/>
        <v/>
      </c>
    </row>
    <row r="339" spans="1:26" x14ac:dyDescent="0.25">
      <c r="A339" s="6">
        <f t="shared" si="46"/>
        <v>338</v>
      </c>
      <c r="B339" s="6" t="s">
        <v>253</v>
      </c>
      <c r="C339" s="7">
        <v>45818</v>
      </c>
      <c r="D339" s="7">
        <v>45824</v>
      </c>
      <c r="E339" s="24">
        <v>85.8</v>
      </c>
      <c r="F339" s="26">
        <f t="shared" si="41"/>
        <v>85.8</v>
      </c>
      <c r="G339" s="8">
        <v>379207</v>
      </c>
      <c r="H339" s="8" t="s">
        <v>1422</v>
      </c>
      <c r="I339" s="8">
        <v>1</v>
      </c>
      <c r="J339" s="8">
        <v>1</v>
      </c>
      <c r="K339" s="8">
        <f t="shared" si="45"/>
        <v>0</v>
      </c>
      <c r="L339" s="6" t="s">
        <v>271</v>
      </c>
      <c r="M339" s="7">
        <v>45825</v>
      </c>
      <c r="N339" s="9">
        <v>13206</v>
      </c>
      <c r="O339" s="6" t="s">
        <v>272</v>
      </c>
      <c r="P339" s="54"/>
      <c r="Q339" s="54"/>
      <c r="R339" s="10">
        <v>4</v>
      </c>
      <c r="S339" s="40"/>
      <c r="T339" s="6" t="s">
        <v>24</v>
      </c>
      <c r="U339" s="6" t="str">
        <f>VLOOKUP(O339,'Customer List'!B:C,2,)</f>
        <v>Pune</v>
      </c>
      <c r="V339" s="47"/>
      <c r="W339" s="7"/>
      <c r="X339" s="6" t="str">
        <f t="shared" si="42"/>
        <v/>
      </c>
      <c r="Y339" s="6" t="str">
        <f t="shared" si="43"/>
        <v>Tuesday</v>
      </c>
      <c r="Z339" s="6" t="str">
        <f t="shared" si="44"/>
        <v/>
      </c>
    </row>
    <row r="340" spans="1:26" x14ac:dyDescent="0.25">
      <c r="A340" s="6">
        <f t="shared" si="46"/>
        <v>339</v>
      </c>
      <c r="B340" s="6" t="s">
        <v>253</v>
      </c>
      <c r="C340" s="7">
        <v>45818</v>
      </c>
      <c r="D340" s="7">
        <v>45824</v>
      </c>
      <c r="E340" s="24">
        <v>239.4</v>
      </c>
      <c r="F340" s="26">
        <f t="shared" si="41"/>
        <v>239.4</v>
      </c>
      <c r="G340" s="8">
        <v>381506</v>
      </c>
      <c r="H340" s="8" t="s">
        <v>1423</v>
      </c>
      <c r="I340" s="8">
        <v>1</v>
      </c>
      <c r="J340" s="8">
        <v>1</v>
      </c>
      <c r="K340" s="8">
        <f t="shared" si="45"/>
        <v>0</v>
      </c>
      <c r="L340" s="6" t="s">
        <v>274</v>
      </c>
      <c r="M340" s="7">
        <v>45825</v>
      </c>
      <c r="N340" s="9">
        <v>35907.449999999997</v>
      </c>
      <c r="O340" s="6" t="s">
        <v>275</v>
      </c>
      <c r="P340" s="54">
        <v>58152136825</v>
      </c>
      <c r="Q340" s="54" t="s">
        <v>46</v>
      </c>
      <c r="R340" s="10">
        <v>4</v>
      </c>
      <c r="S340" s="40"/>
      <c r="T340" s="6" t="s">
        <v>24</v>
      </c>
      <c r="U340" s="6" t="str">
        <f>VLOOKUP(O340,'Customer List'!B:C,2,)</f>
        <v>Kalyani</v>
      </c>
      <c r="V340" s="47"/>
      <c r="W340" s="7">
        <v>45828</v>
      </c>
      <c r="X340" s="6">
        <f t="shared" si="42"/>
        <v>3</v>
      </c>
      <c r="Y340" s="6" t="str">
        <f t="shared" si="43"/>
        <v>Tuesday</v>
      </c>
      <c r="Z340" s="6" t="str">
        <f t="shared" si="44"/>
        <v>Friday</v>
      </c>
    </row>
    <row r="341" spans="1:26" ht="30" x14ac:dyDescent="0.25">
      <c r="A341" s="6">
        <f t="shared" si="46"/>
        <v>340</v>
      </c>
      <c r="B341" s="6" t="s">
        <v>253</v>
      </c>
      <c r="C341" s="7">
        <v>45818</v>
      </c>
      <c r="D341" s="7">
        <v>45824</v>
      </c>
      <c r="E341" s="24">
        <v>75</v>
      </c>
      <c r="F341" s="26">
        <f t="shared" si="41"/>
        <v>75</v>
      </c>
      <c r="G341" s="8">
        <v>397907</v>
      </c>
      <c r="H341" s="8" t="s">
        <v>1424</v>
      </c>
      <c r="I341" s="8">
        <v>1</v>
      </c>
      <c r="J341" s="8">
        <v>1</v>
      </c>
      <c r="K341" s="8">
        <f t="shared" si="45"/>
        <v>0</v>
      </c>
      <c r="L341" s="6" t="s">
        <v>259</v>
      </c>
      <c r="M341" s="7">
        <v>45824</v>
      </c>
      <c r="N341" s="9">
        <v>8906.25</v>
      </c>
      <c r="O341" s="6" t="s">
        <v>260</v>
      </c>
      <c r="P341" s="54"/>
      <c r="Q341" s="54"/>
      <c r="R341" s="10">
        <v>4</v>
      </c>
      <c r="S341" s="40" t="s">
        <v>829</v>
      </c>
      <c r="T341" s="6" t="s">
        <v>24</v>
      </c>
      <c r="U341" s="6" t="str">
        <f>VLOOKUP(O341,'Customer List'!B:C,2,)</f>
        <v>Delhi</v>
      </c>
      <c r="V341" s="47"/>
      <c r="W341" s="7"/>
      <c r="X341" s="6" t="str">
        <f t="shared" si="42"/>
        <v/>
      </c>
      <c r="Y341" s="6" t="str">
        <f t="shared" si="43"/>
        <v>Monday</v>
      </c>
      <c r="Z341" s="6" t="str">
        <f t="shared" si="44"/>
        <v/>
      </c>
    </row>
    <row r="342" spans="1:26" x14ac:dyDescent="0.25">
      <c r="A342" s="6">
        <f t="shared" si="46"/>
        <v>341</v>
      </c>
      <c r="B342" s="6" t="s">
        <v>253</v>
      </c>
      <c r="C342" s="7">
        <v>45818</v>
      </c>
      <c r="D342" s="7">
        <v>45824</v>
      </c>
      <c r="E342" s="24">
        <v>18</v>
      </c>
      <c r="F342" s="26">
        <f t="shared" si="41"/>
        <v>18</v>
      </c>
      <c r="G342" s="8">
        <v>400401</v>
      </c>
      <c r="H342" s="8" t="s">
        <v>1425</v>
      </c>
      <c r="I342" s="8">
        <v>1</v>
      </c>
      <c r="J342" s="8">
        <v>1</v>
      </c>
      <c r="K342" s="8">
        <f t="shared" si="45"/>
        <v>0</v>
      </c>
      <c r="L342" s="6" t="s">
        <v>254</v>
      </c>
      <c r="M342" s="7">
        <v>45829</v>
      </c>
      <c r="N342" s="9">
        <v>3255</v>
      </c>
      <c r="O342" s="6" t="s">
        <v>255</v>
      </c>
      <c r="P342" s="54" t="s">
        <v>256</v>
      </c>
      <c r="Q342" s="54" t="s">
        <v>46</v>
      </c>
      <c r="R342" s="10">
        <v>4</v>
      </c>
      <c r="S342" s="40"/>
      <c r="T342" s="6" t="s">
        <v>24</v>
      </c>
      <c r="U342" s="6" t="str">
        <f>VLOOKUP(O342,'Customer List'!B:C,2,)</f>
        <v>Chandigarh</v>
      </c>
      <c r="V342" s="47"/>
      <c r="W342" s="7">
        <v>45833</v>
      </c>
      <c r="X342" s="6">
        <f t="shared" si="42"/>
        <v>4</v>
      </c>
      <c r="Y342" s="6" t="str">
        <f t="shared" si="43"/>
        <v>Saturday</v>
      </c>
      <c r="Z342" s="6" t="str">
        <f t="shared" si="44"/>
        <v>Wednesday</v>
      </c>
    </row>
    <row r="343" spans="1:26" ht="30" x14ac:dyDescent="0.25">
      <c r="A343" s="6">
        <f t="shared" si="46"/>
        <v>342</v>
      </c>
      <c r="B343" s="6" t="s">
        <v>253</v>
      </c>
      <c r="C343" s="7">
        <v>45818</v>
      </c>
      <c r="D343" s="7">
        <v>45824</v>
      </c>
      <c r="E343" s="24">
        <v>844.8</v>
      </c>
      <c r="F343" s="26">
        <f t="shared" si="41"/>
        <v>844.8</v>
      </c>
      <c r="G343" s="8">
        <v>400672</v>
      </c>
      <c r="H343" s="8" t="s">
        <v>1426</v>
      </c>
      <c r="I343" s="8">
        <v>1</v>
      </c>
      <c r="J343" s="8">
        <v>1</v>
      </c>
      <c r="K343" s="8">
        <f t="shared" si="45"/>
        <v>0</v>
      </c>
      <c r="L343" s="6" t="s">
        <v>259</v>
      </c>
      <c r="M343" s="7">
        <v>45824</v>
      </c>
      <c r="N343" s="9">
        <v>100320</v>
      </c>
      <c r="O343" s="6" t="s">
        <v>260</v>
      </c>
      <c r="P343" s="54"/>
      <c r="Q343" s="54"/>
      <c r="R343" s="10">
        <v>4</v>
      </c>
      <c r="S343" s="40" t="s">
        <v>829</v>
      </c>
      <c r="T343" s="6" t="s">
        <v>24</v>
      </c>
      <c r="U343" s="6" t="str">
        <f>VLOOKUP(O343,'Customer List'!B:C,2,)</f>
        <v>Delhi</v>
      </c>
      <c r="V343" s="47"/>
      <c r="W343" s="7"/>
      <c r="X343" s="6" t="str">
        <f t="shared" si="42"/>
        <v/>
      </c>
      <c r="Y343" s="6" t="str">
        <f t="shared" si="43"/>
        <v>Monday</v>
      </c>
      <c r="Z343" s="6" t="str">
        <f t="shared" si="44"/>
        <v/>
      </c>
    </row>
    <row r="344" spans="1:26" x14ac:dyDescent="0.25">
      <c r="A344" s="6">
        <f t="shared" si="46"/>
        <v>343</v>
      </c>
      <c r="B344" s="6" t="s">
        <v>253</v>
      </c>
      <c r="C344" s="7">
        <v>45818</v>
      </c>
      <c r="D344" s="7">
        <v>45824</v>
      </c>
      <c r="E344" s="24">
        <v>346.5</v>
      </c>
      <c r="F344" s="26">
        <f t="shared" si="41"/>
        <v>693</v>
      </c>
      <c r="G344" s="8">
        <v>405225</v>
      </c>
      <c r="H344" s="8" t="s">
        <v>1427</v>
      </c>
      <c r="I344" s="8">
        <v>2</v>
      </c>
      <c r="J344" s="8">
        <v>2</v>
      </c>
      <c r="K344" s="8">
        <f t="shared" si="45"/>
        <v>0</v>
      </c>
      <c r="L344" s="6" t="s">
        <v>257</v>
      </c>
      <c r="M344" s="7">
        <v>45825</v>
      </c>
      <c r="N344" s="9">
        <v>100254</v>
      </c>
      <c r="O344" s="6" t="s">
        <v>258</v>
      </c>
      <c r="P344" s="54"/>
      <c r="Q344" s="54"/>
      <c r="R344" s="10">
        <v>4</v>
      </c>
      <c r="S344" s="40"/>
      <c r="T344" s="6" t="s">
        <v>24</v>
      </c>
      <c r="U344" s="6" t="str">
        <f>VLOOKUP(O344,'Customer List'!B:C,2,)</f>
        <v>Gujrat</v>
      </c>
      <c r="V344" s="47"/>
      <c r="W344" s="7"/>
      <c r="X344" s="6" t="str">
        <f t="shared" si="42"/>
        <v/>
      </c>
      <c r="Y344" s="6" t="str">
        <f t="shared" si="43"/>
        <v>Tuesday</v>
      </c>
      <c r="Z344" s="6" t="str">
        <f t="shared" si="44"/>
        <v/>
      </c>
    </row>
    <row r="345" spans="1:26" x14ac:dyDescent="0.25">
      <c r="A345" s="6">
        <f t="shared" si="46"/>
        <v>344</v>
      </c>
      <c r="B345" s="6" t="s">
        <v>253</v>
      </c>
      <c r="C345" s="7">
        <v>45818</v>
      </c>
      <c r="D345" s="7">
        <v>45824</v>
      </c>
      <c r="E345" s="24">
        <v>123.6</v>
      </c>
      <c r="F345" s="26">
        <f t="shared" si="41"/>
        <v>247.2</v>
      </c>
      <c r="G345" s="8">
        <v>405235</v>
      </c>
      <c r="H345" s="8" t="s">
        <v>1428</v>
      </c>
      <c r="I345" s="8">
        <v>2</v>
      </c>
      <c r="J345" s="8">
        <v>2</v>
      </c>
      <c r="K345" s="8">
        <f t="shared" si="45"/>
        <v>0</v>
      </c>
      <c r="L345" s="6" t="s">
        <v>257</v>
      </c>
      <c r="M345" s="7">
        <v>45825</v>
      </c>
      <c r="N345" s="9">
        <v>44702</v>
      </c>
      <c r="O345" s="6" t="s">
        <v>258</v>
      </c>
      <c r="P345" s="54"/>
      <c r="Q345" s="54"/>
      <c r="R345" s="10">
        <v>4</v>
      </c>
      <c r="S345" s="40"/>
      <c r="T345" s="6" t="s">
        <v>24</v>
      </c>
      <c r="U345" s="6" t="str">
        <f>VLOOKUP(O345,'Customer List'!B:C,2,)</f>
        <v>Gujrat</v>
      </c>
      <c r="V345" s="47"/>
      <c r="W345" s="7"/>
      <c r="X345" s="6" t="str">
        <f t="shared" si="42"/>
        <v/>
      </c>
      <c r="Y345" s="6" t="str">
        <f t="shared" si="43"/>
        <v>Tuesday</v>
      </c>
      <c r="Z345" s="6" t="str">
        <f t="shared" si="44"/>
        <v/>
      </c>
    </row>
    <row r="346" spans="1:26" x14ac:dyDescent="0.25">
      <c r="A346" s="6">
        <f t="shared" si="46"/>
        <v>345</v>
      </c>
      <c r="B346" s="6" t="s">
        <v>253</v>
      </c>
      <c r="C346" s="7">
        <v>45818</v>
      </c>
      <c r="D346" s="7">
        <v>45824</v>
      </c>
      <c r="E346" s="24">
        <v>123.6</v>
      </c>
      <c r="F346" s="26">
        <f t="shared" si="41"/>
        <v>247.2</v>
      </c>
      <c r="G346" s="8">
        <v>405237</v>
      </c>
      <c r="H346" s="8" t="s">
        <v>1429</v>
      </c>
      <c r="I346" s="8">
        <v>2</v>
      </c>
      <c r="J346" s="8">
        <v>2</v>
      </c>
      <c r="K346" s="8">
        <f t="shared" si="45"/>
        <v>0</v>
      </c>
      <c r="L346" s="6" t="s">
        <v>257</v>
      </c>
      <c r="M346" s="7">
        <v>45825</v>
      </c>
      <c r="N346" s="9">
        <v>44702</v>
      </c>
      <c r="O346" s="6" t="s">
        <v>258</v>
      </c>
      <c r="P346" s="54"/>
      <c r="Q346" s="54"/>
      <c r="R346" s="10">
        <v>4</v>
      </c>
      <c r="S346" s="40"/>
      <c r="T346" s="6" t="s">
        <v>24</v>
      </c>
      <c r="U346" s="6" t="str">
        <f>VLOOKUP(O346,'Customer List'!B:C,2,)</f>
        <v>Gujrat</v>
      </c>
      <c r="V346" s="47"/>
      <c r="W346" s="7"/>
      <c r="X346" s="6" t="str">
        <f t="shared" si="42"/>
        <v/>
      </c>
      <c r="Y346" s="6" t="str">
        <f t="shared" si="43"/>
        <v>Tuesday</v>
      </c>
      <c r="Z346" s="6" t="str">
        <f t="shared" si="44"/>
        <v/>
      </c>
    </row>
    <row r="347" spans="1:26" x14ac:dyDescent="0.25">
      <c r="A347" s="6">
        <f t="shared" si="46"/>
        <v>346</v>
      </c>
      <c r="B347" s="6" t="s">
        <v>253</v>
      </c>
      <c r="C347" s="7">
        <v>45818</v>
      </c>
      <c r="D347" s="7">
        <v>45824</v>
      </c>
      <c r="E347" s="24">
        <v>208.2</v>
      </c>
      <c r="F347" s="26">
        <f t="shared" si="41"/>
        <v>416.4</v>
      </c>
      <c r="G347" s="8">
        <v>405710</v>
      </c>
      <c r="H347" s="8" t="s">
        <v>1430</v>
      </c>
      <c r="I347" s="8">
        <v>2</v>
      </c>
      <c r="J347" s="8">
        <v>2</v>
      </c>
      <c r="K347" s="8">
        <f t="shared" si="45"/>
        <v>0</v>
      </c>
      <c r="L347" s="6" t="s">
        <v>257</v>
      </c>
      <c r="M347" s="7">
        <v>45825</v>
      </c>
      <c r="N347" s="9">
        <v>75299</v>
      </c>
      <c r="O347" s="6" t="s">
        <v>258</v>
      </c>
      <c r="P347" s="54"/>
      <c r="Q347" s="54"/>
      <c r="R347" s="10">
        <v>4</v>
      </c>
      <c r="S347" s="40"/>
      <c r="T347" s="6" t="s">
        <v>24</v>
      </c>
      <c r="U347" s="6" t="str">
        <f>VLOOKUP(O347,'Customer List'!B:C,2,)</f>
        <v>Gujrat</v>
      </c>
      <c r="V347" s="47"/>
      <c r="W347" s="7"/>
      <c r="X347" s="6" t="str">
        <f t="shared" si="42"/>
        <v/>
      </c>
      <c r="Y347" s="6" t="str">
        <f t="shared" si="43"/>
        <v>Tuesday</v>
      </c>
      <c r="Z347" s="6" t="str">
        <f t="shared" si="44"/>
        <v/>
      </c>
    </row>
    <row r="348" spans="1:26" x14ac:dyDescent="0.25">
      <c r="A348" s="6">
        <f t="shared" si="46"/>
        <v>347</v>
      </c>
      <c r="B348" s="6" t="s">
        <v>253</v>
      </c>
      <c r="C348" s="7">
        <v>45818</v>
      </c>
      <c r="D348" s="7">
        <v>45824</v>
      </c>
      <c r="E348" s="24">
        <v>204</v>
      </c>
      <c r="F348" s="26">
        <f t="shared" si="41"/>
        <v>408</v>
      </c>
      <c r="G348" s="8">
        <v>405720</v>
      </c>
      <c r="H348" s="8" t="s">
        <v>1431</v>
      </c>
      <c r="I348" s="8">
        <v>2</v>
      </c>
      <c r="J348" s="8">
        <v>2</v>
      </c>
      <c r="K348" s="8">
        <f t="shared" si="45"/>
        <v>0</v>
      </c>
      <c r="L348" s="6" t="s">
        <v>257</v>
      </c>
      <c r="M348" s="7">
        <v>45825</v>
      </c>
      <c r="N348" s="9">
        <v>73780</v>
      </c>
      <c r="O348" s="6" t="s">
        <v>258</v>
      </c>
      <c r="P348" s="54"/>
      <c r="Q348" s="54"/>
      <c r="R348" s="10">
        <v>4</v>
      </c>
      <c r="S348" s="40"/>
      <c r="T348" s="6" t="s">
        <v>24</v>
      </c>
      <c r="U348" s="6" t="str">
        <f>VLOOKUP(O348,'Customer List'!B:C,2,)</f>
        <v>Gujrat</v>
      </c>
      <c r="V348" s="47"/>
      <c r="W348" s="7"/>
      <c r="X348" s="6" t="str">
        <f t="shared" si="42"/>
        <v/>
      </c>
      <c r="Y348" s="6" t="str">
        <f t="shared" si="43"/>
        <v>Tuesday</v>
      </c>
      <c r="Z348" s="6" t="str">
        <f t="shared" si="44"/>
        <v/>
      </c>
    </row>
    <row r="349" spans="1:26" x14ac:dyDescent="0.25">
      <c r="A349" s="6">
        <f t="shared" si="46"/>
        <v>348</v>
      </c>
      <c r="B349" s="6" t="s">
        <v>253</v>
      </c>
      <c r="C349" s="7">
        <v>45818</v>
      </c>
      <c r="D349" s="7">
        <v>45824</v>
      </c>
      <c r="E349" s="24">
        <v>35.4</v>
      </c>
      <c r="F349" s="26">
        <f t="shared" si="41"/>
        <v>177</v>
      </c>
      <c r="G349" s="8">
        <v>420404</v>
      </c>
      <c r="H349" s="8" t="s">
        <v>20</v>
      </c>
      <c r="I349" s="8">
        <v>5</v>
      </c>
      <c r="J349" s="8">
        <v>5</v>
      </c>
      <c r="K349" s="8">
        <f t="shared" si="45"/>
        <v>0</v>
      </c>
      <c r="L349" s="6" t="s">
        <v>742</v>
      </c>
      <c r="M349" s="7">
        <v>45825</v>
      </c>
      <c r="N349" s="9">
        <v>32007.5</v>
      </c>
      <c r="O349" s="6" t="s">
        <v>258</v>
      </c>
      <c r="P349" s="54"/>
      <c r="Q349" s="54"/>
      <c r="R349" s="10">
        <v>4</v>
      </c>
      <c r="S349" s="40"/>
      <c r="T349" s="6" t="s">
        <v>24</v>
      </c>
      <c r="U349" s="6" t="str">
        <f>VLOOKUP(O349,'Customer List'!B:C,2,)</f>
        <v>Gujrat</v>
      </c>
      <c r="V349" s="47"/>
      <c r="W349" s="7"/>
      <c r="X349" s="6" t="str">
        <f t="shared" si="42"/>
        <v/>
      </c>
      <c r="Y349" s="6" t="str">
        <f t="shared" si="43"/>
        <v>Tuesday</v>
      </c>
      <c r="Z349" s="6" t="str">
        <f t="shared" si="44"/>
        <v/>
      </c>
    </row>
    <row r="350" spans="1:26" x14ac:dyDescent="0.25">
      <c r="A350" s="6">
        <f t="shared" si="46"/>
        <v>349</v>
      </c>
      <c r="B350" s="6" t="s">
        <v>253</v>
      </c>
      <c r="C350" s="7">
        <v>45818</v>
      </c>
      <c r="D350" s="7">
        <v>45824</v>
      </c>
      <c r="E350" s="24">
        <v>160.30000000000001</v>
      </c>
      <c r="F350" s="26">
        <f t="shared" si="41"/>
        <v>801.5</v>
      </c>
      <c r="G350" s="8">
        <v>422302</v>
      </c>
      <c r="H350" s="8" t="s">
        <v>1359</v>
      </c>
      <c r="I350" s="8">
        <v>5</v>
      </c>
      <c r="J350" s="8">
        <v>5</v>
      </c>
      <c r="K350" s="8">
        <f t="shared" si="45"/>
        <v>0</v>
      </c>
      <c r="L350" s="6" t="s">
        <v>269</v>
      </c>
      <c r="M350" s="7">
        <v>45825</v>
      </c>
      <c r="N350" s="9">
        <v>124232.5</v>
      </c>
      <c r="O350" s="6" t="s">
        <v>270</v>
      </c>
      <c r="P350" s="54">
        <v>58152136291</v>
      </c>
      <c r="Q350" s="54" t="s">
        <v>46</v>
      </c>
      <c r="R350" s="10">
        <v>4</v>
      </c>
      <c r="S350" s="40"/>
      <c r="T350" s="6" t="s">
        <v>24</v>
      </c>
      <c r="U350" s="6" t="str">
        <f>VLOOKUP(O350,'Customer List'!B:C,2,)</f>
        <v>Banglore</v>
      </c>
      <c r="V350" s="47"/>
      <c r="W350" s="7">
        <v>45826</v>
      </c>
      <c r="X350" s="6">
        <f t="shared" si="42"/>
        <v>1</v>
      </c>
      <c r="Y350" s="6" t="str">
        <f t="shared" si="43"/>
        <v>Tuesday</v>
      </c>
      <c r="Z350" s="6" t="str">
        <f t="shared" si="44"/>
        <v>Wednesday</v>
      </c>
    </row>
    <row r="351" spans="1:26" x14ac:dyDescent="0.25">
      <c r="A351" s="6">
        <f t="shared" si="46"/>
        <v>350</v>
      </c>
      <c r="B351" s="6" t="s">
        <v>253</v>
      </c>
      <c r="C351" s="7">
        <v>45818</v>
      </c>
      <c r="D351" s="7">
        <v>45824</v>
      </c>
      <c r="E351" s="24">
        <v>159</v>
      </c>
      <c r="F351" s="26">
        <f t="shared" si="41"/>
        <v>477</v>
      </c>
      <c r="G351" s="8">
        <v>430501</v>
      </c>
      <c r="H351" s="8"/>
      <c r="I351" s="8">
        <v>3</v>
      </c>
      <c r="J351" s="8">
        <v>3</v>
      </c>
      <c r="K351" s="8">
        <f t="shared" si="45"/>
        <v>0</v>
      </c>
      <c r="L351" s="6" t="s">
        <v>276</v>
      </c>
      <c r="M351" s="7">
        <v>45825</v>
      </c>
      <c r="N351" s="9">
        <v>83793</v>
      </c>
      <c r="O351" s="6" t="s">
        <v>277</v>
      </c>
      <c r="P351" s="54">
        <v>58152137643</v>
      </c>
      <c r="Q351" s="54" t="s">
        <v>46</v>
      </c>
      <c r="R351" s="10">
        <v>4</v>
      </c>
      <c r="S351" s="40"/>
      <c r="T351" s="6" t="s">
        <v>24</v>
      </c>
      <c r="U351" s="6" t="str">
        <f>VLOOKUP(O351,'Customer List'!B:C,2,)</f>
        <v>Mumbai</v>
      </c>
      <c r="V351" s="47"/>
      <c r="W351" s="7">
        <v>45826</v>
      </c>
      <c r="X351" s="6">
        <f t="shared" si="42"/>
        <v>1</v>
      </c>
      <c r="Y351" s="6" t="str">
        <f t="shared" si="43"/>
        <v>Tuesday</v>
      </c>
      <c r="Z351" s="6" t="str">
        <f t="shared" si="44"/>
        <v>Wednesday</v>
      </c>
    </row>
    <row r="352" spans="1:26" x14ac:dyDescent="0.25">
      <c r="A352" s="6">
        <f t="shared" si="46"/>
        <v>351</v>
      </c>
      <c r="B352" s="6" t="s">
        <v>253</v>
      </c>
      <c r="C352" s="7">
        <v>45818</v>
      </c>
      <c r="D352" s="7">
        <v>45824</v>
      </c>
      <c r="E352" s="24">
        <v>193.8</v>
      </c>
      <c r="F352" s="26">
        <f t="shared" si="41"/>
        <v>193.8</v>
      </c>
      <c r="G352" s="8">
        <v>506344</v>
      </c>
      <c r="H352" s="8" t="s">
        <v>1432</v>
      </c>
      <c r="I352" s="8">
        <v>1</v>
      </c>
      <c r="J352" s="8">
        <v>1</v>
      </c>
      <c r="K352" s="8">
        <f t="shared" si="45"/>
        <v>0</v>
      </c>
      <c r="L352" s="6" t="s">
        <v>254</v>
      </c>
      <c r="M352" s="7">
        <v>45829</v>
      </c>
      <c r="N352" s="9">
        <v>35045.5</v>
      </c>
      <c r="O352" s="6" t="s">
        <v>255</v>
      </c>
      <c r="P352" s="54" t="s">
        <v>256</v>
      </c>
      <c r="Q352" s="54" t="s">
        <v>46</v>
      </c>
      <c r="R352" s="10">
        <v>4</v>
      </c>
      <c r="S352" s="40"/>
      <c r="T352" s="6" t="s">
        <v>24</v>
      </c>
      <c r="U352" s="6" t="str">
        <f>VLOOKUP(O352,'Customer List'!B:C,2,)</f>
        <v>Chandigarh</v>
      </c>
      <c r="V352" s="47"/>
      <c r="W352" s="7">
        <v>45833</v>
      </c>
      <c r="X352" s="6">
        <f t="shared" si="42"/>
        <v>4</v>
      </c>
      <c r="Y352" s="6" t="str">
        <f t="shared" si="43"/>
        <v>Saturday</v>
      </c>
      <c r="Z352" s="6" t="str">
        <f t="shared" si="44"/>
        <v>Wednesday</v>
      </c>
    </row>
    <row r="353" spans="1:26" ht="30" x14ac:dyDescent="0.25">
      <c r="A353" s="6">
        <f t="shared" si="46"/>
        <v>352</v>
      </c>
      <c r="B353" s="6" t="s">
        <v>253</v>
      </c>
      <c r="C353" s="7">
        <v>45818</v>
      </c>
      <c r="D353" s="7">
        <v>45824</v>
      </c>
      <c r="E353" s="24">
        <v>137.4</v>
      </c>
      <c r="F353" s="26">
        <f t="shared" si="41"/>
        <v>137.4</v>
      </c>
      <c r="G353" s="8">
        <v>575306</v>
      </c>
      <c r="H353" s="8" t="s">
        <v>1433</v>
      </c>
      <c r="I353" s="8">
        <v>1</v>
      </c>
      <c r="J353" s="8">
        <v>1</v>
      </c>
      <c r="K353" s="8">
        <f t="shared" si="45"/>
        <v>0</v>
      </c>
      <c r="L353" s="6" t="s">
        <v>259</v>
      </c>
      <c r="M353" s="7">
        <v>45824</v>
      </c>
      <c r="N353" s="9">
        <v>16316.25</v>
      </c>
      <c r="O353" s="6" t="s">
        <v>260</v>
      </c>
      <c r="P353" s="54"/>
      <c r="Q353" s="54"/>
      <c r="R353" s="10">
        <v>-20</v>
      </c>
      <c r="S353" s="40" t="s">
        <v>829</v>
      </c>
      <c r="T353" s="6" t="s">
        <v>24</v>
      </c>
      <c r="U353" s="6" t="str">
        <f>VLOOKUP(O353,'Customer List'!B:C,2,)</f>
        <v>Delhi</v>
      </c>
      <c r="V353" s="47"/>
      <c r="W353" s="7"/>
      <c r="X353" s="6" t="str">
        <f t="shared" si="42"/>
        <v/>
      </c>
      <c r="Y353" s="6" t="str">
        <f t="shared" si="43"/>
        <v>Monday</v>
      </c>
      <c r="Z353" s="6" t="str">
        <f t="shared" si="44"/>
        <v/>
      </c>
    </row>
    <row r="354" spans="1:26" x14ac:dyDescent="0.25">
      <c r="A354" s="6">
        <f t="shared" si="46"/>
        <v>353</v>
      </c>
      <c r="B354" s="6" t="s">
        <v>278</v>
      </c>
      <c r="C354" s="7">
        <v>45821</v>
      </c>
      <c r="D354" s="7">
        <v>45831</v>
      </c>
      <c r="E354" s="24">
        <v>56.4</v>
      </c>
      <c r="F354" s="26">
        <f t="shared" si="41"/>
        <v>56.4</v>
      </c>
      <c r="G354" s="8">
        <v>100215</v>
      </c>
      <c r="H354" s="8" t="s">
        <v>1390</v>
      </c>
      <c r="I354" s="8">
        <v>1</v>
      </c>
      <c r="J354" s="8">
        <v>1</v>
      </c>
      <c r="K354" s="8">
        <f t="shared" si="45"/>
        <v>0</v>
      </c>
      <c r="L354" s="6" t="s">
        <v>640</v>
      </c>
      <c r="M354" s="7">
        <v>45835</v>
      </c>
      <c r="N354" s="9">
        <v>8037</v>
      </c>
      <c r="O354" s="6" t="s">
        <v>22</v>
      </c>
      <c r="P354" s="54" t="s">
        <v>642</v>
      </c>
      <c r="Q354" s="54" t="s">
        <v>643</v>
      </c>
      <c r="R354" s="10">
        <v>4</v>
      </c>
      <c r="S354" s="40"/>
      <c r="T354" s="6" t="s">
        <v>24</v>
      </c>
      <c r="U354" s="6" t="str">
        <f>VLOOKUP(O354,'Customer List'!B:C,2,)</f>
        <v>Delhi</v>
      </c>
      <c r="V354" s="47"/>
      <c r="W354" s="7"/>
      <c r="X354" s="6" t="str">
        <f t="shared" si="42"/>
        <v/>
      </c>
      <c r="Y354" s="6" t="str">
        <f t="shared" si="43"/>
        <v>Friday</v>
      </c>
      <c r="Z354" s="6" t="str">
        <f t="shared" si="44"/>
        <v/>
      </c>
    </row>
    <row r="355" spans="1:26" x14ac:dyDescent="0.25">
      <c r="A355" s="6">
        <f t="shared" si="46"/>
        <v>354</v>
      </c>
      <c r="B355" s="6" t="s">
        <v>278</v>
      </c>
      <c r="C355" s="7">
        <v>45821</v>
      </c>
      <c r="D355" s="7">
        <v>45831</v>
      </c>
      <c r="E355" s="24">
        <v>63</v>
      </c>
      <c r="F355" s="26">
        <f t="shared" si="41"/>
        <v>63</v>
      </c>
      <c r="G355" s="8">
        <v>100221</v>
      </c>
      <c r="H355" s="8" t="s">
        <v>1434</v>
      </c>
      <c r="I355" s="8">
        <v>1</v>
      </c>
      <c r="J355" s="8">
        <v>1</v>
      </c>
      <c r="K355" s="8">
        <f t="shared" si="45"/>
        <v>0</v>
      </c>
      <c r="L355" s="6" t="s">
        <v>2027</v>
      </c>
      <c r="M355" s="7">
        <v>45860</v>
      </c>
      <c r="N355" s="9">
        <v>11392.5</v>
      </c>
      <c r="O355" s="6" t="s">
        <v>32</v>
      </c>
      <c r="P355" s="54" t="s">
        <v>2016</v>
      </c>
      <c r="Q355" s="54" t="s">
        <v>46</v>
      </c>
      <c r="R355" s="10">
        <v>4</v>
      </c>
      <c r="S355" s="40" t="s">
        <v>717</v>
      </c>
      <c r="T355" s="6" t="s">
        <v>24</v>
      </c>
      <c r="U355" s="6" t="str">
        <f>VLOOKUP(O355,'Customer List'!B:C,2,)</f>
        <v>Chandigarh</v>
      </c>
      <c r="V355" s="47"/>
      <c r="W355" s="7">
        <v>45861</v>
      </c>
      <c r="X355" s="6">
        <f t="shared" si="42"/>
        <v>1</v>
      </c>
      <c r="Y355" s="6" t="str">
        <f t="shared" si="43"/>
        <v>Tuesday</v>
      </c>
      <c r="Z355" s="6" t="str">
        <f t="shared" si="44"/>
        <v>Wednesday</v>
      </c>
    </row>
    <row r="356" spans="1:26" x14ac:dyDescent="0.25">
      <c r="A356" s="6">
        <f t="shared" si="46"/>
        <v>355</v>
      </c>
      <c r="B356" s="6" t="s">
        <v>278</v>
      </c>
      <c r="C356" s="7">
        <v>45821</v>
      </c>
      <c r="D356" s="7">
        <v>45831</v>
      </c>
      <c r="E356" s="24">
        <v>205.5</v>
      </c>
      <c r="F356" s="26">
        <f t="shared" si="41"/>
        <v>205.5</v>
      </c>
      <c r="G356" s="8">
        <v>100234</v>
      </c>
      <c r="H356" s="8" t="s">
        <v>1435</v>
      </c>
      <c r="I356" s="8">
        <v>1</v>
      </c>
      <c r="J356" s="8">
        <v>1</v>
      </c>
      <c r="K356" s="8">
        <f t="shared" si="45"/>
        <v>0</v>
      </c>
      <c r="L356" s="6" t="s">
        <v>747</v>
      </c>
      <c r="M356" s="7">
        <v>45838</v>
      </c>
      <c r="N356" s="9">
        <v>24728.5</v>
      </c>
      <c r="O356" s="6" t="s">
        <v>48</v>
      </c>
      <c r="P356" s="54"/>
      <c r="Q356" s="54"/>
      <c r="R356" s="10">
        <v>4</v>
      </c>
      <c r="S356" s="40" t="s">
        <v>614</v>
      </c>
      <c r="T356" s="6" t="s">
        <v>24</v>
      </c>
      <c r="U356" s="6" t="str">
        <f>VLOOKUP(O356,'Customer List'!B:C,2,)</f>
        <v>Faridabad</v>
      </c>
      <c r="V356" s="47"/>
      <c r="W356" s="7"/>
      <c r="X356" s="6" t="str">
        <f t="shared" si="42"/>
        <v/>
      </c>
      <c r="Y356" s="6" t="str">
        <f t="shared" si="43"/>
        <v>Monday</v>
      </c>
      <c r="Z356" s="6" t="str">
        <f t="shared" si="44"/>
        <v/>
      </c>
    </row>
    <row r="357" spans="1:26" x14ac:dyDescent="0.25">
      <c r="A357" s="6">
        <f t="shared" si="46"/>
        <v>356</v>
      </c>
      <c r="B357" s="6" t="s">
        <v>278</v>
      </c>
      <c r="C357" s="7">
        <v>45821</v>
      </c>
      <c r="D357" s="7">
        <v>45831</v>
      </c>
      <c r="E357" s="24">
        <v>59.4</v>
      </c>
      <c r="F357" s="26">
        <f t="shared" si="41"/>
        <v>59.4</v>
      </c>
      <c r="G357" s="8">
        <v>100306</v>
      </c>
      <c r="H357" s="8" t="s">
        <v>1436</v>
      </c>
      <c r="I357" s="8">
        <v>1</v>
      </c>
      <c r="J357" s="8">
        <v>1</v>
      </c>
      <c r="K357" s="8">
        <f t="shared" si="45"/>
        <v>0</v>
      </c>
      <c r="L357" s="6" t="s">
        <v>279</v>
      </c>
      <c r="M357" s="7">
        <v>45833</v>
      </c>
      <c r="N357" s="9">
        <v>9504</v>
      </c>
      <c r="O357" s="6" t="s">
        <v>214</v>
      </c>
      <c r="P357" s="54" t="s">
        <v>1144</v>
      </c>
      <c r="Q357" s="54" t="s">
        <v>1144</v>
      </c>
      <c r="R357" s="10">
        <v>4</v>
      </c>
      <c r="S357" s="40"/>
      <c r="T357" s="6" t="s">
        <v>24</v>
      </c>
      <c r="U357" s="6" t="str">
        <f>VLOOKUP(O357,'Customer List'!B:C,2,)</f>
        <v>Delhi</v>
      </c>
      <c r="V357" s="47"/>
      <c r="W357" s="7"/>
      <c r="X357" s="6" t="str">
        <f t="shared" si="42"/>
        <v/>
      </c>
      <c r="Y357" s="6" t="str">
        <f t="shared" si="43"/>
        <v>Wednesday</v>
      </c>
      <c r="Z357" s="6" t="str">
        <f t="shared" si="44"/>
        <v/>
      </c>
    </row>
    <row r="358" spans="1:26" x14ac:dyDescent="0.25">
      <c r="A358" s="6">
        <f t="shared" si="46"/>
        <v>357</v>
      </c>
      <c r="B358" s="6" t="s">
        <v>278</v>
      </c>
      <c r="C358" s="7">
        <v>45821</v>
      </c>
      <c r="D358" s="7">
        <v>45831</v>
      </c>
      <c r="E358" s="24">
        <v>49.2</v>
      </c>
      <c r="F358" s="26">
        <f t="shared" si="41"/>
        <v>246</v>
      </c>
      <c r="G358" s="8">
        <v>100327</v>
      </c>
      <c r="H358" s="8" t="s">
        <v>1437</v>
      </c>
      <c r="I358" s="8">
        <v>5</v>
      </c>
      <c r="J358" s="8">
        <v>5</v>
      </c>
      <c r="K358" s="8">
        <f t="shared" si="45"/>
        <v>0</v>
      </c>
      <c r="L358" s="6" t="s">
        <v>280</v>
      </c>
      <c r="M358" s="7">
        <v>45832</v>
      </c>
      <c r="N358" s="9">
        <v>38130</v>
      </c>
      <c r="O358" s="6" t="s">
        <v>679</v>
      </c>
      <c r="P358" s="54">
        <v>58152373274</v>
      </c>
      <c r="Q358" s="54" t="s">
        <v>46</v>
      </c>
      <c r="R358" s="10">
        <v>4</v>
      </c>
      <c r="S358" s="40"/>
      <c r="T358" s="6" t="s">
        <v>24</v>
      </c>
      <c r="U358" s="6" t="str">
        <f>VLOOKUP(O358,'Customer List'!B:C,2,)</f>
        <v>Hyderabad</v>
      </c>
      <c r="V358" s="47"/>
      <c r="W358" s="7">
        <v>45833</v>
      </c>
      <c r="X358" s="6">
        <f t="shared" si="42"/>
        <v>1</v>
      </c>
      <c r="Y358" s="6" t="str">
        <f t="shared" si="43"/>
        <v>Tuesday</v>
      </c>
      <c r="Z358" s="6" t="str">
        <f t="shared" si="44"/>
        <v>Wednesday</v>
      </c>
    </row>
    <row r="359" spans="1:26" x14ac:dyDescent="0.25">
      <c r="A359" s="6">
        <f t="shared" si="46"/>
        <v>358</v>
      </c>
      <c r="B359" s="6" t="s">
        <v>278</v>
      </c>
      <c r="C359" s="7">
        <v>45821</v>
      </c>
      <c r="D359" s="7">
        <v>45831</v>
      </c>
      <c r="E359" s="24">
        <v>60.6</v>
      </c>
      <c r="F359" s="26">
        <f t="shared" si="41"/>
        <v>60.6</v>
      </c>
      <c r="G359" s="8">
        <v>100425</v>
      </c>
      <c r="H359" s="8" t="s">
        <v>1438</v>
      </c>
      <c r="I359" s="8">
        <v>1</v>
      </c>
      <c r="J359" s="8">
        <v>1</v>
      </c>
      <c r="K359" s="8">
        <f t="shared" si="45"/>
        <v>0</v>
      </c>
      <c r="L359" s="6" t="s">
        <v>2027</v>
      </c>
      <c r="M359" s="7">
        <v>45860</v>
      </c>
      <c r="N359" s="9">
        <v>10958.5</v>
      </c>
      <c r="O359" s="6" t="s">
        <v>32</v>
      </c>
      <c r="P359" s="54" t="s">
        <v>2016</v>
      </c>
      <c r="Q359" s="54" t="s">
        <v>46</v>
      </c>
      <c r="R359" s="10">
        <v>4</v>
      </c>
      <c r="S359" s="40" t="s">
        <v>717</v>
      </c>
      <c r="T359" s="6" t="s">
        <v>24</v>
      </c>
      <c r="U359" s="6" t="str">
        <f>VLOOKUP(O359,'Customer List'!B:C,2,)</f>
        <v>Chandigarh</v>
      </c>
      <c r="V359" s="47"/>
      <c r="W359" s="7">
        <v>45861</v>
      </c>
      <c r="X359" s="6">
        <f t="shared" si="42"/>
        <v>1</v>
      </c>
      <c r="Y359" s="6" t="str">
        <f t="shared" si="43"/>
        <v>Tuesday</v>
      </c>
      <c r="Z359" s="6" t="str">
        <f t="shared" si="44"/>
        <v>Wednesday</v>
      </c>
    </row>
    <row r="360" spans="1:26" x14ac:dyDescent="0.25">
      <c r="A360" s="6">
        <f t="shared" si="46"/>
        <v>359</v>
      </c>
      <c r="B360" s="6" t="s">
        <v>278</v>
      </c>
      <c r="C360" s="7">
        <v>45821</v>
      </c>
      <c r="D360" s="7">
        <v>45831</v>
      </c>
      <c r="E360" s="24">
        <v>172.8</v>
      </c>
      <c r="F360" s="26">
        <f t="shared" si="41"/>
        <v>172.8</v>
      </c>
      <c r="G360" s="8">
        <v>100432</v>
      </c>
      <c r="H360" s="8" t="s">
        <v>1292</v>
      </c>
      <c r="I360" s="8">
        <v>1</v>
      </c>
      <c r="J360" s="8">
        <v>1</v>
      </c>
      <c r="K360" s="8">
        <f t="shared" si="45"/>
        <v>0</v>
      </c>
      <c r="L360" s="6" t="s">
        <v>747</v>
      </c>
      <c r="M360" s="7">
        <v>45838</v>
      </c>
      <c r="N360" s="9">
        <v>25992</v>
      </c>
      <c r="O360" s="6" t="s">
        <v>48</v>
      </c>
      <c r="P360" s="54"/>
      <c r="Q360" s="54"/>
      <c r="R360" s="10">
        <v>4</v>
      </c>
      <c r="S360" s="40" t="s">
        <v>614</v>
      </c>
      <c r="T360" s="6" t="s">
        <v>24</v>
      </c>
      <c r="U360" s="6" t="str">
        <f>VLOOKUP(O360,'Customer List'!B:C,2,)</f>
        <v>Faridabad</v>
      </c>
      <c r="V360" s="47"/>
      <c r="W360" s="7"/>
      <c r="X360" s="6" t="str">
        <f t="shared" si="42"/>
        <v/>
      </c>
      <c r="Y360" s="6" t="str">
        <f t="shared" si="43"/>
        <v>Monday</v>
      </c>
      <c r="Z360" s="6" t="str">
        <f t="shared" si="44"/>
        <v/>
      </c>
    </row>
    <row r="361" spans="1:26" x14ac:dyDescent="0.25">
      <c r="A361" s="6">
        <f t="shared" si="46"/>
        <v>360</v>
      </c>
      <c r="B361" s="6" t="s">
        <v>278</v>
      </c>
      <c r="C361" s="7">
        <v>45821</v>
      </c>
      <c r="D361" s="7">
        <v>45831</v>
      </c>
      <c r="E361" s="24">
        <v>64.349999999999994</v>
      </c>
      <c r="F361" s="26">
        <f t="shared" si="41"/>
        <v>64.349999999999994</v>
      </c>
      <c r="G361" s="8">
        <v>100510</v>
      </c>
      <c r="H361" s="8" t="s">
        <v>74</v>
      </c>
      <c r="I361" s="8">
        <v>1</v>
      </c>
      <c r="J361" s="8">
        <v>1</v>
      </c>
      <c r="K361" s="8">
        <f t="shared" si="45"/>
        <v>0</v>
      </c>
      <c r="L361" s="6" t="s">
        <v>743</v>
      </c>
      <c r="M361" s="7">
        <v>45836</v>
      </c>
      <c r="N361" s="9">
        <v>10741.5</v>
      </c>
      <c r="O361" s="6" t="s">
        <v>658</v>
      </c>
      <c r="P361" s="54" t="s">
        <v>1144</v>
      </c>
      <c r="Q361" s="54" t="s">
        <v>1144</v>
      </c>
      <c r="R361" s="10">
        <v>4</v>
      </c>
      <c r="S361" s="40" t="s">
        <v>1145</v>
      </c>
      <c r="T361" s="6" t="s">
        <v>24</v>
      </c>
      <c r="U361" s="6" t="str">
        <f>VLOOKUP(O361,'Customer List'!B:C,2,)</f>
        <v>Ropar</v>
      </c>
      <c r="V361" s="47"/>
      <c r="W361" s="7"/>
      <c r="X361" s="6" t="str">
        <f t="shared" si="42"/>
        <v/>
      </c>
      <c r="Y361" s="6" t="str">
        <f t="shared" si="43"/>
        <v>Saturday</v>
      </c>
      <c r="Z361" s="6" t="str">
        <f t="shared" si="44"/>
        <v/>
      </c>
    </row>
    <row r="362" spans="1:26" x14ac:dyDescent="0.25">
      <c r="A362" s="6">
        <f t="shared" si="46"/>
        <v>361</v>
      </c>
      <c r="B362" s="6" t="s">
        <v>278</v>
      </c>
      <c r="C362" s="7">
        <v>45821</v>
      </c>
      <c r="D362" s="7">
        <v>45831</v>
      </c>
      <c r="E362" s="24">
        <v>54</v>
      </c>
      <c r="F362" s="26">
        <f t="shared" si="41"/>
        <v>54</v>
      </c>
      <c r="G362" s="8">
        <v>100512</v>
      </c>
      <c r="H362" s="8" t="s">
        <v>1439</v>
      </c>
      <c r="I362" s="8">
        <v>1</v>
      </c>
      <c r="J362" s="8">
        <v>1</v>
      </c>
      <c r="K362" s="8">
        <f t="shared" si="45"/>
        <v>0</v>
      </c>
      <c r="L362" s="6" t="s">
        <v>281</v>
      </c>
      <c r="M362" s="7">
        <v>45832</v>
      </c>
      <c r="N362" s="9">
        <v>6836.4</v>
      </c>
      <c r="O362" s="6" t="s">
        <v>282</v>
      </c>
      <c r="P362" s="54">
        <v>58152369052</v>
      </c>
      <c r="Q362" s="54" t="s">
        <v>46</v>
      </c>
      <c r="R362" s="10">
        <v>4</v>
      </c>
      <c r="S362" s="40"/>
      <c r="T362" s="6" t="s">
        <v>24</v>
      </c>
      <c r="U362" s="6" t="str">
        <f>VLOOKUP(O362,'Customer List'!B:C,2,)</f>
        <v>Pune</v>
      </c>
      <c r="V362" s="47"/>
      <c r="W362" s="7">
        <v>45833</v>
      </c>
      <c r="X362" s="6">
        <f t="shared" si="42"/>
        <v>1</v>
      </c>
      <c r="Y362" s="6" t="str">
        <f t="shared" si="43"/>
        <v>Tuesday</v>
      </c>
      <c r="Z362" s="6" t="str">
        <f t="shared" si="44"/>
        <v>Wednesday</v>
      </c>
    </row>
    <row r="363" spans="1:26" x14ac:dyDescent="0.25">
      <c r="A363" s="6">
        <f t="shared" si="46"/>
        <v>362</v>
      </c>
      <c r="B363" s="6" t="s">
        <v>278</v>
      </c>
      <c r="C363" s="7">
        <v>45821</v>
      </c>
      <c r="D363" s="7">
        <v>45831</v>
      </c>
      <c r="E363" s="24">
        <v>63</v>
      </c>
      <c r="F363" s="26">
        <f t="shared" si="41"/>
        <v>63</v>
      </c>
      <c r="G363" s="8">
        <v>100516</v>
      </c>
      <c r="H363" s="8" t="s">
        <v>73</v>
      </c>
      <c r="I363" s="8">
        <v>1</v>
      </c>
      <c r="J363" s="8">
        <v>1</v>
      </c>
      <c r="K363" s="8">
        <f t="shared" si="45"/>
        <v>0</v>
      </c>
      <c r="L363" s="6" t="s">
        <v>640</v>
      </c>
      <c r="M363" s="7">
        <v>45835</v>
      </c>
      <c r="N363" s="9">
        <v>8977.5</v>
      </c>
      <c r="O363" s="6" t="s">
        <v>22</v>
      </c>
      <c r="P363" s="54" t="s">
        <v>642</v>
      </c>
      <c r="Q363" s="54" t="s">
        <v>643</v>
      </c>
      <c r="R363" s="10">
        <v>4</v>
      </c>
      <c r="S363" s="40"/>
      <c r="T363" s="6" t="s">
        <v>24</v>
      </c>
      <c r="U363" s="6" t="str">
        <f>VLOOKUP(O363,'Customer List'!B:C,2,)</f>
        <v>Delhi</v>
      </c>
      <c r="V363" s="47"/>
      <c r="W363" s="7"/>
      <c r="X363" s="6" t="str">
        <f t="shared" si="42"/>
        <v/>
      </c>
      <c r="Y363" s="6" t="str">
        <f t="shared" si="43"/>
        <v>Friday</v>
      </c>
      <c r="Z363" s="6" t="str">
        <f t="shared" si="44"/>
        <v/>
      </c>
    </row>
    <row r="364" spans="1:26" x14ac:dyDescent="0.25">
      <c r="A364" s="6">
        <f t="shared" si="46"/>
        <v>363</v>
      </c>
      <c r="B364" s="6" t="s">
        <v>278</v>
      </c>
      <c r="C364" s="7">
        <v>45821</v>
      </c>
      <c r="D364" s="7">
        <v>45831</v>
      </c>
      <c r="E364" s="24">
        <v>139.80000000000001</v>
      </c>
      <c r="F364" s="26">
        <f t="shared" si="41"/>
        <v>139.80000000000001</v>
      </c>
      <c r="G364" s="8">
        <v>100530</v>
      </c>
      <c r="H364" s="8" t="s">
        <v>1440</v>
      </c>
      <c r="I364" s="8">
        <v>1</v>
      </c>
      <c r="J364" s="8">
        <v>1</v>
      </c>
      <c r="K364" s="8">
        <f t="shared" si="45"/>
        <v>0</v>
      </c>
      <c r="L364" s="6" t="s">
        <v>279</v>
      </c>
      <c r="M364" s="7">
        <v>45833</v>
      </c>
      <c r="N364" s="9">
        <v>22368</v>
      </c>
      <c r="O364" s="6" t="s">
        <v>214</v>
      </c>
      <c r="P364" s="54" t="s">
        <v>1144</v>
      </c>
      <c r="Q364" s="54" t="s">
        <v>1144</v>
      </c>
      <c r="R364" s="10">
        <v>4</v>
      </c>
      <c r="S364" s="40"/>
      <c r="T364" s="6" t="s">
        <v>24</v>
      </c>
      <c r="U364" s="6" t="str">
        <f>VLOOKUP(O364,'Customer List'!B:C,2,)</f>
        <v>Delhi</v>
      </c>
      <c r="V364" s="47"/>
      <c r="W364" s="7"/>
      <c r="X364" s="6" t="str">
        <f t="shared" si="42"/>
        <v/>
      </c>
      <c r="Y364" s="6" t="str">
        <f t="shared" si="43"/>
        <v>Wednesday</v>
      </c>
      <c r="Z364" s="6" t="str">
        <f t="shared" si="44"/>
        <v/>
      </c>
    </row>
    <row r="365" spans="1:26" x14ac:dyDescent="0.25">
      <c r="A365" s="6">
        <f t="shared" si="46"/>
        <v>364</v>
      </c>
      <c r="B365" s="6" t="s">
        <v>278</v>
      </c>
      <c r="C365" s="7">
        <v>45821</v>
      </c>
      <c r="D365" s="7">
        <v>45831</v>
      </c>
      <c r="E365" s="24">
        <v>18</v>
      </c>
      <c r="F365" s="26">
        <f t="shared" si="41"/>
        <v>18</v>
      </c>
      <c r="G365" s="8">
        <v>100705</v>
      </c>
      <c r="H365" s="8" t="s">
        <v>75</v>
      </c>
      <c r="I365" s="8">
        <v>1</v>
      </c>
      <c r="J365" s="8">
        <v>1</v>
      </c>
      <c r="K365" s="8">
        <f t="shared" si="45"/>
        <v>0</v>
      </c>
      <c r="L365" s="6" t="s">
        <v>640</v>
      </c>
      <c r="M365" s="7">
        <v>45835</v>
      </c>
      <c r="N365" s="9">
        <v>2565</v>
      </c>
      <c r="O365" s="6" t="s">
        <v>22</v>
      </c>
      <c r="P365" s="54" t="s">
        <v>642</v>
      </c>
      <c r="Q365" s="54" t="s">
        <v>643</v>
      </c>
      <c r="R365" s="10">
        <v>4</v>
      </c>
      <c r="S365" s="40"/>
      <c r="T365" s="6" t="s">
        <v>24</v>
      </c>
      <c r="U365" s="6" t="str">
        <f>VLOOKUP(O365,'Customer List'!B:C,2,)</f>
        <v>Delhi</v>
      </c>
      <c r="V365" s="47"/>
      <c r="W365" s="7"/>
      <c r="X365" s="6" t="str">
        <f t="shared" si="42"/>
        <v/>
      </c>
      <c r="Y365" s="6" t="str">
        <f t="shared" si="43"/>
        <v>Friday</v>
      </c>
      <c r="Z365" s="6" t="str">
        <f t="shared" si="44"/>
        <v/>
      </c>
    </row>
    <row r="366" spans="1:26" x14ac:dyDescent="0.25">
      <c r="A366" s="6">
        <f t="shared" si="46"/>
        <v>365</v>
      </c>
      <c r="B366" s="6" t="s">
        <v>278</v>
      </c>
      <c r="C366" s="7">
        <v>45821</v>
      </c>
      <c r="D366" s="7">
        <v>45831</v>
      </c>
      <c r="E366" s="24">
        <v>64.2</v>
      </c>
      <c r="F366" s="26">
        <f t="shared" si="41"/>
        <v>64.2</v>
      </c>
      <c r="G366" s="8">
        <v>100708</v>
      </c>
      <c r="H366" s="8" t="s">
        <v>1393</v>
      </c>
      <c r="I366" s="8">
        <v>1</v>
      </c>
      <c r="J366" s="8">
        <v>1</v>
      </c>
      <c r="K366" s="8">
        <f t="shared" si="45"/>
        <v>0</v>
      </c>
      <c r="L366" s="6" t="s">
        <v>2170</v>
      </c>
      <c r="M366" s="7">
        <v>45860</v>
      </c>
      <c r="N366" s="9">
        <v>0</v>
      </c>
      <c r="O366" s="6" t="s">
        <v>32</v>
      </c>
      <c r="P366" s="54" t="s">
        <v>2016</v>
      </c>
      <c r="Q366" s="54" t="s">
        <v>46</v>
      </c>
      <c r="R366" s="10">
        <v>4</v>
      </c>
      <c r="S366" s="40" t="s">
        <v>2171</v>
      </c>
      <c r="T366" s="6" t="s">
        <v>24</v>
      </c>
      <c r="U366" s="6" t="str">
        <f>VLOOKUP(O366,'Customer List'!B:C,2,)</f>
        <v>Chandigarh</v>
      </c>
      <c r="V366" s="47"/>
      <c r="W366" s="7">
        <v>45861</v>
      </c>
      <c r="X366" s="6">
        <f t="shared" si="42"/>
        <v>1</v>
      </c>
      <c r="Y366" s="6" t="str">
        <f t="shared" si="43"/>
        <v>Tuesday</v>
      </c>
      <c r="Z366" s="6" t="str">
        <f t="shared" si="44"/>
        <v>Wednesday</v>
      </c>
    </row>
    <row r="367" spans="1:26" x14ac:dyDescent="0.25">
      <c r="A367" s="6">
        <f t="shared" si="46"/>
        <v>366</v>
      </c>
      <c r="B367" s="6" t="s">
        <v>278</v>
      </c>
      <c r="C367" s="7">
        <v>45821</v>
      </c>
      <c r="D367" s="7">
        <v>45831</v>
      </c>
      <c r="E367" s="24">
        <v>43.2</v>
      </c>
      <c r="F367" s="26">
        <f t="shared" si="41"/>
        <v>43.2</v>
      </c>
      <c r="G367" s="8">
        <v>100723</v>
      </c>
      <c r="H367" s="8" t="s">
        <v>1441</v>
      </c>
      <c r="I367" s="8">
        <v>1</v>
      </c>
      <c r="J367" s="8">
        <v>1</v>
      </c>
      <c r="K367" s="8">
        <f t="shared" si="45"/>
        <v>0</v>
      </c>
      <c r="L367" s="6" t="s">
        <v>279</v>
      </c>
      <c r="M367" s="7">
        <v>45833</v>
      </c>
      <c r="N367" s="9">
        <v>6912</v>
      </c>
      <c r="O367" s="6" t="s">
        <v>214</v>
      </c>
      <c r="P367" s="54" t="s">
        <v>1144</v>
      </c>
      <c r="Q367" s="54" t="s">
        <v>1144</v>
      </c>
      <c r="R367" s="10">
        <v>4</v>
      </c>
      <c r="S367" s="40"/>
      <c r="T367" s="6" t="s">
        <v>24</v>
      </c>
      <c r="U367" s="6" t="str">
        <f>VLOOKUP(O367,'Customer List'!B:C,2,)</f>
        <v>Delhi</v>
      </c>
      <c r="V367" s="47"/>
      <c r="W367" s="7"/>
      <c r="X367" s="6" t="str">
        <f t="shared" si="42"/>
        <v/>
      </c>
      <c r="Y367" s="6" t="str">
        <f t="shared" si="43"/>
        <v>Wednesday</v>
      </c>
      <c r="Z367" s="6" t="str">
        <f t="shared" si="44"/>
        <v/>
      </c>
    </row>
    <row r="368" spans="1:26" x14ac:dyDescent="0.25">
      <c r="A368" s="6">
        <f t="shared" si="46"/>
        <v>367</v>
      </c>
      <c r="B368" s="6" t="s">
        <v>278</v>
      </c>
      <c r="C368" s="7">
        <v>45821</v>
      </c>
      <c r="D368" s="7">
        <v>45831</v>
      </c>
      <c r="E368" s="24">
        <v>204.75</v>
      </c>
      <c r="F368" s="26">
        <f t="shared" si="41"/>
        <v>204.75</v>
      </c>
      <c r="G368" s="8">
        <v>100744</v>
      </c>
      <c r="H368" s="8" t="s">
        <v>1442</v>
      </c>
      <c r="I368" s="8">
        <v>1</v>
      </c>
      <c r="J368" s="8">
        <v>1</v>
      </c>
      <c r="K368" s="8">
        <f t="shared" si="45"/>
        <v>0</v>
      </c>
      <c r="L368" s="6" t="s">
        <v>743</v>
      </c>
      <c r="M368" s="7">
        <v>45836</v>
      </c>
      <c r="N368" s="9">
        <v>31736.25</v>
      </c>
      <c r="O368" s="6" t="s">
        <v>658</v>
      </c>
      <c r="P368" s="54" t="s">
        <v>1144</v>
      </c>
      <c r="Q368" s="54" t="s">
        <v>1144</v>
      </c>
      <c r="R368" s="10">
        <v>4</v>
      </c>
      <c r="S368" s="40" t="s">
        <v>1145</v>
      </c>
      <c r="T368" s="6" t="s">
        <v>24</v>
      </c>
      <c r="U368" s="6" t="str">
        <f>VLOOKUP(O368,'Customer List'!B:C,2,)</f>
        <v>Ropar</v>
      </c>
      <c r="V368" s="47"/>
      <c r="W368" s="7"/>
      <c r="X368" s="6" t="str">
        <f t="shared" si="42"/>
        <v/>
      </c>
      <c r="Y368" s="6" t="str">
        <f t="shared" si="43"/>
        <v>Saturday</v>
      </c>
      <c r="Z368" s="6" t="str">
        <f t="shared" si="44"/>
        <v/>
      </c>
    </row>
    <row r="369" spans="1:26" x14ac:dyDescent="0.25">
      <c r="A369" s="6">
        <f t="shared" si="46"/>
        <v>368</v>
      </c>
      <c r="B369" s="6" t="s">
        <v>278</v>
      </c>
      <c r="C369" s="7">
        <v>45821</v>
      </c>
      <c r="D369" s="7">
        <v>45831</v>
      </c>
      <c r="E369" s="24">
        <v>189</v>
      </c>
      <c r="F369" s="26">
        <f t="shared" si="41"/>
        <v>189</v>
      </c>
      <c r="G369" s="8">
        <v>100753</v>
      </c>
      <c r="H369" s="8" t="s">
        <v>1443</v>
      </c>
      <c r="I369" s="8">
        <v>1</v>
      </c>
      <c r="J369" s="8">
        <v>1</v>
      </c>
      <c r="K369" s="8">
        <f t="shared" si="45"/>
        <v>0</v>
      </c>
      <c r="L369" s="6" t="s">
        <v>747</v>
      </c>
      <c r="M369" s="7">
        <v>45838</v>
      </c>
      <c r="N369" s="9">
        <v>22743</v>
      </c>
      <c r="O369" s="6" t="s">
        <v>48</v>
      </c>
      <c r="P369" s="54"/>
      <c r="Q369" s="54"/>
      <c r="R369" s="10">
        <v>4</v>
      </c>
      <c r="S369" s="40" t="s">
        <v>614</v>
      </c>
      <c r="T369" s="6" t="s">
        <v>24</v>
      </c>
      <c r="U369" s="6" t="str">
        <f>VLOOKUP(O369,'Customer List'!B:C,2,)</f>
        <v>Faridabad</v>
      </c>
      <c r="V369" s="47"/>
      <c r="W369" s="7"/>
      <c r="X369" s="6" t="str">
        <f t="shared" si="42"/>
        <v/>
      </c>
      <c r="Y369" s="6" t="str">
        <f t="shared" si="43"/>
        <v>Monday</v>
      </c>
      <c r="Z369" s="6" t="str">
        <f t="shared" si="44"/>
        <v/>
      </c>
    </row>
    <row r="370" spans="1:26" x14ac:dyDescent="0.25">
      <c r="A370" s="6">
        <f t="shared" si="46"/>
        <v>369</v>
      </c>
      <c r="B370" s="6" t="s">
        <v>278</v>
      </c>
      <c r="C370" s="7">
        <v>45821</v>
      </c>
      <c r="D370" s="7">
        <v>45831</v>
      </c>
      <c r="E370" s="24">
        <v>19.8</v>
      </c>
      <c r="F370" s="26">
        <f t="shared" si="41"/>
        <v>19.8</v>
      </c>
      <c r="G370" s="8">
        <v>101211</v>
      </c>
      <c r="H370" s="8" t="s">
        <v>1444</v>
      </c>
      <c r="I370" s="8">
        <v>1</v>
      </c>
      <c r="J370" s="8">
        <v>1</v>
      </c>
      <c r="K370" s="8">
        <f t="shared" si="45"/>
        <v>0</v>
      </c>
      <c r="L370" s="6" t="s">
        <v>640</v>
      </c>
      <c r="M370" s="7">
        <v>45835</v>
      </c>
      <c r="N370" s="9">
        <v>2821.5</v>
      </c>
      <c r="O370" s="6" t="s">
        <v>22</v>
      </c>
      <c r="P370" s="54" t="s">
        <v>642</v>
      </c>
      <c r="Q370" s="54" t="s">
        <v>643</v>
      </c>
      <c r="R370" s="10">
        <v>4</v>
      </c>
      <c r="S370" s="40"/>
      <c r="T370" s="6" t="s">
        <v>24</v>
      </c>
      <c r="U370" s="6" t="str">
        <f>VLOOKUP(O370,'Customer List'!B:C,2,)</f>
        <v>Delhi</v>
      </c>
      <c r="V370" s="47"/>
      <c r="W370" s="7"/>
      <c r="X370" s="6" t="str">
        <f t="shared" si="42"/>
        <v/>
      </c>
      <c r="Y370" s="6" t="str">
        <f t="shared" si="43"/>
        <v>Friday</v>
      </c>
      <c r="Z370" s="6" t="str">
        <f t="shared" si="44"/>
        <v/>
      </c>
    </row>
    <row r="371" spans="1:26" x14ac:dyDescent="0.25">
      <c r="A371" s="6">
        <f t="shared" si="46"/>
        <v>370</v>
      </c>
      <c r="B371" s="6" t="s">
        <v>278</v>
      </c>
      <c r="C371" s="7">
        <v>45821</v>
      </c>
      <c r="D371" s="7">
        <v>45831</v>
      </c>
      <c r="E371" s="24">
        <v>172.8</v>
      </c>
      <c r="F371" s="26">
        <f t="shared" si="41"/>
        <v>345.6</v>
      </c>
      <c r="G371" s="8">
        <v>101230</v>
      </c>
      <c r="H371" s="8" t="s">
        <v>1445</v>
      </c>
      <c r="I371" s="8">
        <v>2</v>
      </c>
      <c r="J371" s="8">
        <v>2</v>
      </c>
      <c r="K371" s="8">
        <f t="shared" si="45"/>
        <v>0</v>
      </c>
      <c r="L371" s="6" t="s">
        <v>283</v>
      </c>
      <c r="M371" s="7">
        <v>45832</v>
      </c>
      <c r="N371" s="9">
        <v>49222.080000000002</v>
      </c>
      <c r="O371" s="6" t="s">
        <v>248</v>
      </c>
      <c r="P371" s="54">
        <v>58152374722</v>
      </c>
      <c r="Q371" s="54" t="s">
        <v>46</v>
      </c>
      <c r="R371" s="10">
        <v>4</v>
      </c>
      <c r="S371" s="40"/>
      <c r="T371" s="6" t="s">
        <v>24</v>
      </c>
      <c r="U371" s="6" t="str">
        <f>VLOOKUP(O371,'Customer List'!B:C,2,)</f>
        <v>Mumbai</v>
      </c>
      <c r="V371" s="47"/>
      <c r="W371" s="7">
        <v>45833</v>
      </c>
      <c r="X371" s="6">
        <f t="shared" si="42"/>
        <v>1</v>
      </c>
      <c r="Y371" s="6" t="str">
        <f t="shared" si="43"/>
        <v>Tuesday</v>
      </c>
      <c r="Z371" s="6" t="str">
        <f t="shared" si="44"/>
        <v>Wednesday</v>
      </c>
    </row>
    <row r="372" spans="1:26" x14ac:dyDescent="0.25">
      <c r="A372" s="6">
        <f t="shared" si="46"/>
        <v>371</v>
      </c>
      <c r="B372" s="6" t="s">
        <v>278</v>
      </c>
      <c r="C372" s="7">
        <v>45821</v>
      </c>
      <c r="D372" s="7">
        <v>45831</v>
      </c>
      <c r="E372" s="24">
        <v>182.4</v>
      </c>
      <c r="F372" s="26">
        <f t="shared" si="41"/>
        <v>182.4</v>
      </c>
      <c r="G372" s="8">
        <v>101256</v>
      </c>
      <c r="H372" s="8" t="s">
        <v>1446</v>
      </c>
      <c r="I372" s="8">
        <v>1</v>
      </c>
      <c r="J372" s="8">
        <v>1</v>
      </c>
      <c r="K372" s="8">
        <f t="shared" si="45"/>
        <v>0</v>
      </c>
      <c r="L372" s="6" t="s">
        <v>747</v>
      </c>
      <c r="M372" s="7">
        <v>45838</v>
      </c>
      <c r="N372" s="9">
        <v>27436</v>
      </c>
      <c r="O372" s="6" t="s">
        <v>48</v>
      </c>
      <c r="P372" s="54"/>
      <c r="Q372" s="54"/>
      <c r="R372" s="10">
        <v>4</v>
      </c>
      <c r="S372" s="40" t="s">
        <v>614</v>
      </c>
      <c r="T372" s="6" t="s">
        <v>24</v>
      </c>
      <c r="U372" s="6" t="str">
        <f>VLOOKUP(O372,'Customer List'!B:C,2,)</f>
        <v>Faridabad</v>
      </c>
      <c r="V372" s="47"/>
      <c r="W372" s="7"/>
      <c r="X372" s="6" t="str">
        <f t="shared" si="42"/>
        <v/>
      </c>
      <c r="Y372" s="6" t="str">
        <f t="shared" si="43"/>
        <v>Monday</v>
      </c>
      <c r="Z372" s="6" t="str">
        <f t="shared" si="44"/>
        <v/>
      </c>
    </row>
    <row r="373" spans="1:26" x14ac:dyDescent="0.25">
      <c r="A373" s="6">
        <f t="shared" si="46"/>
        <v>372</v>
      </c>
      <c r="B373" s="6" t="s">
        <v>278</v>
      </c>
      <c r="C373" s="7">
        <v>45821</v>
      </c>
      <c r="D373" s="7">
        <v>45831</v>
      </c>
      <c r="E373" s="24">
        <v>42.6</v>
      </c>
      <c r="F373" s="26">
        <f t="shared" si="41"/>
        <v>255.60000000000002</v>
      </c>
      <c r="G373" s="8">
        <v>102005</v>
      </c>
      <c r="H373" s="8" t="s">
        <v>1447</v>
      </c>
      <c r="I373" s="8">
        <v>6</v>
      </c>
      <c r="J373" s="8">
        <v>6</v>
      </c>
      <c r="K373" s="8">
        <f t="shared" si="45"/>
        <v>0</v>
      </c>
      <c r="L373" s="6" t="s">
        <v>280</v>
      </c>
      <c r="M373" s="7">
        <v>45832</v>
      </c>
      <c r="N373" s="9">
        <v>39618</v>
      </c>
      <c r="O373" s="6" t="s">
        <v>679</v>
      </c>
      <c r="P373" s="54">
        <v>58152373274</v>
      </c>
      <c r="Q373" s="54" t="s">
        <v>46</v>
      </c>
      <c r="R373" s="10">
        <v>4</v>
      </c>
      <c r="S373" s="40"/>
      <c r="T373" s="6" t="s">
        <v>24</v>
      </c>
      <c r="U373" s="6" t="str">
        <f>VLOOKUP(O373,'Customer List'!B:C,2,)</f>
        <v>Hyderabad</v>
      </c>
      <c r="V373" s="47"/>
      <c r="W373" s="7">
        <v>45833</v>
      </c>
      <c r="X373" s="6">
        <f t="shared" si="42"/>
        <v>1</v>
      </c>
      <c r="Y373" s="6" t="str">
        <f t="shared" si="43"/>
        <v>Tuesday</v>
      </c>
      <c r="Z373" s="6" t="str">
        <f t="shared" si="44"/>
        <v>Wednesday</v>
      </c>
    </row>
    <row r="374" spans="1:26" x14ac:dyDescent="0.25">
      <c r="A374" s="6">
        <f t="shared" si="46"/>
        <v>373</v>
      </c>
      <c r="B374" s="6" t="s">
        <v>278</v>
      </c>
      <c r="C374" s="7">
        <v>45821</v>
      </c>
      <c r="D374" s="7">
        <v>45831</v>
      </c>
      <c r="E374" s="24">
        <v>52.2</v>
      </c>
      <c r="F374" s="26">
        <f t="shared" si="41"/>
        <v>52.2</v>
      </c>
      <c r="G374" s="8">
        <v>102015</v>
      </c>
      <c r="H374" s="8" t="s">
        <v>1448</v>
      </c>
      <c r="I374" s="8">
        <v>1</v>
      </c>
      <c r="J374" s="8">
        <v>1</v>
      </c>
      <c r="K374" s="8">
        <f t="shared" si="45"/>
        <v>0</v>
      </c>
      <c r="L374" s="6" t="s">
        <v>2027</v>
      </c>
      <c r="M374" s="7">
        <v>45860</v>
      </c>
      <c r="N374" s="9">
        <v>9439.5</v>
      </c>
      <c r="O374" s="6" t="s">
        <v>32</v>
      </c>
      <c r="P374" s="54" t="s">
        <v>2016</v>
      </c>
      <c r="Q374" s="54" t="s">
        <v>46</v>
      </c>
      <c r="R374" s="10">
        <v>4</v>
      </c>
      <c r="S374" s="40" t="s">
        <v>717</v>
      </c>
      <c r="T374" s="6" t="s">
        <v>24</v>
      </c>
      <c r="U374" s="6" t="str">
        <f>VLOOKUP(O374,'Customer List'!B:C,2,)</f>
        <v>Chandigarh</v>
      </c>
      <c r="V374" s="47"/>
      <c r="W374" s="7">
        <v>45861</v>
      </c>
      <c r="X374" s="6">
        <f t="shared" si="42"/>
        <v>1</v>
      </c>
      <c r="Y374" s="6" t="str">
        <f t="shared" si="43"/>
        <v>Tuesday</v>
      </c>
      <c r="Z374" s="6" t="str">
        <f t="shared" si="44"/>
        <v>Wednesday</v>
      </c>
    </row>
    <row r="375" spans="1:26" x14ac:dyDescent="0.25">
      <c r="A375" s="6">
        <f t="shared" si="46"/>
        <v>374</v>
      </c>
      <c r="B375" s="6" t="s">
        <v>278</v>
      </c>
      <c r="C375" s="7">
        <v>45821</v>
      </c>
      <c r="D375" s="7">
        <v>45831</v>
      </c>
      <c r="E375" s="24">
        <v>60.6</v>
      </c>
      <c r="F375" s="26">
        <f t="shared" si="41"/>
        <v>60.6</v>
      </c>
      <c r="G375" s="8">
        <v>102205</v>
      </c>
      <c r="H375" s="8" t="s">
        <v>1449</v>
      </c>
      <c r="I375" s="8">
        <v>1</v>
      </c>
      <c r="J375" s="8">
        <v>1</v>
      </c>
      <c r="K375" s="8">
        <f t="shared" si="45"/>
        <v>0</v>
      </c>
      <c r="L375" s="6" t="s">
        <v>819</v>
      </c>
      <c r="M375" s="7">
        <v>45840</v>
      </c>
      <c r="N375" s="9">
        <v>6608.27</v>
      </c>
      <c r="O375" s="6" t="s">
        <v>284</v>
      </c>
      <c r="P375" s="54">
        <v>58152715250</v>
      </c>
      <c r="Q375" s="54" t="s">
        <v>46</v>
      </c>
      <c r="R375" s="10">
        <v>4</v>
      </c>
      <c r="S375" s="40" t="s">
        <v>827</v>
      </c>
      <c r="T375" s="6" t="s">
        <v>24</v>
      </c>
      <c r="U375" s="6" t="str">
        <f>VLOOKUP(O375,'Customer List'!B:C,2,)</f>
        <v>Lucknow</v>
      </c>
      <c r="V375" s="47"/>
      <c r="W375" s="7">
        <v>45843</v>
      </c>
      <c r="X375" s="6">
        <f t="shared" si="42"/>
        <v>3</v>
      </c>
      <c r="Y375" s="6" t="str">
        <f t="shared" si="43"/>
        <v>Wednesday</v>
      </c>
      <c r="Z375" s="6" t="str">
        <f t="shared" si="44"/>
        <v>Saturday</v>
      </c>
    </row>
    <row r="376" spans="1:26" x14ac:dyDescent="0.25">
      <c r="A376" s="6">
        <f t="shared" si="46"/>
        <v>375</v>
      </c>
      <c r="B376" s="6" t="s">
        <v>278</v>
      </c>
      <c r="C376" s="7">
        <v>45821</v>
      </c>
      <c r="D376" s="7">
        <v>45831</v>
      </c>
      <c r="E376" s="24">
        <v>33.6</v>
      </c>
      <c r="F376" s="26">
        <f t="shared" si="41"/>
        <v>33.6</v>
      </c>
      <c r="G376" s="8">
        <v>103007</v>
      </c>
      <c r="H376" s="8" t="s">
        <v>59</v>
      </c>
      <c r="I376" s="8">
        <v>1</v>
      </c>
      <c r="J376" s="8">
        <v>1</v>
      </c>
      <c r="K376" s="8">
        <f t="shared" si="45"/>
        <v>0</v>
      </c>
      <c r="L376" s="6" t="s">
        <v>640</v>
      </c>
      <c r="M376" s="7">
        <v>45835</v>
      </c>
      <c r="N376" s="9">
        <v>4788</v>
      </c>
      <c r="O376" s="6" t="s">
        <v>22</v>
      </c>
      <c r="P376" s="54" t="s">
        <v>642</v>
      </c>
      <c r="Q376" s="54" t="s">
        <v>643</v>
      </c>
      <c r="R376" s="10">
        <v>4</v>
      </c>
      <c r="S376" s="40"/>
      <c r="T376" s="6" t="s">
        <v>24</v>
      </c>
      <c r="U376" s="6" t="str">
        <f>VLOOKUP(O376,'Customer List'!B:C,2,)</f>
        <v>Delhi</v>
      </c>
      <c r="V376" s="47"/>
      <c r="W376" s="7"/>
      <c r="X376" s="6" t="str">
        <f t="shared" si="42"/>
        <v/>
      </c>
      <c r="Y376" s="6" t="str">
        <f t="shared" si="43"/>
        <v>Friday</v>
      </c>
      <c r="Z376" s="6" t="str">
        <f t="shared" si="44"/>
        <v/>
      </c>
    </row>
    <row r="377" spans="1:26" x14ac:dyDescent="0.25">
      <c r="A377" s="6">
        <f t="shared" si="46"/>
        <v>376</v>
      </c>
      <c r="B377" s="6" t="s">
        <v>278</v>
      </c>
      <c r="C377" s="7">
        <v>45821</v>
      </c>
      <c r="D377" s="7">
        <v>45831</v>
      </c>
      <c r="E377" s="24">
        <v>60.6</v>
      </c>
      <c r="F377" s="26">
        <f t="shared" si="41"/>
        <v>121.2</v>
      </c>
      <c r="G377" s="8">
        <v>103017</v>
      </c>
      <c r="H377" s="8" t="s">
        <v>1450</v>
      </c>
      <c r="I377" s="8">
        <v>2</v>
      </c>
      <c r="J377" s="8">
        <v>2</v>
      </c>
      <c r="K377" s="8">
        <f t="shared" si="45"/>
        <v>0</v>
      </c>
      <c r="L377" s="6" t="s">
        <v>285</v>
      </c>
      <c r="M377" s="7">
        <v>45832</v>
      </c>
      <c r="N377" s="9">
        <v>18786</v>
      </c>
      <c r="O377" s="6" t="s">
        <v>679</v>
      </c>
      <c r="P377" s="54">
        <v>58152373274</v>
      </c>
      <c r="Q377" s="54" t="s">
        <v>46</v>
      </c>
      <c r="R377" s="10">
        <v>4</v>
      </c>
      <c r="S377" s="40"/>
      <c r="T377" s="6" t="s">
        <v>24</v>
      </c>
      <c r="U377" s="6" t="str">
        <f>VLOOKUP(O377,'Customer List'!B:C,2,)</f>
        <v>Hyderabad</v>
      </c>
      <c r="V377" s="47"/>
      <c r="W377" s="7">
        <v>45833</v>
      </c>
      <c r="X377" s="6">
        <f t="shared" si="42"/>
        <v>1</v>
      </c>
      <c r="Y377" s="6" t="str">
        <f t="shared" si="43"/>
        <v>Tuesday</v>
      </c>
      <c r="Z377" s="6" t="str">
        <f t="shared" si="44"/>
        <v>Wednesday</v>
      </c>
    </row>
    <row r="378" spans="1:26" x14ac:dyDescent="0.25">
      <c r="A378" s="6">
        <f t="shared" si="46"/>
        <v>377</v>
      </c>
      <c r="B378" s="6" t="s">
        <v>278</v>
      </c>
      <c r="C378" s="7">
        <v>45821</v>
      </c>
      <c r="D378" s="7">
        <v>45831</v>
      </c>
      <c r="E378" s="24">
        <v>26.4</v>
      </c>
      <c r="F378" s="26">
        <f t="shared" si="41"/>
        <v>26.4</v>
      </c>
      <c r="G378" s="8">
        <v>103023</v>
      </c>
      <c r="H378" s="8" t="s">
        <v>59</v>
      </c>
      <c r="I378" s="8">
        <v>1</v>
      </c>
      <c r="J378" s="8">
        <v>1</v>
      </c>
      <c r="K378" s="8">
        <f t="shared" si="45"/>
        <v>0</v>
      </c>
      <c r="L378" s="6" t="s">
        <v>2027</v>
      </c>
      <c r="M378" s="7">
        <v>45860</v>
      </c>
      <c r="N378" s="9">
        <v>4774</v>
      </c>
      <c r="O378" s="6" t="s">
        <v>32</v>
      </c>
      <c r="P378" s="54" t="s">
        <v>2016</v>
      </c>
      <c r="Q378" s="54" t="s">
        <v>46</v>
      </c>
      <c r="R378" s="10">
        <v>4</v>
      </c>
      <c r="S378" s="40" t="s">
        <v>717</v>
      </c>
      <c r="T378" s="6" t="s">
        <v>24</v>
      </c>
      <c r="U378" s="6" t="str">
        <f>VLOOKUP(O378,'Customer List'!B:C,2,)</f>
        <v>Chandigarh</v>
      </c>
      <c r="V378" s="47"/>
      <c r="W378" s="7">
        <v>45861</v>
      </c>
      <c r="X378" s="6">
        <f t="shared" si="42"/>
        <v>1</v>
      </c>
      <c r="Y378" s="6" t="str">
        <f t="shared" si="43"/>
        <v>Tuesday</v>
      </c>
      <c r="Z378" s="6" t="str">
        <f t="shared" si="44"/>
        <v>Wednesday</v>
      </c>
    </row>
    <row r="379" spans="1:26" x14ac:dyDescent="0.25">
      <c r="A379" s="6">
        <f t="shared" si="46"/>
        <v>378</v>
      </c>
      <c r="B379" s="6" t="s">
        <v>278</v>
      </c>
      <c r="C379" s="7">
        <v>45821</v>
      </c>
      <c r="D379" s="7">
        <v>45831</v>
      </c>
      <c r="E379" s="24">
        <v>159</v>
      </c>
      <c r="F379" s="26">
        <f t="shared" si="41"/>
        <v>159</v>
      </c>
      <c r="G379" s="8">
        <v>103032</v>
      </c>
      <c r="H379" s="8" t="s">
        <v>1451</v>
      </c>
      <c r="I379" s="8">
        <v>1</v>
      </c>
      <c r="J379" s="8">
        <v>1</v>
      </c>
      <c r="K379" s="8">
        <f t="shared" si="45"/>
        <v>0</v>
      </c>
      <c r="L379" s="6" t="s">
        <v>743</v>
      </c>
      <c r="M379" s="7">
        <v>45836</v>
      </c>
      <c r="N379" s="9">
        <v>28752.5</v>
      </c>
      <c r="O379" s="6" t="s">
        <v>658</v>
      </c>
      <c r="P379" s="54" t="s">
        <v>1144</v>
      </c>
      <c r="Q379" s="54" t="s">
        <v>1144</v>
      </c>
      <c r="R379" s="10">
        <v>4</v>
      </c>
      <c r="S379" s="40" t="s">
        <v>1145</v>
      </c>
      <c r="T379" s="6" t="s">
        <v>24</v>
      </c>
      <c r="U379" s="6" t="str">
        <f>VLOOKUP(O379,'Customer List'!B:C,2,)</f>
        <v>Ropar</v>
      </c>
      <c r="V379" s="47"/>
      <c r="W379" s="7"/>
      <c r="X379" s="6" t="str">
        <f t="shared" si="42"/>
        <v/>
      </c>
      <c r="Y379" s="6" t="str">
        <f t="shared" si="43"/>
        <v>Saturday</v>
      </c>
      <c r="Z379" s="6" t="str">
        <f t="shared" si="44"/>
        <v/>
      </c>
    </row>
    <row r="380" spans="1:26" x14ac:dyDescent="0.25">
      <c r="A380" s="6">
        <f t="shared" si="46"/>
        <v>379</v>
      </c>
      <c r="B380" s="6" t="s">
        <v>278</v>
      </c>
      <c r="C380" s="7">
        <v>45821</v>
      </c>
      <c r="D380" s="7">
        <v>45831</v>
      </c>
      <c r="E380" s="24">
        <v>204.75</v>
      </c>
      <c r="F380" s="26">
        <f t="shared" si="41"/>
        <v>204.75</v>
      </c>
      <c r="G380" s="8">
        <v>103059</v>
      </c>
      <c r="H380" s="8" t="s">
        <v>1452</v>
      </c>
      <c r="I380" s="8">
        <v>1</v>
      </c>
      <c r="J380" s="8">
        <v>1</v>
      </c>
      <c r="K380" s="8">
        <f t="shared" si="45"/>
        <v>0</v>
      </c>
      <c r="L380" s="6" t="s">
        <v>747</v>
      </c>
      <c r="M380" s="7">
        <v>45838</v>
      </c>
      <c r="N380" s="9">
        <v>24638.25</v>
      </c>
      <c r="O380" s="6" t="s">
        <v>48</v>
      </c>
      <c r="P380" s="54"/>
      <c r="Q380" s="54"/>
      <c r="R380" s="10">
        <v>4</v>
      </c>
      <c r="S380" s="40" t="s">
        <v>614</v>
      </c>
      <c r="T380" s="6" t="s">
        <v>24</v>
      </c>
      <c r="U380" s="6" t="str">
        <f>VLOOKUP(O380,'Customer List'!B:C,2,)</f>
        <v>Faridabad</v>
      </c>
      <c r="V380" s="47"/>
      <c r="W380" s="7"/>
      <c r="X380" s="6" t="str">
        <f t="shared" si="42"/>
        <v/>
      </c>
      <c r="Y380" s="6" t="str">
        <f t="shared" si="43"/>
        <v>Monday</v>
      </c>
      <c r="Z380" s="6" t="str">
        <f t="shared" si="44"/>
        <v/>
      </c>
    </row>
    <row r="381" spans="1:26" x14ac:dyDescent="0.25">
      <c r="A381" s="6">
        <f t="shared" si="46"/>
        <v>380</v>
      </c>
      <c r="B381" s="6" t="s">
        <v>278</v>
      </c>
      <c r="C381" s="7">
        <v>45821</v>
      </c>
      <c r="D381" s="7">
        <v>45831</v>
      </c>
      <c r="E381" s="24">
        <v>136.5</v>
      </c>
      <c r="F381" s="26">
        <f t="shared" si="41"/>
        <v>136.5</v>
      </c>
      <c r="G381" s="8">
        <v>103133</v>
      </c>
      <c r="H381" s="8" t="s">
        <v>1453</v>
      </c>
      <c r="I381" s="8">
        <v>1</v>
      </c>
      <c r="J381" s="8">
        <v>1</v>
      </c>
      <c r="K381" s="8">
        <f t="shared" si="45"/>
        <v>0</v>
      </c>
      <c r="L381" s="6" t="s">
        <v>819</v>
      </c>
      <c r="M381" s="7">
        <v>45840</v>
      </c>
      <c r="N381" s="9">
        <v>12827.88</v>
      </c>
      <c r="O381" s="6" t="s">
        <v>284</v>
      </c>
      <c r="P381" s="54">
        <v>58152715250</v>
      </c>
      <c r="Q381" s="54" t="s">
        <v>46</v>
      </c>
      <c r="R381" s="10">
        <v>4</v>
      </c>
      <c r="S381" s="40" t="s">
        <v>827</v>
      </c>
      <c r="T381" s="6" t="s">
        <v>24</v>
      </c>
      <c r="U381" s="6" t="str">
        <f>VLOOKUP(O381,'Customer List'!B:C,2,)</f>
        <v>Lucknow</v>
      </c>
      <c r="V381" s="47"/>
      <c r="W381" s="7">
        <v>45843</v>
      </c>
      <c r="X381" s="6">
        <f t="shared" si="42"/>
        <v>3</v>
      </c>
      <c r="Y381" s="6" t="str">
        <f t="shared" si="43"/>
        <v>Wednesday</v>
      </c>
      <c r="Z381" s="6" t="str">
        <f t="shared" si="44"/>
        <v>Saturday</v>
      </c>
    </row>
    <row r="382" spans="1:26" x14ac:dyDescent="0.25">
      <c r="A382" s="6">
        <f t="shared" si="46"/>
        <v>381</v>
      </c>
      <c r="B382" s="6" t="s">
        <v>278</v>
      </c>
      <c r="C382" s="7">
        <v>45821</v>
      </c>
      <c r="D382" s="7">
        <v>45831</v>
      </c>
      <c r="E382" s="24">
        <v>196.5</v>
      </c>
      <c r="F382" s="26">
        <f t="shared" si="41"/>
        <v>196.5</v>
      </c>
      <c r="G382" s="8">
        <v>103155</v>
      </c>
      <c r="H382" s="8" t="s">
        <v>1454</v>
      </c>
      <c r="I382" s="8">
        <v>1</v>
      </c>
      <c r="J382" s="8">
        <v>1</v>
      </c>
      <c r="K382" s="8">
        <f t="shared" si="45"/>
        <v>0</v>
      </c>
      <c r="L382" s="6" t="s">
        <v>640</v>
      </c>
      <c r="M382" s="7">
        <v>45835</v>
      </c>
      <c r="N382" s="9">
        <v>22401</v>
      </c>
      <c r="O382" s="6" t="s">
        <v>22</v>
      </c>
      <c r="P382" s="54" t="s">
        <v>642</v>
      </c>
      <c r="Q382" s="54" t="s">
        <v>643</v>
      </c>
      <c r="R382" s="10">
        <v>4</v>
      </c>
      <c r="S382" s="40"/>
      <c r="T382" s="6" t="s">
        <v>24</v>
      </c>
      <c r="U382" s="6" t="str">
        <f>VLOOKUP(O382,'Customer List'!B:C,2,)</f>
        <v>Delhi</v>
      </c>
      <c r="V382" s="47"/>
      <c r="W382" s="7"/>
      <c r="X382" s="6" t="str">
        <f t="shared" si="42"/>
        <v/>
      </c>
      <c r="Y382" s="6" t="str">
        <f t="shared" si="43"/>
        <v>Friday</v>
      </c>
      <c r="Z382" s="6" t="str">
        <f t="shared" si="44"/>
        <v/>
      </c>
    </row>
    <row r="383" spans="1:26" x14ac:dyDescent="0.25">
      <c r="A383" s="6">
        <f t="shared" si="46"/>
        <v>382</v>
      </c>
      <c r="B383" s="6" t="s">
        <v>278</v>
      </c>
      <c r="C383" s="7">
        <v>45821</v>
      </c>
      <c r="D383" s="7">
        <v>45831</v>
      </c>
      <c r="E383" s="24">
        <v>135.1</v>
      </c>
      <c r="F383" s="26">
        <f t="shared" si="41"/>
        <v>135.1</v>
      </c>
      <c r="G383" s="8">
        <v>104412</v>
      </c>
      <c r="H383" s="8" t="s">
        <v>89</v>
      </c>
      <c r="I383" s="8">
        <v>1</v>
      </c>
      <c r="J383" s="8">
        <v>1</v>
      </c>
      <c r="K383" s="8">
        <f t="shared" si="45"/>
        <v>0</v>
      </c>
      <c r="L383" s="6" t="s">
        <v>747</v>
      </c>
      <c r="M383" s="7">
        <v>45838</v>
      </c>
      <c r="N383" s="9">
        <v>17418.25</v>
      </c>
      <c r="O383" s="6" t="s">
        <v>48</v>
      </c>
      <c r="P383" s="54"/>
      <c r="Q383" s="54"/>
      <c r="R383" s="10">
        <v>4</v>
      </c>
      <c r="S383" s="40" t="s">
        <v>614</v>
      </c>
      <c r="T383" s="6" t="s">
        <v>24</v>
      </c>
      <c r="U383" s="6" t="str">
        <f>VLOOKUP(O383,'Customer List'!B:C,2,)</f>
        <v>Faridabad</v>
      </c>
      <c r="V383" s="47"/>
      <c r="W383" s="7"/>
      <c r="X383" s="6" t="str">
        <f t="shared" si="42"/>
        <v/>
      </c>
      <c r="Y383" s="6" t="str">
        <f t="shared" si="43"/>
        <v>Monday</v>
      </c>
      <c r="Z383" s="6" t="str">
        <f t="shared" si="44"/>
        <v/>
      </c>
    </row>
    <row r="384" spans="1:26" x14ac:dyDescent="0.25">
      <c r="A384" s="6">
        <f t="shared" si="46"/>
        <v>383</v>
      </c>
      <c r="B384" s="6" t="s">
        <v>278</v>
      </c>
      <c r="C384" s="7">
        <v>45821</v>
      </c>
      <c r="D384" s="7">
        <v>45831</v>
      </c>
      <c r="E384" s="24">
        <v>135.1</v>
      </c>
      <c r="F384" s="26">
        <f t="shared" si="41"/>
        <v>135.1</v>
      </c>
      <c r="G384" s="8">
        <v>104412</v>
      </c>
      <c r="H384" s="8" t="s">
        <v>89</v>
      </c>
      <c r="I384" s="8">
        <v>1</v>
      </c>
      <c r="J384" s="8">
        <v>1</v>
      </c>
      <c r="K384" s="8">
        <f t="shared" si="45"/>
        <v>0</v>
      </c>
      <c r="L384" s="6" t="s">
        <v>743</v>
      </c>
      <c r="M384" s="7">
        <v>45836</v>
      </c>
      <c r="N384" s="9">
        <v>20940.5</v>
      </c>
      <c r="O384" s="6" t="s">
        <v>658</v>
      </c>
      <c r="P384" s="54" t="s">
        <v>1144</v>
      </c>
      <c r="Q384" s="54" t="s">
        <v>1144</v>
      </c>
      <c r="R384" s="10">
        <v>4</v>
      </c>
      <c r="S384" s="40" t="s">
        <v>1145</v>
      </c>
      <c r="T384" s="6" t="s">
        <v>24</v>
      </c>
      <c r="U384" s="6" t="str">
        <f>VLOOKUP(O384,'Customer List'!B:C,2,)</f>
        <v>Ropar</v>
      </c>
      <c r="V384" s="47"/>
      <c r="W384" s="7"/>
      <c r="X384" s="6" t="str">
        <f t="shared" si="42"/>
        <v/>
      </c>
      <c r="Y384" s="6" t="str">
        <f t="shared" si="43"/>
        <v>Saturday</v>
      </c>
      <c r="Z384" s="6" t="str">
        <f t="shared" si="44"/>
        <v/>
      </c>
    </row>
    <row r="385" spans="1:26" x14ac:dyDescent="0.25">
      <c r="A385" s="6">
        <f t="shared" si="46"/>
        <v>384</v>
      </c>
      <c r="B385" s="6" t="s">
        <v>278</v>
      </c>
      <c r="C385" s="7">
        <v>45821</v>
      </c>
      <c r="D385" s="7">
        <v>45831</v>
      </c>
      <c r="E385" s="24">
        <v>49.8</v>
      </c>
      <c r="F385" s="26">
        <f t="shared" si="41"/>
        <v>49.8</v>
      </c>
      <c r="G385" s="8">
        <v>104505</v>
      </c>
      <c r="H385" s="8" t="s">
        <v>1455</v>
      </c>
      <c r="I385" s="8">
        <v>1</v>
      </c>
      <c r="J385" s="8">
        <v>1</v>
      </c>
      <c r="K385" s="8">
        <f t="shared" si="45"/>
        <v>0</v>
      </c>
      <c r="L385" s="6" t="s">
        <v>747</v>
      </c>
      <c r="M385" s="7">
        <v>45838</v>
      </c>
      <c r="N385" s="9">
        <v>7490.75</v>
      </c>
      <c r="O385" s="6" t="s">
        <v>48</v>
      </c>
      <c r="P385" s="54"/>
      <c r="Q385" s="54"/>
      <c r="R385" s="10">
        <v>4</v>
      </c>
      <c r="S385" s="40" t="s">
        <v>614</v>
      </c>
      <c r="T385" s="6" t="s">
        <v>24</v>
      </c>
      <c r="U385" s="6" t="str">
        <f>VLOOKUP(O385,'Customer List'!B:C,2,)</f>
        <v>Faridabad</v>
      </c>
      <c r="V385" s="47"/>
      <c r="W385" s="7"/>
      <c r="X385" s="6" t="str">
        <f t="shared" si="42"/>
        <v/>
      </c>
      <c r="Y385" s="6" t="str">
        <f t="shared" si="43"/>
        <v>Monday</v>
      </c>
      <c r="Z385" s="6" t="str">
        <f t="shared" si="44"/>
        <v/>
      </c>
    </row>
    <row r="386" spans="1:26" x14ac:dyDescent="0.25">
      <c r="A386" s="6">
        <f t="shared" si="46"/>
        <v>385</v>
      </c>
      <c r="B386" s="6" t="s">
        <v>278</v>
      </c>
      <c r="C386" s="7">
        <v>45821</v>
      </c>
      <c r="D386" s="7">
        <v>45831</v>
      </c>
      <c r="E386" s="24">
        <v>175.8</v>
      </c>
      <c r="F386" s="26">
        <f t="shared" si="41"/>
        <v>175.8</v>
      </c>
      <c r="G386" s="8">
        <v>104508</v>
      </c>
      <c r="H386" s="8" t="s">
        <v>1456</v>
      </c>
      <c r="I386" s="8">
        <v>1</v>
      </c>
      <c r="J386" s="8">
        <v>1</v>
      </c>
      <c r="K386" s="8">
        <f t="shared" si="45"/>
        <v>0</v>
      </c>
      <c r="L386" s="6" t="s">
        <v>743</v>
      </c>
      <c r="M386" s="7">
        <v>45836</v>
      </c>
      <c r="N386" s="9">
        <v>31790.5</v>
      </c>
      <c r="O386" s="6" t="s">
        <v>658</v>
      </c>
      <c r="P386" s="54" t="s">
        <v>1144</v>
      </c>
      <c r="Q386" s="54" t="s">
        <v>1144</v>
      </c>
      <c r="R386" s="10">
        <v>4</v>
      </c>
      <c r="S386" s="40" t="s">
        <v>1145</v>
      </c>
      <c r="T386" s="6" t="s">
        <v>24</v>
      </c>
      <c r="U386" s="6" t="str">
        <f>VLOOKUP(O386,'Customer List'!B:C,2,)</f>
        <v>Ropar</v>
      </c>
      <c r="V386" s="47"/>
      <c r="W386" s="7"/>
      <c r="X386" s="6" t="str">
        <f t="shared" si="42"/>
        <v/>
      </c>
      <c r="Y386" s="6" t="str">
        <f t="shared" si="43"/>
        <v>Saturday</v>
      </c>
      <c r="Z386" s="6" t="str">
        <f t="shared" si="44"/>
        <v/>
      </c>
    </row>
    <row r="387" spans="1:26" x14ac:dyDescent="0.25">
      <c r="A387" s="6">
        <f t="shared" si="46"/>
        <v>386</v>
      </c>
      <c r="B387" s="6" t="s">
        <v>278</v>
      </c>
      <c r="C387" s="7">
        <v>45821</v>
      </c>
      <c r="D387" s="7">
        <v>45831</v>
      </c>
      <c r="E387" s="24">
        <v>49.8</v>
      </c>
      <c r="F387" s="26">
        <f t="shared" si="41"/>
        <v>49.8</v>
      </c>
      <c r="G387" s="8">
        <v>104525</v>
      </c>
      <c r="H387" s="8" t="s">
        <v>1457</v>
      </c>
      <c r="I387" s="8">
        <v>1</v>
      </c>
      <c r="J387" s="8">
        <v>1</v>
      </c>
      <c r="K387" s="8">
        <f t="shared" si="45"/>
        <v>0</v>
      </c>
      <c r="L387" s="6" t="s">
        <v>280</v>
      </c>
      <c r="M387" s="7">
        <v>45832</v>
      </c>
      <c r="N387" s="9">
        <v>7719</v>
      </c>
      <c r="O387" s="6" t="s">
        <v>679</v>
      </c>
      <c r="P387" s="54">
        <v>58152373274</v>
      </c>
      <c r="Q387" s="54" t="s">
        <v>46</v>
      </c>
      <c r="R387" s="10">
        <v>4</v>
      </c>
      <c r="S387" s="40"/>
      <c r="T387" s="6" t="s">
        <v>24</v>
      </c>
      <c r="U387" s="6" t="str">
        <f>VLOOKUP(O387,'Customer List'!B:C,2,)</f>
        <v>Hyderabad</v>
      </c>
      <c r="V387" s="47"/>
      <c r="W387" s="7">
        <v>45833</v>
      </c>
      <c r="X387" s="6">
        <f t="shared" si="42"/>
        <v>1</v>
      </c>
      <c r="Y387" s="6" t="str">
        <f t="shared" si="43"/>
        <v>Tuesday</v>
      </c>
      <c r="Z387" s="6" t="str">
        <f t="shared" si="44"/>
        <v>Wednesday</v>
      </c>
    </row>
    <row r="388" spans="1:26" x14ac:dyDescent="0.25">
      <c r="A388" s="6">
        <f t="shared" si="46"/>
        <v>387</v>
      </c>
      <c r="B388" s="6" t="s">
        <v>278</v>
      </c>
      <c r="C388" s="7">
        <v>45821</v>
      </c>
      <c r="D388" s="7">
        <v>45831</v>
      </c>
      <c r="E388" s="24">
        <v>137.4</v>
      </c>
      <c r="F388" s="26">
        <f t="shared" ref="F388:F451" si="47">E388*I388</f>
        <v>137.4</v>
      </c>
      <c r="G388" s="8">
        <v>104718</v>
      </c>
      <c r="H388" s="8" t="s">
        <v>1458</v>
      </c>
      <c r="I388" s="8">
        <v>1</v>
      </c>
      <c r="J388" s="8">
        <v>1</v>
      </c>
      <c r="K388" s="8">
        <f t="shared" si="45"/>
        <v>0</v>
      </c>
      <c r="L388" s="6" t="s">
        <v>747</v>
      </c>
      <c r="M388" s="7">
        <v>45838</v>
      </c>
      <c r="N388" s="9">
        <v>20667.25</v>
      </c>
      <c r="O388" s="6" t="s">
        <v>48</v>
      </c>
      <c r="P388" s="54"/>
      <c r="Q388" s="54"/>
      <c r="R388" s="10">
        <v>4</v>
      </c>
      <c r="S388" s="40" t="s">
        <v>614</v>
      </c>
      <c r="T388" s="6" t="s">
        <v>24</v>
      </c>
      <c r="U388" s="6" t="str">
        <f>VLOOKUP(O388,'Customer List'!B:C,2,)</f>
        <v>Faridabad</v>
      </c>
      <c r="V388" s="47"/>
      <c r="W388" s="7"/>
      <c r="X388" s="6" t="str">
        <f t="shared" si="42"/>
        <v/>
      </c>
      <c r="Y388" s="6" t="str">
        <f t="shared" si="43"/>
        <v>Monday</v>
      </c>
      <c r="Z388" s="6" t="str">
        <f t="shared" si="44"/>
        <v/>
      </c>
    </row>
    <row r="389" spans="1:26" x14ac:dyDescent="0.25">
      <c r="A389" s="6">
        <f t="shared" si="46"/>
        <v>388</v>
      </c>
      <c r="B389" s="6" t="s">
        <v>278</v>
      </c>
      <c r="C389" s="7">
        <v>45821</v>
      </c>
      <c r="D389" s="7">
        <v>45831</v>
      </c>
      <c r="E389" s="24">
        <v>62.4</v>
      </c>
      <c r="F389" s="26">
        <f t="shared" si="47"/>
        <v>124.8</v>
      </c>
      <c r="G389" s="8">
        <v>106105</v>
      </c>
      <c r="H389" s="8" t="s">
        <v>1459</v>
      </c>
      <c r="I389" s="8">
        <v>2</v>
      </c>
      <c r="J389" s="8">
        <v>2</v>
      </c>
      <c r="K389" s="8">
        <f t="shared" si="45"/>
        <v>0</v>
      </c>
      <c r="L389" s="6" t="s">
        <v>280</v>
      </c>
      <c r="M389" s="7">
        <v>45832</v>
      </c>
      <c r="N389" s="9">
        <v>19344</v>
      </c>
      <c r="O389" s="6" t="s">
        <v>679</v>
      </c>
      <c r="P389" s="54">
        <v>58152373274</v>
      </c>
      <c r="Q389" s="54" t="s">
        <v>46</v>
      </c>
      <c r="R389" s="10">
        <v>4</v>
      </c>
      <c r="S389" s="40"/>
      <c r="T389" s="6" t="s">
        <v>24</v>
      </c>
      <c r="U389" s="6" t="str">
        <f>VLOOKUP(O389,'Customer List'!B:C,2,)</f>
        <v>Hyderabad</v>
      </c>
      <c r="V389" s="47"/>
      <c r="W389" s="7">
        <v>45833</v>
      </c>
      <c r="X389" s="6">
        <f t="shared" ref="X389:X452" si="48">IF(W389="", "", W389-M389)</f>
        <v>1</v>
      </c>
      <c r="Y389" s="6" t="str">
        <f t="shared" ref="Y389:Y452" si="49">IF(M389="", "", TEXT(M389, "dddd"))</f>
        <v>Tuesday</v>
      </c>
      <c r="Z389" s="6" t="str">
        <f t="shared" ref="Z389:Z452" si="50">IF(W389="", "", TEXT(W389, "dddd"))</f>
        <v>Wednesday</v>
      </c>
    </row>
    <row r="390" spans="1:26" x14ac:dyDescent="0.25">
      <c r="A390" s="6">
        <f t="shared" si="46"/>
        <v>389</v>
      </c>
      <c r="B390" s="6" t="s">
        <v>278</v>
      </c>
      <c r="C390" s="7">
        <v>45821</v>
      </c>
      <c r="D390" s="7">
        <v>45831</v>
      </c>
      <c r="E390" s="24">
        <v>125.4</v>
      </c>
      <c r="F390" s="26">
        <f t="shared" si="47"/>
        <v>125.4</v>
      </c>
      <c r="G390" s="8">
        <v>107614</v>
      </c>
      <c r="H390" s="8" t="s">
        <v>1460</v>
      </c>
      <c r="I390" s="8">
        <v>1</v>
      </c>
      <c r="J390" s="8">
        <v>1</v>
      </c>
      <c r="K390" s="8">
        <f t="shared" si="45"/>
        <v>0</v>
      </c>
      <c r="L390" s="6" t="s">
        <v>281</v>
      </c>
      <c r="M390" s="7">
        <v>45832</v>
      </c>
      <c r="N390" s="9">
        <v>15875.64</v>
      </c>
      <c r="O390" s="6" t="s">
        <v>282</v>
      </c>
      <c r="P390" s="54">
        <v>58152369052</v>
      </c>
      <c r="Q390" s="54" t="s">
        <v>46</v>
      </c>
      <c r="R390" s="10">
        <v>4</v>
      </c>
      <c r="S390" s="40"/>
      <c r="T390" s="6" t="s">
        <v>24</v>
      </c>
      <c r="U390" s="6" t="str">
        <f>VLOOKUP(O390,'Customer List'!B:C,2,)</f>
        <v>Pune</v>
      </c>
      <c r="V390" s="47"/>
      <c r="W390" s="7">
        <v>45833</v>
      </c>
      <c r="X390" s="6">
        <f t="shared" si="48"/>
        <v>1</v>
      </c>
      <c r="Y390" s="6" t="str">
        <f t="shared" si="49"/>
        <v>Tuesday</v>
      </c>
      <c r="Z390" s="6" t="str">
        <f t="shared" si="50"/>
        <v>Wednesday</v>
      </c>
    </row>
    <row r="391" spans="1:26" x14ac:dyDescent="0.25">
      <c r="A391" s="6">
        <f t="shared" si="46"/>
        <v>390</v>
      </c>
      <c r="B391" s="6" t="s">
        <v>278</v>
      </c>
      <c r="C391" s="7">
        <v>45821</v>
      </c>
      <c r="D391" s="7">
        <v>45831</v>
      </c>
      <c r="E391" s="24">
        <v>165</v>
      </c>
      <c r="F391" s="26">
        <f t="shared" si="47"/>
        <v>165</v>
      </c>
      <c r="G391" s="8">
        <v>108133</v>
      </c>
      <c r="H391" s="8"/>
      <c r="I391" s="8">
        <v>1</v>
      </c>
      <c r="J391" s="8">
        <v>1</v>
      </c>
      <c r="K391" s="8">
        <f t="shared" si="45"/>
        <v>0</v>
      </c>
      <c r="L391" s="6" t="s">
        <v>819</v>
      </c>
      <c r="M391" s="7">
        <v>45840</v>
      </c>
      <c r="N391" s="9">
        <v>15548.95</v>
      </c>
      <c r="O391" s="6" t="s">
        <v>284</v>
      </c>
      <c r="P391" s="54">
        <v>58152715250</v>
      </c>
      <c r="Q391" s="54" t="s">
        <v>46</v>
      </c>
      <c r="R391" s="10">
        <v>4</v>
      </c>
      <c r="S391" s="40" t="s">
        <v>827</v>
      </c>
      <c r="T391" s="6" t="s">
        <v>24</v>
      </c>
      <c r="U391" s="6" t="str">
        <f>VLOOKUP(O391,'Customer List'!B:C,2,)</f>
        <v>Lucknow</v>
      </c>
      <c r="V391" s="47"/>
      <c r="W391" s="7">
        <v>45843</v>
      </c>
      <c r="X391" s="6">
        <f t="shared" si="48"/>
        <v>3</v>
      </c>
      <c r="Y391" s="6" t="str">
        <f t="shared" si="49"/>
        <v>Wednesday</v>
      </c>
      <c r="Z391" s="6" t="str">
        <f t="shared" si="50"/>
        <v>Saturday</v>
      </c>
    </row>
    <row r="392" spans="1:26" x14ac:dyDescent="0.25">
      <c r="A392" s="6">
        <f t="shared" si="46"/>
        <v>391</v>
      </c>
      <c r="B392" s="6" t="s">
        <v>278</v>
      </c>
      <c r="C392" s="7">
        <v>45821</v>
      </c>
      <c r="D392" s="7">
        <v>45831</v>
      </c>
      <c r="E392" s="24">
        <v>109.8</v>
      </c>
      <c r="F392" s="26">
        <f t="shared" si="47"/>
        <v>109.8</v>
      </c>
      <c r="G392" s="8">
        <v>108408</v>
      </c>
      <c r="H392" s="8" t="s">
        <v>1461</v>
      </c>
      <c r="I392" s="8">
        <v>1</v>
      </c>
      <c r="J392" s="8">
        <v>1</v>
      </c>
      <c r="K392" s="8">
        <f t="shared" si="45"/>
        <v>0</v>
      </c>
      <c r="L392" s="6" t="s">
        <v>286</v>
      </c>
      <c r="M392" s="7">
        <v>45832</v>
      </c>
      <c r="N392" s="9">
        <v>19855.5</v>
      </c>
      <c r="O392" s="6" t="s">
        <v>197</v>
      </c>
      <c r="P392" s="54" t="s">
        <v>287</v>
      </c>
      <c r="Q392" s="54" t="s">
        <v>46</v>
      </c>
      <c r="R392" s="10">
        <v>4</v>
      </c>
      <c r="S392" s="40"/>
      <c r="T392" s="6" t="s">
        <v>24</v>
      </c>
      <c r="U392" s="6" t="str">
        <f>VLOOKUP(O392,'Customer List'!B:C,2,)</f>
        <v>Chandigarh</v>
      </c>
      <c r="V392" s="47"/>
      <c r="W392" s="7">
        <v>45833</v>
      </c>
      <c r="X392" s="6">
        <f t="shared" si="48"/>
        <v>1</v>
      </c>
      <c r="Y392" s="6" t="str">
        <f t="shared" si="49"/>
        <v>Tuesday</v>
      </c>
      <c r="Z392" s="6" t="str">
        <f t="shared" si="50"/>
        <v>Wednesday</v>
      </c>
    </row>
    <row r="393" spans="1:26" x14ac:dyDescent="0.25">
      <c r="A393" s="6">
        <f t="shared" si="46"/>
        <v>392</v>
      </c>
      <c r="B393" s="6" t="s">
        <v>278</v>
      </c>
      <c r="C393" s="7">
        <v>45821</v>
      </c>
      <c r="D393" s="7">
        <v>45831</v>
      </c>
      <c r="E393" s="24">
        <v>132</v>
      </c>
      <c r="F393" s="26">
        <f t="shared" si="47"/>
        <v>132</v>
      </c>
      <c r="G393" s="8">
        <v>108437</v>
      </c>
      <c r="H393" s="8" t="s">
        <v>1462</v>
      </c>
      <c r="I393" s="8">
        <v>1</v>
      </c>
      <c r="J393" s="8">
        <v>1</v>
      </c>
      <c r="K393" s="8">
        <f t="shared" si="45"/>
        <v>0</v>
      </c>
      <c r="L393" s="6" t="s">
        <v>281</v>
      </c>
      <c r="M393" s="7">
        <v>45832</v>
      </c>
      <c r="N393" s="9">
        <v>13368.96</v>
      </c>
      <c r="O393" s="6" t="s">
        <v>282</v>
      </c>
      <c r="P393" s="54">
        <v>58152369052</v>
      </c>
      <c r="Q393" s="54" t="s">
        <v>46</v>
      </c>
      <c r="R393" s="10">
        <v>4</v>
      </c>
      <c r="S393" s="40"/>
      <c r="T393" s="6" t="s">
        <v>24</v>
      </c>
      <c r="U393" s="6" t="str">
        <f>VLOOKUP(O393,'Customer List'!B:C,2,)</f>
        <v>Pune</v>
      </c>
      <c r="V393" s="47"/>
      <c r="W393" s="7">
        <v>45833</v>
      </c>
      <c r="X393" s="6">
        <f t="shared" si="48"/>
        <v>1</v>
      </c>
      <c r="Y393" s="6" t="str">
        <f t="shared" si="49"/>
        <v>Tuesday</v>
      </c>
      <c r="Z393" s="6" t="str">
        <f t="shared" si="50"/>
        <v>Wednesday</v>
      </c>
    </row>
    <row r="394" spans="1:26" x14ac:dyDescent="0.25">
      <c r="A394" s="6">
        <f t="shared" si="46"/>
        <v>393</v>
      </c>
      <c r="B394" s="6" t="s">
        <v>278</v>
      </c>
      <c r="C394" s="7">
        <v>45821</v>
      </c>
      <c r="D394" s="7">
        <v>45831</v>
      </c>
      <c r="E394" s="24">
        <v>237</v>
      </c>
      <c r="F394" s="26">
        <f t="shared" si="47"/>
        <v>237</v>
      </c>
      <c r="G394" s="8">
        <v>108442</v>
      </c>
      <c r="H394" s="8" t="s">
        <v>1463</v>
      </c>
      <c r="I394" s="8">
        <v>1</v>
      </c>
      <c r="J394" s="8">
        <v>1</v>
      </c>
      <c r="K394" s="8">
        <f t="shared" si="45"/>
        <v>0</v>
      </c>
      <c r="L394" s="6" t="s">
        <v>747</v>
      </c>
      <c r="M394" s="7">
        <v>45838</v>
      </c>
      <c r="N394" s="9">
        <v>28519</v>
      </c>
      <c r="O394" s="6" t="s">
        <v>48</v>
      </c>
      <c r="P394" s="54"/>
      <c r="Q394" s="54"/>
      <c r="R394" s="10">
        <v>4</v>
      </c>
      <c r="S394" s="40" t="s">
        <v>614</v>
      </c>
      <c r="T394" s="6" t="s">
        <v>24</v>
      </c>
      <c r="U394" s="6" t="str">
        <f>VLOOKUP(O394,'Customer List'!B:C,2,)</f>
        <v>Faridabad</v>
      </c>
      <c r="V394" s="47"/>
      <c r="W394" s="7"/>
      <c r="X394" s="6" t="str">
        <f t="shared" si="48"/>
        <v/>
      </c>
      <c r="Y394" s="6" t="str">
        <f t="shared" si="49"/>
        <v>Monday</v>
      </c>
      <c r="Z394" s="6" t="str">
        <f t="shared" si="50"/>
        <v/>
      </c>
    </row>
    <row r="395" spans="1:26" x14ac:dyDescent="0.25">
      <c r="A395" s="6">
        <f t="shared" si="46"/>
        <v>394</v>
      </c>
      <c r="B395" s="6" t="s">
        <v>278</v>
      </c>
      <c r="C395" s="7">
        <v>45821</v>
      </c>
      <c r="D395" s="7">
        <v>45831</v>
      </c>
      <c r="E395" s="24">
        <v>52.2</v>
      </c>
      <c r="F395" s="26">
        <f t="shared" si="47"/>
        <v>52.2</v>
      </c>
      <c r="G395" s="8">
        <v>108713</v>
      </c>
      <c r="H395" s="8" t="s">
        <v>1464</v>
      </c>
      <c r="I395" s="8">
        <v>1</v>
      </c>
      <c r="J395" s="8">
        <v>1</v>
      </c>
      <c r="K395" s="8">
        <f t="shared" si="45"/>
        <v>0</v>
      </c>
      <c r="L395" s="6" t="s">
        <v>747</v>
      </c>
      <c r="M395" s="7">
        <v>45838</v>
      </c>
      <c r="N395" s="9">
        <v>7851.75</v>
      </c>
      <c r="O395" s="6" t="s">
        <v>48</v>
      </c>
      <c r="P395" s="54"/>
      <c r="Q395" s="54"/>
      <c r="R395" s="10">
        <v>4</v>
      </c>
      <c r="S395" s="40" t="s">
        <v>614</v>
      </c>
      <c r="T395" s="6" t="s">
        <v>24</v>
      </c>
      <c r="U395" s="6" t="str">
        <f>VLOOKUP(O395,'Customer List'!B:C,2,)</f>
        <v>Faridabad</v>
      </c>
      <c r="V395" s="47"/>
      <c r="W395" s="7"/>
      <c r="X395" s="6" t="str">
        <f t="shared" si="48"/>
        <v/>
      </c>
      <c r="Y395" s="6" t="str">
        <f t="shared" si="49"/>
        <v>Monday</v>
      </c>
      <c r="Z395" s="6" t="str">
        <f t="shared" si="50"/>
        <v/>
      </c>
    </row>
    <row r="396" spans="1:26" x14ac:dyDescent="0.25">
      <c r="A396" s="6">
        <f t="shared" si="46"/>
        <v>395</v>
      </c>
      <c r="B396" s="6" t="s">
        <v>278</v>
      </c>
      <c r="C396" s="7">
        <v>45821</v>
      </c>
      <c r="D396" s="7">
        <v>45831</v>
      </c>
      <c r="E396" s="24">
        <v>125.4</v>
      </c>
      <c r="F396" s="26">
        <f t="shared" si="47"/>
        <v>125.4</v>
      </c>
      <c r="G396" s="8">
        <v>109830</v>
      </c>
      <c r="H396" s="8" t="s">
        <v>1465</v>
      </c>
      <c r="I396" s="8">
        <v>1</v>
      </c>
      <c r="J396" s="8">
        <v>1</v>
      </c>
      <c r="K396" s="8">
        <f t="shared" si="45"/>
        <v>0</v>
      </c>
      <c r="L396" s="6" t="s">
        <v>281</v>
      </c>
      <c r="M396" s="7">
        <v>45832</v>
      </c>
      <c r="N396" s="9">
        <v>15875.64</v>
      </c>
      <c r="O396" s="6" t="s">
        <v>282</v>
      </c>
      <c r="P396" s="54">
        <v>58152369052</v>
      </c>
      <c r="Q396" s="54" t="s">
        <v>46</v>
      </c>
      <c r="R396" s="10">
        <v>4</v>
      </c>
      <c r="S396" s="40"/>
      <c r="T396" s="6" t="s">
        <v>24</v>
      </c>
      <c r="U396" s="6" t="str">
        <f>VLOOKUP(O396,'Customer List'!B:C,2,)</f>
        <v>Pune</v>
      </c>
      <c r="V396" s="47"/>
      <c r="W396" s="7">
        <v>45833</v>
      </c>
      <c r="X396" s="6">
        <f t="shared" si="48"/>
        <v>1</v>
      </c>
      <c r="Y396" s="6" t="str">
        <f t="shared" si="49"/>
        <v>Tuesday</v>
      </c>
      <c r="Z396" s="6" t="str">
        <f t="shared" si="50"/>
        <v>Wednesday</v>
      </c>
    </row>
    <row r="397" spans="1:26" x14ac:dyDescent="0.25">
      <c r="A397" s="6">
        <f t="shared" ref="A397:A460" si="51">A396+1</f>
        <v>396</v>
      </c>
      <c r="B397" s="6" t="s">
        <v>278</v>
      </c>
      <c r="C397" s="7">
        <v>45821</v>
      </c>
      <c r="D397" s="7">
        <v>45831</v>
      </c>
      <c r="E397" s="24">
        <v>73.2</v>
      </c>
      <c r="F397" s="26">
        <f t="shared" si="47"/>
        <v>73.2</v>
      </c>
      <c r="G397" s="8">
        <v>119409</v>
      </c>
      <c r="H397" s="8" t="s">
        <v>1466</v>
      </c>
      <c r="I397" s="8">
        <v>1</v>
      </c>
      <c r="J397" s="8">
        <v>1</v>
      </c>
      <c r="K397" s="8">
        <f t="shared" ref="K397:K461" si="52">I397-J397</f>
        <v>0</v>
      </c>
      <c r="L397" s="6" t="s">
        <v>747</v>
      </c>
      <c r="M397" s="7">
        <v>45838</v>
      </c>
      <c r="N397" s="9">
        <v>11010.5</v>
      </c>
      <c r="O397" s="6" t="s">
        <v>48</v>
      </c>
      <c r="P397" s="54"/>
      <c r="Q397" s="54"/>
      <c r="R397" s="10">
        <v>4</v>
      </c>
      <c r="S397" s="40" t="s">
        <v>614</v>
      </c>
      <c r="T397" s="6" t="s">
        <v>24</v>
      </c>
      <c r="U397" s="6" t="str">
        <f>VLOOKUP(O397,'Customer List'!B:C,2,)</f>
        <v>Faridabad</v>
      </c>
      <c r="V397" s="47"/>
      <c r="W397" s="7"/>
      <c r="X397" s="6" t="str">
        <f t="shared" si="48"/>
        <v/>
      </c>
      <c r="Y397" s="6" t="str">
        <f t="shared" si="49"/>
        <v>Monday</v>
      </c>
      <c r="Z397" s="6" t="str">
        <f t="shared" si="50"/>
        <v/>
      </c>
    </row>
    <row r="398" spans="1:26" x14ac:dyDescent="0.25">
      <c r="A398" s="6">
        <f t="shared" si="51"/>
        <v>397</v>
      </c>
      <c r="B398" s="6" t="s">
        <v>278</v>
      </c>
      <c r="C398" s="7">
        <v>45821</v>
      </c>
      <c r="D398" s="7">
        <v>45831</v>
      </c>
      <c r="E398" s="24">
        <v>69.600000000000009</v>
      </c>
      <c r="F398" s="26">
        <f t="shared" si="47"/>
        <v>208.8</v>
      </c>
      <c r="G398" s="8">
        <v>119413</v>
      </c>
      <c r="H398" s="8" t="s">
        <v>1467</v>
      </c>
      <c r="I398" s="8">
        <v>3</v>
      </c>
      <c r="J398" s="8">
        <v>3</v>
      </c>
      <c r="K398" s="8">
        <f t="shared" si="52"/>
        <v>0</v>
      </c>
      <c r="L398" s="6" t="s">
        <v>280</v>
      </c>
      <c r="M398" s="7">
        <v>45832</v>
      </c>
      <c r="N398" s="9">
        <v>32364</v>
      </c>
      <c r="O398" s="6" t="s">
        <v>679</v>
      </c>
      <c r="P398" s="54">
        <v>58152373274</v>
      </c>
      <c r="Q398" s="54" t="s">
        <v>46</v>
      </c>
      <c r="R398" s="10">
        <v>4</v>
      </c>
      <c r="S398" s="40"/>
      <c r="T398" s="6" t="s">
        <v>24</v>
      </c>
      <c r="U398" s="6" t="str">
        <f>VLOOKUP(O398,'Customer List'!B:C,2,)</f>
        <v>Hyderabad</v>
      </c>
      <c r="V398" s="47"/>
      <c r="W398" s="7">
        <v>45833</v>
      </c>
      <c r="X398" s="6">
        <f t="shared" si="48"/>
        <v>1</v>
      </c>
      <c r="Y398" s="6" t="str">
        <f t="shared" si="49"/>
        <v>Tuesday</v>
      </c>
      <c r="Z398" s="6" t="str">
        <f t="shared" si="50"/>
        <v>Wednesday</v>
      </c>
    </row>
    <row r="399" spans="1:26" x14ac:dyDescent="0.25">
      <c r="A399" s="6">
        <f t="shared" si="51"/>
        <v>398</v>
      </c>
      <c r="B399" s="6" t="s">
        <v>278</v>
      </c>
      <c r="C399" s="7">
        <v>45821</v>
      </c>
      <c r="D399" s="7">
        <v>45831</v>
      </c>
      <c r="E399" s="24">
        <v>201</v>
      </c>
      <c r="F399" s="26">
        <f t="shared" si="47"/>
        <v>201</v>
      </c>
      <c r="G399" s="8">
        <v>120127</v>
      </c>
      <c r="H399" s="8" t="s">
        <v>1468</v>
      </c>
      <c r="I399" s="8">
        <v>1</v>
      </c>
      <c r="J399" s="8">
        <v>1</v>
      </c>
      <c r="K399" s="8">
        <f t="shared" si="52"/>
        <v>0</v>
      </c>
      <c r="L399" s="6" t="s">
        <v>743</v>
      </c>
      <c r="M399" s="7">
        <v>45836</v>
      </c>
      <c r="N399" s="9">
        <v>31155</v>
      </c>
      <c r="O399" s="6" t="s">
        <v>658</v>
      </c>
      <c r="P399" s="54" t="s">
        <v>1144</v>
      </c>
      <c r="Q399" s="54" t="s">
        <v>1144</v>
      </c>
      <c r="R399" s="10">
        <v>4</v>
      </c>
      <c r="S399" s="40" t="s">
        <v>1145</v>
      </c>
      <c r="T399" s="6" t="s">
        <v>24</v>
      </c>
      <c r="U399" s="6" t="str">
        <f>VLOOKUP(O399,'Customer List'!B:C,2,)</f>
        <v>Ropar</v>
      </c>
      <c r="V399" s="47"/>
      <c r="W399" s="7"/>
      <c r="X399" s="6" t="str">
        <f t="shared" si="48"/>
        <v/>
      </c>
      <c r="Y399" s="6" t="str">
        <f t="shared" si="49"/>
        <v>Saturday</v>
      </c>
      <c r="Z399" s="6" t="str">
        <f t="shared" si="50"/>
        <v/>
      </c>
    </row>
    <row r="400" spans="1:26" x14ac:dyDescent="0.25">
      <c r="A400" s="6">
        <f t="shared" si="51"/>
        <v>399</v>
      </c>
      <c r="B400" s="6" t="s">
        <v>278</v>
      </c>
      <c r="C400" s="7">
        <v>45821</v>
      </c>
      <c r="D400" s="7">
        <v>45831</v>
      </c>
      <c r="E400" s="24">
        <v>88.2</v>
      </c>
      <c r="F400" s="26">
        <f t="shared" si="47"/>
        <v>88.2</v>
      </c>
      <c r="G400" s="8">
        <v>120409</v>
      </c>
      <c r="H400" s="8" t="s">
        <v>1469</v>
      </c>
      <c r="I400" s="8">
        <v>1</v>
      </c>
      <c r="J400" s="8">
        <v>1</v>
      </c>
      <c r="K400" s="8">
        <f t="shared" si="52"/>
        <v>0</v>
      </c>
      <c r="L400" s="6" t="s">
        <v>819</v>
      </c>
      <c r="M400" s="7">
        <v>45840</v>
      </c>
      <c r="N400" s="9">
        <v>9718.0499999999993</v>
      </c>
      <c r="O400" s="6" t="s">
        <v>284</v>
      </c>
      <c r="P400" s="54">
        <v>58152715250</v>
      </c>
      <c r="Q400" s="54" t="s">
        <v>46</v>
      </c>
      <c r="R400" s="10">
        <v>4</v>
      </c>
      <c r="S400" s="40" t="s">
        <v>827</v>
      </c>
      <c r="T400" s="6" t="s">
        <v>24</v>
      </c>
      <c r="U400" s="6" t="str">
        <f>VLOOKUP(O400,'Customer List'!B:C,2,)</f>
        <v>Lucknow</v>
      </c>
      <c r="V400" s="47"/>
      <c r="W400" s="7">
        <v>45843</v>
      </c>
      <c r="X400" s="6">
        <f t="shared" si="48"/>
        <v>3</v>
      </c>
      <c r="Y400" s="6" t="str">
        <f t="shared" si="49"/>
        <v>Wednesday</v>
      </c>
      <c r="Z400" s="6" t="str">
        <f t="shared" si="50"/>
        <v>Saturday</v>
      </c>
    </row>
    <row r="401" spans="1:26" x14ac:dyDescent="0.25">
      <c r="A401" s="6">
        <f t="shared" si="51"/>
        <v>400</v>
      </c>
      <c r="B401" s="6" t="s">
        <v>278</v>
      </c>
      <c r="C401" s="7">
        <v>45821</v>
      </c>
      <c r="D401" s="7">
        <v>45831</v>
      </c>
      <c r="E401" s="24">
        <v>214.5</v>
      </c>
      <c r="F401" s="26">
        <f t="shared" si="47"/>
        <v>214.5</v>
      </c>
      <c r="G401" s="8">
        <v>121435</v>
      </c>
      <c r="H401" s="8" t="s">
        <v>1470</v>
      </c>
      <c r="I401" s="8">
        <v>1</v>
      </c>
      <c r="J401" s="8">
        <v>1</v>
      </c>
      <c r="K401" s="8">
        <f t="shared" si="52"/>
        <v>0</v>
      </c>
      <c r="L401" s="6" t="s">
        <v>743</v>
      </c>
      <c r="M401" s="7">
        <v>45836</v>
      </c>
      <c r="N401" s="9">
        <v>33247.5</v>
      </c>
      <c r="O401" s="6" t="s">
        <v>658</v>
      </c>
      <c r="P401" s="54" t="s">
        <v>1144</v>
      </c>
      <c r="Q401" s="54" t="s">
        <v>1144</v>
      </c>
      <c r="R401" s="10">
        <v>4</v>
      </c>
      <c r="S401" s="40" t="s">
        <v>1145</v>
      </c>
      <c r="T401" s="6" t="s">
        <v>24</v>
      </c>
      <c r="U401" s="6" t="str">
        <f>VLOOKUP(O401,'Customer List'!B:C,2,)</f>
        <v>Ropar</v>
      </c>
      <c r="V401" s="47"/>
      <c r="W401" s="7"/>
      <c r="X401" s="6" t="str">
        <f t="shared" si="48"/>
        <v/>
      </c>
      <c r="Y401" s="6" t="str">
        <f t="shared" si="49"/>
        <v>Saturday</v>
      </c>
      <c r="Z401" s="6" t="str">
        <f t="shared" si="50"/>
        <v/>
      </c>
    </row>
    <row r="402" spans="1:26" x14ac:dyDescent="0.25">
      <c r="A402" s="6">
        <f t="shared" si="51"/>
        <v>401</v>
      </c>
      <c r="B402" s="6" t="s">
        <v>278</v>
      </c>
      <c r="C402" s="7">
        <v>45821</v>
      </c>
      <c r="D402" s="7">
        <v>45831</v>
      </c>
      <c r="E402" s="24">
        <v>84.6</v>
      </c>
      <c r="F402" s="26">
        <f t="shared" si="47"/>
        <v>84.6</v>
      </c>
      <c r="G402" s="8">
        <v>123110</v>
      </c>
      <c r="H402" s="8" t="s">
        <v>1471</v>
      </c>
      <c r="I402" s="8">
        <v>1</v>
      </c>
      <c r="J402" s="8">
        <v>1</v>
      </c>
      <c r="K402" s="8">
        <f t="shared" si="52"/>
        <v>0</v>
      </c>
      <c r="L402" s="6" t="s">
        <v>641</v>
      </c>
      <c r="M402" s="7">
        <v>45835</v>
      </c>
      <c r="N402" s="9">
        <v>0</v>
      </c>
      <c r="O402" s="6" t="s">
        <v>22</v>
      </c>
      <c r="P402" s="54" t="s">
        <v>642</v>
      </c>
      <c r="Q402" s="54" t="s">
        <v>643</v>
      </c>
      <c r="R402" s="10">
        <v>4</v>
      </c>
      <c r="S402" s="40" t="s">
        <v>615</v>
      </c>
      <c r="T402" s="6" t="s">
        <v>24</v>
      </c>
      <c r="U402" s="6" t="str">
        <f>VLOOKUP(O402,'Customer List'!B:C,2,)</f>
        <v>Delhi</v>
      </c>
      <c r="V402" s="47"/>
      <c r="W402" s="7"/>
      <c r="X402" s="6" t="str">
        <f t="shared" si="48"/>
        <v/>
      </c>
      <c r="Y402" s="6" t="str">
        <f t="shared" si="49"/>
        <v>Friday</v>
      </c>
      <c r="Z402" s="6" t="str">
        <f t="shared" si="50"/>
        <v/>
      </c>
    </row>
    <row r="403" spans="1:26" x14ac:dyDescent="0.25">
      <c r="A403" s="6">
        <f t="shared" si="51"/>
        <v>402</v>
      </c>
      <c r="B403" s="6" t="s">
        <v>278</v>
      </c>
      <c r="C403" s="7">
        <v>45821</v>
      </c>
      <c r="D403" s="7">
        <v>45831</v>
      </c>
      <c r="E403" s="24">
        <v>175.8</v>
      </c>
      <c r="F403" s="26">
        <f t="shared" si="47"/>
        <v>175.8</v>
      </c>
      <c r="G403" s="8">
        <v>123112</v>
      </c>
      <c r="H403" s="8" t="s">
        <v>1472</v>
      </c>
      <c r="I403" s="8">
        <v>1</v>
      </c>
      <c r="J403" s="8">
        <v>1</v>
      </c>
      <c r="K403" s="8">
        <f t="shared" si="52"/>
        <v>0</v>
      </c>
      <c r="L403" s="6" t="s">
        <v>747</v>
      </c>
      <c r="M403" s="7">
        <v>45838</v>
      </c>
      <c r="N403" s="9">
        <v>26443.25</v>
      </c>
      <c r="O403" s="6" t="s">
        <v>48</v>
      </c>
      <c r="P403" s="54"/>
      <c r="Q403" s="54"/>
      <c r="R403" s="10">
        <v>4</v>
      </c>
      <c r="S403" s="40" t="s">
        <v>614</v>
      </c>
      <c r="T403" s="6" t="s">
        <v>24</v>
      </c>
      <c r="U403" s="6" t="str">
        <f>VLOOKUP(O403,'Customer List'!B:C,2,)</f>
        <v>Faridabad</v>
      </c>
      <c r="V403" s="47"/>
      <c r="W403" s="7"/>
      <c r="X403" s="6" t="str">
        <f t="shared" si="48"/>
        <v/>
      </c>
      <c r="Y403" s="6" t="str">
        <f t="shared" si="49"/>
        <v>Monday</v>
      </c>
      <c r="Z403" s="6" t="str">
        <f t="shared" si="50"/>
        <v/>
      </c>
    </row>
    <row r="404" spans="1:26" x14ac:dyDescent="0.25">
      <c r="A404" s="6">
        <f t="shared" si="51"/>
        <v>403</v>
      </c>
      <c r="B404" s="6" t="s">
        <v>278</v>
      </c>
      <c r="C404" s="7">
        <v>45821</v>
      </c>
      <c r="D404" s="7">
        <v>45831</v>
      </c>
      <c r="E404" s="24">
        <v>85.8</v>
      </c>
      <c r="F404" s="26">
        <f t="shared" si="47"/>
        <v>85.8</v>
      </c>
      <c r="G404" s="8">
        <v>123116</v>
      </c>
      <c r="H404" s="8" t="s">
        <v>1473</v>
      </c>
      <c r="I404" s="8">
        <v>1</v>
      </c>
      <c r="J404" s="8">
        <v>1</v>
      </c>
      <c r="K404" s="8">
        <f t="shared" si="52"/>
        <v>0</v>
      </c>
      <c r="L404" s="6" t="s">
        <v>279</v>
      </c>
      <c r="M404" s="7">
        <v>45833</v>
      </c>
      <c r="N404" s="9">
        <v>13728</v>
      </c>
      <c r="O404" s="6" t="s">
        <v>214</v>
      </c>
      <c r="P404" s="54" t="s">
        <v>1144</v>
      </c>
      <c r="Q404" s="54" t="s">
        <v>1144</v>
      </c>
      <c r="R404" s="10">
        <v>4</v>
      </c>
      <c r="S404" s="40"/>
      <c r="T404" s="6" t="s">
        <v>24</v>
      </c>
      <c r="U404" s="6" t="str">
        <f>VLOOKUP(O404,'Customer List'!B:C,2,)</f>
        <v>Delhi</v>
      </c>
      <c r="V404" s="47"/>
      <c r="W404" s="7"/>
      <c r="X404" s="6" t="str">
        <f t="shared" si="48"/>
        <v/>
      </c>
      <c r="Y404" s="6" t="str">
        <f t="shared" si="49"/>
        <v>Wednesday</v>
      </c>
      <c r="Z404" s="6" t="str">
        <f t="shared" si="50"/>
        <v/>
      </c>
    </row>
    <row r="405" spans="1:26" x14ac:dyDescent="0.25">
      <c r="A405" s="6">
        <f t="shared" si="51"/>
        <v>404</v>
      </c>
      <c r="B405" s="6" t="s">
        <v>278</v>
      </c>
      <c r="C405" s="7">
        <v>45821</v>
      </c>
      <c r="D405" s="7">
        <v>45831</v>
      </c>
      <c r="E405" s="24">
        <v>112.8</v>
      </c>
      <c r="F405" s="26">
        <f t="shared" si="47"/>
        <v>112.8</v>
      </c>
      <c r="G405" s="8">
        <v>126407</v>
      </c>
      <c r="H405" s="8" t="s">
        <v>1474</v>
      </c>
      <c r="I405" s="8">
        <v>1</v>
      </c>
      <c r="J405" s="8">
        <v>1</v>
      </c>
      <c r="K405" s="8">
        <f t="shared" si="52"/>
        <v>0</v>
      </c>
      <c r="L405" s="6" t="s">
        <v>2027</v>
      </c>
      <c r="M405" s="7">
        <v>45860</v>
      </c>
      <c r="N405" s="9">
        <v>20398</v>
      </c>
      <c r="O405" s="6" t="s">
        <v>32</v>
      </c>
      <c r="P405" s="54" t="s">
        <v>2016</v>
      </c>
      <c r="Q405" s="54" t="s">
        <v>46</v>
      </c>
      <c r="R405" s="10">
        <v>4</v>
      </c>
      <c r="S405" s="40" t="s">
        <v>717</v>
      </c>
      <c r="T405" s="6" t="s">
        <v>24</v>
      </c>
      <c r="U405" s="6" t="str">
        <f>VLOOKUP(O405,'Customer List'!B:C,2,)</f>
        <v>Chandigarh</v>
      </c>
      <c r="V405" s="47"/>
      <c r="W405" s="7">
        <v>45861</v>
      </c>
      <c r="X405" s="6">
        <f t="shared" si="48"/>
        <v>1</v>
      </c>
      <c r="Y405" s="6" t="str">
        <f t="shared" si="49"/>
        <v>Tuesday</v>
      </c>
      <c r="Z405" s="6" t="str">
        <f t="shared" si="50"/>
        <v>Wednesday</v>
      </c>
    </row>
    <row r="406" spans="1:26" x14ac:dyDescent="0.25">
      <c r="A406" s="6">
        <f t="shared" si="51"/>
        <v>405</v>
      </c>
      <c r="B406" s="6" t="s">
        <v>278</v>
      </c>
      <c r="C406" s="7">
        <v>45821</v>
      </c>
      <c r="D406" s="7">
        <v>45831</v>
      </c>
      <c r="E406" s="24">
        <v>222</v>
      </c>
      <c r="F406" s="26">
        <f t="shared" si="47"/>
        <v>222</v>
      </c>
      <c r="G406" s="8">
        <v>126408</v>
      </c>
      <c r="H406" s="8" t="s">
        <v>1474</v>
      </c>
      <c r="I406" s="8">
        <v>1</v>
      </c>
      <c r="J406" s="8">
        <v>1</v>
      </c>
      <c r="K406" s="8">
        <f t="shared" si="52"/>
        <v>0</v>
      </c>
      <c r="L406" s="6" t="s">
        <v>747</v>
      </c>
      <c r="M406" s="7">
        <v>45838</v>
      </c>
      <c r="N406" s="9">
        <v>33392.5</v>
      </c>
      <c r="O406" s="6" t="s">
        <v>48</v>
      </c>
      <c r="P406" s="54"/>
      <c r="Q406" s="54"/>
      <c r="R406" s="10">
        <v>4</v>
      </c>
      <c r="S406" s="40" t="s">
        <v>614</v>
      </c>
      <c r="T406" s="6" t="s">
        <v>24</v>
      </c>
      <c r="U406" s="6" t="str">
        <f>VLOOKUP(O406,'Customer List'!B:C,2,)</f>
        <v>Faridabad</v>
      </c>
      <c r="V406" s="47"/>
      <c r="W406" s="7"/>
      <c r="X406" s="6" t="str">
        <f t="shared" si="48"/>
        <v/>
      </c>
      <c r="Y406" s="6" t="str">
        <f t="shared" si="49"/>
        <v>Monday</v>
      </c>
      <c r="Z406" s="6" t="str">
        <f t="shared" si="50"/>
        <v/>
      </c>
    </row>
    <row r="407" spans="1:26" x14ac:dyDescent="0.25">
      <c r="A407" s="6">
        <f t="shared" si="51"/>
        <v>406</v>
      </c>
      <c r="B407" s="6" t="s">
        <v>278</v>
      </c>
      <c r="C407" s="7">
        <v>45821</v>
      </c>
      <c r="D407" s="7">
        <v>45831</v>
      </c>
      <c r="E407" s="24">
        <v>148.80000000000001</v>
      </c>
      <c r="F407" s="26">
        <f t="shared" si="47"/>
        <v>148.80000000000001</v>
      </c>
      <c r="G407" s="8">
        <v>127622</v>
      </c>
      <c r="H407" s="8" t="s">
        <v>1475</v>
      </c>
      <c r="I407" s="8">
        <v>1</v>
      </c>
      <c r="J407" s="8">
        <v>1</v>
      </c>
      <c r="K407" s="8">
        <f t="shared" si="52"/>
        <v>0</v>
      </c>
      <c r="L407" s="6" t="s">
        <v>279</v>
      </c>
      <c r="M407" s="7">
        <v>45833</v>
      </c>
      <c r="N407" s="9">
        <v>23808</v>
      </c>
      <c r="O407" s="6" t="s">
        <v>214</v>
      </c>
      <c r="P407" s="54" t="s">
        <v>1144</v>
      </c>
      <c r="Q407" s="54" t="s">
        <v>1144</v>
      </c>
      <c r="R407" s="10">
        <v>4</v>
      </c>
      <c r="S407" s="40"/>
      <c r="T407" s="6" t="s">
        <v>24</v>
      </c>
      <c r="U407" s="6" t="str">
        <f>VLOOKUP(O407,'Customer List'!B:C,2,)</f>
        <v>Delhi</v>
      </c>
      <c r="V407" s="47"/>
      <c r="W407" s="7"/>
      <c r="X407" s="6" t="str">
        <f t="shared" si="48"/>
        <v/>
      </c>
      <c r="Y407" s="6" t="str">
        <f t="shared" si="49"/>
        <v>Wednesday</v>
      </c>
      <c r="Z407" s="6" t="str">
        <f t="shared" si="50"/>
        <v/>
      </c>
    </row>
    <row r="408" spans="1:26" x14ac:dyDescent="0.25">
      <c r="A408" s="6">
        <f t="shared" si="51"/>
        <v>407</v>
      </c>
      <c r="B408" s="6" t="s">
        <v>278</v>
      </c>
      <c r="C408" s="7">
        <v>45821</v>
      </c>
      <c r="D408" s="7">
        <v>45831</v>
      </c>
      <c r="E408" s="24">
        <v>95.55</v>
      </c>
      <c r="F408" s="26">
        <f t="shared" si="47"/>
        <v>95.55</v>
      </c>
      <c r="G408" s="8">
        <v>135015</v>
      </c>
      <c r="H408" s="8" t="s">
        <v>1315</v>
      </c>
      <c r="I408" s="8">
        <v>1</v>
      </c>
      <c r="J408" s="8">
        <v>1</v>
      </c>
      <c r="K408" s="8">
        <f t="shared" si="52"/>
        <v>0</v>
      </c>
      <c r="L408" s="6" t="s">
        <v>2027</v>
      </c>
      <c r="M408" s="7">
        <v>45860</v>
      </c>
      <c r="N408" s="9">
        <v>15949.5</v>
      </c>
      <c r="O408" s="6" t="s">
        <v>32</v>
      </c>
      <c r="P408" s="54" t="s">
        <v>2016</v>
      </c>
      <c r="Q408" s="54" t="s">
        <v>46</v>
      </c>
      <c r="R408" s="10">
        <v>4</v>
      </c>
      <c r="S408" s="40" t="s">
        <v>717</v>
      </c>
      <c r="T408" s="6" t="s">
        <v>24</v>
      </c>
      <c r="U408" s="6" t="str">
        <f>VLOOKUP(O408,'Customer List'!B:C,2,)</f>
        <v>Chandigarh</v>
      </c>
      <c r="V408" s="47"/>
      <c r="W408" s="7">
        <v>45861</v>
      </c>
      <c r="X408" s="6">
        <f t="shared" si="48"/>
        <v>1</v>
      </c>
      <c r="Y408" s="6" t="str">
        <f t="shared" si="49"/>
        <v>Tuesday</v>
      </c>
      <c r="Z408" s="6" t="str">
        <f t="shared" si="50"/>
        <v>Wednesday</v>
      </c>
    </row>
    <row r="409" spans="1:26" x14ac:dyDescent="0.25">
      <c r="A409" s="6">
        <f t="shared" si="51"/>
        <v>408</v>
      </c>
      <c r="B409" s="6" t="s">
        <v>278</v>
      </c>
      <c r="C409" s="7">
        <v>45821</v>
      </c>
      <c r="D409" s="7">
        <v>45831</v>
      </c>
      <c r="E409" s="24">
        <v>208.2</v>
      </c>
      <c r="F409" s="26">
        <f t="shared" si="47"/>
        <v>208.2</v>
      </c>
      <c r="G409" s="8">
        <v>137012</v>
      </c>
      <c r="H409" s="8" t="s">
        <v>1476</v>
      </c>
      <c r="I409" s="8">
        <v>1</v>
      </c>
      <c r="J409" s="8">
        <v>1</v>
      </c>
      <c r="K409" s="8">
        <f t="shared" si="52"/>
        <v>0</v>
      </c>
      <c r="L409" s="6" t="s">
        <v>279</v>
      </c>
      <c r="M409" s="7">
        <v>45833</v>
      </c>
      <c r="N409" s="9">
        <v>33312</v>
      </c>
      <c r="O409" s="6" t="s">
        <v>214</v>
      </c>
      <c r="P409" s="54" t="s">
        <v>1144</v>
      </c>
      <c r="Q409" s="54" t="s">
        <v>1144</v>
      </c>
      <c r="R409" s="10">
        <v>4</v>
      </c>
      <c r="S409" s="40"/>
      <c r="T409" s="6" t="s">
        <v>24</v>
      </c>
      <c r="U409" s="6" t="str">
        <f>VLOOKUP(O409,'Customer List'!B:C,2,)</f>
        <v>Delhi</v>
      </c>
      <c r="V409" s="47"/>
      <c r="W409" s="7"/>
      <c r="X409" s="6" t="str">
        <f t="shared" si="48"/>
        <v/>
      </c>
      <c r="Y409" s="6" t="str">
        <f t="shared" si="49"/>
        <v>Wednesday</v>
      </c>
      <c r="Z409" s="6" t="str">
        <f t="shared" si="50"/>
        <v/>
      </c>
    </row>
    <row r="410" spans="1:26" x14ac:dyDescent="0.25">
      <c r="A410" s="6">
        <f t="shared" si="51"/>
        <v>409</v>
      </c>
      <c r="B410" s="6" t="s">
        <v>278</v>
      </c>
      <c r="C410" s="7">
        <v>45821</v>
      </c>
      <c r="D410" s="7">
        <v>45831</v>
      </c>
      <c r="E410" s="24">
        <v>74.400000000000006</v>
      </c>
      <c r="F410" s="26">
        <f t="shared" si="47"/>
        <v>74.400000000000006</v>
      </c>
      <c r="G410" s="8">
        <v>140417</v>
      </c>
      <c r="H410" s="8" t="s">
        <v>1477</v>
      </c>
      <c r="I410" s="8">
        <v>1</v>
      </c>
      <c r="J410" s="8">
        <v>1</v>
      </c>
      <c r="K410" s="8">
        <f t="shared" si="52"/>
        <v>0</v>
      </c>
      <c r="L410" s="6" t="s">
        <v>2027</v>
      </c>
      <c r="M410" s="7">
        <v>45860</v>
      </c>
      <c r="N410" s="9">
        <v>13454</v>
      </c>
      <c r="O410" s="6" t="s">
        <v>32</v>
      </c>
      <c r="P410" s="54" t="s">
        <v>2016</v>
      </c>
      <c r="Q410" s="54" t="s">
        <v>46</v>
      </c>
      <c r="R410" s="10">
        <v>4</v>
      </c>
      <c r="S410" s="40" t="s">
        <v>717</v>
      </c>
      <c r="T410" s="6" t="s">
        <v>24</v>
      </c>
      <c r="U410" s="6" t="str">
        <f>VLOOKUP(O410,'Customer List'!B:C,2,)</f>
        <v>Chandigarh</v>
      </c>
      <c r="V410" s="47"/>
      <c r="W410" s="7">
        <v>45861</v>
      </c>
      <c r="X410" s="6">
        <f t="shared" si="48"/>
        <v>1</v>
      </c>
      <c r="Y410" s="6" t="str">
        <f t="shared" si="49"/>
        <v>Tuesday</v>
      </c>
      <c r="Z410" s="6" t="str">
        <f t="shared" si="50"/>
        <v>Wednesday</v>
      </c>
    </row>
    <row r="411" spans="1:26" x14ac:dyDescent="0.25">
      <c r="A411" s="6">
        <f t="shared" si="51"/>
        <v>410</v>
      </c>
      <c r="B411" s="6" t="s">
        <v>278</v>
      </c>
      <c r="C411" s="7">
        <v>45821</v>
      </c>
      <c r="D411" s="7">
        <v>45831</v>
      </c>
      <c r="E411" s="24">
        <v>159</v>
      </c>
      <c r="F411" s="26">
        <f t="shared" si="47"/>
        <v>159</v>
      </c>
      <c r="G411" s="8">
        <v>141702</v>
      </c>
      <c r="H411" s="8" t="s">
        <v>1478</v>
      </c>
      <c r="I411" s="8">
        <v>1</v>
      </c>
      <c r="J411" s="8">
        <v>1</v>
      </c>
      <c r="K411" s="8">
        <f t="shared" si="52"/>
        <v>0</v>
      </c>
      <c r="L411" s="6" t="s">
        <v>281</v>
      </c>
      <c r="M411" s="7">
        <v>45832</v>
      </c>
      <c r="N411" s="9">
        <v>20129.400000000001</v>
      </c>
      <c r="O411" s="6" t="s">
        <v>282</v>
      </c>
      <c r="P411" s="54">
        <v>58152369052</v>
      </c>
      <c r="Q411" s="54" t="s">
        <v>46</v>
      </c>
      <c r="R411" s="10">
        <v>4</v>
      </c>
      <c r="S411" s="40"/>
      <c r="T411" s="6" t="s">
        <v>24</v>
      </c>
      <c r="U411" s="6" t="str">
        <f>VLOOKUP(O411,'Customer List'!B:C,2,)</f>
        <v>Pune</v>
      </c>
      <c r="V411" s="47"/>
      <c r="W411" s="7">
        <v>45833</v>
      </c>
      <c r="X411" s="6">
        <f t="shared" si="48"/>
        <v>1</v>
      </c>
      <c r="Y411" s="6" t="str">
        <f t="shared" si="49"/>
        <v>Tuesday</v>
      </c>
      <c r="Z411" s="6" t="str">
        <f t="shared" si="50"/>
        <v>Wednesday</v>
      </c>
    </row>
    <row r="412" spans="1:26" x14ac:dyDescent="0.25">
      <c r="A412" s="6">
        <f t="shared" si="51"/>
        <v>411</v>
      </c>
      <c r="B412" s="6" t="s">
        <v>278</v>
      </c>
      <c r="C412" s="7">
        <v>45821</v>
      </c>
      <c r="D412" s="7">
        <v>45831</v>
      </c>
      <c r="E412" s="24">
        <v>227.25</v>
      </c>
      <c r="F412" s="26">
        <f t="shared" si="47"/>
        <v>227.25</v>
      </c>
      <c r="G412" s="8">
        <v>141727</v>
      </c>
      <c r="H412" s="8" t="s">
        <v>1479</v>
      </c>
      <c r="I412" s="8">
        <v>1</v>
      </c>
      <c r="J412" s="8">
        <v>1</v>
      </c>
      <c r="K412" s="8">
        <f t="shared" si="52"/>
        <v>0</v>
      </c>
      <c r="L412" s="6" t="s">
        <v>747</v>
      </c>
      <c r="M412" s="7">
        <v>45838</v>
      </c>
      <c r="N412" s="9">
        <v>27345.75</v>
      </c>
      <c r="O412" s="6" t="s">
        <v>48</v>
      </c>
      <c r="P412" s="54"/>
      <c r="Q412" s="54"/>
      <c r="R412" s="10">
        <v>4</v>
      </c>
      <c r="S412" s="40" t="s">
        <v>614</v>
      </c>
      <c r="T412" s="6" t="s">
        <v>24</v>
      </c>
      <c r="U412" s="6" t="str">
        <f>VLOOKUP(O412,'Customer List'!B:C,2,)</f>
        <v>Faridabad</v>
      </c>
      <c r="V412" s="47"/>
      <c r="W412" s="7"/>
      <c r="X412" s="6" t="str">
        <f t="shared" si="48"/>
        <v/>
      </c>
      <c r="Y412" s="6" t="str">
        <f t="shared" si="49"/>
        <v>Monday</v>
      </c>
      <c r="Z412" s="6" t="str">
        <f t="shared" si="50"/>
        <v/>
      </c>
    </row>
    <row r="413" spans="1:26" x14ac:dyDescent="0.25">
      <c r="A413" s="6">
        <f t="shared" si="51"/>
        <v>412</v>
      </c>
      <c r="B413" s="6" t="s">
        <v>278</v>
      </c>
      <c r="C413" s="7">
        <v>45821</v>
      </c>
      <c r="D413" s="7">
        <v>45831</v>
      </c>
      <c r="E413" s="24">
        <v>58.8</v>
      </c>
      <c r="F413" s="26">
        <f t="shared" si="47"/>
        <v>58.8</v>
      </c>
      <c r="G413" s="8">
        <v>152203</v>
      </c>
      <c r="H413" s="8" t="s">
        <v>1480</v>
      </c>
      <c r="I413" s="8">
        <v>1</v>
      </c>
      <c r="J413" s="8">
        <v>1</v>
      </c>
      <c r="K413" s="8">
        <f t="shared" si="52"/>
        <v>0</v>
      </c>
      <c r="L413" s="6" t="s">
        <v>819</v>
      </c>
      <c r="M413" s="7">
        <v>45840</v>
      </c>
      <c r="N413" s="9">
        <v>6219</v>
      </c>
      <c r="O413" s="6" t="s">
        <v>284</v>
      </c>
      <c r="P413" s="54">
        <v>58152715250</v>
      </c>
      <c r="Q413" s="54" t="s">
        <v>46</v>
      </c>
      <c r="R413" s="10">
        <v>4</v>
      </c>
      <c r="S413" s="40" t="s">
        <v>827</v>
      </c>
      <c r="T413" s="6" t="s">
        <v>24</v>
      </c>
      <c r="U413" s="6" t="str">
        <f>VLOOKUP(O413,'Customer List'!B:C,2,)</f>
        <v>Lucknow</v>
      </c>
      <c r="V413" s="47"/>
      <c r="W413" s="7">
        <v>45843</v>
      </c>
      <c r="X413" s="6">
        <f t="shared" si="48"/>
        <v>3</v>
      </c>
      <c r="Y413" s="6" t="str">
        <f t="shared" si="49"/>
        <v>Wednesday</v>
      </c>
      <c r="Z413" s="6" t="str">
        <f t="shared" si="50"/>
        <v>Saturday</v>
      </c>
    </row>
    <row r="414" spans="1:26" x14ac:dyDescent="0.25">
      <c r="A414" s="6">
        <f t="shared" si="51"/>
        <v>413</v>
      </c>
      <c r="B414" s="6" t="s">
        <v>278</v>
      </c>
      <c r="C414" s="7">
        <v>45821</v>
      </c>
      <c r="D414" s="7">
        <v>45831</v>
      </c>
      <c r="E414" s="24">
        <v>257.39999999999998</v>
      </c>
      <c r="F414" s="26">
        <f t="shared" si="47"/>
        <v>257.39999999999998</v>
      </c>
      <c r="G414" s="8">
        <v>154316</v>
      </c>
      <c r="H414" s="8" t="s">
        <v>1481</v>
      </c>
      <c r="I414" s="8">
        <v>1</v>
      </c>
      <c r="J414" s="8">
        <v>1</v>
      </c>
      <c r="K414" s="8">
        <f t="shared" si="52"/>
        <v>0</v>
      </c>
      <c r="L414" s="6" t="s">
        <v>281</v>
      </c>
      <c r="M414" s="7">
        <v>45832</v>
      </c>
      <c r="N414" s="9">
        <v>32586.84</v>
      </c>
      <c r="O414" s="6" t="s">
        <v>282</v>
      </c>
      <c r="P414" s="54">
        <v>58152369052</v>
      </c>
      <c r="Q414" s="54" t="s">
        <v>46</v>
      </c>
      <c r="R414" s="10">
        <v>4</v>
      </c>
      <c r="S414" s="40"/>
      <c r="T414" s="6" t="s">
        <v>24</v>
      </c>
      <c r="U414" s="6" t="str">
        <f>VLOOKUP(O414,'Customer List'!B:C,2,)</f>
        <v>Pune</v>
      </c>
      <c r="V414" s="47"/>
      <c r="W414" s="7">
        <v>45833</v>
      </c>
      <c r="X414" s="6">
        <f t="shared" si="48"/>
        <v>1</v>
      </c>
      <c r="Y414" s="6" t="str">
        <f t="shared" si="49"/>
        <v>Tuesday</v>
      </c>
      <c r="Z414" s="6" t="str">
        <f t="shared" si="50"/>
        <v>Wednesday</v>
      </c>
    </row>
    <row r="415" spans="1:26" x14ac:dyDescent="0.25">
      <c r="A415" s="6">
        <f t="shared" si="51"/>
        <v>414</v>
      </c>
      <c r="B415" s="6" t="s">
        <v>278</v>
      </c>
      <c r="C415" s="7">
        <v>45821</v>
      </c>
      <c r="D415" s="7">
        <v>45831</v>
      </c>
      <c r="E415" s="24">
        <v>225</v>
      </c>
      <c r="F415" s="26">
        <f t="shared" si="47"/>
        <v>225</v>
      </c>
      <c r="G415" s="8">
        <v>155528</v>
      </c>
      <c r="H415" s="8" t="s">
        <v>1482</v>
      </c>
      <c r="I415" s="8">
        <v>1</v>
      </c>
      <c r="J415" s="8">
        <v>1</v>
      </c>
      <c r="K415" s="8">
        <f t="shared" si="52"/>
        <v>0</v>
      </c>
      <c r="L415" s="6" t="s">
        <v>640</v>
      </c>
      <c r="M415" s="7">
        <v>45835</v>
      </c>
      <c r="N415" s="9">
        <v>32062.5</v>
      </c>
      <c r="O415" s="6" t="s">
        <v>22</v>
      </c>
      <c r="P415" s="54" t="s">
        <v>642</v>
      </c>
      <c r="Q415" s="54" t="s">
        <v>643</v>
      </c>
      <c r="R415" s="10">
        <v>4</v>
      </c>
      <c r="S415" s="40"/>
      <c r="T415" s="6" t="s">
        <v>24</v>
      </c>
      <c r="U415" s="6" t="str">
        <f>VLOOKUP(O415,'Customer List'!B:C,2,)</f>
        <v>Delhi</v>
      </c>
      <c r="V415" s="47"/>
      <c r="W415" s="7"/>
      <c r="X415" s="6" t="str">
        <f t="shared" si="48"/>
        <v/>
      </c>
      <c r="Y415" s="6" t="str">
        <f t="shared" si="49"/>
        <v>Friday</v>
      </c>
      <c r="Z415" s="6" t="str">
        <f t="shared" si="50"/>
        <v/>
      </c>
    </row>
    <row r="416" spans="1:26" x14ac:dyDescent="0.25">
      <c r="A416" s="6">
        <f t="shared" si="51"/>
        <v>415</v>
      </c>
      <c r="B416" s="6" t="s">
        <v>278</v>
      </c>
      <c r="C416" s="7">
        <v>45821</v>
      </c>
      <c r="D416" s="7">
        <v>45831</v>
      </c>
      <c r="E416" s="24">
        <v>184.8</v>
      </c>
      <c r="F416" s="26">
        <f t="shared" si="47"/>
        <v>184.8</v>
      </c>
      <c r="G416" s="8">
        <v>156506</v>
      </c>
      <c r="H416" s="8" t="s">
        <v>1483</v>
      </c>
      <c r="I416" s="8">
        <v>1</v>
      </c>
      <c r="J416" s="8">
        <v>1</v>
      </c>
      <c r="K416" s="8">
        <f t="shared" si="52"/>
        <v>0</v>
      </c>
      <c r="L416" s="6" t="s">
        <v>281</v>
      </c>
      <c r="M416" s="7">
        <v>45832</v>
      </c>
      <c r="N416" s="9">
        <v>23395.68</v>
      </c>
      <c r="O416" s="6" t="s">
        <v>282</v>
      </c>
      <c r="P416" s="54">
        <v>58152369052</v>
      </c>
      <c r="Q416" s="54" t="s">
        <v>46</v>
      </c>
      <c r="R416" s="10">
        <v>4</v>
      </c>
      <c r="S416" s="40"/>
      <c r="T416" s="6" t="s">
        <v>24</v>
      </c>
      <c r="U416" s="6" t="str">
        <f>VLOOKUP(O416,'Customer List'!B:C,2,)</f>
        <v>Pune</v>
      </c>
      <c r="V416" s="47"/>
      <c r="W416" s="7">
        <v>45833</v>
      </c>
      <c r="X416" s="6">
        <f t="shared" si="48"/>
        <v>1</v>
      </c>
      <c r="Y416" s="6" t="str">
        <f t="shared" si="49"/>
        <v>Tuesday</v>
      </c>
      <c r="Z416" s="6" t="str">
        <f t="shared" si="50"/>
        <v>Wednesday</v>
      </c>
    </row>
    <row r="417" spans="1:26" x14ac:dyDescent="0.25">
      <c r="A417" s="6">
        <f t="shared" si="51"/>
        <v>416</v>
      </c>
      <c r="B417" s="6" t="s">
        <v>278</v>
      </c>
      <c r="C417" s="7">
        <v>45821</v>
      </c>
      <c r="D417" s="7">
        <v>45831</v>
      </c>
      <c r="E417" s="24">
        <v>60</v>
      </c>
      <c r="F417" s="26">
        <f t="shared" si="47"/>
        <v>60</v>
      </c>
      <c r="G417" s="8">
        <v>166405</v>
      </c>
      <c r="H417" s="8" t="s">
        <v>1484</v>
      </c>
      <c r="I417" s="8">
        <v>1</v>
      </c>
      <c r="J417" s="8">
        <v>1</v>
      </c>
      <c r="K417" s="8">
        <f t="shared" si="52"/>
        <v>0</v>
      </c>
      <c r="L417" s="6" t="s">
        <v>819</v>
      </c>
      <c r="M417" s="7">
        <v>45840</v>
      </c>
      <c r="N417" s="9">
        <v>8310.65</v>
      </c>
      <c r="O417" s="6" t="s">
        <v>284</v>
      </c>
      <c r="P417" s="54">
        <v>58152715250</v>
      </c>
      <c r="Q417" s="54" t="s">
        <v>46</v>
      </c>
      <c r="R417" s="10">
        <v>4</v>
      </c>
      <c r="S417" s="40" t="s">
        <v>827</v>
      </c>
      <c r="T417" s="6" t="s">
        <v>24</v>
      </c>
      <c r="U417" s="6" t="str">
        <f>VLOOKUP(O417,'Customer List'!B:C,2,)</f>
        <v>Lucknow</v>
      </c>
      <c r="V417" s="47"/>
      <c r="W417" s="7">
        <v>45843</v>
      </c>
      <c r="X417" s="6">
        <f t="shared" si="48"/>
        <v>3</v>
      </c>
      <c r="Y417" s="6" t="str">
        <f t="shared" si="49"/>
        <v>Wednesday</v>
      </c>
      <c r="Z417" s="6" t="str">
        <f t="shared" si="50"/>
        <v>Saturday</v>
      </c>
    </row>
    <row r="418" spans="1:26" x14ac:dyDescent="0.25">
      <c r="A418" s="6">
        <f t="shared" si="51"/>
        <v>417</v>
      </c>
      <c r="B418" s="6" t="s">
        <v>278</v>
      </c>
      <c r="C418" s="7">
        <v>45821</v>
      </c>
      <c r="D418" s="7">
        <v>45831</v>
      </c>
      <c r="E418" s="24">
        <v>36.6</v>
      </c>
      <c r="F418" s="26">
        <f t="shared" si="47"/>
        <v>36.6</v>
      </c>
      <c r="G418" s="8">
        <v>300308</v>
      </c>
      <c r="H418" s="8" t="s">
        <v>1485</v>
      </c>
      <c r="I418" s="8">
        <v>1</v>
      </c>
      <c r="J418" s="8">
        <v>1</v>
      </c>
      <c r="K418" s="8">
        <f t="shared" si="52"/>
        <v>0</v>
      </c>
      <c r="L418" s="6" t="s">
        <v>288</v>
      </c>
      <c r="M418" s="7">
        <v>45832</v>
      </c>
      <c r="N418" s="9">
        <v>6618.5</v>
      </c>
      <c r="O418" s="6" t="s">
        <v>258</v>
      </c>
      <c r="P418" s="54">
        <v>58152370496</v>
      </c>
      <c r="Q418" s="54" t="s">
        <v>46</v>
      </c>
      <c r="R418" s="10">
        <v>4</v>
      </c>
      <c r="S418" s="40"/>
      <c r="T418" s="6" t="s">
        <v>24</v>
      </c>
      <c r="U418" s="6" t="str">
        <f>VLOOKUP(O418,'Customer List'!B:C,2,)</f>
        <v>Gujrat</v>
      </c>
      <c r="V418" s="47"/>
      <c r="W418" s="7">
        <v>45834</v>
      </c>
      <c r="X418" s="6">
        <f t="shared" si="48"/>
        <v>2</v>
      </c>
      <c r="Y418" s="6" t="str">
        <f t="shared" si="49"/>
        <v>Tuesday</v>
      </c>
      <c r="Z418" s="6" t="str">
        <f t="shared" si="50"/>
        <v>Thursday</v>
      </c>
    </row>
    <row r="419" spans="1:26" x14ac:dyDescent="0.25">
      <c r="A419" s="6">
        <f t="shared" si="51"/>
        <v>418</v>
      </c>
      <c r="B419" s="6" t="s">
        <v>278</v>
      </c>
      <c r="C419" s="7">
        <v>45821</v>
      </c>
      <c r="D419" s="7">
        <v>45831</v>
      </c>
      <c r="E419" s="24">
        <v>5</v>
      </c>
      <c r="F419" s="26">
        <f t="shared" si="47"/>
        <v>5</v>
      </c>
      <c r="G419" s="8">
        <v>300415</v>
      </c>
      <c r="H419" s="8" t="s">
        <v>1486</v>
      </c>
      <c r="I419" s="8">
        <v>1</v>
      </c>
      <c r="J419" s="8">
        <v>1</v>
      </c>
      <c r="K419" s="8">
        <f t="shared" si="52"/>
        <v>0</v>
      </c>
      <c r="L419" s="6" t="s">
        <v>1220</v>
      </c>
      <c r="M419" s="7">
        <v>45853</v>
      </c>
      <c r="N419" s="9">
        <v>0</v>
      </c>
      <c r="O419" s="6" t="s">
        <v>289</v>
      </c>
      <c r="P419" s="54">
        <v>58153220145</v>
      </c>
      <c r="Q419" s="54" t="s">
        <v>46</v>
      </c>
      <c r="R419" s="10">
        <v>4</v>
      </c>
      <c r="S419" s="40" t="s">
        <v>615</v>
      </c>
      <c r="T419" s="6" t="s">
        <v>24</v>
      </c>
      <c r="U419" s="6" t="str">
        <f>VLOOKUP(O419,'Customer List'!B:C,2,)</f>
        <v>Ahemedabad</v>
      </c>
      <c r="V419" s="47"/>
      <c r="W419" s="7">
        <v>45854</v>
      </c>
      <c r="X419" s="6">
        <f t="shared" si="48"/>
        <v>1</v>
      </c>
      <c r="Y419" s="6" t="str">
        <f t="shared" si="49"/>
        <v>Tuesday</v>
      </c>
      <c r="Z419" s="6" t="str">
        <f t="shared" si="50"/>
        <v>Wednesday</v>
      </c>
    </row>
    <row r="420" spans="1:26" x14ac:dyDescent="0.25">
      <c r="A420" s="6">
        <f t="shared" si="51"/>
        <v>419</v>
      </c>
      <c r="B420" s="6" t="s">
        <v>278</v>
      </c>
      <c r="C420" s="7">
        <v>45821</v>
      </c>
      <c r="D420" s="7">
        <v>45831</v>
      </c>
      <c r="E420" s="24">
        <v>285.75</v>
      </c>
      <c r="F420" s="26">
        <f t="shared" si="47"/>
        <v>285.75</v>
      </c>
      <c r="G420" s="8">
        <v>301036</v>
      </c>
      <c r="H420" s="8" t="s">
        <v>1487</v>
      </c>
      <c r="I420" s="8">
        <v>1</v>
      </c>
      <c r="J420" s="8">
        <v>1</v>
      </c>
      <c r="K420" s="8">
        <f t="shared" si="52"/>
        <v>0</v>
      </c>
      <c r="L420" s="6" t="s">
        <v>290</v>
      </c>
      <c r="M420" s="7">
        <v>45832</v>
      </c>
      <c r="N420" s="9">
        <v>34385.25</v>
      </c>
      <c r="O420" s="6" t="s">
        <v>48</v>
      </c>
      <c r="P420" s="54"/>
      <c r="Q420" s="54"/>
      <c r="R420" s="10">
        <v>4</v>
      </c>
      <c r="S420" s="40"/>
      <c r="T420" s="6" t="s">
        <v>24</v>
      </c>
      <c r="U420" s="6" t="str">
        <f>VLOOKUP(O420,'Customer List'!B:C,2,)</f>
        <v>Faridabad</v>
      </c>
      <c r="V420" s="47"/>
      <c r="W420" s="7"/>
      <c r="X420" s="6" t="str">
        <f t="shared" si="48"/>
        <v/>
      </c>
      <c r="Y420" s="6" t="str">
        <f t="shared" si="49"/>
        <v>Tuesday</v>
      </c>
      <c r="Z420" s="6" t="str">
        <f t="shared" si="50"/>
        <v/>
      </c>
    </row>
    <row r="421" spans="1:26" x14ac:dyDescent="0.25">
      <c r="A421" s="6">
        <f t="shared" si="51"/>
        <v>420</v>
      </c>
      <c r="B421" s="6" t="s">
        <v>278</v>
      </c>
      <c r="C421" s="7">
        <v>45821</v>
      </c>
      <c r="D421" s="7">
        <v>45831</v>
      </c>
      <c r="E421" s="24">
        <v>157.19999999999999</v>
      </c>
      <c r="F421" s="26">
        <f t="shared" si="47"/>
        <v>157.19999999999999</v>
      </c>
      <c r="G421" s="8">
        <v>301906</v>
      </c>
      <c r="H421" s="8" t="s">
        <v>1488</v>
      </c>
      <c r="I421" s="8">
        <v>1</v>
      </c>
      <c r="J421" s="8">
        <v>1</v>
      </c>
      <c r="K421" s="8">
        <f t="shared" si="52"/>
        <v>0</v>
      </c>
      <c r="L421" s="6" t="s">
        <v>288</v>
      </c>
      <c r="M421" s="7">
        <v>45832</v>
      </c>
      <c r="N421" s="9">
        <v>28427</v>
      </c>
      <c r="O421" s="6" t="s">
        <v>258</v>
      </c>
      <c r="P421" s="54">
        <v>58152370496</v>
      </c>
      <c r="Q421" s="54" t="s">
        <v>46</v>
      </c>
      <c r="R421" s="10">
        <v>4</v>
      </c>
      <c r="S421" s="40"/>
      <c r="T421" s="6" t="s">
        <v>24</v>
      </c>
      <c r="U421" s="6" t="str">
        <f>VLOOKUP(O421,'Customer List'!B:C,2,)</f>
        <v>Gujrat</v>
      </c>
      <c r="V421" s="47"/>
      <c r="W421" s="7">
        <v>45834</v>
      </c>
      <c r="X421" s="6">
        <f t="shared" si="48"/>
        <v>2</v>
      </c>
      <c r="Y421" s="6" t="str">
        <f t="shared" si="49"/>
        <v>Tuesday</v>
      </c>
      <c r="Z421" s="6" t="str">
        <f t="shared" si="50"/>
        <v>Thursday</v>
      </c>
    </row>
    <row r="422" spans="1:26" x14ac:dyDescent="0.25">
      <c r="A422" s="6">
        <f t="shared" si="51"/>
        <v>421</v>
      </c>
      <c r="B422" s="6" t="s">
        <v>278</v>
      </c>
      <c r="C422" s="7">
        <v>45821</v>
      </c>
      <c r="D422" s="7">
        <v>45831</v>
      </c>
      <c r="E422" s="24">
        <v>207</v>
      </c>
      <c r="F422" s="26">
        <f t="shared" si="47"/>
        <v>207</v>
      </c>
      <c r="G422" s="8">
        <v>301928</v>
      </c>
      <c r="H422" s="8" t="s">
        <v>1489</v>
      </c>
      <c r="I422" s="8">
        <v>1</v>
      </c>
      <c r="J422" s="8">
        <v>1</v>
      </c>
      <c r="K422" s="8">
        <f t="shared" si="52"/>
        <v>0</v>
      </c>
      <c r="L422" s="6" t="s">
        <v>283</v>
      </c>
      <c r="M422" s="7">
        <v>45832</v>
      </c>
      <c r="N422" s="9">
        <v>29481.98</v>
      </c>
      <c r="O422" s="6" t="s">
        <v>248</v>
      </c>
      <c r="P422" s="54">
        <v>58152374722</v>
      </c>
      <c r="Q422" s="54" t="s">
        <v>46</v>
      </c>
      <c r="R422" s="10">
        <v>4</v>
      </c>
      <c r="S422" s="40"/>
      <c r="T422" s="6" t="s">
        <v>24</v>
      </c>
      <c r="U422" s="6" t="str">
        <f>VLOOKUP(O422,'Customer List'!B:C,2,)</f>
        <v>Mumbai</v>
      </c>
      <c r="V422" s="47"/>
      <c r="W422" s="7">
        <v>45833</v>
      </c>
      <c r="X422" s="6">
        <f t="shared" si="48"/>
        <v>1</v>
      </c>
      <c r="Y422" s="6" t="str">
        <f t="shared" si="49"/>
        <v>Tuesday</v>
      </c>
      <c r="Z422" s="6" t="str">
        <f t="shared" si="50"/>
        <v>Wednesday</v>
      </c>
    </row>
    <row r="423" spans="1:26" x14ac:dyDescent="0.25">
      <c r="A423" s="6">
        <f t="shared" si="51"/>
        <v>422</v>
      </c>
      <c r="B423" s="6" t="s">
        <v>278</v>
      </c>
      <c r="C423" s="7">
        <v>45821</v>
      </c>
      <c r="D423" s="7">
        <v>45831</v>
      </c>
      <c r="E423" s="24">
        <v>85.8</v>
      </c>
      <c r="F423" s="26">
        <f t="shared" si="47"/>
        <v>85.8</v>
      </c>
      <c r="G423" s="8">
        <v>302015</v>
      </c>
      <c r="H423" s="8" t="s">
        <v>1490</v>
      </c>
      <c r="I423" s="8">
        <v>1</v>
      </c>
      <c r="J423" s="8">
        <v>1</v>
      </c>
      <c r="K423" s="8">
        <f t="shared" si="52"/>
        <v>0</v>
      </c>
      <c r="L423" s="6" t="s">
        <v>288</v>
      </c>
      <c r="M423" s="7">
        <v>45832</v>
      </c>
      <c r="N423" s="9">
        <v>15515.5</v>
      </c>
      <c r="O423" s="6" t="s">
        <v>258</v>
      </c>
      <c r="P423" s="54">
        <v>58152370496</v>
      </c>
      <c r="Q423" s="54" t="s">
        <v>46</v>
      </c>
      <c r="R423" s="10">
        <v>4</v>
      </c>
      <c r="S423" s="40"/>
      <c r="T423" s="6" t="s">
        <v>24</v>
      </c>
      <c r="U423" s="6" t="str">
        <f>VLOOKUP(O423,'Customer List'!B:C,2,)</f>
        <v>Gujrat</v>
      </c>
      <c r="V423" s="47"/>
      <c r="W423" s="7">
        <v>45834</v>
      </c>
      <c r="X423" s="6">
        <f t="shared" si="48"/>
        <v>2</v>
      </c>
      <c r="Y423" s="6" t="str">
        <f t="shared" si="49"/>
        <v>Tuesday</v>
      </c>
      <c r="Z423" s="6" t="str">
        <f t="shared" si="50"/>
        <v>Thursday</v>
      </c>
    </row>
    <row r="424" spans="1:26" x14ac:dyDescent="0.25">
      <c r="A424" s="6">
        <f t="shared" si="51"/>
        <v>423</v>
      </c>
      <c r="B424" s="6" t="s">
        <v>278</v>
      </c>
      <c r="C424" s="7">
        <v>45821</v>
      </c>
      <c r="D424" s="7">
        <v>45831</v>
      </c>
      <c r="E424" s="24">
        <v>186.6</v>
      </c>
      <c r="F424" s="26">
        <f t="shared" si="47"/>
        <v>186.6</v>
      </c>
      <c r="G424" s="8">
        <v>302218</v>
      </c>
      <c r="H424" s="8" t="s">
        <v>1491</v>
      </c>
      <c r="I424" s="8">
        <v>1</v>
      </c>
      <c r="J424" s="8">
        <v>1</v>
      </c>
      <c r="K424" s="8">
        <f t="shared" si="52"/>
        <v>0</v>
      </c>
      <c r="L424" s="6" t="s">
        <v>288</v>
      </c>
      <c r="M424" s="7">
        <v>45832</v>
      </c>
      <c r="N424" s="9">
        <v>33743.5</v>
      </c>
      <c r="O424" s="6" t="s">
        <v>258</v>
      </c>
      <c r="P424" s="54">
        <v>58152370496</v>
      </c>
      <c r="Q424" s="54" t="s">
        <v>46</v>
      </c>
      <c r="R424" s="10">
        <v>4</v>
      </c>
      <c r="S424" s="40"/>
      <c r="T424" s="6" t="s">
        <v>24</v>
      </c>
      <c r="U424" s="6" t="str">
        <f>VLOOKUP(O424,'Customer List'!B:C,2,)</f>
        <v>Gujrat</v>
      </c>
      <c r="V424" s="47"/>
      <c r="W424" s="7">
        <v>45834</v>
      </c>
      <c r="X424" s="6">
        <f t="shared" si="48"/>
        <v>2</v>
      </c>
      <c r="Y424" s="6" t="str">
        <f t="shared" si="49"/>
        <v>Tuesday</v>
      </c>
      <c r="Z424" s="6" t="str">
        <f t="shared" si="50"/>
        <v>Thursday</v>
      </c>
    </row>
    <row r="425" spans="1:26" x14ac:dyDescent="0.25">
      <c r="A425" s="6">
        <f t="shared" si="51"/>
        <v>424</v>
      </c>
      <c r="B425" s="6" t="s">
        <v>278</v>
      </c>
      <c r="C425" s="7">
        <v>45821</v>
      </c>
      <c r="D425" s="7">
        <v>45831</v>
      </c>
      <c r="E425" s="24">
        <v>318</v>
      </c>
      <c r="F425" s="26">
        <f t="shared" si="47"/>
        <v>636</v>
      </c>
      <c r="G425" s="8">
        <v>302240</v>
      </c>
      <c r="H425" s="8" t="s">
        <v>1492</v>
      </c>
      <c r="I425" s="8">
        <v>2</v>
      </c>
      <c r="J425" s="8">
        <v>2</v>
      </c>
      <c r="K425" s="8">
        <f t="shared" si="52"/>
        <v>0</v>
      </c>
      <c r="L425" s="6" t="s">
        <v>696</v>
      </c>
      <c r="M425" s="7">
        <v>45836</v>
      </c>
      <c r="N425" s="9">
        <v>105152</v>
      </c>
      <c r="O425" s="6" t="s">
        <v>291</v>
      </c>
      <c r="P425" s="54">
        <v>58152581163</v>
      </c>
      <c r="Q425" s="54" t="s">
        <v>46</v>
      </c>
      <c r="R425" s="10">
        <v>4</v>
      </c>
      <c r="S425" s="40" t="s">
        <v>612</v>
      </c>
      <c r="T425" s="6" t="s">
        <v>24</v>
      </c>
      <c r="U425" s="6" t="str">
        <f>VLOOKUP(O425,'Customer List'!B:C,2,)</f>
        <v>Vishakhapatnam</v>
      </c>
      <c r="V425" s="47"/>
      <c r="W425" s="7">
        <v>45838</v>
      </c>
      <c r="X425" s="6">
        <f t="shared" si="48"/>
        <v>2</v>
      </c>
      <c r="Y425" s="6" t="str">
        <f t="shared" si="49"/>
        <v>Saturday</v>
      </c>
      <c r="Z425" s="6" t="str">
        <f t="shared" si="50"/>
        <v>Monday</v>
      </c>
    </row>
    <row r="426" spans="1:26" x14ac:dyDescent="0.25">
      <c r="A426" s="6">
        <f t="shared" si="51"/>
        <v>425</v>
      </c>
      <c r="B426" s="6" t="s">
        <v>278</v>
      </c>
      <c r="C426" s="7">
        <v>45821</v>
      </c>
      <c r="D426" s="7">
        <v>45831</v>
      </c>
      <c r="E426" s="24">
        <v>5</v>
      </c>
      <c r="F426" s="26">
        <f t="shared" si="47"/>
        <v>5</v>
      </c>
      <c r="G426" s="8">
        <v>304012</v>
      </c>
      <c r="H426" s="8" t="s">
        <v>1493</v>
      </c>
      <c r="I426" s="8">
        <v>1</v>
      </c>
      <c r="J426" s="8">
        <v>1</v>
      </c>
      <c r="K426" s="8">
        <f t="shared" si="52"/>
        <v>0</v>
      </c>
      <c r="L426" s="6" t="s">
        <v>1220</v>
      </c>
      <c r="M426" s="7">
        <v>45853</v>
      </c>
      <c r="N426" s="9">
        <v>0</v>
      </c>
      <c r="O426" s="6" t="s">
        <v>289</v>
      </c>
      <c r="P426" s="54">
        <v>58153220145</v>
      </c>
      <c r="Q426" s="54" t="s">
        <v>46</v>
      </c>
      <c r="R426" s="10">
        <v>4</v>
      </c>
      <c r="S426" s="40" t="s">
        <v>615</v>
      </c>
      <c r="T426" s="6" t="s">
        <v>24</v>
      </c>
      <c r="U426" s="6" t="str">
        <f>VLOOKUP(O426,'Customer List'!B:C,2,)</f>
        <v>Ahemedabad</v>
      </c>
      <c r="V426" s="47"/>
      <c r="W426" s="7">
        <v>45854</v>
      </c>
      <c r="X426" s="6">
        <f t="shared" si="48"/>
        <v>1</v>
      </c>
      <c r="Y426" s="6" t="str">
        <f t="shared" si="49"/>
        <v>Tuesday</v>
      </c>
      <c r="Z426" s="6" t="str">
        <f t="shared" si="50"/>
        <v>Wednesday</v>
      </c>
    </row>
    <row r="427" spans="1:26" x14ac:dyDescent="0.25">
      <c r="A427" s="6">
        <f t="shared" si="51"/>
        <v>426</v>
      </c>
      <c r="B427" s="6" t="s">
        <v>278</v>
      </c>
      <c r="C427" s="7">
        <v>45821</v>
      </c>
      <c r="D427" s="7">
        <v>45831</v>
      </c>
      <c r="E427" s="24">
        <v>159</v>
      </c>
      <c r="F427" s="26">
        <f t="shared" si="47"/>
        <v>159</v>
      </c>
      <c r="G427" s="8">
        <v>304120</v>
      </c>
      <c r="H427" s="8" t="s">
        <v>1494</v>
      </c>
      <c r="I427" s="8">
        <v>1</v>
      </c>
      <c r="J427" s="8">
        <v>1</v>
      </c>
      <c r="K427" s="8">
        <f t="shared" si="52"/>
        <v>0</v>
      </c>
      <c r="L427" s="6" t="s">
        <v>290</v>
      </c>
      <c r="M427" s="7">
        <v>45832</v>
      </c>
      <c r="N427" s="9">
        <v>23916.25</v>
      </c>
      <c r="O427" s="6" t="s">
        <v>48</v>
      </c>
      <c r="P427" s="54"/>
      <c r="Q427" s="54"/>
      <c r="R427" s="10">
        <v>4</v>
      </c>
      <c r="S427" s="40"/>
      <c r="T427" s="6" t="s">
        <v>24</v>
      </c>
      <c r="U427" s="6" t="str">
        <f>VLOOKUP(O427,'Customer List'!B:C,2,)</f>
        <v>Faridabad</v>
      </c>
      <c r="V427" s="47"/>
      <c r="W427" s="7"/>
      <c r="X427" s="6" t="str">
        <f t="shared" si="48"/>
        <v/>
      </c>
      <c r="Y427" s="6" t="str">
        <f t="shared" si="49"/>
        <v>Tuesday</v>
      </c>
      <c r="Z427" s="6" t="str">
        <f t="shared" si="50"/>
        <v/>
      </c>
    </row>
    <row r="428" spans="1:26" x14ac:dyDescent="0.25">
      <c r="A428" s="6">
        <f t="shared" si="51"/>
        <v>427</v>
      </c>
      <c r="B428" s="6" t="s">
        <v>278</v>
      </c>
      <c r="C428" s="7">
        <v>45821</v>
      </c>
      <c r="D428" s="7">
        <v>45831</v>
      </c>
      <c r="E428" s="24">
        <v>195</v>
      </c>
      <c r="F428" s="26">
        <f t="shared" si="47"/>
        <v>195</v>
      </c>
      <c r="G428" s="8">
        <v>304126</v>
      </c>
      <c r="H428" s="8" t="s">
        <v>1495</v>
      </c>
      <c r="I428" s="8">
        <v>1</v>
      </c>
      <c r="J428" s="8">
        <v>1</v>
      </c>
      <c r="K428" s="8">
        <f t="shared" si="52"/>
        <v>0</v>
      </c>
      <c r="L428" s="6" t="s">
        <v>288</v>
      </c>
      <c r="M428" s="7">
        <v>45832</v>
      </c>
      <c r="N428" s="9">
        <v>35262.5</v>
      </c>
      <c r="O428" s="6" t="s">
        <v>258</v>
      </c>
      <c r="P428" s="54">
        <v>58152370496</v>
      </c>
      <c r="Q428" s="54" t="s">
        <v>46</v>
      </c>
      <c r="R428" s="10">
        <v>4</v>
      </c>
      <c r="S428" s="40"/>
      <c r="T428" s="6" t="s">
        <v>24</v>
      </c>
      <c r="U428" s="6" t="str">
        <f>VLOOKUP(O428,'Customer List'!B:C,2,)</f>
        <v>Gujrat</v>
      </c>
      <c r="V428" s="47"/>
      <c r="W428" s="7">
        <v>45834</v>
      </c>
      <c r="X428" s="6">
        <f t="shared" si="48"/>
        <v>2</v>
      </c>
      <c r="Y428" s="6" t="str">
        <f t="shared" si="49"/>
        <v>Tuesday</v>
      </c>
      <c r="Z428" s="6" t="str">
        <f t="shared" si="50"/>
        <v>Thursday</v>
      </c>
    </row>
    <row r="429" spans="1:26" x14ac:dyDescent="0.25">
      <c r="A429" s="6">
        <f t="shared" si="51"/>
        <v>428</v>
      </c>
      <c r="B429" s="6" t="s">
        <v>278</v>
      </c>
      <c r="C429" s="7">
        <v>45821</v>
      </c>
      <c r="D429" s="7">
        <v>45831</v>
      </c>
      <c r="E429" s="24">
        <v>321.75</v>
      </c>
      <c r="F429" s="26">
        <f t="shared" si="47"/>
        <v>321.75</v>
      </c>
      <c r="G429" s="8">
        <v>304132</v>
      </c>
      <c r="H429" s="8" t="s">
        <v>1496</v>
      </c>
      <c r="I429" s="8">
        <v>1</v>
      </c>
      <c r="J429" s="8">
        <v>1</v>
      </c>
      <c r="K429" s="8">
        <f t="shared" si="52"/>
        <v>0</v>
      </c>
      <c r="L429" s="6" t="s">
        <v>283</v>
      </c>
      <c r="M429" s="7">
        <v>45832</v>
      </c>
      <c r="N429" s="9">
        <v>36679.5</v>
      </c>
      <c r="O429" s="6" t="s">
        <v>248</v>
      </c>
      <c r="P429" s="54">
        <v>58152374722</v>
      </c>
      <c r="Q429" s="54" t="s">
        <v>46</v>
      </c>
      <c r="R429" s="10">
        <v>4</v>
      </c>
      <c r="S429" s="40"/>
      <c r="T429" s="6" t="s">
        <v>24</v>
      </c>
      <c r="U429" s="6" t="str">
        <f>VLOOKUP(O429,'Customer List'!B:C,2,)</f>
        <v>Mumbai</v>
      </c>
      <c r="V429" s="47"/>
      <c r="W429" s="7">
        <v>45833</v>
      </c>
      <c r="X429" s="6">
        <f t="shared" si="48"/>
        <v>1</v>
      </c>
      <c r="Y429" s="6" t="str">
        <f t="shared" si="49"/>
        <v>Tuesday</v>
      </c>
      <c r="Z429" s="6" t="str">
        <f t="shared" si="50"/>
        <v>Wednesday</v>
      </c>
    </row>
    <row r="430" spans="1:26" x14ac:dyDescent="0.25">
      <c r="A430" s="6">
        <f t="shared" si="51"/>
        <v>429</v>
      </c>
      <c r="B430" s="6" t="s">
        <v>278</v>
      </c>
      <c r="C430" s="7">
        <v>45821</v>
      </c>
      <c r="D430" s="7">
        <v>45831</v>
      </c>
      <c r="E430" s="24">
        <v>159</v>
      </c>
      <c r="F430" s="26">
        <f t="shared" si="47"/>
        <v>159</v>
      </c>
      <c r="G430" s="8">
        <v>304154</v>
      </c>
      <c r="H430" s="8" t="s">
        <v>1497</v>
      </c>
      <c r="I430" s="8">
        <v>1</v>
      </c>
      <c r="J430" s="8">
        <v>1</v>
      </c>
      <c r="K430" s="8">
        <f t="shared" si="52"/>
        <v>0</v>
      </c>
      <c r="L430" s="6" t="s">
        <v>288</v>
      </c>
      <c r="M430" s="7">
        <v>45832</v>
      </c>
      <c r="N430" s="9">
        <v>28752.5</v>
      </c>
      <c r="O430" s="6" t="s">
        <v>258</v>
      </c>
      <c r="P430" s="54">
        <v>58152370496</v>
      </c>
      <c r="Q430" s="54" t="s">
        <v>46</v>
      </c>
      <c r="R430" s="10">
        <v>4</v>
      </c>
      <c r="S430" s="40"/>
      <c r="T430" s="6" t="s">
        <v>24</v>
      </c>
      <c r="U430" s="6" t="str">
        <f>VLOOKUP(O430,'Customer List'!B:C,2,)</f>
        <v>Gujrat</v>
      </c>
      <c r="V430" s="47"/>
      <c r="W430" s="7">
        <v>45834</v>
      </c>
      <c r="X430" s="6">
        <f t="shared" si="48"/>
        <v>2</v>
      </c>
      <c r="Y430" s="6" t="str">
        <f t="shared" si="49"/>
        <v>Tuesday</v>
      </c>
      <c r="Z430" s="6" t="str">
        <f t="shared" si="50"/>
        <v>Thursday</v>
      </c>
    </row>
    <row r="431" spans="1:26" x14ac:dyDescent="0.25">
      <c r="A431" s="6">
        <f t="shared" si="51"/>
        <v>430</v>
      </c>
      <c r="B431" s="6" t="s">
        <v>278</v>
      </c>
      <c r="C431" s="7">
        <v>45821</v>
      </c>
      <c r="D431" s="7">
        <v>45831</v>
      </c>
      <c r="E431" s="24">
        <v>61.2</v>
      </c>
      <c r="F431" s="26">
        <f t="shared" si="47"/>
        <v>244.8</v>
      </c>
      <c r="G431" s="8">
        <v>304302</v>
      </c>
      <c r="H431" s="8" t="s">
        <v>1498</v>
      </c>
      <c r="I431" s="8">
        <v>4</v>
      </c>
      <c r="J431" s="8">
        <v>4</v>
      </c>
      <c r="K431" s="8">
        <f t="shared" si="52"/>
        <v>0</v>
      </c>
      <c r="L431" s="6" t="s">
        <v>292</v>
      </c>
      <c r="M431" s="7">
        <v>45832</v>
      </c>
      <c r="N431" s="9">
        <v>33721.199999999997</v>
      </c>
      <c r="O431" s="6" t="s">
        <v>48</v>
      </c>
      <c r="P431" s="54"/>
      <c r="Q431" s="54"/>
      <c r="R431" s="10">
        <v>4</v>
      </c>
      <c r="S431" s="40"/>
      <c r="T431" s="6" t="s">
        <v>24</v>
      </c>
      <c r="U431" s="6" t="str">
        <f>VLOOKUP(O431,'Customer List'!B:C,2,)</f>
        <v>Faridabad</v>
      </c>
      <c r="V431" s="47"/>
      <c r="W431" s="7"/>
      <c r="X431" s="6" t="str">
        <f t="shared" si="48"/>
        <v/>
      </c>
      <c r="Y431" s="6" t="str">
        <f t="shared" si="49"/>
        <v>Tuesday</v>
      </c>
      <c r="Z431" s="6" t="str">
        <f t="shared" si="50"/>
        <v/>
      </c>
    </row>
    <row r="432" spans="1:26" x14ac:dyDescent="0.25">
      <c r="A432" s="6">
        <f t="shared" si="51"/>
        <v>431</v>
      </c>
      <c r="B432" s="6" t="s">
        <v>278</v>
      </c>
      <c r="C432" s="7">
        <v>45821</v>
      </c>
      <c r="D432" s="7">
        <v>45831</v>
      </c>
      <c r="E432" s="24">
        <v>330</v>
      </c>
      <c r="F432" s="26">
        <f t="shared" si="47"/>
        <v>330</v>
      </c>
      <c r="G432" s="8">
        <v>307638</v>
      </c>
      <c r="H432" s="8" t="s">
        <v>1499</v>
      </c>
      <c r="I432" s="8">
        <v>1</v>
      </c>
      <c r="J432" s="8">
        <v>1</v>
      </c>
      <c r="K432" s="8">
        <f t="shared" si="52"/>
        <v>0</v>
      </c>
      <c r="L432" s="6" t="s">
        <v>283</v>
      </c>
      <c r="M432" s="7">
        <v>45832</v>
      </c>
      <c r="N432" s="9">
        <v>37600.199999999997</v>
      </c>
      <c r="O432" s="6" t="s">
        <v>248</v>
      </c>
      <c r="P432" s="54">
        <v>58152374722</v>
      </c>
      <c r="Q432" s="54" t="s">
        <v>46</v>
      </c>
      <c r="R432" s="10">
        <v>4</v>
      </c>
      <c r="S432" s="40"/>
      <c r="T432" s="6" t="s">
        <v>24</v>
      </c>
      <c r="U432" s="6" t="str">
        <f>VLOOKUP(O432,'Customer List'!B:C,2,)</f>
        <v>Mumbai</v>
      </c>
      <c r="V432" s="47"/>
      <c r="W432" s="7">
        <v>45833</v>
      </c>
      <c r="X432" s="6">
        <f t="shared" si="48"/>
        <v>1</v>
      </c>
      <c r="Y432" s="6" t="str">
        <f t="shared" si="49"/>
        <v>Tuesday</v>
      </c>
      <c r="Z432" s="6" t="str">
        <f t="shared" si="50"/>
        <v>Wednesday</v>
      </c>
    </row>
    <row r="433" spans="1:26" x14ac:dyDescent="0.25">
      <c r="A433" s="6">
        <f t="shared" si="51"/>
        <v>432</v>
      </c>
      <c r="B433" s="6" t="s">
        <v>278</v>
      </c>
      <c r="C433" s="7">
        <v>45821</v>
      </c>
      <c r="D433" s="7">
        <v>45831</v>
      </c>
      <c r="E433" s="24">
        <v>162</v>
      </c>
      <c r="F433" s="26">
        <f t="shared" si="47"/>
        <v>324</v>
      </c>
      <c r="G433" s="8">
        <v>310614</v>
      </c>
      <c r="H433" s="8" t="s">
        <v>1500</v>
      </c>
      <c r="I433" s="8">
        <v>2</v>
      </c>
      <c r="J433" s="8">
        <v>2</v>
      </c>
      <c r="K433" s="8">
        <f t="shared" si="52"/>
        <v>0</v>
      </c>
      <c r="L433" s="6" t="s">
        <v>292</v>
      </c>
      <c r="M433" s="7">
        <v>45832</v>
      </c>
      <c r="N433" s="9">
        <v>44631</v>
      </c>
      <c r="O433" s="6" t="s">
        <v>48</v>
      </c>
      <c r="P433" s="54"/>
      <c r="Q433" s="54"/>
      <c r="R433" s="10">
        <v>4</v>
      </c>
      <c r="S433" s="40"/>
      <c r="T433" s="6" t="s">
        <v>24</v>
      </c>
      <c r="U433" s="6" t="str">
        <f>VLOOKUP(O433,'Customer List'!B:C,2,)</f>
        <v>Faridabad</v>
      </c>
      <c r="V433" s="47"/>
      <c r="W433" s="7"/>
      <c r="X433" s="6" t="str">
        <f t="shared" si="48"/>
        <v/>
      </c>
      <c r="Y433" s="6" t="str">
        <f t="shared" si="49"/>
        <v>Tuesday</v>
      </c>
      <c r="Z433" s="6" t="str">
        <f t="shared" si="50"/>
        <v/>
      </c>
    </row>
    <row r="434" spans="1:26" x14ac:dyDescent="0.25">
      <c r="A434" s="6">
        <f t="shared" si="51"/>
        <v>433</v>
      </c>
      <c r="B434" s="6" t="s">
        <v>278</v>
      </c>
      <c r="C434" s="7">
        <v>45821</v>
      </c>
      <c r="D434" s="7">
        <v>45831</v>
      </c>
      <c r="E434" s="24">
        <v>285.75</v>
      </c>
      <c r="F434" s="26">
        <f t="shared" si="47"/>
        <v>285.75</v>
      </c>
      <c r="G434" s="8">
        <v>310930</v>
      </c>
      <c r="H434" s="8" t="s">
        <v>1501</v>
      </c>
      <c r="I434" s="8">
        <v>1</v>
      </c>
      <c r="J434" s="8">
        <v>1</v>
      </c>
      <c r="K434" s="8">
        <f t="shared" si="52"/>
        <v>0</v>
      </c>
      <c r="L434" s="6" t="s">
        <v>290</v>
      </c>
      <c r="M434" s="7">
        <v>45832</v>
      </c>
      <c r="N434" s="9">
        <v>34385.25</v>
      </c>
      <c r="O434" s="6" t="s">
        <v>48</v>
      </c>
      <c r="P434" s="54"/>
      <c r="Q434" s="54"/>
      <c r="R434" s="10">
        <v>4</v>
      </c>
      <c r="S434" s="40"/>
      <c r="T434" s="6" t="s">
        <v>24</v>
      </c>
      <c r="U434" s="6" t="str">
        <f>VLOOKUP(O434,'Customer List'!B:C,2,)</f>
        <v>Faridabad</v>
      </c>
      <c r="V434" s="47"/>
      <c r="W434" s="7"/>
      <c r="X434" s="6" t="str">
        <f t="shared" si="48"/>
        <v/>
      </c>
      <c r="Y434" s="6" t="str">
        <f t="shared" si="49"/>
        <v>Tuesday</v>
      </c>
      <c r="Z434" s="6" t="str">
        <f t="shared" si="50"/>
        <v/>
      </c>
    </row>
    <row r="435" spans="1:26" x14ac:dyDescent="0.25">
      <c r="A435" s="6">
        <f t="shared" si="51"/>
        <v>434</v>
      </c>
      <c r="B435" s="6" t="s">
        <v>278</v>
      </c>
      <c r="C435" s="7">
        <v>45821</v>
      </c>
      <c r="D435" s="7">
        <v>45831</v>
      </c>
      <c r="E435" s="24">
        <v>326.25</v>
      </c>
      <c r="F435" s="26">
        <f t="shared" si="47"/>
        <v>2610</v>
      </c>
      <c r="G435" s="8">
        <v>313238</v>
      </c>
      <c r="H435" s="8" t="s">
        <v>1502</v>
      </c>
      <c r="I435" s="8">
        <v>8</v>
      </c>
      <c r="J435" s="8">
        <v>8</v>
      </c>
      <c r="K435" s="8">
        <f t="shared" si="52"/>
        <v>0</v>
      </c>
      <c r="L435" s="6" t="s">
        <v>283</v>
      </c>
      <c r="M435" s="7">
        <v>45832</v>
      </c>
      <c r="N435" s="9">
        <v>297540</v>
      </c>
      <c r="O435" s="6" t="s">
        <v>248</v>
      </c>
      <c r="P435" s="54">
        <v>58152374722</v>
      </c>
      <c r="Q435" s="54" t="s">
        <v>46</v>
      </c>
      <c r="R435" s="10">
        <v>4</v>
      </c>
      <c r="S435" s="40"/>
      <c r="T435" s="6" t="s">
        <v>24</v>
      </c>
      <c r="U435" s="6" t="str">
        <f>VLOOKUP(O435,'Customer List'!B:C,2,)</f>
        <v>Mumbai</v>
      </c>
      <c r="V435" s="47"/>
      <c r="W435" s="7">
        <v>45833</v>
      </c>
      <c r="X435" s="6">
        <f t="shared" si="48"/>
        <v>1</v>
      </c>
      <c r="Y435" s="6" t="str">
        <f t="shared" si="49"/>
        <v>Tuesday</v>
      </c>
      <c r="Z435" s="6" t="str">
        <f t="shared" si="50"/>
        <v>Wednesday</v>
      </c>
    </row>
    <row r="436" spans="1:26" x14ac:dyDescent="0.25">
      <c r="A436" s="6">
        <f t="shared" si="51"/>
        <v>435</v>
      </c>
      <c r="B436" s="6" t="s">
        <v>278</v>
      </c>
      <c r="C436" s="7">
        <v>45821</v>
      </c>
      <c r="D436" s="7">
        <v>45831</v>
      </c>
      <c r="E436" s="24">
        <v>273.75</v>
      </c>
      <c r="F436" s="26">
        <f t="shared" si="47"/>
        <v>273.75</v>
      </c>
      <c r="G436" s="8">
        <v>317332</v>
      </c>
      <c r="H436" s="8" t="s">
        <v>1503</v>
      </c>
      <c r="I436" s="8">
        <v>1</v>
      </c>
      <c r="J436" s="8">
        <v>1</v>
      </c>
      <c r="K436" s="8">
        <f t="shared" si="52"/>
        <v>0</v>
      </c>
      <c r="L436" s="6" t="s">
        <v>293</v>
      </c>
      <c r="M436" s="7">
        <v>45832</v>
      </c>
      <c r="N436" s="9">
        <v>36773</v>
      </c>
      <c r="O436" s="6" t="s">
        <v>294</v>
      </c>
      <c r="P436" s="54">
        <v>58152370091</v>
      </c>
      <c r="Q436" s="54" t="s">
        <v>46</v>
      </c>
      <c r="R436" s="10">
        <v>4</v>
      </c>
      <c r="S436" s="40"/>
      <c r="T436" s="6" t="s">
        <v>24</v>
      </c>
      <c r="U436" s="6" t="str">
        <f>VLOOKUP(O436,'Customer List'!B:C,2,)</f>
        <v>Banglore</v>
      </c>
      <c r="V436" s="47"/>
      <c r="W436" s="7">
        <v>45833</v>
      </c>
      <c r="X436" s="6">
        <f t="shared" si="48"/>
        <v>1</v>
      </c>
      <c r="Y436" s="6" t="str">
        <f t="shared" si="49"/>
        <v>Tuesday</v>
      </c>
      <c r="Z436" s="6" t="str">
        <f t="shared" si="50"/>
        <v>Wednesday</v>
      </c>
    </row>
    <row r="437" spans="1:26" x14ac:dyDescent="0.25">
      <c r="A437" s="6">
        <f t="shared" si="51"/>
        <v>436</v>
      </c>
      <c r="B437" s="6" t="s">
        <v>278</v>
      </c>
      <c r="C437" s="7">
        <v>45821</v>
      </c>
      <c r="D437" s="7">
        <v>45831</v>
      </c>
      <c r="E437" s="24">
        <v>201</v>
      </c>
      <c r="F437" s="26">
        <f t="shared" si="47"/>
        <v>201</v>
      </c>
      <c r="G437" s="8">
        <v>318332</v>
      </c>
      <c r="H437" s="8" t="s">
        <v>1504</v>
      </c>
      <c r="I437" s="8">
        <v>1</v>
      </c>
      <c r="J437" s="8">
        <v>1</v>
      </c>
      <c r="K437" s="8">
        <f t="shared" si="52"/>
        <v>0</v>
      </c>
      <c r="L437" s="6" t="s">
        <v>288</v>
      </c>
      <c r="M437" s="7">
        <v>45832</v>
      </c>
      <c r="N437" s="9">
        <v>36347.5</v>
      </c>
      <c r="O437" s="6" t="s">
        <v>258</v>
      </c>
      <c r="P437" s="54">
        <v>58152370496</v>
      </c>
      <c r="Q437" s="54" t="s">
        <v>46</v>
      </c>
      <c r="R437" s="10">
        <v>4</v>
      </c>
      <c r="S437" s="40"/>
      <c r="T437" s="6" t="s">
        <v>24</v>
      </c>
      <c r="U437" s="6" t="str">
        <f>VLOOKUP(O437,'Customer List'!B:C,2,)</f>
        <v>Gujrat</v>
      </c>
      <c r="V437" s="47"/>
      <c r="W437" s="7">
        <v>45834</v>
      </c>
      <c r="X437" s="6">
        <f t="shared" si="48"/>
        <v>2</v>
      </c>
      <c r="Y437" s="6" t="str">
        <f t="shared" si="49"/>
        <v>Tuesday</v>
      </c>
      <c r="Z437" s="6" t="str">
        <f t="shared" si="50"/>
        <v>Thursday</v>
      </c>
    </row>
    <row r="438" spans="1:26" x14ac:dyDescent="0.25">
      <c r="A438" s="6">
        <f t="shared" si="51"/>
        <v>437</v>
      </c>
      <c r="B438" s="6" t="s">
        <v>278</v>
      </c>
      <c r="C438" s="7">
        <v>45821</v>
      </c>
      <c r="D438" s="7">
        <v>45831</v>
      </c>
      <c r="E438" s="24">
        <v>313.5</v>
      </c>
      <c r="F438" s="26">
        <f t="shared" si="47"/>
        <v>313.5</v>
      </c>
      <c r="G438" s="8">
        <v>321142</v>
      </c>
      <c r="H438" s="8" t="s">
        <v>1505</v>
      </c>
      <c r="I438" s="8">
        <v>1</v>
      </c>
      <c r="J438" s="8">
        <v>1</v>
      </c>
      <c r="K438" s="8">
        <f t="shared" si="52"/>
        <v>0</v>
      </c>
      <c r="L438" s="6" t="s">
        <v>293</v>
      </c>
      <c r="M438" s="7">
        <v>45832</v>
      </c>
      <c r="N438" s="9">
        <v>42113</v>
      </c>
      <c r="O438" s="6" t="s">
        <v>294</v>
      </c>
      <c r="P438" s="54">
        <v>58152370091</v>
      </c>
      <c r="Q438" s="54" t="s">
        <v>46</v>
      </c>
      <c r="R438" s="10">
        <v>4</v>
      </c>
      <c r="S438" s="40"/>
      <c r="T438" s="6" t="s">
        <v>24</v>
      </c>
      <c r="U438" s="6" t="str">
        <f>VLOOKUP(O438,'Customer List'!B:C,2,)</f>
        <v>Banglore</v>
      </c>
      <c r="V438" s="47"/>
      <c r="W438" s="7">
        <v>45833</v>
      </c>
      <c r="X438" s="6">
        <f t="shared" si="48"/>
        <v>1</v>
      </c>
      <c r="Y438" s="6" t="str">
        <f t="shared" si="49"/>
        <v>Tuesday</v>
      </c>
      <c r="Z438" s="6" t="str">
        <f t="shared" si="50"/>
        <v>Wednesday</v>
      </c>
    </row>
    <row r="439" spans="1:26" x14ac:dyDescent="0.25">
      <c r="A439" s="6">
        <f t="shared" si="51"/>
        <v>438</v>
      </c>
      <c r="B439" s="6" t="s">
        <v>278</v>
      </c>
      <c r="C439" s="7">
        <v>45821</v>
      </c>
      <c r="D439" s="7">
        <v>45831</v>
      </c>
      <c r="E439" s="24">
        <v>229.2</v>
      </c>
      <c r="F439" s="26">
        <f t="shared" si="47"/>
        <v>229.2</v>
      </c>
      <c r="G439" s="8">
        <v>325622</v>
      </c>
      <c r="H439" s="8" t="s">
        <v>1506</v>
      </c>
      <c r="I439" s="8">
        <v>1</v>
      </c>
      <c r="J439" s="8">
        <v>1</v>
      </c>
      <c r="K439" s="8">
        <f t="shared" si="52"/>
        <v>0</v>
      </c>
      <c r="L439" s="6" t="s">
        <v>293</v>
      </c>
      <c r="M439" s="7">
        <v>45832</v>
      </c>
      <c r="N439" s="9">
        <v>38486</v>
      </c>
      <c r="O439" s="6" t="s">
        <v>294</v>
      </c>
      <c r="P439" s="54">
        <v>58152370091</v>
      </c>
      <c r="Q439" s="54" t="s">
        <v>46</v>
      </c>
      <c r="R439" s="10">
        <v>4</v>
      </c>
      <c r="S439" s="40"/>
      <c r="T439" s="6" t="s">
        <v>24</v>
      </c>
      <c r="U439" s="6" t="str">
        <f>VLOOKUP(O439,'Customer List'!B:C,2,)</f>
        <v>Banglore</v>
      </c>
      <c r="V439" s="47"/>
      <c r="W439" s="7">
        <v>45833</v>
      </c>
      <c r="X439" s="6">
        <f t="shared" si="48"/>
        <v>1</v>
      </c>
      <c r="Y439" s="6" t="str">
        <f t="shared" si="49"/>
        <v>Tuesday</v>
      </c>
      <c r="Z439" s="6" t="str">
        <f t="shared" si="50"/>
        <v>Wednesday</v>
      </c>
    </row>
    <row r="440" spans="1:26" x14ac:dyDescent="0.25">
      <c r="A440" s="6">
        <f t="shared" si="51"/>
        <v>439</v>
      </c>
      <c r="B440" s="6" t="s">
        <v>278</v>
      </c>
      <c r="C440" s="7">
        <v>45821</v>
      </c>
      <c r="D440" s="7">
        <v>45831</v>
      </c>
      <c r="E440" s="24">
        <v>5</v>
      </c>
      <c r="F440" s="26">
        <f t="shared" si="47"/>
        <v>5</v>
      </c>
      <c r="G440" s="8">
        <v>331218</v>
      </c>
      <c r="H440" s="8" t="s">
        <v>1507</v>
      </c>
      <c r="I440" s="8">
        <v>1</v>
      </c>
      <c r="J440" s="8">
        <v>1</v>
      </c>
      <c r="K440" s="8">
        <f t="shared" si="52"/>
        <v>0</v>
      </c>
      <c r="L440" s="6" t="s">
        <v>1220</v>
      </c>
      <c r="M440" s="7">
        <v>45853</v>
      </c>
      <c r="N440" s="9">
        <v>0</v>
      </c>
      <c r="O440" s="6" t="s">
        <v>289</v>
      </c>
      <c r="P440" s="54">
        <v>58153220145</v>
      </c>
      <c r="Q440" s="54" t="s">
        <v>46</v>
      </c>
      <c r="R440" s="10">
        <v>4</v>
      </c>
      <c r="S440" s="40" t="s">
        <v>615</v>
      </c>
      <c r="T440" s="6" t="s">
        <v>24</v>
      </c>
      <c r="U440" s="6" t="str">
        <f>VLOOKUP(O440,'Customer List'!B:C,2,)</f>
        <v>Ahemedabad</v>
      </c>
      <c r="V440" s="47"/>
      <c r="W440" s="7">
        <v>45854</v>
      </c>
      <c r="X440" s="6">
        <f t="shared" si="48"/>
        <v>1</v>
      </c>
      <c r="Y440" s="6" t="str">
        <f t="shared" si="49"/>
        <v>Tuesday</v>
      </c>
      <c r="Z440" s="6" t="str">
        <f t="shared" si="50"/>
        <v>Wednesday</v>
      </c>
    </row>
    <row r="441" spans="1:26" x14ac:dyDescent="0.25">
      <c r="A441" s="6">
        <f t="shared" si="51"/>
        <v>440</v>
      </c>
      <c r="B441" s="6" t="s">
        <v>278</v>
      </c>
      <c r="C441" s="7">
        <v>45821</v>
      </c>
      <c r="D441" s="7">
        <v>45831</v>
      </c>
      <c r="E441" s="24">
        <v>151.19999999999999</v>
      </c>
      <c r="F441" s="26">
        <f t="shared" si="47"/>
        <v>151.19999999999999</v>
      </c>
      <c r="G441" s="8">
        <v>333504</v>
      </c>
      <c r="H441" s="8" t="s">
        <v>1508</v>
      </c>
      <c r="I441" s="8">
        <v>1</v>
      </c>
      <c r="J441" s="8">
        <v>1</v>
      </c>
      <c r="K441" s="8">
        <f t="shared" si="52"/>
        <v>0</v>
      </c>
      <c r="L441" s="6" t="s">
        <v>285</v>
      </c>
      <c r="M441" s="7">
        <v>45832</v>
      </c>
      <c r="N441" s="9">
        <v>23436</v>
      </c>
      <c r="O441" s="6" t="s">
        <v>679</v>
      </c>
      <c r="P441" s="54">
        <v>58152373274</v>
      </c>
      <c r="Q441" s="54" t="s">
        <v>46</v>
      </c>
      <c r="R441" s="10">
        <v>4</v>
      </c>
      <c r="S441" s="40"/>
      <c r="T441" s="6" t="s">
        <v>24</v>
      </c>
      <c r="U441" s="6" t="str">
        <f>VLOOKUP(O441,'Customer List'!B:C,2,)</f>
        <v>Hyderabad</v>
      </c>
      <c r="V441" s="47"/>
      <c r="W441" s="7">
        <v>45833</v>
      </c>
      <c r="X441" s="6">
        <f t="shared" si="48"/>
        <v>1</v>
      </c>
      <c r="Y441" s="6" t="str">
        <f t="shared" si="49"/>
        <v>Tuesday</v>
      </c>
      <c r="Z441" s="6" t="str">
        <f t="shared" si="50"/>
        <v>Wednesday</v>
      </c>
    </row>
    <row r="442" spans="1:26" x14ac:dyDescent="0.25">
      <c r="A442" s="6">
        <f t="shared" si="51"/>
        <v>441</v>
      </c>
      <c r="B442" s="6" t="s">
        <v>278</v>
      </c>
      <c r="C442" s="7">
        <v>45821</v>
      </c>
      <c r="D442" s="7">
        <v>45831</v>
      </c>
      <c r="E442" s="24">
        <v>218.4</v>
      </c>
      <c r="F442" s="26">
        <f t="shared" si="47"/>
        <v>218.4</v>
      </c>
      <c r="G442" s="8">
        <v>341424</v>
      </c>
      <c r="H442" s="8" t="s">
        <v>1509</v>
      </c>
      <c r="I442" s="8">
        <v>1</v>
      </c>
      <c r="J442" s="8">
        <v>1</v>
      </c>
      <c r="K442" s="8">
        <f t="shared" si="52"/>
        <v>0</v>
      </c>
      <c r="L442" s="6" t="s">
        <v>285</v>
      </c>
      <c r="M442" s="7">
        <v>45832</v>
      </c>
      <c r="N442" s="9">
        <v>33852</v>
      </c>
      <c r="O442" s="6" t="s">
        <v>679</v>
      </c>
      <c r="P442" s="54">
        <v>58152373274</v>
      </c>
      <c r="Q442" s="54" t="s">
        <v>46</v>
      </c>
      <c r="R442" s="10">
        <v>4</v>
      </c>
      <c r="S442" s="40"/>
      <c r="T442" s="6" t="s">
        <v>24</v>
      </c>
      <c r="U442" s="6" t="str">
        <f>VLOOKUP(O442,'Customer List'!B:C,2,)</f>
        <v>Hyderabad</v>
      </c>
      <c r="V442" s="47"/>
      <c r="W442" s="7">
        <v>45833</v>
      </c>
      <c r="X442" s="6">
        <f t="shared" si="48"/>
        <v>1</v>
      </c>
      <c r="Y442" s="6" t="str">
        <f t="shared" si="49"/>
        <v>Tuesday</v>
      </c>
      <c r="Z442" s="6" t="str">
        <f t="shared" si="50"/>
        <v>Wednesday</v>
      </c>
    </row>
    <row r="443" spans="1:26" x14ac:dyDescent="0.25">
      <c r="A443" s="6">
        <f t="shared" si="51"/>
        <v>442</v>
      </c>
      <c r="B443" s="6" t="s">
        <v>278</v>
      </c>
      <c r="C443" s="7">
        <v>45821</v>
      </c>
      <c r="D443" s="7">
        <v>45831</v>
      </c>
      <c r="E443" s="24">
        <v>80.400000000000006</v>
      </c>
      <c r="F443" s="26">
        <f t="shared" si="47"/>
        <v>80.400000000000006</v>
      </c>
      <c r="G443" s="8">
        <v>342903</v>
      </c>
      <c r="H443" s="8" t="s">
        <v>1510</v>
      </c>
      <c r="I443" s="8">
        <v>1</v>
      </c>
      <c r="J443" s="8">
        <v>1</v>
      </c>
      <c r="K443" s="8">
        <f t="shared" si="52"/>
        <v>0</v>
      </c>
      <c r="L443" s="6" t="s">
        <v>295</v>
      </c>
      <c r="M443" s="7">
        <v>45832</v>
      </c>
      <c r="N443" s="9">
        <v>11457</v>
      </c>
      <c r="O443" s="6" t="s">
        <v>248</v>
      </c>
      <c r="P443" s="54">
        <v>58152374722</v>
      </c>
      <c r="Q443" s="54" t="s">
        <v>46</v>
      </c>
      <c r="R443" s="10">
        <v>4</v>
      </c>
      <c r="S443" s="40"/>
      <c r="T443" s="6" t="s">
        <v>24</v>
      </c>
      <c r="U443" s="6" t="str">
        <f>VLOOKUP(O443,'Customer List'!B:C,2,)</f>
        <v>Mumbai</v>
      </c>
      <c r="V443" s="47"/>
      <c r="W443" s="7">
        <v>45833</v>
      </c>
      <c r="X443" s="6">
        <f t="shared" si="48"/>
        <v>1</v>
      </c>
      <c r="Y443" s="6" t="str">
        <f t="shared" si="49"/>
        <v>Tuesday</v>
      </c>
      <c r="Z443" s="6" t="str">
        <f t="shared" si="50"/>
        <v>Wednesday</v>
      </c>
    </row>
    <row r="444" spans="1:26" x14ac:dyDescent="0.25">
      <c r="A444" s="6">
        <f t="shared" si="51"/>
        <v>443</v>
      </c>
      <c r="B444" s="6" t="s">
        <v>278</v>
      </c>
      <c r="C444" s="7">
        <v>45821</v>
      </c>
      <c r="D444" s="7">
        <v>45831</v>
      </c>
      <c r="E444" s="24">
        <v>68.599999999999994</v>
      </c>
      <c r="F444" s="26">
        <f t="shared" si="47"/>
        <v>68.599999999999994</v>
      </c>
      <c r="G444" s="8">
        <v>343105</v>
      </c>
      <c r="H444" s="8" t="s">
        <v>1511</v>
      </c>
      <c r="I444" s="8">
        <v>1</v>
      </c>
      <c r="J444" s="8">
        <v>1</v>
      </c>
      <c r="K444" s="8">
        <f t="shared" si="52"/>
        <v>0</v>
      </c>
      <c r="L444" s="6" t="s">
        <v>296</v>
      </c>
      <c r="M444" s="7">
        <v>45832</v>
      </c>
      <c r="N444" s="9">
        <v>9873.5</v>
      </c>
      <c r="O444" s="6" t="s">
        <v>217</v>
      </c>
      <c r="P444" s="54">
        <v>58152368330</v>
      </c>
      <c r="Q444" s="54" t="s">
        <v>46</v>
      </c>
      <c r="R444" s="10">
        <v>4</v>
      </c>
      <c r="S444" s="40"/>
      <c r="T444" s="6" t="s">
        <v>24</v>
      </c>
      <c r="U444" s="6" t="str">
        <f>VLOOKUP(O444,'Customer List'!B:C,2,)</f>
        <v>Banglore</v>
      </c>
      <c r="V444" s="47"/>
      <c r="W444" s="7">
        <v>45833</v>
      </c>
      <c r="X444" s="6">
        <f t="shared" si="48"/>
        <v>1</v>
      </c>
      <c r="Y444" s="6" t="str">
        <f t="shared" si="49"/>
        <v>Tuesday</v>
      </c>
      <c r="Z444" s="6" t="str">
        <f t="shared" si="50"/>
        <v>Wednesday</v>
      </c>
    </row>
    <row r="445" spans="1:26" x14ac:dyDescent="0.25">
      <c r="A445" s="6">
        <f t="shared" si="51"/>
        <v>444</v>
      </c>
      <c r="B445" s="6" t="s">
        <v>278</v>
      </c>
      <c r="C445" s="7">
        <v>45821</v>
      </c>
      <c r="D445" s="7">
        <v>45831</v>
      </c>
      <c r="E445" s="24">
        <v>156.6</v>
      </c>
      <c r="F445" s="26">
        <f t="shared" si="47"/>
        <v>156.6</v>
      </c>
      <c r="G445" s="8">
        <v>343108</v>
      </c>
      <c r="H445" s="8" t="s">
        <v>1512</v>
      </c>
      <c r="I445" s="8">
        <v>1</v>
      </c>
      <c r="J445" s="8">
        <v>1</v>
      </c>
      <c r="K445" s="8">
        <f t="shared" si="52"/>
        <v>0</v>
      </c>
      <c r="L445" s="6" t="s">
        <v>290</v>
      </c>
      <c r="M445" s="7">
        <v>45832</v>
      </c>
      <c r="N445" s="9">
        <v>23555.25</v>
      </c>
      <c r="O445" s="6" t="s">
        <v>48</v>
      </c>
      <c r="P445" s="54"/>
      <c r="Q445" s="54"/>
      <c r="R445" s="10">
        <v>4</v>
      </c>
      <c r="S445" s="40"/>
      <c r="T445" s="6" t="s">
        <v>24</v>
      </c>
      <c r="U445" s="6" t="str">
        <f>VLOOKUP(O445,'Customer List'!B:C,2,)</f>
        <v>Faridabad</v>
      </c>
      <c r="V445" s="47"/>
      <c r="W445" s="7"/>
      <c r="X445" s="6" t="str">
        <f t="shared" si="48"/>
        <v/>
      </c>
      <c r="Y445" s="6" t="str">
        <f t="shared" si="49"/>
        <v>Tuesday</v>
      </c>
      <c r="Z445" s="6" t="str">
        <f t="shared" si="50"/>
        <v/>
      </c>
    </row>
    <row r="446" spans="1:26" x14ac:dyDescent="0.25">
      <c r="A446" s="6">
        <f t="shared" si="51"/>
        <v>445</v>
      </c>
      <c r="B446" s="6" t="s">
        <v>278</v>
      </c>
      <c r="C446" s="7">
        <v>45821</v>
      </c>
      <c r="D446" s="7">
        <v>45831</v>
      </c>
      <c r="E446" s="24">
        <v>171.6</v>
      </c>
      <c r="F446" s="26">
        <f t="shared" si="47"/>
        <v>171.6</v>
      </c>
      <c r="G446" s="8">
        <v>343510</v>
      </c>
      <c r="H446" s="8" t="s">
        <v>1417</v>
      </c>
      <c r="I446" s="8">
        <v>1</v>
      </c>
      <c r="J446" s="8">
        <v>1</v>
      </c>
      <c r="K446" s="8">
        <f t="shared" si="52"/>
        <v>0</v>
      </c>
      <c r="L446" s="6" t="s">
        <v>288</v>
      </c>
      <c r="M446" s="7">
        <v>45832</v>
      </c>
      <c r="N446" s="9">
        <v>31031</v>
      </c>
      <c r="O446" s="6" t="s">
        <v>258</v>
      </c>
      <c r="P446" s="54">
        <v>58152370496</v>
      </c>
      <c r="Q446" s="54" t="s">
        <v>46</v>
      </c>
      <c r="R446" s="10">
        <v>4</v>
      </c>
      <c r="S446" s="40"/>
      <c r="T446" s="6" t="s">
        <v>24</v>
      </c>
      <c r="U446" s="6" t="str">
        <f>VLOOKUP(O446,'Customer List'!B:C,2,)</f>
        <v>Gujrat</v>
      </c>
      <c r="V446" s="47"/>
      <c r="W446" s="7">
        <v>45834</v>
      </c>
      <c r="X446" s="6">
        <f t="shared" si="48"/>
        <v>2</v>
      </c>
      <c r="Y446" s="6" t="str">
        <f t="shared" si="49"/>
        <v>Tuesday</v>
      </c>
      <c r="Z446" s="6" t="str">
        <f t="shared" si="50"/>
        <v>Thursday</v>
      </c>
    </row>
    <row r="447" spans="1:26" x14ac:dyDescent="0.25">
      <c r="A447" s="6">
        <f t="shared" si="51"/>
        <v>446</v>
      </c>
      <c r="B447" s="6" t="s">
        <v>278</v>
      </c>
      <c r="C447" s="7">
        <v>45821</v>
      </c>
      <c r="D447" s="7">
        <v>45831</v>
      </c>
      <c r="E447" s="24">
        <v>170.4</v>
      </c>
      <c r="F447" s="26">
        <f t="shared" si="47"/>
        <v>170.4</v>
      </c>
      <c r="G447" s="8">
        <v>343608</v>
      </c>
      <c r="H447" s="8" t="s">
        <v>1417</v>
      </c>
      <c r="I447" s="8">
        <v>1</v>
      </c>
      <c r="J447" s="8">
        <v>1</v>
      </c>
      <c r="K447" s="8">
        <f t="shared" si="52"/>
        <v>0</v>
      </c>
      <c r="L447" s="6" t="s">
        <v>2199</v>
      </c>
      <c r="M447" s="7">
        <v>45870</v>
      </c>
      <c r="N447" s="9">
        <v>30814</v>
      </c>
      <c r="O447" s="6" t="s">
        <v>657</v>
      </c>
      <c r="P447" s="54" t="s">
        <v>642</v>
      </c>
      <c r="Q447" s="54" t="s">
        <v>731</v>
      </c>
      <c r="R447" s="10">
        <v>4</v>
      </c>
      <c r="S447" s="40"/>
      <c r="T447" s="6" t="s">
        <v>24</v>
      </c>
      <c r="U447" s="6" t="str">
        <f>VLOOKUP(O447,'Customer List'!B:C,2,)</f>
        <v>Noida</v>
      </c>
      <c r="V447" s="47"/>
      <c r="W447" s="7"/>
      <c r="X447" s="6" t="str">
        <f t="shared" si="48"/>
        <v/>
      </c>
      <c r="Y447" s="6" t="str">
        <f t="shared" si="49"/>
        <v>Friday</v>
      </c>
      <c r="Z447" s="6" t="str">
        <f t="shared" si="50"/>
        <v/>
      </c>
    </row>
    <row r="448" spans="1:26" x14ac:dyDescent="0.25">
      <c r="A448" s="6">
        <f t="shared" si="51"/>
        <v>447</v>
      </c>
      <c r="B448" s="6" t="s">
        <v>278</v>
      </c>
      <c r="C448" s="7">
        <v>45821</v>
      </c>
      <c r="D448" s="7">
        <v>45831</v>
      </c>
      <c r="E448" s="24">
        <v>129.6</v>
      </c>
      <c r="F448" s="26">
        <f t="shared" si="47"/>
        <v>129.6</v>
      </c>
      <c r="G448" s="8">
        <v>344016</v>
      </c>
      <c r="H448" s="8" t="s">
        <v>1513</v>
      </c>
      <c r="I448" s="8">
        <v>1</v>
      </c>
      <c r="J448" s="8">
        <v>1</v>
      </c>
      <c r="K448" s="8">
        <f t="shared" si="52"/>
        <v>0</v>
      </c>
      <c r="L448" s="6" t="s">
        <v>286</v>
      </c>
      <c r="M448" s="7">
        <v>45832</v>
      </c>
      <c r="N448" s="9">
        <v>23436</v>
      </c>
      <c r="O448" s="6" t="s">
        <v>197</v>
      </c>
      <c r="P448" s="54" t="s">
        <v>287</v>
      </c>
      <c r="Q448" s="54" t="s">
        <v>46</v>
      </c>
      <c r="R448" s="10">
        <v>4</v>
      </c>
      <c r="S448" s="40"/>
      <c r="T448" s="6" t="s">
        <v>24</v>
      </c>
      <c r="U448" s="6" t="str">
        <f>VLOOKUP(O448,'Customer List'!B:C,2,)</f>
        <v>Chandigarh</v>
      </c>
      <c r="V448" s="47"/>
      <c r="W448" s="7">
        <v>45833</v>
      </c>
      <c r="X448" s="6">
        <f t="shared" si="48"/>
        <v>1</v>
      </c>
      <c r="Y448" s="6" t="str">
        <f t="shared" si="49"/>
        <v>Tuesday</v>
      </c>
      <c r="Z448" s="6" t="str">
        <f t="shared" si="50"/>
        <v>Wednesday</v>
      </c>
    </row>
    <row r="449" spans="1:26" x14ac:dyDescent="0.25">
      <c r="A449" s="6">
        <f t="shared" si="51"/>
        <v>448</v>
      </c>
      <c r="B449" s="6" t="s">
        <v>278</v>
      </c>
      <c r="C449" s="7">
        <v>45821</v>
      </c>
      <c r="D449" s="7">
        <v>45831</v>
      </c>
      <c r="E449" s="24">
        <v>334.5</v>
      </c>
      <c r="F449" s="26">
        <f t="shared" si="47"/>
        <v>334.5</v>
      </c>
      <c r="G449" s="8">
        <v>353234</v>
      </c>
      <c r="H449" s="8" t="s">
        <v>1514</v>
      </c>
      <c r="I449" s="8">
        <v>1</v>
      </c>
      <c r="J449" s="8">
        <v>1</v>
      </c>
      <c r="K449" s="8">
        <f t="shared" si="52"/>
        <v>0</v>
      </c>
      <c r="L449" s="6" t="s">
        <v>290</v>
      </c>
      <c r="M449" s="7">
        <v>45832</v>
      </c>
      <c r="N449" s="9">
        <v>40251.5</v>
      </c>
      <c r="O449" s="6" t="s">
        <v>48</v>
      </c>
      <c r="P449" s="54"/>
      <c r="Q449" s="54"/>
      <c r="R449" s="10">
        <v>4</v>
      </c>
      <c r="S449" s="40"/>
      <c r="T449" s="6" t="s">
        <v>24</v>
      </c>
      <c r="U449" s="6" t="str">
        <f>VLOOKUP(O449,'Customer List'!B:C,2,)</f>
        <v>Faridabad</v>
      </c>
      <c r="V449" s="47"/>
      <c r="W449" s="7"/>
      <c r="X449" s="6" t="str">
        <f t="shared" si="48"/>
        <v/>
      </c>
      <c r="Y449" s="6" t="str">
        <f t="shared" si="49"/>
        <v>Tuesday</v>
      </c>
      <c r="Z449" s="6" t="str">
        <f t="shared" si="50"/>
        <v/>
      </c>
    </row>
    <row r="450" spans="1:26" x14ac:dyDescent="0.25">
      <c r="A450" s="6">
        <f t="shared" si="51"/>
        <v>449</v>
      </c>
      <c r="B450" s="6" t="s">
        <v>278</v>
      </c>
      <c r="C450" s="7">
        <v>45821</v>
      </c>
      <c r="D450" s="7">
        <v>45831</v>
      </c>
      <c r="E450" s="24">
        <v>153</v>
      </c>
      <c r="F450" s="26">
        <f t="shared" si="47"/>
        <v>153</v>
      </c>
      <c r="G450" s="8">
        <v>354515</v>
      </c>
      <c r="H450" s="8" t="s">
        <v>1515</v>
      </c>
      <c r="I450" s="8">
        <v>1</v>
      </c>
      <c r="J450" s="8">
        <v>1</v>
      </c>
      <c r="K450" s="8">
        <f t="shared" si="52"/>
        <v>0</v>
      </c>
      <c r="L450" s="6" t="s">
        <v>297</v>
      </c>
      <c r="M450" s="7">
        <v>45832</v>
      </c>
      <c r="N450" s="9">
        <v>23715</v>
      </c>
      <c r="O450" s="6" t="s">
        <v>298</v>
      </c>
      <c r="P450" s="54">
        <v>58152368164</v>
      </c>
      <c r="Q450" s="54" t="s">
        <v>46</v>
      </c>
      <c r="R450" s="10">
        <v>4</v>
      </c>
      <c r="S450" s="40"/>
      <c r="T450" s="6" t="s">
        <v>24</v>
      </c>
      <c r="U450" s="6" t="str">
        <f>VLOOKUP(O450,'Customer List'!B:C,2,)</f>
        <v>Guwahati</v>
      </c>
      <c r="V450" s="47"/>
      <c r="W450" s="7">
        <v>45833</v>
      </c>
      <c r="X450" s="6">
        <f t="shared" si="48"/>
        <v>1</v>
      </c>
      <c r="Y450" s="6" t="str">
        <f t="shared" si="49"/>
        <v>Tuesday</v>
      </c>
      <c r="Z450" s="6" t="str">
        <f t="shared" si="50"/>
        <v>Wednesday</v>
      </c>
    </row>
    <row r="451" spans="1:26" x14ac:dyDescent="0.25">
      <c r="A451" s="6">
        <f t="shared" si="51"/>
        <v>450</v>
      </c>
      <c r="B451" s="6" t="s">
        <v>278</v>
      </c>
      <c r="C451" s="7">
        <v>45821</v>
      </c>
      <c r="D451" s="7">
        <v>45831</v>
      </c>
      <c r="E451" s="24">
        <v>5</v>
      </c>
      <c r="F451" s="26">
        <f t="shared" si="47"/>
        <v>5</v>
      </c>
      <c r="G451" s="8">
        <v>362508</v>
      </c>
      <c r="H451" s="8" t="s">
        <v>1516</v>
      </c>
      <c r="I451" s="8">
        <v>1</v>
      </c>
      <c r="J451" s="8">
        <v>1</v>
      </c>
      <c r="K451" s="8">
        <f t="shared" si="52"/>
        <v>0</v>
      </c>
      <c r="L451" s="6" t="s">
        <v>1220</v>
      </c>
      <c r="M451" s="7">
        <v>45853</v>
      </c>
      <c r="N451" s="9">
        <v>0</v>
      </c>
      <c r="O451" s="6" t="s">
        <v>289</v>
      </c>
      <c r="P451" s="54">
        <v>58153220145</v>
      </c>
      <c r="Q451" s="54" t="s">
        <v>46</v>
      </c>
      <c r="R451" s="10">
        <v>4</v>
      </c>
      <c r="S451" s="40" t="s">
        <v>615</v>
      </c>
      <c r="T451" s="6" t="s">
        <v>24</v>
      </c>
      <c r="U451" s="6" t="str">
        <f>VLOOKUP(O451,'Customer List'!B:C,2,)</f>
        <v>Ahemedabad</v>
      </c>
      <c r="V451" s="47"/>
      <c r="W451" s="7">
        <v>45854</v>
      </c>
      <c r="X451" s="6">
        <f t="shared" si="48"/>
        <v>1</v>
      </c>
      <c r="Y451" s="6" t="str">
        <f t="shared" si="49"/>
        <v>Tuesday</v>
      </c>
      <c r="Z451" s="6" t="str">
        <f t="shared" si="50"/>
        <v>Wednesday</v>
      </c>
    </row>
    <row r="452" spans="1:26" x14ac:dyDescent="0.25">
      <c r="A452" s="6">
        <f t="shared" si="51"/>
        <v>451</v>
      </c>
      <c r="B452" s="6" t="s">
        <v>278</v>
      </c>
      <c r="C452" s="7">
        <v>45821</v>
      </c>
      <c r="D452" s="7">
        <v>45831</v>
      </c>
      <c r="E452" s="24">
        <v>180</v>
      </c>
      <c r="F452" s="26">
        <f t="shared" ref="F452:F515" si="53">E452*I452</f>
        <v>180</v>
      </c>
      <c r="G452" s="8">
        <v>362510</v>
      </c>
      <c r="H452" s="8" t="s">
        <v>1342</v>
      </c>
      <c r="I452" s="8">
        <v>1</v>
      </c>
      <c r="J452" s="8">
        <v>1</v>
      </c>
      <c r="K452" s="8">
        <f t="shared" si="52"/>
        <v>0</v>
      </c>
      <c r="L452" s="6" t="s">
        <v>288</v>
      </c>
      <c r="M452" s="7">
        <v>45832</v>
      </c>
      <c r="N452" s="9">
        <v>32550</v>
      </c>
      <c r="O452" s="6" t="s">
        <v>258</v>
      </c>
      <c r="P452" s="54">
        <v>58152370496</v>
      </c>
      <c r="Q452" s="54" t="s">
        <v>46</v>
      </c>
      <c r="R452" s="10">
        <v>4</v>
      </c>
      <c r="S452" s="40"/>
      <c r="T452" s="6" t="s">
        <v>24</v>
      </c>
      <c r="U452" s="6" t="str">
        <f>VLOOKUP(O452,'Customer List'!B:C,2,)</f>
        <v>Gujrat</v>
      </c>
      <c r="V452" s="47"/>
      <c r="W452" s="7">
        <v>45834</v>
      </c>
      <c r="X452" s="6">
        <f t="shared" si="48"/>
        <v>2</v>
      </c>
      <c r="Y452" s="6" t="str">
        <f t="shared" si="49"/>
        <v>Tuesday</v>
      </c>
      <c r="Z452" s="6" t="str">
        <f t="shared" si="50"/>
        <v>Thursday</v>
      </c>
    </row>
    <row r="453" spans="1:26" x14ac:dyDescent="0.25">
      <c r="A453" s="6">
        <f t="shared" si="51"/>
        <v>452</v>
      </c>
      <c r="B453" s="6" t="s">
        <v>278</v>
      </c>
      <c r="C453" s="7">
        <v>45821</v>
      </c>
      <c r="D453" s="7">
        <v>45831</v>
      </c>
      <c r="E453" s="24">
        <v>186.6</v>
      </c>
      <c r="F453" s="26">
        <f t="shared" si="53"/>
        <v>186.6</v>
      </c>
      <c r="G453" s="8">
        <v>362564</v>
      </c>
      <c r="H453" s="8" t="s">
        <v>1517</v>
      </c>
      <c r="I453" s="8">
        <v>1</v>
      </c>
      <c r="J453" s="8">
        <v>1</v>
      </c>
      <c r="K453" s="8">
        <f t="shared" si="52"/>
        <v>0</v>
      </c>
      <c r="L453" s="6" t="s">
        <v>283</v>
      </c>
      <c r="M453" s="7">
        <v>45832</v>
      </c>
      <c r="N453" s="9">
        <v>26576.51</v>
      </c>
      <c r="O453" s="6" t="s">
        <v>248</v>
      </c>
      <c r="P453" s="54">
        <v>58152374722</v>
      </c>
      <c r="Q453" s="54" t="s">
        <v>46</v>
      </c>
      <c r="R453" s="10">
        <v>4</v>
      </c>
      <c r="S453" s="40"/>
      <c r="T453" s="6" t="s">
        <v>24</v>
      </c>
      <c r="U453" s="6" t="str">
        <f>VLOOKUP(O453,'Customer List'!B:C,2,)</f>
        <v>Mumbai</v>
      </c>
      <c r="V453" s="47"/>
      <c r="W453" s="7">
        <v>45833</v>
      </c>
      <c r="X453" s="6">
        <f t="shared" ref="X453:X516" si="54">IF(W453="", "", W453-M453)</f>
        <v>1</v>
      </c>
      <c r="Y453" s="6" t="str">
        <f t="shared" ref="Y453:Y516" si="55">IF(M453="", "", TEXT(M453, "dddd"))</f>
        <v>Tuesday</v>
      </c>
      <c r="Z453" s="6" t="str">
        <f t="shared" ref="Z453:Z516" si="56">IF(W453="", "", TEXT(W453, "dddd"))</f>
        <v>Wednesday</v>
      </c>
    </row>
    <row r="454" spans="1:26" x14ac:dyDescent="0.25">
      <c r="A454" s="6">
        <f t="shared" si="51"/>
        <v>453</v>
      </c>
      <c r="B454" s="6" t="s">
        <v>278</v>
      </c>
      <c r="C454" s="7">
        <v>45821</v>
      </c>
      <c r="D454" s="7">
        <v>45831</v>
      </c>
      <c r="E454" s="24">
        <v>213</v>
      </c>
      <c r="F454" s="26">
        <f t="shared" si="53"/>
        <v>213</v>
      </c>
      <c r="G454" s="8">
        <v>364804</v>
      </c>
      <c r="H454" s="8" t="s">
        <v>1518</v>
      </c>
      <c r="I454" s="8">
        <v>1</v>
      </c>
      <c r="J454" s="8">
        <v>1</v>
      </c>
      <c r="K454" s="8">
        <f t="shared" si="52"/>
        <v>0</v>
      </c>
      <c r="L454" s="6" t="s">
        <v>290</v>
      </c>
      <c r="M454" s="7">
        <v>45832</v>
      </c>
      <c r="N454" s="9">
        <v>32038.75</v>
      </c>
      <c r="O454" s="6" t="s">
        <v>48</v>
      </c>
      <c r="P454" s="54"/>
      <c r="Q454" s="54"/>
      <c r="R454" s="10">
        <v>4</v>
      </c>
      <c r="S454" s="40"/>
      <c r="T454" s="6" t="s">
        <v>24</v>
      </c>
      <c r="U454" s="6" t="str">
        <f>VLOOKUP(O454,'Customer List'!B:C,2,)</f>
        <v>Faridabad</v>
      </c>
      <c r="V454" s="47"/>
      <c r="W454" s="7"/>
      <c r="X454" s="6" t="str">
        <f t="shared" si="54"/>
        <v/>
      </c>
      <c r="Y454" s="6" t="str">
        <f t="shared" si="55"/>
        <v>Tuesday</v>
      </c>
      <c r="Z454" s="6" t="str">
        <f t="shared" si="56"/>
        <v/>
      </c>
    </row>
    <row r="455" spans="1:26" x14ac:dyDescent="0.25">
      <c r="A455" s="6">
        <f t="shared" si="51"/>
        <v>454</v>
      </c>
      <c r="B455" s="6" t="s">
        <v>278</v>
      </c>
      <c r="C455" s="7">
        <v>45821</v>
      </c>
      <c r="D455" s="7">
        <v>45831</v>
      </c>
      <c r="E455" s="24">
        <v>309.75</v>
      </c>
      <c r="F455" s="26">
        <f t="shared" si="53"/>
        <v>309.75</v>
      </c>
      <c r="G455" s="8">
        <v>369324</v>
      </c>
      <c r="H455" s="8" t="s">
        <v>1519</v>
      </c>
      <c r="I455" s="8">
        <v>1</v>
      </c>
      <c r="J455" s="8">
        <v>1</v>
      </c>
      <c r="K455" s="8">
        <f t="shared" si="52"/>
        <v>0</v>
      </c>
      <c r="L455" s="6" t="s">
        <v>290</v>
      </c>
      <c r="M455" s="7">
        <v>45832</v>
      </c>
      <c r="N455" s="9">
        <v>37273.25</v>
      </c>
      <c r="O455" s="6" t="s">
        <v>48</v>
      </c>
      <c r="P455" s="54"/>
      <c r="Q455" s="54"/>
      <c r="R455" s="10">
        <v>4</v>
      </c>
      <c r="S455" s="40"/>
      <c r="T455" s="6" t="s">
        <v>24</v>
      </c>
      <c r="U455" s="6" t="str">
        <f>VLOOKUP(O455,'Customer List'!B:C,2,)</f>
        <v>Faridabad</v>
      </c>
      <c r="V455" s="47"/>
      <c r="W455" s="7"/>
      <c r="X455" s="6" t="str">
        <f t="shared" si="54"/>
        <v/>
      </c>
      <c r="Y455" s="6" t="str">
        <f t="shared" si="55"/>
        <v>Tuesday</v>
      </c>
      <c r="Z455" s="6" t="str">
        <f t="shared" si="56"/>
        <v/>
      </c>
    </row>
    <row r="456" spans="1:26" x14ac:dyDescent="0.25">
      <c r="A456" s="6">
        <f t="shared" si="51"/>
        <v>455</v>
      </c>
      <c r="B456" s="6" t="s">
        <v>278</v>
      </c>
      <c r="C456" s="7">
        <v>45821</v>
      </c>
      <c r="D456" s="7">
        <v>45831</v>
      </c>
      <c r="E456" s="24">
        <v>148.19999999999999</v>
      </c>
      <c r="F456" s="26">
        <f t="shared" si="53"/>
        <v>148.19999999999999</v>
      </c>
      <c r="G456" s="8">
        <v>392414</v>
      </c>
      <c r="H456" s="8" t="s">
        <v>1341</v>
      </c>
      <c r="I456" s="8">
        <v>1</v>
      </c>
      <c r="J456" s="8">
        <v>1</v>
      </c>
      <c r="K456" s="8">
        <f t="shared" si="52"/>
        <v>0</v>
      </c>
      <c r="L456" s="6" t="s">
        <v>290</v>
      </c>
      <c r="M456" s="7">
        <v>45832</v>
      </c>
      <c r="N456" s="9">
        <v>22291.75</v>
      </c>
      <c r="O456" s="6" t="s">
        <v>48</v>
      </c>
      <c r="P456" s="54"/>
      <c r="Q456" s="54"/>
      <c r="R456" s="10">
        <v>4</v>
      </c>
      <c r="S456" s="40"/>
      <c r="T456" s="6" t="s">
        <v>24</v>
      </c>
      <c r="U456" s="6" t="str">
        <f>VLOOKUP(O456,'Customer List'!B:C,2,)</f>
        <v>Faridabad</v>
      </c>
      <c r="V456" s="47"/>
      <c r="W456" s="7"/>
      <c r="X456" s="6" t="str">
        <f t="shared" si="54"/>
        <v/>
      </c>
      <c r="Y456" s="6" t="str">
        <f t="shared" si="55"/>
        <v>Tuesday</v>
      </c>
      <c r="Z456" s="6" t="str">
        <f t="shared" si="56"/>
        <v/>
      </c>
    </row>
    <row r="457" spans="1:26" x14ac:dyDescent="0.25">
      <c r="A457" s="6">
        <f t="shared" si="51"/>
        <v>456</v>
      </c>
      <c r="B457" s="6" t="s">
        <v>278</v>
      </c>
      <c r="C457" s="7">
        <v>45821</v>
      </c>
      <c r="D457" s="7">
        <v>45831</v>
      </c>
      <c r="E457" s="24">
        <v>137.4</v>
      </c>
      <c r="F457" s="26">
        <f t="shared" si="53"/>
        <v>137.4</v>
      </c>
      <c r="G457" s="8">
        <v>402422</v>
      </c>
      <c r="H457" s="8" t="s">
        <v>1520</v>
      </c>
      <c r="I457" s="8">
        <v>1</v>
      </c>
      <c r="J457" s="8">
        <v>1</v>
      </c>
      <c r="K457" s="8">
        <f t="shared" si="52"/>
        <v>0</v>
      </c>
      <c r="L457" s="6" t="s">
        <v>285</v>
      </c>
      <c r="M457" s="7">
        <v>45832</v>
      </c>
      <c r="N457" s="9">
        <v>21297</v>
      </c>
      <c r="O457" s="6" t="s">
        <v>679</v>
      </c>
      <c r="P457" s="54">
        <v>58152373274</v>
      </c>
      <c r="Q457" s="54" t="s">
        <v>46</v>
      </c>
      <c r="R457" s="10">
        <v>4</v>
      </c>
      <c r="S457" s="40"/>
      <c r="T457" s="6" t="s">
        <v>24</v>
      </c>
      <c r="U457" s="6" t="str">
        <f>VLOOKUP(O457,'Customer List'!B:C,2,)</f>
        <v>Hyderabad</v>
      </c>
      <c r="V457" s="47"/>
      <c r="W457" s="7">
        <v>45833</v>
      </c>
      <c r="X457" s="6">
        <f t="shared" si="54"/>
        <v>1</v>
      </c>
      <c r="Y457" s="6" t="str">
        <f t="shared" si="55"/>
        <v>Tuesday</v>
      </c>
      <c r="Z457" s="6" t="str">
        <f t="shared" si="56"/>
        <v>Wednesday</v>
      </c>
    </row>
    <row r="458" spans="1:26" x14ac:dyDescent="0.25">
      <c r="A458" s="6">
        <f t="shared" si="51"/>
        <v>457</v>
      </c>
      <c r="B458" s="6" t="s">
        <v>278</v>
      </c>
      <c r="C458" s="7">
        <v>45821</v>
      </c>
      <c r="D458" s="7">
        <v>45831</v>
      </c>
      <c r="E458" s="24">
        <v>29.4</v>
      </c>
      <c r="F458" s="26">
        <f t="shared" si="53"/>
        <v>58.8</v>
      </c>
      <c r="G458" s="8">
        <v>405201</v>
      </c>
      <c r="H458" s="8" t="s">
        <v>235</v>
      </c>
      <c r="I458" s="8">
        <v>2</v>
      </c>
      <c r="J458" s="8">
        <v>2</v>
      </c>
      <c r="K458" s="8">
        <f t="shared" si="52"/>
        <v>0</v>
      </c>
      <c r="L458" s="6" t="s">
        <v>869</v>
      </c>
      <c r="M458" s="7">
        <v>45843</v>
      </c>
      <c r="N458" s="9">
        <v>10416</v>
      </c>
      <c r="O458" s="6" t="s">
        <v>299</v>
      </c>
      <c r="P458" s="54" t="s">
        <v>642</v>
      </c>
      <c r="Q458" s="54" t="s">
        <v>731</v>
      </c>
      <c r="R458" s="10">
        <v>4</v>
      </c>
      <c r="S458" s="40"/>
      <c r="T458" s="6" t="s">
        <v>24</v>
      </c>
      <c r="U458" s="6" t="str">
        <f>VLOOKUP(O458,'Customer List'!B:C,2,)</f>
        <v>Delhi</v>
      </c>
      <c r="V458" s="47"/>
      <c r="W458" s="7"/>
      <c r="X458" s="6" t="str">
        <f t="shared" si="54"/>
        <v/>
      </c>
      <c r="Y458" s="6" t="str">
        <f t="shared" si="55"/>
        <v>Saturday</v>
      </c>
      <c r="Z458" s="6" t="str">
        <f t="shared" si="56"/>
        <v/>
      </c>
    </row>
    <row r="459" spans="1:26" x14ac:dyDescent="0.25">
      <c r="A459" s="6">
        <f t="shared" si="51"/>
        <v>458</v>
      </c>
      <c r="B459" s="6" t="s">
        <v>278</v>
      </c>
      <c r="C459" s="7">
        <v>45821</v>
      </c>
      <c r="D459" s="7">
        <v>45831</v>
      </c>
      <c r="E459" s="24">
        <v>71.400000000000006</v>
      </c>
      <c r="F459" s="26">
        <f t="shared" si="53"/>
        <v>71.400000000000006</v>
      </c>
      <c r="G459" s="8">
        <v>405207</v>
      </c>
      <c r="H459" s="8" t="s">
        <v>1521</v>
      </c>
      <c r="I459" s="8">
        <v>1</v>
      </c>
      <c r="J459" s="8">
        <v>1</v>
      </c>
      <c r="K459" s="8">
        <f t="shared" si="52"/>
        <v>0</v>
      </c>
      <c r="L459" s="6" t="s">
        <v>300</v>
      </c>
      <c r="M459" s="7">
        <v>45832</v>
      </c>
      <c r="N459" s="9">
        <v>12911.5</v>
      </c>
      <c r="O459" s="6" t="s">
        <v>301</v>
      </c>
      <c r="P459" s="54">
        <v>58152373871</v>
      </c>
      <c r="Q459" s="54" t="s">
        <v>46</v>
      </c>
      <c r="R459" s="10">
        <v>4</v>
      </c>
      <c r="S459" s="40"/>
      <c r="T459" s="6" t="s">
        <v>24</v>
      </c>
      <c r="U459" s="6" t="str">
        <f>VLOOKUP(O459,'Customer List'!B:C,2,)</f>
        <v>Kerala</v>
      </c>
      <c r="V459" s="47"/>
      <c r="W459" s="7">
        <v>45835</v>
      </c>
      <c r="X459" s="6">
        <f t="shared" si="54"/>
        <v>3</v>
      </c>
      <c r="Y459" s="6" t="str">
        <f t="shared" si="55"/>
        <v>Tuesday</v>
      </c>
      <c r="Z459" s="6" t="str">
        <f t="shared" si="56"/>
        <v>Friday</v>
      </c>
    </row>
    <row r="460" spans="1:26" x14ac:dyDescent="0.25">
      <c r="A460" s="6">
        <f t="shared" si="51"/>
        <v>459</v>
      </c>
      <c r="B460" s="6" t="s">
        <v>278</v>
      </c>
      <c r="C460" s="7">
        <v>45821</v>
      </c>
      <c r="D460" s="7">
        <v>45831</v>
      </c>
      <c r="E460" s="24">
        <v>35.4</v>
      </c>
      <c r="F460" s="26">
        <f t="shared" si="53"/>
        <v>141.6</v>
      </c>
      <c r="G460" s="8">
        <v>420404</v>
      </c>
      <c r="H460" s="8" t="s">
        <v>20</v>
      </c>
      <c r="I460" s="8">
        <v>4</v>
      </c>
      <c r="J460" s="8">
        <v>4</v>
      </c>
      <c r="K460" s="8">
        <f t="shared" si="52"/>
        <v>0</v>
      </c>
      <c r="L460" s="6" t="s">
        <v>290</v>
      </c>
      <c r="M460" s="7">
        <v>45832</v>
      </c>
      <c r="N460" s="9">
        <v>21299</v>
      </c>
      <c r="O460" s="6" t="s">
        <v>48</v>
      </c>
      <c r="P460" s="54"/>
      <c r="Q460" s="54"/>
      <c r="R460" s="10">
        <v>4</v>
      </c>
      <c r="S460" s="40"/>
      <c r="T460" s="6" t="s">
        <v>24</v>
      </c>
      <c r="U460" s="6" t="str">
        <f>VLOOKUP(O460,'Customer List'!B:C,2,)</f>
        <v>Faridabad</v>
      </c>
      <c r="V460" s="47"/>
      <c r="W460" s="7"/>
      <c r="X460" s="6" t="str">
        <f t="shared" si="54"/>
        <v/>
      </c>
      <c r="Y460" s="6" t="str">
        <f t="shared" si="55"/>
        <v>Tuesday</v>
      </c>
      <c r="Z460" s="6" t="str">
        <f t="shared" si="56"/>
        <v/>
      </c>
    </row>
    <row r="461" spans="1:26" x14ac:dyDescent="0.25">
      <c r="A461" s="6">
        <f t="shared" ref="A461:A524" si="57">A460+1</f>
        <v>460</v>
      </c>
      <c r="B461" s="6" t="s">
        <v>278</v>
      </c>
      <c r="C461" s="7">
        <v>45821</v>
      </c>
      <c r="D461" s="7">
        <v>45831</v>
      </c>
      <c r="E461" s="24">
        <v>35.4</v>
      </c>
      <c r="F461" s="26">
        <f t="shared" si="53"/>
        <v>35.4</v>
      </c>
      <c r="G461" s="8">
        <v>420404</v>
      </c>
      <c r="H461" s="8" t="s">
        <v>20</v>
      </c>
      <c r="I461" s="8">
        <v>1</v>
      </c>
      <c r="J461" s="8">
        <v>1</v>
      </c>
      <c r="K461" s="8">
        <f t="shared" si="52"/>
        <v>0</v>
      </c>
      <c r="L461" s="6" t="s">
        <v>300</v>
      </c>
      <c r="M461" s="7">
        <v>45832</v>
      </c>
      <c r="N461" s="9">
        <v>6401.5</v>
      </c>
      <c r="O461" s="6" t="s">
        <v>301</v>
      </c>
      <c r="P461" s="54">
        <v>58152373871</v>
      </c>
      <c r="Q461" s="54" t="s">
        <v>46</v>
      </c>
      <c r="R461" s="10">
        <v>4</v>
      </c>
      <c r="S461" s="40"/>
      <c r="T461" s="6" t="s">
        <v>24</v>
      </c>
      <c r="U461" s="6" t="str">
        <f>VLOOKUP(O461,'Customer List'!B:C,2,)</f>
        <v>Kerala</v>
      </c>
      <c r="V461" s="47"/>
      <c r="W461" s="7">
        <v>45835</v>
      </c>
      <c r="X461" s="6">
        <f t="shared" si="54"/>
        <v>3</v>
      </c>
      <c r="Y461" s="6" t="str">
        <f t="shared" si="55"/>
        <v>Tuesday</v>
      </c>
      <c r="Z461" s="6" t="str">
        <f t="shared" si="56"/>
        <v>Friday</v>
      </c>
    </row>
    <row r="462" spans="1:26" x14ac:dyDescent="0.25">
      <c r="A462" s="6">
        <f t="shared" si="57"/>
        <v>461</v>
      </c>
      <c r="B462" s="6" t="s">
        <v>278</v>
      </c>
      <c r="C462" s="7">
        <v>45821</v>
      </c>
      <c r="D462" s="7">
        <v>45831</v>
      </c>
      <c r="E462" s="24">
        <v>25.2</v>
      </c>
      <c r="F462" s="26">
        <f t="shared" si="53"/>
        <v>25.2</v>
      </c>
      <c r="G462" s="8">
        <v>421101</v>
      </c>
      <c r="H462" s="8" t="s">
        <v>1252</v>
      </c>
      <c r="I462" s="8">
        <v>1</v>
      </c>
      <c r="J462" s="8">
        <v>1</v>
      </c>
      <c r="K462" s="8">
        <f t="shared" ref="K462:K493" si="58">I462-J462</f>
        <v>0</v>
      </c>
      <c r="L462" s="6" t="s">
        <v>819</v>
      </c>
      <c r="M462" s="7">
        <v>45840</v>
      </c>
      <c r="N462" s="9">
        <v>2721.06</v>
      </c>
      <c r="O462" s="6" t="s">
        <v>284</v>
      </c>
      <c r="P462" s="54">
        <v>58152715250</v>
      </c>
      <c r="Q462" s="54" t="s">
        <v>46</v>
      </c>
      <c r="R462" s="10">
        <v>4</v>
      </c>
      <c r="S462" s="40" t="s">
        <v>827</v>
      </c>
      <c r="T462" s="6" t="s">
        <v>24</v>
      </c>
      <c r="U462" s="6" t="str">
        <f>VLOOKUP(O462,'Customer List'!B:C,2,)</f>
        <v>Lucknow</v>
      </c>
      <c r="V462" s="47"/>
      <c r="W462" s="7">
        <v>45843</v>
      </c>
      <c r="X462" s="6">
        <f t="shared" si="54"/>
        <v>3</v>
      </c>
      <c r="Y462" s="6" t="str">
        <f t="shared" si="55"/>
        <v>Wednesday</v>
      </c>
      <c r="Z462" s="6" t="str">
        <f t="shared" si="56"/>
        <v>Saturday</v>
      </c>
    </row>
    <row r="463" spans="1:26" x14ac:dyDescent="0.25">
      <c r="A463" s="6">
        <f t="shared" si="57"/>
        <v>462</v>
      </c>
      <c r="B463" s="6" t="s">
        <v>278</v>
      </c>
      <c r="C463" s="7">
        <v>45821</v>
      </c>
      <c r="D463" s="7">
        <v>45831</v>
      </c>
      <c r="E463" s="24">
        <v>70.7</v>
      </c>
      <c r="F463" s="26">
        <f t="shared" si="53"/>
        <v>424.20000000000005</v>
      </c>
      <c r="G463" s="8">
        <v>422301</v>
      </c>
      <c r="H463" s="8" t="s">
        <v>1359</v>
      </c>
      <c r="I463" s="8">
        <v>6</v>
      </c>
      <c r="J463" s="8">
        <v>6</v>
      </c>
      <c r="K463" s="8">
        <f t="shared" si="58"/>
        <v>0</v>
      </c>
      <c r="L463" s="6" t="s">
        <v>302</v>
      </c>
      <c r="M463" s="7">
        <v>45832</v>
      </c>
      <c r="N463" s="9">
        <v>56358</v>
      </c>
      <c r="O463" s="6" t="s">
        <v>679</v>
      </c>
      <c r="P463" s="54">
        <v>58152373274</v>
      </c>
      <c r="Q463" s="54" t="s">
        <v>46</v>
      </c>
      <c r="R463" s="10">
        <v>4</v>
      </c>
      <c r="S463" s="40"/>
      <c r="T463" s="6" t="s">
        <v>24</v>
      </c>
      <c r="U463" s="6" t="str">
        <f>VLOOKUP(O463,'Customer List'!B:C,2,)</f>
        <v>Hyderabad</v>
      </c>
      <c r="V463" s="47"/>
      <c r="W463" s="7">
        <v>45833</v>
      </c>
      <c r="X463" s="6">
        <f t="shared" si="54"/>
        <v>1</v>
      </c>
      <c r="Y463" s="6" t="str">
        <f t="shared" si="55"/>
        <v>Tuesday</v>
      </c>
      <c r="Z463" s="6" t="str">
        <f t="shared" si="56"/>
        <v>Wednesday</v>
      </c>
    </row>
    <row r="464" spans="1:26" x14ac:dyDescent="0.25">
      <c r="A464" s="6">
        <f t="shared" si="57"/>
        <v>463</v>
      </c>
      <c r="B464" s="6" t="s">
        <v>278</v>
      </c>
      <c r="C464" s="7">
        <v>45821</v>
      </c>
      <c r="D464" s="7">
        <v>45831</v>
      </c>
      <c r="E464" s="24">
        <v>70.7</v>
      </c>
      <c r="F464" s="26">
        <f t="shared" si="53"/>
        <v>70.7</v>
      </c>
      <c r="G464" s="8">
        <v>422301</v>
      </c>
      <c r="H464" s="8" t="s">
        <v>1359</v>
      </c>
      <c r="I464" s="8">
        <v>1</v>
      </c>
      <c r="J464" s="8">
        <v>1</v>
      </c>
      <c r="K464" s="8">
        <f t="shared" si="58"/>
        <v>0</v>
      </c>
      <c r="L464" s="6" t="s">
        <v>300</v>
      </c>
      <c r="M464" s="7">
        <v>45832</v>
      </c>
      <c r="N464" s="9">
        <v>10958.5</v>
      </c>
      <c r="O464" s="6" t="s">
        <v>301</v>
      </c>
      <c r="P464" s="54">
        <v>58152373871</v>
      </c>
      <c r="Q464" s="54" t="s">
        <v>46</v>
      </c>
      <c r="R464" s="10">
        <v>4</v>
      </c>
      <c r="S464" s="40"/>
      <c r="T464" s="6" t="s">
        <v>24</v>
      </c>
      <c r="U464" s="6" t="str">
        <f>VLOOKUP(O464,'Customer List'!B:C,2,)</f>
        <v>Kerala</v>
      </c>
      <c r="V464" s="47"/>
      <c r="W464" s="7">
        <v>45835</v>
      </c>
      <c r="X464" s="6">
        <f t="shared" si="54"/>
        <v>3</v>
      </c>
      <c r="Y464" s="6" t="str">
        <f t="shared" si="55"/>
        <v>Tuesday</v>
      </c>
      <c r="Z464" s="6" t="str">
        <f t="shared" si="56"/>
        <v>Friday</v>
      </c>
    </row>
    <row r="465" spans="1:26" x14ac:dyDescent="0.25">
      <c r="A465" s="6">
        <f t="shared" si="57"/>
        <v>464</v>
      </c>
      <c r="B465" s="6" t="s">
        <v>278</v>
      </c>
      <c r="C465" s="7">
        <v>45821</v>
      </c>
      <c r="D465" s="7">
        <v>45831</v>
      </c>
      <c r="E465" s="24">
        <v>160.30000000000001</v>
      </c>
      <c r="F465" s="26">
        <f t="shared" si="53"/>
        <v>160.30000000000001</v>
      </c>
      <c r="G465" s="8">
        <v>422302</v>
      </c>
      <c r="H465" s="8" t="s">
        <v>1359</v>
      </c>
      <c r="I465" s="8">
        <v>1</v>
      </c>
      <c r="J465" s="8">
        <v>1</v>
      </c>
      <c r="K465" s="8">
        <f t="shared" si="58"/>
        <v>0</v>
      </c>
      <c r="L465" s="6" t="s">
        <v>300</v>
      </c>
      <c r="M465" s="7">
        <v>45832</v>
      </c>
      <c r="N465" s="9">
        <v>24846.5</v>
      </c>
      <c r="O465" s="6" t="s">
        <v>301</v>
      </c>
      <c r="P465" s="54">
        <v>58152373871</v>
      </c>
      <c r="Q465" s="54" t="s">
        <v>46</v>
      </c>
      <c r="R465" s="10">
        <v>4</v>
      </c>
      <c r="S465" s="40"/>
      <c r="T465" s="6" t="s">
        <v>24</v>
      </c>
      <c r="U465" s="6" t="str">
        <f>VLOOKUP(O465,'Customer List'!B:C,2,)</f>
        <v>Kerala</v>
      </c>
      <c r="V465" s="47"/>
      <c r="W465" s="7">
        <v>45835</v>
      </c>
      <c r="X465" s="6">
        <f t="shared" si="54"/>
        <v>3</v>
      </c>
      <c r="Y465" s="6" t="str">
        <f t="shared" si="55"/>
        <v>Tuesday</v>
      </c>
      <c r="Z465" s="6" t="str">
        <f t="shared" si="56"/>
        <v>Friday</v>
      </c>
    </row>
    <row r="466" spans="1:26" x14ac:dyDescent="0.25">
      <c r="A466" s="6">
        <f t="shared" si="57"/>
        <v>465</v>
      </c>
      <c r="B466" s="6" t="s">
        <v>278</v>
      </c>
      <c r="C466" s="7">
        <v>45821</v>
      </c>
      <c r="D466" s="7">
        <v>45831</v>
      </c>
      <c r="E466" s="24">
        <v>237</v>
      </c>
      <c r="F466" s="26">
        <f t="shared" si="53"/>
        <v>237</v>
      </c>
      <c r="G466" s="8">
        <v>422304</v>
      </c>
      <c r="H466" s="8" t="s">
        <v>1522</v>
      </c>
      <c r="I466" s="8">
        <v>1</v>
      </c>
      <c r="J466" s="8">
        <v>1</v>
      </c>
      <c r="K466" s="8">
        <f t="shared" si="58"/>
        <v>0</v>
      </c>
      <c r="L466" s="6" t="s">
        <v>285</v>
      </c>
      <c r="M466" s="7">
        <v>45832</v>
      </c>
      <c r="N466" s="9">
        <v>36735</v>
      </c>
      <c r="O466" s="6" t="s">
        <v>679</v>
      </c>
      <c r="P466" s="54">
        <v>58152373274</v>
      </c>
      <c r="Q466" s="54" t="s">
        <v>46</v>
      </c>
      <c r="R466" s="10">
        <v>4</v>
      </c>
      <c r="S466" s="40"/>
      <c r="T466" s="6" t="s">
        <v>24</v>
      </c>
      <c r="U466" s="6" t="str">
        <f>VLOOKUP(O466,'Customer List'!B:C,2,)</f>
        <v>Hyderabad</v>
      </c>
      <c r="V466" s="47"/>
      <c r="W466" s="7">
        <v>45833</v>
      </c>
      <c r="X466" s="6">
        <f t="shared" si="54"/>
        <v>1</v>
      </c>
      <c r="Y466" s="6" t="str">
        <f t="shared" si="55"/>
        <v>Tuesday</v>
      </c>
      <c r="Z466" s="6" t="str">
        <f t="shared" si="56"/>
        <v>Wednesday</v>
      </c>
    </row>
    <row r="467" spans="1:26" x14ac:dyDescent="0.25">
      <c r="A467" s="6">
        <f t="shared" si="57"/>
        <v>466</v>
      </c>
      <c r="B467" s="6" t="s">
        <v>278</v>
      </c>
      <c r="C467" s="7">
        <v>45821</v>
      </c>
      <c r="D467" s="7">
        <v>45831</v>
      </c>
      <c r="E467" s="24">
        <v>49.8</v>
      </c>
      <c r="F467" s="26">
        <f t="shared" si="53"/>
        <v>49.8</v>
      </c>
      <c r="G467" s="8">
        <v>423113</v>
      </c>
      <c r="H467" s="8" t="s">
        <v>1523</v>
      </c>
      <c r="I467" s="8">
        <v>1</v>
      </c>
      <c r="J467" s="8">
        <v>1</v>
      </c>
      <c r="K467" s="8">
        <f t="shared" si="58"/>
        <v>0</v>
      </c>
      <c r="L467" s="6" t="s">
        <v>2027</v>
      </c>
      <c r="M467" s="7">
        <v>45860</v>
      </c>
      <c r="N467" s="9">
        <v>9005.5</v>
      </c>
      <c r="O467" s="6" t="s">
        <v>32</v>
      </c>
      <c r="P467" s="54" t="s">
        <v>2016</v>
      </c>
      <c r="Q467" s="54" t="s">
        <v>46</v>
      </c>
      <c r="R467" s="10">
        <v>-20</v>
      </c>
      <c r="S467" s="40" t="s">
        <v>717</v>
      </c>
      <c r="T467" s="6" t="s">
        <v>24</v>
      </c>
      <c r="U467" s="6" t="str">
        <f>VLOOKUP(O467,'Customer List'!B:C,2,)</f>
        <v>Chandigarh</v>
      </c>
      <c r="V467" s="47"/>
      <c r="W467" s="7">
        <v>45861</v>
      </c>
      <c r="X467" s="6">
        <f t="shared" si="54"/>
        <v>1</v>
      </c>
      <c r="Y467" s="6" t="str">
        <f t="shared" si="55"/>
        <v>Tuesday</v>
      </c>
      <c r="Z467" s="6" t="str">
        <f t="shared" si="56"/>
        <v>Wednesday</v>
      </c>
    </row>
    <row r="468" spans="1:26" x14ac:dyDescent="0.25">
      <c r="A468" s="6">
        <f t="shared" si="57"/>
        <v>467</v>
      </c>
      <c r="B468" s="6" t="s">
        <v>278</v>
      </c>
      <c r="C468" s="7">
        <v>45821</v>
      </c>
      <c r="D468" s="7">
        <v>45831</v>
      </c>
      <c r="E468" s="24">
        <v>46.2</v>
      </c>
      <c r="F468" s="26">
        <f t="shared" si="53"/>
        <v>184.8</v>
      </c>
      <c r="G468" s="8">
        <v>423601</v>
      </c>
      <c r="H468" s="8" t="s">
        <v>1524</v>
      </c>
      <c r="I468" s="8">
        <v>4</v>
      </c>
      <c r="J468" s="8">
        <v>4</v>
      </c>
      <c r="K468" s="8">
        <f t="shared" si="58"/>
        <v>0</v>
      </c>
      <c r="L468" s="6" t="s">
        <v>303</v>
      </c>
      <c r="M468" s="7">
        <v>45832</v>
      </c>
      <c r="N468" s="9">
        <v>28644</v>
      </c>
      <c r="O468" s="6" t="s">
        <v>304</v>
      </c>
      <c r="P468" s="54">
        <v>58152367781</v>
      </c>
      <c r="Q468" s="54" t="s">
        <v>46</v>
      </c>
      <c r="R468" s="10" t="s">
        <v>305</v>
      </c>
      <c r="S468" s="40"/>
      <c r="T468" s="6" t="s">
        <v>24</v>
      </c>
      <c r="U468" s="6" t="str">
        <f>VLOOKUP(O468,'Customer List'!B:C,2,)</f>
        <v>Banglore</v>
      </c>
      <c r="V468" s="47"/>
      <c r="W468" s="7">
        <v>45833</v>
      </c>
      <c r="X468" s="6">
        <f t="shared" si="54"/>
        <v>1</v>
      </c>
      <c r="Y468" s="6" t="str">
        <f t="shared" si="55"/>
        <v>Tuesday</v>
      </c>
      <c r="Z468" s="6" t="str">
        <f t="shared" si="56"/>
        <v>Wednesday</v>
      </c>
    </row>
    <row r="469" spans="1:26" x14ac:dyDescent="0.25">
      <c r="A469" s="6">
        <f t="shared" si="57"/>
        <v>468</v>
      </c>
      <c r="B469" s="6" t="s">
        <v>278</v>
      </c>
      <c r="C469" s="7">
        <v>45821</v>
      </c>
      <c r="D469" s="7">
        <v>45831</v>
      </c>
      <c r="E469" s="24">
        <v>458.5</v>
      </c>
      <c r="F469" s="26">
        <f t="shared" si="53"/>
        <v>458.5</v>
      </c>
      <c r="G469" s="8">
        <v>449507</v>
      </c>
      <c r="H469" s="8" t="s">
        <v>1525</v>
      </c>
      <c r="I469" s="8">
        <v>1</v>
      </c>
      <c r="J469" s="8">
        <v>1</v>
      </c>
      <c r="K469" s="8">
        <f t="shared" si="58"/>
        <v>0</v>
      </c>
      <c r="L469" s="6" t="s">
        <v>306</v>
      </c>
      <c r="M469" s="7">
        <v>45832</v>
      </c>
      <c r="N469" s="9">
        <v>56002.5</v>
      </c>
      <c r="O469" s="6" t="s">
        <v>248</v>
      </c>
      <c r="P469" s="54">
        <v>58152374722</v>
      </c>
      <c r="Q469" s="54" t="s">
        <v>46</v>
      </c>
      <c r="R469" s="10">
        <v>4</v>
      </c>
      <c r="S469" s="40"/>
      <c r="T469" s="6" t="s">
        <v>24</v>
      </c>
      <c r="U469" s="6" t="str">
        <f>VLOOKUP(O469,'Customer List'!B:C,2,)</f>
        <v>Mumbai</v>
      </c>
      <c r="V469" s="47"/>
      <c r="W469" s="7">
        <v>45833</v>
      </c>
      <c r="X469" s="6">
        <f t="shared" si="54"/>
        <v>1</v>
      </c>
      <c r="Y469" s="6" t="str">
        <f t="shared" si="55"/>
        <v>Tuesday</v>
      </c>
      <c r="Z469" s="6" t="str">
        <f t="shared" si="56"/>
        <v>Wednesday</v>
      </c>
    </row>
    <row r="470" spans="1:26" x14ac:dyDescent="0.25">
      <c r="A470" s="6">
        <f t="shared" si="57"/>
        <v>469</v>
      </c>
      <c r="B470" s="6" t="s">
        <v>278</v>
      </c>
      <c r="C470" s="7">
        <v>45821</v>
      </c>
      <c r="D470" s="7">
        <v>45831</v>
      </c>
      <c r="E470" s="24">
        <v>490.5</v>
      </c>
      <c r="F470" s="26">
        <f t="shared" si="53"/>
        <v>490.5</v>
      </c>
      <c r="G470" s="8">
        <v>480058</v>
      </c>
      <c r="H470" s="8" t="s">
        <v>1526</v>
      </c>
      <c r="I470" s="8">
        <v>1</v>
      </c>
      <c r="J470" s="8">
        <v>1</v>
      </c>
      <c r="K470" s="8">
        <f t="shared" si="58"/>
        <v>0</v>
      </c>
      <c r="L470" s="6" t="s">
        <v>307</v>
      </c>
      <c r="M470" s="7">
        <v>45832</v>
      </c>
      <c r="N470" s="9">
        <v>62130</v>
      </c>
      <c r="O470" s="6" t="s">
        <v>308</v>
      </c>
      <c r="P470" s="54">
        <v>58152371351</v>
      </c>
      <c r="Q470" s="54" t="s">
        <v>46</v>
      </c>
      <c r="R470" s="10">
        <v>4</v>
      </c>
      <c r="S470" s="40"/>
      <c r="T470" s="6" t="s">
        <v>24</v>
      </c>
      <c r="U470" s="6" t="str">
        <f>VLOOKUP(O470,'Customer List'!B:C,2,)</f>
        <v>Banglore</v>
      </c>
      <c r="V470" s="47"/>
      <c r="W470" s="7">
        <v>45835</v>
      </c>
      <c r="X470" s="6">
        <f t="shared" si="54"/>
        <v>3</v>
      </c>
      <c r="Y470" s="6" t="str">
        <f t="shared" si="55"/>
        <v>Tuesday</v>
      </c>
      <c r="Z470" s="6" t="str">
        <f t="shared" si="56"/>
        <v>Friday</v>
      </c>
    </row>
    <row r="471" spans="1:26" x14ac:dyDescent="0.25">
      <c r="A471" s="6">
        <f t="shared" si="57"/>
        <v>470</v>
      </c>
      <c r="B471" s="6" t="s">
        <v>278</v>
      </c>
      <c r="C471" s="7">
        <v>45821</v>
      </c>
      <c r="D471" s="7">
        <v>45831</v>
      </c>
      <c r="E471" s="24">
        <v>208.2</v>
      </c>
      <c r="F471" s="26">
        <f t="shared" si="53"/>
        <v>208.2</v>
      </c>
      <c r="G471" s="8">
        <v>501118</v>
      </c>
      <c r="H471" s="8" t="s">
        <v>1527</v>
      </c>
      <c r="I471" s="8">
        <v>1</v>
      </c>
      <c r="J471" s="8">
        <v>1</v>
      </c>
      <c r="K471" s="8">
        <f t="shared" si="58"/>
        <v>0</v>
      </c>
      <c r="L471" s="6" t="s">
        <v>309</v>
      </c>
      <c r="M471" s="7">
        <v>45833</v>
      </c>
      <c r="N471" s="9">
        <v>32965</v>
      </c>
      <c r="O471" s="6" t="s">
        <v>219</v>
      </c>
      <c r="P471" s="54" t="s">
        <v>1144</v>
      </c>
      <c r="Q471" s="54" t="s">
        <v>1144</v>
      </c>
      <c r="R471" s="10">
        <v>4</v>
      </c>
      <c r="S471" s="40"/>
      <c r="T471" s="6" t="s">
        <v>24</v>
      </c>
      <c r="U471" s="6" t="str">
        <f>VLOOKUP(O471,'Customer List'!B:C,2,)</f>
        <v>Delhi</v>
      </c>
      <c r="V471" s="47"/>
      <c r="W471" s="7"/>
      <c r="X471" s="6" t="str">
        <f t="shared" si="54"/>
        <v/>
      </c>
      <c r="Y471" s="6" t="str">
        <f t="shared" si="55"/>
        <v>Wednesday</v>
      </c>
      <c r="Z471" s="6" t="str">
        <f t="shared" si="56"/>
        <v/>
      </c>
    </row>
    <row r="472" spans="1:26" x14ac:dyDescent="0.25">
      <c r="A472" s="6">
        <f t="shared" si="57"/>
        <v>471</v>
      </c>
      <c r="B472" s="6" t="s">
        <v>278</v>
      </c>
      <c r="C472" s="7">
        <v>45821</v>
      </c>
      <c r="D472" s="7">
        <v>45831</v>
      </c>
      <c r="E472" s="24">
        <v>99</v>
      </c>
      <c r="F472" s="26">
        <f t="shared" si="53"/>
        <v>99</v>
      </c>
      <c r="G472" s="8">
        <v>502510</v>
      </c>
      <c r="H472" s="8" t="s">
        <v>1528</v>
      </c>
      <c r="I472" s="8">
        <v>1</v>
      </c>
      <c r="J472" s="8">
        <v>1</v>
      </c>
      <c r="K472" s="8">
        <f t="shared" si="58"/>
        <v>0</v>
      </c>
      <c r="L472" s="6" t="s">
        <v>290</v>
      </c>
      <c r="M472" s="7">
        <v>45832</v>
      </c>
      <c r="N472" s="9">
        <v>14891.25</v>
      </c>
      <c r="O472" s="6" t="s">
        <v>48</v>
      </c>
      <c r="P472" s="54"/>
      <c r="Q472" s="54"/>
      <c r="R472" s="10">
        <v>4</v>
      </c>
      <c r="S472" s="40"/>
      <c r="T472" s="6" t="s">
        <v>24</v>
      </c>
      <c r="U472" s="6" t="str">
        <f>VLOOKUP(O472,'Customer List'!B:C,2,)</f>
        <v>Faridabad</v>
      </c>
      <c r="V472" s="47"/>
      <c r="W472" s="7"/>
      <c r="X472" s="6" t="str">
        <f t="shared" si="54"/>
        <v/>
      </c>
      <c r="Y472" s="6" t="str">
        <f t="shared" si="55"/>
        <v>Tuesday</v>
      </c>
      <c r="Z472" s="6" t="str">
        <f t="shared" si="56"/>
        <v/>
      </c>
    </row>
    <row r="473" spans="1:26" x14ac:dyDescent="0.25">
      <c r="A473" s="6">
        <f t="shared" si="57"/>
        <v>472</v>
      </c>
      <c r="B473" s="6" t="s">
        <v>278</v>
      </c>
      <c r="C473" s="7">
        <v>45821</v>
      </c>
      <c r="D473" s="7">
        <v>45831</v>
      </c>
      <c r="E473" s="24">
        <v>167.4</v>
      </c>
      <c r="F473" s="26">
        <f t="shared" si="53"/>
        <v>334.8</v>
      </c>
      <c r="G473" s="8">
        <v>502912</v>
      </c>
      <c r="H473" s="8" t="s">
        <v>1529</v>
      </c>
      <c r="I473" s="8">
        <v>2</v>
      </c>
      <c r="J473" s="8">
        <v>2</v>
      </c>
      <c r="K473" s="8">
        <f t="shared" si="58"/>
        <v>0</v>
      </c>
      <c r="L473" s="6" t="s">
        <v>279</v>
      </c>
      <c r="M473" s="7">
        <v>45833</v>
      </c>
      <c r="N473" s="9">
        <v>53568</v>
      </c>
      <c r="O473" s="6" t="s">
        <v>214</v>
      </c>
      <c r="P473" s="54" t="s">
        <v>1144</v>
      </c>
      <c r="Q473" s="54" t="s">
        <v>1144</v>
      </c>
      <c r="R473" s="10">
        <v>4</v>
      </c>
      <c r="S473" s="40"/>
      <c r="T473" s="6" t="s">
        <v>24</v>
      </c>
      <c r="U473" s="6" t="str">
        <f>VLOOKUP(O473,'Customer List'!B:C,2,)</f>
        <v>Delhi</v>
      </c>
      <c r="V473" s="47"/>
      <c r="W473" s="7"/>
      <c r="X473" s="6" t="str">
        <f t="shared" si="54"/>
        <v/>
      </c>
      <c r="Y473" s="6" t="str">
        <f t="shared" si="55"/>
        <v>Wednesday</v>
      </c>
      <c r="Z473" s="6" t="str">
        <f t="shared" si="56"/>
        <v/>
      </c>
    </row>
    <row r="474" spans="1:26" x14ac:dyDescent="0.25">
      <c r="A474" s="6">
        <f t="shared" si="57"/>
        <v>473</v>
      </c>
      <c r="B474" s="6" t="s">
        <v>278</v>
      </c>
      <c r="C474" s="7">
        <v>45821</v>
      </c>
      <c r="D474" s="7">
        <v>45831</v>
      </c>
      <c r="E474" s="24">
        <v>178.2</v>
      </c>
      <c r="F474" s="26">
        <f t="shared" si="53"/>
        <v>178.2</v>
      </c>
      <c r="G474" s="8">
        <v>502930</v>
      </c>
      <c r="H474" s="8" t="s">
        <v>1530</v>
      </c>
      <c r="I474" s="8">
        <v>1</v>
      </c>
      <c r="J474" s="8">
        <v>1</v>
      </c>
      <c r="K474" s="8">
        <f t="shared" si="58"/>
        <v>0</v>
      </c>
      <c r="L474" s="6" t="s">
        <v>290</v>
      </c>
      <c r="M474" s="7">
        <v>45832</v>
      </c>
      <c r="N474" s="9">
        <v>26804.25</v>
      </c>
      <c r="O474" s="6" t="s">
        <v>48</v>
      </c>
      <c r="P474" s="54"/>
      <c r="Q474" s="54"/>
      <c r="R474" s="10">
        <v>4</v>
      </c>
      <c r="S474" s="40"/>
      <c r="T474" s="6" t="s">
        <v>24</v>
      </c>
      <c r="U474" s="6" t="str">
        <f>VLOOKUP(O474,'Customer List'!B:C,2,)</f>
        <v>Faridabad</v>
      </c>
      <c r="V474" s="47"/>
      <c r="W474" s="7"/>
      <c r="X474" s="6" t="str">
        <f t="shared" si="54"/>
        <v/>
      </c>
      <c r="Y474" s="6" t="str">
        <f t="shared" si="55"/>
        <v>Tuesday</v>
      </c>
      <c r="Z474" s="6" t="str">
        <f t="shared" si="56"/>
        <v/>
      </c>
    </row>
    <row r="475" spans="1:26" x14ac:dyDescent="0.25">
      <c r="A475" s="6">
        <f t="shared" si="57"/>
        <v>474</v>
      </c>
      <c r="B475" s="6" t="s">
        <v>278</v>
      </c>
      <c r="C475" s="7">
        <v>45821</v>
      </c>
      <c r="D475" s="7">
        <v>45831</v>
      </c>
      <c r="E475" s="24">
        <v>214.5</v>
      </c>
      <c r="F475" s="26">
        <f t="shared" si="53"/>
        <v>214.5</v>
      </c>
      <c r="G475" s="8">
        <v>503837</v>
      </c>
      <c r="H475" s="8" t="s">
        <v>1531</v>
      </c>
      <c r="I475" s="8">
        <v>1</v>
      </c>
      <c r="J475" s="8">
        <v>1</v>
      </c>
      <c r="K475" s="8">
        <f t="shared" si="58"/>
        <v>0</v>
      </c>
      <c r="L475" s="6" t="s">
        <v>747</v>
      </c>
      <c r="M475" s="7">
        <v>45838</v>
      </c>
      <c r="N475" s="9">
        <v>25811.5</v>
      </c>
      <c r="O475" s="6" t="s">
        <v>48</v>
      </c>
      <c r="P475" s="54"/>
      <c r="Q475" s="54"/>
      <c r="R475" s="10">
        <v>4</v>
      </c>
      <c r="S475" s="40" t="s">
        <v>614</v>
      </c>
      <c r="T475" s="6" t="s">
        <v>24</v>
      </c>
      <c r="U475" s="6" t="str">
        <f>VLOOKUP(O475,'Customer List'!B:C,2,)</f>
        <v>Faridabad</v>
      </c>
      <c r="V475" s="47"/>
      <c r="W475" s="7"/>
      <c r="X475" s="6" t="str">
        <f t="shared" si="54"/>
        <v/>
      </c>
      <c r="Y475" s="6" t="str">
        <f t="shared" si="55"/>
        <v>Monday</v>
      </c>
      <c r="Z475" s="6" t="str">
        <f t="shared" si="56"/>
        <v/>
      </c>
    </row>
    <row r="476" spans="1:26" x14ac:dyDescent="0.25">
      <c r="A476" s="6">
        <f t="shared" si="57"/>
        <v>475</v>
      </c>
      <c r="B476" s="6" t="s">
        <v>278</v>
      </c>
      <c r="C476" s="7">
        <v>45821</v>
      </c>
      <c r="D476" s="7">
        <v>45831</v>
      </c>
      <c r="E476" s="24">
        <v>52.8</v>
      </c>
      <c r="F476" s="26">
        <f t="shared" si="53"/>
        <v>52.8</v>
      </c>
      <c r="G476" s="8">
        <v>504105</v>
      </c>
      <c r="H476" s="8" t="s">
        <v>1532</v>
      </c>
      <c r="I476" s="8">
        <v>1</v>
      </c>
      <c r="J476" s="8">
        <v>1</v>
      </c>
      <c r="K476" s="8">
        <f t="shared" si="58"/>
        <v>0</v>
      </c>
      <c r="L476" s="6" t="s">
        <v>747</v>
      </c>
      <c r="M476" s="7">
        <v>45838</v>
      </c>
      <c r="N476" s="9">
        <v>7942</v>
      </c>
      <c r="O476" s="6" t="s">
        <v>48</v>
      </c>
      <c r="P476" s="54"/>
      <c r="Q476" s="54"/>
      <c r="R476" s="10">
        <v>4</v>
      </c>
      <c r="S476" s="40" t="s">
        <v>614</v>
      </c>
      <c r="T476" s="6" t="s">
        <v>24</v>
      </c>
      <c r="U476" s="6" t="str">
        <f>VLOOKUP(O476,'Customer List'!B:C,2,)</f>
        <v>Faridabad</v>
      </c>
      <c r="V476" s="47"/>
      <c r="W476" s="7"/>
      <c r="X476" s="6" t="str">
        <f t="shared" si="54"/>
        <v/>
      </c>
      <c r="Y476" s="6" t="str">
        <f t="shared" si="55"/>
        <v>Monday</v>
      </c>
      <c r="Z476" s="6" t="str">
        <f t="shared" si="56"/>
        <v/>
      </c>
    </row>
    <row r="477" spans="1:26" x14ac:dyDescent="0.25">
      <c r="A477" s="6">
        <f t="shared" si="57"/>
        <v>476</v>
      </c>
      <c r="B477" s="6" t="s">
        <v>278</v>
      </c>
      <c r="C477" s="7">
        <v>45821</v>
      </c>
      <c r="D477" s="7">
        <v>45831</v>
      </c>
      <c r="E477" s="24">
        <v>204.75</v>
      </c>
      <c r="F477" s="26">
        <f t="shared" si="53"/>
        <v>204.75</v>
      </c>
      <c r="G477" s="8">
        <v>504127</v>
      </c>
      <c r="H477" s="8" t="s">
        <v>1533</v>
      </c>
      <c r="I477" s="8">
        <v>1</v>
      </c>
      <c r="J477" s="8">
        <v>1</v>
      </c>
      <c r="K477" s="8">
        <f t="shared" si="58"/>
        <v>0</v>
      </c>
      <c r="L477" s="6" t="s">
        <v>743</v>
      </c>
      <c r="M477" s="7">
        <v>45836</v>
      </c>
      <c r="N477" s="9">
        <v>31736.25</v>
      </c>
      <c r="O477" s="6" t="s">
        <v>658</v>
      </c>
      <c r="P477" s="54" t="s">
        <v>1144</v>
      </c>
      <c r="Q477" s="54" t="s">
        <v>1144</v>
      </c>
      <c r="R477" s="10">
        <v>4</v>
      </c>
      <c r="S477" s="40" t="s">
        <v>1145</v>
      </c>
      <c r="T477" s="6" t="s">
        <v>24</v>
      </c>
      <c r="U477" s="6" t="str">
        <f>VLOOKUP(O477,'Customer List'!B:C,2,)</f>
        <v>Ropar</v>
      </c>
      <c r="V477" s="47"/>
      <c r="W477" s="7"/>
      <c r="X477" s="6" t="str">
        <f t="shared" si="54"/>
        <v/>
      </c>
      <c r="Y477" s="6" t="str">
        <f t="shared" si="55"/>
        <v>Saturday</v>
      </c>
      <c r="Z477" s="6" t="str">
        <f t="shared" si="56"/>
        <v/>
      </c>
    </row>
    <row r="478" spans="1:26" x14ac:dyDescent="0.25">
      <c r="A478" s="6">
        <f t="shared" si="57"/>
        <v>477</v>
      </c>
      <c r="B478" s="6" t="s">
        <v>278</v>
      </c>
      <c r="C478" s="7">
        <v>45821</v>
      </c>
      <c r="D478" s="7">
        <v>45831</v>
      </c>
      <c r="E478" s="24">
        <v>323.39999999999998</v>
      </c>
      <c r="F478" s="26">
        <f t="shared" si="53"/>
        <v>323.39999999999998</v>
      </c>
      <c r="G478" s="8">
        <v>504135</v>
      </c>
      <c r="H478" s="8" t="s">
        <v>1534</v>
      </c>
      <c r="I478" s="8">
        <v>1</v>
      </c>
      <c r="J478" s="8">
        <v>1</v>
      </c>
      <c r="K478" s="8">
        <f t="shared" si="58"/>
        <v>0</v>
      </c>
      <c r="L478" s="6" t="s">
        <v>2027</v>
      </c>
      <c r="M478" s="7">
        <v>45860</v>
      </c>
      <c r="N478" s="9">
        <v>58481.5</v>
      </c>
      <c r="O478" s="6" t="s">
        <v>32</v>
      </c>
      <c r="P478" s="54" t="s">
        <v>2016</v>
      </c>
      <c r="Q478" s="54" t="s">
        <v>46</v>
      </c>
      <c r="R478" s="10">
        <v>4</v>
      </c>
      <c r="S478" s="40" t="s">
        <v>717</v>
      </c>
      <c r="T478" s="6" t="s">
        <v>24</v>
      </c>
      <c r="U478" s="6" t="str">
        <f>VLOOKUP(O478,'Customer List'!B:C,2,)</f>
        <v>Chandigarh</v>
      </c>
      <c r="V478" s="47"/>
      <c r="W478" s="7">
        <v>45861</v>
      </c>
      <c r="X478" s="6">
        <f t="shared" si="54"/>
        <v>1</v>
      </c>
      <c r="Y478" s="6" t="str">
        <f t="shared" si="55"/>
        <v>Tuesday</v>
      </c>
      <c r="Z478" s="6" t="str">
        <f t="shared" si="56"/>
        <v>Wednesday</v>
      </c>
    </row>
    <row r="479" spans="1:26" x14ac:dyDescent="0.25">
      <c r="A479" s="6">
        <f t="shared" si="57"/>
        <v>478</v>
      </c>
      <c r="B479" s="6" t="s">
        <v>278</v>
      </c>
      <c r="C479" s="7">
        <v>45821</v>
      </c>
      <c r="D479" s="7">
        <v>45831</v>
      </c>
      <c r="E479" s="24">
        <v>135.6</v>
      </c>
      <c r="F479" s="26">
        <f t="shared" si="53"/>
        <v>135.6</v>
      </c>
      <c r="G479" s="8">
        <v>505008</v>
      </c>
      <c r="H479" s="8" t="s">
        <v>1258</v>
      </c>
      <c r="I479" s="8">
        <v>1</v>
      </c>
      <c r="J479" s="8">
        <v>1</v>
      </c>
      <c r="K479" s="8">
        <f t="shared" si="58"/>
        <v>0</v>
      </c>
      <c r="L479" s="6" t="s">
        <v>747</v>
      </c>
      <c r="M479" s="7">
        <v>45838</v>
      </c>
      <c r="N479" s="9">
        <v>20396.5</v>
      </c>
      <c r="O479" s="6" t="s">
        <v>48</v>
      </c>
      <c r="P479" s="54"/>
      <c r="Q479" s="54"/>
      <c r="R479" s="10">
        <v>4</v>
      </c>
      <c r="S479" s="40" t="s">
        <v>614</v>
      </c>
      <c r="T479" s="6" t="s">
        <v>24</v>
      </c>
      <c r="U479" s="6" t="str">
        <f>VLOOKUP(O479,'Customer List'!B:C,2,)</f>
        <v>Faridabad</v>
      </c>
      <c r="V479" s="47"/>
      <c r="W479" s="7"/>
      <c r="X479" s="6" t="str">
        <f t="shared" si="54"/>
        <v/>
      </c>
      <c r="Y479" s="6" t="str">
        <f t="shared" si="55"/>
        <v>Monday</v>
      </c>
      <c r="Z479" s="6" t="str">
        <f t="shared" si="56"/>
        <v/>
      </c>
    </row>
    <row r="480" spans="1:26" x14ac:dyDescent="0.25">
      <c r="A480" s="6">
        <f t="shared" si="57"/>
        <v>479</v>
      </c>
      <c r="B480" s="6" t="s">
        <v>278</v>
      </c>
      <c r="C480" s="7">
        <v>45821</v>
      </c>
      <c r="D480" s="7">
        <v>45831</v>
      </c>
      <c r="E480" s="24">
        <v>323.39999999999998</v>
      </c>
      <c r="F480" s="26">
        <f t="shared" si="53"/>
        <v>323.39999999999998</v>
      </c>
      <c r="G480" s="8">
        <v>505710</v>
      </c>
      <c r="H480" s="8" t="s">
        <v>1535</v>
      </c>
      <c r="I480" s="8">
        <v>1</v>
      </c>
      <c r="J480" s="8">
        <v>1</v>
      </c>
      <c r="K480" s="8">
        <f t="shared" si="58"/>
        <v>0</v>
      </c>
      <c r="L480" s="6" t="s">
        <v>2027</v>
      </c>
      <c r="M480" s="7">
        <v>45860</v>
      </c>
      <c r="N480" s="9">
        <v>58481.5</v>
      </c>
      <c r="O480" s="6" t="s">
        <v>32</v>
      </c>
      <c r="P480" s="54" t="s">
        <v>2016</v>
      </c>
      <c r="Q480" s="54" t="s">
        <v>46</v>
      </c>
      <c r="R480" s="10">
        <v>4</v>
      </c>
      <c r="S480" s="40" t="s">
        <v>717</v>
      </c>
      <c r="T480" s="6" t="s">
        <v>24</v>
      </c>
      <c r="U480" s="6" t="str">
        <f>VLOOKUP(O480,'Customer List'!B:C,2,)</f>
        <v>Chandigarh</v>
      </c>
      <c r="V480" s="47"/>
      <c r="W480" s="7">
        <v>45861</v>
      </c>
      <c r="X480" s="6">
        <f t="shared" si="54"/>
        <v>1</v>
      </c>
      <c r="Y480" s="6" t="str">
        <f t="shared" si="55"/>
        <v>Tuesday</v>
      </c>
      <c r="Z480" s="6" t="str">
        <f t="shared" si="56"/>
        <v>Wednesday</v>
      </c>
    </row>
    <row r="481" spans="1:26" x14ac:dyDescent="0.25">
      <c r="A481" s="6">
        <f t="shared" si="57"/>
        <v>480</v>
      </c>
      <c r="B481" s="6" t="s">
        <v>278</v>
      </c>
      <c r="C481" s="7">
        <v>45821</v>
      </c>
      <c r="D481" s="7">
        <v>45831</v>
      </c>
      <c r="E481" s="24">
        <v>181.5</v>
      </c>
      <c r="F481" s="26">
        <f t="shared" si="53"/>
        <v>181.5</v>
      </c>
      <c r="G481" s="8">
        <v>505830</v>
      </c>
      <c r="H481" s="8" t="s">
        <v>1536</v>
      </c>
      <c r="I481" s="8">
        <v>1</v>
      </c>
      <c r="J481" s="8">
        <v>1</v>
      </c>
      <c r="K481" s="8">
        <f t="shared" si="58"/>
        <v>0</v>
      </c>
      <c r="L481" s="6" t="s">
        <v>640</v>
      </c>
      <c r="M481" s="7">
        <v>45835</v>
      </c>
      <c r="N481" s="9">
        <v>20691</v>
      </c>
      <c r="O481" s="6" t="s">
        <v>22</v>
      </c>
      <c r="P481" s="54" t="s">
        <v>642</v>
      </c>
      <c r="Q481" s="54" t="s">
        <v>643</v>
      </c>
      <c r="R481" s="10">
        <v>4</v>
      </c>
      <c r="S481" s="40"/>
      <c r="T481" s="6" t="s">
        <v>24</v>
      </c>
      <c r="U481" s="6" t="str">
        <f>VLOOKUP(O481,'Customer List'!B:C,2,)</f>
        <v>Delhi</v>
      </c>
      <c r="V481" s="47"/>
      <c r="W481" s="7"/>
      <c r="X481" s="6" t="str">
        <f t="shared" si="54"/>
        <v/>
      </c>
      <c r="Y481" s="6" t="str">
        <f t="shared" si="55"/>
        <v>Friday</v>
      </c>
      <c r="Z481" s="6" t="str">
        <f t="shared" si="56"/>
        <v/>
      </c>
    </row>
    <row r="482" spans="1:26" x14ac:dyDescent="0.25">
      <c r="A482" s="6">
        <f t="shared" si="57"/>
        <v>481</v>
      </c>
      <c r="B482" s="6" t="s">
        <v>278</v>
      </c>
      <c r="C482" s="7">
        <v>45821</v>
      </c>
      <c r="D482" s="7">
        <v>45831</v>
      </c>
      <c r="E482" s="24">
        <v>177.75</v>
      </c>
      <c r="F482" s="26">
        <f t="shared" si="53"/>
        <v>177.75</v>
      </c>
      <c r="G482" s="8">
        <v>505835</v>
      </c>
      <c r="H482" s="8" t="s">
        <v>1537</v>
      </c>
      <c r="I482" s="8">
        <v>1</v>
      </c>
      <c r="J482" s="8">
        <v>1</v>
      </c>
      <c r="K482" s="8">
        <f t="shared" si="58"/>
        <v>0</v>
      </c>
      <c r="L482" s="6" t="s">
        <v>281</v>
      </c>
      <c r="M482" s="7">
        <v>45832</v>
      </c>
      <c r="N482" s="9">
        <v>18002.52</v>
      </c>
      <c r="O482" s="6" t="s">
        <v>282</v>
      </c>
      <c r="P482" s="54">
        <v>58152369052</v>
      </c>
      <c r="Q482" s="54" t="s">
        <v>46</v>
      </c>
      <c r="R482" s="10">
        <v>4</v>
      </c>
      <c r="S482" s="40"/>
      <c r="T482" s="6" t="s">
        <v>24</v>
      </c>
      <c r="U482" s="6" t="str">
        <f>VLOOKUP(O482,'Customer List'!B:C,2,)</f>
        <v>Pune</v>
      </c>
      <c r="V482" s="47"/>
      <c r="W482" s="7">
        <v>45833</v>
      </c>
      <c r="X482" s="6">
        <f t="shared" si="54"/>
        <v>1</v>
      </c>
      <c r="Y482" s="6" t="str">
        <f t="shared" si="55"/>
        <v>Tuesday</v>
      </c>
      <c r="Z482" s="6" t="str">
        <f t="shared" si="56"/>
        <v>Wednesday</v>
      </c>
    </row>
    <row r="483" spans="1:26" x14ac:dyDescent="0.25">
      <c r="A483" s="6">
        <f t="shared" si="57"/>
        <v>482</v>
      </c>
      <c r="B483" s="6" t="s">
        <v>278</v>
      </c>
      <c r="C483" s="7">
        <v>45821</v>
      </c>
      <c r="D483" s="7">
        <v>45831</v>
      </c>
      <c r="E483" s="24">
        <v>204.75</v>
      </c>
      <c r="F483" s="26">
        <f t="shared" si="53"/>
        <v>204.75</v>
      </c>
      <c r="G483" s="8">
        <v>506333</v>
      </c>
      <c r="H483" s="8" t="s">
        <v>1538</v>
      </c>
      <c r="I483" s="8">
        <v>1</v>
      </c>
      <c r="J483" s="8">
        <v>1</v>
      </c>
      <c r="K483" s="8">
        <f t="shared" si="58"/>
        <v>0</v>
      </c>
      <c r="L483" s="6" t="s">
        <v>640</v>
      </c>
      <c r="M483" s="7">
        <v>45835</v>
      </c>
      <c r="N483" s="9">
        <v>23341.5</v>
      </c>
      <c r="O483" s="6" t="s">
        <v>22</v>
      </c>
      <c r="P483" s="54" t="s">
        <v>642</v>
      </c>
      <c r="Q483" s="54" t="s">
        <v>643</v>
      </c>
      <c r="R483" s="10">
        <v>4</v>
      </c>
      <c r="S483" s="40"/>
      <c r="T483" s="6" t="s">
        <v>24</v>
      </c>
      <c r="U483" s="6" t="str">
        <f>VLOOKUP(O483,'Customer List'!B:C,2,)</f>
        <v>Delhi</v>
      </c>
      <c r="V483" s="47"/>
      <c r="W483" s="7"/>
      <c r="X483" s="6" t="str">
        <f t="shared" si="54"/>
        <v/>
      </c>
      <c r="Y483" s="6" t="str">
        <f t="shared" si="55"/>
        <v>Friday</v>
      </c>
      <c r="Z483" s="6" t="str">
        <f t="shared" si="56"/>
        <v/>
      </c>
    </row>
    <row r="484" spans="1:26" x14ac:dyDescent="0.25">
      <c r="A484" s="6">
        <f t="shared" si="57"/>
        <v>483</v>
      </c>
      <c r="B484" s="6" t="s">
        <v>278</v>
      </c>
      <c r="C484" s="7">
        <v>45821</v>
      </c>
      <c r="D484" s="7">
        <v>45831</v>
      </c>
      <c r="E484" s="24">
        <v>214.5</v>
      </c>
      <c r="F484" s="26">
        <f t="shared" si="53"/>
        <v>214.5</v>
      </c>
      <c r="G484" s="8">
        <v>506341</v>
      </c>
      <c r="H484" s="8" t="s">
        <v>1539</v>
      </c>
      <c r="I484" s="8">
        <v>1</v>
      </c>
      <c r="J484" s="8">
        <v>1</v>
      </c>
      <c r="K484" s="8">
        <f t="shared" si="58"/>
        <v>0</v>
      </c>
      <c r="L484" s="6" t="s">
        <v>747</v>
      </c>
      <c r="M484" s="7">
        <v>45838</v>
      </c>
      <c r="N484" s="9">
        <v>25811.5</v>
      </c>
      <c r="O484" s="6" t="s">
        <v>48</v>
      </c>
      <c r="P484" s="54"/>
      <c r="Q484" s="54"/>
      <c r="R484" s="10">
        <v>4</v>
      </c>
      <c r="S484" s="40" t="s">
        <v>614</v>
      </c>
      <c r="T484" s="6" t="s">
        <v>24</v>
      </c>
      <c r="U484" s="6" t="str">
        <f>VLOOKUP(O484,'Customer List'!B:C,2,)</f>
        <v>Faridabad</v>
      </c>
      <c r="V484" s="47"/>
      <c r="W484" s="7"/>
      <c r="X484" s="6" t="str">
        <f t="shared" si="54"/>
        <v/>
      </c>
      <c r="Y484" s="6" t="str">
        <f t="shared" si="55"/>
        <v>Monday</v>
      </c>
      <c r="Z484" s="6" t="str">
        <f t="shared" si="56"/>
        <v/>
      </c>
    </row>
    <row r="485" spans="1:26" x14ac:dyDescent="0.25">
      <c r="A485" s="6">
        <f t="shared" si="57"/>
        <v>484</v>
      </c>
      <c r="B485" s="6" t="s">
        <v>278</v>
      </c>
      <c r="C485" s="7">
        <v>45821</v>
      </c>
      <c r="D485" s="7">
        <v>45831</v>
      </c>
      <c r="E485" s="24">
        <v>66</v>
      </c>
      <c r="F485" s="26">
        <f t="shared" si="53"/>
        <v>66</v>
      </c>
      <c r="G485" s="8">
        <v>506903</v>
      </c>
      <c r="H485" s="8" t="s">
        <v>148</v>
      </c>
      <c r="I485" s="8">
        <v>1</v>
      </c>
      <c r="J485" s="8">
        <v>1</v>
      </c>
      <c r="K485" s="8">
        <f t="shared" si="58"/>
        <v>0</v>
      </c>
      <c r="L485" s="6" t="s">
        <v>2027</v>
      </c>
      <c r="M485" s="7">
        <v>45860</v>
      </c>
      <c r="N485" s="9">
        <v>11935</v>
      </c>
      <c r="O485" s="6" t="s">
        <v>32</v>
      </c>
      <c r="P485" s="54" t="s">
        <v>2016</v>
      </c>
      <c r="Q485" s="54" t="s">
        <v>46</v>
      </c>
      <c r="R485" s="10">
        <v>4</v>
      </c>
      <c r="S485" s="40" t="s">
        <v>717</v>
      </c>
      <c r="T485" s="6" t="s">
        <v>24</v>
      </c>
      <c r="U485" s="6" t="str">
        <f>VLOOKUP(O485,'Customer List'!B:C,2,)</f>
        <v>Chandigarh</v>
      </c>
      <c r="V485" s="47"/>
      <c r="W485" s="7">
        <v>45861</v>
      </c>
      <c r="X485" s="6">
        <f t="shared" si="54"/>
        <v>1</v>
      </c>
      <c r="Y485" s="6" t="str">
        <f t="shared" si="55"/>
        <v>Tuesday</v>
      </c>
      <c r="Z485" s="6" t="str">
        <f t="shared" si="56"/>
        <v>Wednesday</v>
      </c>
    </row>
    <row r="486" spans="1:26" x14ac:dyDescent="0.25">
      <c r="A486" s="6">
        <f t="shared" si="57"/>
        <v>485</v>
      </c>
      <c r="B486" s="6" t="s">
        <v>278</v>
      </c>
      <c r="C486" s="7">
        <v>45821</v>
      </c>
      <c r="D486" s="7">
        <v>45831</v>
      </c>
      <c r="E486" s="24">
        <v>159</v>
      </c>
      <c r="F486" s="26">
        <f t="shared" si="53"/>
        <v>159</v>
      </c>
      <c r="G486" s="8">
        <v>506910</v>
      </c>
      <c r="H486" s="8" t="s">
        <v>1540</v>
      </c>
      <c r="I486" s="8">
        <v>1</v>
      </c>
      <c r="J486" s="8">
        <v>1</v>
      </c>
      <c r="K486" s="8">
        <f t="shared" si="58"/>
        <v>0</v>
      </c>
      <c r="L486" s="6" t="s">
        <v>747</v>
      </c>
      <c r="M486" s="7">
        <v>45838</v>
      </c>
      <c r="N486" s="9">
        <v>23916.25</v>
      </c>
      <c r="O486" s="6" t="s">
        <v>48</v>
      </c>
      <c r="P486" s="54"/>
      <c r="Q486" s="54"/>
      <c r="R486" s="10">
        <v>4</v>
      </c>
      <c r="S486" s="40" t="s">
        <v>614</v>
      </c>
      <c r="T486" s="6" t="s">
        <v>24</v>
      </c>
      <c r="U486" s="6" t="str">
        <f>VLOOKUP(O486,'Customer List'!B:C,2,)</f>
        <v>Faridabad</v>
      </c>
      <c r="V486" s="47"/>
      <c r="W486" s="7"/>
      <c r="X486" s="6" t="str">
        <f t="shared" si="54"/>
        <v/>
      </c>
      <c r="Y486" s="6" t="str">
        <f t="shared" si="55"/>
        <v>Monday</v>
      </c>
      <c r="Z486" s="6" t="str">
        <f t="shared" si="56"/>
        <v/>
      </c>
    </row>
    <row r="487" spans="1:26" x14ac:dyDescent="0.25">
      <c r="A487" s="6">
        <f t="shared" si="57"/>
        <v>486</v>
      </c>
      <c r="B487" s="6" t="s">
        <v>278</v>
      </c>
      <c r="C487" s="7">
        <v>45821</v>
      </c>
      <c r="D487" s="7">
        <v>45831</v>
      </c>
      <c r="E487" s="24">
        <v>208.2</v>
      </c>
      <c r="F487" s="26">
        <f t="shared" si="53"/>
        <v>208.2</v>
      </c>
      <c r="G487" s="8">
        <v>506938</v>
      </c>
      <c r="H487" s="8" t="s">
        <v>1541</v>
      </c>
      <c r="I487" s="8">
        <v>1</v>
      </c>
      <c r="J487" s="8">
        <v>1</v>
      </c>
      <c r="K487" s="8">
        <f t="shared" si="58"/>
        <v>0</v>
      </c>
      <c r="L487" s="6" t="s">
        <v>743</v>
      </c>
      <c r="M487" s="7">
        <v>45836</v>
      </c>
      <c r="N487" s="9">
        <v>37649.5</v>
      </c>
      <c r="O487" s="6" t="s">
        <v>658</v>
      </c>
      <c r="P487" s="54" t="s">
        <v>1144</v>
      </c>
      <c r="Q487" s="54" t="s">
        <v>1144</v>
      </c>
      <c r="R487" s="10">
        <v>4</v>
      </c>
      <c r="S487" s="40" t="s">
        <v>1145</v>
      </c>
      <c r="T487" s="6" t="s">
        <v>24</v>
      </c>
      <c r="U487" s="6" t="str">
        <f>VLOOKUP(O487,'Customer List'!B:C,2,)</f>
        <v>Ropar</v>
      </c>
      <c r="V487" s="47"/>
      <c r="W487" s="7"/>
      <c r="X487" s="6" t="str">
        <f t="shared" si="54"/>
        <v/>
      </c>
      <c r="Y487" s="6" t="str">
        <f t="shared" si="55"/>
        <v>Saturday</v>
      </c>
      <c r="Z487" s="6" t="str">
        <f t="shared" si="56"/>
        <v/>
      </c>
    </row>
    <row r="488" spans="1:26" x14ac:dyDescent="0.25">
      <c r="A488" s="6">
        <f t="shared" si="57"/>
        <v>487</v>
      </c>
      <c r="B488" s="6" t="s">
        <v>278</v>
      </c>
      <c r="C488" s="7">
        <v>45821</v>
      </c>
      <c r="D488" s="7">
        <v>45831</v>
      </c>
      <c r="E488" s="24">
        <v>214.5</v>
      </c>
      <c r="F488" s="26">
        <f t="shared" si="53"/>
        <v>214.5</v>
      </c>
      <c r="G488" s="8">
        <v>506941</v>
      </c>
      <c r="H488" s="8" t="s">
        <v>1542</v>
      </c>
      <c r="I488" s="8">
        <v>1</v>
      </c>
      <c r="J488" s="8">
        <v>1</v>
      </c>
      <c r="K488" s="8">
        <f t="shared" si="58"/>
        <v>0</v>
      </c>
      <c r="L488" s="6" t="s">
        <v>640</v>
      </c>
      <c r="M488" s="7">
        <v>45835</v>
      </c>
      <c r="N488" s="9">
        <v>24453</v>
      </c>
      <c r="O488" s="6" t="s">
        <v>22</v>
      </c>
      <c r="P488" s="54" t="s">
        <v>642</v>
      </c>
      <c r="Q488" s="54" t="s">
        <v>643</v>
      </c>
      <c r="R488" s="10">
        <v>4</v>
      </c>
      <c r="S488" s="40"/>
      <c r="T488" s="6" t="s">
        <v>24</v>
      </c>
      <c r="U488" s="6" t="str">
        <f>VLOOKUP(O488,'Customer List'!B:C,2,)</f>
        <v>Delhi</v>
      </c>
      <c r="V488" s="47"/>
      <c r="W488" s="7"/>
      <c r="X488" s="6" t="str">
        <f t="shared" si="54"/>
        <v/>
      </c>
      <c r="Y488" s="6" t="str">
        <f t="shared" si="55"/>
        <v>Friday</v>
      </c>
      <c r="Z488" s="6" t="str">
        <f t="shared" si="56"/>
        <v/>
      </c>
    </row>
    <row r="489" spans="1:26" x14ac:dyDescent="0.25">
      <c r="A489" s="6">
        <f t="shared" si="57"/>
        <v>488</v>
      </c>
      <c r="B489" s="6" t="s">
        <v>278</v>
      </c>
      <c r="C489" s="7">
        <v>45821</v>
      </c>
      <c r="D489" s="7">
        <v>45831</v>
      </c>
      <c r="E489" s="24">
        <v>70.8</v>
      </c>
      <c r="F489" s="26">
        <f t="shared" si="53"/>
        <v>70.8</v>
      </c>
      <c r="G489" s="8">
        <v>613401</v>
      </c>
      <c r="H489" s="8" t="s">
        <v>1543</v>
      </c>
      <c r="I489" s="8">
        <v>1</v>
      </c>
      <c r="J489" s="8">
        <v>1</v>
      </c>
      <c r="K489" s="8">
        <f t="shared" si="58"/>
        <v>0</v>
      </c>
      <c r="L489" s="6" t="s">
        <v>819</v>
      </c>
      <c r="M489" s="7">
        <v>45840</v>
      </c>
      <c r="N489" s="9">
        <v>7774.47</v>
      </c>
      <c r="O489" s="6" t="s">
        <v>284</v>
      </c>
      <c r="P489" s="54">
        <v>58152715250</v>
      </c>
      <c r="Q489" s="54" t="s">
        <v>46</v>
      </c>
      <c r="R489" s="10">
        <v>4</v>
      </c>
      <c r="S489" s="40" t="s">
        <v>827</v>
      </c>
      <c r="T489" s="6" t="s">
        <v>24</v>
      </c>
      <c r="U489" s="6" t="str">
        <f>VLOOKUP(O489,'Customer List'!B:C,2,)</f>
        <v>Lucknow</v>
      </c>
      <c r="V489" s="47"/>
      <c r="W489" s="7">
        <v>45843</v>
      </c>
      <c r="X489" s="6">
        <f t="shared" si="54"/>
        <v>3</v>
      </c>
      <c r="Y489" s="6" t="str">
        <f t="shared" si="55"/>
        <v>Wednesday</v>
      </c>
      <c r="Z489" s="6" t="str">
        <f t="shared" si="56"/>
        <v>Saturday</v>
      </c>
    </row>
    <row r="490" spans="1:26" x14ac:dyDescent="0.25">
      <c r="A490" s="6">
        <f t="shared" si="57"/>
        <v>489</v>
      </c>
      <c r="B490" s="6" t="s">
        <v>278</v>
      </c>
      <c r="C490" s="7">
        <v>45821</v>
      </c>
      <c r="D490" s="7">
        <v>45831</v>
      </c>
      <c r="E490" s="24">
        <v>229.2</v>
      </c>
      <c r="F490" s="26">
        <f t="shared" si="53"/>
        <v>229.2</v>
      </c>
      <c r="G490" s="8">
        <v>644828</v>
      </c>
      <c r="H490" s="8" t="s">
        <v>1544</v>
      </c>
      <c r="I490" s="8">
        <v>1</v>
      </c>
      <c r="J490" s="8">
        <v>1</v>
      </c>
      <c r="K490" s="8">
        <f t="shared" si="58"/>
        <v>0</v>
      </c>
      <c r="L490" s="6" t="s">
        <v>743</v>
      </c>
      <c r="M490" s="7">
        <v>45836</v>
      </c>
      <c r="N490" s="9">
        <v>41447</v>
      </c>
      <c r="O490" s="6" t="s">
        <v>658</v>
      </c>
      <c r="P490" s="54" t="s">
        <v>1144</v>
      </c>
      <c r="Q490" s="54" t="s">
        <v>1144</v>
      </c>
      <c r="R490" s="10">
        <v>4</v>
      </c>
      <c r="S490" s="40" t="s">
        <v>1145</v>
      </c>
      <c r="T490" s="6" t="s">
        <v>24</v>
      </c>
      <c r="U490" s="6" t="str">
        <f>VLOOKUP(O490,'Customer List'!B:C,2,)</f>
        <v>Ropar</v>
      </c>
      <c r="V490" s="47"/>
      <c r="W490" s="7"/>
      <c r="X490" s="6" t="str">
        <f t="shared" si="54"/>
        <v/>
      </c>
      <c r="Y490" s="6" t="str">
        <f t="shared" si="55"/>
        <v>Saturday</v>
      </c>
      <c r="Z490" s="6" t="str">
        <f t="shared" si="56"/>
        <v/>
      </c>
    </row>
    <row r="491" spans="1:26" x14ac:dyDescent="0.25">
      <c r="A491" s="6">
        <f t="shared" si="57"/>
        <v>490</v>
      </c>
      <c r="B491" s="6" t="s">
        <v>278</v>
      </c>
      <c r="C491" s="7">
        <v>45821</v>
      </c>
      <c r="D491" s="7">
        <v>45831</v>
      </c>
      <c r="E491" s="24">
        <v>95.4</v>
      </c>
      <c r="F491" s="26">
        <f t="shared" si="53"/>
        <v>95.4</v>
      </c>
      <c r="G491" s="8">
        <v>652509</v>
      </c>
      <c r="H491" s="8" t="s">
        <v>1545</v>
      </c>
      <c r="I491" s="8">
        <v>1</v>
      </c>
      <c r="J491" s="8">
        <v>1</v>
      </c>
      <c r="K491" s="8">
        <f t="shared" si="58"/>
        <v>0</v>
      </c>
      <c r="L491" s="6" t="s">
        <v>279</v>
      </c>
      <c r="M491" s="7">
        <v>45833</v>
      </c>
      <c r="N491" s="9">
        <v>15264</v>
      </c>
      <c r="O491" s="6" t="s">
        <v>214</v>
      </c>
      <c r="P491" s="54" t="s">
        <v>1144</v>
      </c>
      <c r="Q491" s="54" t="s">
        <v>1144</v>
      </c>
      <c r="R491" s="10">
        <v>4</v>
      </c>
      <c r="S491" s="40"/>
      <c r="T491" s="6" t="s">
        <v>24</v>
      </c>
      <c r="U491" s="6" t="str">
        <f>VLOOKUP(O491,'Customer List'!B:C,2,)</f>
        <v>Delhi</v>
      </c>
      <c r="V491" s="47"/>
      <c r="W491" s="7"/>
      <c r="X491" s="6" t="str">
        <f t="shared" si="54"/>
        <v/>
      </c>
      <c r="Y491" s="6" t="str">
        <f t="shared" si="55"/>
        <v>Wednesday</v>
      </c>
      <c r="Z491" s="6" t="str">
        <f t="shared" si="56"/>
        <v/>
      </c>
    </row>
    <row r="492" spans="1:26" x14ac:dyDescent="0.25">
      <c r="A492" s="6">
        <f t="shared" si="57"/>
        <v>491</v>
      </c>
      <c r="B492" s="6" t="s">
        <v>278</v>
      </c>
      <c r="C492" s="7">
        <v>45821</v>
      </c>
      <c r="D492" s="7">
        <v>45831</v>
      </c>
      <c r="E492" s="24">
        <v>82.6</v>
      </c>
      <c r="F492" s="26">
        <f t="shared" si="53"/>
        <v>82.6</v>
      </c>
      <c r="G492" s="8">
        <v>740368</v>
      </c>
      <c r="H492" s="8" t="s">
        <v>1546</v>
      </c>
      <c r="I492" s="8">
        <v>1</v>
      </c>
      <c r="J492" s="8">
        <v>1</v>
      </c>
      <c r="K492" s="8">
        <f t="shared" si="58"/>
        <v>0</v>
      </c>
      <c r="L492" s="6" t="s">
        <v>310</v>
      </c>
      <c r="M492" s="7">
        <v>45832</v>
      </c>
      <c r="N492" s="9">
        <v>1089</v>
      </c>
      <c r="O492" s="6" t="s">
        <v>248</v>
      </c>
      <c r="P492" s="54">
        <v>58152374722</v>
      </c>
      <c r="Q492" s="54" t="s">
        <v>46</v>
      </c>
      <c r="R492" s="10">
        <v>4</v>
      </c>
      <c r="S492" s="40"/>
      <c r="T492" s="6" t="s">
        <v>24</v>
      </c>
      <c r="U492" s="6" t="str">
        <f>VLOOKUP(O492,'Customer List'!B:C,2,)</f>
        <v>Mumbai</v>
      </c>
      <c r="V492" s="47"/>
      <c r="W492" s="7">
        <v>45833</v>
      </c>
      <c r="X492" s="6">
        <f t="shared" si="54"/>
        <v>1</v>
      </c>
      <c r="Y492" s="6" t="str">
        <f t="shared" si="55"/>
        <v>Tuesday</v>
      </c>
      <c r="Z492" s="6" t="str">
        <f t="shared" si="56"/>
        <v>Wednesday</v>
      </c>
    </row>
    <row r="493" spans="1:26" x14ac:dyDescent="0.25">
      <c r="A493" s="6">
        <f t="shared" si="57"/>
        <v>492</v>
      </c>
      <c r="B493" s="6" t="s">
        <v>278</v>
      </c>
      <c r="C493" s="7">
        <v>45821</v>
      </c>
      <c r="D493" s="7">
        <v>45831</v>
      </c>
      <c r="E493" s="24">
        <v>201</v>
      </c>
      <c r="F493" s="26">
        <f t="shared" si="53"/>
        <v>402</v>
      </c>
      <c r="G493" s="8">
        <v>825701</v>
      </c>
      <c r="H493" s="8" t="s">
        <v>1547</v>
      </c>
      <c r="I493" s="8">
        <v>2</v>
      </c>
      <c r="J493" s="8">
        <v>2</v>
      </c>
      <c r="K493" s="8">
        <f t="shared" si="58"/>
        <v>0</v>
      </c>
      <c r="L493" s="6" t="s">
        <v>311</v>
      </c>
      <c r="M493" s="7">
        <v>45832</v>
      </c>
      <c r="N493" s="9">
        <v>76849</v>
      </c>
      <c r="O493" s="6" t="s">
        <v>308</v>
      </c>
      <c r="P493" s="54">
        <v>58152370916</v>
      </c>
      <c r="Q493" s="54" t="s">
        <v>46</v>
      </c>
      <c r="R493" s="10">
        <v>4</v>
      </c>
      <c r="S493" s="40"/>
      <c r="T493" s="6" t="s">
        <v>24</v>
      </c>
      <c r="U493" s="6" t="str">
        <f>VLOOKUP(O493,'Customer List'!B:C,2,)</f>
        <v>Banglore</v>
      </c>
      <c r="V493" s="47"/>
      <c r="W493" s="7">
        <v>45835</v>
      </c>
      <c r="X493" s="6">
        <f t="shared" si="54"/>
        <v>3</v>
      </c>
      <c r="Y493" s="6" t="str">
        <f t="shared" si="55"/>
        <v>Tuesday</v>
      </c>
      <c r="Z493" s="6" t="str">
        <f t="shared" si="56"/>
        <v>Friday</v>
      </c>
    </row>
    <row r="494" spans="1:26" x14ac:dyDescent="0.25">
      <c r="A494" s="6">
        <f t="shared" si="57"/>
        <v>493</v>
      </c>
      <c r="B494" s="6">
        <v>90228065</v>
      </c>
      <c r="C494" s="7">
        <v>45804</v>
      </c>
      <c r="D494" s="7">
        <v>45810</v>
      </c>
      <c r="E494" s="24">
        <v>61.1</v>
      </c>
      <c r="F494" s="26">
        <f t="shared" si="53"/>
        <v>611</v>
      </c>
      <c r="G494" s="8" t="s">
        <v>312</v>
      </c>
      <c r="H494" s="8" t="s">
        <v>313</v>
      </c>
      <c r="I494" s="8">
        <v>10</v>
      </c>
      <c r="J494" s="8">
        <v>10</v>
      </c>
      <c r="K494" s="8">
        <f>I494-J494</f>
        <v>0</v>
      </c>
      <c r="L494" s="6" t="s">
        <v>314</v>
      </c>
      <c r="M494" s="7">
        <v>45822</v>
      </c>
      <c r="N494" s="9">
        <v>78208</v>
      </c>
      <c r="O494" s="6" t="s">
        <v>315</v>
      </c>
      <c r="P494" s="54"/>
      <c r="Q494" s="54"/>
      <c r="R494" s="10">
        <v>4</v>
      </c>
      <c r="S494" s="40"/>
      <c r="T494" s="6" t="s">
        <v>316</v>
      </c>
      <c r="U494" s="6" t="str">
        <f>VLOOKUP(O494,'Customer List'!B:C,2,)</f>
        <v>Banglore</v>
      </c>
      <c r="V494" s="47"/>
      <c r="W494" s="7"/>
      <c r="X494" s="6" t="str">
        <f t="shared" si="54"/>
        <v/>
      </c>
      <c r="Y494" s="6" t="str">
        <f t="shared" si="55"/>
        <v>Saturday</v>
      </c>
      <c r="Z494" s="6" t="str">
        <f t="shared" si="56"/>
        <v/>
      </c>
    </row>
    <row r="495" spans="1:26" x14ac:dyDescent="0.25">
      <c r="A495" s="6">
        <f t="shared" si="57"/>
        <v>494</v>
      </c>
      <c r="B495" s="6">
        <v>90228065</v>
      </c>
      <c r="C495" s="7">
        <v>45804</v>
      </c>
      <c r="D495" s="7">
        <v>45810</v>
      </c>
      <c r="E495" s="24">
        <v>61.1</v>
      </c>
      <c r="F495" s="26">
        <f t="shared" si="53"/>
        <v>611</v>
      </c>
      <c r="G495" s="8" t="s">
        <v>317</v>
      </c>
      <c r="H495" s="8" t="s">
        <v>318</v>
      </c>
      <c r="I495" s="8">
        <v>10</v>
      </c>
      <c r="J495" s="8">
        <v>10</v>
      </c>
      <c r="K495" s="8">
        <f>I495-J495</f>
        <v>0</v>
      </c>
      <c r="L495" s="6" t="s">
        <v>314</v>
      </c>
      <c r="M495" s="7">
        <v>45822</v>
      </c>
      <c r="N495" s="9">
        <v>78208</v>
      </c>
      <c r="O495" s="6" t="s">
        <v>315</v>
      </c>
      <c r="P495" s="54"/>
      <c r="Q495" s="54"/>
      <c r="R495" s="10">
        <v>4</v>
      </c>
      <c r="S495" s="40"/>
      <c r="T495" s="6" t="s">
        <v>316</v>
      </c>
      <c r="U495" s="6" t="str">
        <f>VLOOKUP(O495,'Customer List'!B:C,2,)</f>
        <v>Banglore</v>
      </c>
      <c r="V495" s="47"/>
      <c r="W495" s="7"/>
      <c r="X495" s="6" t="str">
        <f t="shared" si="54"/>
        <v/>
      </c>
      <c r="Y495" s="6" t="str">
        <f t="shared" si="55"/>
        <v>Saturday</v>
      </c>
      <c r="Z495" s="6" t="str">
        <f t="shared" si="56"/>
        <v/>
      </c>
    </row>
    <row r="496" spans="1:26" x14ac:dyDescent="0.25">
      <c r="A496" s="6">
        <f t="shared" si="57"/>
        <v>495</v>
      </c>
      <c r="B496" s="6">
        <v>90228940</v>
      </c>
      <c r="C496" s="7">
        <v>45828</v>
      </c>
      <c r="D496" s="7">
        <v>45831</v>
      </c>
      <c r="E496" s="24">
        <v>324.8</v>
      </c>
      <c r="F496" s="26">
        <f t="shared" si="53"/>
        <v>324.8</v>
      </c>
      <c r="G496" s="8" t="s">
        <v>319</v>
      </c>
      <c r="H496" s="8" t="s">
        <v>320</v>
      </c>
      <c r="I496" s="8">
        <v>1</v>
      </c>
      <c r="J496" s="8">
        <v>1</v>
      </c>
      <c r="K496" s="8">
        <f>I496-J496</f>
        <v>0</v>
      </c>
      <c r="L496" s="6" t="s">
        <v>873</v>
      </c>
      <c r="M496" s="7">
        <v>45843</v>
      </c>
      <c r="N496" s="9">
        <v>0</v>
      </c>
      <c r="O496" s="6" t="s">
        <v>248</v>
      </c>
      <c r="P496" s="54">
        <v>58152845796</v>
      </c>
      <c r="Q496" s="54" t="s">
        <v>46</v>
      </c>
      <c r="R496" s="10">
        <v>4</v>
      </c>
      <c r="S496" s="40" t="s">
        <v>874</v>
      </c>
      <c r="T496" s="6" t="s">
        <v>316</v>
      </c>
      <c r="U496" s="6" t="str">
        <f>VLOOKUP(O496,'Customer List'!B:C,2,)</f>
        <v>Mumbai</v>
      </c>
      <c r="V496" s="47"/>
      <c r="W496" s="7">
        <v>45845</v>
      </c>
      <c r="X496" s="6">
        <f t="shared" si="54"/>
        <v>2</v>
      </c>
      <c r="Y496" s="6" t="str">
        <f t="shared" si="55"/>
        <v>Saturday</v>
      </c>
      <c r="Z496" s="6" t="str">
        <f t="shared" si="56"/>
        <v>Monday</v>
      </c>
    </row>
    <row r="497" spans="1:26" x14ac:dyDescent="0.25">
      <c r="A497" s="6">
        <f t="shared" si="57"/>
        <v>496</v>
      </c>
      <c r="B497" s="6" t="s">
        <v>321</v>
      </c>
      <c r="C497" s="7">
        <v>45806</v>
      </c>
      <c r="D497" s="7">
        <v>45811</v>
      </c>
      <c r="E497" s="24">
        <v>4906.82</v>
      </c>
      <c r="F497" s="26">
        <f t="shared" si="53"/>
        <v>4906.82</v>
      </c>
      <c r="G497" s="8" t="s">
        <v>322</v>
      </c>
      <c r="H497" s="8" t="s">
        <v>323</v>
      </c>
      <c r="I497" s="8">
        <v>1</v>
      </c>
      <c r="J497" s="8">
        <v>1</v>
      </c>
      <c r="K497" s="8">
        <f>I497-J497</f>
        <v>0</v>
      </c>
      <c r="L497" s="6" t="s">
        <v>324</v>
      </c>
      <c r="M497" s="7">
        <v>45812</v>
      </c>
      <c r="N497" s="9">
        <v>1197243.44</v>
      </c>
      <c r="O497" s="6" t="s">
        <v>325</v>
      </c>
      <c r="P497" s="54"/>
      <c r="Q497" s="54"/>
      <c r="R497" s="10"/>
      <c r="S497" s="40"/>
      <c r="T497" s="6" t="s">
        <v>326</v>
      </c>
      <c r="U497" s="6" t="str">
        <f>VLOOKUP(O497,'Customer List'!B:C,2,)</f>
        <v>Gujrat</v>
      </c>
      <c r="V497" s="47"/>
      <c r="W497" s="7"/>
      <c r="X497" s="6" t="str">
        <f t="shared" si="54"/>
        <v/>
      </c>
      <c r="Y497" s="6" t="str">
        <f t="shared" si="55"/>
        <v>Wednesday</v>
      </c>
      <c r="Z497" s="6" t="str">
        <f t="shared" si="56"/>
        <v/>
      </c>
    </row>
    <row r="498" spans="1:26" x14ac:dyDescent="0.25">
      <c r="A498" s="6">
        <f t="shared" si="57"/>
        <v>497</v>
      </c>
      <c r="B498" s="6" t="s">
        <v>19</v>
      </c>
      <c r="C498" s="7">
        <v>45808</v>
      </c>
      <c r="D498" s="7">
        <v>45808</v>
      </c>
      <c r="E498" s="24">
        <v>236.6</v>
      </c>
      <c r="F498" s="26">
        <f t="shared" si="53"/>
        <v>236.6</v>
      </c>
      <c r="G498" s="8" t="s">
        <v>327</v>
      </c>
      <c r="H498" s="8" t="s">
        <v>328</v>
      </c>
      <c r="I498" s="8">
        <v>1</v>
      </c>
      <c r="J498" s="8">
        <v>1</v>
      </c>
      <c r="K498" s="8">
        <f t="shared" ref="K498:K529" si="59">I498-J498</f>
        <v>0</v>
      </c>
      <c r="L498" s="6" t="s">
        <v>329</v>
      </c>
      <c r="M498" s="7">
        <v>45813</v>
      </c>
      <c r="N498" s="9">
        <v>30504.5</v>
      </c>
      <c r="O498" s="6" t="s">
        <v>36</v>
      </c>
      <c r="P498" s="54"/>
      <c r="Q498" s="54"/>
      <c r="R498" s="10"/>
      <c r="S498" s="40" t="s">
        <v>330</v>
      </c>
      <c r="T498" s="6" t="s">
        <v>326</v>
      </c>
      <c r="U498" s="6" t="str">
        <f>VLOOKUP(O498,'Customer List'!B:C,2,)</f>
        <v>Delhi</v>
      </c>
      <c r="V498" s="47"/>
      <c r="W498" s="7"/>
      <c r="X498" s="6" t="str">
        <f t="shared" si="54"/>
        <v/>
      </c>
      <c r="Y498" s="6" t="str">
        <f t="shared" si="55"/>
        <v>Thursday</v>
      </c>
      <c r="Z498" s="6" t="str">
        <f t="shared" si="56"/>
        <v/>
      </c>
    </row>
    <row r="499" spans="1:26" x14ac:dyDescent="0.25">
      <c r="A499" s="6">
        <f t="shared" si="57"/>
        <v>498</v>
      </c>
      <c r="B499" s="6" t="s">
        <v>331</v>
      </c>
      <c r="C499" s="7">
        <v>45807</v>
      </c>
      <c r="D499" s="7">
        <v>45814</v>
      </c>
      <c r="E499" s="24">
        <v>105.46</v>
      </c>
      <c r="F499" s="26">
        <f t="shared" si="53"/>
        <v>105.46</v>
      </c>
      <c r="G499" s="8" t="s">
        <v>332</v>
      </c>
      <c r="H499" s="8" t="s">
        <v>333</v>
      </c>
      <c r="I499" s="8">
        <v>1</v>
      </c>
      <c r="J499" s="8">
        <v>1</v>
      </c>
      <c r="K499" s="8">
        <f t="shared" si="59"/>
        <v>0</v>
      </c>
      <c r="L499" s="6" t="s">
        <v>334</v>
      </c>
      <c r="M499" s="7">
        <v>45815</v>
      </c>
      <c r="N499" s="9">
        <v>15818.25</v>
      </c>
      <c r="O499" s="6" t="s">
        <v>32</v>
      </c>
      <c r="P499" s="54"/>
      <c r="Q499" s="54"/>
      <c r="R499" s="10"/>
      <c r="S499" s="40"/>
      <c r="T499" s="6" t="s">
        <v>326</v>
      </c>
      <c r="U499" s="6" t="str">
        <f>VLOOKUP(O499,'Customer List'!B:C,2,)</f>
        <v>Chandigarh</v>
      </c>
      <c r="V499" s="47"/>
      <c r="W499" s="7"/>
      <c r="X499" s="6" t="str">
        <f t="shared" si="54"/>
        <v/>
      </c>
      <c r="Y499" s="6" t="str">
        <f t="shared" si="55"/>
        <v>Saturday</v>
      </c>
      <c r="Z499" s="6" t="str">
        <f t="shared" si="56"/>
        <v/>
      </c>
    </row>
    <row r="500" spans="1:26" x14ac:dyDescent="0.25">
      <c r="A500" s="6">
        <f t="shared" si="57"/>
        <v>499</v>
      </c>
      <c r="B500" s="6" t="s">
        <v>331</v>
      </c>
      <c r="C500" s="7">
        <v>45807</v>
      </c>
      <c r="D500" s="7">
        <v>45814</v>
      </c>
      <c r="E500" s="24">
        <v>374</v>
      </c>
      <c r="F500" s="26">
        <f t="shared" si="53"/>
        <v>374</v>
      </c>
      <c r="G500" s="8" t="s">
        <v>335</v>
      </c>
      <c r="H500" s="8" t="s">
        <v>336</v>
      </c>
      <c r="I500" s="8">
        <v>1</v>
      </c>
      <c r="J500" s="8">
        <v>1</v>
      </c>
      <c r="K500" s="8">
        <f t="shared" si="59"/>
        <v>0</v>
      </c>
      <c r="L500" s="6" t="s">
        <v>337</v>
      </c>
      <c r="M500" s="7">
        <v>45815</v>
      </c>
      <c r="N500" s="9">
        <v>67373.039999999994</v>
      </c>
      <c r="O500" s="6" t="s">
        <v>338</v>
      </c>
      <c r="P500" s="54"/>
      <c r="Q500" s="54"/>
      <c r="R500" s="10"/>
      <c r="S500" s="40"/>
      <c r="T500" s="6" t="s">
        <v>326</v>
      </c>
      <c r="U500" s="6" t="str">
        <f>VLOOKUP(O500,'Customer List'!B:C,2,)</f>
        <v>Banglore</v>
      </c>
      <c r="V500" s="47"/>
      <c r="W500" s="7"/>
      <c r="X500" s="6" t="str">
        <f t="shared" si="54"/>
        <v/>
      </c>
      <c r="Y500" s="6" t="str">
        <f t="shared" si="55"/>
        <v>Saturday</v>
      </c>
      <c r="Z500" s="6" t="str">
        <f t="shared" si="56"/>
        <v/>
      </c>
    </row>
    <row r="501" spans="1:26" x14ac:dyDescent="0.25">
      <c r="A501" s="6">
        <f t="shared" si="57"/>
        <v>500</v>
      </c>
      <c r="B501" s="6" t="s">
        <v>331</v>
      </c>
      <c r="C501" s="7">
        <v>45807</v>
      </c>
      <c r="D501" s="7">
        <v>45814</v>
      </c>
      <c r="E501" s="24">
        <v>374</v>
      </c>
      <c r="F501" s="26">
        <f t="shared" si="53"/>
        <v>374</v>
      </c>
      <c r="G501" s="8" t="s">
        <v>339</v>
      </c>
      <c r="H501" s="8" t="s">
        <v>340</v>
      </c>
      <c r="I501" s="8">
        <v>1</v>
      </c>
      <c r="J501" s="8">
        <v>1</v>
      </c>
      <c r="K501" s="8">
        <f t="shared" si="59"/>
        <v>0</v>
      </c>
      <c r="L501" s="6" t="s">
        <v>341</v>
      </c>
      <c r="M501" s="7">
        <v>45815</v>
      </c>
      <c r="N501" s="9">
        <v>41562.959999999999</v>
      </c>
      <c r="O501" s="6" t="s">
        <v>338</v>
      </c>
      <c r="P501" s="54"/>
      <c r="Q501" s="54"/>
      <c r="R501" s="10"/>
      <c r="S501" s="40"/>
      <c r="T501" s="6" t="s">
        <v>326</v>
      </c>
      <c r="U501" s="6" t="str">
        <f>VLOOKUP(O501,'Customer List'!B:C,2,)</f>
        <v>Banglore</v>
      </c>
      <c r="V501" s="47"/>
      <c r="W501" s="7"/>
      <c r="X501" s="6" t="str">
        <f t="shared" si="54"/>
        <v/>
      </c>
      <c r="Y501" s="6" t="str">
        <f t="shared" si="55"/>
        <v>Saturday</v>
      </c>
      <c r="Z501" s="6" t="str">
        <f t="shared" si="56"/>
        <v/>
      </c>
    </row>
    <row r="502" spans="1:26" x14ac:dyDescent="0.25">
      <c r="A502" s="6">
        <f t="shared" si="57"/>
        <v>501</v>
      </c>
      <c r="B502" s="6" t="s">
        <v>331</v>
      </c>
      <c r="C502" s="7">
        <v>45807</v>
      </c>
      <c r="D502" s="7">
        <v>45814</v>
      </c>
      <c r="E502" s="24">
        <v>188</v>
      </c>
      <c r="F502" s="26">
        <f t="shared" si="53"/>
        <v>188</v>
      </c>
      <c r="G502" s="8" t="s">
        <v>378</v>
      </c>
      <c r="H502" s="8" t="s">
        <v>342</v>
      </c>
      <c r="I502" s="8">
        <v>1</v>
      </c>
      <c r="J502" s="8">
        <v>1</v>
      </c>
      <c r="K502" s="8">
        <f t="shared" si="59"/>
        <v>0</v>
      </c>
      <c r="L502" s="6" t="s">
        <v>343</v>
      </c>
      <c r="M502" s="7">
        <v>45815</v>
      </c>
      <c r="N502" s="9">
        <v>23730</v>
      </c>
      <c r="O502" s="6" t="s">
        <v>171</v>
      </c>
      <c r="P502" s="54"/>
      <c r="Q502" s="54"/>
      <c r="R502" s="10"/>
      <c r="S502" s="40"/>
      <c r="T502" s="6" t="s">
        <v>326</v>
      </c>
      <c r="U502" s="6" t="str">
        <f>VLOOKUP(O502,'Customer List'!B:C,2,)</f>
        <v>Lucknow</v>
      </c>
      <c r="V502" s="47"/>
      <c r="W502" s="7"/>
      <c r="X502" s="6" t="str">
        <f t="shared" si="54"/>
        <v/>
      </c>
      <c r="Y502" s="6" t="str">
        <f t="shared" si="55"/>
        <v>Saturday</v>
      </c>
      <c r="Z502" s="6" t="str">
        <f t="shared" si="56"/>
        <v/>
      </c>
    </row>
    <row r="503" spans="1:26" x14ac:dyDescent="0.25">
      <c r="A503" s="6">
        <f t="shared" si="57"/>
        <v>502</v>
      </c>
      <c r="B503" s="6" t="s">
        <v>331</v>
      </c>
      <c r="C503" s="7">
        <v>45807</v>
      </c>
      <c r="D503" s="7">
        <v>45814</v>
      </c>
      <c r="E503" s="24">
        <v>374</v>
      </c>
      <c r="F503" s="26">
        <f t="shared" si="53"/>
        <v>374</v>
      </c>
      <c r="G503" s="8" t="s">
        <v>344</v>
      </c>
      <c r="H503" s="8" t="s">
        <v>345</v>
      </c>
      <c r="I503" s="8">
        <v>1</v>
      </c>
      <c r="J503" s="8">
        <v>1</v>
      </c>
      <c r="K503" s="8">
        <f t="shared" si="59"/>
        <v>0</v>
      </c>
      <c r="L503" s="6" t="s">
        <v>343</v>
      </c>
      <c r="M503" s="7">
        <v>45815</v>
      </c>
      <c r="N503" s="9">
        <v>56070</v>
      </c>
      <c r="O503" s="6" t="s">
        <v>171</v>
      </c>
      <c r="P503" s="54"/>
      <c r="Q503" s="54"/>
      <c r="R503" s="10"/>
      <c r="S503" s="40"/>
      <c r="T503" s="6" t="s">
        <v>326</v>
      </c>
      <c r="U503" s="6" t="str">
        <f>VLOOKUP(O503,'Customer List'!B:C,2,)</f>
        <v>Lucknow</v>
      </c>
      <c r="V503" s="47"/>
      <c r="W503" s="7"/>
      <c r="X503" s="6" t="str">
        <f t="shared" si="54"/>
        <v/>
      </c>
      <c r="Y503" s="6" t="str">
        <f t="shared" si="55"/>
        <v>Saturday</v>
      </c>
      <c r="Z503" s="6" t="str">
        <f t="shared" si="56"/>
        <v/>
      </c>
    </row>
    <row r="504" spans="1:26" x14ac:dyDescent="0.25">
      <c r="A504" s="6">
        <f t="shared" si="57"/>
        <v>503</v>
      </c>
      <c r="B504" s="6" t="s">
        <v>331</v>
      </c>
      <c r="C504" s="7">
        <v>45807</v>
      </c>
      <c r="D504" s="7">
        <v>45814</v>
      </c>
      <c r="E504" s="24">
        <v>441</v>
      </c>
      <c r="F504" s="26">
        <f t="shared" si="53"/>
        <v>441</v>
      </c>
      <c r="G504" s="8" t="s">
        <v>346</v>
      </c>
      <c r="H504" s="8" t="s">
        <v>342</v>
      </c>
      <c r="I504" s="8">
        <v>1</v>
      </c>
      <c r="J504" s="8">
        <v>1</v>
      </c>
      <c r="K504" s="8">
        <f t="shared" si="59"/>
        <v>0</v>
      </c>
      <c r="L504" s="6" t="s">
        <v>347</v>
      </c>
      <c r="M504" s="7">
        <v>45819</v>
      </c>
      <c r="N504" s="9">
        <v>64260</v>
      </c>
      <c r="O504" s="6" t="s">
        <v>573</v>
      </c>
      <c r="P504" s="54"/>
      <c r="Q504" s="54"/>
      <c r="R504" s="10">
        <v>-20</v>
      </c>
      <c r="S504" s="40"/>
      <c r="T504" s="6" t="s">
        <v>326</v>
      </c>
      <c r="U504" s="6" t="str">
        <f>VLOOKUP(O504,'Customer List'!B:C,2,)</f>
        <v>Banglore</v>
      </c>
      <c r="V504" s="47"/>
      <c r="W504" s="7"/>
      <c r="X504" s="6" t="str">
        <f t="shared" si="54"/>
        <v/>
      </c>
      <c r="Y504" s="6" t="str">
        <f t="shared" si="55"/>
        <v>Wednesday</v>
      </c>
      <c r="Z504" s="6" t="str">
        <f t="shared" si="56"/>
        <v/>
      </c>
    </row>
    <row r="505" spans="1:26" x14ac:dyDescent="0.25">
      <c r="A505" s="6">
        <f t="shared" si="57"/>
        <v>504</v>
      </c>
      <c r="B505" s="6" t="s">
        <v>331</v>
      </c>
      <c r="C505" s="7">
        <v>45807</v>
      </c>
      <c r="D505" s="7">
        <v>45814</v>
      </c>
      <c r="E505" s="24">
        <v>587</v>
      </c>
      <c r="F505" s="26">
        <f t="shared" si="53"/>
        <v>587</v>
      </c>
      <c r="G505" s="8" t="s">
        <v>348</v>
      </c>
      <c r="H505" s="8" t="s">
        <v>349</v>
      </c>
      <c r="I505" s="8">
        <v>1</v>
      </c>
      <c r="J505" s="8">
        <v>1</v>
      </c>
      <c r="K505" s="8">
        <f t="shared" si="59"/>
        <v>0</v>
      </c>
      <c r="L505" s="6" t="s">
        <v>347</v>
      </c>
      <c r="M505" s="7">
        <v>45819</v>
      </c>
      <c r="N505" s="9">
        <v>85578</v>
      </c>
      <c r="O505" s="6" t="s">
        <v>573</v>
      </c>
      <c r="P505" s="54"/>
      <c r="Q505" s="54"/>
      <c r="R505" s="10">
        <v>-20</v>
      </c>
      <c r="S505" s="40"/>
      <c r="T505" s="6" t="s">
        <v>326</v>
      </c>
      <c r="U505" s="6" t="str">
        <f>VLOOKUP(O505,'Customer List'!B:C,2,)</f>
        <v>Banglore</v>
      </c>
      <c r="V505" s="47"/>
      <c r="W505" s="7"/>
      <c r="X505" s="6" t="str">
        <f t="shared" si="54"/>
        <v/>
      </c>
      <c r="Y505" s="6" t="str">
        <f t="shared" si="55"/>
        <v>Wednesday</v>
      </c>
      <c r="Z505" s="6" t="str">
        <f t="shared" si="56"/>
        <v/>
      </c>
    </row>
    <row r="506" spans="1:26" x14ac:dyDescent="0.25">
      <c r="A506" s="6">
        <f t="shared" si="57"/>
        <v>505</v>
      </c>
      <c r="B506" s="6" t="s">
        <v>331</v>
      </c>
      <c r="C506" s="7">
        <v>45807</v>
      </c>
      <c r="D506" s="7">
        <v>45814</v>
      </c>
      <c r="E506" s="24">
        <v>88</v>
      </c>
      <c r="F506" s="26">
        <f t="shared" si="53"/>
        <v>88</v>
      </c>
      <c r="G506" s="8" t="s">
        <v>350</v>
      </c>
      <c r="H506" s="8" t="s">
        <v>351</v>
      </c>
      <c r="I506" s="8">
        <v>1</v>
      </c>
      <c r="J506" s="8">
        <v>1</v>
      </c>
      <c r="K506" s="8">
        <f t="shared" si="59"/>
        <v>0</v>
      </c>
      <c r="L506" s="6" t="s">
        <v>352</v>
      </c>
      <c r="M506" s="7">
        <v>45815</v>
      </c>
      <c r="N506" s="9">
        <v>11126.24</v>
      </c>
      <c r="O506" s="6" t="s">
        <v>282</v>
      </c>
      <c r="P506" s="54"/>
      <c r="Q506" s="54"/>
      <c r="R506" s="10"/>
      <c r="S506" s="40"/>
      <c r="T506" s="6" t="s">
        <v>326</v>
      </c>
      <c r="U506" s="6" t="str">
        <f>VLOOKUP(O506,'Customer List'!B:C,2,)</f>
        <v>Pune</v>
      </c>
      <c r="V506" s="47"/>
      <c r="W506" s="7"/>
      <c r="X506" s="6" t="str">
        <f t="shared" si="54"/>
        <v/>
      </c>
      <c r="Y506" s="6" t="str">
        <f t="shared" si="55"/>
        <v>Saturday</v>
      </c>
      <c r="Z506" s="6" t="str">
        <f t="shared" si="56"/>
        <v/>
      </c>
    </row>
    <row r="507" spans="1:26" x14ac:dyDescent="0.25">
      <c r="A507" s="6">
        <f t="shared" si="57"/>
        <v>506</v>
      </c>
      <c r="B507" s="6" t="s">
        <v>331</v>
      </c>
      <c r="C507" s="7">
        <v>45807</v>
      </c>
      <c r="D507" s="7">
        <v>45814</v>
      </c>
      <c r="E507" s="24">
        <v>88</v>
      </c>
      <c r="F507" s="26">
        <f t="shared" si="53"/>
        <v>88</v>
      </c>
      <c r="G507" s="8" t="s">
        <v>353</v>
      </c>
      <c r="H507" s="8" t="s">
        <v>354</v>
      </c>
      <c r="I507" s="8">
        <v>1</v>
      </c>
      <c r="J507" s="8">
        <v>1</v>
      </c>
      <c r="K507" s="8">
        <f t="shared" si="59"/>
        <v>0</v>
      </c>
      <c r="L507" s="6" t="s">
        <v>352</v>
      </c>
      <c r="M507" s="7">
        <v>45815</v>
      </c>
      <c r="N507" s="9">
        <v>11126.24</v>
      </c>
      <c r="O507" s="6" t="s">
        <v>282</v>
      </c>
      <c r="P507" s="54"/>
      <c r="Q507" s="54"/>
      <c r="R507" s="10"/>
      <c r="S507" s="40"/>
      <c r="T507" s="6" t="s">
        <v>326</v>
      </c>
      <c r="U507" s="6" t="str">
        <f>VLOOKUP(O507,'Customer List'!B:C,2,)</f>
        <v>Pune</v>
      </c>
      <c r="V507" s="47"/>
      <c r="W507" s="7"/>
      <c r="X507" s="6" t="str">
        <f t="shared" si="54"/>
        <v/>
      </c>
      <c r="Y507" s="6" t="str">
        <f t="shared" si="55"/>
        <v>Saturday</v>
      </c>
      <c r="Z507" s="6" t="str">
        <f t="shared" si="56"/>
        <v/>
      </c>
    </row>
    <row r="508" spans="1:26" x14ac:dyDescent="0.25">
      <c r="A508" s="6">
        <f t="shared" si="57"/>
        <v>507</v>
      </c>
      <c r="B508" s="6" t="s">
        <v>331</v>
      </c>
      <c r="C508" s="7">
        <v>45807</v>
      </c>
      <c r="D508" s="7">
        <v>45814</v>
      </c>
      <c r="E508" s="24">
        <v>81</v>
      </c>
      <c r="F508" s="26">
        <f t="shared" si="53"/>
        <v>81</v>
      </c>
      <c r="G508" s="8" t="s">
        <v>355</v>
      </c>
      <c r="H508" s="8" t="s">
        <v>356</v>
      </c>
      <c r="I508" s="8">
        <v>1</v>
      </c>
      <c r="J508" s="8">
        <v>1</v>
      </c>
      <c r="K508" s="8">
        <f t="shared" si="59"/>
        <v>0</v>
      </c>
      <c r="L508" s="6" t="s">
        <v>343</v>
      </c>
      <c r="M508" s="7">
        <v>45815</v>
      </c>
      <c r="N508" s="9">
        <v>12180</v>
      </c>
      <c r="O508" s="6" t="s">
        <v>171</v>
      </c>
      <c r="P508" s="54"/>
      <c r="Q508" s="54"/>
      <c r="R508" s="10"/>
      <c r="S508" s="40"/>
      <c r="T508" s="6" t="s">
        <v>326</v>
      </c>
      <c r="U508" s="6" t="str">
        <f>VLOOKUP(O508,'Customer List'!B:C,2,)</f>
        <v>Lucknow</v>
      </c>
      <c r="V508" s="47"/>
      <c r="W508" s="7"/>
      <c r="X508" s="6" t="str">
        <f t="shared" si="54"/>
        <v/>
      </c>
      <c r="Y508" s="6" t="str">
        <f t="shared" si="55"/>
        <v>Saturday</v>
      </c>
      <c r="Z508" s="6" t="str">
        <f t="shared" si="56"/>
        <v/>
      </c>
    </row>
    <row r="509" spans="1:26" x14ac:dyDescent="0.25">
      <c r="A509" s="6">
        <f t="shared" si="57"/>
        <v>508</v>
      </c>
      <c r="B509" s="6" t="s">
        <v>331</v>
      </c>
      <c r="C509" s="7">
        <v>45807</v>
      </c>
      <c r="D509" s="7">
        <v>45814</v>
      </c>
      <c r="E509" s="24">
        <v>81</v>
      </c>
      <c r="F509" s="26">
        <f t="shared" si="53"/>
        <v>81</v>
      </c>
      <c r="G509" s="8" t="s">
        <v>357</v>
      </c>
      <c r="H509" s="8" t="s">
        <v>358</v>
      </c>
      <c r="I509" s="8">
        <v>1</v>
      </c>
      <c r="J509" s="8">
        <v>1</v>
      </c>
      <c r="K509" s="8">
        <f t="shared" si="59"/>
        <v>0</v>
      </c>
      <c r="L509" s="6" t="s">
        <v>359</v>
      </c>
      <c r="M509" s="7">
        <v>45828</v>
      </c>
      <c r="N509" s="9">
        <v>11310</v>
      </c>
      <c r="O509" s="6" t="s">
        <v>360</v>
      </c>
      <c r="P509" s="54"/>
      <c r="Q509" s="54"/>
      <c r="R509" s="10">
        <v>4</v>
      </c>
      <c r="S509" s="40"/>
      <c r="T509" s="6" t="s">
        <v>326</v>
      </c>
      <c r="U509" s="6" t="str">
        <f>VLOOKUP(O509,'Customer List'!B:C,2,)</f>
        <v>Delhi</v>
      </c>
      <c r="V509" s="47"/>
      <c r="W509" s="7"/>
      <c r="X509" s="6" t="str">
        <f t="shared" si="54"/>
        <v/>
      </c>
      <c r="Y509" s="6" t="str">
        <f t="shared" si="55"/>
        <v>Friday</v>
      </c>
      <c r="Z509" s="6" t="str">
        <f t="shared" si="56"/>
        <v/>
      </c>
    </row>
    <row r="510" spans="1:26" x14ac:dyDescent="0.25">
      <c r="A510" s="6">
        <f t="shared" si="57"/>
        <v>509</v>
      </c>
      <c r="B510" s="6" t="s">
        <v>19</v>
      </c>
      <c r="C510" s="7">
        <v>45808</v>
      </c>
      <c r="D510" s="7">
        <v>45808</v>
      </c>
      <c r="E510" s="24">
        <v>69</v>
      </c>
      <c r="F510" s="26">
        <f t="shared" si="53"/>
        <v>69</v>
      </c>
      <c r="G510" s="8" t="s">
        <v>361</v>
      </c>
      <c r="H510" s="8" t="s">
        <v>362</v>
      </c>
      <c r="I510" s="8">
        <v>1</v>
      </c>
      <c r="J510" s="8">
        <v>1</v>
      </c>
      <c r="K510" s="8">
        <f t="shared" si="59"/>
        <v>0</v>
      </c>
      <c r="L510" s="6" t="s">
        <v>363</v>
      </c>
      <c r="M510" s="7">
        <v>45815</v>
      </c>
      <c r="N510" s="9">
        <v>11137.5</v>
      </c>
      <c r="O510" s="6" t="s">
        <v>364</v>
      </c>
      <c r="P510" s="54"/>
      <c r="Q510" s="54"/>
      <c r="R510" s="10"/>
      <c r="S510" s="40"/>
      <c r="T510" s="6" t="s">
        <v>326</v>
      </c>
      <c r="U510" s="6" t="str">
        <f>VLOOKUP(O510,'Customer List'!B:C,2,)</f>
        <v>Thane</v>
      </c>
      <c r="V510" s="47"/>
      <c r="W510" s="7"/>
      <c r="X510" s="6" t="str">
        <f t="shared" si="54"/>
        <v/>
      </c>
      <c r="Y510" s="6" t="str">
        <f t="shared" si="55"/>
        <v>Saturday</v>
      </c>
      <c r="Z510" s="6" t="str">
        <f t="shared" si="56"/>
        <v/>
      </c>
    </row>
    <row r="511" spans="1:26" x14ac:dyDescent="0.25">
      <c r="A511" s="6">
        <f t="shared" si="57"/>
        <v>510</v>
      </c>
      <c r="B511" s="6" t="s">
        <v>19</v>
      </c>
      <c r="C511" s="7">
        <v>45808</v>
      </c>
      <c r="D511" s="7">
        <v>45808</v>
      </c>
      <c r="E511" s="24">
        <v>259</v>
      </c>
      <c r="F511" s="26">
        <f t="shared" si="53"/>
        <v>259</v>
      </c>
      <c r="G511" s="8" t="s">
        <v>365</v>
      </c>
      <c r="H511" s="8" t="s">
        <v>366</v>
      </c>
      <c r="I511" s="8">
        <v>1</v>
      </c>
      <c r="J511" s="8"/>
      <c r="K511" s="8">
        <f t="shared" si="59"/>
        <v>1</v>
      </c>
      <c r="L511" s="6"/>
      <c r="M511" s="7"/>
      <c r="N511" s="9"/>
      <c r="O511" s="6" t="s">
        <v>2038</v>
      </c>
      <c r="P511" s="54"/>
      <c r="Q511" s="54"/>
      <c r="R511" s="10">
        <v>-20</v>
      </c>
      <c r="S511" s="40" t="s">
        <v>367</v>
      </c>
      <c r="T511" s="6" t="s">
        <v>326</v>
      </c>
      <c r="U511" s="6" t="str">
        <f>VLOOKUP(O511,'Customer List'!B:C,2,)</f>
        <v>STOCK</v>
      </c>
      <c r="V511" s="47" t="s">
        <v>1162</v>
      </c>
      <c r="W511" s="7"/>
      <c r="X511" s="6" t="str">
        <f t="shared" si="54"/>
        <v/>
      </c>
      <c r="Y511" s="6" t="str">
        <f t="shared" si="55"/>
        <v/>
      </c>
      <c r="Z511" s="6" t="str">
        <f t="shared" si="56"/>
        <v/>
      </c>
    </row>
    <row r="512" spans="1:26" x14ac:dyDescent="0.25">
      <c r="A512" s="6">
        <f t="shared" si="57"/>
        <v>511</v>
      </c>
      <c r="B512" s="6" t="s">
        <v>19</v>
      </c>
      <c r="C512" s="7">
        <v>45808</v>
      </c>
      <c r="D512" s="7">
        <v>45808</v>
      </c>
      <c r="E512" s="24">
        <v>69</v>
      </c>
      <c r="F512" s="26">
        <f t="shared" si="53"/>
        <v>69</v>
      </c>
      <c r="G512" s="8" t="s">
        <v>361</v>
      </c>
      <c r="H512" s="8" t="s">
        <v>362</v>
      </c>
      <c r="I512" s="8">
        <v>1</v>
      </c>
      <c r="J512" s="8">
        <v>1</v>
      </c>
      <c r="K512" s="8">
        <f t="shared" si="59"/>
        <v>0</v>
      </c>
      <c r="L512" s="6" t="s">
        <v>653</v>
      </c>
      <c r="M512" s="7">
        <v>45835</v>
      </c>
      <c r="N512" s="9">
        <v>0</v>
      </c>
      <c r="O512" s="6" t="s">
        <v>625</v>
      </c>
      <c r="P512" s="54" t="s">
        <v>642</v>
      </c>
      <c r="Q512" s="54" t="s">
        <v>643</v>
      </c>
      <c r="R512" s="10">
        <v>4</v>
      </c>
      <c r="S512" s="40" t="s">
        <v>654</v>
      </c>
      <c r="T512" s="6" t="s">
        <v>326</v>
      </c>
      <c r="U512" s="6" t="str">
        <f>VLOOKUP(O512,'Customer List'!B:C,2,)</f>
        <v>Delhi</v>
      </c>
      <c r="V512" s="47"/>
      <c r="W512" s="7"/>
      <c r="X512" s="6" t="str">
        <f t="shared" si="54"/>
        <v/>
      </c>
      <c r="Y512" s="6" t="str">
        <f t="shared" si="55"/>
        <v>Friday</v>
      </c>
      <c r="Z512" s="6" t="str">
        <f t="shared" si="56"/>
        <v/>
      </c>
    </row>
    <row r="513" spans="1:26" x14ac:dyDescent="0.25">
      <c r="A513" s="6">
        <f t="shared" si="57"/>
        <v>512</v>
      </c>
      <c r="B513" s="6" t="s">
        <v>19</v>
      </c>
      <c r="C513" s="7">
        <v>45808</v>
      </c>
      <c r="D513" s="7">
        <v>45808</v>
      </c>
      <c r="E513" s="24">
        <v>22.4</v>
      </c>
      <c r="F513" s="26">
        <f t="shared" si="53"/>
        <v>67.199999999999989</v>
      </c>
      <c r="G513" s="8" t="s">
        <v>368</v>
      </c>
      <c r="H513" s="8" t="s">
        <v>369</v>
      </c>
      <c r="I513" s="8">
        <v>3</v>
      </c>
      <c r="J513" s="8"/>
      <c r="K513" s="8">
        <f t="shared" si="59"/>
        <v>3</v>
      </c>
      <c r="L513" s="6"/>
      <c r="M513" s="7"/>
      <c r="N513" s="9"/>
      <c r="O513" s="6" t="s">
        <v>19</v>
      </c>
      <c r="P513" s="54"/>
      <c r="Q513" s="54"/>
      <c r="R513" s="10">
        <v>4</v>
      </c>
      <c r="S513" s="40"/>
      <c r="T513" s="6" t="s">
        <v>326</v>
      </c>
      <c r="U513" s="6" t="str">
        <f>VLOOKUP(O513,'Customer List'!B:C,2,)</f>
        <v>STOCK</v>
      </c>
      <c r="V513" s="47" t="s">
        <v>1162</v>
      </c>
      <c r="W513" s="7"/>
      <c r="X513" s="6" t="str">
        <f t="shared" si="54"/>
        <v/>
      </c>
      <c r="Y513" s="6" t="str">
        <f t="shared" si="55"/>
        <v/>
      </c>
      <c r="Z513" s="6" t="str">
        <f t="shared" si="56"/>
        <v/>
      </c>
    </row>
    <row r="514" spans="1:26" x14ac:dyDescent="0.25">
      <c r="A514" s="6">
        <f t="shared" si="57"/>
        <v>513</v>
      </c>
      <c r="B514" s="6" t="s">
        <v>19</v>
      </c>
      <c r="C514" s="7">
        <v>45808</v>
      </c>
      <c r="D514" s="7">
        <v>45808</v>
      </c>
      <c r="E514" s="24">
        <v>393.4</v>
      </c>
      <c r="F514" s="26">
        <f t="shared" si="53"/>
        <v>393.4</v>
      </c>
      <c r="G514" s="8" t="s">
        <v>370</v>
      </c>
      <c r="H514" s="8" t="s">
        <v>371</v>
      </c>
      <c r="I514" s="8">
        <v>1</v>
      </c>
      <c r="J514" s="8">
        <v>1</v>
      </c>
      <c r="K514" s="8">
        <f t="shared" si="59"/>
        <v>0</v>
      </c>
      <c r="L514" s="6" t="s">
        <v>822</v>
      </c>
      <c r="M514" s="7">
        <v>45840</v>
      </c>
      <c r="N514" s="9">
        <v>50580</v>
      </c>
      <c r="O514" s="6" t="s">
        <v>466</v>
      </c>
      <c r="P514" s="54">
        <v>58152716510</v>
      </c>
      <c r="Q514" s="54" t="s">
        <v>46</v>
      </c>
      <c r="R514" s="10">
        <v>4</v>
      </c>
      <c r="S514" s="40"/>
      <c r="T514" s="6" t="s">
        <v>326</v>
      </c>
      <c r="U514" s="6" t="str">
        <f>VLOOKUP(O514,'Customer List'!B:C,2,)</f>
        <v>Hyderabad</v>
      </c>
      <c r="V514" s="47"/>
      <c r="W514" s="7">
        <v>45841</v>
      </c>
      <c r="X514" s="6">
        <f t="shared" si="54"/>
        <v>1</v>
      </c>
      <c r="Y514" s="6" t="str">
        <f t="shared" si="55"/>
        <v>Wednesday</v>
      </c>
      <c r="Z514" s="6" t="str">
        <f t="shared" si="56"/>
        <v>Thursday</v>
      </c>
    </row>
    <row r="515" spans="1:26" x14ac:dyDescent="0.25">
      <c r="A515" s="6">
        <f t="shared" si="57"/>
        <v>514</v>
      </c>
      <c r="B515" s="6" t="s">
        <v>19</v>
      </c>
      <c r="C515" s="7">
        <v>45808</v>
      </c>
      <c r="D515" s="7">
        <v>45808</v>
      </c>
      <c r="E515" s="24">
        <v>81</v>
      </c>
      <c r="F515" s="26">
        <f t="shared" si="53"/>
        <v>162</v>
      </c>
      <c r="G515" s="8" t="s">
        <v>355</v>
      </c>
      <c r="H515" s="8" t="s">
        <v>356</v>
      </c>
      <c r="I515" s="8">
        <v>2</v>
      </c>
      <c r="J515" s="8"/>
      <c r="K515" s="8">
        <f t="shared" si="59"/>
        <v>2</v>
      </c>
      <c r="L515" s="6"/>
      <c r="M515" s="7"/>
      <c r="N515" s="9"/>
      <c r="O515" s="6" t="s">
        <v>19</v>
      </c>
      <c r="P515" s="54"/>
      <c r="Q515" s="54"/>
      <c r="R515" s="10">
        <v>4</v>
      </c>
      <c r="S515" s="40"/>
      <c r="T515" s="6" t="s">
        <v>326</v>
      </c>
      <c r="U515" s="6" t="str">
        <f>VLOOKUP(O515,'Customer List'!B:C,2,)</f>
        <v>STOCK</v>
      </c>
      <c r="V515" s="47" t="s">
        <v>1162</v>
      </c>
      <c r="W515" s="7"/>
      <c r="X515" s="6" t="str">
        <f t="shared" si="54"/>
        <v/>
      </c>
      <c r="Y515" s="6" t="str">
        <f t="shared" si="55"/>
        <v/>
      </c>
      <c r="Z515" s="6" t="str">
        <f t="shared" si="56"/>
        <v/>
      </c>
    </row>
    <row r="516" spans="1:26" x14ac:dyDescent="0.25">
      <c r="A516" s="6">
        <f t="shared" si="57"/>
        <v>515</v>
      </c>
      <c r="B516" s="6" t="s">
        <v>372</v>
      </c>
      <c r="C516" s="7">
        <v>45817</v>
      </c>
      <c r="D516" s="7">
        <v>45821</v>
      </c>
      <c r="E516" s="24">
        <v>8339</v>
      </c>
      <c r="F516" s="26">
        <f t="shared" ref="F516:F579" si="60">E516*I516</f>
        <v>8339</v>
      </c>
      <c r="G516" s="8" t="s">
        <v>373</v>
      </c>
      <c r="H516" s="8" t="s">
        <v>374</v>
      </c>
      <c r="I516" s="8">
        <v>1</v>
      </c>
      <c r="J516" s="8">
        <v>1</v>
      </c>
      <c r="K516" s="8">
        <f t="shared" si="59"/>
        <v>0</v>
      </c>
      <c r="L516" s="6" t="s">
        <v>375</v>
      </c>
      <c r="M516" s="7">
        <v>45824</v>
      </c>
      <c r="N516" s="9">
        <v>1197243.44</v>
      </c>
      <c r="O516" s="6" t="s">
        <v>376</v>
      </c>
      <c r="P516" s="54"/>
      <c r="Q516" s="54"/>
      <c r="R516" s="10">
        <v>-20</v>
      </c>
      <c r="S516" s="40"/>
      <c r="T516" s="6" t="s">
        <v>326</v>
      </c>
      <c r="U516" s="6" t="str">
        <f>VLOOKUP(O516,'Customer List'!B:C,2,)</f>
        <v>Gujrat</v>
      </c>
      <c r="V516" s="47"/>
      <c r="W516" s="7"/>
      <c r="X516" s="6" t="str">
        <f t="shared" si="54"/>
        <v/>
      </c>
      <c r="Y516" s="6" t="str">
        <f t="shared" si="55"/>
        <v>Monday</v>
      </c>
      <c r="Z516" s="6" t="str">
        <f t="shared" si="56"/>
        <v/>
      </c>
    </row>
    <row r="517" spans="1:26" x14ac:dyDescent="0.25">
      <c r="A517" s="6">
        <f t="shared" si="57"/>
        <v>516</v>
      </c>
      <c r="B517" s="6" t="s">
        <v>377</v>
      </c>
      <c r="C517" s="7">
        <v>45820</v>
      </c>
      <c r="D517" s="7">
        <v>45826</v>
      </c>
      <c r="E517" s="24">
        <v>188</v>
      </c>
      <c r="F517" s="26">
        <f t="shared" si="60"/>
        <v>188</v>
      </c>
      <c r="G517" s="8" t="s">
        <v>378</v>
      </c>
      <c r="H517" s="8" t="s">
        <v>379</v>
      </c>
      <c r="I517" s="8">
        <v>1</v>
      </c>
      <c r="J517" s="8">
        <v>1</v>
      </c>
      <c r="K517" s="8">
        <f t="shared" si="59"/>
        <v>0</v>
      </c>
      <c r="L517" s="6" t="s">
        <v>380</v>
      </c>
      <c r="M517" s="7">
        <v>45832</v>
      </c>
      <c r="N517" s="9">
        <v>22999.5</v>
      </c>
      <c r="O517" s="6" t="s">
        <v>48</v>
      </c>
      <c r="P517" s="54"/>
      <c r="Q517" s="54"/>
      <c r="R517" s="10">
        <v>-20</v>
      </c>
      <c r="S517" s="40"/>
      <c r="T517" s="6" t="s">
        <v>326</v>
      </c>
      <c r="U517" s="6" t="str">
        <f>VLOOKUP(O517,'Customer List'!B:C,2,)</f>
        <v>Faridabad</v>
      </c>
      <c r="V517" s="47"/>
      <c r="W517" s="7"/>
      <c r="X517" s="6" t="str">
        <f t="shared" ref="X517:X580" si="61">IF(W517="", "", W517-M517)</f>
        <v/>
      </c>
      <c r="Y517" s="6" t="str">
        <f t="shared" ref="Y517:Y580" si="62">IF(M517="", "", TEXT(M517, "dddd"))</f>
        <v>Tuesday</v>
      </c>
      <c r="Z517" s="6" t="str">
        <f t="shared" ref="Z517:Z580" si="63">IF(W517="", "", TEXT(W517, "dddd"))</f>
        <v/>
      </c>
    </row>
    <row r="518" spans="1:26" x14ac:dyDescent="0.25">
      <c r="A518" s="6">
        <f t="shared" si="57"/>
        <v>517</v>
      </c>
      <c r="B518" s="6" t="s">
        <v>377</v>
      </c>
      <c r="C518" s="7">
        <v>45820</v>
      </c>
      <c r="D518" s="7">
        <v>45826</v>
      </c>
      <c r="E518" s="24">
        <v>374</v>
      </c>
      <c r="F518" s="26">
        <f t="shared" si="60"/>
        <v>374</v>
      </c>
      <c r="G518" s="8" t="s">
        <v>381</v>
      </c>
      <c r="H518" s="8" t="s">
        <v>382</v>
      </c>
      <c r="I518" s="8">
        <v>1</v>
      </c>
      <c r="J518" s="8">
        <v>1</v>
      </c>
      <c r="K518" s="8">
        <f t="shared" si="59"/>
        <v>0</v>
      </c>
      <c r="L518" s="6" t="s">
        <v>383</v>
      </c>
      <c r="M518" s="7">
        <v>45832</v>
      </c>
      <c r="N518" s="9">
        <v>48193</v>
      </c>
      <c r="O518" s="6" t="s">
        <v>260</v>
      </c>
      <c r="P518" s="54"/>
      <c r="Q518" s="54"/>
      <c r="R518" s="10">
        <v>-20</v>
      </c>
      <c r="S518" s="40"/>
      <c r="T518" s="6" t="s">
        <v>326</v>
      </c>
      <c r="U518" s="6" t="str">
        <f>VLOOKUP(O518,'Customer List'!B:C,2,)</f>
        <v>Delhi</v>
      </c>
      <c r="V518" s="47"/>
      <c r="W518" s="7"/>
      <c r="X518" s="6" t="str">
        <f t="shared" si="61"/>
        <v/>
      </c>
      <c r="Y518" s="6" t="str">
        <f t="shared" si="62"/>
        <v>Tuesday</v>
      </c>
      <c r="Z518" s="6" t="str">
        <f t="shared" si="63"/>
        <v/>
      </c>
    </row>
    <row r="519" spans="1:26" x14ac:dyDescent="0.25">
      <c r="A519" s="6">
        <f t="shared" si="57"/>
        <v>518</v>
      </c>
      <c r="B519" s="6" t="s">
        <v>377</v>
      </c>
      <c r="C519" s="7">
        <v>45820</v>
      </c>
      <c r="D519" s="7">
        <v>45826</v>
      </c>
      <c r="E519" s="24">
        <v>732</v>
      </c>
      <c r="F519" s="26">
        <f t="shared" si="60"/>
        <v>732</v>
      </c>
      <c r="G519" s="8" t="s">
        <v>384</v>
      </c>
      <c r="H519" s="8" t="s">
        <v>385</v>
      </c>
      <c r="I519" s="8">
        <v>1</v>
      </c>
      <c r="J519" s="8">
        <v>1</v>
      </c>
      <c r="K519" s="8">
        <f t="shared" si="59"/>
        <v>0</v>
      </c>
      <c r="L519" s="6" t="s">
        <v>359</v>
      </c>
      <c r="M519" s="7">
        <v>45828</v>
      </c>
      <c r="N519" s="9">
        <v>101400</v>
      </c>
      <c r="O519" s="6" t="s">
        <v>360</v>
      </c>
      <c r="P519" s="54"/>
      <c r="Q519" s="54"/>
      <c r="R519" s="10">
        <v>-20</v>
      </c>
      <c r="S519" s="40"/>
      <c r="T519" s="6" t="s">
        <v>326</v>
      </c>
      <c r="U519" s="6" t="str">
        <f>VLOOKUP(O519,'Customer List'!B:C,2,)</f>
        <v>Delhi</v>
      </c>
      <c r="V519" s="47"/>
      <c r="W519" s="7"/>
      <c r="X519" s="6" t="str">
        <f t="shared" si="61"/>
        <v/>
      </c>
      <c r="Y519" s="6" t="str">
        <f t="shared" si="62"/>
        <v>Friday</v>
      </c>
      <c r="Z519" s="6" t="str">
        <f t="shared" si="63"/>
        <v/>
      </c>
    </row>
    <row r="520" spans="1:26" x14ac:dyDescent="0.25">
      <c r="A520" s="6">
        <f t="shared" si="57"/>
        <v>519</v>
      </c>
      <c r="B520" s="6" t="s">
        <v>377</v>
      </c>
      <c r="C520" s="7">
        <v>45820</v>
      </c>
      <c r="D520" s="7">
        <v>45826</v>
      </c>
      <c r="E520" s="24">
        <v>126.88</v>
      </c>
      <c r="F520" s="26">
        <f t="shared" si="60"/>
        <v>126.88</v>
      </c>
      <c r="G520" s="8" t="s">
        <v>386</v>
      </c>
      <c r="H520" s="8" t="s">
        <v>387</v>
      </c>
      <c r="I520" s="8">
        <v>1</v>
      </c>
      <c r="J520" s="8">
        <v>1</v>
      </c>
      <c r="K520" s="8">
        <f t="shared" si="59"/>
        <v>0</v>
      </c>
      <c r="L520" s="6" t="s">
        <v>388</v>
      </c>
      <c r="M520" s="7">
        <v>45829</v>
      </c>
      <c r="N520" s="9">
        <v>20390.63</v>
      </c>
      <c r="O520" s="6" t="s">
        <v>389</v>
      </c>
      <c r="P520" s="54">
        <v>58152287653</v>
      </c>
      <c r="Q520" s="54" t="s">
        <v>46</v>
      </c>
      <c r="R520" s="10">
        <v>-20</v>
      </c>
      <c r="S520" s="40"/>
      <c r="T520" s="6" t="s">
        <v>326</v>
      </c>
      <c r="U520" s="6" t="str">
        <f>VLOOKUP(O520,'Customer List'!B:C,2,)</f>
        <v>Pune</v>
      </c>
      <c r="V520" s="47"/>
      <c r="W520" s="7">
        <v>45831</v>
      </c>
      <c r="X520" s="6">
        <f t="shared" si="61"/>
        <v>2</v>
      </c>
      <c r="Y520" s="6" t="str">
        <f t="shared" si="62"/>
        <v>Saturday</v>
      </c>
      <c r="Z520" s="6" t="str">
        <f t="shared" si="63"/>
        <v>Monday</v>
      </c>
    </row>
    <row r="521" spans="1:26" x14ac:dyDescent="0.25">
      <c r="A521" s="6">
        <f t="shared" si="57"/>
        <v>520</v>
      </c>
      <c r="B521" s="6" t="s">
        <v>377</v>
      </c>
      <c r="C521" s="7">
        <v>45820</v>
      </c>
      <c r="D521" s="7">
        <v>45826</v>
      </c>
      <c r="E521" s="24">
        <v>105.46</v>
      </c>
      <c r="F521" s="26">
        <f t="shared" si="60"/>
        <v>105.46</v>
      </c>
      <c r="G521" s="8" t="s">
        <v>390</v>
      </c>
      <c r="H521" s="8" t="s">
        <v>391</v>
      </c>
      <c r="I521" s="8">
        <v>1</v>
      </c>
      <c r="J521" s="8">
        <v>1</v>
      </c>
      <c r="K521" s="8">
        <f t="shared" si="59"/>
        <v>0</v>
      </c>
      <c r="L521" s="6" t="s">
        <v>388</v>
      </c>
      <c r="M521" s="7">
        <v>45829</v>
      </c>
      <c r="N521" s="9">
        <v>16948.13</v>
      </c>
      <c r="O521" s="6" t="s">
        <v>389</v>
      </c>
      <c r="P521" s="54">
        <v>58152287653</v>
      </c>
      <c r="Q521" s="54" t="s">
        <v>46</v>
      </c>
      <c r="R521" s="10">
        <v>-20</v>
      </c>
      <c r="S521" s="40"/>
      <c r="T521" s="6" t="s">
        <v>326</v>
      </c>
      <c r="U521" s="6" t="str">
        <f>VLOOKUP(O521,'Customer List'!B:C,2,)</f>
        <v>Pune</v>
      </c>
      <c r="V521" s="47"/>
      <c r="W521" s="7">
        <v>45831</v>
      </c>
      <c r="X521" s="6">
        <f t="shared" si="61"/>
        <v>2</v>
      </c>
      <c r="Y521" s="6" t="str">
        <f t="shared" si="62"/>
        <v>Saturday</v>
      </c>
      <c r="Z521" s="6" t="str">
        <f t="shared" si="63"/>
        <v>Monday</v>
      </c>
    </row>
    <row r="522" spans="1:26" x14ac:dyDescent="0.25">
      <c r="A522" s="6">
        <f t="shared" si="57"/>
        <v>521</v>
      </c>
      <c r="B522" s="6" t="s">
        <v>377</v>
      </c>
      <c r="C522" s="7">
        <v>45820</v>
      </c>
      <c r="D522" s="7">
        <v>45826</v>
      </c>
      <c r="E522" s="24">
        <v>192</v>
      </c>
      <c r="F522" s="26">
        <f t="shared" si="60"/>
        <v>192</v>
      </c>
      <c r="G522" s="8" t="s">
        <v>392</v>
      </c>
      <c r="H522" s="8" t="s">
        <v>393</v>
      </c>
      <c r="I522" s="8">
        <v>1</v>
      </c>
      <c r="J522" s="8">
        <v>1</v>
      </c>
      <c r="K522" s="8">
        <f t="shared" si="59"/>
        <v>0</v>
      </c>
      <c r="L522" s="6" t="s">
        <v>173</v>
      </c>
      <c r="M522" s="7">
        <v>45829</v>
      </c>
      <c r="N522" s="9">
        <v>28770</v>
      </c>
      <c r="O522" s="6" t="s">
        <v>174</v>
      </c>
      <c r="P522" s="54">
        <v>58152285520</v>
      </c>
      <c r="Q522" s="54" t="s">
        <v>46</v>
      </c>
      <c r="R522" s="10">
        <v>-20</v>
      </c>
      <c r="S522" s="40"/>
      <c r="T522" s="6" t="s">
        <v>326</v>
      </c>
      <c r="U522" s="6" t="str">
        <f>VLOOKUP(O522,'Customer List'!B:C,2,)</f>
        <v>Bhopal</v>
      </c>
      <c r="V522" s="47"/>
      <c r="W522" s="7">
        <v>45832</v>
      </c>
      <c r="X522" s="6">
        <f t="shared" si="61"/>
        <v>3</v>
      </c>
      <c r="Y522" s="6" t="str">
        <f t="shared" si="62"/>
        <v>Saturday</v>
      </c>
      <c r="Z522" s="6" t="str">
        <f t="shared" si="63"/>
        <v>Tuesday</v>
      </c>
    </row>
    <row r="523" spans="1:26" x14ac:dyDescent="0.25">
      <c r="A523" s="6">
        <f t="shared" si="57"/>
        <v>522</v>
      </c>
      <c r="B523" s="6" t="s">
        <v>377</v>
      </c>
      <c r="C523" s="7">
        <v>45820</v>
      </c>
      <c r="D523" s="7">
        <v>45826</v>
      </c>
      <c r="E523" s="24">
        <v>178</v>
      </c>
      <c r="F523" s="26">
        <f t="shared" si="60"/>
        <v>178</v>
      </c>
      <c r="G523" s="8" t="s">
        <v>394</v>
      </c>
      <c r="H523" s="8" t="s">
        <v>395</v>
      </c>
      <c r="I523" s="8">
        <v>1</v>
      </c>
      <c r="J523" s="8">
        <v>1</v>
      </c>
      <c r="K523" s="8">
        <f t="shared" si="59"/>
        <v>0</v>
      </c>
      <c r="L523" s="6" t="s">
        <v>396</v>
      </c>
      <c r="M523" s="7">
        <v>45829</v>
      </c>
      <c r="N523" s="9">
        <v>27432</v>
      </c>
      <c r="O523" s="6" t="s">
        <v>397</v>
      </c>
      <c r="P523" s="54">
        <v>58152285811</v>
      </c>
      <c r="Q523" s="54" t="s">
        <v>46</v>
      </c>
      <c r="R523" s="10">
        <v>-20</v>
      </c>
      <c r="S523" s="40"/>
      <c r="T523" s="6" t="s">
        <v>326</v>
      </c>
      <c r="U523" s="6" t="str">
        <f>VLOOKUP(O523,'Customer List'!B:C,2,)</f>
        <v>Bhopal</v>
      </c>
      <c r="V523" s="47"/>
      <c r="W523" s="7">
        <v>45831</v>
      </c>
      <c r="X523" s="6">
        <f t="shared" si="61"/>
        <v>2</v>
      </c>
      <c r="Y523" s="6" t="str">
        <f t="shared" si="62"/>
        <v>Saturday</v>
      </c>
      <c r="Z523" s="6" t="str">
        <f t="shared" si="63"/>
        <v>Monday</v>
      </c>
    </row>
    <row r="524" spans="1:26" x14ac:dyDescent="0.25">
      <c r="A524" s="6">
        <f t="shared" si="57"/>
        <v>523</v>
      </c>
      <c r="B524" s="6" t="s">
        <v>377</v>
      </c>
      <c r="C524" s="7">
        <v>45820</v>
      </c>
      <c r="D524" s="7">
        <v>45826</v>
      </c>
      <c r="E524" s="24">
        <v>191.57</v>
      </c>
      <c r="F524" s="26">
        <f t="shared" si="60"/>
        <v>191.57</v>
      </c>
      <c r="G524" s="8" t="s">
        <v>398</v>
      </c>
      <c r="H524" s="8" t="s">
        <v>399</v>
      </c>
      <c r="I524" s="8">
        <v>1</v>
      </c>
      <c r="J524" s="8">
        <v>1</v>
      </c>
      <c r="K524" s="8">
        <f t="shared" si="59"/>
        <v>0</v>
      </c>
      <c r="L524" s="6" t="s">
        <v>400</v>
      </c>
      <c r="M524" s="7">
        <v>45832</v>
      </c>
      <c r="N524" s="9">
        <v>28171.5</v>
      </c>
      <c r="O524" s="6" t="s">
        <v>301</v>
      </c>
      <c r="P524" s="54">
        <v>58152373871</v>
      </c>
      <c r="Q524" s="54" t="s">
        <v>46</v>
      </c>
      <c r="R524" s="10">
        <v>-20</v>
      </c>
      <c r="S524" s="40"/>
      <c r="T524" s="6" t="s">
        <v>326</v>
      </c>
      <c r="U524" s="6" t="str">
        <f>VLOOKUP(O524,'Customer List'!B:C,2,)</f>
        <v>Kerala</v>
      </c>
      <c r="V524" s="47"/>
      <c r="W524" s="7">
        <v>45835</v>
      </c>
      <c r="X524" s="6">
        <f t="shared" si="61"/>
        <v>3</v>
      </c>
      <c r="Y524" s="6" t="str">
        <f t="shared" si="62"/>
        <v>Tuesday</v>
      </c>
      <c r="Z524" s="6" t="str">
        <f t="shared" si="63"/>
        <v>Friday</v>
      </c>
    </row>
    <row r="525" spans="1:26" x14ac:dyDescent="0.25">
      <c r="A525" s="6">
        <f t="shared" ref="A525:A588" si="64">A524+1</f>
        <v>524</v>
      </c>
      <c r="B525" s="6" t="s">
        <v>377</v>
      </c>
      <c r="C525" s="7">
        <v>45820</v>
      </c>
      <c r="D525" s="7">
        <v>45826</v>
      </c>
      <c r="E525" s="24">
        <v>374</v>
      </c>
      <c r="F525" s="26">
        <f t="shared" si="60"/>
        <v>374</v>
      </c>
      <c r="G525" s="8" t="s">
        <v>401</v>
      </c>
      <c r="H525" s="8" t="s">
        <v>402</v>
      </c>
      <c r="I525" s="8">
        <v>1</v>
      </c>
      <c r="J525" s="8">
        <v>1</v>
      </c>
      <c r="K525" s="8">
        <f t="shared" si="59"/>
        <v>0</v>
      </c>
      <c r="L525" s="6" t="s">
        <v>403</v>
      </c>
      <c r="M525" s="7">
        <v>45829</v>
      </c>
      <c r="N525" s="9">
        <v>56070</v>
      </c>
      <c r="O525" s="6" t="s">
        <v>404</v>
      </c>
      <c r="P525" s="54">
        <v>58152287325</v>
      </c>
      <c r="Q525" s="54" t="s">
        <v>46</v>
      </c>
      <c r="R525" s="10">
        <v>-20</v>
      </c>
      <c r="S525" s="40"/>
      <c r="T525" s="6" t="s">
        <v>326</v>
      </c>
      <c r="U525" s="6" t="str">
        <f>VLOOKUP(O525,'Customer List'!B:C,2,)</f>
        <v>Pune</v>
      </c>
      <c r="V525" s="47"/>
      <c r="W525" s="7">
        <v>45831</v>
      </c>
      <c r="X525" s="6">
        <f t="shared" si="61"/>
        <v>2</v>
      </c>
      <c r="Y525" s="6" t="str">
        <f t="shared" si="62"/>
        <v>Saturday</v>
      </c>
      <c r="Z525" s="6" t="str">
        <f t="shared" si="63"/>
        <v>Monday</v>
      </c>
    </row>
    <row r="526" spans="1:26" x14ac:dyDescent="0.25">
      <c r="A526" s="6">
        <f t="shared" si="64"/>
        <v>525</v>
      </c>
      <c r="B526" s="6" t="s">
        <v>377</v>
      </c>
      <c r="C526" s="7">
        <v>45820</v>
      </c>
      <c r="D526" s="7">
        <v>45826</v>
      </c>
      <c r="E526" s="24">
        <v>312</v>
      </c>
      <c r="F526" s="26">
        <f t="shared" si="60"/>
        <v>312</v>
      </c>
      <c r="G526" s="8" t="s">
        <v>405</v>
      </c>
      <c r="H526" s="8" t="s">
        <v>406</v>
      </c>
      <c r="I526" s="8">
        <v>1</v>
      </c>
      <c r="J526" s="8">
        <v>1</v>
      </c>
      <c r="K526" s="8">
        <f t="shared" si="59"/>
        <v>0</v>
      </c>
      <c r="L526" s="6" t="s">
        <v>407</v>
      </c>
      <c r="M526" s="7">
        <v>45829</v>
      </c>
      <c r="N526" s="9">
        <v>46830</v>
      </c>
      <c r="O526" s="6" t="s">
        <v>408</v>
      </c>
      <c r="P526" s="54">
        <v>58152288014</v>
      </c>
      <c r="Q526" s="54" t="s">
        <v>46</v>
      </c>
      <c r="R526" s="10">
        <v>-20</v>
      </c>
      <c r="S526" s="40"/>
      <c r="T526" s="6" t="s">
        <v>326</v>
      </c>
      <c r="U526" s="6" t="str">
        <f>VLOOKUP(O526,'Customer List'!B:C,2,)</f>
        <v>Hyderabad</v>
      </c>
      <c r="V526" s="47"/>
      <c r="W526" s="7">
        <v>45831</v>
      </c>
      <c r="X526" s="6">
        <f t="shared" si="61"/>
        <v>2</v>
      </c>
      <c r="Y526" s="6" t="str">
        <f t="shared" si="62"/>
        <v>Saturday</v>
      </c>
      <c r="Z526" s="6" t="str">
        <f t="shared" si="63"/>
        <v>Monday</v>
      </c>
    </row>
    <row r="527" spans="1:26" x14ac:dyDescent="0.25">
      <c r="A527" s="6">
        <f t="shared" si="64"/>
        <v>526</v>
      </c>
      <c r="B527" s="6" t="s">
        <v>377</v>
      </c>
      <c r="C527" s="7">
        <v>45820</v>
      </c>
      <c r="D527" s="7">
        <v>45826</v>
      </c>
      <c r="E527" s="24">
        <v>188</v>
      </c>
      <c r="F527" s="26">
        <f t="shared" si="60"/>
        <v>188</v>
      </c>
      <c r="G527" s="8" t="s">
        <v>409</v>
      </c>
      <c r="H527" s="8" t="s">
        <v>410</v>
      </c>
      <c r="I527" s="8">
        <v>1</v>
      </c>
      <c r="J527" s="8">
        <v>1</v>
      </c>
      <c r="K527" s="8">
        <f t="shared" si="59"/>
        <v>0</v>
      </c>
      <c r="L527" s="6" t="s">
        <v>407</v>
      </c>
      <c r="M527" s="7">
        <v>45829</v>
      </c>
      <c r="N527" s="9">
        <v>28245</v>
      </c>
      <c r="O527" s="6" t="s">
        <v>408</v>
      </c>
      <c r="P527" s="54">
        <v>58152288014</v>
      </c>
      <c r="Q527" s="54" t="s">
        <v>46</v>
      </c>
      <c r="R527" s="10">
        <v>-20</v>
      </c>
      <c r="S527" s="40"/>
      <c r="T527" s="6" t="s">
        <v>326</v>
      </c>
      <c r="U527" s="6" t="str">
        <f>VLOOKUP(O527,'Customer List'!B:C,2,)</f>
        <v>Hyderabad</v>
      </c>
      <c r="V527" s="47"/>
      <c r="W527" s="7">
        <v>45831</v>
      </c>
      <c r="X527" s="6">
        <f t="shared" si="61"/>
        <v>2</v>
      </c>
      <c r="Y527" s="6" t="str">
        <f t="shared" si="62"/>
        <v>Saturday</v>
      </c>
      <c r="Z527" s="6" t="str">
        <f t="shared" si="63"/>
        <v>Monday</v>
      </c>
    </row>
    <row r="528" spans="1:26" x14ac:dyDescent="0.25">
      <c r="A528" s="6">
        <f t="shared" si="64"/>
        <v>527</v>
      </c>
      <c r="B528" s="6" t="s">
        <v>377</v>
      </c>
      <c r="C528" s="7">
        <v>45820</v>
      </c>
      <c r="D528" s="7">
        <v>45826</v>
      </c>
      <c r="E528" s="24">
        <v>658</v>
      </c>
      <c r="F528" s="26">
        <f t="shared" si="60"/>
        <v>658</v>
      </c>
      <c r="G528" s="8" t="s">
        <v>411</v>
      </c>
      <c r="H528" s="8" t="s">
        <v>412</v>
      </c>
      <c r="I528" s="8">
        <v>1</v>
      </c>
      <c r="J528" s="8">
        <v>1</v>
      </c>
      <c r="K528" s="8">
        <f t="shared" si="59"/>
        <v>0</v>
      </c>
      <c r="L528" s="6" t="s">
        <v>413</v>
      </c>
      <c r="M528" s="7">
        <v>45831</v>
      </c>
      <c r="N528" s="9">
        <v>84835</v>
      </c>
      <c r="O528" s="6" t="s">
        <v>36</v>
      </c>
      <c r="P528" s="54"/>
      <c r="Q528" s="54"/>
      <c r="R528" s="10">
        <v>-20</v>
      </c>
      <c r="S528" s="40"/>
      <c r="T528" s="6" t="s">
        <v>326</v>
      </c>
      <c r="U528" s="6" t="str">
        <f>VLOOKUP(O528,'Customer List'!B:C,2,)</f>
        <v>Delhi</v>
      </c>
      <c r="V528" s="47"/>
      <c r="W528" s="7"/>
      <c r="X528" s="6" t="str">
        <f t="shared" si="61"/>
        <v/>
      </c>
      <c r="Y528" s="6" t="str">
        <f t="shared" si="62"/>
        <v>Monday</v>
      </c>
      <c r="Z528" s="6" t="str">
        <f t="shared" si="63"/>
        <v/>
      </c>
    </row>
    <row r="529" spans="1:26" x14ac:dyDescent="0.25">
      <c r="A529" s="6">
        <f t="shared" si="64"/>
        <v>528</v>
      </c>
      <c r="B529" s="6" t="s">
        <v>377</v>
      </c>
      <c r="C529" s="7">
        <v>45820</v>
      </c>
      <c r="D529" s="7">
        <v>45826</v>
      </c>
      <c r="E529" s="24">
        <v>14</v>
      </c>
      <c r="F529" s="26">
        <f t="shared" si="60"/>
        <v>14</v>
      </c>
      <c r="G529" s="8" t="s">
        <v>414</v>
      </c>
      <c r="H529" s="8" t="s">
        <v>415</v>
      </c>
      <c r="I529" s="8">
        <v>1</v>
      </c>
      <c r="J529" s="8">
        <v>1</v>
      </c>
      <c r="K529" s="8">
        <f t="shared" si="59"/>
        <v>0</v>
      </c>
      <c r="L529" s="6" t="s">
        <v>416</v>
      </c>
      <c r="M529" s="7">
        <v>45829</v>
      </c>
      <c r="N529" s="9">
        <v>0</v>
      </c>
      <c r="O529" s="6" t="s">
        <v>174</v>
      </c>
      <c r="P529" s="54">
        <v>58152285520</v>
      </c>
      <c r="Q529" s="54" t="s">
        <v>46</v>
      </c>
      <c r="R529" s="10">
        <v>4</v>
      </c>
      <c r="S529" s="40" t="s">
        <v>417</v>
      </c>
      <c r="T529" s="6" t="s">
        <v>326</v>
      </c>
      <c r="U529" s="6" t="str">
        <f>VLOOKUP(O529,'Customer List'!B:C,2,)</f>
        <v>Bhopal</v>
      </c>
      <c r="V529" s="47"/>
      <c r="W529" s="7">
        <v>45832</v>
      </c>
      <c r="X529" s="6">
        <f t="shared" si="61"/>
        <v>3</v>
      </c>
      <c r="Y529" s="6" t="str">
        <f t="shared" si="62"/>
        <v>Saturday</v>
      </c>
      <c r="Z529" s="6" t="str">
        <f t="shared" si="63"/>
        <v>Tuesday</v>
      </c>
    </row>
    <row r="530" spans="1:26" x14ac:dyDescent="0.25">
      <c r="A530" s="6">
        <f t="shared" si="64"/>
        <v>529</v>
      </c>
      <c r="B530" s="6">
        <v>90228222</v>
      </c>
      <c r="C530" s="7">
        <v>45807</v>
      </c>
      <c r="D530" s="7">
        <v>45810</v>
      </c>
      <c r="E530" s="24">
        <v>324.8</v>
      </c>
      <c r="F530" s="26">
        <f t="shared" si="60"/>
        <v>324.8</v>
      </c>
      <c r="G530" s="8" t="s">
        <v>418</v>
      </c>
      <c r="H530" s="8" t="s">
        <v>419</v>
      </c>
      <c r="I530" s="8">
        <v>1</v>
      </c>
      <c r="J530" s="8">
        <v>1</v>
      </c>
      <c r="K530" s="8">
        <f>I530-J530</f>
        <v>0</v>
      </c>
      <c r="L530" s="6" t="s">
        <v>420</v>
      </c>
      <c r="M530" s="7">
        <v>45812</v>
      </c>
      <c r="N530" s="9">
        <v>45472</v>
      </c>
      <c r="O530" s="6" t="s">
        <v>421</v>
      </c>
      <c r="P530" s="54"/>
      <c r="Q530" s="54"/>
      <c r="R530" s="10"/>
      <c r="S530" s="40"/>
      <c r="T530" s="6" t="s">
        <v>422</v>
      </c>
      <c r="U530" s="6" t="str">
        <f>VLOOKUP(O530,'Customer List'!B:C,2,)</f>
        <v>Kolkata</v>
      </c>
      <c r="V530" s="47"/>
      <c r="W530" s="7"/>
      <c r="X530" s="6" t="str">
        <f t="shared" si="61"/>
        <v/>
      </c>
      <c r="Y530" s="6" t="str">
        <f t="shared" si="62"/>
        <v>Wednesday</v>
      </c>
      <c r="Z530" s="6" t="str">
        <f t="shared" si="63"/>
        <v/>
      </c>
    </row>
    <row r="531" spans="1:26" x14ac:dyDescent="0.25">
      <c r="A531" s="6">
        <f t="shared" si="64"/>
        <v>530</v>
      </c>
      <c r="B531" s="6">
        <v>90228222</v>
      </c>
      <c r="C531" s="7">
        <v>45807</v>
      </c>
      <c r="D531" s="7">
        <v>45810</v>
      </c>
      <c r="E531" s="24">
        <v>324.8</v>
      </c>
      <c r="F531" s="26">
        <f t="shared" si="60"/>
        <v>324.8</v>
      </c>
      <c r="G531" s="8" t="s">
        <v>423</v>
      </c>
      <c r="H531" s="8" t="s">
        <v>424</v>
      </c>
      <c r="I531" s="8">
        <v>1</v>
      </c>
      <c r="J531" s="8">
        <v>1</v>
      </c>
      <c r="K531" s="8">
        <f>I531-J531</f>
        <v>0</v>
      </c>
      <c r="L531" s="6" t="s">
        <v>425</v>
      </c>
      <c r="M531" s="7">
        <v>45812</v>
      </c>
      <c r="N531" s="9">
        <v>46771</v>
      </c>
      <c r="O531" s="6" t="s">
        <v>308</v>
      </c>
      <c r="P531" s="54"/>
      <c r="Q531" s="54"/>
      <c r="R531" s="10"/>
      <c r="S531" s="40"/>
      <c r="T531" s="6" t="s">
        <v>422</v>
      </c>
      <c r="U531" s="6" t="str">
        <f>VLOOKUP(O531,'Customer List'!B:C,2,)</f>
        <v>Banglore</v>
      </c>
      <c r="V531" s="47"/>
      <c r="W531" s="7"/>
      <c r="X531" s="6" t="str">
        <f t="shared" si="61"/>
        <v/>
      </c>
      <c r="Y531" s="6" t="str">
        <f t="shared" si="62"/>
        <v>Wednesday</v>
      </c>
      <c r="Z531" s="6" t="str">
        <f t="shared" si="63"/>
        <v/>
      </c>
    </row>
    <row r="532" spans="1:26" x14ac:dyDescent="0.25">
      <c r="A532" s="6">
        <f t="shared" si="64"/>
        <v>531</v>
      </c>
      <c r="B532" s="6">
        <v>173498</v>
      </c>
      <c r="C532" s="7">
        <v>45804</v>
      </c>
      <c r="D532" s="7">
        <v>45810</v>
      </c>
      <c r="E532" s="24">
        <v>378</v>
      </c>
      <c r="F532" s="26">
        <f t="shared" si="60"/>
        <v>378</v>
      </c>
      <c r="G532" s="8" t="s">
        <v>426</v>
      </c>
      <c r="H532" s="8" t="s">
        <v>427</v>
      </c>
      <c r="I532" s="8">
        <v>1</v>
      </c>
      <c r="J532" s="8">
        <v>1</v>
      </c>
      <c r="K532" s="8">
        <f>I532-J532</f>
        <v>0</v>
      </c>
      <c r="L532" s="6" t="s">
        <v>428</v>
      </c>
      <c r="M532" s="7">
        <v>45810</v>
      </c>
      <c r="N532" s="9">
        <v>46305</v>
      </c>
      <c r="O532" s="6" t="s">
        <v>1914</v>
      </c>
      <c r="P532" s="54"/>
      <c r="Q532" s="54"/>
      <c r="R532" s="10"/>
      <c r="S532" s="40"/>
      <c r="T532" s="6" t="s">
        <v>429</v>
      </c>
      <c r="U532" s="6" t="str">
        <f>VLOOKUP(O532,'Customer List'!B:C,2,)</f>
        <v>Banglore</v>
      </c>
      <c r="V532" s="47"/>
      <c r="W532" s="7"/>
      <c r="X532" s="6" t="str">
        <f t="shared" si="61"/>
        <v/>
      </c>
      <c r="Y532" s="6" t="str">
        <f t="shared" si="62"/>
        <v>Monday</v>
      </c>
      <c r="Z532" s="6" t="str">
        <f t="shared" si="63"/>
        <v/>
      </c>
    </row>
    <row r="533" spans="1:26" x14ac:dyDescent="0.25">
      <c r="A533" s="6">
        <f t="shared" si="64"/>
        <v>532</v>
      </c>
      <c r="B533" s="6">
        <v>173498</v>
      </c>
      <c r="C533" s="7">
        <v>45804</v>
      </c>
      <c r="D533" s="7">
        <v>45810</v>
      </c>
      <c r="E533" s="24">
        <v>546.6</v>
      </c>
      <c r="F533" s="26">
        <f t="shared" si="60"/>
        <v>1093.2</v>
      </c>
      <c r="G533" s="8" t="s">
        <v>430</v>
      </c>
      <c r="H533" s="8" t="s">
        <v>431</v>
      </c>
      <c r="I533" s="8">
        <v>2</v>
      </c>
      <c r="J533" s="8">
        <v>2</v>
      </c>
      <c r="K533" s="8">
        <f t="shared" ref="K533:K547" si="65">I533-J533</f>
        <v>0</v>
      </c>
      <c r="L533" s="6" t="s">
        <v>432</v>
      </c>
      <c r="M533" s="7">
        <v>45810</v>
      </c>
      <c r="N533" s="9">
        <v>133917</v>
      </c>
      <c r="O533" s="6" t="s">
        <v>433</v>
      </c>
      <c r="P533" s="54"/>
      <c r="Q533" s="54"/>
      <c r="R533" s="10"/>
      <c r="S533" s="40"/>
      <c r="T533" s="6" t="s">
        <v>429</v>
      </c>
      <c r="U533" s="6" t="str">
        <f>VLOOKUP(O533,'Customer List'!B:C,2,)</f>
        <v>Bhuvneshwar</v>
      </c>
      <c r="V533" s="47"/>
      <c r="W533" s="7"/>
      <c r="X533" s="6" t="str">
        <f t="shared" si="61"/>
        <v/>
      </c>
      <c r="Y533" s="6" t="str">
        <f t="shared" si="62"/>
        <v>Monday</v>
      </c>
      <c r="Z533" s="6" t="str">
        <f t="shared" si="63"/>
        <v/>
      </c>
    </row>
    <row r="534" spans="1:26" x14ac:dyDescent="0.25">
      <c r="A534" s="6">
        <f t="shared" si="64"/>
        <v>533</v>
      </c>
      <c r="B534" s="6">
        <v>173498</v>
      </c>
      <c r="C534" s="7">
        <v>45804</v>
      </c>
      <c r="D534" s="7">
        <v>45810</v>
      </c>
      <c r="E534" s="24">
        <v>546.6</v>
      </c>
      <c r="F534" s="26">
        <f t="shared" si="60"/>
        <v>1093.2</v>
      </c>
      <c r="G534" s="8" t="s">
        <v>434</v>
      </c>
      <c r="H534" s="8" t="s">
        <v>435</v>
      </c>
      <c r="I534" s="8">
        <v>2</v>
      </c>
      <c r="J534" s="8">
        <v>2</v>
      </c>
      <c r="K534" s="8">
        <f t="shared" si="65"/>
        <v>0</v>
      </c>
      <c r="L534" s="6" t="s">
        <v>432</v>
      </c>
      <c r="M534" s="7">
        <v>45810</v>
      </c>
      <c r="N534" s="9">
        <v>133917</v>
      </c>
      <c r="O534" s="6" t="s">
        <v>433</v>
      </c>
      <c r="P534" s="54"/>
      <c r="Q534" s="54"/>
      <c r="R534" s="10"/>
      <c r="S534" s="40"/>
      <c r="T534" s="6" t="s">
        <v>429</v>
      </c>
      <c r="U534" s="6" t="str">
        <f>VLOOKUP(O534,'Customer List'!B:C,2,)</f>
        <v>Bhuvneshwar</v>
      </c>
      <c r="V534" s="47"/>
      <c r="W534" s="7"/>
      <c r="X534" s="6" t="str">
        <f t="shared" si="61"/>
        <v/>
      </c>
      <c r="Y534" s="6" t="str">
        <f t="shared" si="62"/>
        <v>Monday</v>
      </c>
      <c r="Z534" s="6" t="str">
        <f t="shared" si="63"/>
        <v/>
      </c>
    </row>
    <row r="535" spans="1:26" x14ac:dyDescent="0.25">
      <c r="A535" s="6">
        <f t="shared" si="64"/>
        <v>534</v>
      </c>
      <c r="B535" s="6">
        <v>173498</v>
      </c>
      <c r="C535" s="7">
        <v>45804</v>
      </c>
      <c r="D535" s="7">
        <v>45810</v>
      </c>
      <c r="E535" s="24">
        <v>546.6</v>
      </c>
      <c r="F535" s="26">
        <f t="shared" si="60"/>
        <v>546.6</v>
      </c>
      <c r="G535" s="8" t="s">
        <v>436</v>
      </c>
      <c r="H535" s="8" t="s">
        <v>437</v>
      </c>
      <c r="I535" s="8">
        <v>1</v>
      </c>
      <c r="J535" s="8">
        <v>1</v>
      </c>
      <c r="K535" s="8">
        <f t="shared" si="65"/>
        <v>0</v>
      </c>
      <c r="L535" s="6" t="s">
        <v>432</v>
      </c>
      <c r="M535" s="7">
        <v>45810</v>
      </c>
      <c r="N535" s="9">
        <v>66958.5</v>
      </c>
      <c r="O535" s="6" t="s">
        <v>433</v>
      </c>
      <c r="P535" s="54"/>
      <c r="Q535" s="54"/>
      <c r="R535" s="10"/>
      <c r="S535" s="40"/>
      <c r="T535" s="6" t="s">
        <v>429</v>
      </c>
      <c r="U535" s="6" t="str">
        <f>VLOOKUP(O535,'Customer List'!B:C,2,)</f>
        <v>Bhuvneshwar</v>
      </c>
      <c r="V535" s="47"/>
      <c r="W535" s="7"/>
      <c r="X535" s="6" t="str">
        <f t="shared" si="61"/>
        <v/>
      </c>
      <c r="Y535" s="6" t="str">
        <f t="shared" si="62"/>
        <v>Monday</v>
      </c>
      <c r="Z535" s="6" t="str">
        <f t="shared" si="63"/>
        <v/>
      </c>
    </row>
    <row r="536" spans="1:26" x14ac:dyDescent="0.25">
      <c r="A536" s="6">
        <f t="shared" si="64"/>
        <v>535</v>
      </c>
      <c r="B536" s="6">
        <v>173498</v>
      </c>
      <c r="C536" s="7">
        <v>45804</v>
      </c>
      <c r="D536" s="7">
        <v>45810</v>
      </c>
      <c r="E536" s="24">
        <v>546.6</v>
      </c>
      <c r="F536" s="26">
        <f t="shared" si="60"/>
        <v>546.6</v>
      </c>
      <c r="G536" s="8" t="s">
        <v>438</v>
      </c>
      <c r="H536" s="8" t="s">
        <v>439</v>
      </c>
      <c r="I536" s="8">
        <v>1</v>
      </c>
      <c r="J536" s="8">
        <v>1</v>
      </c>
      <c r="K536" s="8">
        <f t="shared" si="65"/>
        <v>0</v>
      </c>
      <c r="L536" s="6" t="s">
        <v>432</v>
      </c>
      <c r="M536" s="7">
        <v>45810</v>
      </c>
      <c r="N536" s="9">
        <v>66958.5</v>
      </c>
      <c r="O536" s="6" t="s">
        <v>433</v>
      </c>
      <c r="P536" s="54"/>
      <c r="Q536" s="54"/>
      <c r="R536" s="10"/>
      <c r="S536" s="40"/>
      <c r="T536" s="6" t="s">
        <v>429</v>
      </c>
      <c r="U536" s="6" t="str">
        <f>VLOOKUP(O536,'Customer List'!B:C,2,)</f>
        <v>Bhuvneshwar</v>
      </c>
      <c r="V536" s="47"/>
      <c r="W536" s="7"/>
      <c r="X536" s="6" t="str">
        <f t="shared" si="61"/>
        <v/>
      </c>
      <c r="Y536" s="6" t="str">
        <f t="shared" si="62"/>
        <v>Monday</v>
      </c>
      <c r="Z536" s="6" t="str">
        <f t="shared" si="63"/>
        <v/>
      </c>
    </row>
    <row r="537" spans="1:26" x14ac:dyDescent="0.25">
      <c r="A537" s="6">
        <f t="shared" si="64"/>
        <v>536</v>
      </c>
      <c r="B537" s="6">
        <v>173498</v>
      </c>
      <c r="C537" s="7">
        <v>45804</v>
      </c>
      <c r="D537" s="7">
        <v>45810</v>
      </c>
      <c r="E537" s="24">
        <v>1909.02</v>
      </c>
      <c r="F537" s="26">
        <f t="shared" si="60"/>
        <v>1909.02</v>
      </c>
      <c r="G537" s="8" t="s">
        <v>440</v>
      </c>
      <c r="H537" s="8" t="s">
        <v>441</v>
      </c>
      <c r="I537" s="8">
        <v>1</v>
      </c>
      <c r="J537" s="8">
        <v>1</v>
      </c>
      <c r="K537" s="8">
        <f t="shared" si="65"/>
        <v>0</v>
      </c>
      <c r="L537" s="6" t="s">
        <v>432</v>
      </c>
      <c r="M537" s="7">
        <v>45810</v>
      </c>
      <c r="N537" s="9">
        <v>233877</v>
      </c>
      <c r="O537" s="6" t="s">
        <v>433</v>
      </c>
      <c r="P537" s="54"/>
      <c r="Q537" s="54"/>
      <c r="R537" s="10"/>
      <c r="S537" s="40"/>
      <c r="T537" s="6" t="s">
        <v>429</v>
      </c>
      <c r="U537" s="6" t="str">
        <f>VLOOKUP(O537,'Customer List'!B:C,2,)</f>
        <v>Bhuvneshwar</v>
      </c>
      <c r="V537" s="47"/>
      <c r="W537" s="7"/>
      <c r="X537" s="6" t="str">
        <f t="shared" si="61"/>
        <v/>
      </c>
      <c r="Y537" s="6" t="str">
        <f t="shared" si="62"/>
        <v>Monday</v>
      </c>
      <c r="Z537" s="6" t="str">
        <f t="shared" si="63"/>
        <v/>
      </c>
    </row>
    <row r="538" spans="1:26" x14ac:dyDescent="0.25">
      <c r="A538" s="6">
        <f t="shared" si="64"/>
        <v>537</v>
      </c>
      <c r="B538" s="6">
        <v>173498</v>
      </c>
      <c r="C538" s="7">
        <v>45804</v>
      </c>
      <c r="D538" s="7">
        <v>45810</v>
      </c>
      <c r="E538" s="24">
        <v>1909.2</v>
      </c>
      <c r="F538" s="26">
        <f t="shared" si="60"/>
        <v>1909.2</v>
      </c>
      <c r="G538" s="8" t="s">
        <v>442</v>
      </c>
      <c r="H538" s="8" t="s">
        <v>443</v>
      </c>
      <c r="I538" s="8">
        <v>1</v>
      </c>
      <c r="J538" s="8">
        <v>1</v>
      </c>
      <c r="K538" s="8">
        <f t="shared" si="65"/>
        <v>0</v>
      </c>
      <c r="L538" s="6" t="s">
        <v>432</v>
      </c>
      <c r="M538" s="7">
        <v>45810</v>
      </c>
      <c r="N538" s="9">
        <v>233877</v>
      </c>
      <c r="O538" s="6" t="s">
        <v>433</v>
      </c>
      <c r="P538" s="54"/>
      <c r="Q538" s="54"/>
      <c r="R538" s="10"/>
      <c r="S538" s="40"/>
      <c r="T538" s="6" t="s">
        <v>429</v>
      </c>
      <c r="U538" s="6" t="str">
        <f>VLOOKUP(O538,'Customer List'!B:C,2,)</f>
        <v>Bhuvneshwar</v>
      </c>
      <c r="V538" s="47"/>
      <c r="W538" s="7"/>
      <c r="X538" s="6" t="str">
        <f t="shared" si="61"/>
        <v/>
      </c>
      <c r="Y538" s="6" t="str">
        <f t="shared" si="62"/>
        <v>Monday</v>
      </c>
      <c r="Z538" s="6" t="str">
        <f t="shared" si="63"/>
        <v/>
      </c>
    </row>
    <row r="539" spans="1:26" x14ac:dyDescent="0.25">
      <c r="A539" s="6">
        <f t="shared" si="64"/>
        <v>538</v>
      </c>
      <c r="B539" s="6">
        <v>173498</v>
      </c>
      <c r="C539" s="7">
        <v>45804</v>
      </c>
      <c r="D539" s="7">
        <v>45810</v>
      </c>
      <c r="E539" s="24">
        <v>546.6</v>
      </c>
      <c r="F539" s="26">
        <f t="shared" si="60"/>
        <v>546.6</v>
      </c>
      <c r="G539" s="8" t="s">
        <v>444</v>
      </c>
      <c r="H539" s="8" t="s">
        <v>445</v>
      </c>
      <c r="I539" s="8">
        <v>1</v>
      </c>
      <c r="J539" s="8">
        <v>1</v>
      </c>
      <c r="K539" s="8">
        <f t="shared" si="65"/>
        <v>0</v>
      </c>
      <c r="L539" s="6" t="s">
        <v>446</v>
      </c>
      <c r="M539" s="7">
        <v>45810</v>
      </c>
      <c r="N539" s="9">
        <v>66958.5</v>
      </c>
      <c r="O539" s="6" t="s">
        <v>433</v>
      </c>
      <c r="P539" s="54"/>
      <c r="Q539" s="54"/>
      <c r="R539" s="10"/>
      <c r="S539" s="40"/>
      <c r="T539" s="6" t="s">
        <v>429</v>
      </c>
      <c r="U539" s="6" t="str">
        <f>VLOOKUP(O539,'Customer List'!B:C,2,)</f>
        <v>Bhuvneshwar</v>
      </c>
      <c r="V539" s="47"/>
      <c r="W539" s="7"/>
      <c r="X539" s="6" t="str">
        <f t="shared" si="61"/>
        <v/>
      </c>
      <c r="Y539" s="6" t="str">
        <f t="shared" si="62"/>
        <v>Monday</v>
      </c>
      <c r="Z539" s="6" t="str">
        <f t="shared" si="63"/>
        <v/>
      </c>
    </row>
    <row r="540" spans="1:26" x14ac:dyDescent="0.25">
      <c r="A540" s="6">
        <f t="shared" si="64"/>
        <v>539</v>
      </c>
      <c r="B540" s="6">
        <v>173779</v>
      </c>
      <c r="C540" s="7">
        <v>45812</v>
      </c>
      <c r="D540" s="7">
        <v>45815</v>
      </c>
      <c r="E540" s="24">
        <v>2696.4</v>
      </c>
      <c r="F540" s="26">
        <f t="shared" si="60"/>
        <v>5392.8</v>
      </c>
      <c r="G540" s="8" t="s">
        <v>447</v>
      </c>
      <c r="H540" s="8" t="s">
        <v>448</v>
      </c>
      <c r="I540" s="8">
        <v>2</v>
      </c>
      <c r="J540" s="8">
        <v>2</v>
      </c>
      <c r="K540" s="8">
        <f t="shared" si="65"/>
        <v>0</v>
      </c>
      <c r="L540" s="6" t="s">
        <v>449</v>
      </c>
      <c r="M540" s="7">
        <v>45815</v>
      </c>
      <c r="N540" s="9">
        <v>566244</v>
      </c>
      <c r="O540" s="6" t="s">
        <v>325</v>
      </c>
      <c r="P540" s="54"/>
      <c r="Q540" s="54"/>
      <c r="R540" s="10"/>
      <c r="S540" s="40"/>
      <c r="T540" s="6" t="s">
        <v>429</v>
      </c>
      <c r="U540" s="6" t="str">
        <f>VLOOKUP(O540,'Customer List'!B:C,2,)</f>
        <v>Gujrat</v>
      </c>
      <c r="V540" s="47"/>
      <c r="W540" s="7"/>
      <c r="X540" s="6" t="str">
        <f t="shared" si="61"/>
        <v/>
      </c>
      <c r="Y540" s="6" t="str">
        <f t="shared" si="62"/>
        <v>Saturday</v>
      </c>
      <c r="Z540" s="6" t="str">
        <f t="shared" si="63"/>
        <v/>
      </c>
    </row>
    <row r="541" spans="1:26" x14ac:dyDescent="0.25">
      <c r="A541" s="6">
        <f t="shared" si="64"/>
        <v>540</v>
      </c>
      <c r="B541" s="6">
        <v>174006</v>
      </c>
      <c r="C541" s="7">
        <v>45814</v>
      </c>
      <c r="D541" s="7">
        <v>45818</v>
      </c>
      <c r="E541" s="24">
        <v>103.2</v>
      </c>
      <c r="F541" s="26">
        <f t="shared" si="60"/>
        <v>103.2</v>
      </c>
      <c r="G541" s="8" t="s">
        <v>450</v>
      </c>
      <c r="H541" s="8" t="s">
        <v>451</v>
      </c>
      <c r="I541" s="8">
        <v>1</v>
      </c>
      <c r="J541" s="8">
        <v>1</v>
      </c>
      <c r="K541" s="8">
        <f t="shared" si="65"/>
        <v>0</v>
      </c>
      <c r="L541" s="6" t="s">
        <v>452</v>
      </c>
      <c r="M541" s="7">
        <v>45818</v>
      </c>
      <c r="N541" s="9">
        <v>12642</v>
      </c>
      <c r="O541" s="6" t="s">
        <v>197</v>
      </c>
      <c r="P541" s="54"/>
      <c r="Q541" s="54"/>
      <c r="R541" s="10"/>
      <c r="S541" s="40"/>
      <c r="T541" s="6" t="s">
        <v>429</v>
      </c>
      <c r="U541" s="6" t="str">
        <f>VLOOKUP(O541,'Customer List'!B:C,2,)</f>
        <v>Chandigarh</v>
      </c>
      <c r="V541" s="47"/>
      <c r="W541" s="7"/>
      <c r="X541" s="6" t="str">
        <f t="shared" si="61"/>
        <v/>
      </c>
      <c r="Y541" s="6" t="str">
        <f t="shared" si="62"/>
        <v>Tuesday</v>
      </c>
      <c r="Z541" s="6" t="str">
        <f t="shared" si="63"/>
        <v/>
      </c>
    </row>
    <row r="542" spans="1:26" x14ac:dyDescent="0.25">
      <c r="A542" s="6">
        <f t="shared" si="64"/>
        <v>541</v>
      </c>
      <c r="B542" s="6">
        <v>174006</v>
      </c>
      <c r="C542" s="7">
        <v>45814</v>
      </c>
      <c r="D542" s="7">
        <v>45818</v>
      </c>
      <c r="E542" s="24">
        <v>103.2</v>
      </c>
      <c r="F542" s="26">
        <f t="shared" si="60"/>
        <v>103.2</v>
      </c>
      <c r="G542" s="8" t="s">
        <v>453</v>
      </c>
      <c r="H542" s="8" t="s">
        <v>454</v>
      </c>
      <c r="I542" s="8">
        <v>1</v>
      </c>
      <c r="J542" s="8">
        <v>1</v>
      </c>
      <c r="K542" s="8">
        <f t="shared" si="65"/>
        <v>0</v>
      </c>
      <c r="L542" s="6" t="s">
        <v>452</v>
      </c>
      <c r="M542" s="7">
        <v>45818</v>
      </c>
      <c r="N542" s="9">
        <v>12642</v>
      </c>
      <c r="O542" s="6" t="s">
        <v>197</v>
      </c>
      <c r="P542" s="54"/>
      <c r="Q542" s="54"/>
      <c r="R542" s="10"/>
      <c r="S542" s="40"/>
      <c r="T542" s="6" t="s">
        <v>429</v>
      </c>
      <c r="U542" s="6" t="str">
        <f>VLOOKUP(O542,'Customer List'!B:C,2,)</f>
        <v>Chandigarh</v>
      </c>
      <c r="V542" s="47"/>
      <c r="W542" s="7"/>
      <c r="X542" s="6" t="str">
        <f t="shared" si="61"/>
        <v/>
      </c>
      <c r="Y542" s="6" t="str">
        <f t="shared" si="62"/>
        <v>Tuesday</v>
      </c>
      <c r="Z542" s="6" t="str">
        <f t="shared" si="63"/>
        <v/>
      </c>
    </row>
    <row r="543" spans="1:26" x14ac:dyDescent="0.25">
      <c r="A543" s="6">
        <f t="shared" si="64"/>
        <v>542</v>
      </c>
      <c r="B543" s="6">
        <v>174008</v>
      </c>
      <c r="C543" s="7">
        <v>45814</v>
      </c>
      <c r="D543" s="7">
        <v>45818</v>
      </c>
      <c r="E543" s="24">
        <v>103.2</v>
      </c>
      <c r="F543" s="26">
        <f t="shared" si="60"/>
        <v>103.2</v>
      </c>
      <c r="G543" s="8" t="s">
        <v>455</v>
      </c>
      <c r="H543" s="8" t="s">
        <v>456</v>
      </c>
      <c r="I543" s="8">
        <v>1</v>
      </c>
      <c r="J543" s="8">
        <v>1</v>
      </c>
      <c r="K543" s="8">
        <f t="shared" si="65"/>
        <v>0</v>
      </c>
      <c r="L543" s="6" t="s">
        <v>457</v>
      </c>
      <c r="M543" s="7">
        <v>45818</v>
      </c>
      <c r="N543" s="9">
        <v>12642</v>
      </c>
      <c r="O543" s="6" t="s">
        <v>458</v>
      </c>
      <c r="P543" s="54"/>
      <c r="Q543" s="54"/>
      <c r="R543" s="10">
        <v>4</v>
      </c>
      <c r="S543" s="40"/>
      <c r="T543" s="6" t="s">
        <v>429</v>
      </c>
      <c r="U543" s="6" t="str">
        <f>VLOOKUP(O543,'Customer List'!B:C,2,)</f>
        <v>Banglore</v>
      </c>
      <c r="V543" s="47"/>
      <c r="W543" s="7"/>
      <c r="X543" s="6" t="str">
        <f t="shared" si="61"/>
        <v/>
      </c>
      <c r="Y543" s="6" t="str">
        <f t="shared" si="62"/>
        <v>Tuesday</v>
      </c>
      <c r="Z543" s="6" t="str">
        <f t="shared" si="63"/>
        <v/>
      </c>
    </row>
    <row r="544" spans="1:26" x14ac:dyDescent="0.25">
      <c r="A544" s="6">
        <f t="shared" si="64"/>
        <v>543</v>
      </c>
      <c r="B544" s="6">
        <v>174008</v>
      </c>
      <c r="C544" s="7">
        <v>45814</v>
      </c>
      <c r="D544" s="7">
        <v>45818</v>
      </c>
      <c r="E544" s="24">
        <v>141</v>
      </c>
      <c r="F544" s="26">
        <f t="shared" si="60"/>
        <v>141</v>
      </c>
      <c r="G544" s="8" t="s">
        <v>459</v>
      </c>
      <c r="H544" s="8" t="s">
        <v>460</v>
      </c>
      <c r="I544" s="8">
        <v>1</v>
      </c>
      <c r="J544" s="8">
        <v>1</v>
      </c>
      <c r="K544" s="8">
        <f t="shared" si="65"/>
        <v>0</v>
      </c>
      <c r="L544" s="6" t="s">
        <v>457</v>
      </c>
      <c r="M544" s="7">
        <v>45818</v>
      </c>
      <c r="N544" s="9">
        <v>17272.5</v>
      </c>
      <c r="O544" s="6" t="s">
        <v>458</v>
      </c>
      <c r="P544" s="54"/>
      <c r="Q544" s="54"/>
      <c r="R544" s="10">
        <v>4</v>
      </c>
      <c r="S544" s="40"/>
      <c r="T544" s="6" t="s">
        <v>429</v>
      </c>
      <c r="U544" s="6" t="str">
        <f>VLOOKUP(O544,'Customer List'!B:C,2,)</f>
        <v>Banglore</v>
      </c>
      <c r="V544" s="47"/>
      <c r="W544" s="7"/>
      <c r="X544" s="6" t="str">
        <f t="shared" si="61"/>
        <v/>
      </c>
      <c r="Y544" s="6" t="str">
        <f t="shared" si="62"/>
        <v>Tuesday</v>
      </c>
      <c r="Z544" s="6" t="str">
        <f t="shared" si="63"/>
        <v/>
      </c>
    </row>
    <row r="545" spans="1:26" x14ac:dyDescent="0.25">
      <c r="A545" s="6">
        <f t="shared" si="64"/>
        <v>544</v>
      </c>
      <c r="B545" s="6">
        <v>174008</v>
      </c>
      <c r="C545" s="7">
        <v>45814</v>
      </c>
      <c r="D545" s="7">
        <v>45818</v>
      </c>
      <c r="E545" s="24">
        <v>378</v>
      </c>
      <c r="F545" s="26">
        <f t="shared" si="60"/>
        <v>378</v>
      </c>
      <c r="G545" s="8" t="s">
        <v>461</v>
      </c>
      <c r="H545" s="8" t="s">
        <v>462</v>
      </c>
      <c r="I545" s="8">
        <v>1</v>
      </c>
      <c r="J545" s="8">
        <v>1</v>
      </c>
      <c r="K545" s="8">
        <f t="shared" si="65"/>
        <v>0</v>
      </c>
      <c r="L545" s="6" t="s">
        <v>457</v>
      </c>
      <c r="M545" s="7">
        <v>45818</v>
      </c>
      <c r="N545" s="9">
        <v>46305</v>
      </c>
      <c r="O545" s="6" t="s">
        <v>458</v>
      </c>
      <c r="P545" s="54"/>
      <c r="Q545" s="54"/>
      <c r="R545" s="10">
        <v>4</v>
      </c>
      <c r="S545" s="40"/>
      <c r="T545" s="6" t="s">
        <v>429</v>
      </c>
      <c r="U545" s="6" t="str">
        <f>VLOOKUP(O545,'Customer List'!B:C,2,)</f>
        <v>Banglore</v>
      </c>
      <c r="V545" s="47"/>
      <c r="W545" s="7"/>
      <c r="X545" s="6" t="str">
        <f t="shared" si="61"/>
        <v/>
      </c>
      <c r="Y545" s="6" t="str">
        <f t="shared" si="62"/>
        <v>Tuesday</v>
      </c>
      <c r="Z545" s="6" t="str">
        <f t="shared" si="63"/>
        <v/>
      </c>
    </row>
    <row r="546" spans="1:26" x14ac:dyDescent="0.25">
      <c r="A546" s="6">
        <f t="shared" si="64"/>
        <v>545</v>
      </c>
      <c r="B546" s="6">
        <v>174509</v>
      </c>
      <c r="C546" s="7">
        <v>45824</v>
      </c>
      <c r="D546" s="7">
        <v>45828</v>
      </c>
      <c r="E546" s="24">
        <v>405.16</v>
      </c>
      <c r="F546" s="26">
        <f t="shared" si="60"/>
        <v>810.32</v>
      </c>
      <c r="G546" s="8" t="s">
        <v>463</v>
      </c>
      <c r="H546" s="8" t="s">
        <v>464</v>
      </c>
      <c r="I546" s="8">
        <v>2</v>
      </c>
      <c r="J546" s="8">
        <v>2</v>
      </c>
      <c r="K546" s="8">
        <f t="shared" si="65"/>
        <v>0</v>
      </c>
      <c r="L546" s="6" t="s">
        <v>465</v>
      </c>
      <c r="M546" s="7">
        <v>45829</v>
      </c>
      <c r="N546" s="9">
        <v>97755</v>
      </c>
      <c r="O546" s="6" t="s">
        <v>466</v>
      </c>
      <c r="P546" s="54">
        <v>58152284643</v>
      </c>
      <c r="Q546" s="54" t="s">
        <v>46</v>
      </c>
      <c r="R546" s="10">
        <v>4</v>
      </c>
      <c r="S546" s="40"/>
      <c r="T546" s="6" t="s">
        <v>429</v>
      </c>
      <c r="U546" s="6" t="str">
        <f>VLOOKUP(O546,'Customer List'!B:C,2,)</f>
        <v>Hyderabad</v>
      </c>
      <c r="V546" s="47"/>
      <c r="W546" s="7">
        <v>45831</v>
      </c>
      <c r="X546" s="6">
        <f t="shared" si="61"/>
        <v>2</v>
      </c>
      <c r="Y546" s="6" t="str">
        <f t="shared" si="62"/>
        <v>Saturday</v>
      </c>
      <c r="Z546" s="6" t="str">
        <f t="shared" si="63"/>
        <v>Monday</v>
      </c>
    </row>
    <row r="547" spans="1:26" x14ac:dyDescent="0.25">
      <c r="A547" s="6">
        <f t="shared" si="64"/>
        <v>546</v>
      </c>
      <c r="B547" s="6">
        <v>174509</v>
      </c>
      <c r="C547" s="7">
        <v>45824</v>
      </c>
      <c r="D547" s="7">
        <v>45828</v>
      </c>
      <c r="E547" s="24">
        <v>164.8</v>
      </c>
      <c r="F547" s="26">
        <f t="shared" si="60"/>
        <v>164.8</v>
      </c>
      <c r="G547" s="8" t="s">
        <v>467</v>
      </c>
      <c r="H547" s="8" t="s">
        <v>468</v>
      </c>
      <c r="I547" s="8">
        <v>1</v>
      </c>
      <c r="J547" s="8">
        <v>1</v>
      </c>
      <c r="K547" s="8">
        <f t="shared" si="65"/>
        <v>0</v>
      </c>
      <c r="L547" s="6" t="s">
        <v>469</v>
      </c>
      <c r="M547" s="7">
        <v>45829</v>
      </c>
      <c r="N547" s="9">
        <v>21609</v>
      </c>
      <c r="O547" s="6" t="s">
        <v>171</v>
      </c>
      <c r="P547" s="54">
        <v>58152284750</v>
      </c>
      <c r="Q547" s="54" t="s">
        <v>46</v>
      </c>
      <c r="R547" s="10">
        <v>4</v>
      </c>
      <c r="S547" s="40" t="s">
        <v>470</v>
      </c>
      <c r="T547" s="6" t="s">
        <v>429</v>
      </c>
      <c r="U547" s="6" t="str">
        <f>VLOOKUP(O547,'Customer List'!B:C,2,)</f>
        <v>Lucknow</v>
      </c>
      <c r="V547" s="47"/>
      <c r="W547" s="7">
        <v>45831</v>
      </c>
      <c r="X547" s="6">
        <f t="shared" si="61"/>
        <v>2</v>
      </c>
      <c r="Y547" s="6" t="str">
        <f t="shared" si="62"/>
        <v>Saturday</v>
      </c>
      <c r="Z547" s="6" t="str">
        <f t="shared" si="63"/>
        <v>Monday</v>
      </c>
    </row>
    <row r="548" spans="1:26" x14ac:dyDescent="0.25">
      <c r="A548" s="6">
        <f t="shared" si="64"/>
        <v>547</v>
      </c>
      <c r="B548" s="6" t="s">
        <v>19</v>
      </c>
      <c r="C548" s="7">
        <v>45808</v>
      </c>
      <c r="D548" s="7">
        <v>45808</v>
      </c>
      <c r="E548" s="24">
        <v>276.25</v>
      </c>
      <c r="F548" s="26">
        <f t="shared" si="60"/>
        <v>276.25</v>
      </c>
      <c r="G548" s="8" t="s">
        <v>471</v>
      </c>
      <c r="H548" s="8" t="s">
        <v>472</v>
      </c>
      <c r="I548" s="8">
        <v>1</v>
      </c>
      <c r="J548" s="8">
        <v>1</v>
      </c>
      <c r="K548" s="8">
        <f>I548-J548</f>
        <v>0</v>
      </c>
      <c r="L548" s="6" t="s">
        <v>1932</v>
      </c>
      <c r="M548" s="7">
        <v>45857</v>
      </c>
      <c r="N548" s="9">
        <v>28427</v>
      </c>
      <c r="O548" s="6" t="s">
        <v>473</v>
      </c>
      <c r="P548" s="54">
        <v>58153394832</v>
      </c>
      <c r="Q548" s="54" t="s">
        <v>46</v>
      </c>
      <c r="R548" s="10">
        <v>-20</v>
      </c>
      <c r="S548" s="40"/>
      <c r="T548" s="6" t="s">
        <v>616</v>
      </c>
      <c r="U548" s="6" t="str">
        <f>VLOOKUP(O548,'Customer List'!B:C,2,)</f>
        <v>Kolkata</v>
      </c>
      <c r="V548" s="47"/>
      <c r="W548" s="7">
        <v>45859</v>
      </c>
      <c r="X548" s="6">
        <f t="shared" si="61"/>
        <v>2</v>
      </c>
      <c r="Y548" s="6" t="str">
        <f t="shared" si="62"/>
        <v>Saturday</v>
      </c>
      <c r="Z548" s="6" t="str">
        <f t="shared" si="63"/>
        <v>Monday</v>
      </c>
    </row>
    <row r="549" spans="1:26" x14ac:dyDescent="0.25">
      <c r="A549" s="6">
        <f t="shared" si="64"/>
        <v>548</v>
      </c>
      <c r="B549" s="6">
        <v>919364</v>
      </c>
      <c r="C549" s="7">
        <v>45814</v>
      </c>
      <c r="D549" s="7">
        <v>45818</v>
      </c>
      <c r="E549" s="24">
        <v>535.5</v>
      </c>
      <c r="F549" s="26">
        <f t="shared" si="60"/>
        <v>535.5</v>
      </c>
      <c r="G549" s="8" t="s">
        <v>474</v>
      </c>
      <c r="H549" s="8" t="s">
        <v>475</v>
      </c>
      <c r="I549" s="8">
        <v>1</v>
      </c>
      <c r="J549" s="8">
        <v>1</v>
      </c>
      <c r="K549" s="8">
        <f t="shared" ref="K549:K555" si="66">I549-J549</f>
        <v>0</v>
      </c>
      <c r="L549" s="6" t="s">
        <v>476</v>
      </c>
      <c r="M549" s="7">
        <v>45818</v>
      </c>
      <c r="N549" s="9">
        <v>52352</v>
      </c>
      <c r="O549" s="6" t="s">
        <v>477</v>
      </c>
      <c r="P549" s="54"/>
      <c r="Q549" s="54"/>
      <c r="R549" s="10">
        <v>4</v>
      </c>
      <c r="S549" s="40"/>
      <c r="T549" s="6" t="s">
        <v>616</v>
      </c>
      <c r="U549" s="6" t="str">
        <f>VLOOKUP(O549,'Customer List'!B:C,2,)</f>
        <v>Hawrah, West Bengal</v>
      </c>
      <c r="V549" s="47"/>
      <c r="W549" s="7"/>
      <c r="X549" s="6" t="str">
        <f t="shared" si="61"/>
        <v/>
      </c>
      <c r="Y549" s="6" t="str">
        <f t="shared" si="62"/>
        <v>Tuesday</v>
      </c>
      <c r="Z549" s="6" t="str">
        <f t="shared" si="63"/>
        <v/>
      </c>
    </row>
    <row r="550" spans="1:26" x14ac:dyDescent="0.25">
      <c r="A550" s="6">
        <f t="shared" si="64"/>
        <v>549</v>
      </c>
      <c r="B550" s="6">
        <v>919467</v>
      </c>
      <c r="C550" s="7">
        <v>45814</v>
      </c>
      <c r="D550" s="7">
        <v>45818</v>
      </c>
      <c r="E550" s="24">
        <v>612</v>
      </c>
      <c r="F550" s="26">
        <f t="shared" si="60"/>
        <v>1224</v>
      </c>
      <c r="G550" s="8" t="s">
        <v>478</v>
      </c>
      <c r="H550" s="8" t="s">
        <v>479</v>
      </c>
      <c r="I550" s="8">
        <v>2</v>
      </c>
      <c r="J550" s="8">
        <v>2</v>
      </c>
      <c r="K550" s="8">
        <f t="shared" si="66"/>
        <v>0</v>
      </c>
      <c r="L550" s="6" t="s">
        <v>480</v>
      </c>
      <c r="M550" s="7">
        <v>45818</v>
      </c>
      <c r="N550" s="9">
        <v>128275.2</v>
      </c>
      <c r="O550" s="6" t="s">
        <v>522</v>
      </c>
      <c r="P550" s="54"/>
      <c r="Q550" s="54"/>
      <c r="R550" s="10">
        <v>4</v>
      </c>
      <c r="S550" s="40"/>
      <c r="T550" s="6" t="s">
        <v>616</v>
      </c>
      <c r="U550" s="6" t="str">
        <f>VLOOKUP(O550,'Customer List'!B:C,2,)</f>
        <v>Pune</v>
      </c>
      <c r="V550" s="47"/>
      <c r="W550" s="7"/>
      <c r="X550" s="6" t="str">
        <f t="shared" si="61"/>
        <v/>
      </c>
      <c r="Y550" s="6" t="str">
        <f t="shared" si="62"/>
        <v>Tuesday</v>
      </c>
      <c r="Z550" s="6" t="str">
        <f t="shared" si="63"/>
        <v/>
      </c>
    </row>
    <row r="551" spans="1:26" x14ac:dyDescent="0.25">
      <c r="A551" s="6">
        <f t="shared" si="64"/>
        <v>550</v>
      </c>
      <c r="B551" s="6">
        <v>919467</v>
      </c>
      <c r="C551" s="7">
        <v>45814</v>
      </c>
      <c r="D551" s="7">
        <v>45818</v>
      </c>
      <c r="E551" s="24">
        <v>884</v>
      </c>
      <c r="F551" s="26">
        <f t="shared" si="60"/>
        <v>1768</v>
      </c>
      <c r="G551" s="8" t="s">
        <v>481</v>
      </c>
      <c r="H551" s="8" t="s">
        <v>482</v>
      </c>
      <c r="I551" s="8">
        <v>2</v>
      </c>
      <c r="J551" s="8">
        <v>2</v>
      </c>
      <c r="K551" s="8">
        <f t="shared" si="66"/>
        <v>0</v>
      </c>
      <c r="L551" s="6" t="s">
        <v>480</v>
      </c>
      <c r="M551" s="7">
        <v>45818</v>
      </c>
      <c r="N551" s="9">
        <v>185286.39999999999</v>
      </c>
      <c r="O551" s="6" t="s">
        <v>522</v>
      </c>
      <c r="P551" s="54"/>
      <c r="Q551" s="54"/>
      <c r="R551" s="10">
        <v>4</v>
      </c>
      <c r="S551" s="40"/>
      <c r="T551" s="6" t="s">
        <v>616</v>
      </c>
      <c r="U551" s="6" t="str">
        <f>VLOOKUP(O551,'Customer List'!B:C,2,)</f>
        <v>Pune</v>
      </c>
      <c r="V551" s="47"/>
      <c r="W551" s="7"/>
      <c r="X551" s="6" t="str">
        <f t="shared" si="61"/>
        <v/>
      </c>
      <c r="Y551" s="6" t="str">
        <f t="shared" si="62"/>
        <v>Tuesday</v>
      </c>
      <c r="Z551" s="6" t="str">
        <f t="shared" si="63"/>
        <v/>
      </c>
    </row>
    <row r="552" spans="1:26" x14ac:dyDescent="0.25">
      <c r="A552" s="6">
        <f t="shared" si="64"/>
        <v>551</v>
      </c>
      <c r="B552" s="6">
        <v>919601</v>
      </c>
      <c r="C552" s="7">
        <v>45814</v>
      </c>
      <c r="D552" s="7">
        <v>45818</v>
      </c>
      <c r="E552" s="24">
        <v>242.25</v>
      </c>
      <c r="F552" s="26">
        <f t="shared" si="60"/>
        <v>242.25</v>
      </c>
      <c r="G552" s="8" t="s">
        <v>483</v>
      </c>
      <c r="H552" s="8" t="s">
        <v>484</v>
      </c>
      <c r="I552" s="8">
        <v>1</v>
      </c>
      <c r="J552" s="8">
        <v>1</v>
      </c>
      <c r="K552" s="8">
        <f t="shared" si="66"/>
        <v>0</v>
      </c>
      <c r="L552" s="6" t="s">
        <v>485</v>
      </c>
      <c r="M552" s="7">
        <v>45820</v>
      </c>
      <c r="N552" s="9">
        <v>27254.55</v>
      </c>
      <c r="O552" s="6" t="s">
        <v>509</v>
      </c>
      <c r="P552" s="54"/>
      <c r="Q552" s="54"/>
      <c r="R552" s="10">
        <v>-20</v>
      </c>
      <c r="S552" s="40"/>
      <c r="T552" s="6" t="s">
        <v>616</v>
      </c>
      <c r="U552" s="6" t="str">
        <f>VLOOKUP(O552,'Customer List'!B:C,2,)</f>
        <v>Delhi</v>
      </c>
      <c r="V552" s="47"/>
      <c r="W552" s="7"/>
      <c r="X552" s="6" t="str">
        <f t="shared" si="61"/>
        <v/>
      </c>
      <c r="Y552" s="6" t="str">
        <f t="shared" si="62"/>
        <v>Thursday</v>
      </c>
      <c r="Z552" s="6" t="str">
        <f t="shared" si="63"/>
        <v/>
      </c>
    </row>
    <row r="553" spans="1:26" x14ac:dyDescent="0.25">
      <c r="A553" s="6">
        <f t="shared" si="64"/>
        <v>552</v>
      </c>
      <c r="B553" s="6">
        <v>919601</v>
      </c>
      <c r="C553" s="7">
        <v>45814</v>
      </c>
      <c r="D553" s="7">
        <v>45818</v>
      </c>
      <c r="E553" s="24">
        <v>242.25</v>
      </c>
      <c r="F553" s="26">
        <f t="shared" si="60"/>
        <v>242.25</v>
      </c>
      <c r="G553" s="8" t="s">
        <v>486</v>
      </c>
      <c r="H553" s="8" t="s">
        <v>487</v>
      </c>
      <c r="I553" s="8">
        <v>1</v>
      </c>
      <c r="J553" s="8">
        <v>1</v>
      </c>
      <c r="K553" s="8">
        <f t="shared" si="66"/>
        <v>0</v>
      </c>
      <c r="L553" s="6" t="s">
        <v>485</v>
      </c>
      <c r="M553" s="7">
        <v>45820</v>
      </c>
      <c r="N553" s="9">
        <v>27254.55</v>
      </c>
      <c r="O553" s="6" t="s">
        <v>509</v>
      </c>
      <c r="P553" s="54"/>
      <c r="Q553" s="54"/>
      <c r="R553" s="10">
        <v>-20</v>
      </c>
      <c r="S553" s="40"/>
      <c r="T553" s="6" t="s">
        <v>616</v>
      </c>
      <c r="U553" s="6" t="str">
        <f>VLOOKUP(O553,'Customer List'!B:C,2,)</f>
        <v>Delhi</v>
      </c>
      <c r="V553" s="47"/>
      <c r="W553" s="7"/>
      <c r="X553" s="6" t="str">
        <f t="shared" si="61"/>
        <v/>
      </c>
      <c r="Y553" s="6" t="str">
        <f t="shared" si="62"/>
        <v>Thursday</v>
      </c>
      <c r="Z553" s="6" t="str">
        <f t="shared" si="63"/>
        <v/>
      </c>
    </row>
    <row r="554" spans="1:26" x14ac:dyDescent="0.25">
      <c r="A554" s="6">
        <f t="shared" si="64"/>
        <v>553</v>
      </c>
      <c r="B554" s="6" t="s">
        <v>488</v>
      </c>
      <c r="C554" s="7">
        <v>45821</v>
      </c>
      <c r="D554" s="7">
        <v>45828</v>
      </c>
      <c r="E554" s="24">
        <v>735.25</v>
      </c>
      <c r="F554" s="26">
        <f t="shared" si="60"/>
        <v>1470.5</v>
      </c>
      <c r="G554" s="8" t="s">
        <v>489</v>
      </c>
      <c r="H554" s="8" t="s">
        <v>490</v>
      </c>
      <c r="I554" s="8">
        <v>2</v>
      </c>
      <c r="J554" s="8">
        <v>2</v>
      </c>
      <c r="K554" s="8">
        <f t="shared" si="66"/>
        <v>0</v>
      </c>
      <c r="L554" s="6" t="s">
        <v>491</v>
      </c>
      <c r="M554" s="7">
        <v>45829</v>
      </c>
      <c r="N554" s="9">
        <v>154108.4</v>
      </c>
      <c r="O554" s="6" t="s">
        <v>522</v>
      </c>
      <c r="P554" s="54">
        <v>58152285015</v>
      </c>
      <c r="Q554" s="54" t="s">
        <v>46</v>
      </c>
      <c r="R554" s="10">
        <v>4</v>
      </c>
      <c r="S554" s="40"/>
      <c r="T554" s="6" t="s">
        <v>616</v>
      </c>
      <c r="U554" s="6" t="str">
        <f>VLOOKUP(O554,'Customer List'!B:C,2,)</f>
        <v>Pune</v>
      </c>
      <c r="V554" s="47"/>
      <c r="W554" s="7">
        <v>45831</v>
      </c>
      <c r="X554" s="6">
        <f t="shared" si="61"/>
        <v>2</v>
      </c>
      <c r="Y554" s="6" t="str">
        <f t="shared" si="62"/>
        <v>Saturday</v>
      </c>
      <c r="Z554" s="6" t="str">
        <f t="shared" si="63"/>
        <v>Monday</v>
      </c>
    </row>
    <row r="555" spans="1:26" x14ac:dyDescent="0.25">
      <c r="A555" s="6">
        <f t="shared" si="64"/>
        <v>554</v>
      </c>
      <c r="B555" s="6">
        <v>919889</v>
      </c>
      <c r="C555" s="7">
        <v>45821</v>
      </c>
      <c r="D555" s="7">
        <v>45828</v>
      </c>
      <c r="E555" s="24">
        <v>221</v>
      </c>
      <c r="F555" s="26">
        <f t="shared" si="60"/>
        <v>221</v>
      </c>
      <c r="G555" s="8" t="s">
        <v>492</v>
      </c>
      <c r="H555" s="8" t="s">
        <v>493</v>
      </c>
      <c r="I555" s="8">
        <v>1</v>
      </c>
      <c r="J555" s="8">
        <v>1</v>
      </c>
      <c r="K555" s="8">
        <f t="shared" si="66"/>
        <v>0</v>
      </c>
      <c r="L555" s="6" t="s">
        <v>649</v>
      </c>
      <c r="M555" s="7">
        <v>45835</v>
      </c>
      <c r="N555" s="9">
        <v>24863</v>
      </c>
      <c r="O555" s="6" t="s">
        <v>509</v>
      </c>
      <c r="P555" s="54"/>
      <c r="Q555" s="54"/>
      <c r="R555" s="10">
        <v>4</v>
      </c>
      <c r="S555" s="40" t="s">
        <v>611</v>
      </c>
      <c r="T555" s="6" t="s">
        <v>616</v>
      </c>
      <c r="U555" s="6" t="str">
        <f>VLOOKUP(O555,'Customer List'!B:C,2,)</f>
        <v>Delhi</v>
      </c>
      <c r="V555" s="47"/>
      <c r="W555" s="7"/>
      <c r="X555" s="6" t="str">
        <f t="shared" si="61"/>
        <v/>
      </c>
      <c r="Y555" s="6" t="str">
        <f t="shared" si="62"/>
        <v>Friday</v>
      </c>
      <c r="Z555" s="6" t="str">
        <f t="shared" si="63"/>
        <v/>
      </c>
    </row>
    <row r="556" spans="1:26" x14ac:dyDescent="0.25">
      <c r="A556" s="6">
        <f t="shared" si="64"/>
        <v>555</v>
      </c>
      <c r="B556" s="6" t="s">
        <v>494</v>
      </c>
      <c r="C556" s="7">
        <v>45806</v>
      </c>
      <c r="D556" s="7">
        <v>45811</v>
      </c>
      <c r="E556" s="24">
        <v>1227</v>
      </c>
      <c r="F556" s="26">
        <f t="shared" si="60"/>
        <v>1227</v>
      </c>
      <c r="G556" s="8">
        <v>78383</v>
      </c>
      <c r="H556" s="8" t="s">
        <v>495</v>
      </c>
      <c r="I556" s="8">
        <v>1</v>
      </c>
      <c r="J556" s="8">
        <v>1</v>
      </c>
      <c r="K556" s="8">
        <f>I556-J556</f>
        <v>0</v>
      </c>
      <c r="L556" s="6" t="s">
        <v>496</v>
      </c>
      <c r="M556" s="7">
        <v>45812</v>
      </c>
      <c r="N556" s="9">
        <v>214725</v>
      </c>
      <c r="O556" s="6" t="s">
        <v>497</v>
      </c>
      <c r="P556" s="54"/>
      <c r="Q556" s="54"/>
      <c r="R556" s="10"/>
      <c r="S556" s="40"/>
      <c r="T556" s="6" t="s">
        <v>498</v>
      </c>
      <c r="U556" s="6" t="str">
        <f>VLOOKUP(O556,'Customer List'!B:C,2,)</f>
        <v>Haridwar</v>
      </c>
      <c r="V556" s="47"/>
      <c r="W556" s="7"/>
      <c r="X556" s="6" t="str">
        <f t="shared" si="61"/>
        <v/>
      </c>
      <c r="Y556" s="6" t="str">
        <f t="shared" si="62"/>
        <v>Wednesday</v>
      </c>
      <c r="Z556" s="6" t="str">
        <f t="shared" si="63"/>
        <v/>
      </c>
    </row>
    <row r="557" spans="1:26" x14ac:dyDescent="0.25">
      <c r="A557" s="6">
        <f t="shared" si="64"/>
        <v>556</v>
      </c>
      <c r="B557" s="6" t="s">
        <v>499</v>
      </c>
      <c r="C557" s="7">
        <v>45806</v>
      </c>
      <c r="D557" s="7">
        <v>45811</v>
      </c>
      <c r="E557" s="24">
        <v>804</v>
      </c>
      <c r="F557" s="26">
        <f t="shared" si="60"/>
        <v>804</v>
      </c>
      <c r="G557" s="8">
        <v>79326</v>
      </c>
      <c r="H557" s="8" t="s">
        <v>500</v>
      </c>
      <c r="I557" s="8">
        <v>1</v>
      </c>
      <c r="J557" s="8">
        <v>1</v>
      </c>
      <c r="K557" s="8">
        <f t="shared" ref="K557:K559" si="67">I557-J557</f>
        <v>0</v>
      </c>
      <c r="L557" s="6" t="s">
        <v>501</v>
      </c>
      <c r="M557" s="7">
        <v>45812</v>
      </c>
      <c r="N557" s="9">
        <v>152425</v>
      </c>
      <c r="O557" s="6" t="s">
        <v>32</v>
      </c>
      <c r="P557" s="54"/>
      <c r="Q557" s="54"/>
      <c r="R557" s="10"/>
      <c r="S557" s="40"/>
      <c r="T557" s="6" t="s">
        <v>498</v>
      </c>
      <c r="U557" s="6" t="str">
        <f>VLOOKUP(O557,'Customer List'!B:C,2,)</f>
        <v>Chandigarh</v>
      </c>
      <c r="V557" s="47"/>
      <c r="W557" s="7"/>
      <c r="X557" s="6" t="str">
        <f t="shared" si="61"/>
        <v/>
      </c>
      <c r="Y557" s="6" t="str">
        <f t="shared" si="62"/>
        <v>Wednesday</v>
      </c>
      <c r="Z557" s="6" t="str">
        <f t="shared" si="63"/>
        <v/>
      </c>
    </row>
    <row r="558" spans="1:26" x14ac:dyDescent="0.25">
      <c r="A558" s="6">
        <f t="shared" si="64"/>
        <v>557</v>
      </c>
      <c r="B558" s="6" t="s">
        <v>502</v>
      </c>
      <c r="C558" s="7">
        <v>45806</v>
      </c>
      <c r="D558" s="7">
        <v>45811</v>
      </c>
      <c r="E558" s="24">
        <v>0.01</v>
      </c>
      <c r="F558" s="26">
        <f t="shared" si="60"/>
        <v>0.01</v>
      </c>
      <c r="G558" s="8">
        <v>27003</v>
      </c>
      <c r="H558" s="8" t="s">
        <v>503</v>
      </c>
      <c r="I558" s="8">
        <v>1</v>
      </c>
      <c r="J558" s="8">
        <v>1</v>
      </c>
      <c r="K558" s="8">
        <f t="shared" si="67"/>
        <v>0</v>
      </c>
      <c r="L558" s="6" t="s">
        <v>504</v>
      </c>
      <c r="M558" s="7">
        <v>45812</v>
      </c>
      <c r="N558" s="9">
        <v>0</v>
      </c>
      <c r="O558" s="6" t="s">
        <v>505</v>
      </c>
      <c r="P558" s="54"/>
      <c r="Q558" s="54"/>
      <c r="R558" s="10"/>
      <c r="S558" s="40" t="s">
        <v>871</v>
      </c>
      <c r="T558" s="6" t="s">
        <v>498</v>
      </c>
      <c r="U558" s="6" t="str">
        <f>VLOOKUP(O558,'Customer List'!B:C,2,)</f>
        <v>Guwahati</v>
      </c>
      <c r="V558" s="47"/>
      <c r="W558" s="7"/>
      <c r="X558" s="6" t="str">
        <f t="shared" si="61"/>
        <v/>
      </c>
      <c r="Y558" s="6" t="str">
        <f t="shared" si="62"/>
        <v>Wednesday</v>
      </c>
      <c r="Z558" s="6" t="str">
        <f t="shared" si="63"/>
        <v/>
      </c>
    </row>
    <row r="559" spans="1:26" x14ac:dyDescent="0.25">
      <c r="A559" s="6">
        <f t="shared" si="64"/>
        <v>558</v>
      </c>
      <c r="B559" s="6" t="s">
        <v>506</v>
      </c>
      <c r="C559" s="7">
        <v>45814</v>
      </c>
      <c r="D559" s="7">
        <v>45818</v>
      </c>
      <c r="E559" s="24">
        <v>354</v>
      </c>
      <c r="F559" s="26">
        <f t="shared" si="60"/>
        <v>708</v>
      </c>
      <c r="G559" s="8">
        <v>40321</v>
      </c>
      <c r="H559" s="8" t="s">
        <v>507</v>
      </c>
      <c r="I559" s="8">
        <v>2</v>
      </c>
      <c r="J559" s="8">
        <v>2</v>
      </c>
      <c r="K559" s="8">
        <f t="shared" si="67"/>
        <v>0</v>
      </c>
      <c r="L559" s="6" t="s">
        <v>508</v>
      </c>
      <c r="M559" s="7">
        <v>45820</v>
      </c>
      <c r="N559" s="9">
        <v>136290</v>
      </c>
      <c r="O559" s="6" t="s">
        <v>509</v>
      </c>
      <c r="P559" s="54"/>
      <c r="Q559" s="54"/>
      <c r="R559" s="10">
        <v>4</v>
      </c>
      <c r="S559" s="40"/>
      <c r="T559" s="6" t="s">
        <v>498</v>
      </c>
      <c r="U559" s="6" t="str">
        <f>VLOOKUP(O559,'Customer List'!B:C,2,)</f>
        <v>Delhi</v>
      </c>
      <c r="V559" s="47"/>
      <c r="W559" s="7"/>
      <c r="X559" s="6" t="str">
        <f t="shared" si="61"/>
        <v/>
      </c>
      <c r="Y559" s="6" t="str">
        <f t="shared" si="62"/>
        <v>Thursday</v>
      </c>
      <c r="Z559" s="6" t="str">
        <f t="shared" si="63"/>
        <v/>
      </c>
    </row>
    <row r="560" spans="1:26" x14ac:dyDescent="0.25">
      <c r="A560" s="6">
        <f t="shared" si="64"/>
        <v>559</v>
      </c>
      <c r="B560" s="6" t="s">
        <v>19</v>
      </c>
      <c r="C560" s="7">
        <v>45808</v>
      </c>
      <c r="D560" s="7">
        <v>45808</v>
      </c>
      <c r="E560" s="24">
        <v>77.599999999999994</v>
      </c>
      <c r="F560" s="26">
        <f t="shared" si="60"/>
        <v>77.599999999999994</v>
      </c>
      <c r="G560" s="8">
        <v>41010</v>
      </c>
      <c r="H560" s="8" t="s">
        <v>510</v>
      </c>
      <c r="I560" s="8">
        <v>1</v>
      </c>
      <c r="J560" s="8">
        <v>1</v>
      </c>
      <c r="K560" s="8">
        <f>I560-J560</f>
        <v>0</v>
      </c>
      <c r="L560" s="6" t="s">
        <v>511</v>
      </c>
      <c r="M560" s="7">
        <v>45812</v>
      </c>
      <c r="N560" s="9">
        <v>41850</v>
      </c>
      <c r="O560" s="6" t="s">
        <v>573</v>
      </c>
      <c r="P560" s="54"/>
      <c r="Q560" s="54"/>
      <c r="R560" s="10"/>
      <c r="S560" s="40" t="s">
        <v>512</v>
      </c>
      <c r="T560" s="6" t="s">
        <v>513</v>
      </c>
      <c r="U560" s="6" t="str">
        <f>VLOOKUP(O560,'Customer List'!B:C,2,)</f>
        <v>Banglore</v>
      </c>
      <c r="V560" s="47"/>
      <c r="W560" s="7"/>
      <c r="X560" s="6" t="str">
        <f t="shared" si="61"/>
        <v/>
      </c>
      <c r="Y560" s="6" t="str">
        <f t="shared" si="62"/>
        <v>Wednesday</v>
      </c>
      <c r="Z560" s="6" t="str">
        <f t="shared" si="63"/>
        <v/>
      </c>
    </row>
    <row r="561" spans="1:26" x14ac:dyDescent="0.25">
      <c r="A561" s="6">
        <f t="shared" si="64"/>
        <v>560</v>
      </c>
      <c r="B561" s="6">
        <v>3305058</v>
      </c>
      <c r="C561" s="7">
        <v>45807</v>
      </c>
      <c r="D561" s="7">
        <v>45813</v>
      </c>
      <c r="E561" s="24">
        <v>156</v>
      </c>
      <c r="F561" s="26">
        <f t="shared" si="60"/>
        <v>312</v>
      </c>
      <c r="G561" s="8" t="s">
        <v>514</v>
      </c>
      <c r="H561" s="8" t="s">
        <v>515</v>
      </c>
      <c r="I561" s="8">
        <v>2</v>
      </c>
      <c r="J561" s="8">
        <v>2</v>
      </c>
      <c r="K561" s="8">
        <f>I561-J561</f>
        <v>0</v>
      </c>
      <c r="L561" s="6" t="s">
        <v>516</v>
      </c>
      <c r="M561" s="7">
        <v>45815</v>
      </c>
      <c r="N561" s="9">
        <v>42224</v>
      </c>
      <c r="O561" s="6" t="s">
        <v>404</v>
      </c>
      <c r="P561" s="54"/>
      <c r="Q561" s="54"/>
      <c r="R561" s="10"/>
      <c r="S561" s="40"/>
      <c r="T561" s="6" t="s">
        <v>517</v>
      </c>
      <c r="U561" s="6" t="str">
        <f>VLOOKUP(O561,'Customer List'!B:C,2,)</f>
        <v>Pune</v>
      </c>
      <c r="V561" s="47"/>
      <c r="W561" s="7"/>
      <c r="X561" s="6" t="str">
        <f t="shared" si="61"/>
        <v/>
      </c>
      <c r="Y561" s="6" t="str">
        <f t="shared" si="62"/>
        <v>Saturday</v>
      </c>
      <c r="Z561" s="6" t="str">
        <f t="shared" si="63"/>
        <v/>
      </c>
    </row>
    <row r="562" spans="1:26" x14ac:dyDescent="0.25">
      <c r="A562" s="6">
        <f t="shared" si="64"/>
        <v>561</v>
      </c>
      <c r="B562" s="6">
        <v>3305058</v>
      </c>
      <c r="C562" s="7">
        <v>45807</v>
      </c>
      <c r="D562" s="7">
        <v>45813</v>
      </c>
      <c r="E562" s="24">
        <v>152.25</v>
      </c>
      <c r="F562" s="26">
        <f t="shared" si="60"/>
        <v>304.5</v>
      </c>
      <c r="G562" s="8" t="s">
        <v>518</v>
      </c>
      <c r="H562" s="8" t="s">
        <v>519</v>
      </c>
      <c r="I562" s="8">
        <v>2</v>
      </c>
      <c r="J562" s="8">
        <v>2</v>
      </c>
      <c r="K562" s="8">
        <f>I562-J562</f>
        <v>0</v>
      </c>
      <c r="L562" s="6" t="s">
        <v>516</v>
      </c>
      <c r="M562" s="7">
        <v>45815</v>
      </c>
      <c r="N562" s="9">
        <v>41209</v>
      </c>
      <c r="O562" s="6" t="s">
        <v>404</v>
      </c>
      <c r="P562" s="54"/>
      <c r="Q562" s="54"/>
      <c r="R562" s="10"/>
      <c r="S562" s="40"/>
      <c r="T562" s="6" t="s">
        <v>517</v>
      </c>
      <c r="U562" s="6" t="str">
        <f>VLOOKUP(O562,'Customer List'!B:C,2,)</f>
        <v>Pune</v>
      </c>
      <c r="V562" s="47"/>
      <c r="W562" s="7"/>
      <c r="X562" s="6" t="str">
        <f t="shared" si="61"/>
        <v/>
      </c>
      <c r="Y562" s="6" t="str">
        <f t="shared" si="62"/>
        <v>Saturday</v>
      </c>
      <c r="Z562" s="6" t="str">
        <f t="shared" si="63"/>
        <v/>
      </c>
    </row>
    <row r="563" spans="1:26" x14ac:dyDescent="0.25">
      <c r="A563" s="6">
        <f t="shared" si="64"/>
        <v>562</v>
      </c>
      <c r="B563" s="6">
        <v>335866</v>
      </c>
      <c r="C563" s="7">
        <v>45828</v>
      </c>
      <c r="D563" s="7">
        <v>45833</v>
      </c>
      <c r="E563" s="24">
        <v>182.25</v>
      </c>
      <c r="F563" s="26">
        <f t="shared" si="60"/>
        <v>182.25</v>
      </c>
      <c r="G563" s="8" t="s">
        <v>520</v>
      </c>
      <c r="H563" s="8" t="s">
        <v>521</v>
      </c>
      <c r="I563" s="8">
        <v>1</v>
      </c>
      <c r="J563" s="8">
        <v>1</v>
      </c>
      <c r="K563" s="8">
        <f>I563-J563</f>
        <v>0</v>
      </c>
      <c r="L563" s="6" t="s">
        <v>710</v>
      </c>
      <c r="M563" s="7">
        <v>45836</v>
      </c>
      <c r="N563" s="9">
        <v>26426</v>
      </c>
      <c r="O563" s="6" t="s">
        <v>522</v>
      </c>
      <c r="P563" s="54">
        <v>58152578385</v>
      </c>
      <c r="Q563" s="54" t="s">
        <v>46</v>
      </c>
      <c r="R563" s="10">
        <v>4</v>
      </c>
      <c r="S563" s="40"/>
      <c r="T563" s="6" t="s">
        <v>517</v>
      </c>
      <c r="U563" s="6" t="str">
        <f>VLOOKUP(O563,'Customer List'!B:C,2,)</f>
        <v>Pune</v>
      </c>
      <c r="V563" s="47"/>
      <c r="W563" s="7">
        <v>45838</v>
      </c>
      <c r="X563" s="6">
        <f t="shared" si="61"/>
        <v>2</v>
      </c>
      <c r="Y563" s="6" t="str">
        <f t="shared" si="62"/>
        <v>Saturday</v>
      </c>
      <c r="Z563" s="6" t="str">
        <f t="shared" si="63"/>
        <v>Monday</v>
      </c>
    </row>
    <row r="564" spans="1:26" x14ac:dyDescent="0.25">
      <c r="A564" s="6">
        <f t="shared" si="64"/>
        <v>563</v>
      </c>
      <c r="B564" s="6" t="s">
        <v>19</v>
      </c>
      <c r="C564" s="7">
        <v>45808</v>
      </c>
      <c r="D564" s="7">
        <v>45808</v>
      </c>
      <c r="E564" s="24">
        <v>5</v>
      </c>
      <c r="F564" s="26">
        <f t="shared" si="60"/>
        <v>10</v>
      </c>
      <c r="G564" s="8" t="s">
        <v>523</v>
      </c>
      <c r="H564" s="8" t="s">
        <v>524</v>
      </c>
      <c r="I564" s="8">
        <v>2</v>
      </c>
      <c r="J564" s="8">
        <v>2</v>
      </c>
      <c r="K564" s="8">
        <f>I564-J564</f>
        <v>0</v>
      </c>
      <c r="L564" s="6" t="s">
        <v>525</v>
      </c>
      <c r="M564" s="7">
        <v>45813</v>
      </c>
      <c r="N564" s="9">
        <v>0</v>
      </c>
      <c r="O564" s="6" t="s">
        <v>36</v>
      </c>
      <c r="P564" s="54"/>
      <c r="Q564" s="54"/>
      <c r="R564" s="10"/>
      <c r="S564" s="40"/>
      <c r="T564" s="6" t="s">
        <v>526</v>
      </c>
      <c r="U564" s="6" t="str">
        <f>VLOOKUP(O564,'Customer List'!B:C,2,)</f>
        <v>Delhi</v>
      </c>
      <c r="V564" s="47"/>
      <c r="W564" s="7"/>
      <c r="X564" s="6" t="str">
        <f t="shared" si="61"/>
        <v/>
      </c>
      <c r="Y564" s="6" t="str">
        <f t="shared" si="62"/>
        <v>Thursday</v>
      </c>
      <c r="Z564" s="6" t="str">
        <f t="shared" si="63"/>
        <v/>
      </c>
    </row>
    <row r="565" spans="1:26" x14ac:dyDescent="0.25">
      <c r="A565" s="6">
        <f t="shared" si="64"/>
        <v>564</v>
      </c>
      <c r="B565" s="6" t="s">
        <v>19</v>
      </c>
      <c r="C565" s="7">
        <v>45808</v>
      </c>
      <c r="D565" s="7">
        <v>45808</v>
      </c>
      <c r="E565" s="24">
        <v>5</v>
      </c>
      <c r="F565" s="26">
        <f t="shared" si="60"/>
        <v>10</v>
      </c>
      <c r="G565" s="8" t="s">
        <v>527</v>
      </c>
      <c r="H565" s="8" t="s">
        <v>528</v>
      </c>
      <c r="I565" s="8">
        <v>2</v>
      </c>
      <c r="J565" s="8">
        <v>2</v>
      </c>
      <c r="K565" s="8">
        <f t="shared" ref="K565:K579" si="68">I565-J565</f>
        <v>0</v>
      </c>
      <c r="L565" s="6" t="s">
        <v>525</v>
      </c>
      <c r="M565" s="7">
        <v>45813</v>
      </c>
      <c r="N565" s="9">
        <v>0</v>
      </c>
      <c r="O565" s="6" t="s">
        <v>36</v>
      </c>
      <c r="P565" s="54"/>
      <c r="Q565" s="54"/>
      <c r="R565" s="10"/>
      <c r="S565" s="40"/>
      <c r="T565" s="6" t="s">
        <v>526</v>
      </c>
      <c r="U565" s="6" t="str">
        <f>VLOOKUP(O565,'Customer List'!B:C,2,)</f>
        <v>Delhi</v>
      </c>
      <c r="V565" s="47"/>
      <c r="W565" s="7"/>
      <c r="X565" s="6" t="str">
        <f t="shared" si="61"/>
        <v/>
      </c>
      <c r="Y565" s="6" t="str">
        <f t="shared" si="62"/>
        <v>Thursday</v>
      </c>
      <c r="Z565" s="6" t="str">
        <f t="shared" si="63"/>
        <v/>
      </c>
    </row>
    <row r="566" spans="1:26" x14ac:dyDescent="0.25">
      <c r="A566" s="6">
        <f t="shared" si="64"/>
        <v>565</v>
      </c>
      <c r="B566" s="6" t="s">
        <v>19</v>
      </c>
      <c r="C566" s="7">
        <v>45808</v>
      </c>
      <c r="D566" s="7">
        <v>45808</v>
      </c>
      <c r="E566" s="24">
        <v>5</v>
      </c>
      <c r="F566" s="26">
        <f t="shared" si="60"/>
        <v>10</v>
      </c>
      <c r="G566" s="8" t="s">
        <v>529</v>
      </c>
      <c r="H566" s="8" t="s">
        <v>530</v>
      </c>
      <c r="I566" s="8">
        <v>2</v>
      </c>
      <c r="J566" s="8">
        <v>2</v>
      </c>
      <c r="K566" s="8">
        <f t="shared" si="68"/>
        <v>0</v>
      </c>
      <c r="L566" s="6" t="s">
        <v>525</v>
      </c>
      <c r="M566" s="7">
        <v>45813</v>
      </c>
      <c r="N566" s="9">
        <v>0</v>
      </c>
      <c r="O566" s="6" t="s">
        <v>36</v>
      </c>
      <c r="P566" s="54"/>
      <c r="Q566" s="54"/>
      <c r="R566" s="10"/>
      <c r="S566" s="40"/>
      <c r="T566" s="6" t="s">
        <v>526</v>
      </c>
      <c r="U566" s="6" t="str">
        <f>VLOOKUP(O566,'Customer List'!B:C,2,)</f>
        <v>Delhi</v>
      </c>
      <c r="V566" s="47"/>
      <c r="W566" s="7"/>
      <c r="X566" s="6" t="str">
        <f t="shared" si="61"/>
        <v/>
      </c>
      <c r="Y566" s="6" t="str">
        <f t="shared" si="62"/>
        <v>Thursday</v>
      </c>
      <c r="Z566" s="6" t="str">
        <f t="shared" si="63"/>
        <v/>
      </c>
    </row>
    <row r="567" spans="1:26" x14ac:dyDescent="0.25">
      <c r="A567" s="6">
        <f t="shared" si="64"/>
        <v>566</v>
      </c>
      <c r="B567" s="6" t="s">
        <v>531</v>
      </c>
      <c r="C567" s="7">
        <v>45814</v>
      </c>
      <c r="D567" s="7">
        <v>45817</v>
      </c>
      <c r="E567" s="24">
        <v>119.4</v>
      </c>
      <c r="F567" s="26">
        <f t="shared" si="60"/>
        <v>119.4</v>
      </c>
      <c r="G567" s="8" t="s">
        <v>532</v>
      </c>
      <c r="H567" s="8" t="s">
        <v>533</v>
      </c>
      <c r="I567" s="8">
        <v>1</v>
      </c>
      <c r="J567" s="8">
        <v>1</v>
      </c>
      <c r="K567" s="8">
        <f t="shared" si="68"/>
        <v>0</v>
      </c>
      <c r="L567" s="6" t="s">
        <v>534</v>
      </c>
      <c r="M567" s="7">
        <v>45818</v>
      </c>
      <c r="N567" s="9">
        <v>20198.5</v>
      </c>
      <c r="O567" s="6" t="s">
        <v>535</v>
      </c>
      <c r="P567" s="54"/>
      <c r="Q567" s="54"/>
      <c r="R567" s="10">
        <v>-20</v>
      </c>
      <c r="S567" s="40"/>
      <c r="T567" s="6" t="s">
        <v>526</v>
      </c>
      <c r="U567" s="6" t="str">
        <f>VLOOKUP(O567,'Customer List'!B:C,2,)</f>
        <v>Pondicheri</v>
      </c>
      <c r="V567" s="47"/>
      <c r="W567" s="7"/>
      <c r="X567" s="6" t="str">
        <f t="shared" si="61"/>
        <v/>
      </c>
      <c r="Y567" s="6" t="str">
        <f t="shared" si="62"/>
        <v>Tuesday</v>
      </c>
      <c r="Z567" s="6" t="str">
        <f t="shared" si="63"/>
        <v/>
      </c>
    </row>
    <row r="568" spans="1:26" x14ac:dyDescent="0.25">
      <c r="A568" s="6">
        <f t="shared" si="64"/>
        <v>567</v>
      </c>
      <c r="B568" s="6" t="s">
        <v>536</v>
      </c>
      <c r="C568" s="7">
        <v>45814</v>
      </c>
      <c r="D568" s="7">
        <v>45817</v>
      </c>
      <c r="E568" s="24">
        <v>193.2</v>
      </c>
      <c r="F568" s="26">
        <f t="shared" si="60"/>
        <v>193.2</v>
      </c>
      <c r="G568" s="8" t="s">
        <v>537</v>
      </c>
      <c r="H568" s="8" t="s">
        <v>538</v>
      </c>
      <c r="I568" s="8">
        <v>1</v>
      </c>
      <c r="J568" s="8">
        <v>1</v>
      </c>
      <c r="K568" s="8">
        <f t="shared" si="68"/>
        <v>0</v>
      </c>
      <c r="L568" s="6" t="s">
        <v>539</v>
      </c>
      <c r="M568" s="7">
        <v>45818</v>
      </c>
      <c r="N568" s="9">
        <v>32683</v>
      </c>
      <c r="O568" s="6" t="s">
        <v>248</v>
      </c>
      <c r="P568" s="54"/>
      <c r="Q568" s="54"/>
      <c r="R568" s="10">
        <v>-20</v>
      </c>
      <c r="S568" s="40"/>
      <c r="T568" s="6" t="s">
        <v>526</v>
      </c>
      <c r="U568" s="6" t="str">
        <f>VLOOKUP(O568,'Customer List'!B:C,2,)</f>
        <v>Mumbai</v>
      </c>
      <c r="V568" s="47"/>
      <c r="W568" s="7"/>
      <c r="X568" s="6" t="str">
        <f t="shared" si="61"/>
        <v/>
      </c>
      <c r="Y568" s="6" t="str">
        <f t="shared" si="62"/>
        <v>Tuesday</v>
      </c>
      <c r="Z568" s="6" t="str">
        <f t="shared" si="63"/>
        <v/>
      </c>
    </row>
    <row r="569" spans="1:26" x14ac:dyDescent="0.25">
      <c r="A569" s="6">
        <f t="shared" si="64"/>
        <v>568</v>
      </c>
      <c r="B569" s="6" t="s">
        <v>540</v>
      </c>
      <c r="C569" s="7">
        <v>45821</v>
      </c>
      <c r="D569" s="7">
        <v>45826</v>
      </c>
      <c r="E569" s="24">
        <v>251.4</v>
      </c>
      <c r="F569" s="26">
        <f t="shared" si="60"/>
        <v>251.4</v>
      </c>
      <c r="G569" s="8" t="s">
        <v>541</v>
      </c>
      <c r="H569" s="8" t="s">
        <v>542</v>
      </c>
      <c r="I569" s="8">
        <v>1</v>
      </c>
      <c r="J569" s="8">
        <v>1</v>
      </c>
      <c r="K569" s="8">
        <f t="shared" si="68"/>
        <v>0</v>
      </c>
      <c r="L569" s="6" t="s">
        <v>703</v>
      </c>
      <c r="M569" s="7">
        <v>45836</v>
      </c>
      <c r="N569" s="9">
        <v>42528.5</v>
      </c>
      <c r="O569" s="6" t="s">
        <v>702</v>
      </c>
      <c r="P569" s="54" t="s">
        <v>738</v>
      </c>
      <c r="Q569" s="54" t="s">
        <v>46</v>
      </c>
      <c r="R569" s="10">
        <v>-20</v>
      </c>
      <c r="S569" s="40" t="s">
        <v>613</v>
      </c>
      <c r="T569" s="6" t="s">
        <v>526</v>
      </c>
      <c r="U569" s="6" t="str">
        <f>VLOOKUP(O569,'Customer List'!B:C,2,)</f>
        <v>Dehradoon</v>
      </c>
      <c r="V569" s="47"/>
      <c r="W569" s="7">
        <v>45839</v>
      </c>
      <c r="X569" s="6">
        <f t="shared" si="61"/>
        <v>3</v>
      </c>
      <c r="Y569" s="6" t="str">
        <f t="shared" si="62"/>
        <v>Saturday</v>
      </c>
      <c r="Z569" s="6" t="str">
        <f t="shared" si="63"/>
        <v>Tuesday</v>
      </c>
    </row>
    <row r="570" spans="1:26" x14ac:dyDescent="0.25">
      <c r="A570" s="6">
        <f t="shared" si="64"/>
        <v>569</v>
      </c>
      <c r="B570" s="6" t="s">
        <v>543</v>
      </c>
      <c r="C570" s="7">
        <v>45821</v>
      </c>
      <c r="D570" s="7">
        <v>45826</v>
      </c>
      <c r="E570" s="24">
        <v>81.599999999999994</v>
      </c>
      <c r="F570" s="26">
        <f t="shared" si="60"/>
        <v>81.599999999999994</v>
      </c>
      <c r="G570" s="8" t="s">
        <v>544</v>
      </c>
      <c r="H570" s="8" t="s">
        <v>545</v>
      </c>
      <c r="I570" s="8">
        <v>1</v>
      </c>
      <c r="J570" s="8">
        <v>1</v>
      </c>
      <c r="K570" s="8">
        <f t="shared" si="68"/>
        <v>0</v>
      </c>
      <c r="L570" s="6" t="s">
        <v>546</v>
      </c>
      <c r="M570" s="7">
        <v>45829</v>
      </c>
      <c r="N570" s="9">
        <v>13804</v>
      </c>
      <c r="O570" s="6" t="s">
        <v>547</v>
      </c>
      <c r="P570" s="54">
        <v>58152286371</v>
      </c>
      <c r="Q570" s="54" t="s">
        <v>46</v>
      </c>
      <c r="R570" s="10">
        <v>-20</v>
      </c>
      <c r="S570" s="40"/>
      <c r="T570" s="6" t="s">
        <v>526</v>
      </c>
      <c r="U570" s="6" t="str">
        <f>VLOOKUP(O570,'Customer List'!B:C,2,)</f>
        <v>Banglore</v>
      </c>
      <c r="V570" s="47"/>
      <c r="W570" s="7">
        <v>45831</v>
      </c>
      <c r="X570" s="6">
        <f t="shared" si="61"/>
        <v>2</v>
      </c>
      <c r="Y570" s="6" t="str">
        <f t="shared" si="62"/>
        <v>Saturday</v>
      </c>
      <c r="Z570" s="6" t="str">
        <f t="shared" si="63"/>
        <v>Monday</v>
      </c>
    </row>
    <row r="571" spans="1:26" x14ac:dyDescent="0.25">
      <c r="A571" s="6">
        <f t="shared" si="64"/>
        <v>570</v>
      </c>
      <c r="B571" s="6" t="s">
        <v>543</v>
      </c>
      <c r="C571" s="7">
        <v>45821</v>
      </c>
      <c r="D571" s="7">
        <v>45826</v>
      </c>
      <c r="E571" s="24">
        <v>30</v>
      </c>
      <c r="F571" s="26">
        <f t="shared" si="60"/>
        <v>30</v>
      </c>
      <c r="G571" s="8" t="s">
        <v>548</v>
      </c>
      <c r="H571" s="8" t="s">
        <v>549</v>
      </c>
      <c r="I571" s="8">
        <v>1</v>
      </c>
      <c r="J571" s="8">
        <v>1</v>
      </c>
      <c r="K571" s="8">
        <f t="shared" si="68"/>
        <v>0</v>
      </c>
      <c r="L571" s="6" t="s">
        <v>550</v>
      </c>
      <c r="M571" s="7">
        <v>45832</v>
      </c>
      <c r="N571" s="9">
        <v>5075</v>
      </c>
      <c r="O571" s="6" t="s">
        <v>260</v>
      </c>
      <c r="P571" s="54"/>
      <c r="Q571" s="54"/>
      <c r="R571" s="10">
        <v>-20</v>
      </c>
      <c r="S571" s="40"/>
      <c r="T571" s="6" t="s">
        <v>526</v>
      </c>
      <c r="U571" s="6" t="str">
        <f>VLOOKUP(O571,'Customer List'!B:C,2,)</f>
        <v>Delhi</v>
      </c>
      <c r="V571" s="47"/>
      <c r="W571" s="7"/>
      <c r="X571" s="6" t="str">
        <f t="shared" si="61"/>
        <v/>
      </c>
      <c r="Y571" s="6" t="str">
        <f t="shared" si="62"/>
        <v>Tuesday</v>
      </c>
      <c r="Z571" s="6" t="str">
        <f t="shared" si="63"/>
        <v/>
      </c>
    </row>
    <row r="572" spans="1:26" x14ac:dyDescent="0.25">
      <c r="A572" s="6">
        <f t="shared" si="64"/>
        <v>571</v>
      </c>
      <c r="B572" s="6" t="s">
        <v>543</v>
      </c>
      <c r="C572" s="7">
        <v>45821</v>
      </c>
      <c r="D572" s="7">
        <v>45826</v>
      </c>
      <c r="E572" s="24">
        <v>32.4</v>
      </c>
      <c r="F572" s="26">
        <f t="shared" si="60"/>
        <v>32.4</v>
      </c>
      <c r="G572" s="8" t="s">
        <v>551</v>
      </c>
      <c r="H572" s="8" t="s">
        <v>552</v>
      </c>
      <c r="I572" s="8">
        <v>1</v>
      </c>
      <c r="J572" s="8">
        <v>1</v>
      </c>
      <c r="K572" s="8">
        <f t="shared" si="68"/>
        <v>0</v>
      </c>
      <c r="L572" s="6" t="s">
        <v>550</v>
      </c>
      <c r="M572" s="7">
        <v>45832</v>
      </c>
      <c r="N572" s="9">
        <v>5481</v>
      </c>
      <c r="O572" s="6" t="s">
        <v>260</v>
      </c>
      <c r="P572" s="54"/>
      <c r="Q572" s="54"/>
      <c r="R572" s="10">
        <v>-20</v>
      </c>
      <c r="S572" s="40"/>
      <c r="T572" s="6" t="s">
        <v>526</v>
      </c>
      <c r="U572" s="6" t="str">
        <f>VLOOKUP(O572,'Customer List'!B:C,2,)</f>
        <v>Delhi</v>
      </c>
      <c r="V572" s="47"/>
      <c r="W572" s="7"/>
      <c r="X572" s="6" t="str">
        <f t="shared" si="61"/>
        <v/>
      </c>
      <c r="Y572" s="6" t="str">
        <f t="shared" si="62"/>
        <v>Tuesday</v>
      </c>
      <c r="Z572" s="6" t="str">
        <f t="shared" si="63"/>
        <v/>
      </c>
    </row>
    <row r="573" spans="1:26" x14ac:dyDescent="0.25">
      <c r="A573" s="6">
        <f t="shared" si="64"/>
        <v>572</v>
      </c>
      <c r="B573" s="6" t="s">
        <v>543</v>
      </c>
      <c r="C573" s="7">
        <v>45821</v>
      </c>
      <c r="D573" s="7">
        <v>45826</v>
      </c>
      <c r="E573" s="24">
        <v>27.6</v>
      </c>
      <c r="F573" s="26">
        <f t="shared" si="60"/>
        <v>27.6</v>
      </c>
      <c r="G573" s="8" t="s">
        <v>553</v>
      </c>
      <c r="H573" s="8" t="s">
        <v>554</v>
      </c>
      <c r="I573" s="8">
        <v>1</v>
      </c>
      <c r="J573" s="8">
        <v>1</v>
      </c>
      <c r="K573" s="8">
        <f t="shared" si="68"/>
        <v>0</v>
      </c>
      <c r="L573" s="6" t="s">
        <v>550</v>
      </c>
      <c r="M573" s="7">
        <v>45832</v>
      </c>
      <c r="N573" s="9">
        <v>4669</v>
      </c>
      <c r="O573" s="6" t="s">
        <v>260</v>
      </c>
      <c r="P573" s="54"/>
      <c r="Q573" s="54"/>
      <c r="R573" s="10">
        <v>-20</v>
      </c>
      <c r="S573" s="40"/>
      <c r="T573" s="6" t="s">
        <v>526</v>
      </c>
      <c r="U573" s="6" t="str">
        <f>VLOOKUP(O573,'Customer List'!B:C,2,)</f>
        <v>Delhi</v>
      </c>
      <c r="V573" s="47"/>
      <c r="W573" s="7"/>
      <c r="X573" s="6" t="str">
        <f t="shared" si="61"/>
        <v/>
      </c>
      <c r="Y573" s="6" t="str">
        <f t="shared" si="62"/>
        <v>Tuesday</v>
      </c>
      <c r="Z573" s="6" t="str">
        <f t="shared" si="63"/>
        <v/>
      </c>
    </row>
    <row r="574" spans="1:26" x14ac:dyDescent="0.25">
      <c r="A574" s="6">
        <f t="shared" si="64"/>
        <v>573</v>
      </c>
      <c r="B574" s="6" t="s">
        <v>543</v>
      </c>
      <c r="C574" s="7">
        <v>45821</v>
      </c>
      <c r="D574" s="7">
        <v>45826</v>
      </c>
      <c r="E574" s="24">
        <v>43.2</v>
      </c>
      <c r="F574" s="26">
        <f t="shared" si="60"/>
        <v>43.2</v>
      </c>
      <c r="G574" s="8" t="s">
        <v>555</v>
      </c>
      <c r="H574" s="8" t="s">
        <v>556</v>
      </c>
      <c r="I574" s="8">
        <v>1</v>
      </c>
      <c r="J574" s="8">
        <v>1</v>
      </c>
      <c r="K574" s="8">
        <f t="shared" si="68"/>
        <v>0</v>
      </c>
      <c r="L574" s="6" t="s">
        <v>550</v>
      </c>
      <c r="M574" s="7">
        <v>45832</v>
      </c>
      <c r="N574" s="9">
        <v>7308</v>
      </c>
      <c r="O574" s="6" t="s">
        <v>260</v>
      </c>
      <c r="P574" s="54"/>
      <c r="Q574" s="54"/>
      <c r="R574" s="10">
        <v>-20</v>
      </c>
      <c r="S574" s="40"/>
      <c r="T574" s="6" t="s">
        <v>526</v>
      </c>
      <c r="U574" s="6" t="str">
        <f>VLOOKUP(O574,'Customer List'!B:C,2,)</f>
        <v>Delhi</v>
      </c>
      <c r="V574" s="47"/>
      <c r="W574" s="7"/>
      <c r="X574" s="6" t="str">
        <f t="shared" si="61"/>
        <v/>
      </c>
      <c r="Y574" s="6" t="str">
        <f t="shared" si="62"/>
        <v>Tuesday</v>
      </c>
      <c r="Z574" s="6" t="str">
        <f t="shared" si="63"/>
        <v/>
      </c>
    </row>
    <row r="575" spans="1:26" x14ac:dyDescent="0.25">
      <c r="A575" s="6">
        <f t="shared" si="64"/>
        <v>574</v>
      </c>
      <c r="B575" s="6" t="s">
        <v>543</v>
      </c>
      <c r="C575" s="7">
        <v>45821</v>
      </c>
      <c r="D575" s="7">
        <v>45826</v>
      </c>
      <c r="E575" s="24">
        <v>18</v>
      </c>
      <c r="F575" s="26">
        <f t="shared" si="60"/>
        <v>18</v>
      </c>
      <c r="G575" s="8" t="s">
        <v>557</v>
      </c>
      <c r="H575" s="8" t="s">
        <v>558</v>
      </c>
      <c r="I575" s="8">
        <v>1</v>
      </c>
      <c r="J575" s="8">
        <v>1</v>
      </c>
      <c r="K575" s="8">
        <f t="shared" si="68"/>
        <v>0</v>
      </c>
      <c r="L575" s="6" t="s">
        <v>559</v>
      </c>
      <c r="M575" s="7">
        <v>45831</v>
      </c>
      <c r="N575" s="9">
        <v>3262.5</v>
      </c>
      <c r="O575" s="6" t="s">
        <v>159</v>
      </c>
      <c r="P575" s="54"/>
      <c r="Q575" s="54"/>
      <c r="R575" s="10">
        <v>-20</v>
      </c>
      <c r="S575" s="40"/>
      <c r="T575" s="6" t="s">
        <v>526</v>
      </c>
      <c r="U575" s="6" t="str">
        <f>VLOOKUP(O575,'Customer List'!B:C,2,)</f>
        <v>Noida</v>
      </c>
      <c r="V575" s="47"/>
      <c r="W575" s="7"/>
      <c r="X575" s="6" t="str">
        <f t="shared" si="61"/>
        <v/>
      </c>
      <c r="Y575" s="6" t="str">
        <f t="shared" si="62"/>
        <v>Monday</v>
      </c>
      <c r="Z575" s="6" t="str">
        <f t="shared" si="63"/>
        <v/>
      </c>
    </row>
    <row r="576" spans="1:26" x14ac:dyDescent="0.25">
      <c r="A576" s="6">
        <f t="shared" si="64"/>
        <v>575</v>
      </c>
      <c r="B576" s="6" t="s">
        <v>543</v>
      </c>
      <c r="C576" s="7">
        <v>45821</v>
      </c>
      <c r="D576" s="7">
        <v>45826</v>
      </c>
      <c r="E576" s="24">
        <v>71.400000000000006</v>
      </c>
      <c r="F576" s="26">
        <f t="shared" si="60"/>
        <v>71.400000000000006</v>
      </c>
      <c r="G576" s="8" t="s">
        <v>560</v>
      </c>
      <c r="H576" s="8" t="s">
        <v>561</v>
      </c>
      <c r="I576" s="8">
        <v>1</v>
      </c>
      <c r="J576" s="8">
        <v>1</v>
      </c>
      <c r="K576" s="8">
        <f t="shared" si="68"/>
        <v>0</v>
      </c>
      <c r="L576" s="6" t="s">
        <v>559</v>
      </c>
      <c r="M576" s="7">
        <v>45831</v>
      </c>
      <c r="N576" s="9">
        <v>12941.25</v>
      </c>
      <c r="O576" s="6" t="s">
        <v>159</v>
      </c>
      <c r="P576" s="54"/>
      <c r="Q576" s="54"/>
      <c r="R576" s="10">
        <v>-20</v>
      </c>
      <c r="S576" s="40"/>
      <c r="T576" s="6" t="s">
        <v>526</v>
      </c>
      <c r="U576" s="6" t="str">
        <f>VLOOKUP(O576,'Customer List'!B:C,2,)</f>
        <v>Noida</v>
      </c>
      <c r="V576" s="47"/>
      <c r="W576" s="7"/>
      <c r="X576" s="6" t="str">
        <f t="shared" si="61"/>
        <v/>
      </c>
      <c r="Y576" s="6" t="str">
        <f t="shared" si="62"/>
        <v>Monday</v>
      </c>
      <c r="Z576" s="6" t="str">
        <f t="shared" si="63"/>
        <v/>
      </c>
    </row>
    <row r="577" spans="1:26" x14ac:dyDescent="0.25">
      <c r="A577" s="6">
        <f t="shared" si="64"/>
        <v>576</v>
      </c>
      <c r="B577" s="6" t="s">
        <v>543</v>
      </c>
      <c r="C577" s="7">
        <v>45821</v>
      </c>
      <c r="D577" s="7">
        <v>45826</v>
      </c>
      <c r="E577" s="24">
        <v>73.2</v>
      </c>
      <c r="F577" s="26">
        <f t="shared" si="60"/>
        <v>73.2</v>
      </c>
      <c r="G577" s="8" t="s">
        <v>562</v>
      </c>
      <c r="H577" s="8" t="s">
        <v>563</v>
      </c>
      <c r="I577" s="8">
        <v>1</v>
      </c>
      <c r="J577" s="8">
        <v>1</v>
      </c>
      <c r="K577" s="8">
        <f t="shared" si="68"/>
        <v>0</v>
      </c>
      <c r="L577" s="6" t="s">
        <v>559</v>
      </c>
      <c r="M577" s="7">
        <v>45831</v>
      </c>
      <c r="N577" s="9">
        <v>13267.5</v>
      </c>
      <c r="O577" s="6" t="s">
        <v>159</v>
      </c>
      <c r="P577" s="54"/>
      <c r="Q577" s="54"/>
      <c r="R577" s="10">
        <v>-20</v>
      </c>
      <c r="S577" s="40"/>
      <c r="T577" s="6" t="s">
        <v>526</v>
      </c>
      <c r="U577" s="6" t="str">
        <f>VLOOKUP(O577,'Customer List'!B:C,2,)</f>
        <v>Noida</v>
      </c>
      <c r="V577" s="47"/>
      <c r="W577" s="7"/>
      <c r="X577" s="6" t="str">
        <f t="shared" si="61"/>
        <v/>
      </c>
      <c r="Y577" s="6" t="str">
        <f t="shared" si="62"/>
        <v>Monday</v>
      </c>
      <c r="Z577" s="6" t="str">
        <f t="shared" si="63"/>
        <v/>
      </c>
    </row>
    <row r="578" spans="1:26" x14ac:dyDescent="0.25">
      <c r="A578" s="6">
        <f t="shared" si="64"/>
        <v>577</v>
      </c>
      <c r="B578" s="6" t="s">
        <v>564</v>
      </c>
      <c r="C578" s="7">
        <v>45821</v>
      </c>
      <c r="D578" s="7">
        <v>45826</v>
      </c>
      <c r="E578" s="24">
        <v>295.2</v>
      </c>
      <c r="F578" s="26">
        <f t="shared" si="60"/>
        <v>295.2</v>
      </c>
      <c r="G578" s="8" t="s">
        <v>565</v>
      </c>
      <c r="H578" s="8" t="s">
        <v>566</v>
      </c>
      <c r="I578" s="8">
        <v>1</v>
      </c>
      <c r="J578" s="8">
        <v>1</v>
      </c>
      <c r="K578" s="8">
        <f t="shared" si="68"/>
        <v>0</v>
      </c>
      <c r="L578" s="6" t="s">
        <v>567</v>
      </c>
      <c r="M578" s="7">
        <v>45829</v>
      </c>
      <c r="N578" s="9">
        <v>48511.199999999997</v>
      </c>
      <c r="O578" s="6" t="s">
        <v>535</v>
      </c>
      <c r="P578" s="54">
        <v>58152284433</v>
      </c>
      <c r="Q578" s="54" t="s">
        <v>46</v>
      </c>
      <c r="R578" s="10">
        <v>-20</v>
      </c>
      <c r="S578" s="40"/>
      <c r="T578" s="6" t="s">
        <v>526</v>
      </c>
      <c r="U578" s="6" t="str">
        <f>VLOOKUP(O578,'Customer List'!B:C,2,)</f>
        <v>Pondicheri</v>
      </c>
      <c r="V578" s="47"/>
      <c r="W578" s="7">
        <v>45832</v>
      </c>
      <c r="X578" s="6">
        <f t="shared" si="61"/>
        <v>3</v>
      </c>
      <c r="Y578" s="6" t="str">
        <f t="shared" si="62"/>
        <v>Saturday</v>
      </c>
      <c r="Z578" s="6" t="str">
        <f t="shared" si="63"/>
        <v>Tuesday</v>
      </c>
    </row>
    <row r="579" spans="1:26" x14ac:dyDescent="0.25">
      <c r="A579" s="6">
        <f t="shared" si="64"/>
        <v>578</v>
      </c>
      <c r="B579" s="6" t="s">
        <v>564</v>
      </c>
      <c r="C579" s="7">
        <v>45821</v>
      </c>
      <c r="D579" s="7">
        <v>45826</v>
      </c>
      <c r="E579" s="24">
        <v>78</v>
      </c>
      <c r="F579" s="26">
        <f t="shared" si="60"/>
        <v>78</v>
      </c>
      <c r="G579" s="8" t="s">
        <v>568</v>
      </c>
      <c r="H579" s="8" t="s">
        <v>569</v>
      </c>
      <c r="I579" s="8">
        <v>1</v>
      </c>
      <c r="J579" s="8">
        <v>1</v>
      </c>
      <c r="K579" s="8">
        <f t="shared" si="68"/>
        <v>0</v>
      </c>
      <c r="L579" s="6" t="s">
        <v>567</v>
      </c>
      <c r="M579" s="7">
        <v>45829</v>
      </c>
      <c r="N579" s="9">
        <v>12818</v>
      </c>
      <c r="O579" s="6" t="s">
        <v>535</v>
      </c>
      <c r="P579" s="54">
        <v>58152284433</v>
      </c>
      <c r="Q579" s="54" t="s">
        <v>46</v>
      </c>
      <c r="R579" s="10">
        <v>-20</v>
      </c>
      <c r="S579" s="40"/>
      <c r="T579" s="6" t="s">
        <v>526</v>
      </c>
      <c r="U579" s="6" t="str">
        <f>VLOOKUP(O579,'Customer List'!B:C,2,)</f>
        <v>Pondicheri</v>
      </c>
      <c r="V579" s="47"/>
      <c r="W579" s="7">
        <v>45832</v>
      </c>
      <c r="X579" s="6">
        <f t="shared" si="61"/>
        <v>3</v>
      </c>
      <c r="Y579" s="6" t="str">
        <f t="shared" si="62"/>
        <v>Saturday</v>
      </c>
      <c r="Z579" s="6" t="str">
        <f t="shared" si="63"/>
        <v>Tuesday</v>
      </c>
    </row>
    <row r="580" spans="1:26" x14ac:dyDescent="0.25">
      <c r="A580" s="6">
        <f t="shared" si="64"/>
        <v>579</v>
      </c>
      <c r="B580" s="6">
        <v>44075</v>
      </c>
      <c r="C580" s="7">
        <v>45812</v>
      </c>
      <c r="D580" s="7">
        <v>45817</v>
      </c>
      <c r="E580" s="24">
        <v>136.80000000000001</v>
      </c>
      <c r="F580" s="26">
        <f t="shared" ref="F580:F643" si="69">E580*I580</f>
        <v>1368</v>
      </c>
      <c r="G580" s="8" t="s">
        <v>570</v>
      </c>
      <c r="H580" s="8" t="s">
        <v>571</v>
      </c>
      <c r="I580" s="8">
        <v>10</v>
      </c>
      <c r="J580" s="8">
        <v>10</v>
      </c>
      <c r="K580" s="8">
        <f>I580-J580</f>
        <v>0</v>
      </c>
      <c r="L580" s="6" t="s">
        <v>572</v>
      </c>
      <c r="M580" s="7">
        <v>45818</v>
      </c>
      <c r="N580" s="9">
        <v>150000</v>
      </c>
      <c r="O580" s="6" t="s">
        <v>573</v>
      </c>
      <c r="P580" s="54"/>
      <c r="Q580" s="54"/>
      <c r="R580" s="10"/>
      <c r="S580" s="40"/>
      <c r="T580" s="6" t="s">
        <v>574</v>
      </c>
      <c r="U580" s="6" t="str">
        <f>VLOOKUP(O580,'Customer List'!B:C,2,)</f>
        <v>Banglore</v>
      </c>
      <c r="V580" s="47"/>
      <c r="W580" s="7"/>
      <c r="X580" s="6" t="str">
        <f t="shared" si="61"/>
        <v/>
      </c>
      <c r="Y580" s="6" t="str">
        <f t="shared" si="62"/>
        <v>Tuesday</v>
      </c>
      <c r="Z580" s="6" t="str">
        <f t="shared" si="63"/>
        <v/>
      </c>
    </row>
    <row r="581" spans="1:26" x14ac:dyDescent="0.25">
      <c r="A581" s="6">
        <f t="shared" si="64"/>
        <v>580</v>
      </c>
      <c r="B581" s="6">
        <v>44075</v>
      </c>
      <c r="C581" s="7">
        <v>45812</v>
      </c>
      <c r="D581" s="7">
        <v>45817</v>
      </c>
      <c r="E581" s="24">
        <v>136.80000000000001</v>
      </c>
      <c r="F581" s="26">
        <f t="shared" si="69"/>
        <v>684</v>
      </c>
      <c r="G581" s="8" t="s">
        <v>570</v>
      </c>
      <c r="H581" s="8" t="s">
        <v>571</v>
      </c>
      <c r="I581" s="8">
        <v>5</v>
      </c>
      <c r="J581" s="8">
        <v>5</v>
      </c>
      <c r="K581" s="8">
        <f>I581-J581</f>
        <v>0</v>
      </c>
      <c r="L581" s="6" t="s">
        <v>575</v>
      </c>
      <c r="M581" s="7">
        <v>45818</v>
      </c>
      <c r="N581" s="9">
        <v>93100</v>
      </c>
      <c r="O581" s="6" t="s">
        <v>376</v>
      </c>
      <c r="P581" s="54"/>
      <c r="Q581" s="54"/>
      <c r="R581" s="10"/>
      <c r="S581" s="40"/>
      <c r="T581" s="6" t="s">
        <v>574</v>
      </c>
      <c r="U581" s="6" t="str">
        <f>VLOOKUP(O581,'Customer List'!B:C,2,)</f>
        <v>Gujrat</v>
      </c>
      <c r="V581" s="47"/>
      <c r="W581" s="7"/>
      <c r="X581" s="6" t="str">
        <f t="shared" ref="X581:X644" si="70">IF(W581="", "", W581-M581)</f>
        <v/>
      </c>
      <c r="Y581" s="6" t="str">
        <f t="shared" ref="Y581:Y644" si="71">IF(M581="", "", TEXT(M581, "dddd"))</f>
        <v>Tuesday</v>
      </c>
      <c r="Z581" s="6" t="str">
        <f t="shared" ref="Z581:Z644" si="72">IF(W581="", "", TEXT(W581, "dddd"))</f>
        <v/>
      </c>
    </row>
    <row r="582" spans="1:26" x14ac:dyDescent="0.25">
      <c r="A582" s="6">
        <f t="shared" si="64"/>
        <v>581</v>
      </c>
      <c r="B582" s="6" t="s">
        <v>576</v>
      </c>
      <c r="C582" s="7">
        <v>45812</v>
      </c>
      <c r="D582" s="7">
        <v>45820</v>
      </c>
      <c r="E582" s="24">
        <v>50</v>
      </c>
      <c r="F582" s="26">
        <f t="shared" si="69"/>
        <v>50</v>
      </c>
      <c r="G582" s="8" t="s">
        <v>577</v>
      </c>
      <c r="H582" s="8" t="s">
        <v>578</v>
      </c>
      <c r="I582" s="8">
        <v>1</v>
      </c>
      <c r="J582" s="8">
        <v>1</v>
      </c>
      <c r="K582" s="8">
        <f>I582-J582</f>
        <v>0</v>
      </c>
      <c r="L582" s="6" t="s">
        <v>579</v>
      </c>
      <c r="M582" s="7">
        <v>45825</v>
      </c>
      <c r="N582" s="9">
        <v>7000</v>
      </c>
      <c r="O582" s="6" t="s">
        <v>580</v>
      </c>
      <c r="P582" s="54">
        <v>58152139636</v>
      </c>
      <c r="Q582" s="54" t="s">
        <v>46</v>
      </c>
      <c r="R582" s="10">
        <v>-20</v>
      </c>
      <c r="S582" s="40"/>
      <c r="T582" s="6" t="s">
        <v>581</v>
      </c>
      <c r="U582" s="6" t="str">
        <f>VLOOKUP(O582,'Customer List'!B:C,2,)</f>
        <v>Odisha</v>
      </c>
      <c r="V582" s="47"/>
      <c r="W582" s="7">
        <v>45827</v>
      </c>
      <c r="X582" s="6">
        <f t="shared" si="70"/>
        <v>2</v>
      </c>
      <c r="Y582" s="6" t="str">
        <f t="shared" si="71"/>
        <v>Tuesday</v>
      </c>
      <c r="Z582" s="6" t="str">
        <f t="shared" si="72"/>
        <v>Thursday</v>
      </c>
    </row>
    <row r="583" spans="1:26" x14ac:dyDescent="0.25">
      <c r="A583" s="6">
        <f t="shared" si="64"/>
        <v>582</v>
      </c>
      <c r="B583" s="6" t="s">
        <v>576</v>
      </c>
      <c r="C583" s="7">
        <v>45812</v>
      </c>
      <c r="D583" s="7">
        <v>45820</v>
      </c>
      <c r="E583" s="24">
        <v>140</v>
      </c>
      <c r="F583" s="26">
        <f t="shared" si="69"/>
        <v>140</v>
      </c>
      <c r="G583" s="8" t="s">
        <v>582</v>
      </c>
      <c r="H583" s="8" t="s">
        <v>583</v>
      </c>
      <c r="I583" s="8">
        <v>1</v>
      </c>
      <c r="J583" s="8">
        <v>1</v>
      </c>
      <c r="K583" s="8">
        <f t="shared" ref="K583:K587" si="73">I583-J583</f>
        <v>0</v>
      </c>
      <c r="L583" s="6" t="s">
        <v>584</v>
      </c>
      <c r="M583" s="7">
        <v>45822</v>
      </c>
      <c r="N583" s="9">
        <v>19600</v>
      </c>
      <c r="O583" s="6" t="s">
        <v>178</v>
      </c>
      <c r="P583" s="54"/>
      <c r="Q583" s="54"/>
      <c r="R583" s="10">
        <v>-20</v>
      </c>
      <c r="S583" s="40"/>
      <c r="T583" s="6" t="s">
        <v>581</v>
      </c>
      <c r="U583" s="6" t="str">
        <f>VLOOKUP(O583,'Customer List'!B:C,2,)</f>
        <v>Kolkata</v>
      </c>
      <c r="V583" s="47"/>
      <c r="W583" s="7"/>
      <c r="X583" s="6" t="str">
        <f t="shared" si="70"/>
        <v/>
      </c>
      <c r="Y583" s="6" t="str">
        <f t="shared" si="71"/>
        <v>Saturday</v>
      </c>
      <c r="Z583" s="6" t="str">
        <f t="shared" si="72"/>
        <v/>
      </c>
    </row>
    <row r="584" spans="1:26" x14ac:dyDescent="0.25">
      <c r="A584" s="6">
        <f t="shared" si="64"/>
        <v>583</v>
      </c>
      <c r="B584" s="6" t="s">
        <v>585</v>
      </c>
      <c r="C584" s="7">
        <v>45812</v>
      </c>
      <c r="D584" s="7">
        <v>45820</v>
      </c>
      <c r="E584" s="24">
        <v>140</v>
      </c>
      <c r="F584" s="26">
        <f t="shared" si="69"/>
        <v>140</v>
      </c>
      <c r="G584" s="8" t="s">
        <v>586</v>
      </c>
      <c r="H584" s="8" t="s">
        <v>587</v>
      </c>
      <c r="I584" s="8">
        <v>1</v>
      </c>
      <c r="J584" s="8">
        <v>1</v>
      </c>
      <c r="K584" s="8">
        <f t="shared" si="73"/>
        <v>0</v>
      </c>
      <c r="L584" s="6" t="s">
        <v>588</v>
      </c>
      <c r="M584" s="7">
        <v>45822</v>
      </c>
      <c r="N584" s="9">
        <v>18200</v>
      </c>
      <c r="O584" s="6" t="s">
        <v>589</v>
      </c>
      <c r="P584" s="54"/>
      <c r="Q584" s="54"/>
      <c r="R584" s="10">
        <v>-20</v>
      </c>
      <c r="S584" s="40"/>
      <c r="T584" s="6" t="s">
        <v>581</v>
      </c>
      <c r="U584" s="6" t="str">
        <f>VLOOKUP(O584,'Customer List'!B:C,2,)</f>
        <v>Gujrat</v>
      </c>
      <c r="V584" s="47"/>
      <c r="W584" s="7"/>
      <c r="X584" s="6" t="str">
        <f t="shared" si="70"/>
        <v/>
      </c>
      <c r="Y584" s="6" t="str">
        <f t="shared" si="71"/>
        <v>Saturday</v>
      </c>
      <c r="Z584" s="6" t="str">
        <f t="shared" si="72"/>
        <v/>
      </c>
    </row>
    <row r="585" spans="1:26" x14ac:dyDescent="0.25">
      <c r="A585" s="6">
        <f t="shared" si="64"/>
        <v>584</v>
      </c>
      <c r="B585" s="6" t="s">
        <v>585</v>
      </c>
      <c r="C585" s="7">
        <v>45812</v>
      </c>
      <c r="D585" s="7">
        <v>45820</v>
      </c>
      <c r="E585" s="24">
        <v>140</v>
      </c>
      <c r="F585" s="26">
        <f t="shared" si="69"/>
        <v>140</v>
      </c>
      <c r="G585" s="8" t="s">
        <v>590</v>
      </c>
      <c r="H585" s="8" t="s">
        <v>591</v>
      </c>
      <c r="I585" s="8">
        <v>1</v>
      </c>
      <c r="J585" s="8">
        <v>1</v>
      </c>
      <c r="K585" s="8">
        <f t="shared" si="73"/>
        <v>0</v>
      </c>
      <c r="L585" s="6" t="s">
        <v>588</v>
      </c>
      <c r="M585" s="7">
        <v>45822</v>
      </c>
      <c r="N585" s="9">
        <v>18200</v>
      </c>
      <c r="O585" s="6" t="s">
        <v>589</v>
      </c>
      <c r="P585" s="54"/>
      <c r="Q585" s="54"/>
      <c r="R585" s="10">
        <v>-20</v>
      </c>
      <c r="S585" s="40"/>
      <c r="T585" s="6" t="s">
        <v>581</v>
      </c>
      <c r="U585" s="6" t="str">
        <f>VLOOKUP(O585,'Customer List'!B:C,2,)</f>
        <v>Gujrat</v>
      </c>
      <c r="V585" s="47"/>
      <c r="W585" s="7"/>
      <c r="X585" s="6" t="str">
        <f t="shared" si="70"/>
        <v/>
      </c>
      <c r="Y585" s="6" t="str">
        <f t="shared" si="71"/>
        <v>Saturday</v>
      </c>
      <c r="Z585" s="6" t="str">
        <f t="shared" si="72"/>
        <v/>
      </c>
    </row>
    <row r="586" spans="1:26" x14ac:dyDescent="0.25">
      <c r="A586" s="6">
        <f t="shared" si="64"/>
        <v>585</v>
      </c>
      <c r="B586" s="6" t="s">
        <v>585</v>
      </c>
      <c r="C586" s="7">
        <v>45812</v>
      </c>
      <c r="D586" s="7">
        <v>45820</v>
      </c>
      <c r="E586" s="24">
        <v>125</v>
      </c>
      <c r="F586" s="26">
        <f t="shared" si="69"/>
        <v>125</v>
      </c>
      <c r="G586" s="8" t="s">
        <v>592</v>
      </c>
      <c r="H586" s="8" t="s">
        <v>593</v>
      </c>
      <c r="I586" s="8">
        <v>1</v>
      </c>
      <c r="J586" s="8">
        <v>1</v>
      </c>
      <c r="K586" s="8">
        <f t="shared" si="73"/>
        <v>0</v>
      </c>
      <c r="L586" s="6" t="s">
        <v>588</v>
      </c>
      <c r="M586" s="7">
        <v>45822</v>
      </c>
      <c r="N586" s="9">
        <v>16250</v>
      </c>
      <c r="O586" s="6" t="s">
        <v>589</v>
      </c>
      <c r="P586" s="54"/>
      <c r="Q586" s="54"/>
      <c r="R586" s="10">
        <v>-20</v>
      </c>
      <c r="S586" s="40"/>
      <c r="T586" s="6" t="s">
        <v>581</v>
      </c>
      <c r="U586" s="6" t="str">
        <f>VLOOKUP(O586,'Customer List'!B:C,2,)</f>
        <v>Gujrat</v>
      </c>
      <c r="V586" s="47"/>
      <c r="W586" s="7"/>
      <c r="X586" s="6" t="str">
        <f t="shared" si="70"/>
        <v/>
      </c>
      <c r="Y586" s="6" t="str">
        <f t="shared" si="71"/>
        <v>Saturday</v>
      </c>
      <c r="Z586" s="6" t="str">
        <f t="shared" si="72"/>
        <v/>
      </c>
    </row>
    <row r="587" spans="1:26" x14ac:dyDescent="0.25">
      <c r="A587" s="6">
        <f t="shared" si="64"/>
        <v>586</v>
      </c>
      <c r="B587" s="6" t="s">
        <v>585</v>
      </c>
      <c r="C587" s="7">
        <v>45812</v>
      </c>
      <c r="D587" s="7">
        <v>45820</v>
      </c>
      <c r="E587" s="24">
        <v>175</v>
      </c>
      <c r="F587" s="26">
        <f t="shared" si="69"/>
        <v>175</v>
      </c>
      <c r="G587" s="8" t="s">
        <v>594</v>
      </c>
      <c r="H587" s="8" t="s">
        <v>595</v>
      </c>
      <c r="I587" s="8">
        <v>1</v>
      </c>
      <c r="J587" s="8">
        <v>1</v>
      </c>
      <c r="K587" s="8">
        <f t="shared" si="73"/>
        <v>0</v>
      </c>
      <c r="L587" s="6" t="s">
        <v>588</v>
      </c>
      <c r="M587" s="7">
        <v>45822</v>
      </c>
      <c r="N587" s="9">
        <v>22750</v>
      </c>
      <c r="O587" s="6" t="s">
        <v>589</v>
      </c>
      <c r="P587" s="54"/>
      <c r="Q587" s="54"/>
      <c r="R587" s="10">
        <v>-20</v>
      </c>
      <c r="S587" s="40"/>
      <c r="T587" s="6" t="s">
        <v>581</v>
      </c>
      <c r="U587" s="6" t="str">
        <f>VLOOKUP(O587,'Customer List'!B:C,2,)</f>
        <v>Gujrat</v>
      </c>
      <c r="V587" s="47"/>
      <c r="W587" s="7"/>
      <c r="X587" s="6" t="str">
        <f t="shared" si="70"/>
        <v/>
      </c>
      <c r="Y587" s="6" t="str">
        <f t="shared" si="71"/>
        <v>Saturday</v>
      </c>
      <c r="Z587" s="6" t="str">
        <f t="shared" si="72"/>
        <v/>
      </c>
    </row>
    <row r="588" spans="1:26" x14ac:dyDescent="0.25">
      <c r="A588" s="6">
        <f t="shared" si="64"/>
        <v>587</v>
      </c>
      <c r="B588" s="6">
        <v>19795</v>
      </c>
      <c r="C588" s="7">
        <v>45819</v>
      </c>
      <c r="D588" s="7">
        <v>45824</v>
      </c>
      <c r="E588" s="24">
        <v>519.79999999999995</v>
      </c>
      <c r="F588" s="26">
        <f t="shared" si="69"/>
        <v>519.79999999999995</v>
      </c>
      <c r="G588" s="8" t="s">
        <v>596</v>
      </c>
      <c r="H588" s="8" t="s">
        <v>597</v>
      </c>
      <c r="I588" s="8">
        <v>1</v>
      </c>
      <c r="J588" s="8">
        <v>1</v>
      </c>
      <c r="K588" s="8">
        <f>I588-J588</f>
        <v>0</v>
      </c>
      <c r="L588" s="6" t="s">
        <v>598</v>
      </c>
      <c r="M588" s="7">
        <v>45825</v>
      </c>
      <c r="N588" s="9">
        <v>60333</v>
      </c>
      <c r="O588" s="6" t="s">
        <v>599</v>
      </c>
      <c r="P588" s="54">
        <v>58152139636</v>
      </c>
      <c r="Q588" s="54" t="s">
        <v>46</v>
      </c>
      <c r="R588" s="10">
        <v>4</v>
      </c>
      <c r="S588" s="40"/>
      <c r="T588" s="6" t="s">
        <v>617</v>
      </c>
      <c r="U588" s="6" t="str">
        <f>VLOOKUP(O588,'Customer List'!B:C,2,)</f>
        <v>Odisha</v>
      </c>
      <c r="V588" s="47"/>
      <c r="W588" s="7">
        <v>45827</v>
      </c>
      <c r="X588" s="6">
        <f t="shared" si="70"/>
        <v>2</v>
      </c>
      <c r="Y588" s="6" t="str">
        <f t="shared" si="71"/>
        <v>Tuesday</v>
      </c>
      <c r="Z588" s="6" t="str">
        <f t="shared" si="72"/>
        <v>Thursday</v>
      </c>
    </row>
    <row r="589" spans="1:26" x14ac:dyDescent="0.25">
      <c r="A589" s="6">
        <f t="shared" ref="A589:A652" si="74">A588+1</f>
        <v>588</v>
      </c>
      <c r="B589" s="6" t="s">
        <v>600</v>
      </c>
      <c r="C589" s="7">
        <v>45831</v>
      </c>
      <c r="D589" s="7">
        <v>45831</v>
      </c>
      <c r="E589" s="24">
        <v>9024</v>
      </c>
      <c r="F589" s="9">
        <f t="shared" si="69"/>
        <v>9024</v>
      </c>
      <c r="G589" s="8" t="s">
        <v>601</v>
      </c>
      <c r="H589" s="8"/>
      <c r="I589" s="8">
        <v>1</v>
      </c>
      <c r="J589" s="8">
        <v>1</v>
      </c>
      <c r="K589" s="8">
        <f>I589-J589</f>
        <v>0</v>
      </c>
      <c r="L589" s="6" t="s">
        <v>602</v>
      </c>
      <c r="M589" s="7">
        <v>45831</v>
      </c>
      <c r="N589" s="9">
        <v>0</v>
      </c>
      <c r="O589" s="6" t="s">
        <v>36</v>
      </c>
      <c r="P589" s="54"/>
      <c r="Q589" s="54"/>
      <c r="R589" s="10">
        <v>4</v>
      </c>
      <c r="S589" s="40"/>
      <c r="T589" s="6" t="s">
        <v>607</v>
      </c>
      <c r="U589" s="6" t="str">
        <f>VLOOKUP(O589,'Customer List'!B:C,2,)</f>
        <v>Delhi</v>
      </c>
      <c r="V589" s="47"/>
      <c r="W589" s="7"/>
      <c r="X589" s="6" t="str">
        <f t="shared" si="70"/>
        <v/>
      </c>
      <c r="Y589" s="6" t="str">
        <f t="shared" si="71"/>
        <v>Monday</v>
      </c>
      <c r="Z589" s="6" t="str">
        <f t="shared" si="72"/>
        <v/>
      </c>
    </row>
    <row r="590" spans="1:26" x14ac:dyDescent="0.25">
      <c r="A590" s="6">
        <f t="shared" si="74"/>
        <v>589</v>
      </c>
      <c r="B590" s="6" t="s">
        <v>600</v>
      </c>
      <c r="C590" s="7">
        <v>45831</v>
      </c>
      <c r="D590" s="7">
        <v>45831</v>
      </c>
      <c r="E590" s="24">
        <v>8008.8</v>
      </c>
      <c r="F590" s="9">
        <f t="shared" si="69"/>
        <v>8008.8</v>
      </c>
      <c r="G590" s="8" t="s">
        <v>603</v>
      </c>
      <c r="H590" s="8"/>
      <c r="I590" s="8">
        <v>1</v>
      </c>
      <c r="J590" s="8">
        <v>1</v>
      </c>
      <c r="K590" s="8">
        <f t="shared" ref="K590:K653" si="75">I590-J590</f>
        <v>0</v>
      </c>
      <c r="L590" s="6" t="s">
        <v>602</v>
      </c>
      <c r="M590" s="7">
        <v>45831</v>
      </c>
      <c r="N590" s="9">
        <v>0</v>
      </c>
      <c r="O590" s="6" t="s">
        <v>36</v>
      </c>
      <c r="P590" s="54"/>
      <c r="Q590" s="54"/>
      <c r="R590" s="10">
        <v>4</v>
      </c>
      <c r="S590" s="40"/>
      <c r="T590" s="6" t="s">
        <v>607</v>
      </c>
      <c r="U590" s="6" t="str">
        <f>VLOOKUP(O590,'Customer List'!B:C,2,)</f>
        <v>Delhi</v>
      </c>
      <c r="V590" s="47"/>
      <c r="W590" s="7"/>
      <c r="X590" s="6" t="str">
        <f t="shared" si="70"/>
        <v/>
      </c>
      <c r="Y590" s="6" t="str">
        <f t="shared" si="71"/>
        <v>Monday</v>
      </c>
      <c r="Z590" s="6" t="str">
        <f t="shared" si="72"/>
        <v/>
      </c>
    </row>
    <row r="591" spans="1:26" x14ac:dyDescent="0.25">
      <c r="A591" s="6">
        <f t="shared" si="74"/>
        <v>590</v>
      </c>
      <c r="B591" s="6" t="s">
        <v>600</v>
      </c>
      <c r="C591" s="7">
        <v>45831</v>
      </c>
      <c r="D591" s="7">
        <v>45831</v>
      </c>
      <c r="E591" s="24">
        <v>8911.2000000000007</v>
      </c>
      <c r="F591" s="9">
        <f t="shared" si="69"/>
        <v>8911.2000000000007</v>
      </c>
      <c r="G591" s="8" t="s">
        <v>604</v>
      </c>
      <c r="H591" s="8"/>
      <c r="I591" s="8">
        <v>1</v>
      </c>
      <c r="J591" s="8">
        <v>1</v>
      </c>
      <c r="K591" s="8">
        <f t="shared" si="75"/>
        <v>0</v>
      </c>
      <c r="L591" s="6" t="s">
        <v>602</v>
      </c>
      <c r="M591" s="7">
        <v>45831</v>
      </c>
      <c r="N591" s="9">
        <v>0</v>
      </c>
      <c r="O591" s="6" t="s">
        <v>36</v>
      </c>
      <c r="P591" s="54"/>
      <c r="Q591" s="54"/>
      <c r="R591" s="10">
        <v>4</v>
      </c>
      <c r="S591" s="40"/>
      <c r="T591" s="6" t="s">
        <v>607</v>
      </c>
      <c r="U591" s="6" t="str">
        <f>VLOOKUP(O591,'Customer List'!B:C,2,)</f>
        <v>Delhi</v>
      </c>
      <c r="V591" s="47"/>
      <c r="W591" s="7"/>
      <c r="X591" s="6" t="str">
        <f t="shared" si="70"/>
        <v/>
      </c>
      <c r="Y591" s="6" t="str">
        <f t="shared" si="71"/>
        <v>Monday</v>
      </c>
      <c r="Z591" s="6" t="str">
        <f t="shared" si="72"/>
        <v/>
      </c>
    </row>
    <row r="592" spans="1:26" x14ac:dyDescent="0.25">
      <c r="A592" s="6">
        <f t="shared" si="74"/>
        <v>591</v>
      </c>
      <c r="B592" s="6" t="s">
        <v>600</v>
      </c>
      <c r="C592" s="7">
        <v>45831</v>
      </c>
      <c r="D592" s="7">
        <v>45831</v>
      </c>
      <c r="E592" s="24">
        <v>7783.2</v>
      </c>
      <c r="F592" s="9">
        <f t="shared" si="69"/>
        <v>7783.2</v>
      </c>
      <c r="G592" s="8" t="s">
        <v>605</v>
      </c>
      <c r="H592" s="8"/>
      <c r="I592" s="8">
        <v>1</v>
      </c>
      <c r="J592" s="8">
        <v>1</v>
      </c>
      <c r="K592" s="8">
        <f t="shared" si="75"/>
        <v>0</v>
      </c>
      <c r="L592" s="6" t="s">
        <v>602</v>
      </c>
      <c r="M592" s="7">
        <v>45831</v>
      </c>
      <c r="N592" s="9">
        <v>0</v>
      </c>
      <c r="O592" s="6" t="s">
        <v>36</v>
      </c>
      <c r="P592" s="54"/>
      <c r="Q592" s="54"/>
      <c r="R592" s="10">
        <v>4</v>
      </c>
      <c r="S592" s="40"/>
      <c r="T592" s="6" t="s">
        <v>607</v>
      </c>
      <c r="U592" s="6" t="str">
        <f>VLOOKUP(O592,'Customer List'!B:C,2,)</f>
        <v>Delhi</v>
      </c>
      <c r="V592" s="47"/>
      <c r="W592" s="7"/>
      <c r="X592" s="6" t="str">
        <f t="shared" si="70"/>
        <v/>
      </c>
      <c r="Y592" s="6" t="str">
        <f t="shared" si="71"/>
        <v>Monday</v>
      </c>
      <c r="Z592" s="6" t="str">
        <f t="shared" si="72"/>
        <v/>
      </c>
    </row>
    <row r="593" spans="1:26" x14ac:dyDescent="0.25">
      <c r="A593" s="6">
        <f t="shared" si="74"/>
        <v>592</v>
      </c>
      <c r="B593" s="6" t="s">
        <v>600</v>
      </c>
      <c r="C593" s="7">
        <v>45831</v>
      </c>
      <c r="D593" s="7">
        <v>45831</v>
      </c>
      <c r="E593" s="24">
        <v>7783.2</v>
      </c>
      <c r="F593" s="9">
        <f t="shared" si="69"/>
        <v>7783.2</v>
      </c>
      <c r="G593" s="8" t="s">
        <v>606</v>
      </c>
      <c r="H593" s="8"/>
      <c r="I593" s="8">
        <v>1</v>
      </c>
      <c r="J593" s="8">
        <v>1</v>
      </c>
      <c r="K593" s="8">
        <f t="shared" si="75"/>
        <v>0</v>
      </c>
      <c r="L593" s="6" t="s">
        <v>602</v>
      </c>
      <c r="M593" s="7">
        <v>45831</v>
      </c>
      <c r="N593" s="9">
        <v>0</v>
      </c>
      <c r="O593" s="6" t="s">
        <v>36</v>
      </c>
      <c r="P593" s="54"/>
      <c r="Q593" s="54"/>
      <c r="R593" s="10">
        <v>4</v>
      </c>
      <c r="S593" s="40"/>
      <c r="T593" s="6" t="s">
        <v>607</v>
      </c>
      <c r="U593" s="6" t="str">
        <f>VLOOKUP(O593,'Customer List'!B:C,2,)</f>
        <v>Delhi</v>
      </c>
      <c r="V593" s="47"/>
      <c r="W593" s="7"/>
      <c r="X593" s="6" t="str">
        <f t="shared" si="70"/>
        <v/>
      </c>
      <c r="Y593" s="6" t="str">
        <f t="shared" si="71"/>
        <v>Monday</v>
      </c>
      <c r="Z593" s="6" t="str">
        <f t="shared" si="72"/>
        <v/>
      </c>
    </row>
    <row r="594" spans="1:26" x14ac:dyDescent="0.25">
      <c r="A594" s="6">
        <f t="shared" si="74"/>
        <v>593</v>
      </c>
      <c r="B594" s="6" t="s">
        <v>618</v>
      </c>
      <c r="C594" s="7">
        <v>45827</v>
      </c>
      <c r="D594" s="7">
        <v>45834</v>
      </c>
      <c r="E594" s="24">
        <v>926.5</v>
      </c>
      <c r="F594" s="26">
        <f t="shared" si="69"/>
        <v>1853</v>
      </c>
      <c r="G594" s="8" t="s">
        <v>619</v>
      </c>
      <c r="H594" s="8"/>
      <c r="I594" s="8">
        <v>2</v>
      </c>
      <c r="J594" s="8">
        <v>2</v>
      </c>
      <c r="K594" s="8">
        <f t="shared" si="75"/>
        <v>0</v>
      </c>
      <c r="L594" s="6" t="s">
        <v>711</v>
      </c>
      <c r="M594" s="7">
        <v>45836</v>
      </c>
      <c r="N594" s="9">
        <v>194194</v>
      </c>
      <c r="O594" s="6" t="s">
        <v>522</v>
      </c>
      <c r="P594" s="54">
        <v>58152578385</v>
      </c>
      <c r="Q594" s="54" t="s">
        <v>46</v>
      </c>
      <c r="R594" s="10">
        <v>4</v>
      </c>
      <c r="S594" s="40" t="s">
        <v>712</v>
      </c>
      <c r="T594" s="6" t="s">
        <v>616</v>
      </c>
      <c r="U594" s="6" t="str">
        <f>VLOOKUP(O594,'Customer List'!B:C,2,)</f>
        <v>Pune</v>
      </c>
      <c r="V594" s="47"/>
      <c r="W594" s="7">
        <v>45838</v>
      </c>
      <c r="X594" s="6">
        <f t="shared" si="70"/>
        <v>2</v>
      </c>
      <c r="Y594" s="6" t="str">
        <f t="shared" si="71"/>
        <v>Saturday</v>
      </c>
      <c r="Z594" s="6" t="str">
        <f t="shared" si="72"/>
        <v>Monday</v>
      </c>
    </row>
    <row r="595" spans="1:26" x14ac:dyDescent="0.25">
      <c r="A595" s="6">
        <f t="shared" si="74"/>
        <v>594</v>
      </c>
      <c r="B595" s="6" t="s">
        <v>620</v>
      </c>
      <c r="C595" s="7">
        <v>45828</v>
      </c>
      <c r="D595" s="7">
        <v>45834</v>
      </c>
      <c r="E595" s="24">
        <v>132.6</v>
      </c>
      <c r="F595" s="26">
        <f t="shared" si="69"/>
        <v>132.6</v>
      </c>
      <c r="G595" s="8">
        <v>100209</v>
      </c>
      <c r="H595" s="8" t="s">
        <v>1548</v>
      </c>
      <c r="I595" s="8">
        <v>1</v>
      </c>
      <c r="J595" s="8">
        <v>1</v>
      </c>
      <c r="K595" s="8">
        <f t="shared" si="75"/>
        <v>0</v>
      </c>
      <c r="L595" s="6" t="s">
        <v>701</v>
      </c>
      <c r="M595" s="7">
        <v>45836</v>
      </c>
      <c r="N595" s="9">
        <v>18895.5</v>
      </c>
      <c r="O595" s="6" t="s">
        <v>623</v>
      </c>
      <c r="P595" s="54">
        <v>58152577475</v>
      </c>
      <c r="Q595" s="54" t="s">
        <v>46</v>
      </c>
      <c r="R595" s="10">
        <v>4</v>
      </c>
      <c r="S595" s="40"/>
      <c r="T595" s="6" t="s">
        <v>24</v>
      </c>
      <c r="U595" s="6" t="str">
        <f>VLOOKUP(O595,'Customer List'!B:C,2,)</f>
        <v>Bhuvneshwar</v>
      </c>
      <c r="V595" s="47"/>
      <c r="W595" s="7">
        <v>45839</v>
      </c>
      <c r="X595" s="6">
        <f t="shared" si="70"/>
        <v>3</v>
      </c>
      <c r="Y595" s="6" t="str">
        <f t="shared" si="71"/>
        <v>Saturday</v>
      </c>
      <c r="Z595" s="6" t="str">
        <f t="shared" si="72"/>
        <v>Tuesday</v>
      </c>
    </row>
    <row r="596" spans="1:26" x14ac:dyDescent="0.25">
      <c r="A596" s="6">
        <f t="shared" si="74"/>
        <v>595</v>
      </c>
      <c r="B596" s="6" t="s">
        <v>620</v>
      </c>
      <c r="C596" s="7">
        <v>45828</v>
      </c>
      <c r="D596" s="7">
        <v>45834</v>
      </c>
      <c r="E596" s="24">
        <v>137.4</v>
      </c>
      <c r="F596" s="26">
        <f t="shared" si="69"/>
        <v>137.4</v>
      </c>
      <c r="G596" s="8">
        <v>100210</v>
      </c>
      <c r="H596" s="8" t="s">
        <v>1549</v>
      </c>
      <c r="I596" s="8">
        <v>1</v>
      </c>
      <c r="J596" s="8">
        <v>1</v>
      </c>
      <c r="K596" s="8">
        <f t="shared" si="75"/>
        <v>0</v>
      </c>
      <c r="L596" s="6" t="s">
        <v>722</v>
      </c>
      <c r="M596" s="7">
        <v>45838</v>
      </c>
      <c r="N596" s="9">
        <v>21297</v>
      </c>
      <c r="O596" s="6" t="s">
        <v>178</v>
      </c>
      <c r="P596" s="54">
        <v>58152616292</v>
      </c>
      <c r="Q596" s="54" t="s">
        <v>46</v>
      </c>
      <c r="R596" s="10">
        <v>4</v>
      </c>
      <c r="S596" s="40"/>
      <c r="T596" s="6" t="s">
        <v>24</v>
      </c>
      <c r="U596" s="6" t="str">
        <f>VLOOKUP(O596,'Customer List'!B:C,2,)</f>
        <v>Kolkata</v>
      </c>
      <c r="V596" s="47"/>
      <c r="W596" s="7">
        <v>45839</v>
      </c>
      <c r="X596" s="6">
        <f t="shared" si="70"/>
        <v>1</v>
      </c>
      <c r="Y596" s="6" t="str">
        <f t="shared" si="71"/>
        <v>Monday</v>
      </c>
      <c r="Z596" s="6" t="str">
        <f t="shared" si="72"/>
        <v>Tuesday</v>
      </c>
    </row>
    <row r="597" spans="1:26" x14ac:dyDescent="0.25">
      <c r="A597" s="6">
        <f t="shared" si="74"/>
        <v>596</v>
      </c>
      <c r="B597" s="6" t="s">
        <v>620</v>
      </c>
      <c r="C597" s="7">
        <v>45828</v>
      </c>
      <c r="D597" s="7">
        <v>45834</v>
      </c>
      <c r="E597" s="24">
        <v>165</v>
      </c>
      <c r="F597" s="26">
        <f t="shared" si="69"/>
        <v>165</v>
      </c>
      <c r="G597" s="8">
        <v>100229</v>
      </c>
      <c r="H597" s="8" t="s">
        <v>1287</v>
      </c>
      <c r="I597" s="8">
        <v>1</v>
      </c>
      <c r="J597" s="8">
        <v>1</v>
      </c>
      <c r="K597" s="8">
        <f t="shared" si="75"/>
        <v>0</v>
      </c>
      <c r="L597" s="6" t="s">
        <v>701</v>
      </c>
      <c r="M597" s="7">
        <v>45836</v>
      </c>
      <c r="N597" s="9">
        <v>18810</v>
      </c>
      <c r="O597" s="6" t="s">
        <v>623</v>
      </c>
      <c r="P597" s="54">
        <v>58152577475</v>
      </c>
      <c r="Q597" s="54" t="s">
        <v>46</v>
      </c>
      <c r="R597" s="10">
        <v>4</v>
      </c>
      <c r="S597" s="40"/>
      <c r="T597" s="6" t="s">
        <v>24</v>
      </c>
      <c r="U597" s="6" t="str">
        <f>VLOOKUP(O597,'Customer List'!B:C,2,)</f>
        <v>Bhuvneshwar</v>
      </c>
      <c r="V597" s="47"/>
      <c r="W597" s="7">
        <v>45839</v>
      </c>
      <c r="X597" s="6">
        <f t="shared" si="70"/>
        <v>3</v>
      </c>
      <c r="Y597" s="6" t="str">
        <f t="shared" si="71"/>
        <v>Saturday</v>
      </c>
      <c r="Z597" s="6" t="str">
        <f t="shared" si="72"/>
        <v>Tuesday</v>
      </c>
    </row>
    <row r="598" spans="1:26" x14ac:dyDescent="0.25">
      <c r="A598" s="6">
        <f t="shared" si="74"/>
        <v>597</v>
      </c>
      <c r="B598" s="6" t="s">
        <v>620</v>
      </c>
      <c r="C598" s="7">
        <v>45828</v>
      </c>
      <c r="D598" s="7">
        <v>45834</v>
      </c>
      <c r="E598" s="24">
        <v>118.8</v>
      </c>
      <c r="F598" s="26">
        <f t="shared" si="69"/>
        <v>118.8</v>
      </c>
      <c r="G598" s="8">
        <v>100320</v>
      </c>
      <c r="H598" s="8" t="s">
        <v>1550</v>
      </c>
      <c r="I598" s="8">
        <v>1</v>
      </c>
      <c r="J598" s="8">
        <v>1</v>
      </c>
      <c r="K598" s="8">
        <f t="shared" si="75"/>
        <v>0</v>
      </c>
      <c r="L598" s="6" t="s">
        <v>683</v>
      </c>
      <c r="M598" s="7">
        <v>45836</v>
      </c>
      <c r="N598" s="9">
        <v>18414</v>
      </c>
      <c r="O598" s="6" t="s">
        <v>1914</v>
      </c>
      <c r="P598" s="54">
        <v>58152580474</v>
      </c>
      <c r="Q598" s="54" t="s">
        <v>46</v>
      </c>
      <c r="R598" s="10">
        <v>4</v>
      </c>
      <c r="S598" s="40"/>
      <c r="T598" s="6" t="s">
        <v>24</v>
      </c>
      <c r="U598" s="6" t="str">
        <f>VLOOKUP(O598,'Customer List'!B:C,2,)</f>
        <v>Banglore</v>
      </c>
      <c r="V598" s="47"/>
      <c r="W598" s="7">
        <v>45837</v>
      </c>
      <c r="X598" s="6">
        <f t="shared" si="70"/>
        <v>1</v>
      </c>
      <c r="Y598" s="6" t="str">
        <f t="shared" si="71"/>
        <v>Saturday</v>
      </c>
      <c r="Z598" s="6" t="str">
        <f t="shared" si="72"/>
        <v>Sunday</v>
      </c>
    </row>
    <row r="599" spans="1:26" x14ac:dyDescent="0.25">
      <c r="A599" s="6">
        <f t="shared" si="74"/>
        <v>598</v>
      </c>
      <c r="B599" s="6" t="s">
        <v>620</v>
      </c>
      <c r="C599" s="7">
        <v>45828</v>
      </c>
      <c r="D599" s="7">
        <v>45834</v>
      </c>
      <c r="E599" s="24">
        <v>98.4</v>
      </c>
      <c r="F599" s="26">
        <f t="shared" si="69"/>
        <v>98.4</v>
      </c>
      <c r="G599" s="8">
        <v>100340</v>
      </c>
      <c r="H599" s="8" t="s">
        <v>1551</v>
      </c>
      <c r="I599" s="8">
        <v>1</v>
      </c>
      <c r="J599" s="8">
        <v>1</v>
      </c>
      <c r="K599" s="8">
        <f t="shared" si="75"/>
        <v>0</v>
      </c>
      <c r="L599" s="6" t="s">
        <v>708</v>
      </c>
      <c r="M599" s="7">
        <v>45836</v>
      </c>
      <c r="N599" s="9">
        <v>18302.400000000001</v>
      </c>
      <c r="O599" s="6" t="s">
        <v>624</v>
      </c>
      <c r="P599" s="54">
        <v>58152580813</v>
      </c>
      <c r="Q599" s="54" t="s">
        <v>46</v>
      </c>
      <c r="R599" s="10">
        <v>4</v>
      </c>
      <c r="S599" s="40"/>
      <c r="T599" s="6" t="s">
        <v>24</v>
      </c>
      <c r="U599" s="6" t="str">
        <f>VLOOKUP(O599,'Customer List'!B:C,2,)</f>
        <v>Kerala</v>
      </c>
      <c r="V599" s="47"/>
      <c r="W599" s="7">
        <v>45839</v>
      </c>
      <c r="X599" s="6">
        <f t="shared" si="70"/>
        <v>3</v>
      </c>
      <c r="Y599" s="6" t="str">
        <f t="shared" si="71"/>
        <v>Saturday</v>
      </c>
      <c r="Z599" s="6" t="str">
        <f t="shared" si="72"/>
        <v>Tuesday</v>
      </c>
    </row>
    <row r="600" spans="1:26" x14ac:dyDescent="0.25">
      <c r="A600" s="6">
        <f t="shared" si="74"/>
        <v>599</v>
      </c>
      <c r="B600" s="6" t="s">
        <v>620</v>
      </c>
      <c r="C600" s="7">
        <v>45828</v>
      </c>
      <c r="D600" s="7">
        <v>45834</v>
      </c>
      <c r="E600" s="24">
        <v>172.8</v>
      </c>
      <c r="F600" s="26">
        <f t="shared" si="69"/>
        <v>172.8</v>
      </c>
      <c r="G600" s="8">
        <v>100432</v>
      </c>
      <c r="H600" s="8" t="s">
        <v>1292</v>
      </c>
      <c r="I600" s="8">
        <v>1</v>
      </c>
      <c r="J600" s="8">
        <v>1</v>
      </c>
      <c r="K600" s="8">
        <f t="shared" si="75"/>
        <v>0</v>
      </c>
      <c r="L600" s="6" t="s">
        <v>722</v>
      </c>
      <c r="M600" s="7">
        <v>45838</v>
      </c>
      <c r="N600" s="9">
        <v>26784</v>
      </c>
      <c r="O600" s="6" t="s">
        <v>178</v>
      </c>
      <c r="P600" s="54">
        <v>58152616292</v>
      </c>
      <c r="Q600" s="54" t="s">
        <v>46</v>
      </c>
      <c r="R600" s="10">
        <v>4</v>
      </c>
      <c r="S600" s="40"/>
      <c r="T600" s="6" t="s">
        <v>24</v>
      </c>
      <c r="U600" s="6" t="str">
        <f>VLOOKUP(O600,'Customer List'!B:C,2,)</f>
        <v>Kolkata</v>
      </c>
      <c r="V600" s="47"/>
      <c r="W600" s="7">
        <v>45839</v>
      </c>
      <c r="X600" s="6">
        <f t="shared" si="70"/>
        <v>1</v>
      </c>
      <c r="Y600" s="6" t="str">
        <f t="shared" si="71"/>
        <v>Monday</v>
      </c>
      <c r="Z600" s="6" t="str">
        <f t="shared" si="72"/>
        <v>Tuesday</v>
      </c>
    </row>
    <row r="601" spans="1:26" x14ac:dyDescent="0.25">
      <c r="A601" s="6">
        <f t="shared" si="74"/>
        <v>600</v>
      </c>
      <c r="B601" s="6" t="s">
        <v>620</v>
      </c>
      <c r="C601" s="7">
        <v>45828</v>
      </c>
      <c r="D601" s="7">
        <v>45834</v>
      </c>
      <c r="E601" s="24">
        <v>422.4</v>
      </c>
      <c r="F601" s="26">
        <f t="shared" si="69"/>
        <v>3379.2</v>
      </c>
      <c r="G601" s="8">
        <v>100527</v>
      </c>
      <c r="H601" s="8" t="s">
        <v>1552</v>
      </c>
      <c r="I601" s="8">
        <v>8</v>
      </c>
      <c r="J601" s="8">
        <v>8</v>
      </c>
      <c r="K601" s="8">
        <f t="shared" si="75"/>
        <v>0</v>
      </c>
      <c r="L601" s="6" t="s">
        <v>685</v>
      </c>
      <c r="M601" s="7">
        <v>45836</v>
      </c>
      <c r="N601" s="9">
        <v>65472</v>
      </c>
      <c r="O601" s="6" t="s">
        <v>679</v>
      </c>
      <c r="P601" s="54">
        <v>58152574561</v>
      </c>
      <c r="Q601" s="54" t="s">
        <v>46</v>
      </c>
      <c r="R601" s="10">
        <v>4</v>
      </c>
      <c r="S601" s="40"/>
      <c r="T601" s="6" t="s">
        <v>24</v>
      </c>
      <c r="U601" s="6" t="str">
        <f>VLOOKUP(O601,'Customer List'!B:C,2,)</f>
        <v>Hyderabad</v>
      </c>
      <c r="V601" s="47"/>
      <c r="W601" s="7">
        <v>45838</v>
      </c>
      <c r="X601" s="6">
        <f t="shared" si="70"/>
        <v>2</v>
      </c>
      <c r="Y601" s="6" t="str">
        <f t="shared" si="71"/>
        <v>Saturday</v>
      </c>
      <c r="Z601" s="6" t="str">
        <f t="shared" si="72"/>
        <v>Monday</v>
      </c>
    </row>
    <row r="602" spans="1:26" x14ac:dyDescent="0.25">
      <c r="A602" s="6">
        <f t="shared" si="74"/>
        <v>601</v>
      </c>
      <c r="B602" s="6" t="s">
        <v>620</v>
      </c>
      <c r="C602" s="7">
        <v>45828</v>
      </c>
      <c r="D602" s="7">
        <v>45834</v>
      </c>
      <c r="E602" s="24">
        <v>51.6</v>
      </c>
      <c r="F602" s="26">
        <f t="shared" si="69"/>
        <v>51.6</v>
      </c>
      <c r="G602" s="8">
        <v>100607</v>
      </c>
      <c r="H602" s="8" t="s">
        <v>1553</v>
      </c>
      <c r="I602" s="8">
        <v>1</v>
      </c>
      <c r="J602" s="8">
        <v>1</v>
      </c>
      <c r="K602" s="8">
        <f t="shared" si="75"/>
        <v>0</v>
      </c>
      <c r="L602" s="6" t="s">
        <v>722</v>
      </c>
      <c r="M602" s="7">
        <v>45838</v>
      </c>
      <c r="N602" s="9">
        <v>7998</v>
      </c>
      <c r="O602" s="6" t="s">
        <v>178</v>
      </c>
      <c r="P602" s="54">
        <v>58152616292</v>
      </c>
      <c r="Q602" s="54" t="s">
        <v>46</v>
      </c>
      <c r="R602" s="10">
        <v>4</v>
      </c>
      <c r="S602" s="40"/>
      <c r="T602" s="6" t="s">
        <v>24</v>
      </c>
      <c r="U602" s="6" t="str">
        <f>VLOOKUP(O602,'Customer List'!B:C,2,)</f>
        <v>Kolkata</v>
      </c>
      <c r="V602" s="47"/>
      <c r="W602" s="7">
        <v>45839</v>
      </c>
      <c r="X602" s="6">
        <f t="shared" si="70"/>
        <v>1</v>
      </c>
      <c r="Y602" s="6" t="str">
        <f t="shared" si="71"/>
        <v>Monday</v>
      </c>
      <c r="Z602" s="6" t="str">
        <f t="shared" si="72"/>
        <v>Tuesday</v>
      </c>
    </row>
    <row r="603" spans="1:26" x14ac:dyDescent="0.25">
      <c r="A603" s="6">
        <f t="shared" si="74"/>
        <v>602</v>
      </c>
      <c r="B603" s="6" t="s">
        <v>620</v>
      </c>
      <c r="C603" s="7">
        <v>45828</v>
      </c>
      <c r="D603" s="7">
        <v>45834</v>
      </c>
      <c r="E603" s="24">
        <v>83.4</v>
      </c>
      <c r="F603" s="26">
        <f t="shared" si="69"/>
        <v>83.4</v>
      </c>
      <c r="G603" s="8">
        <v>100761</v>
      </c>
      <c r="H603" s="8" t="s">
        <v>1554</v>
      </c>
      <c r="I603" s="8">
        <v>1</v>
      </c>
      <c r="J603" s="8">
        <v>1</v>
      </c>
      <c r="K603" s="8">
        <f t="shared" si="75"/>
        <v>0</v>
      </c>
      <c r="L603" s="6" t="s">
        <v>701</v>
      </c>
      <c r="M603" s="7">
        <v>45836</v>
      </c>
      <c r="N603" s="9">
        <v>11884.5</v>
      </c>
      <c r="O603" s="6" t="s">
        <v>623</v>
      </c>
      <c r="P603" s="54">
        <v>58152577475</v>
      </c>
      <c r="Q603" s="54" t="s">
        <v>46</v>
      </c>
      <c r="R603" s="10">
        <v>4</v>
      </c>
      <c r="S603" s="40"/>
      <c r="T603" s="6" t="s">
        <v>24</v>
      </c>
      <c r="U603" s="6" t="str">
        <f>VLOOKUP(O603,'Customer List'!B:C,2,)</f>
        <v>Bhuvneshwar</v>
      </c>
      <c r="V603" s="47"/>
      <c r="W603" s="7">
        <v>45839</v>
      </c>
      <c r="X603" s="6">
        <f t="shared" si="70"/>
        <v>3</v>
      </c>
      <c r="Y603" s="6" t="str">
        <f t="shared" si="71"/>
        <v>Saturday</v>
      </c>
      <c r="Z603" s="6" t="str">
        <f t="shared" si="72"/>
        <v>Tuesday</v>
      </c>
    </row>
    <row r="604" spans="1:26" x14ac:dyDescent="0.25">
      <c r="A604" s="6">
        <f t="shared" si="74"/>
        <v>603</v>
      </c>
      <c r="B604" s="6" t="s">
        <v>620</v>
      </c>
      <c r="C604" s="7">
        <v>45828</v>
      </c>
      <c r="D604" s="7">
        <v>45834</v>
      </c>
      <c r="E604" s="24">
        <v>63</v>
      </c>
      <c r="F604" s="26">
        <f t="shared" si="69"/>
        <v>63</v>
      </c>
      <c r="G604" s="8">
        <v>101212</v>
      </c>
      <c r="H604" s="8" t="s">
        <v>1444</v>
      </c>
      <c r="I604" s="8">
        <v>1</v>
      </c>
      <c r="J604" s="8">
        <v>1</v>
      </c>
      <c r="K604" s="8">
        <f t="shared" si="75"/>
        <v>0</v>
      </c>
      <c r="L604" s="6" t="s">
        <v>860</v>
      </c>
      <c r="M604" s="7">
        <v>45842</v>
      </c>
      <c r="N604" s="9">
        <v>0</v>
      </c>
      <c r="O604" s="6" t="s">
        <v>625</v>
      </c>
      <c r="P604" s="54" t="s">
        <v>642</v>
      </c>
      <c r="Q604" s="54" t="s">
        <v>861</v>
      </c>
      <c r="R604" s="10">
        <v>4</v>
      </c>
      <c r="S604" s="40" t="s">
        <v>862</v>
      </c>
      <c r="T604" s="6" t="s">
        <v>24</v>
      </c>
      <c r="U604" s="6" t="str">
        <f>VLOOKUP(O604,'Customer List'!B:C,2,)</f>
        <v>Delhi</v>
      </c>
      <c r="V604" s="47"/>
      <c r="W604" s="7"/>
      <c r="X604" s="6" t="str">
        <f t="shared" si="70"/>
        <v/>
      </c>
      <c r="Y604" s="6" t="str">
        <f t="shared" si="71"/>
        <v>Friday</v>
      </c>
      <c r="Z604" s="6" t="str">
        <f t="shared" si="72"/>
        <v/>
      </c>
    </row>
    <row r="605" spans="1:26" x14ac:dyDescent="0.25">
      <c r="A605" s="6">
        <f t="shared" si="74"/>
        <v>604</v>
      </c>
      <c r="B605" s="6" t="s">
        <v>620</v>
      </c>
      <c r="C605" s="7">
        <v>45828</v>
      </c>
      <c r="D605" s="7">
        <v>45834</v>
      </c>
      <c r="E605" s="24">
        <v>247.5</v>
      </c>
      <c r="F605" s="26">
        <f t="shared" si="69"/>
        <v>495</v>
      </c>
      <c r="G605" s="8">
        <v>101245</v>
      </c>
      <c r="H605" s="8" t="s">
        <v>1555</v>
      </c>
      <c r="I605" s="8">
        <v>2</v>
      </c>
      <c r="J605" s="8">
        <v>2</v>
      </c>
      <c r="K605" s="8">
        <f t="shared" si="75"/>
        <v>0</v>
      </c>
      <c r="L605" s="6" t="s">
        <v>707</v>
      </c>
      <c r="M605" s="7">
        <v>45836</v>
      </c>
      <c r="N605" s="9">
        <v>30360</v>
      </c>
      <c r="O605" s="6" t="s">
        <v>626</v>
      </c>
      <c r="P605" s="54">
        <v>58152579634</v>
      </c>
      <c r="Q605" s="54" t="s">
        <v>46</v>
      </c>
      <c r="R605" s="10">
        <v>4</v>
      </c>
      <c r="S605" s="40"/>
      <c r="T605" s="6" t="s">
        <v>24</v>
      </c>
      <c r="U605" s="6" t="str">
        <f>VLOOKUP(O605,'Customer List'!B:C,2,)</f>
        <v>Mumbai</v>
      </c>
      <c r="V605" s="47"/>
      <c r="W605" s="7">
        <v>45838</v>
      </c>
      <c r="X605" s="6">
        <f t="shared" si="70"/>
        <v>2</v>
      </c>
      <c r="Y605" s="6" t="str">
        <f t="shared" si="71"/>
        <v>Saturday</v>
      </c>
      <c r="Z605" s="6" t="str">
        <f t="shared" si="72"/>
        <v>Monday</v>
      </c>
    </row>
    <row r="606" spans="1:26" x14ac:dyDescent="0.25">
      <c r="A606" s="6">
        <f t="shared" si="74"/>
        <v>605</v>
      </c>
      <c r="B606" s="6" t="s">
        <v>620</v>
      </c>
      <c r="C606" s="7">
        <v>45828</v>
      </c>
      <c r="D606" s="7">
        <v>45834</v>
      </c>
      <c r="E606" s="24">
        <v>75.599999999999994</v>
      </c>
      <c r="F606" s="26">
        <f t="shared" si="69"/>
        <v>75.599999999999994</v>
      </c>
      <c r="G606" s="8">
        <v>101255</v>
      </c>
      <c r="H606" s="8" t="s">
        <v>1446</v>
      </c>
      <c r="I606" s="8">
        <v>1</v>
      </c>
      <c r="J606" s="8">
        <v>1</v>
      </c>
      <c r="K606" s="8">
        <f t="shared" si="75"/>
        <v>0</v>
      </c>
      <c r="L606" s="6" t="s">
        <v>693</v>
      </c>
      <c r="M606" s="7">
        <v>45836</v>
      </c>
      <c r="N606" s="9">
        <v>11718</v>
      </c>
      <c r="O606" s="6" t="s">
        <v>627</v>
      </c>
      <c r="P606" s="54">
        <v>58152577136</v>
      </c>
      <c r="Q606" s="54" t="s">
        <v>46</v>
      </c>
      <c r="R606" s="10">
        <v>4</v>
      </c>
      <c r="S606" s="40"/>
      <c r="T606" s="6" t="s">
        <v>24</v>
      </c>
      <c r="U606" s="6" t="str">
        <f>VLOOKUP(O606,'Customer List'!B:C,2,)</f>
        <v>Hyderabad</v>
      </c>
      <c r="V606" s="47"/>
      <c r="W606" s="7">
        <v>45838</v>
      </c>
      <c r="X606" s="6">
        <f t="shared" si="70"/>
        <v>2</v>
      </c>
      <c r="Y606" s="6" t="str">
        <f t="shared" si="71"/>
        <v>Saturday</v>
      </c>
      <c r="Z606" s="6" t="str">
        <f t="shared" si="72"/>
        <v>Monday</v>
      </c>
    </row>
    <row r="607" spans="1:26" x14ac:dyDescent="0.25">
      <c r="A607" s="6">
        <f t="shared" si="74"/>
        <v>606</v>
      </c>
      <c r="B607" s="6" t="s">
        <v>620</v>
      </c>
      <c r="C607" s="7">
        <v>45828</v>
      </c>
      <c r="D607" s="7">
        <v>45834</v>
      </c>
      <c r="E607" s="24">
        <v>139.19999999999999</v>
      </c>
      <c r="F607" s="26">
        <f t="shared" si="69"/>
        <v>139.19999999999999</v>
      </c>
      <c r="G607" s="8">
        <v>101620</v>
      </c>
      <c r="H607" s="8" t="s">
        <v>1556</v>
      </c>
      <c r="I607" s="8">
        <v>1</v>
      </c>
      <c r="J607" s="8">
        <v>1</v>
      </c>
      <c r="K607" s="8">
        <f t="shared" si="75"/>
        <v>0</v>
      </c>
      <c r="L607" s="6" t="s">
        <v>722</v>
      </c>
      <c r="M607" s="7">
        <v>45838</v>
      </c>
      <c r="N607" s="9">
        <v>21576</v>
      </c>
      <c r="O607" s="6" t="s">
        <v>178</v>
      </c>
      <c r="P607" s="54">
        <v>58152616292</v>
      </c>
      <c r="Q607" s="54" t="s">
        <v>46</v>
      </c>
      <c r="R607" s="10">
        <v>4</v>
      </c>
      <c r="S607" s="40"/>
      <c r="T607" s="6" t="s">
        <v>24</v>
      </c>
      <c r="U607" s="6" t="str">
        <f>VLOOKUP(O607,'Customer List'!B:C,2,)</f>
        <v>Kolkata</v>
      </c>
      <c r="V607" s="47"/>
      <c r="W607" s="7">
        <v>45839</v>
      </c>
      <c r="X607" s="6">
        <f t="shared" si="70"/>
        <v>1</v>
      </c>
      <c r="Y607" s="6" t="str">
        <f t="shared" si="71"/>
        <v>Monday</v>
      </c>
      <c r="Z607" s="6" t="str">
        <f t="shared" si="72"/>
        <v>Tuesday</v>
      </c>
    </row>
    <row r="608" spans="1:26" x14ac:dyDescent="0.25">
      <c r="A608" s="6">
        <f t="shared" si="74"/>
        <v>607</v>
      </c>
      <c r="B608" s="6" t="s">
        <v>620</v>
      </c>
      <c r="C608" s="7">
        <v>45828</v>
      </c>
      <c r="D608" s="7">
        <v>45834</v>
      </c>
      <c r="E608" s="24">
        <v>67.2</v>
      </c>
      <c r="F608" s="26">
        <f t="shared" si="69"/>
        <v>67.2</v>
      </c>
      <c r="G608" s="8">
        <v>102227</v>
      </c>
      <c r="H608" s="8" t="s">
        <v>1557</v>
      </c>
      <c r="I608" s="8">
        <v>1</v>
      </c>
      <c r="J608" s="8">
        <v>1</v>
      </c>
      <c r="K608" s="8">
        <f t="shared" si="75"/>
        <v>0</v>
      </c>
      <c r="L608" s="6" t="s">
        <v>693</v>
      </c>
      <c r="M608" s="7">
        <v>45836</v>
      </c>
      <c r="N608" s="9">
        <v>10416</v>
      </c>
      <c r="O608" s="6" t="s">
        <v>627</v>
      </c>
      <c r="P608" s="54">
        <v>58152577136</v>
      </c>
      <c r="Q608" s="54" t="s">
        <v>46</v>
      </c>
      <c r="R608" s="10">
        <v>4</v>
      </c>
      <c r="S608" s="40"/>
      <c r="T608" s="6" t="s">
        <v>24</v>
      </c>
      <c r="U608" s="6" t="str">
        <f>VLOOKUP(O608,'Customer List'!B:C,2,)</f>
        <v>Hyderabad</v>
      </c>
      <c r="V608" s="47"/>
      <c r="W608" s="7">
        <v>45838</v>
      </c>
      <c r="X608" s="6">
        <f t="shared" si="70"/>
        <v>2</v>
      </c>
      <c r="Y608" s="6" t="str">
        <f t="shared" si="71"/>
        <v>Saturday</v>
      </c>
      <c r="Z608" s="6" t="str">
        <f t="shared" si="72"/>
        <v>Monday</v>
      </c>
    </row>
    <row r="609" spans="1:26" x14ac:dyDescent="0.25">
      <c r="A609" s="6">
        <f t="shared" si="74"/>
        <v>608</v>
      </c>
      <c r="B609" s="6" t="s">
        <v>620</v>
      </c>
      <c r="C609" s="7">
        <v>45828</v>
      </c>
      <c r="D609" s="7">
        <v>45834</v>
      </c>
      <c r="E609" s="24">
        <v>53.4</v>
      </c>
      <c r="F609" s="26">
        <f t="shared" si="69"/>
        <v>53.4</v>
      </c>
      <c r="G609" s="8">
        <v>102405</v>
      </c>
      <c r="H609" s="8" t="s">
        <v>1558</v>
      </c>
      <c r="I609" s="8">
        <v>1</v>
      </c>
      <c r="J609" s="8">
        <v>1</v>
      </c>
      <c r="K609" s="8">
        <f t="shared" si="75"/>
        <v>0</v>
      </c>
      <c r="L609" s="6" t="s">
        <v>693</v>
      </c>
      <c r="M609" s="7">
        <v>45836</v>
      </c>
      <c r="N609" s="9">
        <v>8277</v>
      </c>
      <c r="O609" s="6" t="s">
        <v>627</v>
      </c>
      <c r="P609" s="54">
        <v>58152577136</v>
      </c>
      <c r="Q609" s="54" t="s">
        <v>46</v>
      </c>
      <c r="R609" s="10">
        <v>4</v>
      </c>
      <c r="S609" s="40"/>
      <c r="T609" s="6" t="s">
        <v>24</v>
      </c>
      <c r="U609" s="6" t="str">
        <f>VLOOKUP(O609,'Customer List'!B:C,2,)</f>
        <v>Hyderabad</v>
      </c>
      <c r="V609" s="47"/>
      <c r="W609" s="7">
        <v>45838</v>
      </c>
      <c r="X609" s="6">
        <f t="shared" si="70"/>
        <v>2</v>
      </c>
      <c r="Y609" s="6" t="str">
        <f t="shared" si="71"/>
        <v>Saturday</v>
      </c>
      <c r="Z609" s="6" t="str">
        <f t="shared" si="72"/>
        <v>Monday</v>
      </c>
    </row>
    <row r="610" spans="1:26" x14ac:dyDescent="0.25">
      <c r="A610" s="6">
        <f t="shared" si="74"/>
        <v>609</v>
      </c>
      <c r="B610" s="6" t="s">
        <v>620</v>
      </c>
      <c r="C610" s="7">
        <v>45828</v>
      </c>
      <c r="D610" s="7">
        <v>45834</v>
      </c>
      <c r="E610" s="24">
        <v>53.4</v>
      </c>
      <c r="F610" s="26">
        <f t="shared" si="69"/>
        <v>53.4</v>
      </c>
      <c r="G610" s="8">
        <v>102705</v>
      </c>
      <c r="H610" s="8" t="s">
        <v>1559</v>
      </c>
      <c r="I610" s="8">
        <v>1</v>
      </c>
      <c r="J610" s="8">
        <v>1</v>
      </c>
      <c r="K610" s="8">
        <f t="shared" si="75"/>
        <v>0</v>
      </c>
      <c r="L610" s="6" t="s">
        <v>701</v>
      </c>
      <c r="M610" s="7">
        <v>45836</v>
      </c>
      <c r="N610" s="9">
        <v>7609.5</v>
      </c>
      <c r="O610" s="6" t="s">
        <v>623</v>
      </c>
      <c r="P610" s="54">
        <v>58152577475</v>
      </c>
      <c r="Q610" s="54" t="s">
        <v>46</v>
      </c>
      <c r="R610" s="10">
        <v>4</v>
      </c>
      <c r="S610" s="40"/>
      <c r="T610" s="6" t="s">
        <v>24</v>
      </c>
      <c r="U610" s="6" t="str">
        <f>VLOOKUP(O610,'Customer List'!B:C,2,)</f>
        <v>Bhuvneshwar</v>
      </c>
      <c r="V610" s="47"/>
      <c r="W610" s="7">
        <v>45839</v>
      </c>
      <c r="X610" s="6">
        <f t="shared" si="70"/>
        <v>3</v>
      </c>
      <c r="Y610" s="6" t="str">
        <f t="shared" si="71"/>
        <v>Saturday</v>
      </c>
      <c r="Z610" s="6" t="str">
        <f t="shared" si="72"/>
        <v>Tuesday</v>
      </c>
    </row>
    <row r="611" spans="1:26" x14ac:dyDescent="0.25">
      <c r="A611" s="6">
        <f t="shared" si="74"/>
        <v>610</v>
      </c>
      <c r="B611" s="6" t="s">
        <v>620</v>
      </c>
      <c r="C611" s="7">
        <v>45828</v>
      </c>
      <c r="D611" s="7">
        <v>45834</v>
      </c>
      <c r="E611" s="24">
        <v>28.2</v>
      </c>
      <c r="F611" s="26">
        <f t="shared" si="69"/>
        <v>28.2</v>
      </c>
      <c r="G611" s="8">
        <v>103005</v>
      </c>
      <c r="H611" s="8" t="s">
        <v>1299</v>
      </c>
      <c r="I611" s="8">
        <v>1</v>
      </c>
      <c r="J611" s="8">
        <v>1</v>
      </c>
      <c r="K611" s="8">
        <f t="shared" si="75"/>
        <v>0</v>
      </c>
      <c r="L611" s="6" t="s">
        <v>701</v>
      </c>
      <c r="M611" s="7">
        <v>45836</v>
      </c>
      <c r="N611" s="9">
        <v>4018.5</v>
      </c>
      <c r="O611" s="6" t="s">
        <v>623</v>
      </c>
      <c r="P611" s="54">
        <v>58152577475</v>
      </c>
      <c r="Q611" s="54" t="s">
        <v>46</v>
      </c>
      <c r="R611" s="10">
        <v>4</v>
      </c>
      <c r="S611" s="40"/>
      <c r="T611" s="6" t="s">
        <v>24</v>
      </c>
      <c r="U611" s="6" t="str">
        <f>VLOOKUP(O611,'Customer List'!B:C,2,)</f>
        <v>Bhuvneshwar</v>
      </c>
      <c r="V611" s="47"/>
      <c r="W611" s="7">
        <v>45839</v>
      </c>
      <c r="X611" s="6">
        <f t="shared" si="70"/>
        <v>3</v>
      </c>
      <c r="Y611" s="6" t="str">
        <f t="shared" si="71"/>
        <v>Saturday</v>
      </c>
      <c r="Z611" s="6" t="str">
        <f t="shared" si="72"/>
        <v>Tuesday</v>
      </c>
    </row>
    <row r="612" spans="1:26" x14ac:dyDescent="0.25">
      <c r="A612" s="6">
        <f t="shared" si="74"/>
        <v>611</v>
      </c>
      <c r="B612" s="6" t="s">
        <v>620</v>
      </c>
      <c r="C612" s="7">
        <v>45828</v>
      </c>
      <c r="D612" s="7">
        <v>45834</v>
      </c>
      <c r="E612" s="24">
        <v>21.6</v>
      </c>
      <c r="F612" s="26">
        <f t="shared" si="69"/>
        <v>21.6</v>
      </c>
      <c r="G612" s="8">
        <v>103107</v>
      </c>
      <c r="H612" s="8" t="s">
        <v>83</v>
      </c>
      <c r="I612" s="8">
        <v>1</v>
      </c>
      <c r="J612" s="8">
        <v>1</v>
      </c>
      <c r="K612" s="8">
        <f t="shared" si="75"/>
        <v>0</v>
      </c>
      <c r="L612" s="6" t="s">
        <v>693</v>
      </c>
      <c r="M612" s="7">
        <v>45836</v>
      </c>
      <c r="N612" s="9">
        <v>3348</v>
      </c>
      <c r="O612" s="6" t="s">
        <v>627</v>
      </c>
      <c r="P612" s="54">
        <v>58152577136</v>
      </c>
      <c r="Q612" s="54" t="s">
        <v>46</v>
      </c>
      <c r="R612" s="10">
        <v>4</v>
      </c>
      <c r="S612" s="40"/>
      <c r="T612" s="6" t="s">
        <v>24</v>
      </c>
      <c r="U612" s="6" t="str">
        <f>VLOOKUP(O612,'Customer List'!B:C,2,)</f>
        <v>Hyderabad</v>
      </c>
      <c r="V612" s="47"/>
      <c r="W612" s="7">
        <v>45838</v>
      </c>
      <c r="X612" s="6">
        <f t="shared" si="70"/>
        <v>2</v>
      </c>
      <c r="Y612" s="6" t="str">
        <f t="shared" si="71"/>
        <v>Saturday</v>
      </c>
      <c r="Z612" s="6" t="str">
        <f t="shared" si="72"/>
        <v>Monday</v>
      </c>
    </row>
    <row r="613" spans="1:26" x14ac:dyDescent="0.25">
      <c r="A613" s="6">
        <f t="shared" si="74"/>
        <v>612</v>
      </c>
      <c r="B613" s="6" t="s">
        <v>620</v>
      </c>
      <c r="C613" s="7">
        <v>45828</v>
      </c>
      <c r="D613" s="7">
        <v>45834</v>
      </c>
      <c r="E613" s="24">
        <v>49.8</v>
      </c>
      <c r="F613" s="26">
        <f t="shared" si="69"/>
        <v>49.8</v>
      </c>
      <c r="G613" s="8">
        <v>103605</v>
      </c>
      <c r="H613" s="8" t="s">
        <v>1560</v>
      </c>
      <c r="I613" s="8">
        <v>1</v>
      </c>
      <c r="J613" s="8">
        <v>1</v>
      </c>
      <c r="K613" s="8">
        <f t="shared" si="75"/>
        <v>0</v>
      </c>
      <c r="L613" s="6" t="s">
        <v>693</v>
      </c>
      <c r="M613" s="7">
        <v>45836</v>
      </c>
      <c r="N613" s="9">
        <v>7719</v>
      </c>
      <c r="O613" s="6" t="s">
        <v>627</v>
      </c>
      <c r="P613" s="54">
        <v>58152577136</v>
      </c>
      <c r="Q613" s="54" t="s">
        <v>46</v>
      </c>
      <c r="R613" s="10">
        <v>4</v>
      </c>
      <c r="S613" s="40"/>
      <c r="T613" s="6" t="s">
        <v>24</v>
      </c>
      <c r="U613" s="6" t="str">
        <f>VLOOKUP(O613,'Customer List'!B:C,2,)</f>
        <v>Hyderabad</v>
      </c>
      <c r="V613" s="47"/>
      <c r="W613" s="7">
        <v>45838</v>
      </c>
      <c r="X613" s="6">
        <f t="shared" si="70"/>
        <v>2</v>
      </c>
      <c r="Y613" s="6" t="str">
        <f t="shared" si="71"/>
        <v>Saturday</v>
      </c>
      <c r="Z613" s="6" t="str">
        <f t="shared" si="72"/>
        <v>Monday</v>
      </c>
    </row>
    <row r="614" spans="1:26" x14ac:dyDescent="0.25">
      <c r="A614" s="6">
        <f t="shared" si="74"/>
        <v>613</v>
      </c>
      <c r="B614" s="6" t="s">
        <v>620</v>
      </c>
      <c r="C614" s="7">
        <v>45828</v>
      </c>
      <c r="D614" s="7">
        <v>45834</v>
      </c>
      <c r="E614" s="24">
        <v>204.75</v>
      </c>
      <c r="F614" s="26">
        <f t="shared" si="69"/>
        <v>204.75</v>
      </c>
      <c r="G614" s="8" t="s">
        <v>621</v>
      </c>
      <c r="H614" s="8"/>
      <c r="I614" s="8">
        <v>1</v>
      </c>
      <c r="J614" s="8">
        <v>1</v>
      </c>
      <c r="K614" s="8">
        <f t="shared" si="75"/>
        <v>0</v>
      </c>
      <c r="L614" s="6" t="s">
        <v>701</v>
      </c>
      <c r="M614" s="7">
        <v>45836</v>
      </c>
      <c r="N614" s="9">
        <v>23341.5</v>
      </c>
      <c r="O614" s="6" t="s">
        <v>623</v>
      </c>
      <c r="P614" s="54">
        <v>58152577475</v>
      </c>
      <c r="Q614" s="54" t="s">
        <v>46</v>
      </c>
      <c r="R614" s="10">
        <v>4</v>
      </c>
      <c r="S614" s="40"/>
      <c r="T614" s="6" t="s">
        <v>24</v>
      </c>
      <c r="U614" s="6" t="str">
        <f>VLOOKUP(O614,'Customer List'!B:C,2,)</f>
        <v>Bhuvneshwar</v>
      </c>
      <c r="V614" s="47"/>
      <c r="W614" s="7">
        <v>45839</v>
      </c>
      <c r="X614" s="6">
        <f t="shared" si="70"/>
        <v>3</v>
      </c>
      <c r="Y614" s="6" t="str">
        <f t="shared" si="71"/>
        <v>Saturday</v>
      </c>
      <c r="Z614" s="6" t="str">
        <f t="shared" si="72"/>
        <v>Tuesday</v>
      </c>
    </row>
    <row r="615" spans="1:26" x14ac:dyDescent="0.25">
      <c r="A615" s="6">
        <f t="shared" si="74"/>
        <v>614</v>
      </c>
      <c r="B615" s="6" t="s">
        <v>620</v>
      </c>
      <c r="C615" s="7">
        <v>45828</v>
      </c>
      <c r="D615" s="7">
        <v>45834</v>
      </c>
      <c r="E615" s="24">
        <v>42.6</v>
      </c>
      <c r="F615" s="26">
        <f t="shared" si="69"/>
        <v>42.6</v>
      </c>
      <c r="G615" s="8">
        <v>104705</v>
      </c>
      <c r="H615" s="8" t="s">
        <v>1561</v>
      </c>
      <c r="I615" s="8">
        <v>1</v>
      </c>
      <c r="J615" s="8">
        <v>1</v>
      </c>
      <c r="K615" s="8">
        <f t="shared" si="75"/>
        <v>0</v>
      </c>
      <c r="L615" s="6" t="s">
        <v>651</v>
      </c>
      <c r="M615" s="7">
        <v>45835</v>
      </c>
      <c r="N615" s="9">
        <v>0</v>
      </c>
      <c r="O615" s="6" t="s">
        <v>628</v>
      </c>
      <c r="P615" s="54" t="s">
        <v>642</v>
      </c>
      <c r="Q615" s="54" t="s">
        <v>643</v>
      </c>
      <c r="R615" s="10">
        <v>4</v>
      </c>
      <c r="S615" s="40"/>
      <c r="T615" s="6" t="s">
        <v>24</v>
      </c>
      <c r="U615" s="6" t="str">
        <f>VLOOKUP(O615,'Customer List'!B:C,2,)</f>
        <v>Delhi</v>
      </c>
      <c r="V615" s="47"/>
      <c r="W615" s="7"/>
      <c r="X615" s="6" t="str">
        <f t="shared" si="70"/>
        <v/>
      </c>
      <c r="Y615" s="6" t="str">
        <f t="shared" si="71"/>
        <v>Friday</v>
      </c>
      <c r="Z615" s="6" t="str">
        <f t="shared" si="72"/>
        <v/>
      </c>
    </row>
    <row r="616" spans="1:26" x14ac:dyDescent="0.25">
      <c r="A616" s="6">
        <f t="shared" si="74"/>
        <v>615</v>
      </c>
      <c r="B616" s="6" t="s">
        <v>620</v>
      </c>
      <c r="C616" s="7">
        <v>45828</v>
      </c>
      <c r="D616" s="7">
        <v>45834</v>
      </c>
      <c r="E616" s="24">
        <v>57.6</v>
      </c>
      <c r="F616" s="26">
        <f t="shared" si="69"/>
        <v>57.6</v>
      </c>
      <c r="G616" s="8">
        <v>105011</v>
      </c>
      <c r="H616" s="8" t="s">
        <v>1562</v>
      </c>
      <c r="I616" s="8">
        <v>1</v>
      </c>
      <c r="J616" s="8">
        <v>1</v>
      </c>
      <c r="K616" s="8">
        <f t="shared" si="75"/>
        <v>0</v>
      </c>
      <c r="L616" s="6" t="s">
        <v>651</v>
      </c>
      <c r="M616" s="7">
        <v>45835</v>
      </c>
      <c r="N616" s="9">
        <v>0</v>
      </c>
      <c r="O616" s="6" t="s">
        <v>628</v>
      </c>
      <c r="P616" s="54" t="s">
        <v>642</v>
      </c>
      <c r="Q616" s="54" t="s">
        <v>643</v>
      </c>
      <c r="R616" s="10">
        <v>4</v>
      </c>
      <c r="S616" s="40"/>
      <c r="T616" s="6" t="s">
        <v>24</v>
      </c>
      <c r="U616" s="6" t="str">
        <f>VLOOKUP(O616,'Customer List'!B:C,2,)</f>
        <v>Delhi</v>
      </c>
      <c r="V616" s="47"/>
      <c r="W616" s="7"/>
      <c r="X616" s="6" t="str">
        <f t="shared" si="70"/>
        <v/>
      </c>
      <c r="Y616" s="6" t="str">
        <f t="shared" si="71"/>
        <v>Friday</v>
      </c>
      <c r="Z616" s="6" t="str">
        <f t="shared" si="72"/>
        <v/>
      </c>
    </row>
    <row r="617" spans="1:26" x14ac:dyDescent="0.25">
      <c r="A617" s="6">
        <f t="shared" si="74"/>
        <v>616</v>
      </c>
      <c r="B617" s="6" t="s">
        <v>620</v>
      </c>
      <c r="C617" s="7">
        <v>45828</v>
      </c>
      <c r="D617" s="7">
        <v>45834</v>
      </c>
      <c r="E617" s="24">
        <v>66</v>
      </c>
      <c r="F617" s="26">
        <f t="shared" si="69"/>
        <v>66</v>
      </c>
      <c r="G617" s="8">
        <v>106305</v>
      </c>
      <c r="H617" s="8" t="s">
        <v>1563</v>
      </c>
      <c r="I617" s="8">
        <v>1</v>
      </c>
      <c r="J617" s="8">
        <v>1</v>
      </c>
      <c r="K617" s="8">
        <f t="shared" si="75"/>
        <v>0</v>
      </c>
      <c r="L617" s="6" t="s">
        <v>701</v>
      </c>
      <c r="M617" s="7">
        <v>45836</v>
      </c>
      <c r="N617" s="9">
        <v>9405</v>
      </c>
      <c r="O617" s="6" t="s">
        <v>623</v>
      </c>
      <c r="P617" s="54">
        <v>58152577475</v>
      </c>
      <c r="Q617" s="54" t="s">
        <v>46</v>
      </c>
      <c r="R617" s="10">
        <v>4</v>
      </c>
      <c r="S617" s="40"/>
      <c r="T617" s="6" t="s">
        <v>24</v>
      </c>
      <c r="U617" s="6" t="str">
        <f>VLOOKUP(O617,'Customer List'!B:C,2,)</f>
        <v>Bhuvneshwar</v>
      </c>
      <c r="V617" s="47"/>
      <c r="W617" s="7">
        <v>45839</v>
      </c>
      <c r="X617" s="6">
        <f t="shared" si="70"/>
        <v>3</v>
      </c>
      <c r="Y617" s="6" t="str">
        <f t="shared" si="71"/>
        <v>Saturday</v>
      </c>
      <c r="Z617" s="6" t="str">
        <f t="shared" si="72"/>
        <v>Tuesday</v>
      </c>
    </row>
    <row r="618" spans="1:26" x14ac:dyDescent="0.25">
      <c r="A618" s="6">
        <f t="shared" si="74"/>
        <v>617</v>
      </c>
      <c r="B618" s="6" t="s">
        <v>620</v>
      </c>
      <c r="C618" s="7">
        <v>45828</v>
      </c>
      <c r="D618" s="7">
        <v>45834</v>
      </c>
      <c r="E618" s="24">
        <v>175.2</v>
      </c>
      <c r="F618" s="26">
        <f t="shared" si="69"/>
        <v>175.2</v>
      </c>
      <c r="G618" s="8">
        <v>107628</v>
      </c>
      <c r="H618" s="8" t="s">
        <v>1564</v>
      </c>
      <c r="I618" s="8">
        <v>1</v>
      </c>
      <c r="J618" s="8">
        <v>1</v>
      </c>
      <c r="K618" s="8">
        <f t="shared" si="75"/>
        <v>0</v>
      </c>
      <c r="L618" s="6" t="s">
        <v>707</v>
      </c>
      <c r="M618" s="7">
        <v>45836</v>
      </c>
      <c r="N618" s="9">
        <v>26864</v>
      </c>
      <c r="O618" s="6" t="s">
        <v>626</v>
      </c>
      <c r="P618" s="54">
        <v>58152579634</v>
      </c>
      <c r="Q618" s="54" t="s">
        <v>46</v>
      </c>
      <c r="R618" s="10">
        <v>4</v>
      </c>
      <c r="S618" s="40"/>
      <c r="T618" s="6" t="s">
        <v>24</v>
      </c>
      <c r="U618" s="6" t="str">
        <f>VLOOKUP(O618,'Customer List'!B:C,2,)</f>
        <v>Mumbai</v>
      </c>
      <c r="V618" s="47"/>
      <c r="W618" s="7">
        <v>45838</v>
      </c>
      <c r="X618" s="6">
        <f t="shared" si="70"/>
        <v>2</v>
      </c>
      <c r="Y618" s="6" t="str">
        <f t="shared" si="71"/>
        <v>Saturday</v>
      </c>
      <c r="Z618" s="6" t="str">
        <f t="shared" si="72"/>
        <v>Monday</v>
      </c>
    </row>
    <row r="619" spans="1:26" x14ac:dyDescent="0.25">
      <c r="A619" s="6">
        <f t="shared" si="74"/>
        <v>618</v>
      </c>
      <c r="B619" s="6" t="s">
        <v>620</v>
      </c>
      <c r="C619" s="7">
        <v>45828</v>
      </c>
      <c r="D619" s="7">
        <v>45834</v>
      </c>
      <c r="E619" s="24">
        <v>49.8</v>
      </c>
      <c r="F619" s="26">
        <f t="shared" si="69"/>
        <v>49.8</v>
      </c>
      <c r="G619" s="8">
        <v>108111</v>
      </c>
      <c r="H619" s="8" t="s">
        <v>1565</v>
      </c>
      <c r="I619" s="8">
        <v>1</v>
      </c>
      <c r="J619" s="8">
        <v>1</v>
      </c>
      <c r="K619" s="8">
        <f t="shared" si="75"/>
        <v>0</v>
      </c>
      <c r="L619" s="6" t="s">
        <v>693</v>
      </c>
      <c r="M619" s="7">
        <v>45836</v>
      </c>
      <c r="N619" s="9">
        <v>7719</v>
      </c>
      <c r="O619" s="6" t="s">
        <v>627</v>
      </c>
      <c r="P619" s="54">
        <v>58152577136</v>
      </c>
      <c r="Q619" s="54" t="s">
        <v>46</v>
      </c>
      <c r="R619" s="10">
        <v>4</v>
      </c>
      <c r="S619" s="40"/>
      <c r="T619" s="6" t="s">
        <v>24</v>
      </c>
      <c r="U619" s="6" t="str">
        <f>VLOOKUP(O619,'Customer List'!B:C,2,)</f>
        <v>Hyderabad</v>
      </c>
      <c r="V619" s="47"/>
      <c r="W619" s="7">
        <v>45838</v>
      </c>
      <c r="X619" s="6">
        <f t="shared" si="70"/>
        <v>2</v>
      </c>
      <c r="Y619" s="6" t="str">
        <f t="shared" si="71"/>
        <v>Saturday</v>
      </c>
      <c r="Z619" s="6" t="str">
        <f t="shared" si="72"/>
        <v>Monday</v>
      </c>
    </row>
    <row r="620" spans="1:26" x14ac:dyDescent="0.25">
      <c r="A620" s="6">
        <f t="shared" si="74"/>
        <v>619</v>
      </c>
      <c r="B620" s="6" t="s">
        <v>620</v>
      </c>
      <c r="C620" s="7">
        <v>45828</v>
      </c>
      <c r="D620" s="7">
        <v>45834</v>
      </c>
      <c r="E620" s="24">
        <v>53.4</v>
      </c>
      <c r="F620" s="26">
        <f t="shared" si="69"/>
        <v>53.4</v>
      </c>
      <c r="G620" s="8">
        <v>115533</v>
      </c>
      <c r="H620" s="8" t="s">
        <v>60</v>
      </c>
      <c r="I620" s="8">
        <v>1</v>
      </c>
      <c r="J620" s="8">
        <v>1</v>
      </c>
      <c r="K620" s="8">
        <f t="shared" si="75"/>
        <v>0</v>
      </c>
      <c r="L620" s="6" t="s">
        <v>722</v>
      </c>
      <c r="M620" s="7">
        <v>45838</v>
      </c>
      <c r="N620" s="9">
        <v>8277</v>
      </c>
      <c r="O620" s="6" t="s">
        <v>178</v>
      </c>
      <c r="P620" s="54">
        <v>58152616292</v>
      </c>
      <c r="Q620" s="54" t="s">
        <v>46</v>
      </c>
      <c r="R620" s="10">
        <v>4</v>
      </c>
      <c r="S620" s="40"/>
      <c r="T620" s="6" t="s">
        <v>24</v>
      </c>
      <c r="U620" s="6" t="str">
        <f>VLOOKUP(O620,'Customer List'!B:C,2,)</f>
        <v>Kolkata</v>
      </c>
      <c r="V620" s="47"/>
      <c r="W620" s="7">
        <v>45839</v>
      </c>
      <c r="X620" s="6">
        <f t="shared" si="70"/>
        <v>1</v>
      </c>
      <c r="Y620" s="6" t="str">
        <f t="shared" si="71"/>
        <v>Monday</v>
      </c>
      <c r="Z620" s="6" t="str">
        <f t="shared" si="72"/>
        <v>Tuesday</v>
      </c>
    </row>
    <row r="621" spans="1:26" x14ac:dyDescent="0.25">
      <c r="A621" s="6">
        <f t="shared" si="74"/>
        <v>620</v>
      </c>
      <c r="B621" s="6" t="s">
        <v>620</v>
      </c>
      <c r="C621" s="7">
        <v>45828</v>
      </c>
      <c r="D621" s="7">
        <v>45834</v>
      </c>
      <c r="E621" s="24">
        <v>219</v>
      </c>
      <c r="F621" s="26">
        <f t="shared" si="69"/>
        <v>219</v>
      </c>
      <c r="G621" s="8">
        <v>117339</v>
      </c>
      <c r="H621" s="8" t="s">
        <v>1566</v>
      </c>
      <c r="I621" s="8">
        <v>1</v>
      </c>
      <c r="J621" s="8">
        <v>1</v>
      </c>
      <c r="K621" s="8">
        <f t="shared" si="75"/>
        <v>0</v>
      </c>
      <c r="L621" s="6" t="s">
        <v>701</v>
      </c>
      <c r="M621" s="7">
        <v>45836</v>
      </c>
      <c r="N621" s="9">
        <v>24966</v>
      </c>
      <c r="O621" s="6" t="s">
        <v>623</v>
      </c>
      <c r="P621" s="54">
        <v>58152577475</v>
      </c>
      <c r="Q621" s="54" t="s">
        <v>46</v>
      </c>
      <c r="R621" s="10">
        <v>4</v>
      </c>
      <c r="S621" s="40"/>
      <c r="T621" s="6" t="s">
        <v>24</v>
      </c>
      <c r="U621" s="6" t="str">
        <f>VLOOKUP(O621,'Customer List'!B:C,2,)</f>
        <v>Bhuvneshwar</v>
      </c>
      <c r="V621" s="47"/>
      <c r="W621" s="7">
        <v>45839</v>
      </c>
      <c r="X621" s="6">
        <f t="shared" si="70"/>
        <v>3</v>
      </c>
      <c r="Y621" s="6" t="str">
        <f t="shared" si="71"/>
        <v>Saturday</v>
      </c>
      <c r="Z621" s="6" t="str">
        <f t="shared" si="72"/>
        <v>Tuesday</v>
      </c>
    </row>
    <row r="622" spans="1:26" x14ac:dyDescent="0.25">
      <c r="A622" s="6">
        <f t="shared" si="74"/>
        <v>621</v>
      </c>
      <c r="B622" s="6" t="s">
        <v>620</v>
      </c>
      <c r="C622" s="7">
        <v>45828</v>
      </c>
      <c r="D622" s="7">
        <v>45834</v>
      </c>
      <c r="E622" s="24">
        <v>57</v>
      </c>
      <c r="F622" s="26">
        <f t="shared" si="69"/>
        <v>57</v>
      </c>
      <c r="G622" s="8">
        <v>119309</v>
      </c>
      <c r="H622" s="8" t="s">
        <v>1567</v>
      </c>
      <c r="I622" s="8">
        <v>1</v>
      </c>
      <c r="J622" s="8">
        <v>1</v>
      </c>
      <c r="K622" s="8">
        <f t="shared" si="75"/>
        <v>0</v>
      </c>
      <c r="L622" s="6" t="s">
        <v>693</v>
      </c>
      <c r="M622" s="7">
        <v>45836</v>
      </c>
      <c r="N622" s="9">
        <v>8835</v>
      </c>
      <c r="O622" s="6" t="s">
        <v>627</v>
      </c>
      <c r="P622" s="54">
        <v>58152577136</v>
      </c>
      <c r="Q622" s="54" t="s">
        <v>46</v>
      </c>
      <c r="R622" s="10">
        <v>4</v>
      </c>
      <c r="S622" s="40"/>
      <c r="T622" s="6" t="s">
        <v>24</v>
      </c>
      <c r="U622" s="6" t="str">
        <f>VLOOKUP(O622,'Customer List'!B:C,2,)</f>
        <v>Hyderabad</v>
      </c>
      <c r="V622" s="47"/>
      <c r="W622" s="7">
        <v>45838</v>
      </c>
      <c r="X622" s="6">
        <f t="shared" si="70"/>
        <v>2</v>
      </c>
      <c r="Y622" s="6" t="str">
        <f t="shared" si="71"/>
        <v>Saturday</v>
      </c>
      <c r="Z622" s="6" t="str">
        <f t="shared" si="72"/>
        <v>Monday</v>
      </c>
    </row>
    <row r="623" spans="1:26" x14ac:dyDescent="0.25">
      <c r="A623" s="6">
        <f t="shared" si="74"/>
        <v>622</v>
      </c>
      <c r="B623" s="6" t="s">
        <v>620</v>
      </c>
      <c r="C623" s="7">
        <v>45828</v>
      </c>
      <c r="D623" s="7">
        <v>45834</v>
      </c>
      <c r="E623" s="24">
        <v>74.400000000000006</v>
      </c>
      <c r="F623" s="26">
        <f t="shared" si="69"/>
        <v>74.400000000000006</v>
      </c>
      <c r="G623" s="8">
        <v>119715</v>
      </c>
      <c r="H623" s="8" t="s">
        <v>1568</v>
      </c>
      <c r="I623" s="8">
        <v>1</v>
      </c>
      <c r="J623" s="8">
        <v>1</v>
      </c>
      <c r="K623" s="8">
        <f t="shared" si="75"/>
        <v>0</v>
      </c>
      <c r="L623" s="6" t="s">
        <v>701</v>
      </c>
      <c r="M623" s="7">
        <v>45836</v>
      </c>
      <c r="N623" s="9">
        <v>10602</v>
      </c>
      <c r="O623" s="6" t="s">
        <v>623</v>
      </c>
      <c r="P623" s="54">
        <v>58152577475</v>
      </c>
      <c r="Q623" s="54" t="s">
        <v>46</v>
      </c>
      <c r="R623" s="10">
        <v>4</v>
      </c>
      <c r="S623" s="40"/>
      <c r="T623" s="6" t="s">
        <v>24</v>
      </c>
      <c r="U623" s="6" t="str">
        <f>VLOOKUP(O623,'Customer List'!B:C,2,)</f>
        <v>Bhuvneshwar</v>
      </c>
      <c r="V623" s="47"/>
      <c r="W623" s="7">
        <v>45839</v>
      </c>
      <c r="X623" s="6">
        <f t="shared" si="70"/>
        <v>3</v>
      </c>
      <c r="Y623" s="6" t="str">
        <f t="shared" si="71"/>
        <v>Saturday</v>
      </c>
      <c r="Z623" s="6" t="str">
        <f t="shared" si="72"/>
        <v>Tuesday</v>
      </c>
    </row>
    <row r="624" spans="1:26" x14ac:dyDescent="0.25">
      <c r="A624" s="6">
        <f t="shared" si="74"/>
        <v>623</v>
      </c>
      <c r="B624" s="6" t="s">
        <v>620</v>
      </c>
      <c r="C624" s="7">
        <v>45828</v>
      </c>
      <c r="D624" s="7">
        <v>45834</v>
      </c>
      <c r="E624" s="24">
        <v>25.8</v>
      </c>
      <c r="F624" s="26">
        <f t="shared" si="69"/>
        <v>25.8</v>
      </c>
      <c r="G624" s="8">
        <v>123109</v>
      </c>
      <c r="H624" s="8" t="s">
        <v>1471</v>
      </c>
      <c r="I624" s="8">
        <v>1</v>
      </c>
      <c r="J624" s="8">
        <v>1</v>
      </c>
      <c r="K624" s="8">
        <f t="shared" si="75"/>
        <v>0</v>
      </c>
      <c r="L624" s="6" t="s">
        <v>701</v>
      </c>
      <c r="M624" s="7">
        <v>45836</v>
      </c>
      <c r="N624" s="9">
        <v>3676.5</v>
      </c>
      <c r="O624" s="6" t="s">
        <v>623</v>
      </c>
      <c r="P624" s="54">
        <v>58152577475</v>
      </c>
      <c r="Q624" s="54" t="s">
        <v>46</v>
      </c>
      <c r="R624" s="10">
        <v>4</v>
      </c>
      <c r="S624" s="40"/>
      <c r="T624" s="6" t="s">
        <v>24</v>
      </c>
      <c r="U624" s="6" t="str">
        <f>VLOOKUP(O624,'Customer List'!B:C,2,)</f>
        <v>Bhuvneshwar</v>
      </c>
      <c r="V624" s="47"/>
      <c r="W624" s="7">
        <v>45839</v>
      </c>
      <c r="X624" s="6">
        <f t="shared" si="70"/>
        <v>3</v>
      </c>
      <c r="Y624" s="6" t="str">
        <f t="shared" si="71"/>
        <v>Saturday</v>
      </c>
      <c r="Z624" s="6" t="str">
        <f t="shared" si="72"/>
        <v>Tuesday</v>
      </c>
    </row>
    <row r="625" spans="1:26" x14ac:dyDescent="0.25">
      <c r="A625" s="6">
        <f t="shared" si="74"/>
        <v>624</v>
      </c>
      <c r="B625" s="6" t="s">
        <v>620</v>
      </c>
      <c r="C625" s="7">
        <v>45828</v>
      </c>
      <c r="D625" s="7">
        <v>45834</v>
      </c>
      <c r="E625" s="24">
        <v>88.2</v>
      </c>
      <c r="F625" s="26">
        <f t="shared" si="69"/>
        <v>88.2</v>
      </c>
      <c r="G625" s="8">
        <v>124225</v>
      </c>
      <c r="H625" s="8" t="s">
        <v>1569</v>
      </c>
      <c r="I625" s="8">
        <v>1</v>
      </c>
      <c r="J625" s="8">
        <v>1</v>
      </c>
      <c r="K625" s="8">
        <f t="shared" si="75"/>
        <v>0</v>
      </c>
      <c r="L625" s="6" t="s">
        <v>701</v>
      </c>
      <c r="M625" s="7">
        <v>45836</v>
      </c>
      <c r="N625" s="9">
        <v>12568.5</v>
      </c>
      <c r="O625" s="6" t="s">
        <v>623</v>
      </c>
      <c r="P625" s="54">
        <v>58152577475</v>
      </c>
      <c r="Q625" s="54" t="s">
        <v>46</v>
      </c>
      <c r="R625" s="10">
        <v>4</v>
      </c>
      <c r="S625" s="40"/>
      <c r="T625" s="6" t="s">
        <v>24</v>
      </c>
      <c r="U625" s="6" t="str">
        <f>VLOOKUP(O625,'Customer List'!B:C,2,)</f>
        <v>Bhuvneshwar</v>
      </c>
      <c r="V625" s="47"/>
      <c r="W625" s="7">
        <v>45839</v>
      </c>
      <c r="X625" s="6">
        <f t="shared" si="70"/>
        <v>3</v>
      </c>
      <c r="Y625" s="6" t="str">
        <f t="shared" si="71"/>
        <v>Saturday</v>
      </c>
      <c r="Z625" s="6" t="str">
        <f t="shared" si="72"/>
        <v>Tuesday</v>
      </c>
    </row>
    <row r="626" spans="1:26" x14ac:dyDescent="0.25">
      <c r="A626" s="6">
        <f t="shared" si="74"/>
        <v>625</v>
      </c>
      <c r="B626" s="6" t="s">
        <v>620</v>
      </c>
      <c r="C626" s="7">
        <v>45828</v>
      </c>
      <c r="D626" s="7">
        <v>45834</v>
      </c>
      <c r="E626" s="24">
        <v>59.4</v>
      </c>
      <c r="F626" s="26">
        <f t="shared" si="69"/>
        <v>59.4</v>
      </c>
      <c r="G626" s="8">
        <v>127617</v>
      </c>
      <c r="H626" s="8" t="s">
        <v>1570</v>
      </c>
      <c r="I626" s="8">
        <v>1</v>
      </c>
      <c r="J626" s="8">
        <v>1</v>
      </c>
      <c r="K626" s="8">
        <f t="shared" si="75"/>
        <v>0</v>
      </c>
      <c r="L626" s="6" t="s">
        <v>701</v>
      </c>
      <c r="M626" s="7">
        <v>45836</v>
      </c>
      <c r="N626" s="9">
        <v>8464.5</v>
      </c>
      <c r="O626" s="6" t="s">
        <v>623</v>
      </c>
      <c r="P626" s="54">
        <v>58152577475</v>
      </c>
      <c r="Q626" s="54" t="s">
        <v>46</v>
      </c>
      <c r="R626" s="10">
        <v>4</v>
      </c>
      <c r="S626" s="40"/>
      <c r="T626" s="6" t="s">
        <v>24</v>
      </c>
      <c r="U626" s="6" t="str">
        <f>VLOOKUP(O626,'Customer List'!B:C,2,)</f>
        <v>Bhuvneshwar</v>
      </c>
      <c r="V626" s="47"/>
      <c r="W626" s="7">
        <v>45839</v>
      </c>
      <c r="X626" s="6">
        <f t="shared" si="70"/>
        <v>3</v>
      </c>
      <c r="Y626" s="6" t="str">
        <f t="shared" si="71"/>
        <v>Saturday</v>
      </c>
      <c r="Z626" s="6" t="str">
        <f t="shared" si="72"/>
        <v>Tuesday</v>
      </c>
    </row>
    <row r="627" spans="1:26" x14ac:dyDescent="0.25">
      <c r="A627" s="6">
        <f t="shared" si="74"/>
        <v>626</v>
      </c>
      <c r="B627" s="6" t="s">
        <v>620</v>
      </c>
      <c r="C627" s="7">
        <v>45828</v>
      </c>
      <c r="D627" s="7">
        <v>45834</v>
      </c>
      <c r="E627" s="24">
        <v>181.8</v>
      </c>
      <c r="F627" s="26">
        <f t="shared" si="69"/>
        <v>181.8</v>
      </c>
      <c r="G627" s="8">
        <v>127624</v>
      </c>
      <c r="H627" s="8" t="s">
        <v>1571</v>
      </c>
      <c r="I627" s="8">
        <v>1</v>
      </c>
      <c r="J627" s="8">
        <v>1</v>
      </c>
      <c r="K627" s="8">
        <f t="shared" si="75"/>
        <v>0</v>
      </c>
      <c r="L627" s="6" t="s">
        <v>707</v>
      </c>
      <c r="M627" s="7">
        <v>45836</v>
      </c>
      <c r="N627" s="9">
        <v>27876</v>
      </c>
      <c r="O627" s="6" t="s">
        <v>626</v>
      </c>
      <c r="P627" s="54">
        <v>58152579634</v>
      </c>
      <c r="Q627" s="54" t="s">
        <v>46</v>
      </c>
      <c r="R627" s="10">
        <v>4</v>
      </c>
      <c r="S627" s="40"/>
      <c r="T627" s="6" t="s">
        <v>24</v>
      </c>
      <c r="U627" s="6" t="str">
        <f>VLOOKUP(O627,'Customer List'!B:C,2,)</f>
        <v>Mumbai</v>
      </c>
      <c r="V627" s="47"/>
      <c r="W627" s="7">
        <v>45838</v>
      </c>
      <c r="X627" s="6">
        <f t="shared" si="70"/>
        <v>2</v>
      </c>
      <c r="Y627" s="6" t="str">
        <f t="shared" si="71"/>
        <v>Saturday</v>
      </c>
      <c r="Z627" s="6" t="str">
        <f t="shared" si="72"/>
        <v>Monday</v>
      </c>
    </row>
    <row r="628" spans="1:26" x14ac:dyDescent="0.25">
      <c r="A628" s="6">
        <f t="shared" si="74"/>
        <v>627</v>
      </c>
      <c r="B628" s="6" t="s">
        <v>620</v>
      </c>
      <c r="C628" s="7">
        <v>45828</v>
      </c>
      <c r="D628" s="7">
        <v>45834</v>
      </c>
      <c r="E628" s="24">
        <v>84.6</v>
      </c>
      <c r="F628" s="26">
        <f t="shared" si="69"/>
        <v>84.6</v>
      </c>
      <c r="G628" s="8">
        <v>128011</v>
      </c>
      <c r="H628" s="8" t="s">
        <v>1572</v>
      </c>
      <c r="I628" s="8">
        <v>1</v>
      </c>
      <c r="J628" s="8">
        <v>1</v>
      </c>
      <c r="K628" s="8">
        <f t="shared" si="75"/>
        <v>0</v>
      </c>
      <c r="L628" s="6" t="s">
        <v>693</v>
      </c>
      <c r="M628" s="7">
        <v>45836</v>
      </c>
      <c r="N628" s="9">
        <v>13113</v>
      </c>
      <c r="O628" s="6" t="s">
        <v>627</v>
      </c>
      <c r="P628" s="54">
        <v>58152577136</v>
      </c>
      <c r="Q628" s="54" t="s">
        <v>46</v>
      </c>
      <c r="R628" s="10">
        <v>4</v>
      </c>
      <c r="S628" s="40"/>
      <c r="T628" s="6" t="s">
        <v>24</v>
      </c>
      <c r="U628" s="6" t="str">
        <f>VLOOKUP(O628,'Customer List'!B:C,2,)</f>
        <v>Hyderabad</v>
      </c>
      <c r="V628" s="47"/>
      <c r="W628" s="7">
        <v>45838</v>
      </c>
      <c r="X628" s="6">
        <f t="shared" si="70"/>
        <v>2</v>
      </c>
      <c r="Y628" s="6" t="str">
        <f t="shared" si="71"/>
        <v>Saturday</v>
      </c>
      <c r="Z628" s="6" t="str">
        <f t="shared" si="72"/>
        <v>Monday</v>
      </c>
    </row>
    <row r="629" spans="1:26" x14ac:dyDescent="0.25">
      <c r="A629" s="6">
        <f t="shared" si="74"/>
        <v>628</v>
      </c>
      <c r="B629" s="6" t="s">
        <v>620</v>
      </c>
      <c r="C629" s="7">
        <v>45828</v>
      </c>
      <c r="D629" s="7">
        <v>45834</v>
      </c>
      <c r="E629" s="24">
        <v>77.400000000000006</v>
      </c>
      <c r="F629" s="26">
        <f t="shared" si="69"/>
        <v>77.400000000000006</v>
      </c>
      <c r="G629" s="8">
        <v>128025</v>
      </c>
      <c r="H629" s="8" t="s">
        <v>1573</v>
      </c>
      <c r="I629" s="8">
        <v>1</v>
      </c>
      <c r="J629" s="8">
        <v>1</v>
      </c>
      <c r="K629" s="8">
        <f t="shared" si="75"/>
        <v>0</v>
      </c>
      <c r="L629" s="6" t="s">
        <v>701</v>
      </c>
      <c r="M629" s="7">
        <v>45836</v>
      </c>
      <c r="N629" s="9">
        <v>11029.5</v>
      </c>
      <c r="O629" s="6" t="s">
        <v>623</v>
      </c>
      <c r="P629" s="54">
        <v>58152577475</v>
      </c>
      <c r="Q629" s="54" t="s">
        <v>46</v>
      </c>
      <c r="R629" s="10">
        <v>4</v>
      </c>
      <c r="S629" s="40"/>
      <c r="T629" s="6" t="s">
        <v>24</v>
      </c>
      <c r="U629" s="6" t="str">
        <f>VLOOKUP(O629,'Customer List'!B:C,2,)</f>
        <v>Bhuvneshwar</v>
      </c>
      <c r="V629" s="47"/>
      <c r="W629" s="7">
        <v>45839</v>
      </c>
      <c r="X629" s="6">
        <f t="shared" si="70"/>
        <v>3</v>
      </c>
      <c r="Y629" s="6" t="str">
        <f t="shared" si="71"/>
        <v>Saturday</v>
      </c>
      <c r="Z629" s="6" t="str">
        <f t="shared" si="72"/>
        <v>Tuesday</v>
      </c>
    </row>
    <row r="630" spans="1:26" x14ac:dyDescent="0.25">
      <c r="A630" s="6">
        <f t="shared" si="74"/>
        <v>629</v>
      </c>
      <c r="B630" s="6" t="s">
        <v>620</v>
      </c>
      <c r="C630" s="7">
        <v>45828</v>
      </c>
      <c r="D630" s="7">
        <v>45834</v>
      </c>
      <c r="E630" s="24">
        <v>297</v>
      </c>
      <c r="F630" s="26">
        <f t="shared" si="69"/>
        <v>297</v>
      </c>
      <c r="G630" s="8">
        <v>128032</v>
      </c>
      <c r="H630" s="8" t="s">
        <v>1574</v>
      </c>
      <c r="I630" s="8">
        <v>1</v>
      </c>
      <c r="J630" s="8">
        <v>1</v>
      </c>
      <c r="K630" s="8">
        <f t="shared" si="75"/>
        <v>0</v>
      </c>
      <c r="L630" s="6" t="s">
        <v>707</v>
      </c>
      <c r="M630" s="7">
        <v>45836</v>
      </c>
      <c r="N630" s="9">
        <v>36432</v>
      </c>
      <c r="O630" s="6" t="s">
        <v>626</v>
      </c>
      <c r="P630" s="54">
        <v>58152579634</v>
      </c>
      <c r="Q630" s="54" t="s">
        <v>46</v>
      </c>
      <c r="R630" s="10">
        <v>4</v>
      </c>
      <c r="S630" s="40"/>
      <c r="T630" s="6" t="s">
        <v>24</v>
      </c>
      <c r="U630" s="6" t="str">
        <f>VLOOKUP(O630,'Customer List'!B:C,2,)</f>
        <v>Mumbai</v>
      </c>
      <c r="V630" s="47"/>
      <c r="W630" s="7">
        <v>45838</v>
      </c>
      <c r="X630" s="6">
        <f t="shared" si="70"/>
        <v>2</v>
      </c>
      <c r="Y630" s="6" t="str">
        <f t="shared" si="71"/>
        <v>Saturday</v>
      </c>
      <c r="Z630" s="6" t="str">
        <f t="shared" si="72"/>
        <v>Monday</v>
      </c>
    </row>
    <row r="631" spans="1:26" x14ac:dyDescent="0.25">
      <c r="A631" s="6">
        <f t="shared" si="74"/>
        <v>630</v>
      </c>
      <c r="B631" s="6" t="s">
        <v>620</v>
      </c>
      <c r="C631" s="7">
        <v>45828</v>
      </c>
      <c r="D631" s="7">
        <v>45834</v>
      </c>
      <c r="E631" s="24">
        <v>70.2</v>
      </c>
      <c r="F631" s="26">
        <f t="shared" si="69"/>
        <v>70.2</v>
      </c>
      <c r="G631" s="8">
        <v>135505</v>
      </c>
      <c r="H631" s="8" t="s">
        <v>1575</v>
      </c>
      <c r="I631" s="8">
        <v>1</v>
      </c>
      <c r="J631" s="8">
        <v>1</v>
      </c>
      <c r="K631" s="8">
        <f t="shared" si="75"/>
        <v>0</v>
      </c>
      <c r="L631" s="6" t="s">
        <v>693</v>
      </c>
      <c r="M631" s="7">
        <v>45836</v>
      </c>
      <c r="N631" s="9">
        <v>10881</v>
      </c>
      <c r="O631" s="6" t="s">
        <v>627</v>
      </c>
      <c r="P631" s="54">
        <v>58152577136</v>
      </c>
      <c r="Q631" s="54" t="s">
        <v>46</v>
      </c>
      <c r="R631" s="10">
        <v>4</v>
      </c>
      <c r="S631" s="40"/>
      <c r="T631" s="6" t="s">
        <v>24</v>
      </c>
      <c r="U631" s="6" t="str">
        <f>VLOOKUP(O631,'Customer List'!B:C,2,)</f>
        <v>Hyderabad</v>
      </c>
      <c r="V631" s="47"/>
      <c r="W631" s="7">
        <v>45838</v>
      </c>
      <c r="X631" s="6">
        <f t="shared" si="70"/>
        <v>2</v>
      </c>
      <c r="Y631" s="6" t="str">
        <f t="shared" si="71"/>
        <v>Saturday</v>
      </c>
      <c r="Z631" s="6" t="str">
        <f t="shared" si="72"/>
        <v>Monday</v>
      </c>
    </row>
    <row r="632" spans="1:26" x14ac:dyDescent="0.25">
      <c r="A632" s="6">
        <f t="shared" si="74"/>
        <v>631</v>
      </c>
      <c r="B632" s="6" t="s">
        <v>620</v>
      </c>
      <c r="C632" s="7">
        <v>45828</v>
      </c>
      <c r="D632" s="7">
        <v>45834</v>
      </c>
      <c r="E632" s="24">
        <v>218.4</v>
      </c>
      <c r="F632" s="26">
        <f t="shared" si="69"/>
        <v>218.4</v>
      </c>
      <c r="G632" s="8">
        <v>137618</v>
      </c>
      <c r="H632" s="8" t="s">
        <v>1576</v>
      </c>
      <c r="I632" s="8">
        <v>1</v>
      </c>
      <c r="J632" s="8">
        <v>1</v>
      </c>
      <c r="K632" s="8">
        <f t="shared" si="75"/>
        <v>0</v>
      </c>
      <c r="L632" s="6" t="s">
        <v>707</v>
      </c>
      <c r="M632" s="7">
        <v>45836</v>
      </c>
      <c r="N632" s="9">
        <v>33488</v>
      </c>
      <c r="O632" s="6" t="s">
        <v>626</v>
      </c>
      <c r="P632" s="54">
        <v>58152579634</v>
      </c>
      <c r="Q632" s="54" t="s">
        <v>46</v>
      </c>
      <c r="R632" s="10">
        <v>4</v>
      </c>
      <c r="S632" s="40"/>
      <c r="T632" s="6" t="s">
        <v>24</v>
      </c>
      <c r="U632" s="6" t="str">
        <f>VLOOKUP(O632,'Customer List'!B:C,2,)</f>
        <v>Mumbai</v>
      </c>
      <c r="V632" s="47"/>
      <c r="W632" s="7">
        <v>45838</v>
      </c>
      <c r="X632" s="6">
        <f t="shared" si="70"/>
        <v>2</v>
      </c>
      <c r="Y632" s="6" t="str">
        <f t="shared" si="71"/>
        <v>Saturday</v>
      </c>
      <c r="Z632" s="6" t="str">
        <f t="shared" si="72"/>
        <v>Monday</v>
      </c>
    </row>
    <row r="633" spans="1:26" x14ac:dyDescent="0.25">
      <c r="A633" s="6">
        <f t="shared" si="74"/>
        <v>632</v>
      </c>
      <c r="B633" s="6" t="s">
        <v>620</v>
      </c>
      <c r="C633" s="7">
        <v>45828</v>
      </c>
      <c r="D633" s="7">
        <v>45834</v>
      </c>
      <c r="E633" s="24">
        <v>231.75</v>
      </c>
      <c r="F633" s="26">
        <f t="shared" si="69"/>
        <v>231.75</v>
      </c>
      <c r="G633" s="8">
        <v>138421</v>
      </c>
      <c r="H633" s="8" t="s">
        <v>1577</v>
      </c>
      <c r="I633" s="8">
        <v>1</v>
      </c>
      <c r="J633" s="8">
        <v>1</v>
      </c>
      <c r="K633" s="8">
        <f t="shared" si="75"/>
        <v>0</v>
      </c>
      <c r="L633" s="6" t="s">
        <v>690</v>
      </c>
      <c r="M633" s="7">
        <v>45836</v>
      </c>
      <c r="N633" s="9">
        <v>28737</v>
      </c>
      <c r="O633" s="6" t="s">
        <v>627</v>
      </c>
      <c r="P633" s="54">
        <v>58152577136</v>
      </c>
      <c r="Q633" s="54" t="s">
        <v>46</v>
      </c>
      <c r="R633" s="10">
        <v>4</v>
      </c>
      <c r="S633" s="40"/>
      <c r="T633" s="6" t="s">
        <v>24</v>
      </c>
      <c r="U633" s="6" t="str">
        <f>VLOOKUP(O633,'Customer List'!B:C,2,)</f>
        <v>Hyderabad</v>
      </c>
      <c r="V633" s="47"/>
      <c r="W633" s="7">
        <v>45838</v>
      </c>
      <c r="X633" s="6">
        <f t="shared" si="70"/>
        <v>2</v>
      </c>
      <c r="Y633" s="6" t="str">
        <f t="shared" si="71"/>
        <v>Saturday</v>
      </c>
      <c r="Z633" s="6" t="str">
        <f t="shared" si="72"/>
        <v>Monday</v>
      </c>
    </row>
    <row r="634" spans="1:26" x14ac:dyDescent="0.25">
      <c r="A634" s="6">
        <f t="shared" si="74"/>
        <v>633</v>
      </c>
      <c r="B634" s="6" t="s">
        <v>620</v>
      </c>
      <c r="C634" s="7">
        <v>45828</v>
      </c>
      <c r="D634" s="7">
        <v>45834</v>
      </c>
      <c r="E634" s="24">
        <v>77.400000000000006</v>
      </c>
      <c r="F634" s="26">
        <f t="shared" si="69"/>
        <v>77.400000000000006</v>
      </c>
      <c r="G634" s="8">
        <v>141611</v>
      </c>
      <c r="H634" s="8" t="s">
        <v>1578</v>
      </c>
      <c r="I634" s="8">
        <v>1</v>
      </c>
      <c r="J634" s="8">
        <v>1</v>
      </c>
      <c r="K634" s="8">
        <f t="shared" si="75"/>
        <v>0</v>
      </c>
      <c r="L634" s="6" t="s">
        <v>736</v>
      </c>
      <c r="M634" s="7">
        <v>45838</v>
      </c>
      <c r="N634" s="9">
        <v>0</v>
      </c>
      <c r="O634" s="6" t="s">
        <v>260</v>
      </c>
      <c r="P634" s="54" t="s">
        <v>642</v>
      </c>
      <c r="Q634" s="54" t="s">
        <v>643</v>
      </c>
      <c r="R634" s="10">
        <v>4</v>
      </c>
      <c r="S634" s="40" t="s">
        <v>737</v>
      </c>
      <c r="T634" s="6" t="s">
        <v>24</v>
      </c>
      <c r="U634" s="6" t="str">
        <f>VLOOKUP(O634,'Customer List'!B:C,2,)</f>
        <v>Delhi</v>
      </c>
      <c r="V634" s="47"/>
      <c r="W634" s="7"/>
      <c r="X634" s="6" t="str">
        <f t="shared" si="70"/>
        <v/>
      </c>
      <c r="Y634" s="6" t="str">
        <f t="shared" si="71"/>
        <v>Monday</v>
      </c>
      <c r="Z634" s="6" t="str">
        <f t="shared" si="72"/>
        <v/>
      </c>
    </row>
    <row r="635" spans="1:26" x14ac:dyDescent="0.25">
      <c r="A635" s="6">
        <f t="shared" si="74"/>
        <v>634</v>
      </c>
      <c r="B635" s="6" t="s">
        <v>620</v>
      </c>
      <c r="C635" s="7">
        <v>45828</v>
      </c>
      <c r="D635" s="7">
        <v>45834</v>
      </c>
      <c r="E635" s="24">
        <v>153</v>
      </c>
      <c r="F635" s="26">
        <f t="shared" si="69"/>
        <v>153</v>
      </c>
      <c r="G635" s="8">
        <v>141717</v>
      </c>
      <c r="H635" s="8" t="s">
        <v>1579</v>
      </c>
      <c r="I635" s="8">
        <v>1</v>
      </c>
      <c r="J635" s="8">
        <v>1</v>
      </c>
      <c r="K635" s="8">
        <f t="shared" si="75"/>
        <v>0</v>
      </c>
      <c r="L635" s="6" t="s">
        <v>701</v>
      </c>
      <c r="M635" s="7">
        <v>45836</v>
      </c>
      <c r="N635" s="9">
        <v>17442</v>
      </c>
      <c r="O635" s="6" t="s">
        <v>623</v>
      </c>
      <c r="P635" s="54">
        <v>58152577475</v>
      </c>
      <c r="Q635" s="54" t="s">
        <v>46</v>
      </c>
      <c r="R635" s="10">
        <v>4</v>
      </c>
      <c r="S635" s="40"/>
      <c r="T635" s="6" t="s">
        <v>24</v>
      </c>
      <c r="U635" s="6" t="str">
        <f>VLOOKUP(O635,'Customer List'!B:C,2,)</f>
        <v>Bhuvneshwar</v>
      </c>
      <c r="V635" s="47"/>
      <c r="W635" s="7">
        <v>45839</v>
      </c>
      <c r="X635" s="6">
        <f t="shared" si="70"/>
        <v>3</v>
      </c>
      <c r="Y635" s="6" t="str">
        <f t="shared" si="71"/>
        <v>Saturday</v>
      </c>
      <c r="Z635" s="6" t="str">
        <f t="shared" si="72"/>
        <v>Tuesday</v>
      </c>
    </row>
    <row r="636" spans="1:26" x14ac:dyDescent="0.25">
      <c r="A636" s="6">
        <f t="shared" si="74"/>
        <v>635</v>
      </c>
      <c r="B636" s="6" t="s">
        <v>620</v>
      </c>
      <c r="C636" s="7">
        <v>45828</v>
      </c>
      <c r="D636" s="7">
        <v>45834</v>
      </c>
      <c r="E636" s="24">
        <v>214.8</v>
      </c>
      <c r="F636" s="26">
        <f t="shared" si="69"/>
        <v>214.8</v>
      </c>
      <c r="G636" s="8">
        <v>141720</v>
      </c>
      <c r="H636" s="8" t="s">
        <v>1318</v>
      </c>
      <c r="I636" s="8">
        <v>1</v>
      </c>
      <c r="J636" s="8">
        <v>1</v>
      </c>
      <c r="K636" s="8">
        <f t="shared" si="75"/>
        <v>0</v>
      </c>
      <c r="L636" s="6" t="s">
        <v>707</v>
      </c>
      <c r="M636" s="7">
        <v>45836</v>
      </c>
      <c r="N636" s="9">
        <v>32936</v>
      </c>
      <c r="O636" s="6" t="s">
        <v>626</v>
      </c>
      <c r="P636" s="54">
        <v>58152579634</v>
      </c>
      <c r="Q636" s="54" t="s">
        <v>46</v>
      </c>
      <c r="R636" s="10">
        <v>4</v>
      </c>
      <c r="S636" s="40"/>
      <c r="T636" s="6" t="s">
        <v>24</v>
      </c>
      <c r="U636" s="6" t="str">
        <f>VLOOKUP(O636,'Customer List'!B:C,2,)</f>
        <v>Mumbai</v>
      </c>
      <c r="V636" s="47"/>
      <c r="W636" s="7">
        <v>45838</v>
      </c>
      <c r="X636" s="6">
        <f t="shared" si="70"/>
        <v>2</v>
      </c>
      <c r="Y636" s="6" t="str">
        <f t="shared" si="71"/>
        <v>Saturday</v>
      </c>
      <c r="Z636" s="6" t="str">
        <f t="shared" si="72"/>
        <v>Monday</v>
      </c>
    </row>
    <row r="637" spans="1:26" x14ac:dyDescent="0.25">
      <c r="A637" s="6">
        <f t="shared" si="74"/>
        <v>636</v>
      </c>
      <c r="B637" s="6" t="s">
        <v>620</v>
      </c>
      <c r="C637" s="7">
        <v>45828</v>
      </c>
      <c r="D637" s="7">
        <v>45834</v>
      </c>
      <c r="E637" s="24">
        <v>81</v>
      </c>
      <c r="F637" s="26">
        <f t="shared" si="69"/>
        <v>81</v>
      </c>
      <c r="G637" s="8">
        <v>142503</v>
      </c>
      <c r="H637" s="8" t="s">
        <v>1580</v>
      </c>
      <c r="I637" s="8">
        <v>1</v>
      </c>
      <c r="J637" s="8">
        <v>1</v>
      </c>
      <c r="K637" s="8">
        <f t="shared" si="75"/>
        <v>0</v>
      </c>
      <c r="L637" s="6" t="s">
        <v>701</v>
      </c>
      <c r="M637" s="7">
        <v>45836</v>
      </c>
      <c r="N637" s="9">
        <v>11542.5</v>
      </c>
      <c r="O637" s="6" t="s">
        <v>623</v>
      </c>
      <c r="P637" s="54">
        <v>58152577475</v>
      </c>
      <c r="Q637" s="54" t="s">
        <v>46</v>
      </c>
      <c r="R637" s="10">
        <v>4</v>
      </c>
      <c r="S637" s="40"/>
      <c r="T637" s="6" t="s">
        <v>24</v>
      </c>
      <c r="U637" s="6" t="str">
        <f>VLOOKUP(O637,'Customer List'!B:C,2,)</f>
        <v>Bhuvneshwar</v>
      </c>
      <c r="V637" s="47"/>
      <c r="W637" s="7">
        <v>45839</v>
      </c>
      <c r="X637" s="6">
        <f t="shared" si="70"/>
        <v>3</v>
      </c>
      <c r="Y637" s="6" t="str">
        <f t="shared" si="71"/>
        <v>Saturday</v>
      </c>
      <c r="Z637" s="6" t="str">
        <f t="shared" si="72"/>
        <v>Tuesday</v>
      </c>
    </row>
    <row r="638" spans="1:26" x14ac:dyDescent="0.25">
      <c r="A638" s="6">
        <f t="shared" si="74"/>
        <v>637</v>
      </c>
      <c r="B638" s="6" t="s">
        <v>620</v>
      </c>
      <c r="C638" s="7">
        <v>45828</v>
      </c>
      <c r="D638" s="7">
        <v>45834</v>
      </c>
      <c r="E638" s="24">
        <v>95.4</v>
      </c>
      <c r="F638" s="26">
        <f t="shared" si="69"/>
        <v>95.4</v>
      </c>
      <c r="G638" s="8">
        <v>143215</v>
      </c>
      <c r="H638" s="8" t="s">
        <v>1581</v>
      </c>
      <c r="I638" s="8">
        <v>1</v>
      </c>
      <c r="J638" s="8">
        <v>1</v>
      </c>
      <c r="K638" s="8">
        <f t="shared" si="75"/>
        <v>0</v>
      </c>
      <c r="L638" s="6" t="s">
        <v>1147</v>
      </c>
      <c r="M638" s="7">
        <v>45849</v>
      </c>
      <c r="N638" s="9">
        <v>14787</v>
      </c>
      <c r="O638" s="6" t="s">
        <v>629</v>
      </c>
      <c r="P638" s="54" t="s">
        <v>642</v>
      </c>
      <c r="Q638" s="54" t="s">
        <v>861</v>
      </c>
      <c r="R638" s="10">
        <v>4</v>
      </c>
      <c r="S638" s="40"/>
      <c r="T638" s="6" t="s">
        <v>24</v>
      </c>
      <c r="U638" s="6" t="str">
        <f>VLOOKUP(O638,'Customer List'!B:C,2,)</f>
        <v>Delhi</v>
      </c>
      <c r="V638" s="47"/>
      <c r="W638" s="7"/>
      <c r="X638" s="6" t="str">
        <f t="shared" si="70"/>
        <v/>
      </c>
      <c r="Y638" s="6" t="str">
        <f t="shared" si="71"/>
        <v>Friday</v>
      </c>
      <c r="Z638" s="6" t="str">
        <f t="shared" si="72"/>
        <v/>
      </c>
    </row>
    <row r="639" spans="1:26" x14ac:dyDescent="0.25">
      <c r="A639" s="6">
        <f t="shared" si="74"/>
        <v>638</v>
      </c>
      <c r="B639" s="6" t="s">
        <v>620</v>
      </c>
      <c r="C639" s="7">
        <v>45828</v>
      </c>
      <c r="D639" s="7">
        <v>45834</v>
      </c>
      <c r="E639" s="24">
        <v>95.4</v>
      </c>
      <c r="F639" s="26">
        <f t="shared" si="69"/>
        <v>95.4</v>
      </c>
      <c r="G639" s="8">
        <v>151003</v>
      </c>
      <c r="H639" s="8" t="s">
        <v>1582</v>
      </c>
      <c r="I639" s="8">
        <v>1</v>
      </c>
      <c r="J639" s="8">
        <v>1</v>
      </c>
      <c r="K639" s="8">
        <f t="shared" si="75"/>
        <v>0</v>
      </c>
      <c r="L639" s="6" t="s">
        <v>693</v>
      </c>
      <c r="M639" s="7">
        <v>45836</v>
      </c>
      <c r="N639" s="9">
        <v>14787</v>
      </c>
      <c r="O639" s="6" t="s">
        <v>627</v>
      </c>
      <c r="P639" s="54">
        <v>58152577136</v>
      </c>
      <c r="Q639" s="54" t="s">
        <v>46</v>
      </c>
      <c r="R639" s="10">
        <v>4</v>
      </c>
      <c r="S639" s="40"/>
      <c r="T639" s="6" t="s">
        <v>24</v>
      </c>
      <c r="U639" s="6" t="str">
        <f>VLOOKUP(O639,'Customer List'!B:C,2,)</f>
        <v>Hyderabad</v>
      </c>
      <c r="V639" s="47"/>
      <c r="W639" s="7">
        <v>45838</v>
      </c>
      <c r="X639" s="6">
        <f t="shared" si="70"/>
        <v>2</v>
      </c>
      <c r="Y639" s="6" t="str">
        <f t="shared" si="71"/>
        <v>Saturday</v>
      </c>
      <c r="Z639" s="6" t="str">
        <f t="shared" si="72"/>
        <v>Monday</v>
      </c>
    </row>
    <row r="640" spans="1:26" x14ac:dyDescent="0.25">
      <c r="A640" s="6">
        <f t="shared" si="74"/>
        <v>639</v>
      </c>
      <c r="B640" s="6" t="s">
        <v>620</v>
      </c>
      <c r="C640" s="7">
        <v>45828</v>
      </c>
      <c r="D640" s="7">
        <v>45834</v>
      </c>
      <c r="E640" s="24">
        <v>109.8</v>
      </c>
      <c r="F640" s="26">
        <f t="shared" si="69"/>
        <v>109.8</v>
      </c>
      <c r="G640" s="8">
        <v>152404</v>
      </c>
      <c r="H640" s="8" t="s">
        <v>1583</v>
      </c>
      <c r="I640" s="8">
        <v>1</v>
      </c>
      <c r="J640" s="8">
        <v>1</v>
      </c>
      <c r="K640" s="8">
        <f t="shared" si="75"/>
        <v>0</v>
      </c>
      <c r="L640" s="6" t="s">
        <v>722</v>
      </c>
      <c r="M640" s="7">
        <v>45838</v>
      </c>
      <c r="N640" s="9">
        <v>17019</v>
      </c>
      <c r="O640" s="6" t="s">
        <v>178</v>
      </c>
      <c r="P640" s="54">
        <v>58152616292</v>
      </c>
      <c r="Q640" s="54" t="s">
        <v>46</v>
      </c>
      <c r="R640" s="10">
        <v>4</v>
      </c>
      <c r="S640" s="40"/>
      <c r="T640" s="6" t="s">
        <v>24</v>
      </c>
      <c r="U640" s="6" t="str">
        <f>VLOOKUP(O640,'Customer List'!B:C,2,)</f>
        <v>Kolkata</v>
      </c>
      <c r="V640" s="47"/>
      <c r="W640" s="7">
        <v>45839</v>
      </c>
      <c r="X640" s="6">
        <f t="shared" si="70"/>
        <v>1</v>
      </c>
      <c r="Y640" s="6" t="str">
        <f t="shared" si="71"/>
        <v>Monday</v>
      </c>
      <c r="Z640" s="6" t="str">
        <f t="shared" si="72"/>
        <v>Tuesday</v>
      </c>
    </row>
    <row r="641" spans="1:26" x14ac:dyDescent="0.25">
      <c r="A641" s="6">
        <f t="shared" si="74"/>
        <v>640</v>
      </c>
      <c r="B641" s="6" t="s">
        <v>620</v>
      </c>
      <c r="C641" s="7">
        <v>45828</v>
      </c>
      <c r="D641" s="7">
        <v>45834</v>
      </c>
      <c r="E641" s="24">
        <v>191.25</v>
      </c>
      <c r="F641" s="26">
        <f t="shared" si="69"/>
        <v>191.25</v>
      </c>
      <c r="G641" s="8">
        <v>152421</v>
      </c>
      <c r="H641" s="8" t="s">
        <v>1584</v>
      </c>
      <c r="I641" s="8">
        <v>1</v>
      </c>
      <c r="J641" s="8">
        <v>1</v>
      </c>
      <c r="K641" s="8">
        <f t="shared" si="75"/>
        <v>0</v>
      </c>
      <c r="L641" s="6" t="s">
        <v>755</v>
      </c>
      <c r="M641" s="7">
        <v>45839</v>
      </c>
      <c r="N641" s="9">
        <v>30829.5</v>
      </c>
      <c r="O641" s="6" t="s">
        <v>630</v>
      </c>
      <c r="P641" s="54" t="s">
        <v>642</v>
      </c>
      <c r="Q641" s="54" t="s">
        <v>643</v>
      </c>
      <c r="R641" s="10">
        <v>4</v>
      </c>
      <c r="S641" s="40"/>
      <c r="T641" s="6" t="s">
        <v>24</v>
      </c>
      <c r="U641" s="6" t="str">
        <f>VLOOKUP(O641,'Customer List'!B:C,2,)</f>
        <v>Delhi</v>
      </c>
      <c r="V641" s="47"/>
      <c r="W641" s="7"/>
      <c r="X641" s="6" t="str">
        <f t="shared" si="70"/>
        <v/>
      </c>
      <c r="Y641" s="6" t="str">
        <f t="shared" si="71"/>
        <v>Tuesday</v>
      </c>
      <c r="Z641" s="6" t="str">
        <f t="shared" si="72"/>
        <v/>
      </c>
    </row>
    <row r="642" spans="1:26" x14ac:dyDescent="0.25">
      <c r="A642" s="6">
        <f t="shared" si="74"/>
        <v>641</v>
      </c>
      <c r="B642" s="6" t="s">
        <v>620</v>
      </c>
      <c r="C642" s="7">
        <v>45828</v>
      </c>
      <c r="D642" s="7">
        <v>45834</v>
      </c>
      <c r="E642" s="24">
        <v>402</v>
      </c>
      <c r="F642" s="26">
        <f t="shared" si="69"/>
        <v>804</v>
      </c>
      <c r="G642" s="8">
        <v>153404</v>
      </c>
      <c r="H642" s="8" t="s">
        <v>1585</v>
      </c>
      <c r="I642" s="8">
        <v>2</v>
      </c>
      <c r="J642" s="8">
        <v>2</v>
      </c>
      <c r="K642" s="8">
        <f t="shared" si="75"/>
        <v>0</v>
      </c>
      <c r="L642" s="6" t="s">
        <v>685</v>
      </c>
      <c r="M642" s="7">
        <v>45836</v>
      </c>
      <c r="N642" s="9">
        <v>62310</v>
      </c>
      <c r="O642" s="6" t="s">
        <v>679</v>
      </c>
      <c r="P642" s="54">
        <v>58152574561</v>
      </c>
      <c r="Q642" s="54" t="s">
        <v>46</v>
      </c>
      <c r="R642" s="10">
        <v>4</v>
      </c>
      <c r="S642" s="40"/>
      <c r="T642" s="6" t="s">
        <v>24</v>
      </c>
      <c r="U642" s="6" t="str">
        <f>VLOOKUP(O642,'Customer List'!B:C,2,)</f>
        <v>Hyderabad</v>
      </c>
      <c r="V642" s="47"/>
      <c r="W642" s="7">
        <v>45838</v>
      </c>
      <c r="X642" s="6">
        <f t="shared" si="70"/>
        <v>2</v>
      </c>
      <c r="Y642" s="6" t="str">
        <f t="shared" si="71"/>
        <v>Saturday</v>
      </c>
      <c r="Z642" s="6" t="str">
        <f t="shared" si="72"/>
        <v>Monday</v>
      </c>
    </row>
    <row r="643" spans="1:26" x14ac:dyDescent="0.25">
      <c r="A643" s="6">
        <f t="shared" si="74"/>
        <v>642</v>
      </c>
      <c r="B643" s="6" t="s">
        <v>620</v>
      </c>
      <c r="C643" s="7">
        <v>45828</v>
      </c>
      <c r="D643" s="7">
        <v>45834</v>
      </c>
      <c r="E643" s="24">
        <v>121.2</v>
      </c>
      <c r="F643" s="26">
        <f t="shared" si="69"/>
        <v>242.4</v>
      </c>
      <c r="G643" s="8">
        <v>156511</v>
      </c>
      <c r="H643" s="8" t="s">
        <v>1586</v>
      </c>
      <c r="I643" s="8">
        <v>2</v>
      </c>
      <c r="J643" s="8">
        <v>2</v>
      </c>
      <c r="K643" s="8">
        <f t="shared" si="75"/>
        <v>0</v>
      </c>
      <c r="L643" s="6" t="s">
        <v>755</v>
      </c>
      <c r="M643" s="7">
        <v>45839</v>
      </c>
      <c r="N643" s="9">
        <v>21917</v>
      </c>
      <c r="O643" s="6" t="s">
        <v>630</v>
      </c>
      <c r="P643" s="54" t="s">
        <v>642</v>
      </c>
      <c r="Q643" s="54" t="s">
        <v>643</v>
      </c>
      <c r="R643" s="10">
        <v>4</v>
      </c>
      <c r="S643" s="40"/>
      <c r="T643" s="6" t="s">
        <v>24</v>
      </c>
      <c r="U643" s="6" t="str">
        <f>VLOOKUP(O643,'Customer List'!B:C,2,)</f>
        <v>Delhi</v>
      </c>
      <c r="V643" s="47"/>
      <c r="W643" s="7"/>
      <c r="X643" s="6" t="str">
        <f t="shared" si="70"/>
        <v/>
      </c>
      <c r="Y643" s="6" t="str">
        <f t="shared" si="71"/>
        <v>Tuesday</v>
      </c>
      <c r="Z643" s="6" t="str">
        <f t="shared" si="72"/>
        <v/>
      </c>
    </row>
    <row r="644" spans="1:26" x14ac:dyDescent="0.25">
      <c r="A644" s="6">
        <f t="shared" si="74"/>
        <v>643</v>
      </c>
      <c r="B644" s="6" t="s">
        <v>620</v>
      </c>
      <c r="C644" s="7">
        <v>45828</v>
      </c>
      <c r="D644" s="7">
        <v>45834</v>
      </c>
      <c r="E644" s="24">
        <v>49.8</v>
      </c>
      <c r="F644" s="26">
        <f t="shared" ref="F644:F707" si="76">E644*I644</f>
        <v>49.8</v>
      </c>
      <c r="G644" s="8">
        <v>158007</v>
      </c>
      <c r="H644" s="8" t="s">
        <v>1587</v>
      </c>
      <c r="I644" s="8">
        <v>1</v>
      </c>
      <c r="J644" s="8">
        <v>1</v>
      </c>
      <c r="K644" s="8">
        <f t="shared" si="75"/>
        <v>0</v>
      </c>
      <c r="L644" s="6" t="s">
        <v>701</v>
      </c>
      <c r="M644" s="7">
        <v>45836</v>
      </c>
      <c r="N644" s="9">
        <v>7096.5</v>
      </c>
      <c r="O644" s="6" t="s">
        <v>623</v>
      </c>
      <c r="P644" s="54">
        <v>58152577475</v>
      </c>
      <c r="Q644" s="54" t="s">
        <v>46</v>
      </c>
      <c r="R644" s="10">
        <v>4</v>
      </c>
      <c r="S644" s="40"/>
      <c r="T644" s="6" t="s">
        <v>24</v>
      </c>
      <c r="U644" s="6" t="str">
        <f>VLOOKUP(O644,'Customer List'!B:C,2,)</f>
        <v>Bhuvneshwar</v>
      </c>
      <c r="V644" s="47"/>
      <c r="W644" s="7">
        <v>45839</v>
      </c>
      <c r="X644" s="6">
        <f t="shared" si="70"/>
        <v>3</v>
      </c>
      <c r="Y644" s="6" t="str">
        <f t="shared" si="71"/>
        <v>Saturday</v>
      </c>
      <c r="Z644" s="6" t="str">
        <f t="shared" si="72"/>
        <v>Tuesday</v>
      </c>
    </row>
    <row r="645" spans="1:26" x14ac:dyDescent="0.25">
      <c r="A645" s="6">
        <f t="shared" si="74"/>
        <v>644</v>
      </c>
      <c r="B645" s="6" t="s">
        <v>620</v>
      </c>
      <c r="C645" s="7">
        <v>45828</v>
      </c>
      <c r="D645" s="7">
        <v>45834</v>
      </c>
      <c r="E645" s="24">
        <v>95.4</v>
      </c>
      <c r="F645" s="26">
        <f t="shared" si="76"/>
        <v>95.4</v>
      </c>
      <c r="G645" s="8">
        <v>162905</v>
      </c>
      <c r="H645" s="8" t="s">
        <v>1588</v>
      </c>
      <c r="I645" s="8">
        <v>1</v>
      </c>
      <c r="J645" s="8">
        <v>1</v>
      </c>
      <c r="K645" s="8">
        <f t="shared" si="75"/>
        <v>0</v>
      </c>
      <c r="L645" s="6" t="s">
        <v>693</v>
      </c>
      <c r="M645" s="7">
        <v>45836</v>
      </c>
      <c r="N645" s="9">
        <v>14787</v>
      </c>
      <c r="O645" s="6" t="s">
        <v>627</v>
      </c>
      <c r="P645" s="54">
        <v>58152577136</v>
      </c>
      <c r="Q645" s="54" t="s">
        <v>46</v>
      </c>
      <c r="R645" s="10">
        <v>4</v>
      </c>
      <c r="S645" s="40"/>
      <c r="T645" s="6" t="s">
        <v>24</v>
      </c>
      <c r="U645" s="6" t="str">
        <f>VLOOKUP(O645,'Customer List'!B:C,2,)</f>
        <v>Hyderabad</v>
      </c>
      <c r="V645" s="47"/>
      <c r="W645" s="7">
        <v>45838</v>
      </c>
      <c r="X645" s="6">
        <f t="shared" ref="X645:X708" si="77">IF(W645="", "", W645-M645)</f>
        <v>2</v>
      </c>
      <c r="Y645" s="6" t="str">
        <f t="shared" ref="Y645:Y708" si="78">IF(M645="", "", TEXT(M645, "dddd"))</f>
        <v>Saturday</v>
      </c>
      <c r="Z645" s="6" t="str">
        <f t="shared" ref="Z645:Z708" si="79">IF(W645="", "", TEXT(W645, "dddd"))</f>
        <v>Monday</v>
      </c>
    </row>
    <row r="646" spans="1:26" x14ac:dyDescent="0.25">
      <c r="A646" s="6">
        <f t="shared" si="74"/>
        <v>645</v>
      </c>
      <c r="B646" s="6" t="s">
        <v>620</v>
      </c>
      <c r="C646" s="7">
        <v>45828</v>
      </c>
      <c r="D646" s="7">
        <v>45834</v>
      </c>
      <c r="E646" s="24">
        <v>75</v>
      </c>
      <c r="F646" s="26">
        <f t="shared" si="76"/>
        <v>75</v>
      </c>
      <c r="G646" s="8">
        <v>165803</v>
      </c>
      <c r="H646" s="8" t="s">
        <v>1589</v>
      </c>
      <c r="I646" s="8">
        <v>1</v>
      </c>
      <c r="J646" s="8">
        <v>1</v>
      </c>
      <c r="K646" s="8">
        <f t="shared" si="75"/>
        <v>0</v>
      </c>
      <c r="L646" s="6" t="s">
        <v>701</v>
      </c>
      <c r="M646" s="7">
        <v>45836</v>
      </c>
      <c r="N646" s="9">
        <v>10687.5</v>
      </c>
      <c r="O646" s="6" t="s">
        <v>623</v>
      </c>
      <c r="P646" s="54">
        <v>58152577475</v>
      </c>
      <c r="Q646" s="54" t="s">
        <v>46</v>
      </c>
      <c r="R646" s="10">
        <v>4</v>
      </c>
      <c r="S646" s="40"/>
      <c r="T646" s="6" t="s">
        <v>24</v>
      </c>
      <c r="U646" s="6" t="str">
        <f>VLOOKUP(O646,'Customer List'!B:C,2,)</f>
        <v>Bhuvneshwar</v>
      </c>
      <c r="V646" s="47"/>
      <c r="W646" s="7">
        <v>45839</v>
      </c>
      <c r="X646" s="6">
        <f t="shared" si="77"/>
        <v>3</v>
      </c>
      <c r="Y646" s="6" t="str">
        <f t="shared" si="78"/>
        <v>Saturday</v>
      </c>
      <c r="Z646" s="6" t="str">
        <f t="shared" si="79"/>
        <v>Tuesday</v>
      </c>
    </row>
    <row r="647" spans="1:26" x14ac:dyDescent="0.25">
      <c r="A647" s="6">
        <f t="shared" si="74"/>
        <v>646</v>
      </c>
      <c r="B647" s="6" t="s">
        <v>620</v>
      </c>
      <c r="C647" s="7">
        <v>45828</v>
      </c>
      <c r="D647" s="7">
        <v>45834</v>
      </c>
      <c r="E647" s="24">
        <v>62.4</v>
      </c>
      <c r="F647" s="26">
        <f t="shared" si="76"/>
        <v>62.4</v>
      </c>
      <c r="G647" s="8">
        <v>300456</v>
      </c>
      <c r="H647" s="8" t="s">
        <v>1485</v>
      </c>
      <c r="I647" s="8">
        <v>1</v>
      </c>
      <c r="J647" s="8">
        <v>1</v>
      </c>
      <c r="K647" s="8">
        <f t="shared" si="75"/>
        <v>0</v>
      </c>
      <c r="L647" s="6" t="s">
        <v>652</v>
      </c>
      <c r="M647" s="7">
        <v>45835</v>
      </c>
      <c r="N647" s="9">
        <v>9672</v>
      </c>
      <c r="O647" s="6" t="s">
        <v>680</v>
      </c>
      <c r="P647" s="54" t="s">
        <v>642</v>
      </c>
      <c r="Q647" s="54" t="s">
        <v>643</v>
      </c>
      <c r="R647" s="10">
        <v>4</v>
      </c>
      <c r="S647" s="40" t="s">
        <v>655</v>
      </c>
      <c r="T647" s="6" t="s">
        <v>24</v>
      </c>
      <c r="U647" s="6" t="str">
        <f>VLOOKUP(O647,'Customer List'!B:C,2,)</f>
        <v>Delhi</v>
      </c>
      <c r="V647" s="47"/>
      <c r="W647" s="7"/>
      <c r="X647" s="6" t="str">
        <f t="shared" si="77"/>
        <v/>
      </c>
      <c r="Y647" s="6" t="str">
        <f t="shared" si="78"/>
        <v>Friday</v>
      </c>
      <c r="Z647" s="6" t="str">
        <f t="shared" si="79"/>
        <v/>
      </c>
    </row>
    <row r="648" spans="1:26" x14ac:dyDescent="0.25">
      <c r="A648" s="6">
        <f t="shared" si="74"/>
        <v>647</v>
      </c>
      <c r="B648" s="6" t="s">
        <v>620</v>
      </c>
      <c r="C648" s="7">
        <v>45828</v>
      </c>
      <c r="D648" s="7">
        <v>45834</v>
      </c>
      <c r="E648" s="24">
        <v>326.25</v>
      </c>
      <c r="F648" s="26">
        <f t="shared" si="76"/>
        <v>652.5</v>
      </c>
      <c r="G648" s="8">
        <v>301334</v>
      </c>
      <c r="H648" s="8" t="s">
        <v>184</v>
      </c>
      <c r="I648" s="8">
        <v>2</v>
      </c>
      <c r="J648" s="8">
        <v>2</v>
      </c>
      <c r="K648" s="8">
        <f t="shared" si="75"/>
        <v>0</v>
      </c>
      <c r="L648" s="6" t="s">
        <v>690</v>
      </c>
      <c r="M648" s="7">
        <v>45836</v>
      </c>
      <c r="N648" s="9">
        <v>80910</v>
      </c>
      <c r="O648" s="6" t="s">
        <v>627</v>
      </c>
      <c r="P648" s="54">
        <v>58152577136</v>
      </c>
      <c r="Q648" s="54" t="s">
        <v>46</v>
      </c>
      <c r="R648" s="10">
        <v>4</v>
      </c>
      <c r="S648" s="40"/>
      <c r="T648" s="6" t="s">
        <v>24</v>
      </c>
      <c r="U648" s="6" t="str">
        <f>VLOOKUP(O648,'Customer List'!B:C,2,)</f>
        <v>Hyderabad</v>
      </c>
      <c r="V648" s="47"/>
      <c r="W648" s="7">
        <v>45838</v>
      </c>
      <c r="X648" s="6">
        <f t="shared" si="77"/>
        <v>2</v>
      </c>
      <c r="Y648" s="6" t="str">
        <f t="shared" si="78"/>
        <v>Saturday</v>
      </c>
      <c r="Z648" s="6" t="str">
        <f t="shared" si="79"/>
        <v>Monday</v>
      </c>
    </row>
    <row r="649" spans="1:26" x14ac:dyDescent="0.25">
      <c r="A649" s="6">
        <f t="shared" si="74"/>
        <v>648</v>
      </c>
      <c r="B649" s="6" t="s">
        <v>620</v>
      </c>
      <c r="C649" s="7">
        <v>45828</v>
      </c>
      <c r="D649" s="7">
        <v>45834</v>
      </c>
      <c r="E649" s="24">
        <v>94.5</v>
      </c>
      <c r="F649" s="26">
        <f t="shared" si="76"/>
        <v>283.5</v>
      </c>
      <c r="G649" s="8">
        <v>301808</v>
      </c>
      <c r="H649" s="8" t="s">
        <v>190</v>
      </c>
      <c r="I649" s="8">
        <v>3</v>
      </c>
      <c r="J649" s="8">
        <v>3</v>
      </c>
      <c r="K649" s="8">
        <f t="shared" si="75"/>
        <v>0</v>
      </c>
      <c r="L649" s="6" t="s">
        <v>709</v>
      </c>
      <c r="M649" s="7">
        <v>45836</v>
      </c>
      <c r="N649" s="9">
        <v>37665</v>
      </c>
      <c r="O649" s="6" t="s">
        <v>632</v>
      </c>
      <c r="P649" s="54">
        <v>58152577280</v>
      </c>
      <c r="Q649" s="54" t="s">
        <v>46</v>
      </c>
      <c r="R649" s="10">
        <v>4</v>
      </c>
      <c r="S649" s="40"/>
      <c r="T649" s="6" t="s">
        <v>24</v>
      </c>
      <c r="U649" s="6" t="str">
        <f>VLOOKUP(O649,'Customer List'!B:C,2,)</f>
        <v>Hyderabad</v>
      </c>
      <c r="V649" s="47"/>
      <c r="W649" s="7">
        <v>45838</v>
      </c>
      <c r="X649" s="6">
        <f t="shared" si="77"/>
        <v>2</v>
      </c>
      <c r="Y649" s="6" t="str">
        <f t="shared" si="78"/>
        <v>Saturday</v>
      </c>
      <c r="Z649" s="6" t="str">
        <f t="shared" si="79"/>
        <v>Monday</v>
      </c>
    </row>
    <row r="650" spans="1:26" x14ac:dyDescent="0.25">
      <c r="A650" s="6">
        <f t="shared" si="74"/>
        <v>649</v>
      </c>
      <c r="B650" s="6" t="s">
        <v>620</v>
      </c>
      <c r="C650" s="7">
        <v>45828</v>
      </c>
      <c r="D650" s="7">
        <v>45834</v>
      </c>
      <c r="E650" s="24">
        <v>74.400000000000006</v>
      </c>
      <c r="F650" s="26">
        <f t="shared" si="76"/>
        <v>74.400000000000006</v>
      </c>
      <c r="G650" s="8">
        <v>302025</v>
      </c>
      <c r="H650" s="8" t="s">
        <v>1590</v>
      </c>
      <c r="I650" s="8">
        <v>1</v>
      </c>
      <c r="J650" s="8">
        <v>1</v>
      </c>
      <c r="K650" s="8">
        <f t="shared" si="75"/>
        <v>0</v>
      </c>
      <c r="L650" s="6" t="s">
        <v>700</v>
      </c>
      <c r="M650" s="7">
        <v>45836</v>
      </c>
      <c r="N650" s="9">
        <v>11780</v>
      </c>
      <c r="O650" s="6" t="s">
        <v>623</v>
      </c>
      <c r="P650" s="54">
        <v>58152577475</v>
      </c>
      <c r="Q650" s="54" t="s">
        <v>46</v>
      </c>
      <c r="R650" s="10">
        <v>4</v>
      </c>
      <c r="S650" s="40"/>
      <c r="T650" s="6" t="s">
        <v>24</v>
      </c>
      <c r="U650" s="6" t="str">
        <f>VLOOKUP(O650,'Customer List'!B:C,2,)</f>
        <v>Bhuvneshwar</v>
      </c>
      <c r="V650" s="47"/>
      <c r="W650" s="7">
        <v>45839</v>
      </c>
      <c r="X650" s="6">
        <f t="shared" si="77"/>
        <v>3</v>
      </c>
      <c r="Y650" s="6" t="str">
        <f t="shared" si="78"/>
        <v>Saturday</v>
      </c>
      <c r="Z650" s="6" t="str">
        <f t="shared" si="79"/>
        <v>Tuesday</v>
      </c>
    </row>
    <row r="651" spans="1:26" x14ac:dyDescent="0.25">
      <c r="A651" s="6">
        <f t="shared" si="74"/>
        <v>650</v>
      </c>
      <c r="B651" s="6" t="s">
        <v>620</v>
      </c>
      <c r="C651" s="7">
        <v>45828</v>
      </c>
      <c r="D651" s="7">
        <v>45834</v>
      </c>
      <c r="E651" s="24">
        <v>525.6</v>
      </c>
      <c r="F651" s="26">
        <f t="shared" si="76"/>
        <v>1576.8000000000002</v>
      </c>
      <c r="G651" s="8">
        <v>302216</v>
      </c>
      <c r="H651" s="8" t="s">
        <v>1591</v>
      </c>
      <c r="I651" s="8">
        <v>3</v>
      </c>
      <c r="J651" s="8">
        <v>3</v>
      </c>
      <c r="K651" s="8">
        <f t="shared" si="75"/>
        <v>0</v>
      </c>
      <c r="L651" s="6" t="s">
        <v>709</v>
      </c>
      <c r="M651" s="7">
        <v>45836</v>
      </c>
      <c r="N651" s="9">
        <v>81468</v>
      </c>
      <c r="O651" s="6" t="s">
        <v>632</v>
      </c>
      <c r="P651" s="54">
        <v>58152577280</v>
      </c>
      <c r="Q651" s="54" t="s">
        <v>46</v>
      </c>
      <c r="R651" s="10">
        <v>4</v>
      </c>
      <c r="S651" s="40"/>
      <c r="T651" s="6" t="s">
        <v>24</v>
      </c>
      <c r="U651" s="6" t="str">
        <f>VLOOKUP(O651,'Customer List'!B:C,2,)</f>
        <v>Hyderabad</v>
      </c>
      <c r="V651" s="47"/>
      <c r="W651" s="7">
        <v>45838</v>
      </c>
      <c r="X651" s="6">
        <f t="shared" si="77"/>
        <v>2</v>
      </c>
      <c r="Y651" s="6" t="str">
        <f t="shared" si="78"/>
        <v>Saturday</v>
      </c>
      <c r="Z651" s="6" t="str">
        <f t="shared" si="79"/>
        <v>Monday</v>
      </c>
    </row>
    <row r="652" spans="1:26" x14ac:dyDescent="0.25">
      <c r="A652" s="6">
        <f t="shared" si="74"/>
        <v>651</v>
      </c>
      <c r="B652" s="6" t="s">
        <v>620</v>
      </c>
      <c r="C652" s="7">
        <v>45828</v>
      </c>
      <c r="D652" s="7">
        <v>45834</v>
      </c>
      <c r="E652" s="24">
        <v>318</v>
      </c>
      <c r="F652" s="26">
        <f t="shared" si="76"/>
        <v>318</v>
      </c>
      <c r="G652" s="8">
        <v>302244</v>
      </c>
      <c r="H652" s="8" t="s">
        <v>1331</v>
      </c>
      <c r="I652" s="8">
        <v>1</v>
      </c>
      <c r="J652" s="8">
        <v>1</v>
      </c>
      <c r="K652" s="8">
        <f t="shared" si="75"/>
        <v>0</v>
      </c>
      <c r="L652" s="6" t="s">
        <v>652</v>
      </c>
      <c r="M652" s="7">
        <v>45835</v>
      </c>
      <c r="N652" s="9">
        <v>39432</v>
      </c>
      <c r="O652" s="6" t="s">
        <v>680</v>
      </c>
      <c r="P652" s="54" t="s">
        <v>642</v>
      </c>
      <c r="Q652" s="54" t="s">
        <v>643</v>
      </c>
      <c r="R652" s="10">
        <v>4</v>
      </c>
      <c r="S652" s="40" t="s">
        <v>655</v>
      </c>
      <c r="T652" s="6" t="s">
        <v>24</v>
      </c>
      <c r="U652" s="6" t="str">
        <f>VLOOKUP(O652,'Customer List'!B:C,2,)</f>
        <v>Delhi</v>
      </c>
      <c r="V652" s="47"/>
      <c r="W652" s="7"/>
      <c r="X652" s="6" t="str">
        <f t="shared" si="77"/>
        <v/>
      </c>
      <c r="Y652" s="6" t="str">
        <f t="shared" si="78"/>
        <v>Friday</v>
      </c>
      <c r="Z652" s="6" t="str">
        <f t="shared" si="79"/>
        <v/>
      </c>
    </row>
    <row r="653" spans="1:26" x14ac:dyDescent="0.25">
      <c r="A653" s="6">
        <f t="shared" ref="A653:A716" si="80">A652+1</f>
        <v>652</v>
      </c>
      <c r="B653" s="6" t="s">
        <v>620</v>
      </c>
      <c r="C653" s="7">
        <v>45828</v>
      </c>
      <c r="D653" s="7">
        <v>45834</v>
      </c>
      <c r="E653" s="24">
        <v>603</v>
      </c>
      <c r="F653" s="26">
        <f t="shared" si="76"/>
        <v>1809</v>
      </c>
      <c r="G653" s="8">
        <v>302324</v>
      </c>
      <c r="H653" s="8" t="s">
        <v>1592</v>
      </c>
      <c r="I653" s="8">
        <v>3</v>
      </c>
      <c r="J653" s="8">
        <v>3</v>
      </c>
      <c r="K653" s="8">
        <f t="shared" si="75"/>
        <v>0</v>
      </c>
      <c r="L653" s="6" t="s">
        <v>709</v>
      </c>
      <c r="M653" s="7">
        <v>45836</v>
      </c>
      <c r="N653" s="9">
        <v>93465</v>
      </c>
      <c r="O653" s="6" t="s">
        <v>632</v>
      </c>
      <c r="P653" s="54">
        <v>58152577280</v>
      </c>
      <c r="Q653" s="54" t="s">
        <v>46</v>
      </c>
      <c r="R653" s="10">
        <v>4</v>
      </c>
      <c r="S653" s="40"/>
      <c r="T653" s="6" t="s">
        <v>24</v>
      </c>
      <c r="U653" s="6" t="str">
        <f>VLOOKUP(O653,'Customer List'!B:C,2,)</f>
        <v>Hyderabad</v>
      </c>
      <c r="V653" s="47"/>
      <c r="W653" s="7">
        <v>45838</v>
      </c>
      <c r="X653" s="6">
        <f t="shared" si="77"/>
        <v>2</v>
      </c>
      <c r="Y653" s="6" t="str">
        <f t="shared" si="78"/>
        <v>Saturday</v>
      </c>
      <c r="Z653" s="6" t="str">
        <f t="shared" si="79"/>
        <v>Monday</v>
      </c>
    </row>
    <row r="654" spans="1:26" x14ac:dyDescent="0.25">
      <c r="A654" s="6">
        <f t="shared" si="80"/>
        <v>653</v>
      </c>
      <c r="B654" s="6" t="s">
        <v>620</v>
      </c>
      <c r="C654" s="7">
        <v>45828</v>
      </c>
      <c r="D654" s="7">
        <v>45834</v>
      </c>
      <c r="E654" s="24">
        <v>67.2</v>
      </c>
      <c r="F654" s="26">
        <f t="shared" si="76"/>
        <v>67.2</v>
      </c>
      <c r="G654" s="8">
        <v>303002</v>
      </c>
      <c r="H654" s="8" t="s">
        <v>1593</v>
      </c>
      <c r="I654" s="8">
        <v>1</v>
      </c>
      <c r="J654" s="8">
        <v>1</v>
      </c>
      <c r="K654" s="8">
        <f t="shared" ref="K654:K717" si="81">I654-J654</f>
        <v>0</v>
      </c>
      <c r="L654" s="6" t="s">
        <v>689</v>
      </c>
      <c r="M654" s="7">
        <v>45836</v>
      </c>
      <c r="N654" s="9">
        <v>10416</v>
      </c>
      <c r="O654" s="6" t="s">
        <v>627</v>
      </c>
      <c r="P654" s="54">
        <v>58152577136</v>
      </c>
      <c r="Q654" s="54" t="s">
        <v>46</v>
      </c>
      <c r="R654" s="10">
        <v>4</v>
      </c>
      <c r="S654" s="40"/>
      <c r="T654" s="6" t="s">
        <v>24</v>
      </c>
      <c r="U654" s="6" t="str">
        <f>VLOOKUP(O654,'Customer List'!B:C,2,)</f>
        <v>Hyderabad</v>
      </c>
      <c r="V654" s="47"/>
      <c r="W654" s="7">
        <v>45838</v>
      </c>
      <c r="X654" s="6">
        <f t="shared" si="77"/>
        <v>2</v>
      </c>
      <c r="Y654" s="6" t="str">
        <f t="shared" si="78"/>
        <v>Saturday</v>
      </c>
      <c r="Z654" s="6" t="str">
        <f t="shared" si="79"/>
        <v>Monday</v>
      </c>
    </row>
    <row r="655" spans="1:26" x14ac:dyDescent="0.25">
      <c r="A655" s="6">
        <f t="shared" si="80"/>
        <v>654</v>
      </c>
      <c r="B655" s="6" t="s">
        <v>620</v>
      </c>
      <c r="C655" s="7">
        <v>45828</v>
      </c>
      <c r="D655" s="7">
        <v>45834</v>
      </c>
      <c r="E655" s="24">
        <v>50.4</v>
      </c>
      <c r="F655" s="26">
        <f t="shared" si="76"/>
        <v>50.4</v>
      </c>
      <c r="G655" s="8">
        <v>304006</v>
      </c>
      <c r="H655" s="8" t="s">
        <v>201</v>
      </c>
      <c r="I655" s="8">
        <v>1</v>
      </c>
      <c r="J655" s="8">
        <v>1</v>
      </c>
      <c r="K655" s="8">
        <f t="shared" si="81"/>
        <v>0</v>
      </c>
      <c r="L655" s="6" t="s">
        <v>729</v>
      </c>
      <c r="M655" s="7">
        <v>45838</v>
      </c>
      <c r="N655" s="9">
        <v>8370</v>
      </c>
      <c r="O655" s="6" t="s">
        <v>633</v>
      </c>
      <c r="P655" s="54">
        <v>58152616174</v>
      </c>
      <c r="Q655" s="54" t="s">
        <v>46</v>
      </c>
      <c r="R655" s="10">
        <v>4</v>
      </c>
      <c r="S655" s="40"/>
      <c r="T655" s="6" t="s">
        <v>24</v>
      </c>
      <c r="U655" s="6" t="str">
        <f>VLOOKUP(O655,'Customer List'!B:C,2,)</f>
        <v>Mumbai</v>
      </c>
      <c r="V655" s="47"/>
      <c r="W655" s="7">
        <v>45839</v>
      </c>
      <c r="X655" s="6">
        <f t="shared" si="77"/>
        <v>1</v>
      </c>
      <c r="Y655" s="6" t="str">
        <f t="shared" si="78"/>
        <v>Monday</v>
      </c>
      <c r="Z655" s="6" t="str">
        <f t="shared" si="79"/>
        <v>Tuesday</v>
      </c>
    </row>
    <row r="656" spans="1:26" x14ac:dyDescent="0.25">
      <c r="A656" s="6">
        <f t="shared" si="80"/>
        <v>655</v>
      </c>
      <c r="B656" s="6" t="s">
        <v>620</v>
      </c>
      <c r="C656" s="7">
        <v>45828</v>
      </c>
      <c r="D656" s="7">
        <v>45834</v>
      </c>
      <c r="E656" s="24">
        <v>201.6</v>
      </c>
      <c r="F656" s="26">
        <f t="shared" si="76"/>
        <v>201.6</v>
      </c>
      <c r="G656" s="8">
        <v>304128</v>
      </c>
      <c r="H656" s="8" t="s">
        <v>1594</v>
      </c>
      <c r="I656" s="8">
        <v>1</v>
      </c>
      <c r="J656" s="8">
        <v>1</v>
      </c>
      <c r="K656" s="8">
        <f t="shared" si="81"/>
        <v>0</v>
      </c>
      <c r="L656" s="6" t="s">
        <v>699</v>
      </c>
      <c r="M656" s="7">
        <v>45836</v>
      </c>
      <c r="N656" s="9">
        <v>36456</v>
      </c>
      <c r="O656" s="6" t="s">
        <v>270</v>
      </c>
      <c r="P656" s="54">
        <v>58152577722</v>
      </c>
      <c r="Q656" s="54" t="s">
        <v>46</v>
      </c>
      <c r="R656" s="10">
        <v>4</v>
      </c>
      <c r="S656" s="40"/>
      <c r="T656" s="6" t="s">
        <v>24</v>
      </c>
      <c r="U656" s="6" t="str">
        <f>VLOOKUP(O656,'Customer List'!B:C,2,)</f>
        <v>Banglore</v>
      </c>
      <c r="V656" s="47"/>
      <c r="W656" s="7">
        <v>45838</v>
      </c>
      <c r="X656" s="6">
        <f t="shared" si="77"/>
        <v>2</v>
      </c>
      <c r="Y656" s="6" t="str">
        <f t="shared" si="78"/>
        <v>Saturday</v>
      </c>
      <c r="Z656" s="6" t="str">
        <f t="shared" si="79"/>
        <v>Monday</v>
      </c>
    </row>
    <row r="657" spans="1:26" x14ac:dyDescent="0.25">
      <c r="A657" s="6">
        <f t="shared" si="80"/>
        <v>656</v>
      </c>
      <c r="B657" s="6" t="s">
        <v>620</v>
      </c>
      <c r="C657" s="7">
        <v>45828</v>
      </c>
      <c r="D657" s="7">
        <v>45834</v>
      </c>
      <c r="E657" s="24">
        <v>82.2</v>
      </c>
      <c r="F657" s="26">
        <f t="shared" si="76"/>
        <v>82.2</v>
      </c>
      <c r="G657" s="8">
        <v>304150</v>
      </c>
      <c r="H657" s="8" t="s">
        <v>1595</v>
      </c>
      <c r="I657" s="8">
        <v>1</v>
      </c>
      <c r="J657" s="8">
        <v>1</v>
      </c>
      <c r="K657" s="8">
        <f t="shared" si="81"/>
        <v>0</v>
      </c>
      <c r="L657" s="6" t="s">
        <v>652</v>
      </c>
      <c r="M657" s="7">
        <v>45835</v>
      </c>
      <c r="N657" s="9">
        <v>12741</v>
      </c>
      <c r="O657" s="6" t="s">
        <v>680</v>
      </c>
      <c r="P657" s="54" t="s">
        <v>642</v>
      </c>
      <c r="Q657" s="54" t="s">
        <v>643</v>
      </c>
      <c r="R657" s="10">
        <v>4</v>
      </c>
      <c r="S657" s="40" t="s">
        <v>655</v>
      </c>
      <c r="T657" s="6" t="s">
        <v>24</v>
      </c>
      <c r="U657" s="6" t="str">
        <f>VLOOKUP(O657,'Customer List'!B:C,2,)</f>
        <v>Delhi</v>
      </c>
      <c r="V657" s="47"/>
      <c r="W657" s="7"/>
      <c r="X657" s="6" t="str">
        <f t="shared" si="77"/>
        <v/>
      </c>
      <c r="Y657" s="6" t="str">
        <f t="shared" si="78"/>
        <v>Friday</v>
      </c>
      <c r="Z657" s="6" t="str">
        <f t="shared" si="79"/>
        <v/>
      </c>
    </row>
    <row r="658" spans="1:26" x14ac:dyDescent="0.25">
      <c r="A658" s="6">
        <f t="shared" si="80"/>
        <v>657</v>
      </c>
      <c r="B658" s="6" t="s">
        <v>620</v>
      </c>
      <c r="C658" s="7">
        <v>45828</v>
      </c>
      <c r="D658" s="7">
        <v>45834</v>
      </c>
      <c r="E658" s="24">
        <v>89.4</v>
      </c>
      <c r="F658" s="26">
        <f t="shared" si="76"/>
        <v>89.4</v>
      </c>
      <c r="G658" s="8">
        <v>304210</v>
      </c>
      <c r="H658" s="8" t="s">
        <v>1596</v>
      </c>
      <c r="I658" s="8">
        <v>1</v>
      </c>
      <c r="J658" s="8">
        <v>1</v>
      </c>
      <c r="K658" s="8">
        <f t="shared" si="81"/>
        <v>0</v>
      </c>
      <c r="L658" s="6" t="s">
        <v>690</v>
      </c>
      <c r="M658" s="7">
        <v>45836</v>
      </c>
      <c r="N658" s="9">
        <v>13857</v>
      </c>
      <c r="O658" s="6" t="s">
        <v>627</v>
      </c>
      <c r="P658" s="54">
        <v>58152577136</v>
      </c>
      <c r="Q658" s="54" t="s">
        <v>46</v>
      </c>
      <c r="R658" s="10">
        <v>4</v>
      </c>
      <c r="S658" s="40"/>
      <c r="T658" s="6" t="s">
        <v>24</v>
      </c>
      <c r="U658" s="6" t="str">
        <f>VLOOKUP(O658,'Customer List'!B:C,2,)</f>
        <v>Hyderabad</v>
      </c>
      <c r="V658" s="47"/>
      <c r="W658" s="7">
        <v>45838</v>
      </c>
      <c r="X658" s="6">
        <f t="shared" si="77"/>
        <v>2</v>
      </c>
      <c r="Y658" s="6" t="str">
        <f t="shared" si="78"/>
        <v>Saturday</v>
      </c>
      <c r="Z658" s="6" t="str">
        <f t="shared" si="79"/>
        <v>Monday</v>
      </c>
    </row>
    <row r="659" spans="1:26" x14ac:dyDescent="0.25">
      <c r="A659" s="6">
        <f t="shared" si="80"/>
        <v>658</v>
      </c>
      <c r="B659" s="6" t="s">
        <v>620</v>
      </c>
      <c r="C659" s="7">
        <v>45828</v>
      </c>
      <c r="D659" s="7">
        <v>45834</v>
      </c>
      <c r="E659" s="24">
        <v>74.400000000000006</v>
      </c>
      <c r="F659" s="26">
        <f t="shared" si="76"/>
        <v>74.400000000000006</v>
      </c>
      <c r="G659" s="8">
        <v>304315</v>
      </c>
      <c r="H659" s="8" t="s">
        <v>1597</v>
      </c>
      <c r="I659" s="8">
        <v>1</v>
      </c>
      <c r="J659" s="8">
        <v>1</v>
      </c>
      <c r="K659" s="8">
        <f t="shared" si="81"/>
        <v>0</v>
      </c>
      <c r="L659" s="6" t="s">
        <v>693</v>
      </c>
      <c r="M659" s="7">
        <v>45836</v>
      </c>
      <c r="N659" s="9">
        <v>11532</v>
      </c>
      <c r="O659" s="6" t="s">
        <v>627</v>
      </c>
      <c r="P659" s="54">
        <v>58152577136</v>
      </c>
      <c r="Q659" s="54" t="s">
        <v>46</v>
      </c>
      <c r="R659" s="10">
        <v>4</v>
      </c>
      <c r="S659" s="40"/>
      <c r="T659" s="6" t="s">
        <v>24</v>
      </c>
      <c r="U659" s="6" t="str">
        <f>VLOOKUP(O659,'Customer List'!B:C,2,)</f>
        <v>Hyderabad</v>
      </c>
      <c r="V659" s="47"/>
      <c r="W659" s="7">
        <v>45838</v>
      </c>
      <c r="X659" s="6">
        <f t="shared" si="77"/>
        <v>2</v>
      </c>
      <c r="Y659" s="6" t="str">
        <f t="shared" si="78"/>
        <v>Saturday</v>
      </c>
      <c r="Z659" s="6" t="str">
        <f t="shared" si="79"/>
        <v>Monday</v>
      </c>
    </row>
    <row r="660" spans="1:26" x14ac:dyDescent="0.25">
      <c r="A660" s="6">
        <f t="shared" si="80"/>
        <v>659</v>
      </c>
      <c r="B660" s="6" t="s">
        <v>620</v>
      </c>
      <c r="C660" s="7">
        <v>45828</v>
      </c>
      <c r="D660" s="7">
        <v>45834</v>
      </c>
      <c r="E660" s="24">
        <v>373.2</v>
      </c>
      <c r="F660" s="26">
        <f t="shared" si="76"/>
        <v>746.4</v>
      </c>
      <c r="G660" s="8">
        <v>307616</v>
      </c>
      <c r="H660" s="8" t="s">
        <v>1598</v>
      </c>
      <c r="I660" s="8">
        <v>2</v>
      </c>
      <c r="J660" s="8">
        <v>2</v>
      </c>
      <c r="K660" s="8">
        <f t="shared" si="81"/>
        <v>0</v>
      </c>
      <c r="L660" s="6" t="s">
        <v>690</v>
      </c>
      <c r="M660" s="7">
        <v>45836</v>
      </c>
      <c r="N660" s="9">
        <v>57846</v>
      </c>
      <c r="O660" s="6" t="s">
        <v>627</v>
      </c>
      <c r="P660" s="54">
        <v>58152577136</v>
      </c>
      <c r="Q660" s="54" t="s">
        <v>46</v>
      </c>
      <c r="R660" s="10">
        <v>4</v>
      </c>
      <c r="S660" s="40"/>
      <c r="T660" s="6" t="s">
        <v>24</v>
      </c>
      <c r="U660" s="6" t="str">
        <f>VLOOKUP(O660,'Customer List'!B:C,2,)</f>
        <v>Hyderabad</v>
      </c>
      <c r="V660" s="47"/>
      <c r="W660" s="7">
        <v>45838</v>
      </c>
      <c r="X660" s="6">
        <f t="shared" si="77"/>
        <v>2</v>
      </c>
      <c r="Y660" s="6" t="str">
        <f t="shared" si="78"/>
        <v>Saturday</v>
      </c>
      <c r="Z660" s="6" t="str">
        <f t="shared" si="79"/>
        <v>Monday</v>
      </c>
    </row>
    <row r="661" spans="1:26" x14ac:dyDescent="0.25">
      <c r="A661" s="6">
        <f t="shared" si="80"/>
        <v>660</v>
      </c>
      <c r="B661" s="6" t="s">
        <v>620</v>
      </c>
      <c r="C661" s="7">
        <v>45828</v>
      </c>
      <c r="D661" s="7">
        <v>45834</v>
      </c>
      <c r="E661" s="24">
        <v>43.2</v>
      </c>
      <c r="F661" s="26">
        <f t="shared" si="76"/>
        <v>43.2</v>
      </c>
      <c r="G661" s="8" t="s">
        <v>622</v>
      </c>
      <c r="H661" s="8"/>
      <c r="I661" s="8">
        <v>1</v>
      </c>
      <c r="J661" s="8">
        <v>1</v>
      </c>
      <c r="K661" s="8">
        <f t="shared" si="81"/>
        <v>0</v>
      </c>
      <c r="L661" s="6" t="s">
        <v>644</v>
      </c>
      <c r="M661" s="7">
        <v>45834</v>
      </c>
      <c r="N661" s="9">
        <v>8928</v>
      </c>
      <c r="O661" s="6" t="s">
        <v>631</v>
      </c>
      <c r="P661" s="54" t="s">
        <v>642</v>
      </c>
      <c r="Q661" s="54" t="s">
        <v>643</v>
      </c>
      <c r="R661" s="10">
        <v>4</v>
      </c>
      <c r="S661" s="40"/>
      <c r="T661" s="6" t="s">
        <v>24</v>
      </c>
      <c r="U661" s="6" t="str">
        <f>VLOOKUP(O661,'Customer List'!B:C,2,)</f>
        <v>Delhi</v>
      </c>
      <c r="V661" s="47"/>
      <c r="W661" s="7"/>
      <c r="X661" s="6" t="str">
        <f t="shared" si="77"/>
        <v/>
      </c>
      <c r="Y661" s="6" t="str">
        <f t="shared" si="78"/>
        <v>Thursday</v>
      </c>
      <c r="Z661" s="6" t="str">
        <f t="shared" si="79"/>
        <v/>
      </c>
    </row>
    <row r="662" spans="1:26" x14ac:dyDescent="0.25">
      <c r="A662" s="6">
        <f t="shared" si="80"/>
        <v>661</v>
      </c>
      <c r="B662" s="6" t="s">
        <v>620</v>
      </c>
      <c r="C662" s="7">
        <v>45828</v>
      </c>
      <c r="D662" s="7">
        <v>45834</v>
      </c>
      <c r="E662" s="24">
        <v>285.75</v>
      </c>
      <c r="F662" s="26">
        <f t="shared" si="76"/>
        <v>285.75</v>
      </c>
      <c r="G662" s="8">
        <v>310930</v>
      </c>
      <c r="H662" s="8" t="s">
        <v>1501</v>
      </c>
      <c r="I662" s="8">
        <v>1</v>
      </c>
      <c r="J662" s="8">
        <v>1</v>
      </c>
      <c r="K662" s="8">
        <f t="shared" si="81"/>
        <v>0</v>
      </c>
      <c r="L662" s="6" t="s">
        <v>652</v>
      </c>
      <c r="M662" s="7">
        <v>45835</v>
      </c>
      <c r="N662" s="9">
        <v>35433</v>
      </c>
      <c r="O662" s="6" t="s">
        <v>680</v>
      </c>
      <c r="P662" s="54" t="s">
        <v>642</v>
      </c>
      <c r="Q662" s="54" t="s">
        <v>643</v>
      </c>
      <c r="R662" s="10">
        <v>4</v>
      </c>
      <c r="S662" s="40" t="s">
        <v>655</v>
      </c>
      <c r="T662" s="6" t="s">
        <v>24</v>
      </c>
      <c r="U662" s="6" t="str">
        <f>VLOOKUP(O662,'Customer List'!B:C,2,)</f>
        <v>Delhi</v>
      </c>
      <c r="V662" s="47"/>
      <c r="W662" s="7"/>
      <c r="X662" s="6" t="str">
        <f t="shared" si="77"/>
        <v/>
      </c>
      <c r="Y662" s="6" t="str">
        <f t="shared" si="78"/>
        <v>Friday</v>
      </c>
      <c r="Z662" s="6" t="str">
        <f t="shared" si="79"/>
        <v/>
      </c>
    </row>
    <row r="663" spans="1:26" x14ac:dyDescent="0.25">
      <c r="A663" s="6">
        <f t="shared" si="80"/>
        <v>662</v>
      </c>
      <c r="B663" s="6" t="s">
        <v>620</v>
      </c>
      <c r="C663" s="7">
        <v>45828</v>
      </c>
      <c r="D663" s="7">
        <v>45834</v>
      </c>
      <c r="E663" s="24">
        <v>304.5</v>
      </c>
      <c r="F663" s="26">
        <f t="shared" si="76"/>
        <v>304.5</v>
      </c>
      <c r="G663" s="8">
        <v>311124</v>
      </c>
      <c r="H663" s="8" t="s">
        <v>1599</v>
      </c>
      <c r="I663" s="8">
        <v>1</v>
      </c>
      <c r="J663" s="8">
        <v>1</v>
      </c>
      <c r="K663" s="8">
        <f t="shared" si="81"/>
        <v>0</v>
      </c>
      <c r="L663" s="6" t="s">
        <v>705</v>
      </c>
      <c r="M663" s="7">
        <v>45836</v>
      </c>
      <c r="N663" s="9">
        <v>49085.4</v>
      </c>
      <c r="O663" s="6" t="s">
        <v>634</v>
      </c>
      <c r="P663" s="54">
        <v>58152577943</v>
      </c>
      <c r="Q663" s="54" t="s">
        <v>46</v>
      </c>
      <c r="R663" s="10">
        <v>4</v>
      </c>
      <c r="S663" s="40"/>
      <c r="T663" s="6" t="s">
        <v>24</v>
      </c>
      <c r="U663" s="6" t="str">
        <f>VLOOKUP(O663,'Customer List'!B:C,2,)</f>
        <v>Banglore</v>
      </c>
      <c r="V663" s="47"/>
      <c r="W663" s="7">
        <v>45838</v>
      </c>
      <c r="X663" s="6">
        <f t="shared" si="77"/>
        <v>2</v>
      </c>
      <c r="Y663" s="6" t="str">
        <f t="shared" si="78"/>
        <v>Saturday</v>
      </c>
      <c r="Z663" s="6" t="str">
        <f t="shared" si="79"/>
        <v>Monday</v>
      </c>
    </row>
    <row r="664" spans="1:26" x14ac:dyDescent="0.25">
      <c r="A664" s="6">
        <f t="shared" si="80"/>
        <v>663</v>
      </c>
      <c r="B664" s="6" t="s">
        <v>620</v>
      </c>
      <c r="C664" s="7">
        <v>45828</v>
      </c>
      <c r="D664" s="7">
        <v>45834</v>
      </c>
      <c r="E664" s="24">
        <v>218.4</v>
      </c>
      <c r="F664" s="26">
        <f t="shared" si="76"/>
        <v>218.4</v>
      </c>
      <c r="G664" s="8">
        <v>314532</v>
      </c>
      <c r="H664" s="8" t="s">
        <v>1600</v>
      </c>
      <c r="I664" s="8">
        <v>1</v>
      </c>
      <c r="J664" s="8">
        <v>1</v>
      </c>
      <c r="K664" s="8">
        <f t="shared" si="81"/>
        <v>0</v>
      </c>
      <c r="L664" s="6" t="s">
        <v>725</v>
      </c>
      <c r="M664" s="7">
        <v>45838</v>
      </c>
      <c r="N664" s="9">
        <v>33852</v>
      </c>
      <c r="O664" s="6" t="s">
        <v>171</v>
      </c>
      <c r="P664" s="54">
        <v>58152616966</v>
      </c>
      <c r="Q664" s="54" t="s">
        <v>46</v>
      </c>
      <c r="R664" s="10">
        <v>4</v>
      </c>
      <c r="S664" s="40"/>
      <c r="T664" s="6" t="s">
        <v>24</v>
      </c>
      <c r="U664" s="6" t="str">
        <f>VLOOKUP(O664,'Customer List'!B:C,2,)</f>
        <v>Lucknow</v>
      </c>
      <c r="V664" s="47"/>
      <c r="W664" s="7">
        <v>45840</v>
      </c>
      <c r="X664" s="6">
        <f t="shared" si="77"/>
        <v>2</v>
      </c>
      <c r="Y664" s="6" t="str">
        <f t="shared" si="78"/>
        <v>Monday</v>
      </c>
      <c r="Z664" s="6" t="str">
        <f t="shared" si="79"/>
        <v>Wednesday</v>
      </c>
    </row>
    <row r="665" spans="1:26" x14ac:dyDescent="0.25">
      <c r="A665" s="6">
        <f t="shared" si="80"/>
        <v>664</v>
      </c>
      <c r="B665" s="6" t="s">
        <v>620</v>
      </c>
      <c r="C665" s="7">
        <v>45828</v>
      </c>
      <c r="D665" s="7">
        <v>45834</v>
      </c>
      <c r="E665" s="24">
        <v>942</v>
      </c>
      <c r="F665" s="26">
        <f t="shared" si="76"/>
        <v>4710</v>
      </c>
      <c r="G665" s="8">
        <v>318310</v>
      </c>
      <c r="H665" s="8" t="s">
        <v>1601</v>
      </c>
      <c r="I665" s="8">
        <v>5</v>
      </c>
      <c r="J665" s="8">
        <v>5</v>
      </c>
      <c r="K665" s="8">
        <f t="shared" si="81"/>
        <v>0</v>
      </c>
      <c r="L665" s="6" t="s">
        <v>690</v>
      </c>
      <c r="M665" s="7">
        <v>45836</v>
      </c>
      <c r="N665" s="9">
        <v>146010</v>
      </c>
      <c r="O665" s="6" t="s">
        <v>627</v>
      </c>
      <c r="P665" s="54">
        <v>58152577136</v>
      </c>
      <c r="Q665" s="54" t="s">
        <v>46</v>
      </c>
      <c r="R665" s="10">
        <v>4</v>
      </c>
      <c r="S665" s="40"/>
      <c r="T665" s="6" t="s">
        <v>24</v>
      </c>
      <c r="U665" s="6" t="str">
        <f>VLOOKUP(O665,'Customer List'!B:C,2,)</f>
        <v>Hyderabad</v>
      </c>
      <c r="V665" s="47"/>
      <c r="W665" s="7">
        <v>45838</v>
      </c>
      <c r="X665" s="6">
        <f t="shared" si="77"/>
        <v>2</v>
      </c>
      <c r="Y665" s="6" t="str">
        <f t="shared" si="78"/>
        <v>Saturday</v>
      </c>
      <c r="Z665" s="6" t="str">
        <f t="shared" si="79"/>
        <v>Monday</v>
      </c>
    </row>
    <row r="666" spans="1:26" x14ac:dyDescent="0.25">
      <c r="A666" s="6">
        <f t="shared" si="80"/>
        <v>665</v>
      </c>
      <c r="B666" s="6" t="s">
        <v>620</v>
      </c>
      <c r="C666" s="7">
        <v>45828</v>
      </c>
      <c r="D666" s="7">
        <v>45834</v>
      </c>
      <c r="E666" s="24">
        <v>186.6</v>
      </c>
      <c r="F666" s="26">
        <f t="shared" si="76"/>
        <v>186.6</v>
      </c>
      <c r="G666" s="8">
        <v>320812</v>
      </c>
      <c r="H666" s="8" t="s">
        <v>1602</v>
      </c>
      <c r="I666" s="8">
        <v>1</v>
      </c>
      <c r="J666" s="8">
        <v>1</v>
      </c>
      <c r="K666" s="8">
        <f t="shared" si="81"/>
        <v>0</v>
      </c>
      <c r="L666" s="6" t="s">
        <v>690</v>
      </c>
      <c r="M666" s="7">
        <v>45836</v>
      </c>
      <c r="N666" s="9">
        <v>28923</v>
      </c>
      <c r="O666" s="6" t="s">
        <v>627</v>
      </c>
      <c r="P666" s="54">
        <v>58152577136</v>
      </c>
      <c r="Q666" s="54" t="s">
        <v>46</v>
      </c>
      <c r="R666" s="10">
        <v>4</v>
      </c>
      <c r="S666" s="40"/>
      <c r="T666" s="6" t="s">
        <v>24</v>
      </c>
      <c r="U666" s="6" t="str">
        <f>VLOOKUP(O666,'Customer List'!B:C,2,)</f>
        <v>Hyderabad</v>
      </c>
      <c r="V666" s="47"/>
      <c r="W666" s="7">
        <v>45838</v>
      </c>
      <c r="X666" s="6">
        <f t="shared" si="77"/>
        <v>2</v>
      </c>
      <c r="Y666" s="6" t="str">
        <f t="shared" si="78"/>
        <v>Saturday</v>
      </c>
      <c r="Z666" s="6" t="str">
        <f t="shared" si="79"/>
        <v>Monday</v>
      </c>
    </row>
    <row r="667" spans="1:26" x14ac:dyDescent="0.25">
      <c r="A667" s="6">
        <f t="shared" si="80"/>
        <v>666</v>
      </c>
      <c r="B667" s="6" t="s">
        <v>620</v>
      </c>
      <c r="C667" s="7">
        <v>45828</v>
      </c>
      <c r="D667" s="7">
        <v>45834</v>
      </c>
      <c r="E667" s="24">
        <v>75</v>
      </c>
      <c r="F667" s="26">
        <f t="shared" si="76"/>
        <v>75</v>
      </c>
      <c r="G667" s="8">
        <v>326811</v>
      </c>
      <c r="H667" s="8" t="s">
        <v>1603</v>
      </c>
      <c r="I667" s="8">
        <v>1</v>
      </c>
      <c r="J667" s="8">
        <v>1</v>
      </c>
      <c r="K667" s="8">
        <f t="shared" si="81"/>
        <v>0</v>
      </c>
      <c r="L667" s="6" t="s">
        <v>693</v>
      </c>
      <c r="M667" s="7">
        <v>45836</v>
      </c>
      <c r="N667" s="9">
        <v>11625</v>
      </c>
      <c r="O667" s="6" t="s">
        <v>627</v>
      </c>
      <c r="P667" s="54">
        <v>58152577136</v>
      </c>
      <c r="Q667" s="54" t="s">
        <v>46</v>
      </c>
      <c r="R667" s="10">
        <v>4</v>
      </c>
      <c r="S667" s="40"/>
      <c r="T667" s="6" t="s">
        <v>24</v>
      </c>
      <c r="U667" s="6" t="str">
        <f>VLOOKUP(O667,'Customer List'!B:C,2,)</f>
        <v>Hyderabad</v>
      </c>
      <c r="V667" s="47"/>
      <c r="W667" s="7">
        <v>45838</v>
      </c>
      <c r="X667" s="6">
        <f t="shared" si="77"/>
        <v>2</v>
      </c>
      <c r="Y667" s="6" t="str">
        <f t="shared" si="78"/>
        <v>Saturday</v>
      </c>
      <c r="Z667" s="6" t="str">
        <f t="shared" si="79"/>
        <v>Monday</v>
      </c>
    </row>
    <row r="668" spans="1:26" x14ac:dyDescent="0.25">
      <c r="A668" s="6">
        <f t="shared" si="80"/>
        <v>667</v>
      </c>
      <c r="B668" s="6" t="s">
        <v>620</v>
      </c>
      <c r="C668" s="7">
        <v>45828</v>
      </c>
      <c r="D668" s="7">
        <v>45834</v>
      </c>
      <c r="E668" s="24">
        <v>859.2</v>
      </c>
      <c r="F668" s="26">
        <f t="shared" si="76"/>
        <v>3436.8</v>
      </c>
      <c r="G668" s="8">
        <v>328630</v>
      </c>
      <c r="H668" s="8" t="s">
        <v>1604</v>
      </c>
      <c r="I668" s="8">
        <v>4</v>
      </c>
      <c r="J668" s="8">
        <v>4</v>
      </c>
      <c r="K668" s="8">
        <f t="shared" si="81"/>
        <v>0</v>
      </c>
      <c r="L668" s="6" t="s">
        <v>692</v>
      </c>
      <c r="M668" s="7">
        <v>45836</v>
      </c>
      <c r="N668" s="9">
        <v>133176</v>
      </c>
      <c r="O668" s="6" t="s">
        <v>45</v>
      </c>
      <c r="P668" s="54">
        <v>58152579251</v>
      </c>
      <c r="Q668" s="54" t="s">
        <v>46</v>
      </c>
      <c r="R668" s="10">
        <v>4</v>
      </c>
      <c r="S668" s="40"/>
      <c r="T668" s="6" t="s">
        <v>24</v>
      </c>
      <c r="U668" s="6" t="str">
        <f>VLOOKUP(O668,'Customer List'!B:C,2,)</f>
        <v>Pune</v>
      </c>
      <c r="V668" s="47"/>
      <c r="W668" s="7">
        <v>45840</v>
      </c>
      <c r="X668" s="6">
        <f t="shared" si="77"/>
        <v>4</v>
      </c>
      <c r="Y668" s="6" t="str">
        <f t="shared" si="78"/>
        <v>Saturday</v>
      </c>
      <c r="Z668" s="6" t="str">
        <f t="shared" si="79"/>
        <v>Wednesday</v>
      </c>
    </row>
    <row r="669" spans="1:26" x14ac:dyDescent="0.25">
      <c r="A669" s="6">
        <f t="shared" si="80"/>
        <v>668</v>
      </c>
      <c r="B669" s="6" t="s">
        <v>620</v>
      </c>
      <c r="C669" s="7">
        <v>45828</v>
      </c>
      <c r="D669" s="7">
        <v>45834</v>
      </c>
      <c r="E669" s="24">
        <v>225</v>
      </c>
      <c r="F669" s="26">
        <f t="shared" si="76"/>
        <v>225</v>
      </c>
      <c r="G669" s="8">
        <v>331416</v>
      </c>
      <c r="H669" s="8" t="s">
        <v>1605</v>
      </c>
      <c r="I669" s="8">
        <v>1</v>
      </c>
      <c r="J669" s="8">
        <v>1</v>
      </c>
      <c r="K669" s="8">
        <f t="shared" si="81"/>
        <v>0</v>
      </c>
      <c r="L669" s="6" t="s">
        <v>699</v>
      </c>
      <c r="M669" s="7">
        <v>45836</v>
      </c>
      <c r="N669" s="9">
        <v>40687</v>
      </c>
      <c r="O669" s="6" t="s">
        <v>270</v>
      </c>
      <c r="P669" s="54">
        <v>58152577722</v>
      </c>
      <c r="Q669" s="54" t="s">
        <v>46</v>
      </c>
      <c r="R669" s="10">
        <v>4</v>
      </c>
      <c r="S669" s="40"/>
      <c r="T669" s="6" t="s">
        <v>24</v>
      </c>
      <c r="U669" s="6" t="str">
        <f>VLOOKUP(O669,'Customer List'!B:C,2,)</f>
        <v>Banglore</v>
      </c>
      <c r="V669" s="47"/>
      <c r="W669" s="7">
        <v>45838</v>
      </c>
      <c r="X669" s="6">
        <f t="shared" si="77"/>
        <v>2</v>
      </c>
      <c r="Y669" s="6" t="str">
        <f t="shared" si="78"/>
        <v>Saturday</v>
      </c>
      <c r="Z669" s="6" t="str">
        <f t="shared" si="79"/>
        <v>Monday</v>
      </c>
    </row>
    <row r="670" spans="1:26" x14ac:dyDescent="0.25">
      <c r="A670" s="6">
        <f t="shared" si="80"/>
        <v>669</v>
      </c>
      <c r="B670" s="6" t="s">
        <v>620</v>
      </c>
      <c r="C670" s="7">
        <v>45828</v>
      </c>
      <c r="D670" s="7">
        <v>45834</v>
      </c>
      <c r="E670" s="24">
        <v>482.4</v>
      </c>
      <c r="F670" s="26">
        <f t="shared" si="76"/>
        <v>1447.1999999999998</v>
      </c>
      <c r="G670" s="8">
        <v>333808</v>
      </c>
      <c r="H670" s="8" t="s">
        <v>1606</v>
      </c>
      <c r="I670" s="8">
        <v>3</v>
      </c>
      <c r="J670" s="8">
        <v>3</v>
      </c>
      <c r="K670" s="8">
        <f t="shared" si="81"/>
        <v>0</v>
      </c>
      <c r="L670" s="6" t="s">
        <v>709</v>
      </c>
      <c r="M670" s="7">
        <v>45836</v>
      </c>
      <c r="N670" s="9">
        <v>74772</v>
      </c>
      <c r="O670" s="6" t="s">
        <v>632</v>
      </c>
      <c r="P670" s="54">
        <v>58152577280</v>
      </c>
      <c r="Q670" s="54" t="s">
        <v>46</v>
      </c>
      <c r="R670" s="10">
        <v>4</v>
      </c>
      <c r="S670" s="40"/>
      <c r="T670" s="6" t="s">
        <v>24</v>
      </c>
      <c r="U670" s="6" t="str">
        <f>VLOOKUP(O670,'Customer List'!B:C,2,)</f>
        <v>Hyderabad</v>
      </c>
      <c r="V670" s="47"/>
      <c r="W670" s="7">
        <v>45838</v>
      </c>
      <c r="X670" s="6">
        <f t="shared" si="77"/>
        <v>2</v>
      </c>
      <c r="Y670" s="6" t="str">
        <f t="shared" si="78"/>
        <v>Saturday</v>
      </c>
      <c r="Z670" s="6" t="str">
        <f t="shared" si="79"/>
        <v>Monday</v>
      </c>
    </row>
    <row r="671" spans="1:26" x14ac:dyDescent="0.25">
      <c r="A671" s="6">
        <f t="shared" si="80"/>
        <v>670</v>
      </c>
      <c r="B671" s="6" t="s">
        <v>620</v>
      </c>
      <c r="C671" s="7">
        <v>45828</v>
      </c>
      <c r="D671" s="7">
        <v>45834</v>
      </c>
      <c r="E671" s="24">
        <v>666</v>
      </c>
      <c r="F671" s="26">
        <f t="shared" si="76"/>
        <v>1998</v>
      </c>
      <c r="G671" s="8">
        <v>337218</v>
      </c>
      <c r="H671" s="8" t="s">
        <v>1607</v>
      </c>
      <c r="I671" s="8">
        <v>3</v>
      </c>
      <c r="J671" s="8">
        <v>3</v>
      </c>
      <c r="K671" s="8">
        <f t="shared" si="81"/>
        <v>0</v>
      </c>
      <c r="L671" s="6" t="s">
        <v>709</v>
      </c>
      <c r="M671" s="7">
        <v>45836</v>
      </c>
      <c r="N671" s="9">
        <v>103230</v>
      </c>
      <c r="O671" s="6" t="s">
        <v>632</v>
      </c>
      <c r="P671" s="54">
        <v>58152577280</v>
      </c>
      <c r="Q671" s="54" t="s">
        <v>46</v>
      </c>
      <c r="R671" s="10">
        <v>4</v>
      </c>
      <c r="S671" s="40"/>
      <c r="T671" s="6" t="s">
        <v>24</v>
      </c>
      <c r="U671" s="6" t="str">
        <f>VLOOKUP(O671,'Customer List'!B:C,2,)</f>
        <v>Hyderabad</v>
      </c>
      <c r="V671" s="47"/>
      <c r="W671" s="7">
        <v>45838</v>
      </c>
      <c r="X671" s="6">
        <f t="shared" si="77"/>
        <v>2</v>
      </c>
      <c r="Y671" s="6" t="str">
        <f t="shared" si="78"/>
        <v>Saturday</v>
      </c>
      <c r="Z671" s="6" t="str">
        <f t="shared" si="79"/>
        <v>Monday</v>
      </c>
    </row>
    <row r="672" spans="1:26" x14ac:dyDescent="0.25">
      <c r="A672" s="6">
        <f t="shared" si="80"/>
        <v>671</v>
      </c>
      <c r="B672" s="6" t="s">
        <v>620</v>
      </c>
      <c r="C672" s="7">
        <v>45828</v>
      </c>
      <c r="D672" s="7">
        <v>45834</v>
      </c>
      <c r="E672" s="24">
        <v>585</v>
      </c>
      <c r="F672" s="26">
        <f t="shared" si="76"/>
        <v>1755</v>
      </c>
      <c r="G672" s="8">
        <v>344706</v>
      </c>
      <c r="H672" s="8" t="s">
        <v>1608</v>
      </c>
      <c r="I672" s="8">
        <v>3</v>
      </c>
      <c r="J672" s="8">
        <v>3</v>
      </c>
      <c r="K672" s="8">
        <f t="shared" si="81"/>
        <v>0</v>
      </c>
      <c r="L672" s="6" t="s">
        <v>709</v>
      </c>
      <c r="M672" s="7">
        <v>45836</v>
      </c>
      <c r="N672" s="9">
        <v>90675</v>
      </c>
      <c r="O672" s="6" t="s">
        <v>632</v>
      </c>
      <c r="P672" s="54">
        <v>58152577280</v>
      </c>
      <c r="Q672" s="54" t="s">
        <v>46</v>
      </c>
      <c r="R672" s="10">
        <v>4</v>
      </c>
      <c r="S672" s="40"/>
      <c r="T672" s="6" t="s">
        <v>24</v>
      </c>
      <c r="U672" s="6" t="str">
        <f>VLOOKUP(O672,'Customer List'!B:C,2,)</f>
        <v>Hyderabad</v>
      </c>
      <c r="V672" s="47"/>
      <c r="W672" s="7">
        <v>45838</v>
      </c>
      <c r="X672" s="6">
        <f t="shared" si="77"/>
        <v>2</v>
      </c>
      <c r="Y672" s="6" t="str">
        <f t="shared" si="78"/>
        <v>Saturday</v>
      </c>
      <c r="Z672" s="6" t="str">
        <f t="shared" si="79"/>
        <v>Monday</v>
      </c>
    </row>
    <row r="673" spans="1:26" x14ac:dyDescent="0.25">
      <c r="A673" s="6">
        <f t="shared" si="80"/>
        <v>672</v>
      </c>
      <c r="B673" s="6" t="s">
        <v>620</v>
      </c>
      <c r="C673" s="7">
        <v>45828</v>
      </c>
      <c r="D673" s="7">
        <v>45834</v>
      </c>
      <c r="E673" s="24">
        <v>87.6</v>
      </c>
      <c r="F673" s="26">
        <f t="shared" si="76"/>
        <v>87.6</v>
      </c>
      <c r="G673" s="8">
        <v>348605</v>
      </c>
      <c r="H673" s="8" t="s">
        <v>1609</v>
      </c>
      <c r="I673" s="8">
        <v>1</v>
      </c>
      <c r="J673" s="8">
        <v>1</v>
      </c>
      <c r="K673" s="8">
        <f t="shared" si="81"/>
        <v>0</v>
      </c>
      <c r="L673" s="6" t="s">
        <v>710</v>
      </c>
      <c r="M673" s="7">
        <v>45836</v>
      </c>
      <c r="N673" s="9">
        <v>13578</v>
      </c>
      <c r="O673" s="6" t="s">
        <v>522</v>
      </c>
      <c r="P673" s="54">
        <v>58152578385</v>
      </c>
      <c r="Q673" s="54" t="s">
        <v>46</v>
      </c>
      <c r="R673" s="10">
        <v>4</v>
      </c>
      <c r="S673" s="40"/>
      <c r="T673" s="6" t="s">
        <v>24</v>
      </c>
      <c r="U673" s="6" t="str">
        <f>VLOOKUP(O673,'Customer List'!B:C,2,)</f>
        <v>Pune</v>
      </c>
      <c r="V673" s="47"/>
      <c r="W673" s="7">
        <v>45838</v>
      </c>
      <c r="X673" s="6">
        <f t="shared" si="77"/>
        <v>2</v>
      </c>
      <c r="Y673" s="6" t="str">
        <f t="shared" si="78"/>
        <v>Saturday</v>
      </c>
      <c r="Z673" s="6" t="str">
        <f t="shared" si="79"/>
        <v>Monday</v>
      </c>
    </row>
    <row r="674" spans="1:26" x14ac:dyDescent="0.25">
      <c r="A674" s="6">
        <f t="shared" si="80"/>
        <v>673</v>
      </c>
      <c r="B674" s="6" t="s">
        <v>620</v>
      </c>
      <c r="C674" s="7">
        <v>45828</v>
      </c>
      <c r="D674" s="7">
        <v>45834</v>
      </c>
      <c r="E674" s="24">
        <v>208.2</v>
      </c>
      <c r="F674" s="26">
        <f t="shared" si="76"/>
        <v>208.2</v>
      </c>
      <c r="G674" s="8">
        <v>350504</v>
      </c>
      <c r="H674" s="8" t="s">
        <v>1610</v>
      </c>
      <c r="I674" s="8">
        <v>1</v>
      </c>
      <c r="J674" s="8">
        <v>1</v>
      </c>
      <c r="K674" s="8">
        <f t="shared" si="81"/>
        <v>0</v>
      </c>
      <c r="L674" s="6" t="s">
        <v>646</v>
      </c>
      <c r="M674" s="7">
        <v>45834</v>
      </c>
      <c r="N674" s="9">
        <v>29668.5</v>
      </c>
      <c r="O674" s="6" t="s">
        <v>631</v>
      </c>
      <c r="P674" s="54"/>
      <c r="Q674" s="54"/>
      <c r="R674" s="10">
        <v>4</v>
      </c>
      <c r="S674" s="40"/>
      <c r="T674" s="6" t="s">
        <v>24</v>
      </c>
      <c r="U674" s="6" t="str">
        <f>VLOOKUP(O674,'Customer List'!B:C,2,)</f>
        <v>Delhi</v>
      </c>
      <c r="V674" s="47"/>
      <c r="W674" s="7"/>
      <c r="X674" s="6" t="str">
        <f t="shared" si="77"/>
        <v/>
      </c>
      <c r="Y674" s="6" t="str">
        <f t="shared" si="78"/>
        <v>Thursday</v>
      </c>
      <c r="Z674" s="6" t="str">
        <f t="shared" si="79"/>
        <v/>
      </c>
    </row>
    <row r="675" spans="1:26" x14ac:dyDescent="0.25">
      <c r="A675" s="6">
        <f t="shared" si="80"/>
        <v>674</v>
      </c>
      <c r="B675" s="6" t="s">
        <v>620</v>
      </c>
      <c r="C675" s="7">
        <v>45828</v>
      </c>
      <c r="D675" s="7">
        <v>45834</v>
      </c>
      <c r="E675" s="24">
        <v>334.5</v>
      </c>
      <c r="F675" s="26">
        <f t="shared" si="76"/>
        <v>334.5</v>
      </c>
      <c r="G675" s="8">
        <v>353228</v>
      </c>
      <c r="H675" s="8" t="s">
        <v>1351</v>
      </c>
      <c r="I675" s="8">
        <v>1</v>
      </c>
      <c r="J675" s="8">
        <v>1</v>
      </c>
      <c r="K675" s="8">
        <f t="shared" si="81"/>
        <v>0</v>
      </c>
      <c r="L675" s="6" t="s">
        <v>652</v>
      </c>
      <c r="M675" s="7">
        <v>45835</v>
      </c>
      <c r="N675" s="9">
        <v>41478</v>
      </c>
      <c r="O675" s="6" t="s">
        <v>680</v>
      </c>
      <c r="P675" s="54" t="s">
        <v>642</v>
      </c>
      <c r="Q675" s="54" t="s">
        <v>643</v>
      </c>
      <c r="R675" s="10">
        <v>4</v>
      </c>
      <c r="S675" s="40" t="s">
        <v>655</v>
      </c>
      <c r="T675" s="6" t="s">
        <v>24</v>
      </c>
      <c r="U675" s="6" t="str">
        <f>VLOOKUP(O675,'Customer List'!B:C,2,)</f>
        <v>Delhi</v>
      </c>
      <c r="V675" s="47"/>
      <c r="W675" s="7"/>
      <c r="X675" s="6" t="str">
        <f t="shared" si="77"/>
        <v/>
      </c>
      <c r="Y675" s="6" t="str">
        <f t="shared" si="78"/>
        <v>Friday</v>
      </c>
      <c r="Z675" s="6" t="str">
        <f t="shared" si="79"/>
        <v/>
      </c>
    </row>
    <row r="676" spans="1:26" x14ac:dyDescent="0.25">
      <c r="A676" s="6">
        <f t="shared" si="80"/>
        <v>675</v>
      </c>
      <c r="B676" s="6" t="s">
        <v>620</v>
      </c>
      <c r="C676" s="7">
        <v>45828</v>
      </c>
      <c r="D676" s="7">
        <v>45834</v>
      </c>
      <c r="E676" s="24">
        <v>229.2</v>
      </c>
      <c r="F676" s="26">
        <f t="shared" si="76"/>
        <v>229.2</v>
      </c>
      <c r="G676" s="8">
        <v>353236</v>
      </c>
      <c r="H676" s="8" t="s">
        <v>1611</v>
      </c>
      <c r="I676" s="8">
        <v>1</v>
      </c>
      <c r="J676" s="8">
        <v>1</v>
      </c>
      <c r="K676" s="8">
        <f t="shared" si="81"/>
        <v>0</v>
      </c>
      <c r="L676" s="6" t="s">
        <v>646</v>
      </c>
      <c r="M676" s="7">
        <v>45834</v>
      </c>
      <c r="N676" s="9">
        <v>32661</v>
      </c>
      <c r="O676" s="6" t="s">
        <v>631</v>
      </c>
      <c r="P676" s="54"/>
      <c r="Q676" s="54"/>
      <c r="R676" s="10">
        <v>4</v>
      </c>
      <c r="S676" s="40"/>
      <c r="T676" s="6" t="s">
        <v>24</v>
      </c>
      <c r="U676" s="6" t="str">
        <f>VLOOKUP(O676,'Customer List'!B:C,2,)</f>
        <v>Delhi</v>
      </c>
      <c r="V676" s="47"/>
      <c r="W676" s="7"/>
      <c r="X676" s="6" t="str">
        <f t="shared" si="77"/>
        <v/>
      </c>
      <c r="Y676" s="6" t="str">
        <f t="shared" si="78"/>
        <v>Thursday</v>
      </c>
      <c r="Z676" s="6" t="str">
        <f t="shared" si="79"/>
        <v/>
      </c>
    </row>
    <row r="677" spans="1:26" x14ac:dyDescent="0.25">
      <c r="A677" s="6">
        <f t="shared" si="80"/>
        <v>676</v>
      </c>
      <c r="B677" s="6" t="s">
        <v>620</v>
      </c>
      <c r="C677" s="7">
        <v>45828</v>
      </c>
      <c r="D677" s="7">
        <v>45834</v>
      </c>
      <c r="E677" s="24">
        <v>978.75</v>
      </c>
      <c r="F677" s="26">
        <f t="shared" si="76"/>
        <v>2936.25</v>
      </c>
      <c r="G677" s="8">
        <v>360732</v>
      </c>
      <c r="H677" s="8" t="s">
        <v>98</v>
      </c>
      <c r="I677" s="8">
        <v>3</v>
      </c>
      <c r="J677" s="8">
        <v>3</v>
      </c>
      <c r="K677" s="8">
        <f t="shared" si="81"/>
        <v>0</v>
      </c>
      <c r="L677" s="6" t="s">
        <v>709</v>
      </c>
      <c r="M677" s="7">
        <v>45836</v>
      </c>
      <c r="N677" s="9">
        <v>121365</v>
      </c>
      <c r="O677" s="6" t="s">
        <v>632</v>
      </c>
      <c r="P677" s="54">
        <v>58152577280</v>
      </c>
      <c r="Q677" s="54" t="s">
        <v>46</v>
      </c>
      <c r="R677" s="10">
        <v>4</v>
      </c>
      <c r="S677" s="40"/>
      <c r="T677" s="6" t="s">
        <v>24</v>
      </c>
      <c r="U677" s="6" t="str">
        <f>VLOOKUP(O677,'Customer List'!B:C,2,)</f>
        <v>Hyderabad</v>
      </c>
      <c r="V677" s="47"/>
      <c r="W677" s="7">
        <v>45838</v>
      </c>
      <c r="X677" s="6">
        <f t="shared" si="77"/>
        <v>2</v>
      </c>
      <c r="Y677" s="6" t="str">
        <f t="shared" si="78"/>
        <v>Saturday</v>
      </c>
      <c r="Z677" s="6" t="str">
        <f t="shared" si="79"/>
        <v>Monday</v>
      </c>
    </row>
    <row r="678" spans="1:26" x14ac:dyDescent="0.25">
      <c r="A678" s="6">
        <f t="shared" si="80"/>
        <v>677</v>
      </c>
      <c r="B678" s="6" t="s">
        <v>620</v>
      </c>
      <c r="C678" s="7">
        <v>45828</v>
      </c>
      <c r="D678" s="7">
        <v>45834</v>
      </c>
      <c r="E678" s="24">
        <v>464.4</v>
      </c>
      <c r="F678" s="26">
        <f t="shared" si="76"/>
        <v>1393.1999999999998</v>
      </c>
      <c r="G678" s="8">
        <v>362526</v>
      </c>
      <c r="H678" s="8" t="s">
        <v>1612</v>
      </c>
      <c r="I678" s="8">
        <v>3</v>
      </c>
      <c r="J678" s="8">
        <v>3</v>
      </c>
      <c r="K678" s="8">
        <f t="shared" si="81"/>
        <v>0</v>
      </c>
      <c r="L678" s="6" t="s">
        <v>709</v>
      </c>
      <c r="M678" s="7">
        <v>45836</v>
      </c>
      <c r="N678" s="9">
        <v>71982</v>
      </c>
      <c r="O678" s="6" t="s">
        <v>632</v>
      </c>
      <c r="P678" s="54">
        <v>58152577280</v>
      </c>
      <c r="Q678" s="54" t="s">
        <v>46</v>
      </c>
      <c r="R678" s="10">
        <v>4</v>
      </c>
      <c r="S678" s="40"/>
      <c r="T678" s="6" t="s">
        <v>24</v>
      </c>
      <c r="U678" s="6" t="str">
        <f>VLOOKUP(O678,'Customer List'!B:C,2,)</f>
        <v>Hyderabad</v>
      </c>
      <c r="V678" s="47"/>
      <c r="W678" s="7">
        <v>45838</v>
      </c>
      <c r="X678" s="6">
        <f t="shared" si="77"/>
        <v>2</v>
      </c>
      <c r="Y678" s="6" t="str">
        <f t="shared" si="78"/>
        <v>Saturday</v>
      </c>
      <c r="Z678" s="6" t="str">
        <f t="shared" si="79"/>
        <v>Monday</v>
      </c>
    </row>
    <row r="679" spans="1:26" x14ac:dyDescent="0.25">
      <c r="A679" s="6">
        <f t="shared" si="80"/>
        <v>678</v>
      </c>
      <c r="B679" s="6" t="s">
        <v>620</v>
      </c>
      <c r="C679" s="7">
        <v>45828</v>
      </c>
      <c r="D679" s="7">
        <v>45834</v>
      </c>
      <c r="E679" s="24">
        <v>289.5</v>
      </c>
      <c r="F679" s="26">
        <f t="shared" si="76"/>
        <v>579</v>
      </c>
      <c r="G679" s="8">
        <v>362533</v>
      </c>
      <c r="H679" s="8" t="s">
        <v>1613</v>
      </c>
      <c r="I679" s="8">
        <v>2</v>
      </c>
      <c r="J679" s="8">
        <v>2</v>
      </c>
      <c r="K679" s="8">
        <f t="shared" si="81"/>
        <v>0</v>
      </c>
      <c r="L679" s="6" t="s">
        <v>645</v>
      </c>
      <c r="M679" s="7">
        <v>45834</v>
      </c>
      <c r="N679" s="9">
        <v>43675.9</v>
      </c>
      <c r="O679" s="6" t="s">
        <v>659</v>
      </c>
      <c r="P679" s="54"/>
      <c r="Q679" s="54"/>
      <c r="R679" s="10">
        <v>4</v>
      </c>
      <c r="S679" s="40"/>
      <c r="T679" s="6" t="s">
        <v>24</v>
      </c>
      <c r="U679" s="6" t="str">
        <f>VLOOKUP(O679,'Customer List'!B:C,2,)</f>
        <v>Delhi</v>
      </c>
      <c r="V679" s="47"/>
      <c r="W679" s="7"/>
      <c r="X679" s="6" t="str">
        <f t="shared" si="77"/>
        <v/>
      </c>
      <c r="Y679" s="6" t="str">
        <f t="shared" si="78"/>
        <v>Thursday</v>
      </c>
      <c r="Z679" s="6" t="str">
        <f t="shared" si="79"/>
        <v/>
      </c>
    </row>
    <row r="680" spans="1:26" x14ac:dyDescent="0.25">
      <c r="A680" s="6">
        <f t="shared" si="80"/>
        <v>679</v>
      </c>
      <c r="B680" s="6" t="s">
        <v>620</v>
      </c>
      <c r="C680" s="7">
        <v>45828</v>
      </c>
      <c r="D680" s="7">
        <v>45834</v>
      </c>
      <c r="E680" s="24">
        <v>444</v>
      </c>
      <c r="F680" s="26">
        <f t="shared" si="76"/>
        <v>888</v>
      </c>
      <c r="G680" s="8">
        <v>367414</v>
      </c>
      <c r="H680" s="8" t="s">
        <v>1614</v>
      </c>
      <c r="I680" s="8">
        <v>2</v>
      </c>
      <c r="J680" s="8">
        <v>2</v>
      </c>
      <c r="K680" s="8">
        <f t="shared" si="81"/>
        <v>0</v>
      </c>
      <c r="L680" s="6" t="s">
        <v>690</v>
      </c>
      <c r="M680" s="7">
        <v>45836</v>
      </c>
      <c r="N680" s="9">
        <v>68820</v>
      </c>
      <c r="O680" s="6" t="s">
        <v>627</v>
      </c>
      <c r="P680" s="54">
        <v>58152577136</v>
      </c>
      <c r="Q680" s="54" t="s">
        <v>46</v>
      </c>
      <c r="R680" s="10">
        <v>4</v>
      </c>
      <c r="S680" s="40"/>
      <c r="T680" s="6" t="s">
        <v>24</v>
      </c>
      <c r="U680" s="6" t="str">
        <f>VLOOKUP(O680,'Customer List'!B:C,2,)</f>
        <v>Hyderabad</v>
      </c>
      <c r="V680" s="47"/>
      <c r="W680" s="7">
        <v>45838</v>
      </c>
      <c r="X680" s="6">
        <f t="shared" si="77"/>
        <v>2</v>
      </c>
      <c r="Y680" s="6" t="str">
        <f t="shared" si="78"/>
        <v>Saturday</v>
      </c>
      <c r="Z680" s="6" t="str">
        <f t="shared" si="79"/>
        <v>Monday</v>
      </c>
    </row>
    <row r="681" spans="1:26" x14ac:dyDescent="0.25">
      <c r="A681" s="6">
        <f t="shared" si="80"/>
        <v>680</v>
      </c>
      <c r="B681" s="6" t="s">
        <v>620</v>
      </c>
      <c r="C681" s="7">
        <v>45828</v>
      </c>
      <c r="D681" s="7">
        <v>45834</v>
      </c>
      <c r="E681" s="24">
        <v>75</v>
      </c>
      <c r="F681" s="26">
        <f t="shared" si="76"/>
        <v>75</v>
      </c>
      <c r="G681" s="8">
        <v>372203</v>
      </c>
      <c r="H681" s="8" t="s">
        <v>1615</v>
      </c>
      <c r="I681" s="8">
        <v>1</v>
      </c>
      <c r="J681" s="8">
        <v>1</v>
      </c>
      <c r="K681" s="8">
        <f t="shared" si="81"/>
        <v>0</v>
      </c>
      <c r="L681" s="6" t="s">
        <v>701</v>
      </c>
      <c r="M681" s="7">
        <v>45836</v>
      </c>
      <c r="N681" s="9">
        <v>10687.5</v>
      </c>
      <c r="O681" s="6" t="s">
        <v>623</v>
      </c>
      <c r="P681" s="54">
        <v>58152577475</v>
      </c>
      <c r="Q681" s="54" t="s">
        <v>46</v>
      </c>
      <c r="R681" s="10">
        <v>4</v>
      </c>
      <c r="S681" s="40"/>
      <c r="T681" s="6" t="s">
        <v>24</v>
      </c>
      <c r="U681" s="6" t="str">
        <f>VLOOKUP(O681,'Customer List'!B:C,2,)</f>
        <v>Bhuvneshwar</v>
      </c>
      <c r="V681" s="47"/>
      <c r="W681" s="7">
        <v>45839</v>
      </c>
      <c r="X681" s="6">
        <f t="shared" si="77"/>
        <v>3</v>
      </c>
      <c r="Y681" s="6" t="str">
        <f t="shared" si="78"/>
        <v>Saturday</v>
      </c>
      <c r="Z681" s="6" t="str">
        <f t="shared" si="79"/>
        <v>Tuesday</v>
      </c>
    </row>
    <row r="682" spans="1:26" x14ac:dyDescent="0.25">
      <c r="A682" s="6">
        <f t="shared" si="80"/>
        <v>681</v>
      </c>
      <c r="B682" s="6" t="s">
        <v>620</v>
      </c>
      <c r="C682" s="7">
        <v>45828</v>
      </c>
      <c r="D682" s="7">
        <v>45834</v>
      </c>
      <c r="E682" s="24">
        <v>112.8</v>
      </c>
      <c r="F682" s="26">
        <f t="shared" si="76"/>
        <v>112.8</v>
      </c>
      <c r="G682" s="8">
        <v>394706</v>
      </c>
      <c r="H682" s="8" t="s">
        <v>1616</v>
      </c>
      <c r="I682" s="8">
        <v>1</v>
      </c>
      <c r="J682" s="8">
        <v>1</v>
      </c>
      <c r="K682" s="8">
        <f t="shared" si="81"/>
        <v>0</v>
      </c>
      <c r="L682" s="6" t="s">
        <v>700</v>
      </c>
      <c r="M682" s="7">
        <v>45836</v>
      </c>
      <c r="N682" s="9">
        <v>17860</v>
      </c>
      <c r="O682" s="6" t="s">
        <v>623</v>
      </c>
      <c r="P682" s="54">
        <v>58152577475</v>
      </c>
      <c r="Q682" s="54" t="s">
        <v>46</v>
      </c>
      <c r="R682" s="10">
        <v>4</v>
      </c>
      <c r="S682" s="40"/>
      <c r="T682" s="6" t="s">
        <v>24</v>
      </c>
      <c r="U682" s="6" t="str">
        <f>VLOOKUP(O682,'Customer List'!B:C,2,)</f>
        <v>Bhuvneshwar</v>
      </c>
      <c r="V682" s="47"/>
      <c r="W682" s="7">
        <v>45839</v>
      </c>
      <c r="X682" s="6">
        <f t="shared" si="77"/>
        <v>3</v>
      </c>
      <c r="Y682" s="6" t="str">
        <f t="shared" si="78"/>
        <v>Saturday</v>
      </c>
      <c r="Z682" s="6" t="str">
        <f t="shared" si="79"/>
        <v>Tuesday</v>
      </c>
    </row>
    <row r="683" spans="1:26" x14ac:dyDescent="0.25">
      <c r="A683" s="6">
        <f t="shared" si="80"/>
        <v>682</v>
      </c>
      <c r="B683" s="6" t="s">
        <v>620</v>
      </c>
      <c r="C683" s="7">
        <v>45828</v>
      </c>
      <c r="D683" s="7">
        <v>45834</v>
      </c>
      <c r="E683" s="24">
        <v>321.75</v>
      </c>
      <c r="F683" s="26">
        <f t="shared" si="76"/>
        <v>321.75</v>
      </c>
      <c r="G683" s="8">
        <v>396414</v>
      </c>
      <c r="H683" s="8" t="s">
        <v>1617</v>
      </c>
      <c r="I683" s="8">
        <v>1</v>
      </c>
      <c r="J683" s="8">
        <v>1</v>
      </c>
      <c r="K683" s="8">
        <f t="shared" si="81"/>
        <v>0</v>
      </c>
      <c r="L683" s="6" t="s">
        <v>646</v>
      </c>
      <c r="M683" s="7">
        <v>45834</v>
      </c>
      <c r="N683" s="9">
        <v>36679.5</v>
      </c>
      <c r="O683" s="6" t="s">
        <v>631</v>
      </c>
      <c r="P683" s="54"/>
      <c r="Q683" s="54"/>
      <c r="R683" s="10">
        <v>4</v>
      </c>
      <c r="S683" s="40"/>
      <c r="T683" s="6" t="s">
        <v>24</v>
      </c>
      <c r="U683" s="6" t="str">
        <f>VLOOKUP(O683,'Customer List'!B:C,2,)</f>
        <v>Delhi</v>
      </c>
      <c r="V683" s="47"/>
      <c r="W683" s="7"/>
      <c r="X683" s="6" t="str">
        <f t="shared" si="77"/>
        <v/>
      </c>
      <c r="Y683" s="6" t="str">
        <f t="shared" si="78"/>
        <v>Thursday</v>
      </c>
      <c r="Z683" s="6" t="str">
        <f t="shared" si="79"/>
        <v/>
      </c>
    </row>
    <row r="684" spans="1:26" x14ac:dyDescent="0.25">
      <c r="A684" s="6">
        <f t="shared" si="80"/>
        <v>683</v>
      </c>
      <c r="B684" s="6" t="s">
        <v>620</v>
      </c>
      <c r="C684" s="7">
        <v>45828</v>
      </c>
      <c r="D684" s="7">
        <v>45834</v>
      </c>
      <c r="E684" s="24">
        <v>192</v>
      </c>
      <c r="F684" s="26">
        <f t="shared" si="76"/>
        <v>192</v>
      </c>
      <c r="G684" s="8">
        <v>396416</v>
      </c>
      <c r="H684" s="8" t="s">
        <v>1618</v>
      </c>
      <c r="I684" s="8">
        <v>1</v>
      </c>
      <c r="J684" s="8">
        <v>1</v>
      </c>
      <c r="K684" s="8">
        <f t="shared" si="81"/>
        <v>0</v>
      </c>
      <c r="L684" s="6" t="s">
        <v>652</v>
      </c>
      <c r="M684" s="7">
        <v>45835</v>
      </c>
      <c r="N684" s="9">
        <v>29760</v>
      </c>
      <c r="O684" s="6" t="s">
        <v>680</v>
      </c>
      <c r="P684" s="54" t="s">
        <v>642</v>
      </c>
      <c r="Q684" s="54" t="s">
        <v>643</v>
      </c>
      <c r="R684" s="10">
        <v>4</v>
      </c>
      <c r="S684" s="40" t="s">
        <v>655</v>
      </c>
      <c r="T684" s="6" t="s">
        <v>24</v>
      </c>
      <c r="U684" s="6" t="str">
        <f>VLOOKUP(O684,'Customer List'!B:C,2,)</f>
        <v>Delhi</v>
      </c>
      <c r="V684" s="47"/>
      <c r="W684" s="7"/>
      <c r="X684" s="6" t="str">
        <f t="shared" si="77"/>
        <v/>
      </c>
      <c r="Y684" s="6" t="str">
        <f t="shared" si="78"/>
        <v>Friday</v>
      </c>
      <c r="Z684" s="6" t="str">
        <f t="shared" si="79"/>
        <v/>
      </c>
    </row>
    <row r="685" spans="1:26" x14ac:dyDescent="0.25">
      <c r="A685" s="6">
        <f t="shared" si="80"/>
        <v>684</v>
      </c>
      <c r="B685" s="6" t="s">
        <v>620</v>
      </c>
      <c r="C685" s="7">
        <v>45828</v>
      </c>
      <c r="D685" s="7">
        <v>45834</v>
      </c>
      <c r="E685" s="24">
        <v>165.75</v>
      </c>
      <c r="F685" s="26">
        <f t="shared" si="76"/>
        <v>165.75</v>
      </c>
      <c r="G685" s="8">
        <v>396435</v>
      </c>
      <c r="H685" s="8" t="s">
        <v>1619</v>
      </c>
      <c r="I685" s="8">
        <v>1</v>
      </c>
      <c r="J685" s="8">
        <v>1</v>
      </c>
      <c r="K685" s="8">
        <f t="shared" si="81"/>
        <v>0</v>
      </c>
      <c r="L685" s="6" t="s">
        <v>708</v>
      </c>
      <c r="M685" s="7">
        <v>45836</v>
      </c>
      <c r="N685" s="9">
        <v>24663.599999999999</v>
      </c>
      <c r="O685" s="6" t="s">
        <v>624</v>
      </c>
      <c r="P685" s="54">
        <v>58152580813</v>
      </c>
      <c r="Q685" s="54" t="s">
        <v>46</v>
      </c>
      <c r="R685" s="10">
        <v>4</v>
      </c>
      <c r="S685" s="40"/>
      <c r="T685" s="6" t="s">
        <v>24</v>
      </c>
      <c r="U685" s="6" t="str">
        <f>VLOOKUP(O685,'Customer List'!B:C,2,)</f>
        <v>Kerala</v>
      </c>
      <c r="V685" s="47"/>
      <c r="W685" s="7">
        <v>45839</v>
      </c>
      <c r="X685" s="6">
        <f t="shared" si="77"/>
        <v>3</v>
      </c>
      <c r="Y685" s="6" t="str">
        <f t="shared" si="78"/>
        <v>Saturday</v>
      </c>
      <c r="Z685" s="6" t="str">
        <f t="shared" si="79"/>
        <v>Tuesday</v>
      </c>
    </row>
    <row r="686" spans="1:26" x14ac:dyDescent="0.25">
      <c r="A686" s="6">
        <f t="shared" si="80"/>
        <v>685</v>
      </c>
      <c r="B686" s="6" t="s">
        <v>620</v>
      </c>
      <c r="C686" s="7">
        <v>45828</v>
      </c>
      <c r="D686" s="7">
        <v>45834</v>
      </c>
      <c r="E686" s="24">
        <v>666</v>
      </c>
      <c r="F686" s="26">
        <f t="shared" si="76"/>
        <v>1998</v>
      </c>
      <c r="G686" s="8">
        <v>396910</v>
      </c>
      <c r="H686" s="8" t="s">
        <v>1620</v>
      </c>
      <c r="I686" s="8">
        <v>3</v>
      </c>
      <c r="J686" s="8">
        <v>3</v>
      </c>
      <c r="K686" s="8">
        <f t="shared" si="81"/>
        <v>0</v>
      </c>
      <c r="L686" s="6" t="s">
        <v>709</v>
      </c>
      <c r="M686" s="7">
        <v>45836</v>
      </c>
      <c r="N686" s="9">
        <v>103230</v>
      </c>
      <c r="O686" s="6" t="s">
        <v>632</v>
      </c>
      <c r="P686" s="54">
        <v>58152577280</v>
      </c>
      <c r="Q686" s="54" t="s">
        <v>46</v>
      </c>
      <c r="R686" s="10">
        <v>4</v>
      </c>
      <c r="S686" s="40"/>
      <c r="T686" s="6" t="s">
        <v>24</v>
      </c>
      <c r="U686" s="6" t="str">
        <f>VLOOKUP(O686,'Customer List'!B:C,2,)</f>
        <v>Hyderabad</v>
      </c>
      <c r="V686" s="47"/>
      <c r="W686" s="7">
        <v>45838</v>
      </c>
      <c r="X686" s="6">
        <f t="shared" si="77"/>
        <v>2</v>
      </c>
      <c r="Y686" s="6" t="str">
        <f t="shared" si="78"/>
        <v>Saturday</v>
      </c>
      <c r="Z686" s="6" t="str">
        <f t="shared" si="79"/>
        <v>Monday</v>
      </c>
    </row>
    <row r="687" spans="1:26" x14ac:dyDescent="0.25">
      <c r="A687" s="6">
        <f t="shared" si="80"/>
        <v>686</v>
      </c>
      <c r="B687" s="6" t="s">
        <v>620</v>
      </c>
      <c r="C687" s="7">
        <v>45828</v>
      </c>
      <c r="D687" s="7">
        <v>45834</v>
      </c>
      <c r="E687" s="24">
        <v>174.6</v>
      </c>
      <c r="F687" s="26">
        <f t="shared" si="76"/>
        <v>174.6</v>
      </c>
      <c r="G687" s="8">
        <v>399206</v>
      </c>
      <c r="H687" s="8" t="s">
        <v>190</v>
      </c>
      <c r="I687" s="8">
        <v>1</v>
      </c>
      <c r="J687" s="8">
        <v>1</v>
      </c>
      <c r="K687" s="8">
        <f t="shared" si="81"/>
        <v>0</v>
      </c>
      <c r="L687" s="6" t="s">
        <v>700</v>
      </c>
      <c r="M687" s="7">
        <v>45836</v>
      </c>
      <c r="N687" s="9">
        <v>27645</v>
      </c>
      <c r="O687" s="6" t="s">
        <v>623</v>
      </c>
      <c r="P687" s="54">
        <v>58152577475</v>
      </c>
      <c r="Q687" s="54" t="s">
        <v>46</v>
      </c>
      <c r="R687" s="10">
        <v>4</v>
      </c>
      <c r="S687" s="40"/>
      <c r="T687" s="6" t="s">
        <v>24</v>
      </c>
      <c r="U687" s="6" t="str">
        <f>VLOOKUP(O687,'Customer List'!B:C,2,)</f>
        <v>Bhuvneshwar</v>
      </c>
      <c r="V687" s="47"/>
      <c r="W687" s="7">
        <v>45839</v>
      </c>
      <c r="X687" s="6">
        <f t="shared" si="77"/>
        <v>3</v>
      </c>
      <c r="Y687" s="6" t="str">
        <f t="shared" si="78"/>
        <v>Saturday</v>
      </c>
      <c r="Z687" s="6" t="str">
        <f t="shared" si="79"/>
        <v>Tuesday</v>
      </c>
    </row>
    <row r="688" spans="1:26" x14ac:dyDescent="0.25">
      <c r="A688" s="6">
        <f t="shared" si="80"/>
        <v>687</v>
      </c>
      <c r="B688" s="6" t="s">
        <v>620</v>
      </c>
      <c r="C688" s="7">
        <v>45828</v>
      </c>
      <c r="D688" s="7">
        <v>45834</v>
      </c>
      <c r="E688" s="24">
        <v>444</v>
      </c>
      <c r="F688" s="26">
        <f t="shared" si="76"/>
        <v>888</v>
      </c>
      <c r="G688" s="8">
        <v>399214</v>
      </c>
      <c r="H688" s="8" t="s">
        <v>1621</v>
      </c>
      <c r="I688" s="8">
        <v>2</v>
      </c>
      <c r="J688" s="8">
        <v>2</v>
      </c>
      <c r="K688" s="8">
        <f t="shared" si="81"/>
        <v>0</v>
      </c>
      <c r="L688" s="6" t="s">
        <v>682</v>
      </c>
      <c r="M688" s="7">
        <v>45836</v>
      </c>
      <c r="N688" s="9">
        <v>63236.7</v>
      </c>
      <c r="O688" s="6" t="s">
        <v>248</v>
      </c>
      <c r="P688" s="54">
        <v>58152578643</v>
      </c>
      <c r="Q688" s="54" t="s">
        <v>46</v>
      </c>
      <c r="R688" s="10">
        <v>4</v>
      </c>
      <c r="S688" s="40"/>
      <c r="T688" s="6" t="s">
        <v>24</v>
      </c>
      <c r="U688" s="6" t="str">
        <f>VLOOKUP(O688,'Customer List'!B:C,2,)</f>
        <v>Mumbai</v>
      </c>
      <c r="V688" s="47"/>
      <c r="W688" s="7">
        <v>45838</v>
      </c>
      <c r="X688" s="6">
        <f t="shared" si="77"/>
        <v>2</v>
      </c>
      <c r="Y688" s="6" t="str">
        <f t="shared" si="78"/>
        <v>Saturday</v>
      </c>
      <c r="Z688" s="6" t="str">
        <f t="shared" si="79"/>
        <v>Monday</v>
      </c>
    </row>
    <row r="689" spans="1:26" x14ac:dyDescent="0.25">
      <c r="A689" s="6">
        <f t="shared" si="80"/>
        <v>688</v>
      </c>
      <c r="B689" s="6" t="s">
        <v>620</v>
      </c>
      <c r="C689" s="7">
        <v>45828</v>
      </c>
      <c r="D689" s="7">
        <v>45834</v>
      </c>
      <c r="E689" s="24">
        <v>49.8</v>
      </c>
      <c r="F689" s="26">
        <f t="shared" si="76"/>
        <v>49.8</v>
      </c>
      <c r="G689" s="8">
        <v>400143</v>
      </c>
      <c r="H689" s="8" t="s">
        <v>1622</v>
      </c>
      <c r="I689" s="8">
        <v>1</v>
      </c>
      <c r="J689" s="8">
        <v>1</v>
      </c>
      <c r="K689" s="8">
        <f t="shared" si="81"/>
        <v>0</v>
      </c>
      <c r="L689" s="6" t="s">
        <v>700</v>
      </c>
      <c r="M689" s="7">
        <v>45836</v>
      </c>
      <c r="N689" s="9">
        <v>7885</v>
      </c>
      <c r="O689" s="6" t="s">
        <v>623</v>
      </c>
      <c r="P689" s="54">
        <v>58152577475</v>
      </c>
      <c r="Q689" s="54" t="s">
        <v>46</v>
      </c>
      <c r="R689" s="10">
        <v>4</v>
      </c>
      <c r="S689" s="40"/>
      <c r="T689" s="6" t="s">
        <v>24</v>
      </c>
      <c r="U689" s="6" t="str">
        <f>VLOOKUP(O689,'Customer List'!B:C,2,)</f>
        <v>Bhuvneshwar</v>
      </c>
      <c r="V689" s="47"/>
      <c r="W689" s="7">
        <v>45839</v>
      </c>
      <c r="X689" s="6">
        <f t="shared" si="77"/>
        <v>3</v>
      </c>
      <c r="Y689" s="6" t="str">
        <f t="shared" si="78"/>
        <v>Saturday</v>
      </c>
      <c r="Z689" s="6" t="str">
        <f t="shared" si="79"/>
        <v>Tuesday</v>
      </c>
    </row>
    <row r="690" spans="1:26" x14ac:dyDescent="0.25">
      <c r="A690" s="6">
        <f t="shared" si="80"/>
        <v>689</v>
      </c>
      <c r="B690" s="6" t="s">
        <v>620</v>
      </c>
      <c r="C690" s="7">
        <v>45828</v>
      </c>
      <c r="D690" s="7">
        <v>45834</v>
      </c>
      <c r="E690" s="24">
        <v>71.400000000000006</v>
      </c>
      <c r="F690" s="26">
        <f t="shared" si="76"/>
        <v>214.20000000000002</v>
      </c>
      <c r="G690" s="8">
        <v>405207</v>
      </c>
      <c r="H690" s="8" t="s">
        <v>1521</v>
      </c>
      <c r="I690" s="8">
        <v>3</v>
      </c>
      <c r="J690" s="8">
        <v>3</v>
      </c>
      <c r="K690" s="8">
        <f t="shared" si="81"/>
        <v>0</v>
      </c>
      <c r="L690" s="6" t="s">
        <v>698</v>
      </c>
      <c r="M690" s="7">
        <v>45836</v>
      </c>
      <c r="N690" s="9">
        <v>41501.25</v>
      </c>
      <c r="O690" s="6" t="s">
        <v>270</v>
      </c>
      <c r="P690" s="54">
        <v>58152577722</v>
      </c>
      <c r="Q690" s="54" t="s">
        <v>46</v>
      </c>
      <c r="R690" s="10">
        <v>4</v>
      </c>
      <c r="S690" s="40"/>
      <c r="T690" s="6" t="s">
        <v>24</v>
      </c>
      <c r="U690" s="6" t="str">
        <f>VLOOKUP(O690,'Customer List'!B:C,2,)</f>
        <v>Banglore</v>
      </c>
      <c r="V690" s="47"/>
      <c r="W690" s="7">
        <v>45838</v>
      </c>
      <c r="X690" s="6">
        <f t="shared" si="77"/>
        <v>2</v>
      </c>
      <c r="Y690" s="6" t="str">
        <f t="shared" si="78"/>
        <v>Saturday</v>
      </c>
      <c r="Z690" s="6" t="str">
        <f t="shared" si="79"/>
        <v>Monday</v>
      </c>
    </row>
    <row r="691" spans="1:26" x14ac:dyDescent="0.25">
      <c r="A691" s="6">
        <f t="shared" si="80"/>
        <v>690</v>
      </c>
      <c r="B691" s="6" t="s">
        <v>620</v>
      </c>
      <c r="C691" s="7">
        <v>45828</v>
      </c>
      <c r="D691" s="7">
        <v>45834</v>
      </c>
      <c r="E691" s="24">
        <v>71.400000000000006</v>
      </c>
      <c r="F691" s="26">
        <f t="shared" si="76"/>
        <v>71.400000000000006</v>
      </c>
      <c r="G691" s="8">
        <v>405207</v>
      </c>
      <c r="H691" s="8" t="s">
        <v>1521</v>
      </c>
      <c r="I691" s="8">
        <v>1</v>
      </c>
      <c r="J691" s="8">
        <v>1</v>
      </c>
      <c r="K691" s="8">
        <f t="shared" si="81"/>
        <v>0</v>
      </c>
      <c r="L691" s="6" t="s">
        <v>722</v>
      </c>
      <c r="M691" s="7">
        <v>45838</v>
      </c>
      <c r="N691" s="9">
        <v>11067</v>
      </c>
      <c r="O691" s="6" t="s">
        <v>178</v>
      </c>
      <c r="P691" s="54">
        <v>58152616292</v>
      </c>
      <c r="Q691" s="54" t="s">
        <v>46</v>
      </c>
      <c r="R691" s="10">
        <v>4</v>
      </c>
      <c r="S691" s="40"/>
      <c r="T691" s="6" t="s">
        <v>24</v>
      </c>
      <c r="U691" s="6" t="str">
        <f>VLOOKUP(O691,'Customer List'!B:C,2,)</f>
        <v>Kolkata</v>
      </c>
      <c r="V691" s="47"/>
      <c r="W691" s="7">
        <v>45839</v>
      </c>
      <c r="X691" s="6">
        <f t="shared" si="77"/>
        <v>1</v>
      </c>
      <c r="Y691" s="6" t="str">
        <f t="shared" si="78"/>
        <v>Monday</v>
      </c>
      <c r="Z691" s="6" t="str">
        <f t="shared" si="79"/>
        <v>Tuesday</v>
      </c>
    </row>
    <row r="692" spans="1:26" x14ac:dyDescent="0.25">
      <c r="A692" s="6">
        <f t="shared" si="80"/>
        <v>691</v>
      </c>
      <c r="B692" s="6" t="s">
        <v>620</v>
      </c>
      <c r="C692" s="7">
        <v>45828</v>
      </c>
      <c r="D692" s="7">
        <v>45834</v>
      </c>
      <c r="E692" s="24">
        <v>144.75</v>
      </c>
      <c r="F692" s="26">
        <f t="shared" si="76"/>
        <v>144.75</v>
      </c>
      <c r="G692" s="8">
        <v>405226</v>
      </c>
      <c r="H692" s="8" t="s">
        <v>1427</v>
      </c>
      <c r="I692" s="8">
        <v>1</v>
      </c>
      <c r="J692" s="8">
        <v>1</v>
      </c>
      <c r="K692" s="8">
        <f t="shared" si="81"/>
        <v>0</v>
      </c>
      <c r="L692" s="6" t="s">
        <v>722</v>
      </c>
      <c r="M692" s="7">
        <v>45838</v>
      </c>
      <c r="N692" s="9">
        <v>17949</v>
      </c>
      <c r="O692" s="6" t="s">
        <v>178</v>
      </c>
      <c r="P692" s="54">
        <v>58152616292</v>
      </c>
      <c r="Q692" s="54" t="s">
        <v>46</v>
      </c>
      <c r="R692" s="10">
        <v>4</v>
      </c>
      <c r="S692" s="40"/>
      <c r="T692" s="6" t="s">
        <v>24</v>
      </c>
      <c r="U692" s="6" t="str">
        <f>VLOOKUP(O692,'Customer List'!B:C,2,)</f>
        <v>Kolkata</v>
      </c>
      <c r="V692" s="47"/>
      <c r="W692" s="7">
        <v>45839</v>
      </c>
      <c r="X692" s="6">
        <f t="shared" si="77"/>
        <v>1</v>
      </c>
      <c r="Y692" s="6" t="str">
        <f t="shared" si="78"/>
        <v>Monday</v>
      </c>
      <c r="Z692" s="6" t="str">
        <f t="shared" si="79"/>
        <v>Tuesday</v>
      </c>
    </row>
    <row r="693" spans="1:26" x14ac:dyDescent="0.25">
      <c r="A693" s="6">
        <f t="shared" si="80"/>
        <v>692</v>
      </c>
      <c r="B693" s="6" t="s">
        <v>620</v>
      </c>
      <c r="C693" s="7">
        <v>45828</v>
      </c>
      <c r="D693" s="7">
        <v>45834</v>
      </c>
      <c r="E693" s="24">
        <v>229.2</v>
      </c>
      <c r="F693" s="26">
        <f t="shared" si="76"/>
        <v>229.2</v>
      </c>
      <c r="G693" s="8">
        <v>410710</v>
      </c>
      <c r="H693" s="8" t="s">
        <v>1623</v>
      </c>
      <c r="I693" s="8">
        <v>1</v>
      </c>
      <c r="J693" s="8">
        <v>1</v>
      </c>
      <c r="K693" s="8">
        <f t="shared" si="81"/>
        <v>0</v>
      </c>
      <c r="L693" s="6" t="s">
        <v>705</v>
      </c>
      <c r="M693" s="7">
        <v>45836</v>
      </c>
      <c r="N693" s="9">
        <v>43223.3</v>
      </c>
      <c r="O693" s="6" t="s">
        <v>634</v>
      </c>
      <c r="P693" s="54">
        <v>58152577943</v>
      </c>
      <c r="Q693" s="54" t="s">
        <v>46</v>
      </c>
      <c r="R693" s="10">
        <v>4</v>
      </c>
      <c r="S693" s="40"/>
      <c r="T693" s="6" t="s">
        <v>24</v>
      </c>
      <c r="U693" s="6" t="str">
        <f>VLOOKUP(O693,'Customer List'!B:C,2,)</f>
        <v>Banglore</v>
      </c>
      <c r="V693" s="47"/>
      <c r="W693" s="7">
        <v>45838</v>
      </c>
      <c r="X693" s="6">
        <f t="shared" si="77"/>
        <v>2</v>
      </c>
      <c r="Y693" s="6" t="str">
        <f t="shared" si="78"/>
        <v>Saturday</v>
      </c>
      <c r="Z693" s="6" t="str">
        <f t="shared" si="79"/>
        <v>Monday</v>
      </c>
    </row>
    <row r="694" spans="1:26" x14ac:dyDescent="0.25">
      <c r="A694" s="6">
        <f t="shared" si="80"/>
        <v>693</v>
      </c>
      <c r="B694" s="6" t="s">
        <v>620</v>
      </c>
      <c r="C694" s="7">
        <v>45828</v>
      </c>
      <c r="D694" s="7">
        <v>45834</v>
      </c>
      <c r="E694" s="24">
        <v>53.4</v>
      </c>
      <c r="F694" s="26">
        <f t="shared" si="76"/>
        <v>53.4</v>
      </c>
      <c r="G694" s="8">
        <v>420201</v>
      </c>
      <c r="H694" s="8" t="s">
        <v>1624</v>
      </c>
      <c r="I694" s="8">
        <v>1</v>
      </c>
      <c r="J694" s="8">
        <v>1</v>
      </c>
      <c r="K694" s="8">
        <f t="shared" si="81"/>
        <v>0</v>
      </c>
      <c r="L694" s="6" t="s">
        <v>727</v>
      </c>
      <c r="M694" s="7">
        <v>45838</v>
      </c>
      <c r="N694" s="9">
        <v>8277</v>
      </c>
      <c r="O694" s="6" t="s">
        <v>635</v>
      </c>
      <c r="P694" s="54">
        <v>58152615533</v>
      </c>
      <c r="Q694" s="54" t="s">
        <v>46</v>
      </c>
      <c r="R694" s="10">
        <v>4</v>
      </c>
      <c r="S694" s="40"/>
      <c r="T694" s="6" t="s">
        <v>24</v>
      </c>
      <c r="U694" s="6" t="str">
        <f>VLOOKUP(O694,'Customer List'!B:C,2,)</f>
        <v>Gujrat</v>
      </c>
      <c r="V694" s="47"/>
      <c r="W694" s="7">
        <v>45839</v>
      </c>
      <c r="X694" s="6">
        <f t="shared" si="77"/>
        <v>1</v>
      </c>
      <c r="Y694" s="6" t="str">
        <f t="shared" si="78"/>
        <v>Monday</v>
      </c>
      <c r="Z694" s="6" t="str">
        <f t="shared" si="79"/>
        <v>Tuesday</v>
      </c>
    </row>
    <row r="695" spans="1:26" x14ac:dyDescent="0.25">
      <c r="A695" s="6">
        <f t="shared" si="80"/>
        <v>694</v>
      </c>
      <c r="B695" s="6" t="s">
        <v>620</v>
      </c>
      <c r="C695" s="7">
        <v>45828</v>
      </c>
      <c r="D695" s="7">
        <v>45834</v>
      </c>
      <c r="E695" s="24">
        <v>61.1</v>
      </c>
      <c r="F695" s="26">
        <f t="shared" si="76"/>
        <v>122.2</v>
      </c>
      <c r="G695" s="8">
        <v>421002</v>
      </c>
      <c r="H695" s="8" t="s">
        <v>1260</v>
      </c>
      <c r="I695" s="8">
        <v>2</v>
      </c>
      <c r="J695" s="8">
        <v>2</v>
      </c>
      <c r="K695" s="8">
        <f t="shared" si="81"/>
        <v>0</v>
      </c>
      <c r="L695" s="6" t="s">
        <v>684</v>
      </c>
      <c r="M695" s="7">
        <v>45836</v>
      </c>
      <c r="N695" s="9">
        <v>17484</v>
      </c>
      <c r="O695" s="6" t="s">
        <v>679</v>
      </c>
      <c r="P695" s="54">
        <v>58152574561</v>
      </c>
      <c r="Q695" s="54" t="s">
        <v>46</v>
      </c>
      <c r="R695" s="10">
        <v>4</v>
      </c>
      <c r="S695" s="40"/>
      <c r="T695" s="6" t="s">
        <v>24</v>
      </c>
      <c r="U695" s="6" t="str">
        <f>VLOOKUP(O695,'Customer List'!B:C,2,)</f>
        <v>Hyderabad</v>
      </c>
      <c r="V695" s="47"/>
      <c r="W695" s="7">
        <v>45838</v>
      </c>
      <c r="X695" s="6">
        <f t="shared" si="77"/>
        <v>2</v>
      </c>
      <c r="Y695" s="6" t="str">
        <f t="shared" si="78"/>
        <v>Saturday</v>
      </c>
      <c r="Z695" s="6" t="str">
        <f t="shared" si="79"/>
        <v>Monday</v>
      </c>
    </row>
    <row r="696" spans="1:26" x14ac:dyDescent="0.25">
      <c r="A696" s="6">
        <f t="shared" si="80"/>
        <v>695</v>
      </c>
      <c r="B696" s="6" t="s">
        <v>620</v>
      </c>
      <c r="C696" s="7">
        <v>45828</v>
      </c>
      <c r="D696" s="7">
        <v>45834</v>
      </c>
      <c r="E696" s="24">
        <v>32.4</v>
      </c>
      <c r="F696" s="26">
        <f t="shared" si="76"/>
        <v>32.4</v>
      </c>
      <c r="G696" s="8">
        <v>421301</v>
      </c>
      <c r="H696" s="8" t="s">
        <v>1625</v>
      </c>
      <c r="I696" s="8">
        <v>1</v>
      </c>
      <c r="J696" s="8">
        <v>1</v>
      </c>
      <c r="K696" s="8">
        <f t="shared" si="81"/>
        <v>0</v>
      </c>
      <c r="L696" s="6" t="s">
        <v>651</v>
      </c>
      <c r="M696" s="7">
        <v>45835</v>
      </c>
      <c r="N696" s="9">
        <v>0</v>
      </c>
      <c r="O696" s="6" t="s">
        <v>628</v>
      </c>
      <c r="P696" s="54" t="s">
        <v>642</v>
      </c>
      <c r="Q696" s="54" t="s">
        <v>643</v>
      </c>
      <c r="R696" s="10">
        <v>4</v>
      </c>
      <c r="S696" s="40"/>
      <c r="T696" s="6" t="s">
        <v>24</v>
      </c>
      <c r="U696" s="6" t="str">
        <f>VLOOKUP(O696,'Customer List'!B:C,2,)</f>
        <v>Delhi</v>
      </c>
      <c r="V696" s="47"/>
      <c r="W696" s="7"/>
      <c r="X696" s="6" t="str">
        <f t="shared" si="77"/>
        <v/>
      </c>
      <c r="Y696" s="6" t="str">
        <f t="shared" si="78"/>
        <v>Friday</v>
      </c>
      <c r="Z696" s="6" t="str">
        <f t="shared" si="79"/>
        <v/>
      </c>
    </row>
    <row r="697" spans="1:26" x14ac:dyDescent="0.25">
      <c r="A697" s="6">
        <f t="shared" si="80"/>
        <v>696</v>
      </c>
      <c r="B697" s="6" t="s">
        <v>620</v>
      </c>
      <c r="C697" s="7">
        <v>45828</v>
      </c>
      <c r="D697" s="7">
        <v>45834</v>
      </c>
      <c r="E697" s="24">
        <v>84.6</v>
      </c>
      <c r="F697" s="26">
        <f t="shared" si="76"/>
        <v>84.6</v>
      </c>
      <c r="G697" s="8">
        <v>421601</v>
      </c>
      <c r="H697" s="8" t="s">
        <v>1626</v>
      </c>
      <c r="I697" s="8">
        <v>1</v>
      </c>
      <c r="J697" s="8">
        <v>1</v>
      </c>
      <c r="K697" s="8">
        <f t="shared" si="81"/>
        <v>0</v>
      </c>
      <c r="L697" s="6" t="s">
        <v>688</v>
      </c>
      <c r="M697" s="7">
        <v>45836</v>
      </c>
      <c r="N697" s="9">
        <v>14805</v>
      </c>
      <c r="O697" s="6" t="s">
        <v>627</v>
      </c>
      <c r="P697" s="54">
        <v>58152577136</v>
      </c>
      <c r="Q697" s="54" t="s">
        <v>46</v>
      </c>
      <c r="R697" s="10" t="s">
        <v>305</v>
      </c>
      <c r="S697" s="40"/>
      <c r="T697" s="6" t="s">
        <v>24</v>
      </c>
      <c r="U697" s="6" t="str">
        <f>VLOOKUP(O697,'Customer List'!B:C,2,)</f>
        <v>Hyderabad</v>
      </c>
      <c r="V697" s="47"/>
      <c r="W697" s="7">
        <v>45838</v>
      </c>
      <c r="X697" s="6">
        <f t="shared" si="77"/>
        <v>2</v>
      </c>
      <c r="Y697" s="6" t="str">
        <f t="shared" si="78"/>
        <v>Saturday</v>
      </c>
      <c r="Z697" s="6" t="str">
        <f t="shared" si="79"/>
        <v>Monday</v>
      </c>
    </row>
    <row r="698" spans="1:26" x14ac:dyDescent="0.25">
      <c r="A698" s="6">
        <f t="shared" si="80"/>
        <v>697</v>
      </c>
      <c r="B698" s="6" t="s">
        <v>620</v>
      </c>
      <c r="C698" s="7">
        <v>45828</v>
      </c>
      <c r="D698" s="7">
        <v>45834</v>
      </c>
      <c r="E698" s="24">
        <v>160.30000000000001</v>
      </c>
      <c r="F698" s="26">
        <f t="shared" si="76"/>
        <v>641.20000000000005</v>
      </c>
      <c r="G698" s="8">
        <v>422302</v>
      </c>
      <c r="H698" s="8" t="s">
        <v>1359</v>
      </c>
      <c r="I698" s="8">
        <v>4</v>
      </c>
      <c r="J698" s="8">
        <v>4</v>
      </c>
      <c r="K698" s="8">
        <f t="shared" si="81"/>
        <v>0</v>
      </c>
      <c r="L698" s="6" t="s">
        <v>704</v>
      </c>
      <c r="M698" s="7">
        <v>45836</v>
      </c>
      <c r="N698" s="9">
        <v>99386</v>
      </c>
      <c r="O698" s="6" t="s">
        <v>258</v>
      </c>
      <c r="P698" s="54">
        <v>58152581384</v>
      </c>
      <c r="Q698" s="54" t="s">
        <v>46</v>
      </c>
      <c r="R698" s="10">
        <v>4</v>
      </c>
      <c r="S698" s="40"/>
      <c r="T698" s="6" t="s">
        <v>24</v>
      </c>
      <c r="U698" s="6" t="str">
        <f>VLOOKUP(O698,'Customer List'!B:C,2,)</f>
        <v>Gujrat</v>
      </c>
      <c r="V698" s="47"/>
      <c r="W698" s="7">
        <v>45838</v>
      </c>
      <c r="X698" s="6">
        <f t="shared" si="77"/>
        <v>2</v>
      </c>
      <c r="Y698" s="6" t="str">
        <f t="shared" si="78"/>
        <v>Saturday</v>
      </c>
      <c r="Z698" s="6" t="str">
        <f t="shared" si="79"/>
        <v>Monday</v>
      </c>
    </row>
    <row r="699" spans="1:26" x14ac:dyDescent="0.25">
      <c r="A699" s="6">
        <f t="shared" si="80"/>
        <v>698</v>
      </c>
      <c r="B699" s="6" t="s">
        <v>620</v>
      </c>
      <c r="C699" s="7">
        <v>45828</v>
      </c>
      <c r="D699" s="7">
        <v>45834</v>
      </c>
      <c r="E699" s="24">
        <v>62.3</v>
      </c>
      <c r="F699" s="26">
        <f t="shared" si="76"/>
        <v>62.3</v>
      </c>
      <c r="G699" s="8">
        <v>423101</v>
      </c>
      <c r="H699" s="8" t="s">
        <v>1284</v>
      </c>
      <c r="I699" s="8">
        <v>1</v>
      </c>
      <c r="J699" s="8">
        <v>1</v>
      </c>
      <c r="K699" s="8">
        <f t="shared" si="81"/>
        <v>0</v>
      </c>
      <c r="L699" s="6" t="s">
        <v>697</v>
      </c>
      <c r="M699" s="7">
        <v>45836</v>
      </c>
      <c r="N699" s="9">
        <v>9656.5</v>
      </c>
      <c r="O699" s="6" t="s">
        <v>270</v>
      </c>
      <c r="P699" s="54">
        <v>58152577722</v>
      </c>
      <c r="Q699" s="54" t="s">
        <v>46</v>
      </c>
      <c r="R699" s="10">
        <v>-20</v>
      </c>
      <c r="S699" s="40"/>
      <c r="T699" s="6" t="s">
        <v>24</v>
      </c>
      <c r="U699" s="6" t="str">
        <f>VLOOKUP(O699,'Customer List'!B:C,2,)</f>
        <v>Banglore</v>
      </c>
      <c r="V699" s="47"/>
      <c r="W699" s="7">
        <v>45838</v>
      </c>
      <c r="X699" s="6">
        <f t="shared" si="77"/>
        <v>2</v>
      </c>
      <c r="Y699" s="6" t="str">
        <f t="shared" si="78"/>
        <v>Saturday</v>
      </c>
      <c r="Z699" s="6" t="str">
        <f t="shared" si="79"/>
        <v>Monday</v>
      </c>
    </row>
    <row r="700" spans="1:26" x14ac:dyDescent="0.25">
      <c r="A700" s="6">
        <f t="shared" si="80"/>
        <v>699</v>
      </c>
      <c r="B700" s="6" t="s">
        <v>620</v>
      </c>
      <c r="C700" s="7">
        <v>45828</v>
      </c>
      <c r="D700" s="7">
        <v>45834</v>
      </c>
      <c r="E700" s="24">
        <v>49.8</v>
      </c>
      <c r="F700" s="26">
        <f t="shared" si="76"/>
        <v>49.8</v>
      </c>
      <c r="G700" s="8">
        <v>423113</v>
      </c>
      <c r="H700" s="8" t="s">
        <v>1523</v>
      </c>
      <c r="I700" s="8">
        <v>1</v>
      </c>
      <c r="J700" s="8">
        <v>1</v>
      </c>
      <c r="K700" s="8">
        <f t="shared" si="81"/>
        <v>0</v>
      </c>
      <c r="L700" s="6" t="s">
        <v>725</v>
      </c>
      <c r="M700" s="7">
        <v>45838</v>
      </c>
      <c r="N700" s="9">
        <v>7719</v>
      </c>
      <c r="O700" s="6" t="s">
        <v>171</v>
      </c>
      <c r="P700" s="54">
        <v>58152616966</v>
      </c>
      <c r="Q700" s="54" t="s">
        <v>46</v>
      </c>
      <c r="R700" s="10">
        <v>-20</v>
      </c>
      <c r="S700" s="40"/>
      <c r="T700" s="6" t="s">
        <v>24</v>
      </c>
      <c r="U700" s="6" t="str">
        <f>VLOOKUP(O700,'Customer List'!B:C,2,)</f>
        <v>Lucknow</v>
      </c>
      <c r="V700" s="47"/>
      <c r="W700" s="7">
        <v>45840</v>
      </c>
      <c r="X700" s="6">
        <f t="shared" si="77"/>
        <v>2</v>
      </c>
      <c r="Y700" s="6" t="str">
        <f t="shared" si="78"/>
        <v>Monday</v>
      </c>
      <c r="Z700" s="6" t="str">
        <f t="shared" si="79"/>
        <v>Wednesday</v>
      </c>
    </row>
    <row r="701" spans="1:26" x14ac:dyDescent="0.25">
      <c r="A701" s="6">
        <f t="shared" si="80"/>
        <v>700</v>
      </c>
      <c r="B701" s="6" t="s">
        <v>620</v>
      </c>
      <c r="C701" s="7">
        <v>45828</v>
      </c>
      <c r="D701" s="7">
        <v>45834</v>
      </c>
      <c r="E701" s="24">
        <v>53.4</v>
      </c>
      <c r="F701" s="26">
        <f t="shared" si="76"/>
        <v>53.4</v>
      </c>
      <c r="G701" s="8">
        <v>423115</v>
      </c>
      <c r="H701" s="8" t="s">
        <v>1627</v>
      </c>
      <c r="I701" s="8">
        <v>1</v>
      </c>
      <c r="J701" s="8">
        <v>1</v>
      </c>
      <c r="K701" s="8">
        <f t="shared" si="81"/>
        <v>0</v>
      </c>
      <c r="L701" s="6" t="s">
        <v>701</v>
      </c>
      <c r="M701" s="7">
        <v>45836</v>
      </c>
      <c r="N701" s="9">
        <v>7609.5</v>
      </c>
      <c r="O701" s="6" t="s">
        <v>623</v>
      </c>
      <c r="P701" s="54">
        <v>58152577475</v>
      </c>
      <c r="Q701" s="54" t="s">
        <v>46</v>
      </c>
      <c r="R701" s="10">
        <v>-20</v>
      </c>
      <c r="S701" s="40"/>
      <c r="T701" s="6" t="s">
        <v>24</v>
      </c>
      <c r="U701" s="6" t="str">
        <f>VLOOKUP(O701,'Customer List'!B:C,2,)</f>
        <v>Bhuvneshwar</v>
      </c>
      <c r="V701" s="47"/>
      <c r="W701" s="7">
        <v>45839</v>
      </c>
      <c r="X701" s="6">
        <f t="shared" si="77"/>
        <v>3</v>
      </c>
      <c r="Y701" s="6" t="str">
        <f t="shared" si="78"/>
        <v>Saturday</v>
      </c>
      <c r="Z701" s="6" t="str">
        <f t="shared" si="79"/>
        <v>Tuesday</v>
      </c>
    </row>
    <row r="702" spans="1:26" x14ac:dyDescent="0.25">
      <c r="A702" s="6">
        <f t="shared" si="80"/>
        <v>701</v>
      </c>
      <c r="B702" s="6" t="s">
        <v>620</v>
      </c>
      <c r="C702" s="7">
        <v>45828</v>
      </c>
      <c r="D702" s="7">
        <v>45834</v>
      </c>
      <c r="E702" s="24">
        <v>201.6</v>
      </c>
      <c r="F702" s="26">
        <f t="shared" si="76"/>
        <v>604.79999999999995</v>
      </c>
      <c r="G702" s="8">
        <v>423303</v>
      </c>
      <c r="H702" s="8" t="s">
        <v>1267</v>
      </c>
      <c r="I702" s="8">
        <v>3</v>
      </c>
      <c r="J702" s="8"/>
      <c r="K702" s="8">
        <f t="shared" si="81"/>
        <v>3</v>
      </c>
      <c r="L702" s="6"/>
      <c r="M702" s="7"/>
      <c r="N702" s="9"/>
      <c r="O702" s="6" t="s">
        <v>2047</v>
      </c>
      <c r="P702" s="54"/>
      <c r="Q702" s="54"/>
      <c r="R702" s="10">
        <v>-20</v>
      </c>
      <c r="S702" s="40" t="s">
        <v>815</v>
      </c>
      <c r="T702" s="6" t="s">
        <v>24</v>
      </c>
      <c r="U702" s="6" t="str">
        <f>VLOOKUP(O702,'Customer List'!B:C,2,)</f>
        <v>STOCK</v>
      </c>
      <c r="V702" s="47" t="s">
        <v>1162</v>
      </c>
      <c r="W702" s="7"/>
      <c r="X702" s="6" t="str">
        <f t="shared" si="77"/>
        <v/>
      </c>
      <c r="Y702" s="6" t="str">
        <f t="shared" si="78"/>
        <v/>
      </c>
      <c r="Z702" s="6" t="str">
        <f t="shared" si="79"/>
        <v/>
      </c>
    </row>
    <row r="703" spans="1:26" x14ac:dyDescent="0.25">
      <c r="A703" s="6">
        <f t="shared" si="80"/>
        <v>702</v>
      </c>
      <c r="B703" s="6" t="s">
        <v>620</v>
      </c>
      <c r="C703" s="7">
        <v>45828</v>
      </c>
      <c r="D703" s="7">
        <v>45834</v>
      </c>
      <c r="E703" s="24">
        <v>75.75</v>
      </c>
      <c r="F703" s="26">
        <f t="shared" si="76"/>
        <v>75.75</v>
      </c>
      <c r="G703" s="8">
        <v>423801</v>
      </c>
      <c r="H703" s="8" t="s">
        <v>1628</v>
      </c>
      <c r="I703" s="8">
        <v>1</v>
      </c>
      <c r="J703" s="8">
        <v>1</v>
      </c>
      <c r="K703" s="8">
        <f t="shared" si="81"/>
        <v>0</v>
      </c>
      <c r="L703" s="6" t="s">
        <v>723</v>
      </c>
      <c r="M703" s="7">
        <v>45838</v>
      </c>
      <c r="N703" s="9">
        <v>10959</v>
      </c>
      <c r="O703" s="6" t="s">
        <v>636</v>
      </c>
      <c r="P703" s="54">
        <v>58152616782</v>
      </c>
      <c r="Q703" s="54" t="s">
        <v>46</v>
      </c>
      <c r="R703" s="10">
        <v>-20</v>
      </c>
      <c r="S703" s="40"/>
      <c r="T703" s="6" t="s">
        <v>24</v>
      </c>
      <c r="U703" s="6" t="str">
        <f>VLOOKUP(O703,'Customer List'!B:C,2,)</f>
        <v>Telangana</v>
      </c>
      <c r="V703" s="47"/>
      <c r="W703" s="7">
        <v>45839</v>
      </c>
      <c r="X703" s="6">
        <f t="shared" si="77"/>
        <v>1</v>
      </c>
      <c r="Y703" s="6" t="str">
        <f t="shared" si="78"/>
        <v>Monday</v>
      </c>
      <c r="Z703" s="6" t="str">
        <f t="shared" si="79"/>
        <v>Tuesday</v>
      </c>
    </row>
    <row r="704" spans="1:26" x14ac:dyDescent="0.25">
      <c r="A704" s="6">
        <f t="shared" si="80"/>
        <v>703</v>
      </c>
      <c r="B704" s="6" t="s">
        <v>620</v>
      </c>
      <c r="C704" s="7">
        <v>45828</v>
      </c>
      <c r="D704" s="7">
        <v>45834</v>
      </c>
      <c r="E704" s="24">
        <v>165.6</v>
      </c>
      <c r="F704" s="26">
        <f t="shared" si="76"/>
        <v>165.6</v>
      </c>
      <c r="G704" s="8">
        <v>426803</v>
      </c>
      <c r="H704" s="8" t="s">
        <v>1629</v>
      </c>
      <c r="I704" s="8">
        <v>1</v>
      </c>
      <c r="J704" s="8">
        <v>1</v>
      </c>
      <c r="K704" s="8">
        <f t="shared" si="81"/>
        <v>0</v>
      </c>
      <c r="L704" s="6" t="s">
        <v>708</v>
      </c>
      <c r="M704" s="7">
        <v>45836</v>
      </c>
      <c r="N704" s="9">
        <v>30801.599999999999</v>
      </c>
      <c r="O704" s="6" t="s">
        <v>624</v>
      </c>
      <c r="P704" s="54">
        <v>58152580813</v>
      </c>
      <c r="Q704" s="54" t="s">
        <v>46</v>
      </c>
      <c r="R704" s="10">
        <v>4</v>
      </c>
      <c r="S704" s="40"/>
      <c r="T704" s="6" t="s">
        <v>24</v>
      </c>
      <c r="U704" s="6" t="str">
        <f>VLOOKUP(O704,'Customer List'!B:C,2,)</f>
        <v>Kerala</v>
      </c>
      <c r="V704" s="47"/>
      <c r="W704" s="7">
        <v>45839</v>
      </c>
      <c r="X704" s="6">
        <f t="shared" si="77"/>
        <v>3</v>
      </c>
      <c r="Y704" s="6" t="str">
        <f t="shared" si="78"/>
        <v>Saturday</v>
      </c>
      <c r="Z704" s="6" t="str">
        <f t="shared" si="79"/>
        <v>Tuesday</v>
      </c>
    </row>
    <row r="705" spans="1:26" x14ac:dyDescent="0.25">
      <c r="A705" s="6">
        <f t="shared" si="80"/>
        <v>704</v>
      </c>
      <c r="B705" s="6" t="s">
        <v>620</v>
      </c>
      <c r="C705" s="7">
        <v>45828</v>
      </c>
      <c r="D705" s="7">
        <v>45834</v>
      </c>
      <c r="E705" s="24">
        <v>366</v>
      </c>
      <c r="F705" s="26">
        <f t="shared" si="76"/>
        <v>732</v>
      </c>
      <c r="G705" s="8">
        <v>430104</v>
      </c>
      <c r="H705" s="8" t="s">
        <v>236</v>
      </c>
      <c r="I705" s="8">
        <v>2</v>
      </c>
      <c r="J705" s="8">
        <v>2</v>
      </c>
      <c r="K705" s="8">
        <f t="shared" si="81"/>
        <v>0</v>
      </c>
      <c r="L705" s="6" t="s">
        <v>724</v>
      </c>
      <c r="M705" s="7">
        <v>45838</v>
      </c>
      <c r="N705" s="9">
        <v>50960</v>
      </c>
      <c r="O705" s="6" t="s">
        <v>277</v>
      </c>
      <c r="P705" s="54">
        <v>58152616546</v>
      </c>
      <c r="Q705" s="54" t="s">
        <v>46</v>
      </c>
      <c r="R705" s="10">
        <v>4</v>
      </c>
      <c r="S705" s="40"/>
      <c r="T705" s="6" t="s">
        <v>24</v>
      </c>
      <c r="U705" s="6" t="str">
        <f>VLOOKUP(O705,'Customer List'!B:C,2,)</f>
        <v>Mumbai</v>
      </c>
      <c r="V705" s="47"/>
      <c r="W705" s="7">
        <v>45839</v>
      </c>
      <c r="X705" s="6">
        <f t="shared" si="77"/>
        <v>1</v>
      </c>
      <c r="Y705" s="6" t="str">
        <f t="shared" si="78"/>
        <v>Monday</v>
      </c>
      <c r="Z705" s="6" t="str">
        <f t="shared" si="79"/>
        <v>Tuesday</v>
      </c>
    </row>
    <row r="706" spans="1:26" x14ac:dyDescent="0.25">
      <c r="A706" s="6">
        <f t="shared" si="80"/>
        <v>705</v>
      </c>
      <c r="B706" s="6" t="s">
        <v>620</v>
      </c>
      <c r="C706" s="7">
        <v>45828</v>
      </c>
      <c r="D706" s="7">
        <v>45834</v>
      </c>
      <c r="E706" s="24">
        <v>291</v>
      </c>
      <c r="F706" s="26">
        <f t="shared" si="76"/>
        <v>291</v>
      </c>
      <c r="G706" s="8">
        <v>439707</v>
      </c>
      <c r="H706" s="8" t="s">
        <v>1630</v>
      </c>
      <c r="I706" s="8">
        <v>1</v>
      </c>
      <c r="J706" s="8">
        <v>1</v>
      </c>
      <c r="K706" s="8">
        <f t="shared" si="81"/>
        <v>0</v>
      </c>
      <c r="L706" s="6" t="s">
        <v>725</v>
      </c>
      <c r="M706" s="7">
        <v>45838</v>
      </c>
      <c r="N706" s="9">
        <v>45105</v>
      </c>
      <c r="O706" s="6" t="s">
        <v>171</v>
      </c>
      <c r="P706" s="54">
        <v>58152616966</v>
      </c>
      <c r="Q706" s="54" t="s">
        <v>46</v>
      </c>
      <c r="R706" s="10">
        <v>4</v>
      </c>
      <c r="S706" s="40"/>
      <c r="T706" s="6" t="s">
        <v>24</v>
      </c>
      <c r="U706" s="6" t="str">
        <f>VLOOKUP(O706,'Customer List'!B:C,2,)</f>
        <v>Lucknow</v>
      </c>
      <c r="V706" s="47"/>
      <c r="W706" s="7">
        <v>45840</v>
      </c>
      <c r="X706" s="6">
        <f t="shared" si="77"/>
        <v>2</v>
      </c>
      <c r="Y706" s="6" t="str">
        <f t="shared" si="78"/>
        <v>Monday</v>
      </c>
      <c r="Z706" s="6" t="str">
        <f t="shared" si="79"/>
        <v>Wednesday</v>
      </c>
    </row>
    <row r="707" spans="1:26" x14ac:dyDescent="0.25">
      <c r="A707" s="6">
        <f t="shared" si="80"/>
        <v>706</v>
      </c>
      <c r="B707" s="6" t="s">
        <v>620</v>
      </c>
      <c r="C707" s="7">
        <v>45828</v>
      </c>
      <c r="D707" s="7">
        <v>45834</v>
      </c>
      <c r="E707" s="24">
        <v>193.8</v>
      </c>
      <c r="F707" s="26">
        <f t="shared" si="76"/>
        <v>193.8</v>
      </c>
      <c r="G707" s="8">
        <v>502528</v>
      </c>
      <c r="H707" s="8" t="s">
        <v>1631</v>
      </c>
      <c r="I707" s="8">
        <v>1</v>
      </c>
      <c r="J707" s="8">
        <v>1</v>
      </c>
      <c r="K707" s="8">
        <f t="shared" si="81"/>
        <v>0</v>
      </c>
      <c r="L707" s="6" t="s">
        <v>695</v>
      </c>
      <c r="M707" s="7">
        <v>45836</v>
      </c>
      <c r="N707" s="9">
        <v>30039</v>
      </c>
      <c r="O707" s="6" t="s">
        <v>45</v>
      </c>
      <c r="P707" s="54">
        <v>58152579251</v>
      </c>
      <c r="Q707" s="54" t="s">
        <v>46</v>
      </c>
      <c r="R707" s="10">
        <v>4</v>
      </c>
      <c r="S707" s="40"/>
      <c r="T707" s="6" t="s">
        <v>24</v>
      </c>
      <c r="U707" s="6" t="str">
        <f>VLOOKUP(O707,'Customer List'!B:C,2,)</f>
        <v>Pune</v>
      </c>
      <c r="V707" s="47"/>
      <c r="W707" s="7">
        <v>45840</v>
      </c>
      <c r="X707" s="6">
        <f t="shared" si="77"/>
        <v>4</v>
      </c>
      <c r="Y707" s="6" t="str">
        <f t="shared" si="78"/>
        <v>Saturday</v>
      </c>
      <c r="Z707" s="6" t="str">
        <f t="shared" si="79"/>
        <v>Wednesday</v>
      </c>
    </row>
    <row r="708" spans="1:26" x14ac:dyDescent="0.25">
      <c r="A708" s="6">
        <f t="shared" si="80"/>
        <v>707</v>
      </c>
      <c r="B708" s="6" t="s">
        <v>620</v>
      </c>
      <c r="C708" s="7">
        <v>45828</v>
      </c>
      <c r="D708" s="7">
        <v>45834</v>
      </c>
      <c r="E708" s="24">
        <v>99.6</v>
      </c>
      <c r="F708" s="26">
        <f t="shared" ref="F708:F771" si="82">E708*I708</f>
        <v>199.2</v>
      </c>
      <c r="G708" s="8">
        <v>503807</v>
      </c>
      <c r="H708" s="8" t="s">
        <v>1632</v>
      </c>
      <c r="I708" s="8">
        <v>2</v>
      </c>
      <c r="J708" s="8">
        <v>2</v>
      </c>
      <c r="K708" s="8">
        <f t="shared" si="81"/>
        <v>0</v>
      </c>
      <c r="L708" s="6" t="s">
        <v>686</v>
      </c>
      <c r="M708" s="7">
        <v>45836</v>
      </c>
      <c r="N708" s="9">
        <v>15438</v>
      </c>
      <c r="O708" s="6" t="s">
        <v>679</v>
      </c>
      <c r="P708" s="54">
        <v>58152574561</v>
      </c>
      <c r="Q708" s="54" t="s">
        <v>46</v>
      </c>
      <c r="R708" s="10">
        <v>4</v>
      </c>
      <c r="S708" s="40"/>
      <c r="T708" s="6" t="s">
        <v>24</v>
      </c>
      <c r="U708" s="6" t="str">
        <f>VLOOKUP(O708,'Customer List'!B:C,2,)</f>
        <v>Hyderabad</v>
      </c>
      <c r="V708" s="47"/>
      <c r="W708" s="7">
        <v>45838</v>
      </c>
      <c r="X708" s="6">
        <f t="shared" si="77"/>
        <v>2</v>
      </c>
      <c r="Y708" s="6" t="str">
        <f t="shared" si="78"/>
        <v>Saturday</v>
      </c>
      <c r="Z708" s="6" t="str">
        <f t="shared" si="79"/>
        <v>Monday</v>
      </c>
    </row>
    <row r="709" spans="1:26" x14ac:dyDescent="0.25">
      <c r="A709" s="6">
        <f t="shared" si="80"/>
        <v>708</v>
      </c>
      <c r="B709" s="6" t="s">
        <v>620</v>
      </c>
      <c r="C709" s="7">
        <v>45828</v>
      </c>
      <c r="D709" s="7">
        <v>45834</v>
      </c>
      <c r="E709" s="24">
        <v>292.8</v>
      </c>
      <c r="F709" s="26">
        <f t="shared" si="82"/>
        <v>292.8</v>
      </c>
      <c r="G709" s="8">
        <v>505824</v>
      </c>
      <c r="H709" s="8" t="s">
        <v>1633</v>
      </c>
      <c r="I709" s="8">
        <v>1</v>
      </c>
      <c r="J709" s="8">
        <v>1</v>
      </c>
      <c r="K709" s="8">
        <f t="shared" si="81"/>
        <v>0</v>
      </c>
      <c r="L709" s="6" t="s">
        <v>743</v>
      </c>
      <c r="M709" s="7">
        <v>45836</v>
      </c>
      <c r="N709" s="9">
        <v>26474</v>
      </c>
      <c r="O709" s="6" t="s">
        <v>637</v>
      </c>
      <c r="P709" s="54"/>
      <c r="Q709" s="54"/>
      <c r="R709" s="10">
        <v>4</v>
      </c>
      <c r="S709" s="40"/>
      <c r="T709" s="6" t="s">
        <v>24</v>
      </c>
      <c r="U709" s="6" t="str">
        <f>VLOOKUP(O709,'Customer List'!B:C,2,)</f>
        <v>Ropar</v>
      </c>
      <c r="V709" s="47"/>
      <c r="W709" s="7"/>
      <c r="X709" s="6" t="str">
        <f t="shared" ref="X709:X772" si="83">IF(W709="", "", W709-M709)</f>
        <v/>
      </c>
      <c r="Y709" s="6" t="str">
        <f t="shared" ref="Y709:Y772" si="84">IF(M709="", "", TEXT(M709, "dddd"))</f>
        <v>Saturday</v>
      </c>
      <c r="Z709" s="6" t="str">
        <f t="shared" ref="Z709:Z772" si="85">IF(W709="", "", TEXT(W709, "dddd"))</f>
        <v/>
      </c>
    </row>
    <row r="710" spans="1:26" x14ac:dyDescent="0.25">
      <c r="A710" s="6">
        <f t="shared" si="80"/>
        <v>709</v>
      </c>
      <c r="B710" s="6" t="s">
        <v>620</v>
      </c>
      <c r="C710" s="7">
        <v>45828</v>
      </c>
      <c r="D710" s="7">
        <v>45834</v>
      </c>
      <c r="E710" s="24">
        <v>292.8</v>
      </c>
      <c r="F710" s="26">
        <f t="shared" si="82"/>
        <v>292.8</v>
      </c>
      <c r="G710" s="8">
        <v>505824</v>
      </c>
      <c r="H710" s="8" t="s">
        <v>1633</v>
      </c>
      <c r="I710" s="8">
        <v>1</v>
      </c>
      <c r="J710" s="8">
        <v>1</v>
      </c>
      <c r="K710" s="8">
        <f t="shared" si="81"/>
        <v>0</v>
      </c>
      <c r="L710" s="6" t="s">
        <v>747</v>
      </c>
      <c r="M710" s="7">
        <v>45838</v>
      </c>
      <c r="N710" s="9">
        <v>22021</v>
      </c>
      <c r="O710" s="6" t="s">
        <v>48</v>
      </c>
      <c r="P710" s="54"/>
      <c r="Q710" s="54"/>
      <c r="R710" s="10">
        <v>4</v>
      </c>
      <c r="S710" s="40"/>
      <c r="T710" s="6" t="s">
        <v>24</v>
      </c>
      <c r="U710" s="6" t="str">
        <f>VLOOKUP(O710,'Customer List'!B:C,2,)</f>
        <v>Faridabad</v>
      </c>
      <c r="V710" s="47"/>
      <c r="W710" s="7"/>
      <c r="X710" s="6" t="str">
        <f t="shared" si="83"/>
        <v/>
      </c>
      <c r="Y710" s="6" t="str">
        <f t="shared" si="84"/>
        <v>Monday</v>
      </c>
      <c r="Z710" s="6" t="str">
        <f t="shared" si="85"/>
        <v/>
      </c>
    </row>
    <row r="711" spans="1:26" x14ac:dyDescent="0.25">
      <c r="A711" s="6">
        <f t="shared" si="80"/>
        <v>710</v>
      </c>
      <c r="B711" s="6" t="s">
        <v>620</v>
      </c>
      <c r="C711" s="7">
        <v>45828</v>
      </c>
      <c r="D711" s="7">
        <v>45834</v>
      </c>
      <c r="E711" s="24">
        <v>137.4</v>
      </c>
      <c r="F711" s="26">
        <f t="shared" si="82"/>
        <v>137.4</v>
      </c>
      <c r="G711" s="8">
        <v>573002</v>
      </c>
      <c r="H711" s="8" t="s">
        <v>1634</v>
      </c>
      <c r="I711" s="8">
        <v>1</v>
      </c>
      <c r="J711" s="8">
        <v>1</v>
      </c>
      <c r="K711" s="8">
        <f t="shared" si="81"/>
        <v>0</v>
      </c>
      <c r="L711" s="6" t="s">
        <v>681</v>
      </c>
      <c r="M711" s="7">
        <v>45836</v>
      </c>
      <c r="N711" s="9">
        <v>19579.5</v>
      </c>
      <c r="O711" s="6" t="s">
        <v>248</v>
      </c>
      <c r="P711" s="54">
        <v>58152578643</v>
      </c>
      <c r="Q711" s="54" t="s">
        <v>46</v>
      </c>
      <c r="R711" s="10">
        <v>-20</v>
      </c>
      <c r="S711" s="40"/>
      <c r="T711" s="6" t="s">
        <v>24</v>
      </c>
      <c r="U711" s="6" t="str">
        <f>VLOOKUP(O711,'Customer List'!B:C,2,)</f>
        <v>Mumbai</v>
      </c>
      <c r="V711" s="47"/>
      <c r="W711" s="7">
        <v>45838</v>
      </c>
      <c r="X711" s="6">
        <f t="shared" si="83"/>
        <v>2</v>
      </c>
      <c r="Y711" s="6" t="str">
        <f t="shared" si="84"/>
        <v>Saturday</v>
      </c>
      <c r="Z711" s="6" t="str">
        <f t="shared" si="85"/>
        <v>Monday</v>
      </c>
    </row>
    <row r="712" spans="1:26" x14ac:dyDescent="0.25">
      <c r="A712" s="6">
        <f t="shared" si="80"/>
        <v>711</v>
      </c>
      <c r="B712" s="6" t="s">
        <v>620</v>
      </c>
      <c r="C712" s="7">
        <v>45828</v>
      </c>
      <c r="D712" s="7">
        <v>45834</v>
      </c>
      <c r="E712" s="24">
        <v>112.8</v>
      </c>
      <c r="F712" s="26">
        <f t="shared" si="82"/>
        <v>225.6</v>
      </c>
      <c r="G712" s="8">
        <v>575402</v>
      </c>
      <c r="H712" s="8" t="s">
        <v>1635</v>
      </c>
      <c r="I712" s="8">
        <v>2</v>
      </c>
      <c r="J712" s="8">
        <v>2</v>
      </c>
      <c r="K712" s="8">
        <f t="shared" si="81"/>
        <v>0</v>
      </c>
      <c r="L712" s="6" t="s">
        <v>708</v>
      </c>
      <c r="M712" s="7">
        <v>45836</v>
      </c>
      <c r="N712" s="9">
        <v>20980.799999999999</v>
      </c>
      <c r="O712" s="6" t="s">
        <v>624</v>
      </c>
      <c r="P712" s="54">
        <v>58152580813</v>
      </c>
      <c r="Q712" s="54" t="s">
        <v>46</v>
      </c>
      <c r="R712" s="10">
        <v>-20</v>
      </c>
      <c r="S712" s="40"/>
      <c r="T712" s="6" t="s">
        <v>24</v>
      </c>
      <c r="U712" s="6" t="str">
        <f>VLOOKUP(O712,'Customer List'!B:C,2,)</f>
        <v>Kerala</v>
      </c>
      <c r="V712" s="47"/>
      <c r="W712" s="7">
        <v>45839</v>
      </c>
      <c r="X712" s="6">
        <f t="shared" si="83"/>
        <v>3</v>
      </c>
      <c r="Y712" s="6" t="str">
        <f t="shared" si="84"/>
        <v>Saturday</v>
      </c>
      <c r="Z712" s="6" t="str">
        <f t="shared" si="85"/>
        <v>Tuesday</v>
      </c>
    </row>
    <row r="713" spans="1:26" x14ac:dyDescent="0.25">
      <c r="A713" s="6">
        <f t="shared" si="80"/>
        <v>712</v>
      </c>
      <c r="B713" s="6" t="s">
        <v>620</v>
      </c>
      <c r="C713" s="7">
        <v>45828</v>
      </c>
      <c r="D713" s="7">
        <v>45834</v>
      </c>
      <c r="E713" s="24">
        <v>60.6</v>
      </c>
      <c r="F713" s="26">
        <f t="shared" si="82"/>
        <v>60.6</v>
      </c>
      <c r="G713" s="8">
        <v>633601</v>
      </c>
      <c r="H713" s="8" t="s">
        <v>1636</v>
      </c>
      <c r="I713" s="8">
        <v>1</v>
      </c>
      <c r="J713" s="8">
        <v>1</v>
      </c>
      <c r="K713" s="8">
        <f t="shared" si="81"/>
        <v>0</v>
      </c>
      <c r="L713" s="6" t="s">
        <v>651</v>
      </c>
      <c r="M713" s="7">
        <v>45835</v>
      </c>
      <c r="N713" s="9">
        <v>0</v>
      </c>
      <c r="O713" s="6" t="s">
        <v>628</v>
      </c>
      <c r="P713" s="54" t="s">
        <v>642</v>
      </c>
      <c r="Q713" s="54" t="s">
        <v>643</v>
      </c>
      <c r="R713" s="10">
        <v>4</v>
      </c>
      <c r="S713" s="40"/>
      <c r="T713" s="6" t="s">
        <v>24</v>
      </c>
      <c r="U713" s="6" t="str">
        <f>VLOOKUP(O713,'Customer List'!B:C,2,)</f>
        <v>Delhi</v>
      </c>
      <c r="V713" s="47"/>
      <c r="W713" s="7"/>
      <c r="X713" s="6" t="str">
        <f t="shared" si="83"/>
        <v/>
      </c>
      <c r="Y713" s="6" t="str">
        <f t="shared" si="84"/>
        <v>Friday</v>
      </c>
      <c r="Z713" s="6" t="str">
        <f t="shared" si="85"/>
        <v/>
      </c>
    </row>
    <row r="714" spans="1:26" x14ac:dyDescent="0.25">
      <c r="A714" s="6">
        <f t="shared" si="80"/>
        <v>713</v>
      </c>
      <c r="B714" s="6" t="s">
        <v>620</v>
      </c>
      <c r="C714" s="7">
        <v>45828</v>
      </c>
      <c r="D714" s="7">
        <v>45834</v>
      </c>
      <c r="E714" s="24">
        <v>49.8</v>
      </c>
      <c r="F714" s="26">
        <f t="shared" si="82"/>
        <v>49.8</v>
      </c>
      <c r="G714" s="8">
        <v>640905</v>
      </c>
      <c r="H714" s="8" t="s">
        <v>1637</v>
      </c>
      <c r="I714" s="8">
        <v>1</v>
      </c>
      <c r="J714" s="8">
        <v>1</v>
      </c>
      <c r="K714" s="8">
        <f t="shared" si="81"/>
        <v>0</v>
      </c>
      <c r="L714" s="6" t="s">
        <v>720</v>
      </c>
      <c r="M714" s="7">
        <v>45838</v>
      </c>
      <c r="N714" s="9">
        <v>9005.5</v>
      </c>
      <c r="O714" s="6" t="s">
        <v>638</v>
      </c>
      <c r="P714" s="54">
        <v>58152615894</v>
      </c>
      <c r="Q714" s="54" t="s">
        <v>46</v>
      </c>
      <c r="R714" s="10">
        <v>4</v>
      </c>
      <c r="S714" s="40"/>
      <c r="T714" s="6" t="s">
        <v>24</v>
      </c>
      <c r="U714" s="6" t="str">
        <f>VLOOKUP(O714,'Customer List'!B:C,2,)</f>
        <v>Chennai</v>
      </c>
      <c r="V714" s="47"/>
      <c r="W714" s="7">
        <v>45839</v>
      </c>
      <c r="X714" s="6">
        <f t="shared" si="83"/>
        <v>1</v>
      </c>
      <c r="Y714" s="6" t="str">
        <f t="shared" si="84"/>
        <v>Monday</v>
      </c>
      <c r="Z714" s="6" t="str">
        <f t="shared" si="85"/>
        <v>Tuesday</v>
      </c>
    </row>
    <row r="715" spans="1:26" x14ac:dyDescent="0.25">
      <c r="A715" s="6">
        <f t="shared" si="80"/>
        <v>714</v>
      </c>
      <c r="B715" s="6" t="s">
        <v>620</v>
      </c>
      <c r="C715" s="7">
        <v>45828</v>
      </c>
      <c r="D715" s="7">
        <v>45834</v>
      </c>
      <c r="E715" s="24">
        <v>160.19999999999999</v>
      </c>
      <c r="F715" s="26">
        <f t="shared" si="82"/>
        <v>160.19999999999999</v>
      </c>
      <c r="G715" s="8">
        <v>640930</v>
      </c>
      <c r="H715" s="8" t="s">
        <v>1638</v>
      </c>
      <c r="I715" s="8">
        <v>1</v>
      </c>
      <c r="J715" s="8">
        <v>1</v>
      </c>
      <c r="K715" s="8">
        <f t="shared" si="81"/>
        <v>0</v>
      </c>
      <c r="L715" s="6" t="s">
        <v>734</v>
      </c>
      <c r="M715" s="7">
        <v>45838</v>
      </c>
      <c r="N715" s="9">
        <v>24831</v>
      </c>
      <c r="O715" s="6" t="s">
        <v>680</v>
      </c>
      <c r="P715" s="54" t="s">
        <v>642</v>
      </c>
      <c r="Q715" s="54" t="s">
        <v>643</v>
      </c>
      <c r="R715" s="10">
        <v>4</v>
      </c>
      <c r="S715" s="40" t="s">
        <v>655</v>
      </c>
      <c r="T715" s="6" t="s">
        <v>24</v>
      </c>
      <c r="U715" s="6" t="str">
        <f>VLOOKUP(O715,'Customer List'!B:C,2,)</f>
        <v>Delhi</v>
      </c>
      <c r="V715" s="47"/>
      <c r="W715" s="7"/>
      <c r="X715" s="6" t="str">
        <f t="shared" si="83"/>
        <v/>
      </c>
      <c r="Y715" s="6" t="str">
        <f t="shared" si="84"/>
        <v>Monday</v>
      </c>
      <c r="Z715" s="6" t="str">
        <f t="shared" si="85"/>
        <v/>
      </c>
    </row>
    <row r="716" spans="1:26" x14ac:dyDescent="0.25">
      <c r="A716" s="6">
        <f t="shared" si="80"/>
        <v>715</v>
      </c>
      <c r="B716" s="6" t="s">
        <v>620</v>
      </c>
      <c r="C716" s="7">
        <v>45828</v>
      </c>
      <c r="D716" s="7">
        <v>45834</v>
      </c>
      <c r="E716" s="24">
        <v>160.19999999999999</v>
      </c>
      <c r="F716" s="26">
        <f t="shared" si="82"/>
        <v>160.19999999999999</v>
      </c>
      <c r="G716" s="8">
        <v>640932</v>
      </c>
      <c r="H716" s="8" t="s">
        <v>1639</v>
      </c>
      <c r="I716" s="8">
        <v>1</v>
      </c>
      <c r="J716" s="8">
        <v>1</v>
      </c>
      <c r="K716" s="8">
        <f t="shared" si="81"/>
        <v>0</v>
      </c>
      <c r="L716" s="6" t="s">
        <v>725</v>
      </c>
      <c r="M716" s="7">
        <v>45838</v>
      </c>
      <c r="N716" s="9">
        <v>24831</v>
      </c>
      <c r="O716" s="6" t="s">
        <v>171</v>
      </c>
      <c r="P716" s="54">
        <v>58152616966</v>
      </c>
      <c r="Q716" s="54" t="s">
        <v>46</v>
      </c>
      <c r="R716" s="10">
        <v>4</v>
      </c>
      <c r="S716" s="40"/>
      <c r="T716" s="6" t="s">
        <v>24</v>
      </c>
      <c r="U716" s="6" t="str">
        <f>VLOOKUP(O716,'Customer List'!B:C,2,)</f>
        <v>Lucknow</v>
      </c>
      <c r="V716" s="47"/>
      <c r="W716" s="7">
        <v>45840</v>
      </c>
      <c r="X716" s="6">
        <f t="shared" si="83"/>
        <v>2</v>
      </c>
      <c r="Y716" s="6" t="str">
        <f t="shared" si="84"/>
        <v>Monday</v>
      </c>
      <c r="Z716" s="6" t="str">
        <f t="shared" si="85"/>
        <v>Wednesday</v>
      </c>
    </row>
    <row r="717" spans="1:26" x14ac:dyDescent="0.25">
      <c r="A717" s="6">
        <f t="shared" ref="A717:A780" si="86">A716+1</f>
        <v>716</v>
      </c>
      <c r="B717" s="6" t="s">
        <v>620</v>
      </c>
      <c r="C717" s="7">
        <v>45828</v>
      </c>
      <c r="D717" s="7">
        <v>45834</v>
      </c>
      <c r="E717" s="24">
        <v>193.8</v>
      </c>
      <c r="F717" s="26">
        <f t="shared" si="82"/>
        <v>193.8</v>
      </c>
      <c r="G717" s="8">
        <v>801807</v>
      </c>
      <c r="H717" s="8" t="s">
        <v>1640</v>
      </c>
      <c r="I717" s="8">
        <v>1</v>
      </c>
      <c r="J717" s="8">
        <v>1</v>
      </c>
      <c r="K717" s="8">
        <f t="shared" si="81"/>
        <v>0</v>
      </c>
      <c r="L717" s="6" t="s">
        <v>678</v>
      </c>
      <c r="M717" s="7">
        <v>45835</v>
      </c>
      <c r="N717" s="9">
        <v>30685</v>
      </c>
      <c r="O717" s="6" t="s">
        <v>219</v>
      </c>
      <c r="P717" s="54" t="s">
        <v>1144</v>
      </c>
      <c r="Q717" s="54" t="s">
        <v>1144</v>
      </c>
      <c r="R717" s="10">
        <v>4</v>
      </c>
      <c r="S717" s="40"/>
      <c r="T717" s="6" t="s">
        <v>24</v>
      </c>
      <c r="U717" s="6" t="str">
        <f>VLOOKUP(O717,'Customer List'!B:C,2,)</f>
        <v>Delhi</v>
      </c>
      <c r="V717" s="47"/>
      <c r="W717" s="7"/>
      <c r="X717" s="6" t="str">
        <f t="shared" si="83"/>
        <v/>
      </c>
      <c r="Y717" s="6" t="str">
        <f t="shared" si="84"/>
        <v>Friday</v>
      </c>
      <c r="Z717" s="6" t="str">
        <f t="shared" si="85"/>
        <v/>
      </c>
    </row>
    <row r="718" spans="1:26" x14ac:dyDescent="0.25">
      <c r="A718" s="6">
        <f t="shared" si="86"/>
        <v>717</v>
      </c>
      <c r="B718" s="6" t="s">
        <v>620</v>
      </c>
      <c r="C718" s="7">
        <v>45828</v>
      </c>
      <c r="D718" s="7">
        <v>45834</v>
      </c>
      <c r="E718" s="24">
        <v>259.8</v>
      </c>
      <c r="F718" s="26">
        <f t="shared" si="82"/>
        <v>259.8</v>
      </c>
      <c r="G718" s="8">
        <v>802001</v>
      </c>
      <c r="H718" s="8" t="s">
        <v>1641</v>
      </c>
      <c r="I718" s="8">
        <v>1</v>
      </c>
      <c r="J718" s="8">
        <v>1</v>
      </c>
      <c r="K718" s="8">
        <f t="shared" ref="K718:K719" si="87">I718-J718</f>
        <v>0</v>
      </c>
      <c r="L718" s="6" t="s">
        <v>713</v>
      </c>
      <c r="M718" s="7">
        <v>45836</v>
      </c>
      <c r="N718" s="9">
        <v>50336.25</v>
      </c>
      <c r="O718" s="6" t="s">
        <v>325</v>
      </c>
      <c r="P718" s="54">
        <v>58152580183</v>
      </c>
      <c r="Q718" s="54" t="s">
        <v>46</v>
      </c>
      <c r="R718" s="10">
        <v>4</v>
      </c>
      <c r="S718" s="40"/>
      <c r="T718" s="6" t="s">
        <v>24</v>
      </c>
      <c r="U718" s="6" t="str">
        <f>VLOOKUP(O718,'Customer List'!B:C,2,)</f>
        <v>Gujrat</v>
      </c>
      <c r="V718" s="47"/>
      <c r="W718" s="7">
        <v>45838</v>
      </c>
      <c r="X718" s="6">
        <f t="shared" si="83"/>
        <v>2</v>
      </c>
      <c r="Y718" s="6" t="str">
        <f t="shared" si="84"/>
        <v>Saturday</v>
      </c>
      <c r="Z718" s="6" t="str">
        <f t="shared" si="85"/>
        <v>Monday</v>
      </c>
    </row>
    <row r="719" spans="1:26" x14ac:dyDescent="0.25">
      <c r="A719" s="6">
        <f t="shared" si="86"/>
        <v>718</v>
      </c>
      <c r="B719" s="6" t="s">
        <v>620</v>
      </c>
      <c r="C719" s="7">
        <v>45828</v>
      </c>
      <c r="D719" s="7">
        <v>45834</v>
      </c>
      <c r="E719" s="24">
        <v>332.4</v>
      </c>
      <c r="F719" s="26">
        <f t="shared" si="82"/>
        <v>332.4</v>
      </c>
      <c r="G719" s="8">
        <v>803001</v>
      </c>
      <c r="H719" s="8" t="s">
        <v>1371</v>
      </c>
      <c r="I719" s="8">
        <v>1</v>
      </c>
      <c r="J719" s="8">
        <v>1</v>
      </c>
      <c r="K719" s="8">
        <f t="shared" si="87"/>
        <v>0</v>
      </c>
      <c r="L719" s="6" t="s">
        <v>818</v>
      </c>
      <c r="M719" s="7">
        <v>45840</v>
      </c>
      <c r="N719" s="9">
        <v>49860</v>
      </c>
      <c r="O719" s="6" t="s">
        <v>639</v>
      </c>
      <c r="P719" s="54" t="s">
        <v>642</v>
      </c>
      <c r="Q719" s="54" t="s">
        <v>731</v>
      </c>
      <c r="R719" s="10">
        <v>4</v>
      </c>
      <c r="S719" s="40"/>
      <c r="T719" s="6" t="s">
        <v>24</v>
      </c>
      <c r="U719" s="6" t="str">
        <f>VLOOKUP(O719,'Customer List'!B:C,2,)</f>
        <v>Manesar</v>
      </c>
      <c r="V719" s="47"/>
      <c r="W719" s="7"/>
      <c r="X719" s="6" t="str">
        <f t="shared" si="83"/>
        <v/>
      </c>
      <c r="Y719" s="6" t="str">
        <f t="shared" si="84"/>
        <v>Wednesday</v>
      </c>
      <c r="Z719" s="6" t="str">
        <f t="shared" si="85"/>
        <v/>
      </c>
    </row>
    <row r="720" spans="1:26" ht="30" x14ac:dyDescent="0.25">
      <c r="A720" s="6">
        <f t="shared" si="86"/>
        <v>719</v>
      </c>
      <c r="B720" s="6" t="s">
        <v>186</v>
      </c>
      <c r="C720" s="7">
        <v>45834</v>
      </c>
      <c r="D720" s="7">
        <v>45834</v>
      </c>
      <c r="E720" s="24">
        <v>5</v>
      </c>
      <c r="F720" s="26">
        <f t="shared" si="82"/>
        <v>5</v>
      </c>
      <c r="G720" s="8">
        <v>740809</v>
      </c>
      <c r="H720" s="8" t="s">
        <v>1642</v>
      </c>
      <c r="I720" s="8">
        <v>1</v>
      </c>
      <c r="J720" s="8">
        <v>1</v>
      </c>
      <c r="K720" s="8">
        <f t="shared" ref="K720:K742" si="88">I720-J720</f>
        <v>0</v>
      </c>
      <c r="L720" s="6" t="s">
        <v>647</v>
      </c>
      <c r="M720" s="7">
        <v>45834</v>
      </c>
      <c r="N720" s="9">
        <v>0</v>
      </c>
      <c r="O720" s="6" t="s">
        <v>573</v>
      </c>
      <c r="P720" s="54"/>
      <c r="Q720" s="54"/>
      <c r="R720" s="10">
        <v>4</v>
      </c>
      <c r="S720" s="40" t="s">
        <v>648</v>
      </c>
      <c r="T720" s="6" t="s">
        <v>24</v>
      </c>
      <c r="U720" s="6" t="str">
        <f>VLOOKUP(O720,'Customer List'!B:C,2,)</f>
        <v>Banglore</v>
      </c>
      <c r="V720" s="47"/>
      <c r="W720" s="7"/>
      <c r="X720" s="6" t="str">
        <f t="shared" si="83"/>
        <v/>
      </c>
      <c r="Y720" s="6" t="str">
        <f t="shared" si="84"/>
        <v>Thursday</v>
      </c>
      <c r="Z720" s="6" t="str">
        <f t="shared" si="85"/>
        <v/>
      </c>
    </row>
    <row r="721" spans="1:26" ht="30" x14ac:dyDescent="0.25">
      <c r="A721" s="6">
        <f t="shared" si="86"/>
        <v>720</v>
      </c>
      <c r="B721" s="6" t="s">
        <v>186</v>
      </c>
      <c r="C721" s="7">
        <v>45834</v>
      </c>
      <c r="D721" s="7">
        <v>45834</v>
      </c>
      <c r="E721" s="24">
        <v>41.3</v>
      </c>
      <c r="F721" s="26">
        <f t="shared" si="82"/>
        <v>41.3</v>
      </c>
      <c r="G721" s="8">
        <v>740811</v>
      </c>
      <c r="H721" s="8" t="s">
        <v>250</v>
      </c>
      <c r="I721" s="8">
        <v>1</v>
      </c>
      <c r="J721" s="8">
        <v>1</v>
      </c>
      <c r="K721" s="8">
        <f t="shared" si="88"/>
        <v>0</v>
      </c>
      <c r="L721" s="6" t="s">
        <v>647</v>
      </c>
      <c r="M721" s="7">
        <v>45834</v>
      </c>
      <c r="N721" s="9">
        <v>0</v>
      </c>
      <c r="O721" s="6" t="s">
        <v>573</v>
      </c>
      <c r="P721" s="54"/>
      <c r="Q721" s="54"/>
      <c r="R721" s="10">
        <v>4</v>
      </c>
      <c r="S721" s="40" t="s">
        <v>648</v>
      </c>
      <c r="T721" s="6" t="s">
        <v>24</v>
      </c>
      <c r="U721" s="6" t="str">
        <f>VLOOKUP(O721,'Customer List'!B:C,2,)</f>
        <v>Banglore</v>
      </c>
      <c r="V721" s="47"/>
      <c r="W721" s="7"/>
      <c r="X721" s="6" t="str">
        <f t="shared" si="83"/>
        <v/>
      </c>
      <c r="Y721" s="6" t="str">
        <f t="shared" si="84"/>
        <v>Thursday</v>
      </c>
      <c r="Z721" s="6" t="str">
        <f t="shared" si="85"/>
        <v/>
      </c>
    </row>
    <row r="722" spans="1:26" ht="30" x14ac:dyDescent="0.25">
      <c r="A722" s="6">
        <f t="shared" si="86"/>
        <v>721</v>
      </c>
      <c r="B722" s="6" t="s">
        <v>186</v>
      </c>
      <c r="C722" s="7">
        <v>45834</v>
      </c>
      <c r="D722" s="7">
        <v>45834</v>
      </c>
      <c r="E722" s="24">
        <v>82.6</v>
      </c>
      <c r="F722" s="26">
        <f t="shared" si="82"/>
        <v>82.6</v>
      </c>
      <c r="G722" s="8">
        <v>741146</v>
      </c>
      <c r="H722" s="8" t="s">
        <v>1387</v>
      </c>
      <c r="I722" s="8">
        <v>1</v>
      </c>
      <c r="J722" s="8">
        <v>1</v>
      </c>
      <c r="K722" s="8">
        <f t="shared" si="88"/>
        <v>0</v>
      </c>
      <c r="L722" s="6" t="s">
        <v>647</v>
      </c>
      <c r="M722" s="7">
        <v>45834</v>
      </c>
      <c r="N722" s="9">
        <v>0</v>
      </c>
      <c r="O722" s="6" t="s">
        <v>573</v>
      </c>
      <c r="P722" s="54"/>
      <c r="Q722" s="54"/>
      <c r="R722" s="10">
        <v>4</v>
      </c>
      <c r="S722" s="40" t="s">
        <v>648</v>
      </c>
      <c r="T722" s="6" t="s">
        <v>24</v>
      </c>
      <c r="U722" s="6" t="str">
        <f>VLOOKUP(O722,'Customer List'!B:C,2,)</f>
        <v>Banglore</v>
      </c>
      <c r="V722" s="47"/>
      <c r="W722" s="7"/>
      <c r="X722" s="6" t="str">
        <f t="shared" si="83"/>
        <v/>
      </c>
      <c r="Y722" s="6" t="str">
        <f t="shared" si="84"/>
        <v>Thursday</v>
      </c>
      <c r="Z722" s="6" t="str">
        <f t="shared" si="85"/>
        <v/>
      </c>
    </row>
    <row r="723" spans="1:26" x14ac:dyDescent="0.25">
      <c r="A723" s="6">
        <f t="shared" si="86"/>
        <v>722</v>
      </c>
      <c r="B723" s="6">
        <v>174958</v>
      </c>
      <c r="C723" s="7">
        <v>45832</v>
      </c>
      <c r="D723" s="7">
        <v>45835</v>
      </c>
      <c r="E723" s="24">
        <v>103.2</v>
      </c>
      <c r="F723" s="26">
        <f t="shared" si="82"/>
        <v>103.2</v>
      </c>
      <c r="G723" s="8" t="s">
        <v>660</v>
      </c>
      <c r="H723" s="8"/>
      <c r="I723" s="8">
        <v>1</v>
      </c>
      <c r="J723" s="8">
        <v>1</v>
      </c>
      <c r="K723" s="8">
        <f t="shared" si="88"/>
        <v>0</v>
      </c>
      <c r="L723" s="6" t="s">
        <v>718</v>
      </c>
      <c r="M723" s="7">
        <v>45838</v>
      </c>
      <c r="N723" s="9">
        <v>12642</v>
      </c>
      <c r="O723" s="6" t="s">
        <v>421</v>
      </c>
      <c r="P723" s="54">
        <v>58152615754</v>
      </c>
      <c r="Q723" s="54" t="s">
        <v>46</v>
      </c>
      <c r="R723" s="10">
        <v>4</v>
      </c>
      <c r="S723" s="40"/>
      <c r="T723" s="6" t="s">
        <v>429</v>
      </c>
      <c r="U723" s="6" t="str">
        <f>VLOOKUP(O723,'Customer List'!B:C,2,)</f>
        <v>Kolkata</v>
      </c>
      <c r="V723" s="47"/>
      <c r="W723" s="7">
        <v>45839</v>
      </c>
      <c r="X723" s="6">
        <f t="shared" si="83"/>
        <v>1</v>
      </c>
      <c r="Y723" s="6" t="str">
        <f t="shared" si="84"/>
        <v>Monday</v>
      </c>
      <c r="Z723" s="6" t="str">
        <f t="shared" si="85"/>
        <v>Tuesday</v>
      </c>
    </row>
    <row r="724" spans="1:26" x14ac:dyDescent="0.25">
      <c r="A724" s="6">
        <f t="shared" si="86"/>
        <v>723</v>
      </c>
      <c r="B724" s="6">
        <v>174958</v>
      </c>
      <c r="C724" s="7">
        <v>45832</v>
      </c>
      <c r="D724" s="7">
        <v>45835</v>
      </c>
      <c r="E724" s="24">
        <v>378</v>
      </c>
      <c r="F724" s="26">
        <f t="shared" si="82"/>
        <v>378</v>
      </c>
      <c r="G724" s="8" t="s">
        <v>426</v>
      </c>
      <c r="H724" s="8"/>
      <c r="I724" s="8">
        <v>1</v>
      </c>
      <c r="J724" s="8">
        <v>1</v>
      </c>
      <c r="K724" s="8">
        <f t="shared" si="88"/>
        <v>0</v>
      </c>
      <c r="L724" s="6" t="s">
        <v>726</v>
      </c>
      <c r="M724" s="7">
        <v>45838</v>
      </c>
      <c r="N724" s="9">
        <v>12642</v>
      </c>
      <c r="O724" s="6" t="s">
        <v>665</v>
      </c>
      <c r="P724" s="54">
        <v>58152616686</v>
      </c>
      <c r="Q724" s="54" t="s">
        <v>46</v>
      </c>
      <c r="R724" s="10">
        <v>4</v>
      </c>
      <c r="S724" s="40"/>
      <c r="T724" s="6" t="s">
        <v>429</v>
      </c>
      <c r="U724" s="6" t="str">
        <f>VLOOKUP(O724,'Customer List'!B:C,2,)</f>
        <v>Bhopal</v>
      </c>
      <c r="V724" s="47"/>
      <c r="W724" s="7">
        <v>45840</v>
      </c>
      <c r="X724" s="6">
        <f t="shared" si="83"/>
        <v>2</v>
      </c>
      <c r="Y724" s="6" t="str">
        <f t="shared" si="84"/>
        <v>Monday</v>
      </c>
      <c r="Z724" s="6" t="str">
        <f t="shared" si="85"/>
        <v>Wednesday</v>
      </c>
    </row>
    <row r="725" spans="1:26" x14ac:dyDescent="0.25">
      <c r="A725" s="6">
        <f t="shared" si="86"/>
        <v>724</v>
      </c>
      <c r="B725" s="6">
        <v>174958</v>
      </c>
      <c r="C725" s="7">
        <v>45832</v>
      </c>
      <c r="D725" s="7">
        <v>45835</v>
      </c>
      <c r="E725" s="24">
        <v>103.2</v>
      </c>
      <c r="F725" s="26">
        <f t="shared" si="82"/>
        <v>103.2</v>
      </c>
      <c r="G725" s="8" t="s">
        <v>661</v>
      </c>
      <c r="H725" s="8"/>
      <c r="I725" s="8">
        <v>1</v>
      </c>
      <c r="J725" s="8">
        <v>1</v>
      </c>
      <c r="K725" s="8">
        <f t="shared" si="88"/>
        <v>0</v>
      </c>
      <c r="L725" s="6" t="s">
        <v>726</v>
      </c>
      <c r="M725" s="7">
        <v>45838</v>
      </c>
      <c r="N725" s="9">
        <v>12642</v>
      </c>
      <c r="O725" s="6" t="s">
        <v>665</v>
      </c>
      <c r="P725" s="54">
        <v>58152616686</v>
      </c>
      <c r="Q725" s="54" t="s">
        <v>46</v>
      </c>
      <c r="R725" s="10">
        <v>4</v>
      </c>
      <c r="S725" s="40"/>
      <c r="T725" s="6" t="s">
        <v>429</v>
      </c>
      <c r="U725" s="6" t="str">
        <f>VLOOKUP(O725,'Customer List'!B:C,2,)</f>
        <v>Bhopal</v>
      </c>
      <c r="V725" s="47"/>
      <c r="W725" s="7">
        <v>45840</v>
      </c>
      <c r="X725" s="6">
        <f t="shared" si="83"/>
        <v>2</v>
      </c>
      <c r="Y725" s="6" t="str">
        <f t="shared" si="84"/>
        <v>Monday</v>
      </c>
      <c r="Z725" s="6" t="str">
        <f t="shared" si="85"/>
        <v>Wednesday</v>
      </c>
    </row>
    <row r="726" spans="1:26" x14ac:dyDescent="0.25">
      <c r="A726" s="6">
        <f t="shared" si="86"/>
        <v>725</v>
      </c>
      <c r="B726" s="6">
        <v>174958</v>
      </c>
      <c r="C726" s="7">
        <v>45832</v>
      </c>
      <c r="D726" s="7">
        <v>45835</v>
      </c>
      <c r="E726" s="24">
        <v>103.2</v>
      </c>
      <c r="F726" s="26">
        <f t="shared" si="82"/>
        <v>103.2</v>
      </c>
      <c r="G726" s="8" t="s">
        <v>662</v>
      </c>
      <c r="H726" s="8"/>
      <c r="I726" s="8">
        <v>1</v>
      </c>
      <c r="J726" s="8">
        <v>1</v>
      </c>
      <c r="K726" s="8">
        <f t="shared" si="88"/>
        <v>0</v>
      </c>
      <c r="L726" s="6" t="s">
        <v>726</v>
      </c>
      <c r="M726" s="7">
        <v>45838</v>
      </c>
      <c r="N726" s="9">
        <v>12642</v>
      </c>
      <c r="O726" s="6" t="s">
        <v>665</v>
      </c>
      <c r="P726" s="54">
        <v>58152616686</v>
      </c>
      <c r="Q726" s="54" t="s">
        <v>46</v>
      </c>
      <c r="R726" s="10">
        <v>4</v>
      </c>
      <c r="S726" s="40"/>
      <c r="T726" s="6" t="s">
        <v>429</v>
      </c>
      <c r="U726" s="6" t="str">
        <f>VLOOKUP(O726,'Customer List'!B:C,2,)</f>
        <v>Bhopal</v>
      </c>
      <c r="V726" s="47"/>
      <c r="W726" s="7">
        <v>45840</v>
      </c>
      <c r="X726" s="6">
        <f t="shared" si="83"/>
        <v>2</v>
      </c>
      <c r="Y726" s="6" t="str">
        <f t="shared" si="84"/>
        <v>Monday</v>
      </c>
      <c r="Z726" s="6" t="str">
        <f t="shared" si="85"/>
        <v>Wednesday</v>
      </c>
    </row>
    <row r="727" spans="1:26" x14ac:dyDescent="0.25">
      <c r="A727" s="6">
        <f t="shared" si="86"/>
        <v>726</v>
      </c>
      <c r="B727" s="6">
        <v>174958</v>
      </c>
      <c r="C727" s="7">
        <v>45832</v>
      </c>
      <c r="D727" s="7">
        <v>45835</v>
      </c>
      <c r="E727" s="24">
        <v>103.2</v>
      </c>
      <c r="F727" s="26">
        <f t="shared" si="82"/>
        <v>103.2</v>
      </c>
      <c r="G727" s="8" t="s">
        <v>663</v>
      </c>
      <c r="H727" s="8"/>
      <c r="I727" s="8">
        <v>1</v>
      </c>
      <c r="J727" s="8">
        <v>1</v>
      </c>
      <c r="K727" s="8">
        <f t="shared" si="88"/>
        <v>0</v>
      </c>
      <c r="L727" s="6" t="s">
        <v>726</v>
      </c>
      <c r="M727" s="7">
        <v>45838</v>
      </c>
      <c r="N727" s="9">
        <v>12642</v>
      </c>
      <c r="O727" s="6" t="s">
        <v>665</v>
      </c>
      <c r="P727" s="54">
        <v>58152616686</v>
      </c>
      <c r="Q727" s="54" t="s">
        <v>46</v>
      </c>
      <c r="R727" s="10">
        <v>4</v>
      </c>
      <c r="S727" s="40"/>
      <c r="T727" s="6" t="s">
        <v>429</v>
      </c>
      <c r="U727" s="6" t="str">
        <f>VLOOKUP(O727,'Customer List'!B:C,2,)</f>
        <v>Bhopal</v>
      </c>
      <c r="V727" s="47"/>
      <c r="W727" s="7">
        <v>45840</v>
      </c>
      <c r="X727" s="6">
        <f t="shared" si="83"/>
        <v>2</v>
      </c>
      <c r="Y727" s="6" t="str">
        <f t="shared" si="84"/>
        <v>Monday</v>
      </c>
      <c r="Z727" s="6" t="str">
        <f t="shared" si="85"/>
        <v>Wednesday</v>
      </c>
    </row>
    <row r="728" spans="1:26" x14ac:dyDescent="0.25">
      <c r="A728" s="6">
        <f t="shared" si="86"/>
        <v>727</v>
      </c>
      <c r="B728" s="6">
        <v>174958</v>
      </c>
      <c r="C728" s="7">
        <v>45832</v>
      </c>
      <c r="D728" s="7">
        <v>45835</v>
      </c>
      <c r="E728" s="24">
        <v>103.2</v>
      </c>
      <c r="F728" s="26">
        <f t="shared" si="82"/>
        <v>103.2</v>
      </c>
      <c r="G728" s="8" t="s">
        <v>664</v>
      </c>
      <c r="H728" s="8"/>
      <c r="I728" s="8">
        <v>1</v>
      </c>
      <c r="J728" s="8">
        <v>1</v>
      </c>
      <c r="K728" s="8">
        <f t="shared" si="88"/>
        <v>0</v>
      </c>
      <c r="L728" s="6" t="s">
        <v>726</v>
      </c>
      <c r="M728" s="7">
        <v>45838</v>
      </c>
      <c r="N728" s="9">
        <v>12642</v>
      </c>
      <c r="O728" s="6" t="s">
        <v>665</v>
      </c>
      <c r="P728" s="54">
        <v>58152616686</v>
      </c>
      <c r="Q728" s="54" t="s">
        <v>46</v>
      </c>
      <c r="R728" s="10">
        <v>4</v>
      </c>
      <c r="S728" s="40"/>
      <c r="T728" s="6" t="s">
        <v>429</v>
      </c>
      <c r="U728" s="6" t="str">
        <f>VLOOKUP(O728,'Customer List'!B:C,2,)</f>
        <v>Bhopal</v>
      </c>
      <c r="V728" s="47"/>
      <c r="W728" s="7">
        <v>45840</v>
      </c>
      <c r="X728" s="6">
        <f t="shared" si="83"/>
        <v>2</v>
      </c>
      <c r="Y728" s="6" t="str">
        <f t="shared" si="84"/>
        <v>Monday</v>
      </c>
      <c r="Z728" s="6" t="str">
        <f t="shared" si="85"/>
        <v>Wednesday</v>
      </c>
    </row>
    <row r="729" spans="1:26" x14ac:dyDescent="0.25">
      <c r="A729" s="6">
        <f t="shared" si="86"/>
        <v>728</v>
      </c>
      <c r="B729" s="6" t="s">
        <v>666</v>
      </c>
      <c r="C729" s="7">
        <v>45832</v>
      </c>
      <c r="D729" s="7">
        <v>45835</v>
      </c>
      <c r="E729" s="24">
        <v>304</v>
      </c>
      <c r="F729" s="26">
        <f t="shared" si="82"/>
        <v>304</v>
      </c>
      <c r="G729" s="8" t="s">
        <v>667</v>
      </c>
      <c r="H729" s="8"/>
      <c r="I729" s="8">
        <v>1</v>
      </c>
      <c r="J729" s="8">
        <v>1</v>
      </c>
      <c r="K729" s="8">
        <f t="shared" si="88"/>
        <v>0</v>
      </c>
      <c r="L729" s="6" t="s">
        <v>706</v>
      </c>
      <c r="M729" s="7">
        <v>45836</v>
      </c>
      <c r="N729" s="9">
        <v>41496</v>
      </c>
      <c r="O729" s="6" t="s">
        <v>634</v>
      </c>
      <c r="P729" s="54">
        <v>58152577943</v>
      </c>
      <c r="Q729" s="54" t="s">
        <v>46</v>
      </c>
      <c r="R729" s="10">
        <v>-20</v>
      </c>
      <c r="S729" s="40"/>
      <c r="T729" s="6" t="s">
        <v>670</v>
      </c>
      <c r="U729" s="6" t="str">
        <f>VLOOKUP(O729,'Customer List'!B:C,2,)</f>
        <v>Banglore</v>
      </c>
      <c r="V729" s="47"/>
      <c r="W729" s="7">
        <v>45838</v>
      </c>
      <c r="X729" s="6">
        <f t="shared" si="83"/>
        <v>2</v>
      </c>
      <c r="Y729" s="6" t="str">
        <f t="shared" si="84"/>
        <v>Saturday</v>
      </c>
      <c r="Z729" s="6" t="str">
        <f t="shared" si="85"/>
        <v>Monday</v>
      </c>
    </row>
    <row r="730" spans="1:26" x14ac:dyDescent="0.25">
      <c r="A730" s="6">
        <f t="shared" si="86"/>
        <v>729</v>
      </c>
      <c r="B730" s="6" t="s">
        <v>666</v>
      </c>
      <c r="C730" s="7">
        <v>45832</v>
      </c>
      <c r="D730" s="7">
        <v>45835</v>
      </c>
      <c r="E730" s="24">
        <v>360</v>
      </c>
      <c r="F730" s="26">
        <f t="shared" si="82"/>
        <v>360</v>
      </c>
      <c r="G730" s="8" t="s">
        <v>668</v>
      </c>
      <c r="H730" s="8"/>
      <c r="I730" s="8">
        <v>1</v>
      </c>
      <c r="J730" s="8">
        <v>1</v>
      </c>
      <c r="K730" s="8">
        <f t="shared" si="88"/>
        <v>0</v>
      </c>
      <c r="L730" s="6" t="s">
        <v>706</v>
      </c>
      <c r="M730" s="7">
        <v>45836</v>
      </c>
      <c r="N730" s="9">
        <v>49140</v>
      </c>
      <c r="O730" s="6" t="s">
        <v>634</v>
      </c>
      <c r="P730" s="54">
        <v>58152577943</v>
      </c>
      <c r="Q730" s="54" t="s">
        <v>46</v>
      </c>
      <c r="R730" s="10">
        <v>-20</v>
      </c>
      <c r="S730" s="40"/>
      <c r="T730" s="6" t="s">
        <v>670</v>
      </c>
      <c r="U730" s="6" t="str">
        <f>VLOOKUP(O730,'Customer List'!B:C,2,)</f>
        <v>Banglore</v>
      </c>
      <c r="V730" s="47"/>
      <c r="W730" s="7">
        <v>45838</v>
      </c>
      <c r="X730" s="6">
        <f t="shared" si="83"/>
        <v>2</v>
      </c>
      <c r="Y730" s="6" t="str">
        <f t="shared" si="84"/>
        <v>Saturday</v>
      </c>
      <c r="Z730" s="6" t="str">
        <f t="shared" si="85"/>
        <v>Monday</v>
      </c>
    </row>
    <row r="731" spans="1:26" x14ac:dyDescent="0.25">
      <c r="A731" s="6">
        <f t="shared" si="86"/>
        <v>730</v>
      </c>
      <c r="B731" s="6" t="s">
        <v>666</v>
      </c>
      <c r="C731" s="7">
        <v>45832</v>
      </c>
      <c r="D731" s="7">
        <v>45835</v>
      </c>
      <c r="E731" s="24">
        <v>255.5</v>
      </c>
      <c r="F731" s="26">
        <f t="shared" si="82"/>
        <v>255.5</v>
      </c>
      <c r="G731" s="8" t="s">
        <v>669</v>
      </c>
      <c r="H731" s="8"/>
      <c r="I731" s="8">
        <v>1</v>
      </c>
      <c r="J731" s="8">
        <v>1</v>
      </c>
      <c r="K731" s="8">
        <f t="shared" si="88"/>
        <v>0</v>
      </c>
      <c r="L731" s="6" t="s">
        <v>728</v>
      </c>
      <c r="M731" s="7">
        <v>45838</v>
      </c>
      <c r="N731" s="9">
        <v>34580</v>
      </c>
      <c r="O731" s="6" t="s">
        <v>635</v>
      </c>
      <c r="P731" s="54">
        <v>58152615533</v>
      </c>
      <c r="Q731" s="54" t="s">
        <v>46</v>
      </c>
      <c r="R731" s="10">
        <v>-20</v>
      </c>
      <c r="S731" s="40"/>
      <c r="T731" s="6" t="s">
        <v>670</v>
      </c>
      <c r="U731" s="6" t="str">
        <f>VLOOKUP(O731,'Customer List'!B:C,2,)</f>
        <v>Gujrat</v>
      </c>
      <c r="V731" s="47"/>
      <c r="W731" s="7">
        <v>45839</v>
      </c>
      <c r="X731" s="6">
        <f t="shared" si="83"/>
        <v>1</v>
      </c>
      <c r="Y731" s="6" t="str">
        <f t="shared" si="84"/>
        <v>Monday</v>
      </c>
      <c r="Z731" s="6" t="str">
        <f t="shared" si="85"/>
        <v>Tuesday</v>
      </c>
    </row>
    <row r="732" spans="1:26" x14ac:dyDescent="0.25">
      <c r="A732" s="6">
        <f t="shared" si="86"/>
        <v>731</v>
      </c>
      <c r="B732" s="6" t="s">
        <v>672</v>
      </c>
      <c r="C732" s="7">
        <v>45831</v>
      </c>
      <c r="D732" s="7">
        <v>45835</v>
      </c>
      <c r="E732" s="24">
        <v>44.8</v>
      </c>
      <c r="F732" s="26">
        <f t="shared" si="82"/>
        <v>44.8</v>
      </c>
      <c r="G732" s="8" t="s">
        <v>687</v>
      </c>
      <c r="H732" s="8"/>
      <c r="I732" s="8">
        <v>1</v>
      </c>
      <c r="J732" s="8">
        <v>1</v>
      </c>
      <c r="K732" s="8">
        <f t="shared" si="88"/>
        <v>0</v>
      </c>
      <c r="L732" s="6" t="s">
        <v>694</v>
      </c>
      <c r="M732" s="7">
        <v>45836</v>
      </c>
      <c r="N732" s="9">
        <v>6944</v>
      </c>
      <c r="O732" s="6" t="s">
        <v>627</v>
      </c>
      <c r="P732" s="54">
        <v>58152577136</v>
      </c>
      <c r="Q732" s="54" t="s">
        <v>46</v>
      </c>
      <c r="R732" s="10">
        <v>-20</v>
      </c>
      <c r="S732" s="40"/>
      <c r="T732" s="6" t="s">
        <v>513</v>
      </c>
      <c r="U732" s="6" t="str">
        <f>VLOOKUP(O732,'Customer List'!B:C,2,)</f>
        <v>Hyderabad</v>
      </c>
      <c r="V732" s="47"/>
      <c r="W732" s="7">
        <v>45838</v>
      </c>
      <c r="X732" s="6">
        <f t="shared" si="83"/>
        <v>2</v>
      </c>
      <c r="Y732" s="6" t="str">
        <f t="shared" si="84"/>
        <v>Saturday</v>
      </c>
      <c r="Z732" s="6" t="str">
        <f t="shared" si="85"/>
        <v>Monday</v>
      </c>
    </row>
    <row r="733" spans="1:26" x14ac:dyDescent="0.25">
      <c r="A733" s="6">
        <f t="shared" si="86"/>
        <v>732</v>
      </c>
      <c r="B733" s="6" t="s">
        <v>672</v>
      </c>
      <c r="C733" s="7">
        <v>45831</v>
      </c>
      <c r="D733" s="7">
        <v>45835</v>
      </c>
      <c r="E733" s="24">
        <v>72</v>
      </c>
      <c r="F733" s="26">
        <f t="shared" si="82"/>
        <v>72</v>
      </c>
      <c r="G733" s="8" t="s">
        <v>671</v>
      </c>
      <c r="H733" s="8"/>
      <c r="I733" s="8">
        <v>1</v>
      </c>
      <c r="J733" s="8">
        <v>1</v>
      </c>
      <c r="K733" s="8">
        <f t="shared" si="88"/>
        <v>0</v>
      </c>
      <c r="L733" s="6" t="s">
        <v>719</v>
      </c>
      <c r="M733" s="7">
        <v>45838</v>
      </c>
      <c r="N733" s="9">
        <v>10462.5</v>
      </c>
      <c r="O733" s="6" t="s">
        <v>217</v>
      </c>
      <c r="P733" s="54">
        <v>58152615043</v>
      </c>
      <c r="Q733" s="54" t="s">
        <v>46</v>
      </c>
      <c r="R733" s="10">
        <v>-20</v>
      </c>
      <c r="S733" s="40"/>
      <c r="T733" s="6" t="s">
        <v>513</v>
      </c>
      <c r="U733" s="6" t="str">
        <f>VLOOKUP(O733,'Customer List'!B:C,2,)</f>
        <v>Banglore</v>
      </c>
      <c r="V733" s="47"/>
      <c r="W733" s="7">
        <v>45839</v>
      </c>
      <c r="X733" s="6">
        <f t="shared" si="83"/>
        <v>1</v>
      </c>
      <c r="Y733" s="6" t="str">
        <f t="shared" si="84"/>
        <v>Monday</v>
      </c>
      <c r="Z733" s="6" t="str">
        <f t="shared" si="85"/>
        <v>Tuesday</v>
      </c>
    </row>
    <row r="734" spans="1:26" x14ac:dyDescent="0.25">
      <c r="A734" s="6">
        <f t="shared" si="86"/>
        <v>733</v>
      </c>
      <c r="B734" s="6" t="s">
        <v>672</v>
      </c>
      <c r="C734" s="7">
        <v>45831</v>
      </c>
      <c r="D734" s="7">
        <v>45835</v>
      </c>
      <c r="E734" s="24">
        <v>255.2</v>
      </c>
      <c r="F734" s="26">
        <f t="shared" si="82"/>
        <v>255.2</v>
      </c>
      <c r="G734" s="8">
        <v>60036</v>
      </c>
      <c r="H734" s="8"/>
      <c r="I734" s="8">
        <v>1</v>
      </c>
      <c r="J734" s="8">
        <v>1</v>
      </c>
      <c r="K734" s="8">
        <f t="shared" si="88"/>
        <v>0</v>
      </c>
      <c r="L734" s="6" t="s">
        <v>721</v>
      </c>
      <c r="M734" s="7">
        <v>45838</v>
      </c>
      <c r="N734" s="9">
        <v>37083.75</v>
      </c>
      <c r="O734" s="6" t="s">
        <v>301</v>
      </c>
      <c r="P734" s="54">
        <v>58152616082</v>
      </c>
      <c r="Q734" s="54" t="s">
        <v>46</v>
      </c>
      <c r="R734" s="10">
        <v>4</v>
      </c>
      <c r="S734" s="40"/>
      <c r="T734" s="6" t="s">
        <v>513</v>
      </c>
      <c r="U734" s="6" t="str">
        <f>VLOOKUP(O734,'Customer List'!B:C,2,)</f>
        <v>Kerala</v>
      </c>
      <c r="V734" s="47"/>
      <c r="W734" s="7">
        <v>45841</v>
      </c>
      <c r="X734" s="6">
        <f t="shared" si="83"/>
        <v>3</v>
      </c>
      <c r="Y734" s="6" t="str">
        <f t="shared" si="84"/>
        <v>Monday</v>
      </c>
      <c r="Z734" s="6" t="str">
        <f t="shared" si="85"/>
        <v>Thursday</v>
      </c>
    </row>
    <row r="735" spans="1:26" x14ac:dyDescent="0.25">
      <c r="A735" s="6">
        <f t="shared" si="86"/>
        <v>734</v>
      </c>
      <c r="B735" s="6" t="s">
        <v>675</v>
      </c>
      <c r="C735" s="7">
        <v>45831</v>
      </c>
      <c r="D735" s="7">
        <v>45835</v>
      </c>
      <c r="E735" s="24">
        <v>104.8</v>
      </c>
      <c r="F735" s="26">
        <f t="shared" si="82"/>
        <v>104.8</v>
      </c>
      <c r="G735" s="8" t="s">
        <v>673</v>
      </c>
      <c r="H735" s="8"/>
      <c r="I735" s="8">
        <v>1</v>
      </c>
      <c r="J735" s="8">
        <v>1</v>
      </c>
      <c r="K735" s="8">
        <f t="shared" si="88"/>
        <v>0</v>
      </c>
      <c r="L735" s="6" t="s">
        <v>817</v>
      </c>
      <c r="M735" s="7">
        <v>45840</v>
      </c>
      <c r="N735" s="9">
        <v>15228.75</v>
      </c>
      <c r="O735" s="6" t="s">
        <v>676</v>
      </c>
      <c r="P735" s="54" t="s">
        <v>642</v>
      </c>
      <c r="Q735" s="54" t="s">
        <v>731</v>
      </c>
      <c r="R735" s="10">
        <v>4</v>
      </c>
      <c r="S735" s="40"/>
      <c r="T735" s="6" t="s">
        <v>513</v>
      </c>
      <c r="U735" s="6" t="str">
        <f>VLOOKUP(O735,'Customer List'!B:C,2,)</f>
        <v>Manesar</v>
      </c>
      <c r="V735" s="47"/>
      <c r="W735" s="7"/>
      <c r="X735" s="6" t="str">
        <f t="shared" si="83"/>
        <v/>
      </c>
      <c r="Y735" s="6" t="str">
        <f t="shared" si="84"/>
        <v>Wednesday</v>
      </c>
      <c r="Z735" s="6" t="str">
        <f t="shared" si="85"/>
        <v/>
      </c>
    </row>
    <row r="736" spans="1:26" x14ac:dyDescent="0.25">
      <c r="A736" s="6">
        <f t="shared" si="86"/>
        <v>735</v>
      </c>
      <c r="B736" s="6" t="s">
        <v>675</v>
      </c>
      <c r="C736" s="7">
        <v>45831</v>
      </c>
      <c r="D736" s="7">
        <v>45835</v>
      </c>
      <c r="E736" s="24">
        <v>54.4</v>
      </c>
      <c r="F736" s="26">
        <f t="shared" si="82"/>
        <v>54.4</v>
      </c>
      <c r="G736" s="8" t="s">
        <v>674</v>
      </c>
      <c r="H736" s="8"/>
      <c r="I736" s="8">
        <v>1</v>
      </c>
      <c r="J736" s="8">
        <v>1</v>
      </c>
      <c r="K736" s="8">
        <f t="shared" si="88"/>
        <v>0</v>
      </c>
      <c r="L736" s="6" t="s">
        <v>816</v>
      </c>
      <c r="M736" s="7">
        <v>45840</v>
      </c>
      <c r="N736" s="9">
        <v>7905</v>
      </c>
      <c r="O736" s="6" t="s">
        <v>676</v>
      </c>
      <c r="P736" s="54" t="s">
        <v>642</v>
      </c>
      <c r="Q736" s="54" t="s">
        <v>731</v>
      </c>
      <c r="R736" s="10" t="s">
        <v>305</v>
      </c>
      <c r="S736" s="40"/>
      <c r="T736" s="6" t="s">
        <v>513</v>
      </c>
      <c r="U736" s="6" t="str">
        <f>VLOOKUP(O736,'Customer List'!B:C,2,)</f>
        <v>Manesar</v>
      </c>
      <c r="V736" s="47"/>
      <c r="W736" s="7"/>
      <c r="X736" s="6" t="str">
        <f t="shared" si="83"/>
        <v/>
      </c>
      <c r="Y736" s="6" t="str">
        <f t="shared" si="84"/>
        <v>Wednesday</v>
      </c>
      <c r="Z736" s="6" t="str">
        <f t="shared" si="85"/>
        <v/>
      </c>
    </row>
    <row r="737" spans="1:26" x14ac:dyDescent="0.25">
      <c r="A737" s="6">
        <f t="shared" si="86"/>
        <v>736</v>
      </c>
      <c r="B737" s="6" t="s">
        <v>677</v>
      </c>
      <c r="C737" s="7">
        <v>45831</v>
      </c>
      <c r="D737" s="7">
        <v>45835</v>
      </c>
      <c r="E737" s="24">
        <v>196</v>
      </c>
      <c r="F737" s="26">
        <f t="shared" si="82"/>
        <v>196</v>
      </c>
      <c r="G737" s="8">
        <v>31000</v>
      </c>
      <c r="H737" s="8"/>
      <c r="I737" s="8">
        <v>1</v>
      </c>
      <c r="J737" s="8">
        <v>1</v>
      </c>
      <c r="K737" s="8">
        <f t="shared" si="88"/>
        <v>0</v>
      </c>
      <c r="L737" s="6" t="s">
        <v>735</v>
      </c>
      <c r="M737" s="7">
        <v>45838</v>
      </c>
      <c r="N737" s="9">
        <v>30380</v>
      </c>
      <c r="O737" s="6" t="s">
        <v>217</v>
      </c>
      <c r="P737" s="54">
        <v>58152615043</v>
      </c>
      <c r="Q737" s="54" t="s">
        <v>46</v>
      </c>
      <c r="R737" s="10">
        <v>-20</v>
      </c>
      <c r="S737" s="40"/>
      <c r="T737" s="6" t="s">
        <v>513</v>
      </c>
      <c r="U737" s="6" t="str">
        <f>VLOOKUP(O737,'Customer List'!B:C,2,)</f>
        <v>Banglore</v>
      </c>
      <c r="V737" s="47"/>
      <c r="W737" s="7">
        <v>45839</v>
      </c>
      <c r="X737" s="6">
        <f t="shared" si="83"/>
        <v>1</v>
      </c>
      <c r="Y737" s="6" t="str">
        <f t="shared" si="84"/>
        <v>Monday</v>
      </c>
      <c r="Z737" s="6" t="str">
        <f t="shared" si="85"/>
        <v>Tuesday</v>
      </c>
    </row>
    <row r="738" spans="1:26" x14ac:dyDescent="0.25">
      <c r="A738" s="6">
        <f t="shared" si="86"/>
        <v>737</v>
      </c>
      <c r="B738" s="6">
        <v>919950</v>
      </c>
      <c r="C738" s="7">
        <v>45831</v>
      </c>
      <c r="D738" s="7">
        <v>45836</v>
      </c>
      <c r="E738" s="24">
        <v>395.25</v>
      </c>
      <c r="F738" s="26">
        <f t="shared" si="82"/>
        <v>395.25</v>
      </c>
      <c r="G738" s="8" t="s">
        <v>714</v>
      </c>
      <c r="H738" s="8"/>
      <c r="I738" s="8">
        <v>1</v>
      </c>
      <c r="J738" s="8">
        <v>1</v>
      </c>
      <c r="K738" s="8">
        <f t="shared" si="88"/>
        <v>0</v>
      </c>
      <c r="L738" s="6" t="s">
        <v>730</v>
      </c>
      <c r="M738" s="7">
        <v>45838</v>
      </c>
      <c r="N738" s="9">
        <v>35212.800000000003</v>
      </c>
      <c r="O738" s="6" t="s">
        <v>733</v>
      </c>
      <c r="P738" s="54" t="s">
        <v>642</v>
      </c>
      <c r="Q738" s="54" t="s">
        <v>731</v>
      </c>
      <c r="R738" s="10">
        <v>4</v>
      </c>
      <c r="S738" s="40"/>
      <c r="T738" s="6" t="s">
        <v>616</v>
      </c>
      <c r="U738" s="6" t="str">
        <f>VLOOKUP(O738,'Customer List'!B:C,2,)</f>
        <v>Ghaziabad</v>
      </c>
      <c r="V738" s="47"/>
      <c r="W738" s="7"/>
      <c r="X738" s="6" t="str">
        <f t="shared" si="83"/>
        <v/>
      </c>
      <c r="Y738" s="6" t="str">
        <f t="shared" si="84"/>
        <v>Monday</v>
      </c>
      <c r="Z738" s="6" t="str">
        <f t="shared" si="85"/>
        <v/>
      </c>
    </row>
    <row r="739" spans="1:26" x14ac:dyDescent="0.25">
      <c r="A739" s="6">
        <f t="shared" si="86"/>
        <v>738</v>
      </c>
      <c r="B739" s="6">
        <v>919950</v>
      </c>
      <c r="C739" s="7">
        <v>45831</v>
      </c>
      <c r="D739" s="7">
        <v>45836</v>
      </c>
      <c r="E739" s="24">
        <v>684.25</v>
      </c>
      <c r="F739" s="26">
        <f t="shared" si="82"/>
        <v>684.25</v>
      </c>
      <c r="G739" s="8" t="s">
        <v>715</v>
      </c>
      <c r="H739" s="8"/>
      <c r="I739" s="8">
        <v>1</v>
      </c>
      <c r="J739" s="8">
        <v>1</v>
      </c>
      <c r="K739" s="8">
        <f t="shared" si="88"/>
        <v>0</v>
      </c>
      <c r="L739" s="6" t="s">
        <v>732</v>
      </c>
      <c r="M739" s="7">
        <v>45838</v>
      </c>
      <c r="N739" s="9">
        <v>70000</v>
      </c>
      <c r="O739" s="6" t="s">
        <v>733</v>
      </c>
      <c r="P739" s="54" t="s">
        <v>642</v>
      </c>
      <c r="Q739" s="54" t="s">
        <v>731</v>
      </c>
      <c r="R739" s="10">
        <v>4</v>
      </c>
      <c r="S739" s="40"/>
      <c r="T739" s="6" t="s">
        <v>616</v>
      </c>
      <c r="U739" s="6" t="str">
        <f>VLOOKUP(O739,'Customer List'!B:C,2,)</f>
        <v>Ghaziabad</v>
      </c>
      <c r="V739" s="47"/>
      <c r="W739" s="7"/>
      <c r="X739" s="6" t="str">
        <f t="shared" si="83"/>
        <v/>
      </c>
      <c r="Y739" s="6" t="str">
        <f t="shared" si="84"/>
        <v>Monday</v>
      </c>
      <c r="Z739" s="6" t="str">
        <f t="shared" si="85"/>
        <v/>
      </c>
    </row>
    <row r="740" spans="1:26" ht="30" x14ac:dyDescent="0.25">
      <c r="A740" s="6">
        <f t="shared" si="86"/>
        <v>739</v>
      </c>
      <c r="B740" s="6">
        <v>100039473</v>
      </c>
      <c r="C740" s="7">
        <v>45836</v>
      </c>
      <c r="D740" s="7">
        <v>45836</v>
      </c>
      <c r="E740" s="24">
        <v>8632</v>
      </c>
      <c r="F740" s="9">
        <f t="shared" si="82"/>
        <v>17264</v>
      </c>
      <c r="G740" s="8" t="s">
        <v>716</v>
      </c>
      <c r="H740" s="8"/>
      <c r="I740" s="8">
        <v>2</v>
      </c>
      <c r="J740" s="8">
        <v>2</v>
      </c>
      <c r="K740" s="8">
        <f t="shared" si="88"/>
        <v>0</v>
      </c>
      <c r="L740" s="6" t="s">
        <v>756</v>
      </c>
      <c r="M740" s="7">
        <v>45839</v>
      </c>
      <c r="N740" s="9">
        <v>15537.6</v>
      </c>
      <c r="O740" s="6" t="s">
        <v>630</v>
      </c>
      <c r="P740" s="54" t="s">
        <v>642</v>
      </c>
      <c r="Q740" s="54" t="s">
        <v>643</v>
      </c>
      <c r="R740" s="10">
        <v>4</v>
      </c>
      <c r="S740" s="40" t="s">
        <v>757</v>
      </c>
      <c r="T740" s="6" t="s">
        <v>746</v>
      </c>
      <c r="U740" s="6" t="str">
        <f>VLOOKUP(O740,'Customer List'!B:C,2,)</f>
        <v>Delhi</v>
      </c>
      <c r="V740" s="47"/>
      <c r="W740" s="7"/>
      <c r="X740" s="6" t="str">
        <f t="shared" si="83"/>
        <v/>
      </c>
      <c r="Y740" s="6" t="str">
        <f t="shared" si="84"/>
        <v>Tuesday</v>
      </c>
      <c r="Z740" s="6" t="str">
        <f t="shared" si="85"/>
        <v/>
      </c>
    </row>
    <row r="741" spans="1:26" x14ac:dyDescent="0.25">
      <c r="A741" s="6">
        <f t="shared" si="86"/>
        <v>740</v>
      </c>
      <c r="B741" s="6">
        <v>4513060194</v>
      </c>
      <c r="C741" s="7">
        <v>45834</v>
      </c>
      <c r="D741" s="7">
        <v>45838</v>
      </c>
      <c r="E741" s="24">
        <v>487219.85</v>
      </c>
      <c r="F741" s="9">
        <f t="shared" si="82"/>
        <v>487219.85</v>
      </c>
      <c r="G741" s="8" t="s">
        <v>1204</v>
      </c>
      <c r="H741" s="8"/>
      <c r="I741" s="8">
        <v>1</v>
      </c>
      <c r="J741" s="8"/>
      <c r="K741" s="8">
        <f t="shared" si="88"/>
        <v>1</v>
      </c>
      <c r="L741" s="6"/>
      <c r="M741" s="7"/>
      <c r="N741" s="9"/>
      <c r="O741" s="6"/>
      <c r="P741" s="54"/>
      <c r="Q741" s="54"/>
      <c r="R741" s="10" t="s">
        <v>305</v>
      </c>
      <c r="S741" s="40" t="s">
        <v>1205</v>
      </c>
      <c r="T741" s="6" t="s">
        <v>1206</v>
      </c>
      <c r="U741" s="6" t="e">
        <f>VLOOKUP(O741,'Customer List'!B:C,2,)</f>
        <v>#N/A</v>
      </c>
      <c r="V741" s="47" t="s">
        <v>1162</v>
      </c>
      <c r="W741" s="7"/>
      <c r="X741" s="6" t="str">
        <f t="shared" si="83"/>
        <v/>
      </c>
      <c r="Y741" s="6" t="str">
        <f t="shared" si="84"/>
        <v/>
      </c>
      <c r="Z741" s="6" t="str">
        <f t="shared" si="85"/>
        <v/>
      </c>
    </row>
    <row r="742" spans="1:26" x14ac:dyDescent="0.25">
      <c r="A742" s="6">
        <f t="shared" si="86"/>
        <v>741</v>
      </c>
      <c r="B742" s="6">
        <v>4513060239</v>
      </c>
      <c r="C742" s="7">
        <v>45836</v>
      </c>
      <c r="D742" s="7">
        <v>45838</v>
      </c>
      <c r="E742" s="24">
        <v>135000</v>
      </c>
      <c r="F742" s="9">
        <f t="shared" si="82"/>
        <v>135000</v>
      </c>
      <c r="G742" s="8" t="s">
        <v>1207</v>
      </c>
      <c r="H742" s="8"/>
      <c r="I742" s="8">
        <v>1</v>
      </c>
      <c r="J742" s="8"/>
      <c r="K742" s="8">
        <f t="shared" si="88"/>
        <v>1</v>
      </c>
      <c r="L742" s="6"/>
      <c r="M742" s="7"/>
      <c r="N742" s="9"/>
      <c r="O742" s="6"/>
      <c r="P742" s="54"/>
      <c r="Q742" s="54"/>
      <c r="R742" s="10" t="s">
        <v>305</v>
      </c>
      <c r="S742" s="40" t="s">
        <v>1205</v>
      </c>
      <c r="T742" s="6" t="s">
        <v>1206</v>
      </c>
      <c r="U742" s="6" t="e">
        <f>VLOOKUP(O742,'Customer List'!B:C,2,)</f>
        <v>#N/A</v>
      </c>
      <c r="V742" s="47" t="s">
        <v>1162</v>
      </c>
      <c r="W742" s="7"/>
      <c r="X742" s="6" t="str">
        <f t="shared" si="83"/>
        <v/>
      </c>
      <c r="Y742" s="6" t="str">
        <f t="shared" si="84"/>
        <v/>
      </c>
      <c r="Z742" s="6" t="str">
        <f t="shared" si="85"/>
        <v/>
      </c>
    </row>
    <row r="743" spans="1:26" x14ac:dyDescent="0.25">
      <c r="A743" s="6">
        <f t="shared" si="86"/>
        <v>742</v>
      </c>
      <c r="B743" s="6" t="s">
        <v>745</v>
      </c>
      <c r="C743" s="7">
        <v>45833</v>
      </c>
      <c r="D743" s="7">
        <v>45838</v>
      </c>
      <c r="E743" s="24">
        <v>129</v>
      </c>
      <c r="F743" s="26">
        <f t="shared" si="82"/>
        <v>258</v>
      </c>
      <c r="G743" s="8">
        <v>100216</v>
      </c>
      <c r="H743" s="8" t="s">
        <v>1390</v>
      </c>
      <c r="I743" s="8">
        <v>2</v>
      </c>
      <c r="J743" s="8">
        <v>2</v>
      </c>
      <c r="K743" s="8">
        <f t="shared" ref="K743:K806" si="89">I743-J743</f>
        <v>0</v>
      </c>
      <c r="L743" s="6" t="s">
        <v>1009</v>
      </c>
      <c r="M743" s="7">
        <v>45847</v>
      </c>
      <c r="N743" s="9">
        <v>38787.08</v>
      </c>
      <c r="O743" s="6" t="s">
        <v>55</v>
      </c>
      <c r="P743" s="54" t="s">
        <v>642</v>
      </c>
      <c r="Q743" s="54" t="s">
        <v>643</v>
      </c>
      <c r="R743" s="10">
        <v>4</v>
      </c>
      <c r="S743" s="40"/>
      <c r="T743" s="6" t="s">
        <v>24</v>
      </c>
      <c r="U743" s="6" t="str">
        <f>VLOOKUP(O743,'Customer List'!B:C,2,)</f>
        <v>Delhi</v>
      </c>
      <c r="V743" s="47"/>
      <c r="W743" s="7"/>
      <c r="X743" s="6" t="str">
        <f t="shared" si="83"/>
        <v/>
      </c>
      <c r="Y743" s="6" t="str">
        <f t="shared" si="84"/>
        <v>Wednesday</v>
      </c>
      <c r="Z743" s="6" t="str">
        <f t="shared" si="85"/>
        <v/>
      </c>
    </row>
    <row r="744" spans="1:26" x14ac:dyDescent="0.25">
      <c r="A744" s="6">
        <f t="shared" si="86"/>
        <v>743</v>
      </c>
      <c r="B744" s="6" t="s">
        <v>745</v>
      </c>
      <c r="C744" s="7">
        <v>45833</v>
      </c>
      <c r="D744" s="7">
        <v>45838</v>
      </c>
      <c r="E744" s="24">
        <v>118.8</v>
      </c>
      <c r="F744" s="26">
        <f t="shared" si="82"/>
        <v>237.6</v>
      </c>
      <c r="G744" s="8">
        <v>100722</v>
      </c>
      <c r="H744" s="8" t="s">
        <v>1294</v>
      </c>
      <c r="I744" s="8">
        <v>2</v>
      </c>
      <c r="J744" s="8">
        <v>2</v>
      </c>
      <c r="K744" s="8">
        <f t="shared" si="89"/>
        <v>0</v>
      </c>
      <c r="L744" s="6" t="s">
        <v>1009</v>
      </c>
      <c r="M744" s="7">
        <v>45847</v>
      </c>
      <c r="N744" s="9">
        <v>35720.199999999997</v>
      </c>
      <c r="O744" s="6" t="s">
        <v>55</v>
      </c>
      <c r="P744" s="54" t="s">
        <v>642</v>
      </c>
      <c r="Q744" s="54" t="s">
        <v>643</v>
      </c>
      <c r="R744" s="10">
        <v>4</v>
      </c>
      <c r="S744" s="40"/>
      <c r="T744" s="6" t="s">
        <v>24</v>
      </c>
      <c r="U744" s="6" t="str">
        <f>VLOOKUP(O744,'Customer List'!B:C,2,)</f>
        <v>Delhi</v>
      </c>
      <c r="V744" s="47"/>
      <c r="W744" s="7"/>
      <c r="X744" s="6" t="str">
        <f t="shared" si="83"/>
        <v/>
      </c>
      <c r="Y744" s="6" t="str">
        <f t="shared" si="84"/>
        <v>Wednesday</v>
      </c>
      <c r="Z744" s="6" t="str">
        <f t="shared" si="85"/>
        <v/>
      </c>
    </row>
    <row r="745" spans="1:26" x14ac:dyDescent="0.25">
      <c r="A745" s="6">
        <f t="shared" si="86"/>
        <v>744</v>
      </c>
      <c r="B745" s="6" t="s">
        <v>745</v>
      </c>
      <c r="C745" s="7">
        <v>45833</v>
      </c>
      <c r="D745" s="7">
        <v>45838</v>
      </c>
      <c r="E745" s="24">
        <v>201</v>
      </c>
      <c r="F745" s="26">
        <f t="shared" si="82"/>
        <v>603</v>
      </c>
      <c r="G745" s="8">
        <v>103047</v>
      </c>
      <c r="H745" s="8" t="s">
        <v>1396</v>
      </c>
      <c r="I745" s="8">
        <v>3</v>
      </c>
      <c r="J745" s="8">
        <v>3</v>
      </c>
      <c r="K745" s="8">
        <f t="shared" si="89"/>
        <v>0</v>
      </c>
      <c r="L745" s="6" t="s">
        <v>1009</v>
      </c>
      <c r="M745" s="7">
        <v>45847</v>
      </c>
      <c r="N745" s="9">
        <v>72522.81</v>
      </c>
      <c r="O745" s="6" t="s">
        <v>55</v>
      </c>
      <c r="P745" s="54" t="s">
        <v>642</v>
      </c>
      <c r="Q745" s="54" t="s">
        <v>643</v>
      </c>
      <c r="R745" s="10">
        <v>4</v>
      </c>
      <c r="S745" s="40"/>
      <c r="T745" s="6" t="s">
        <v>24</v>
      </c>
      <c r="U745" s="6" t="str">
        <f>VLOOKUP(O745,'Customer List'!B:C,2,)</f>
        <v>Delhi</v>
      </c>
      <c r="V745" s="47"/>
      <c r="W745" s="7"/>
      <c r="X745" s="6" t="str">
        <f t="shared" si="83"/>
        <v/>
      </c>
      <c r="Y745" s="6" t="str">
        <f t="shared" si="84"/>
        <v>Wednesday</v>
      </c>
      <c r="Z745" s="6" t="str">
        <f t="shared" si="85"/>
        <v/>
      </c>
    </row>
    <row r="746" spans="1:26" x14ac:dyDescent="0.25">
      <c r="A746" s="6">
        <f t="shared" si="86"/>
        <v>745</v>
      </c>
      <c r="B746" s="6" t="s">
        <v>745</v>
      </c>
      <c r="C746" s="7">
        <v>45833</v>
      </c>
      <c r="D746" s="7">
        <v>45838</v>
      </c>
      <c r="E746" s="24">
        <v>194.4</v>
      </c>
      <c r="F746" s="26">
        <f t="shared" si="82"/>
        <v>388.8</v>
      </c>
      <c r="G746" s="8">
        <v>104448</v>
      </c>
      <c r="H746" s="8" t="s">
        <v>1643</v>
      </c>
      <c r="I746" s="8">
        <v>2</v>
      </c>
      <c r="J746" s="8">
        <v>2</v>
      </c>
      <c r="K746" s="8">
        <f t="shared" si="89"/>
        <v>0</v>
      </c>
      <c r="L746" s="6" t="s">
        <v>1009</v>
      </c>
      <c r="M746" s="7">
        <v>45847</v>
      </c>
      <c r="N746" s="9">
        <v>58451.22</v>
      </c>
      <c r="O746" s="6" t="s">
        <v>55</v>
      </c>
      <c r="P746" s="54" t="s">
        <v>642</v>
      </c>
      <c r="Q746" s="54" t="s">
        <v>643</v>
      </c>
      <c r="R746" s="10">
        <v>4</v>
      </c>
      <c r="S746" s="40"/>
      <c r="T746" s="6" t="s">
        <v>24</v>
      </c>
      <c r="U746" s="6" t="str">
        <f>VLOOKUP(O746,'Customer List'!B:C,2,)</f>
        <v>Delhi</v>
      </c>
      <c r="V746" s="47"/>
      <c r="W746" s="7"/>
      <c r="X746" s="6" t="str">
        <f t="shared" si="83"/>
        <v/>
      </c>
      <c r="Y746" s="6" t="str">
        <f t="shared" si="84"/>
        <v>Wednesday</v>
      </c>
      <c r="Z746" s="6" t="str">
        <f t="shared" si="85"/>
        <v/>
      </c>
    </row>
    <row r="747" spans="1:26" x14ac:dyDescent="0.25">
      <c r="A747" s="6">
        <f t="shared" si="86"/>
        <v>746</v>
      </c>
      <c r="B747" s="6" t="s">
        <v>745</v>
      </c>
      <c r="C747" s="7">
        <v>45833</v>
      </c>
      <c r="D747" s="7">
        <v>45838</v>
      </c>
      <c r="E747" s="24">
        <v>146.4</v>
      </c>
      <c r="F747" s="26">
        <f t="shared" si="82"/>
        <v>292.8</v>
      </c>
      <c r="G747" s="8">
        <v>116006</v>
      </c>
      <c r="H747" s="8" t="s">
        <v>1439</v>
      </c>
      <c r="I747" s="8">
        <v>2</v>
      </c>
      <c r="J747" s="8">
        <v>2</v>
      </c>
      <c r="K747" s="8">
        <f t="shared" si="89"/>
        <v>0</v>
      </c>
      <c r="L747" s="6" t="s">
        <v>1009</v>
      </c>
      <c r="M747" s="7">
        <v>45847</v>
      </c>
      <c r="N747" s="9">
        <v>44018.82</v>
      </c>
      <c r="O747" s="6" t="s">
        <v>55</v>
      </c>
      <c r="P747" s="54" t="s">
        <v>642</v>
      </c>
      <c r="Q747" s="54" t="s">
        <v>643</v>
      </c>
      <c r="R747" s="10">
        <v>4</v>
      </c>
      <c r="S747" s="40"/>
      <c r="T747" s="6" t="s">
        <v>24</v>
      </c>
      <c r="U747" s="6" t="str">
        <f>VLOOKUP(O747,'Customer List'!B:C,2,)</f>
        <v>Delhi</v>
      </c>
      <c r="V747" s="47"/>
      <c r="W747" s="7"/>
      <c r="X747" s="6" t="str">
        <f t="shared" si="83"/>
        <v/>
      </c>
      <c r="Y747" s="6" t="str">
        <f t="shared" si="84"/>
        <v>Wednesday</v>
      </c>
      <c r="Z747" s="6" t="str">
        <f t="shared" si="85"/>
        <v/>
      </c>
    </row>
    <row r="748" spans="1:26" x14ac:dyDescent="0.25">
      <c r="A748" s="6">
        <f t="shared" si="86"/>
        <v>747</v>
      </c>
      <c r="B748" s="6" t="s">
        <v>745</v>
      </c>
      <c r="C748" s="7">
        <v>45833</v>
      </c>
      <c r="D748" s="7">
        <v>45838</v>
      </c>
      <c r="E748" s="24">
        <v>137.4</v>
      </c>
      <c r="F748" s="26">
        <f t="shared" si="82"/>
        <v>137.4</v>
      </c>
      <c r="G748" s="8">
        <v>117312</v>
      </c>
      <c r="H748" s="8" t="s">
        <v>1644</v>
      </c>
      <c r="I748" s="8">
        <v>1</v>
      </c>
      <c r="J748" s="8">
        <v>1</v>
      </c>
      <c r="K748" s="8">
        <f t="shared" si="89"/>
        <v>0</v>
      </c>
      <c r="L748" s="6" t="s">
        <v>1007</v>
      </c>
      <c r="M748" s="7">
        <v>45847</v>
      </c>
      <c r="N748" s="9">
        <v>20656.37</v>
      </c>
      <c r="O748" s="6" t="s">
        <v>55</v>
      </c>
      <c r="P748" s="54" t="s">
        <v>642</v>
      </c>
      <c r="Q748" s="54" t="s">
        <v>643</v>
      </c>
      <c r="R748" s="10">
        <v>4</v>
      </c>
      <c r="S748" s="40" t="s">
        <v>1010</v>
      </c>
      <c r="T748" s="6" t="s">
        <v>24</v>
      </c>
      <c r="U748" s="6" t="str">
        <f>VLOOKUP(O748,'Customer List'!B:C,2,)</f>
        <v>Delhi</v>
      </c>
      <c r="V748" s="47"/>
      <c r="W748" s="7"/>
      <c r="X748" s="6" t="str">
        <f t="shared" si="83"/>
        <v/>
      </c>
      <c r="Y748" s="6" t="str">
        <f t="shared" si="84"/>
        <v>Wednesday</v>
      </c>
      <c r="Z748" s="6" t="str">
        <f t="shared" si="85"/>
        <v/>
      </c>
    </row>
    <row r="749" spans="1:26" x14ac:dyDescent="0.25">
      <c r="A749" s="6">
        <f t="shared" si="86"/>
        <v>748</v>
      </c>
      <c r="B749" s="6" t="s">
        <v>745</v>
      </c>
      <c r="C749" s="7">
        <v>45833</v>
      </c>
      <c r="D749" s="7">
        <v>45838</v>
      </c>
      <c r="E749" s="24">
        <v>224.4</v>
      </c>
      <c r="F749" s="26">
        <f t="shared" si="82"/>
        <v>224.4</v>
      </c>
      <c r="G749" s="8">
        <v>154304</v>
      </c>
      <c r="H749" s="8" t="s">
        <v>1645</v>
      </c>
      <c r="I749" s="8">
        <v>1</v>
      </c>
      <c r="J749" s="8">
        <v>1</v>
      </c>
      <c r="K749" s="8">
        <f t="shared" si="89"/>
        <v>0</v>
      </c>
      <c r="L749" s="6" t="s">
        <v>1008</v>
      </c>
      <c r="M749" s="7">
        <v>45847</v>
      </c>
      <c r="N749" s="9">
        <v>33735.74</v>
      </c>
      <c r="O749" s="6" t="s">
        <v>55</v>
      </c>
      <c r="P749" s="54" t="s">
        <v>642</v>
      </c>
      <c r="Q749" s="54" t="s">
        <v>643</v>
      </c>
      <c r="R749" s="10">
        <v>4</v>
      </c>
      <c r="S749" s="40"/>
      <c r="T749" s="6" t="s">
        <v>24</v>
      </c>
      <c r="U749" s="6" t="str">
        <f>VLOOKUP(O749,'Customer List'!B:C,2,)</f>
        <v>Delhi</v>
      </c>
      <c r="V749" s="47"/>
      <c r="W749" s="7"/>
      <c r="X749" s="6" t="str">
        <f t="shared" si="83"/>
        <v/>
      </c>
      <c r="Y749" s="6" t="str">
        <f t="shared" si="84"/>
        <v>Wednesday</v>
      </c>
      <c r="Z749" s="6" t="str">
        <f t="shared" si="85"/>
        <v/>
      </c>
    </row>
    <row r="750" spans="1:26" x14ac:dyDescent="0.25">
      <c r="A750" s="6">
        <f t="shared" si="86"/>
        <v>749</v>
      </c>
      <c r="B750" s="6" t="s">
        <v>745</v>
      </c>
      <c r="C750" s="7">
        <v>45833</v>
      </c>
      <c r="D750" s="7">
        <v>45838</v>
      </c>
      <c r="E750" s="24">
        <v>321.75</v>
      </c>
      <c r="F750" s="26">
        <f t="shared" si="82"/>
        <v>321.75</v>
      </c>
      <c r="G750" s="8">
        <v>396414</v>
      </c>
      <c r="H750" s="8" t="s">
        <v>1617</v>
      </c>
      <c r="I750" s="8">
        <v>1</v>
      </c>
      <c r="J750" s="8">
        <v>1</v>
      </c>
      <c r="K750" s="8">
        <f t="shared" si="89"/>
        <v>0</v>
      </c>
      <c r="L750" s="6" t="s">
        <v>1008</v>
      </c>
      <c r="M750" s="7">
        <v>45847</v>
      </c>
      <c r="N750" s="9">
        <v>38696.870000000003</v>
      </c>
      <c r="O750" s="6" t="s">
        <v>55</v>
      </c>
      <c r="P750" s="54" t="s">
        <v>642</v>
      </c>
      <c r="Q750" s="54" t="s">
        <v>643</v>
      </c>
      <c r="R750" s="10">
        <v>4</v>
      </c>
      <c r="S750" s="40"/>
      <c r="T750" s="6" t="s">
        <v>24</v>
      </c>
      <c r="U750" s="6" t="str">
        <f>VLOOKUP(O750,'Customer List'!B:C,2,)</f>
        <v>Delhi</v>
      </c>
      <c r="V750" s="47"/>
      <c r="W750" s="7"/>
      <c r="X750" s="6" t="str">
        <f t="shared" si="83"/>
        <v/>
      </c>
      <c r="Y750" s="6" t="str">
        <f t="shared" si="84"/>
        <v>Wednesday</v>
      </c>
      <c r="Z750" s="6" t="str">
        <f t="shared" si="85"/>
        <v/>
      </c>
    </row>
    <row r="751" spans="1:26" x14ac:dyDescent="0.25">
      <c r="A751" s="6">
        <f t="shared" si="86"/>
        <v>750</v>
      </c>
      <c r="B751" s="6" t="s">
        <v>745</v>
      </c>
      <c r="C751" s="7">
        <v>45833</v>
      </c>
      <c r="D751" s="7">
        <v>45838</v>
      </c>
      <c r="E751" s="24">
        <v>268.5</v>
      </c>
      <c r="F751" s="26">
        <f t="shared" si="82"/>
        <v>268.5</v>
      </c>
      <c r="G751" s="8">
        <v>400430</v>
      </c>
      <c r="H751" s="8" t="s">
        <v>1646</v>
      </c>
      <c r="I751" s="8">
        <v>1</v>
      </c>
      <c r="J751" s="8">
        <v>1</v>
      </c>
      <c r="K751" s="8">
        <f t="shared" si="89"/>
        <v>0</v>
      </c>
      <c r="L751" s="6" t="s">
        <v>1008</v>
      </c>
      <c r="M751" s="7">
        <v>45847</v>
      </c>
      <c r="N751" s="9">
        <v>32292.5</v>
      </c>
      <c r="O751" s="6" t="s">
        <v>55</v>
      </c>
      <c r="P751" s="54" t="s">
        <v>642</v>
      </c>
      <c r="Q751" s="54" t="s">
        <v>643</v>
      </c>
      <c r="R751" s="10">
        <v>4</v>
      </c>
      <c r="S751" s="40"/>
      <c r="T751" s="6" t="s">
        <v>24</v>
      </c>
      <c r="U751" s="6" t="str">
        <f>VLOOKUP(O751,'Customer List'!B:C,2,)</f>
        <v>Delhi</v>
      </c>
      <c r="V751" s="47"/>
      <c r="W751" s="7"/>
      <c r="X751" s="6" t="str">
        <f t="shared" si="83"/>
        <v/>
      </c>
      <c r="Y751" s="6" t="str">
        <f t="shared" si="84"/>
        <v>Wednesday</v>
      </c>
      <c r="Z751" s="6" t="str">
        <f t="shared" si="85"/>
        <v/>
      </c>
    </row>
    <row r="752" spans="1:26" x14ac:dyDescent="0.25">
      <c r="A752" s="6">
        <f t="shared" si="86"/>
        <v>751</v>
      </c>
      <c r="B752" s="6" t="s">
        <v>745</v>
      </c>
      <c r="C752" s="7">
        <v>45833</v>
      </c>
      <c r="D752" s="7">
        <v>45838</v>
      </c>
      <c r="E752" s="24">
        <v>189.75</v>
      </c>
      <c r="F752" s="26">
        <f t="shared" si="82"/>
        <v>189.75</v>
      </c>
      <c r="G752" s="8">
        <v>400438</v>
      </c>
      <c r="H752" s="8" t="s">
        <v>1647</v>
      </c>
      <c r="I752" s="8">
        <v>1</v>
      </c>
      <c r="J752" s="8">
        <v>1</v>
      </c>
      <c r="K752" s="8">
        <f t="shared" si="89"/>
        <v>0</v>
      </c>
      <c r="L752" s="6" t="s">
        <v>1008</v>
      </c>
      <c r="M752" s="7">
        <v>45847</v>
      </c>
      <c r="N752" s="9">
        <v>22821.23</v>
      </c>
      <c r="O752" s="6" t="s">
        <v>55</v>
      </c>
      <c r="P752" s="54" t="s">
        <v>642</v>
      </c>
      <c r="Q752" s="54" t="s">
        <v>643</v>
      </c>
      <c r="R752" s="10">
        <v>4</v>
      </c>
      <c r="S752" s="40"/>
      <c r="T752" s="6" t="s">
        <v>24</v>
      </c>
      <c r="U752" s="6" t="str">
        <f>VLOOKUP(O752,'Customer List'!B:C,2,)</f>
        <v>Delhi</v>
      </c>
      <c r="V752" s="47"/>
      <c r="W752" s="7"/>
      <c r="X752" s="6" t="str">
        <f t="shared" si="83"/>
        <v/>
      </c>
      <c r="Y752" s="6" t="str">
        <f t="shared" si="84"/>
        <v>Wednesday</v>
      </c>
      <c r="Z752" s="6" t="str">
        <f t="shared" si="85"/>
        <v/>
      </c>
    </row>
    <row r="753" spans="1:26" x14ac:dyDescent="0.25">
      <c r="A753" s="6">
        <f t="shared" si="86"/>
        <v>752</v>
      </c>
      <c r="B753" s="6" t="s">
        <v>745</v>
      </c>
      <c r="C753" s="7">
        <v>45833</v>
      </c>
      <c r="D753" s="7">
        <v>45838</v>
      </c>
      <c r="E753" s="24">
        <v>210.75</v>
      </c>
      <c r="F753" s="26">
        <f t="shared" si="82"/>
        <v>210.75</v>
      </c>
      <c r="G753" s="8">
        <v>400441</v>
      </c>
      <c r="H753" s="8" t="s">
        <v>1648</v>
      </c>
      <c r="I753" s="8">
        <v>1</v>
      </c>
      <c r="J753" s="8">
        <v>1</v>
      </c>
      <c r="K753" s="8">
        <f t="shared" si="89"/>
        <v>0</v>
      </c>
      <c r="L753" s="6" t="s">
        <v>1008</v>
      </c>
      <c r="M753" s="7">
        <v>45847</v>
      </c>
      <c r="N753" s="9">
        <v>25346.9</v>
      </c>
      <c r="O753" s="6" t="s">
        <v>55</v>
      </c>
      <c r="P753" s="54" t="s">
        <v>642</v>
      </c>
      <c r="Q753" s="54" t="s">
        <v>643</v>
      </c>
      <c r="R753" s="10">
        <v>4</v>
      </c>
      <c r="S753" s="40"/>
      <c r="T753" s="6" t="s">
        <v>24</v>
      </c>
      <c r="U753" s="6" t="str">
        <f>VLOOKUP(O753,'Customer List'!B:C,2,)</f>
        <v>Delhi</v>
      </c>
      <c r="V753" s="47"/>
      <c r="W753" s="7"/>
      <c r="X753" s="6" t="str">
        <f t="shared" si="83"/>
        <v/>
      </c>
      <c r="Y753" s="6" t="str">
        <f t="shared" si="84"/>
        <v>Wednesday</v>
      </c>
      <c r="Z753" s="6" t="str">
        <f t="shared" si="85"/>
        <v/>
      </c>
    </row>
    <row r="754" spans="1:26" x14ac:dyDescent="0.25">
      <c r="A754" s="6">
        <f t="shared" si="86"/>
        <v>753</v>
      </c>
      <c r="B754" s="6" t="s">
        <v>745</v>
      </c>
      <c r="C754" s="7">
        <v>45833</v>
      </c>
      <c r="D754" s="7">
        <v>45838</v>
      </c>
      <c r="E754" s="24">
        <v>39</v>
      </c>
      <c r="F754" s="26">
        <f t="shared" si="82"/>
        <v>78</v>
      </c>
      <c r="G754" s="8">
        <v>420601</v>
      </c>
      <c r="H754" s="8" t="s">
        <v>1269</v>
      </c>
      <c r="I754" s="8">
        <v>2</v>
      </c>
      <c r="J754" s="8">
        <v>2</v>
      </c>
      <c r="K754" s="8">
        <f t="shared" si="89"/>
        <v>0</v>
      </c>
      <c r="L754" s="6" t="s">
        <v>1009</v>
      </c>
      <c r="M754" s="7">
        <v>45847</v>
      </c>
      <c r="N754" s="9">
        <v>11726.34</v>
      </c>
      <c r="O754" s="6" t="s">
        <v>55</v>
      </c>
      <c r="P754" s="54" t="s">
        <v>642</v>
      </c>
      <c r="Q754" s="54" t="s">
        <v>643</v>
      </c>
      <c r="R754" s="10">
        <v>4</v>
      </c>
      <c r="S754" s="40"/>
      <c r="T754" s="6" t="s">
        <v>24</v>
      </c>
      <c r="U754" s="6" t="str">
        <f>VLOOKUP(O754,'Customer List'!B:C,2,)</f>
        <v>Delhi</v>
      </c>
      <c r="V754" s="47"/>
      <c r="W754" s="7"/>
      <c r="X754" s="6" t="str">
        <f t="shared" si="83"/>
        <v/>
      </c>
      <c r="Y754" s="6" t="str">
        <f t="shared" si="84"/>
        <v>Wednesday</v>
      </c>
      <c r="Z754" s="6" t="str">
        <f t="shared" si="85"/>
        <v/>
      </c>
    </row>
    <row r="755" spans="1:26" x14ac:dyDescent="0.25">
      <c r="A755" s="6">
        <f t="shared" si="86"/>
        <v>754</v>
      </c>
      <c r="B755" s="6" t="s">
        <v>745</v>
      </c>
      <c r="C755" s="7">
        <v>45833</v>
      </c>
      <c r="D755" s="7">
        <v>45838</v>
      </c>
      <c r="E755" s="24">
        <v>181.5</v>
      </c>
      <c r="F755" s="26">
        <f t="shared" si="82"/>
        <v>544.5</v>
      </c>
      <c r="G755" s="8">
        <v>505830</v>
      </c>
      <c r="H755" s="8" t="s">
        <v>1536</v>
      </c>
      <c r="I755" s="8">
        <v>3</v>
      </c>
      <c r="J755" s="8">
        <v>3</v>
      </c>
      <c r="K755" s="8">
        <f t="shared" si="89"/>
        <v>0</v>
      </c>
      <c r="L755" s="6" t="s">
        <v>1009</v>
      </c>
      <c r="M755" s="7">
        <v>45847</v>
      </c>
      <c r="N755" s="9">
        <v>65487.03</v>
      </c>
      <c r="O755" s="6" t="s">
        <v>55</v>
      </c>
      <c r="P755" s="54" t="s">
        <v>642</v>
      </c>
      <c r="Q755" s="54" t="s">
        <v>643</v>
      </c>
      <c r="R755" s="10">
        <v>4</v>
      </c>
      <c r="S755" s="40"/>
      <c r="T755" s="6" t="s">
        <v>24</v>
      </c>
      <c r="U755" s="6" t="str">
        <f>VLOOKUP(O755,'Customer List'!B:C,2,)</f>
        <v>Delhi</v>
      </c>
      <c r="V755" s="47"/>
      <c r="W755" s="7"/>
      <c r="X755" s="6" t="str">
        <f t="shared" si="83"/>
        <v/>
      </c>
      <c r="Y755" s="6" t="str">
        <f t="shared" si="84"/>
        <v>Wednesday</v>
      </c>
      <c r="Z755" s="6" t="str">
        <f t="shared" si="85"/>
        <v/>
      </c>
    </row>
    <row r="756" spans="1:26" x14ac:dyDescent="0.25">
      <c r="A756" s="6">
        <f t="shared" si="86"/>
        <v>755</v>
      </c>
      <c r="B756" s="6" t="s">
        <v>745</v>
      </c>
      <c r="C756" s="7">
        <v>45833</v>
      </c>
      <c r="D756" s="7">
        <v>45838</v>
      </c>
      <c r="E756" s="24">
        <v>212.25</v>
      </c>
      <c r="F756" s="26">
        <f t="shared" si="82"/>
        <v>212.25</v>
      </c>
      <c r="G756" s="8">
        <v>505836</v>
      </c>
      <c r="H756" s="8" t="s">
        <v>1537</v>
      </c>
      <c r="I756" s="8">
        <v>1</v>
      </c>
      <c r="J756" s="8">
        <v>1</v>
      </c>
      <c r="K756" s="8">
        <f t="shared" si="89"/>
        <v>0</v>
      </c>
      <c r="L756" s="6" t="s">
        <v>1008</v>
      </c>
      <c r="M756" s="7">
        <v>45847</v>
      </c>
      <c r="N756" s="9">
        <v>25527.31</v>
      </c>
      <c r="O756" s="6" t="s">
        <v>55</v>
      </c>
      <c r="P756" s="54" t="s">
        <v>642</v>
      </c>
      <c r="Q756" s="54" t="s">
        <v>643</v>
      </c>
      <c r="R756" s="10">
        <v>4</v>
      </c>
      <c r="S756" s="40"/>
      <c r="T756" s="6" t="s">
        <v>24</v>
      </c>
      <c r="U756" s="6" t="str">
        <f>VLOOKUP(O756,'Customer List'!B:C,2,)</f>
        <v>Delhi</v>
      </c>
      <c r="V756" s="47"/>
      <c r="W756" s="7"/>
      <c r="X756" s="6" t="str">
        <f t="shared" si="83"/>
        <v/>
      </c>
      <c r="Y756" s="6" t="str">
        <f t="shared" si="84"/>
        <v>Wednesday</v>
      </c>
      <c r="Z756" s="6" t="str">
        <f t="shared" si="85"/>
        <v/>
      </c>
    </row>
    <row r="757" spans="1:26" x14ac:dyDescent="0.25">
      <c r="A757" s="6">
        <f t="shared" si="86"/>
        <v>756</v>
      </c>
      <c r="B757" s="6" t="s">
        <v>745</v>
      </c>
      <c r="C757" s="7">
        <v>45833</v>
      </c>
      <c r="D757" s="7">
        <v>45838</v>
      </c>
      <c r="E757" s="24">
        <v>204.75</v>
      </c>
      <c r="F757" s="26">
        <f t="shared" si="82"/>
        <v>204.75</v>
      </c>
      <c r="G757" s="8">
        <v>506333</v>
      </c>
      <c r="H757" s="8" t="s">
        <v>1538</v>
      </c>
      <c r="I757" s="8">
        <v>1</v>
      </c>
      <c r="J757" s="8">
        <v>1</v>
      </c>
      <c r="K757" s="8">
        <f t="shared" si="89"/>
        <v>0</v>
      </c>
      <c r="L757" s="6" t="s">
        <v>1008</v>
      </c>
      <c r="M757" s="7">
        <v>45847</v>
      </c>
      <c r="N757" s="9">
        <v>24625.279999999999</v>
      </c>
      <c r="O757" s="6" t="s">
        <v>55</v>
      </c>
      <c r="P757" s="54" t="s">
        <v>642</v>
      </c>
      <c r="Q757" s="54" t="s">
        <v>643</v>
      </c>
      <c r="R757" s="10">
        <v>4</v>
      </c>
      <c r="S757" s="40"/>
      <c r="T757" s="6" t="s">
        <v>24</v>
      </c>
      <c r="U757" s="6" t="str">
        <f>VLOOKUP(O757,'Customer List'!B:C,2,)</f>
        <v>Delhi</v>
      </c>
      <c r="V757" s="47"/>
      <c r="W757" s="7"/>
      <c r="X757" s="6" t="str">
        <f t="shared" si="83"/>
        <v/>
      </c>
      <c r="Y757" s="6" t="str">
        <f t="shared" si="84"/>
        <v>Wednesday</v>
      </c>
      <c r="Z757" s="6" t="str">
        <f t="shared" si="85"/>
        <v/>
      </c>
    </row>
    <row r="758" spans="1:26" x14ac:dyDescent="0.25">
      <c r="A758" s="6">
        <f t="shared" si="86"/>
        <v>757</v>
      </c>
      <c r="B758" s="6" t="s">
        <v>745</v>
      </c>
      <c r="C758" s="7">
        <v>45833</v>
      </c>
      <c r="D758" s="7">
        <v>45838</v>
      </c>
      <c r="E758" s="24">
        <v>193.8</v>
      </c>
      <c r="F758" s="26">
        <f t="shared" si="82"/>
        <v>387.6</v>
      </c>
      <c r="G758" s="8">
        <v>506346</v>
      </c>
      <c r="H758" s="8" t="s">
        <v>1649</v>
      </c>
      <c r="I758" s="8">
        <v>2</v>
      </c>
      <c r="J758" s="8">
        <v>2</v>
      </c>
      <c r="K758" s="8">
        <f t="shared" si="89"/>
        <v>0</v>
      </c>
      <c r="L758" s="6" t="s">
        <v>1009</v>
      </c>
      <c r="M758" s="7">
        <v>45847</v>
      </c>
      <c r="N758" s="9">
        <v>58270.82</v>
      </c>
      <c r="O758" s="6" t="s">
        <v>55</v>
      </c>
      <c r="P758" s="54" t="s">
        <v>642</v>
      </c>
      <c r="Q758" s="54" t="s">
        <v>643</v>
      </c>
      <c r="R758" s="10">
        <v>4</v>
      </c>
      <c r="S758" s="40"/>
      <c r="T758" s="6" t="s">
        <v>24</v>
      </c>
      <c r="U758" s="6" t="str">
        <f>VLOOKUP(O758,'Customer List'!B:C,2,)</f>
        <v>Delhi</v>
      </c>
      <c r="V758" s="47"/>
      <c r="W758" s="7"/>
      <c r="X758" s="6" t="str">
        <f t="shared" si="83"/>
        <v/>
      </c>
      <c r="Y758" s="6" t="str">
        <f t="shared" si="84"/>
        <v>Wednesday</v>
      </c>
      <c r="Z758" s="6" t="str">
        <f t="shared" si="85"/>
        <v/>
      </c>
    </row>
    <row r="759" spans="1:26" ht="30" x14ac:dyDescent="0.25">
      <c r="A759" s="6">
        <f t="shared" si="86"/>
        <v>758</v>
      </c>
      <c r="B759" s="6" t="s">
        <v>752</v>
      </c>
      <c r="C759" s="7">
        <v>45834</v>
      </c>
      <c r="D759" s="7">
        <v>45839</v>
      </c>
      <c r="E759" s="24">
        <v>5906.25</v>
      </c>
      <c r="F759" s="9">
        <f t="shared" si="82"/>
        <v>5906.25</v>
      </c>
      <c r="G759" s="8">
        <v>93070</v>
      </c>
      <c r="H759" s="8" t="s">
        <v>753</v>
      </c>
      <c r="I759" s="8">
        <v>1</v>
      </c>
      <c r="J759" s="8">
        <v>1</v>
      </c>
      <c r="K759" s="8">
        <f t="shared" si="89"/>
        <v>0</v>
      </c>
      <c r="L759" s="6" t="s">
        <v>825</v>
      </c>
      <c r="M759" s="7" t="s">
        <v>825</v>
      </c>
      <c r="N759" s="9" t="s">
        <v>825</v>
      </c>
      <c r="O759" s="6" t="s">
        <v>36</v>
      </c>
      <c r="P759" s="54" t="s">
        <v>642</v>
      </c>
      <c r="Q759" s="54" t="s">
        <v>731</v>
      </c>
      <c r="R759" s="10" t="s">
        <v>305</v>
      </c>
      <c r="S759" s="40" t="s">
        <v>872</v>
      </c>
      <c r="T759" s="6" t="s">
        <v>754</v>
      </c>
      <c r="U759" s="6" t="str">
        <f>VLOOKUP(O759,'Customer List'!B:C,2,)</f>
        <v>Delhi</v>
      </c>
      <c r="V759" s="47"/>
      <c r="W759" s="7"/>
      <c r="X759" s="6" t="str">
        <f t="shared" si="83"/>
        <v/>
      </c>
      <c r="Y759" s="6" t="str">
        <f t="shared" si="84"/>
        <v>N/A</v>
      </c>
      <c r="Z759" s="6" t="str">
        <f t="shared" si="85"/>
        <v/>
      </c>
    </row>
    <row r="760" spans="1:26" x14ac:dyDescent="0.25">
      <c r="A760" s="6">
        <f t="shared" si="86"/>
        <v>759</v>
      </c>
      <c r="B760" s="6" t="s">
        <v>758</v>
      </c>
      <c r="C760" s="7">
        <v>45838</v>
      </c>
      <c r="D760" s="7" t="s">
        <v>759</v>
      </c>
      <c r="E760" s="24">
        <v>6969.6</v>
      </c>
      <c r="F760" s="9">
        <f t="shared" si="82"/>
        <v>13939.2</v>
      </c>
      <c r="G760" s="8">
        <v>31800022</v>
      </c>
      <c r="H760" s="8" t="s">
        <v>760</v>
      </c>
      <c r="I760" s="8">
        <v>2</v>
      </c>
      <c r="J760" s="8">
        <v>2</v>
      </c>
      <c r="K760" s="8">
        <f t="shared" si="89"/>
        <v>0</v>
      </c>
      <c r="L760" s="6" t="s">
        <v>756</v>
      </c>
      <c r="M760" s="7">
        <v>45839</v>
      </c>
      <c r="N760" s="9">
        <v>15488</v>
      </c>
      <c r="O760" s="6" t="s">
        <v>630</v>
      </c>
      <c r="P760" s="54" t="s">
        <v>642</v>
      </c>
      <c r="Q760" s="54" t="s">
        <v>643</v>
      </c>
      <c r="R760" s="10" t="s">
        <v>305</v>
      </c>
      <c r="S760" s="40" t="s">
        <v>763</v>
      </c>
      <c r="T760" s="6" t="s">
        <v>762</v>
      </c>
      <c r="U760" s="6" t="str">
        <f>VLOOKUP(O760,'Customer List'!B:C,2,)</f>
        <v>Delhi</v>
      </c>
      <c r="V760" s="47"/>
      <c r="W760" s="7"/>
      <c r="X760" s="6" t="str">
        <f t="shared" si="83"/>
        <v/>
      </c>
      <c r="Y760" s="6" t="str">
        <f t="shared" si="84"/>
        <v>Tuesday</v>
      </c>
      <c r="Z760" s="6" t="str">
        <f t="shared" si="85"/>
        <v/>
      </c>
    </row>
    <row r="761" spans="1:26" x14ac:dyDescent="0.25">
      <c r="A761" s="6">
        <f t="shared" si="86"/>
        <v>760</v>
      </c>
      <c r="B761" s="6" t="s">
        <v>758</v>
      </c>
      <c r="C761" s="7">
        <v>45838</v>
      </c>
      <c r="D761" s="7" t="s">
        <v>759</v>
      </c>
      <c r="E761" s="24">
        <v>13911</v>
      </c>
      <c r="F761" s="9">
        <f t="shared" si="82"/>
        <v>13911</v>
      </c>
      <c r="G761" s="8">
        <v>89900</v>
      </c>
      <c r="H761" s="8" t="s">
        <v>761</v>
      </c>
      <c r="I761" s="8">
        <v>1</v>
      </c>
      <c r="J761" s="8">
        <v>1</v>
      </c>
      <c r="K761" s="8">
        <f t="shared" si="89"/>
        <v>0</v>
      </c>
      <c r="L761" s="6" t="s">
        <v>756</v>
      </c>
      <c r="M761" s="7">
        <v>45839</v>
      </c>
      <c r="N761" s="9">
        <v>19873</v>
      </c>
      <c r="O761" s="6" t="s">
        <v>630</v>
      </c>
      <c r="P761" s="54" t="s">
        <v>642</v>
      </c>
      <c r="Q761" s="54" t="s">
        <v>643</v>
      </c>
      <c r="R761" s="10" t="s">
        <v>305</v>
      </c>
      <c r="S761" s="40" t="s">
        <v>763</v>
      </c>
      <c r="T761" s="6" t="s">
        <v>762</v>
      </c>
      <c r="U761" s="6" t="str">
        <f>VLOOKUP(O761,'Customer List'!B:C,2,)</f>
        <v>Delhi</v>
      </c>
      <c r="V761" s="47"/>
      <c r="W761" s="7"/>
      <c r="X761" s="6" t="str">
        <f t="shared" si="83"/>
        <v/>
      </c>
      <c r="Y761" s="6" t="str">
        <f t="shared" si="84"/>
        <v>Tuesday</v>
      </c>
      <c r="Z761" s="6" t="str">
        <f t="shared" si="85"/>
        <v/>
      </c>
    </row>
    <row r="762" spans="1:26" x14ac:dyDescent="0.25">
      <c r="A762" s="6">
        <f t="shared" si="86"/>
        <v>761</v>
      </c>
      <c r="B762" s="6" t="s">
        <v>786</v>
      </c>
      <c r="C762" s="7">
        <v>45832</v>
      </c>
      <c r="D762" s="7">
        <v>45839</v>
      </c>
      <c r="E762" s="24">
        <v>291</v>
      </c>
      <c r="F762" s="26">
        <f t="shared" si="82"/>
        <v>291</v>
      </c>
      <c r="G762" s="8" t="s">
        <v>764</v>
      </c>
      <c r="H762" s="8" t="s">
        <v>790</v>
      </c>
      <c r="I762" s="8">
        <v>1</v>
      </c>
      <c r="J762" s="8">
        <v>1</v>
      </c>
      <c r="K762" s="8">
        <f t="shared" si="89"/>
        <v>0</v>
      </c>
      <c r="L762" s="6" t="s">
        <v>826</v>
      </c>
      <c r="M762" s="7">
        <v>45841</v>
      </c>
      <c r="N762" s="9">
        <v>33511.25</v>
      </c>
      <c r="O762" s="6" t="s">
        <v>36</v>
      </c>
      <c r="P762" s="54" t="s">
        <v>642</v>
      </c>
      <c r="Q762" s="54" t="s">
        <v>643</v>
      </c>
      <c r="R762" s="10">
        <v>-20</v>
      </c>
      <c r="S762" s="40"/>
      <c r="T762" s="6" t="s">
        <v>326</v>
      </c>
      <c r="U762" s="6" t="str">
        <f>VLOOKUP(O762,'Customer List'!B:C,2,)</f>
        <v>Delhi</v>
      </c>
      <c r="V762" s="47"/>
      <c r="W762" s="7"/>
      <c r="X762" s="6" t="str">
        <f t="shared" si="83"/>
        <v/>
      </c>
      <c r="Y762" s="6" t="str">
        <f t="shared" si="84"/>
        <v>Thursday</v>
      </c>
      <c r="Z762" s="6" t="str">
        <f t="shared" si="85"/>
        <v/>
      </c>
    </row>
    <row r="763" spans="1:26" x14ac:dyDescent="0.25">
      <c r="A763" s="6">
        <f t="shared" si="86"/>
        <v>762</v>
      </c>
      <c r="B763" s="6" t="s">
        <v>786</v>
      </c>
      <c r="C763" s="7">
        <v>45832</v>
      </c>
      <c r="D763" s="7">
        <v>45839</v>
      </c>
      <c r="E763" s="24">
        <v>201</v>
      </c>
      <c r="F763" s="26">
        <f t="shared" si="82"/>
        <v>201</v>
      </c>
      <c r="G763" s="8" t="s">
        <v>765</v>
      </c>
      <c r="H763" s="8" t="s">
        <v>791</v>
      </c>
      <c r="I763" s="8">
        <v>1</v>
      </c>
      <c r="J763" s="8">
        <v>1</v>
      </c>
      <c r="K763" s="8">
        <f t="shared" si="89"/>
        <v>0</v>
      </c>
      <c r="L763" s="6" t="s">
        <v>1248</v>
      </c>
      <c r="M763" s="7">
        <v>45855</v>
      </c>
      <c r="N763" s="9">
        <v>24538.5</v>
      </c>
      <c r="O763" s="6" t="s">
        <v>48</v>
      </c>
      <c r="P763" s="54" t="s">
        <v>642</v>
      </c>
      <c r="Q763" s="54" t="s">
        <v>643</v>
      </c>
      <c r="R763" s="10">
        <v>-20</v>
      </c>
      <c r="S763" s="40"/>
      <c r="T763" s="6" t="s">
        <v>326</v>
      </c>
      <c r="U763" s="6" t="str">
        <f>VLOOKUP(O763,'Customer List'!B:C,2,)</f>
        <v>Faridabad</v>
      </c>
      <c r="V763" s="47"/>
      <c r="W763" s="7"/>
      <c r="X763" s="6" t="str">
        <f t="shared" si="83"/>
        <v/>
      </c>
      <c r="Y763" s="6" t="str">
        <f t="shared" si="84"/>
        <v>Thursday</v>
      </c>
      <c r="Z763" s="6" t="str">
        <f t="shared" si="85"/>
        <v/>
      </c>
    </row>
    <row r="764" spans="1:26" x14ac:dyDescent="0.25">
      <c r="A764" s="6">
        <f t="shared" si="86"/>
        <v>763</v>
      </c>
      <c r="B764" s="6" t="s">
        <v>786</v>
      </c>
      <c r="C764" s="7">
        <v>45832</v>
      </c>
      <c r="D764" s="7">
        <v>45839</v>
      </c>
      <c r="E764" s="24">
        <v>201</v>
      </c>
      <c r="F764" s="26">
        <f t="shared" si="82"/>
        <v>201</v>
      </c>
      <c r="G764" s="8" t="s">
        <v>766</v>
      </c>
      <c r="H764" s="8" t="s">
        <v>792</v>
      </c>
      <c r="I764" s="8">
        <v>1</v>
      </c>
      <c r="J764" s="8">
        <v>1</v>
      </c>
      <c r="K764" s="8">
        <f t="shared" si="89"/>
        <v>0</v>
      </c>
      <c r="L764" s="6" t="s">
        <v>1248</v>
      </c>
      <c r="M764" s="7">
        <v>45855</v>
      </c>
      <c r="N764" s="9">
        <v>24538.5</v>
      </c>
      <c r="O764" s="6" t="s">
        <v>48</v>
      </c>
      <c r="P764" s="54" t="s">
        <v>642</v>
      </c>
      <c r="Q764" s="54" t="s">
        <v>643</v>
      </c>
      <c r="R764" s="10">
        <v>-20</v>
      </c>
      <c r="S764" s="40"/>
      <c r="T764" s="6" t="s">
        <v>326</v>
      </c>
      <c r="U764" s="6" t="str">
        <f>VLOOKUP(O764,'Customer List'!B:C,2,)</f>
        <v>Faridabad</v>
      </c>
      <c r="V764" s="47"/>
      <c r="W764" s="7"/>
      <c r="X764" s="6" t="str">
        <f t="shared" si="83"/>
        <v/>
      </c>
      <c r="Y764" s="6" t="str">
        <f t="shared" si="84"/>
        <v>Thursday</v>
      </c>
      <c r="Z764" s="6" t="str">
        <f t="shared" si="85"/>
        <v/>
      </c>
    </row>
    <row r="765" spans="1:26" x14ac:dyDescent="0.25">
      <c r="A765" s="6">
        <f t="shared" si="86"/>
        <v>764</v>
      </c>
      <c r="B765" s="6" t="s">
        <v>786</v>
      </c>
      <c r="C765" s="7">
        <v>45832</v>
      </c>
      <c r="D765" s="7">
        <v>45839</v>
      </c>
      <c r="E765" s="24">
        <v>201</v>
      </c>
      <c r="F765" s="26">
        <f t="shared" si="82"/>
        <v>201</v>
      </c>
      <c r="G765" s="8" t="s">
        <v>767</v>
      </c>
      <c r="H765" s="8" t="s">
        <v>793</v>
      </c>
      <c r="I765" s="8">
        <v>1</v>
      </c>
      <c r="J765" s="8">
        <v>1</v>
      </c>
      <c r="K765" s="8">
        <f t="shared" si="89"/>
        <v>0</v>
      </c>
      <c r="L765" s="6" t="s">
        <v>1248</v>
      </c>
      <c r="M765" s="7">
        <v>45855</v>
      </c>
      <c r="N765" s="9">
        <v>24538.5</v>
      </c>
      <c r="O765" s="6" t="s">
        <v>48</v>
      </c>
      <c r="P765" s="54" t="s">
        <v>642</v>
      </c>
      <c r="Q765" s="54" t="s">
        <v>643</v>
      </c>
      <c r="R765" s="10">
        <v>-20</v>
      </c>
      <c r="S765" s="40"/>
      <c r="T765" s="6" t="s">
        <v>326</v>
      </c>
      <c r="U765" s="6" t="str">
        <f>VLOOKUP(O765,'Customer List'!B:C,2,)</f>
        <v>Faridabad</v>
      </c>
      <c r="V765" s="47"/>
      <c r="W765" s="7"/>
      <c r="X765" s="6" t="str">
        <f t="shared" si="83"/>
        <v/>
      </c>
      <c r="Y765" s="6" t="str">
        <f t="shared" si="84"/>
        <v>Thursday</v>
      </c>
      <c r="Z765" s="6" t="str">
        <f t="shared" si="85"/>
        <v/>
      </c>
    </row>
    <row r="766" spans="1:26" x14ac:dyDescent="0.25">
      <c r="A766" s="6">
        <f t="shared" si="86"/>
        <v>765</v>
      </c>
      <c r="B766" s="6" t="s">
        <v>786</v>
      </c>
      <c r="C766" s="7">
        <v>45832</v>
      </c>
      <c r="D766" s="7">
        <v>45839</v>
      </c>
      <c r="E766" s="24">
        <v>201</v>
      </c>
      <c r="F766" s="26">
        <f t="shared" si="82"/>
        <v>201</v>
      </c>
      <c r="G766" s="8" t="s">
        <v>768</v>
      </c>
      <c r="H766" s="8" t="s">
        <v>794</v>
      </c>
      <c r="I766" s="8">
        <v>1</v>
      </c>
      <c r="J766" s="8">
        <v>1</v>
      </c>
      <c r="K766" s="8">
        <f t="shared" si="89"/>
        <v>0</v>
      </c>
      <c r="L766" s="6" t="s">
        <v>1248</v>
      </c>
      <c r="M766" s="7">
        <v>45855</v>
      </c>
      <c r="N766" s="9">
        <v>24538.5</v>
      </c>
      <c r="O766" s="6" t="s">
        <v>48</v>
      </c>
      <c r="P766" s="54" t="s">
        <v>642</v>
      </c>
      <c r="Q766" s="54" t="s">
        <v>643</v>
      </c>
      <c r="R766" s="10">
        <v>-20</v>
      </c>
      <c r="S766" s="40"/>
      <c r="T766" s="6" t="s">
        <v>326</v>
      </c>
      <c r="U766" s="6" t="str">
        <f>VLOOKUP(O766,'Customer List'!B:C,2,)</f>
        <v>Faridabad</v>
      </c>
      <c r="V766" s="47"/>
      <c r="W766" s="7"/>
      <c r="X766" s="6" t="str">
        <f t="shared" si="83"/>
        <v/>
      </c>
      <c r="Y766" s="6" t="str">
        <f t="shared" si="84"/>
        <v>Thursday</v>
      </c>
      <c r="Z766" s="6" t="str">
        <f t="shared" si="85"/>
        <v/>
      </c>
    </row>
    <row r="767" spans="1:26" x14ac:dyDescent="0.25">
      <c r="A767" s="6">
        <f t="shared" si="86"/>
        <v>766</v>
      </c>
      <c r="B767" s="6" t="s">
        <v>786</v>
      </c>
      <c r="C767" s="7">
        <v>45832</v>
      </c>
      <c r="D767" s="7">
        <v>45839</v>
      </c>
      <c r="E767" s="24">
        <v>374</v>
      </c>
      <c r="F767" s="26">
        <f t="shared" si="82"/>
        <v>374</v>
      </c>
      <c r="G767" s="8" t="s">
        <v>769</v>
      </c>
      <c r="H767" s="8" t="s">
        <v>795</v>
      </c>
      <c r="I767" s="8">
        <v>1</v>
      </c>
      <c r="J767" s="8">
        <v>1</v>
      </c>
      <c r="K767" s="8">
        <f t="shared" si="89"/>
        <v>0</v>
      </c>
      <c r="L767" s="6" t="s">
        <v>983</v>
      </c>
      <c r="M767" s="7">
        <v>45847</v>
      </c>
      <c r="N767" s="9">
        <v>48060</v>
      </c>
      <c r="O767" s="6" t="s">
        <v>234</v>
      </c>
      <c r="P767" s="54">
        <v>58152972625</v>
      </c>
      <c r="Q767" s="54" t="s">
        <v>46</v>
      </c>
      <c r="R767" s="10">
        <v>-20</v>
      </c>
      <c r="S767" s="40"/>
      <c r="T767" s="6" t="s">
        <v>326</v>
      </c>
      <c r="U767" s="6" t="str">
        <f>VLOOKUP(O767,'Customer List'!B:C,2,)</f>
        <v>Kolkata</v>
      </c>
      <c r="V767" s="47"/>
      <c r="W767" s="7">
        <v>45848</v>
      </c>
      <c r="X767" s="6">
        <f t="shared" si="83"/>
        <v>1</v>
      </c>
      <c r="Y767" s="6" t="str">
        <f t="shared" si="84"/>
        <v>Wednesday</v>
      </c>
      <c r="Z767" s="6" t="str">
        <f t="shared" si="85"/>
        <v>Thursday</v>
      </c>
    </row>
    <row r="768" spans="1:26" x14ac:dyDescent="0.25">
      <c r="A768" s="6">
        <f t="shared" si="86"/>
        <v>767</v>
      </c>
      <c r="B768" s="6" t="s">
        <v>786</v>
      </c>
      <c r="C768" s="7">
        <v>45832</v>
      </c>
      <c r="D768" s="7">
        <v>45839</v>
      </c>
      <c r="E768" s="24">
        <v>188</v>
      </c>
      <c r="F768" s="26">
        <f t="shared" si="82"/>
        <v>188</v>
      </c>
      <c r="G768" s="8" t="s">
        <v>378</v>
      </c>
      <c r="H768" s="8" t="s">
        <v>379</v>
      </c>
      <c r="I768" s="8">
        <v>1</v>
      </c>
      <c r="J768" s="8">
        <v>1</v>
      </c>
      <c r="K768" s="8">
        <f t="shared" si="89"/>
        <v>0</v>
      </c>
      <c r="L768" s="6" t="s">
        <v>983</v>
      </c>
      <c r="M768" s="7">
        <v>45847</v>
      </c>
      <c r="N768" s="9">
        <v>24210</v>
      </c>
      <c r="O768" s="6" t="s">
        <v>234</v>
      </c>
      <c r="P768" s="54">
        <v>58152972625</v>
      </c>
      <c r="Q768" s="54" t="s">
        <v>46</v>
      </c>
      <c r="R768" s="10">
        <v>-20</v>
      </c>
      <c r="S768" s="40"/>
      <c r="T768" s="6" t="s">
        <v>326</v>
      </c>
      <c r="U768" s="6" t="str">
        <f>VLOOKUP(O768,'Customer List'!B:C,2,)</f>
        <v>Kolkata</v>
      </c>
      <c r="V768" s="47"/>
      <c r="W768" s="7">
        <v>45848</v>
      </c>
      <c r="X768" s="6">
        <f t="shared" si="83"/>
        <v>1</v>
      </c>
      <c r="Y768" s="6" t="str">
        <f t="shared" si="84"/>
        <v>Wednesday</v>
      </c>
      <c r="Z768" s="6" t="str">
        <f t="shared" si="85"/>
        <v>Thursday</v>
      </c>
    </row>
    <row r="769" spans="1:26" x14ac:dyDescent="0.25">
      <c r="A769" s="6">
        <f t="shared" si="86"/>
        <v>768</v>
      </c>
      <c r="B769" s="6" t="s">
        <v>786</v>
      </c>
      <c r="C769" s="7">
        <v>45832</v>
      </c>
      <c r="D769" s="7">
        <v>45839</v>
      </c>
      <c r="E769" s="24">
        <v>374</v>
      </c>
      <c r="F769" s="26">
        <f t="shared" si="82"/>
        <v>374</v>
      </c>
      <c r="G769" s="8" t="s">
        <v>770</v>
      </c>
      <c r="H769" s="8" t="s">
        <v>796</v>
      </c>
      <c r="I769" s="8">
        <v>1</v>
      </c>
      <c r="J769" s="8">
        <v>1</v>
      </c>
      <c r="K769" s="8">
        <f t="shared" si="89"/>
        <v>0</v>
      </c>
      <c r="L769" s="6" t="s">
        <v>983</v>
      </c>
      <c r="M769" s="7">
        <v>45847</v>
      </c>
      <c r="N769" s="9">
        <v>48060</v>
      </c>
      <c r="O769" s="6" t="s">
        <v>234</v>
      </c>
      <c r="P769" s="54">
        <v>58152972625</v>
      </c>
      <c r="Q769" s="54" t="s">
        <v>46</v>
      </c>
      <c r="R769" s="10">
        <v>-20</v>
      </c>
      <c r="S769" s="40"/>
      <c r="T769" s="6" t="s">
        <v>326</v>
      </c>
      <c r="U769" s="6" t="str">
        <f>VLOOKUP(O769,'Customer List'!B:C,2,)</f>
        <v>Kolkata</v>
      </c>
      <c r="V769" s="47"/>
      <c r="W769" s="7">
        <v>45848</v>
      </c>
      <c r="X769" s="6">
        <f t="shared" si="83"/>
        <v>1</v>
      </c>
      <c r="Y769" s="6" t="str">
        <f t="shared" si="84"/>
        <v>Wednesday</v>
      </c>
      <c r="Z769" s="6" t="str">
        <f t="shared" si="85"/>
        <v>Thursday</v>
      </c>
    </row>
    <row r="770" spans="1:26" x14ac:dyDescent="0.25">
      <c r="A770" s="6">
        <f t="shared" si="86"/>
        <v>769</v>
      </c>
      <c r="B770" s="6" t="s">
        <v>786</v>
      </c>
      <c r="C770" s="7">
        <v>45832</v>
      </c>
      <c r="D770" s="7">
        <v>45839</v>
      </c>
      <c r="E770" s="24">
        <v>291</v>
      </c>
      <c r="F770" s="26">
        <f t="shared" si="82"/>
        <v>291</v>
      </c>
      <c r="G770" s="8" t="s">
        <v>771</v>
      </c>
      <c r="H770" s="8" t="s">
        <v>797</v>
      </c>
      <c r="I770" s="8">
        <v>1</v>
      </c>
      <c r="J770" s="8">
        <v>1</v>
      </c>
      <c r="K770" s="8">
        <f t="shared" si="89"/>
        <v>0</v>
      </c>
      <c r="L770" s="6" t="s">
        <v>983</v>
      </c>
      <c r="M770" s="7">
        <v>45847</v>
      </c>
      <c r="N770" s="9">
        <v>37350</v>
      </c>
      <c r="O770" s="6" t="s">
        <v>234</v>
      </c>
      <c r="P770" s="54">
        <v>58152972625</v>
      </c>
      <c r="Q770" s="54" t="s">
        <v>46</v>
      </c>
      <c r="R770" s="10">
        <v>-20</v>
      </c>
      <c r="S770" s="40"/>
      <c r="T770" s="6" t="s">
        <v>326</v>
      </c>
      <c r="U770" s="6" t="str">
        <f>VLOOKUP(O770,'Customer List'!B:C,2,)</f>
        <v>Kolkata</v>
      </c>
      <c r="V770" s="47"/>
      <c r="W770" s="7">
        <v>45848</v>
      </c>
      <c r="X770" s="6">
        <f t="shared" si="83"/>
        <v>1</v>
      </c>
      <c r="Y770" s="6" t="str">
        <f t="shared" si="84"/>
        <v>Wednesday</v>
      </c>
      <c r="Z770" s="6" t="str">
        <f t="shared" si="85"/>
        <v>Thursday</v>
      </c>
    </row>
    <row r="771" spans="1:26" x14ac:dyDescent="0.25">
      <c r="A771" s="6">
        <f t="shared" si="86"/>
        <v>770</v>
      </c>
      <c r="B771" s="6" t="s">
        <v>786</v>
      </c>
      <c r="C771" s="7">
        <v>45832</v>
      </c>
      <c r="D771" s="7">
        <v>45839</v>
      </c>
      <c r="E771" s="24">
        <v>374</v>
      </c>
      <c r="F771" s="26">
        <f t="shared" si="82"/>
        <v>374</v>
      </c>
      <c r="G771" s="8" t="s">
        <v>772</v>
      </c>
      <c r="H771" s="8" t="s">
        <v>798</v>
      </c>
      <c r="I771" s="8">
        <v>1</v>
      </c>
      <c r="J771" s="8">
        <v>1</v>
      </c>
      <c r="K771" s="8">
        <f t="shared" si="89"/>
        <v>0</v>
      </c>
      <c r="L771" s="6" t="s">
        <v>982</v>
      </c>
      <c r="M771" s="7">
        <v>45846</v>
      </c>
      <c r="N771" s="9">
        <v>48193.5</v>
      </c>
      <c r="O771" s="6" t="s">
        <v>275</v>
      </c>
      <c r="P771" s="54">
        <v>58152921665</v>
      </c>
      <c r="Q771" s="54" t="s">
        <v>46</v>
      </c>
      <c r="R771" s="10">
        <v>-20</v>
      </c>
      <c r="S771" s="40" t="s">
        <v>863</v>
      </c>
      <c r="T771" s="6" t="s">
        <v>326</v>
      </c>
      <c r="U771" s="6" t="str">
        <f>VLOOKUP(O771,'Customer List'!B:C,2,)</f>
        <v>Kalyani</v>
      </c>
      <c r="V771" s="47"/>
      <c r="W771" s="7">
        <v>45848</v>
      </c>
      <c r="X771" s="6">
        <f t="shared" si="83"/>
        <v>2</v>
      </c>
      <c r="Y771" s="6" t="str">
        <f t="shared" si="84"/>
        <v>Tuesday</v>
      </c>
      <c r="Z771" s="6" t="str">
        <f t="shared" si="85"/>
        <v>Thursday</v>
      </c>
    </row>
    <row r="772" spans="1:26" x14ac:dyDescent="0.25">
      <c r="A772" s="6">
        <f t="shared" si="86"/>
        <v>771</v>
      </c>
      <c r="B772" s="6" t="s">
        <v>786</v>
      </c>
      <c r="C772" s="7">
        <v>45832</v>
      </c>
      <c r="D772" s="7">
        <v>45839</v>
      </c>
      <c r="E772" s="24">
        <v>374</v>
      </c>
      <c r="F772" s="26">
        <f t="shared" ref="F772:F835" si="90">E772*I772</f>
        <v>374</v>
      </c>
      <c r="G772" s="8" t="s">
        <v>773</v>
      </c>
      <c r="H772" s="8" t="s">
        <v>799</v>
      </c>
      <c r="I772" s="8">
        <v>1</v>
      </c>
      <c r="J772" s="8">
        <v>1</v>
      </c>
      <c r="K772" s="8">
        <f t="shared" si="89"/>
        <v>0</v>
      </c>
      <c r="L772" s="6" t="s">
        <v>982</v>
      </c>
      <c r="M772" s="7">
        <v>45846</v>
      </c>
      <c r="N772" s="9">
        <v>48193.5</v>
      </c>
      <c r="O772" s="6" t="s">
        <v>275</v>
      </c>
      <c r="P772" s="54">
        <v>58152921665</v>
      </c>
      <c r="Q772" s="54" t="s">
        <v>46</v>
      </c>
      <c r="R772" s="10">
        <v>-20</v>
      </c>
      <c r="S772" s="40" t="s">
        <v>863</v>
      </c>
      <c r="T772" s="6" t="s">
        <v>326</v>
      </c>
      <c r="U772" s="6" t="str">
        <f>VLOOKUP(O772,'Customer List'!B:C,2,)</f>
        <v>Kalyani</v>
      </c>
      <c r="V772" s="47"/>
      <c r="W772" s="7">
        <v>45848</v>
      </c>
      <c r="X772" s="6">
        <f t="shared" si="83"/>
        <v>2</v>
      </c>
      <c r="Y772" s="6" t="str">
        <f t="shared" si="84"/>
        <v>Tuesday</v>
      </c>
      <c r="Z772" s="6" t="str">
        <f t="shared" si="85"/>
        <v>Thursday</v>
      </c>
    </row>
    <row r="773" spans="1:26" x14ac:dyDescent="0.25">
      <c r="A773" s="6">
        <f t="shared" si="86"/>
        <v>772</v>
      </c>
      <c r="B773" s="6" t="s">
        <v>786</v>
      </c>
      <c r="C773" s="7">
        <v>45832</v>
      </c>
      <c r="D773" s="7">
        <v>45839</v>
      </c>
      <c r="E773" s="24">
        <v>441</v>
      </c>
      <c r="F773" s="26">
        <f t="shared" si="90"/>
        <v>441</v>
      </c>
      <c r="G773" s="8" t="s">
        <v>346</v>
      </c>
      <c r="H773" s="8" t="s">
        <v>379</v>
      </c>
      <c r="I773" s="8">
        <v>1</v>
      </c>
      <c r="J773" s="8">
        <v>1</v>
      </c>
      <c r="K773" s="8">
        <f t="shared" si="89"/>
        <v>0</v>
      </c>
      <c r="L773" s="6" t="s">
        <v>822</v>
      </c>
      <c r="M773" s="7">
        <v>45840</v>
      </c>
      <c r="N773" s="9">
        <v>51750</v>
      </c>
      <c r="O773" s="6" t="s">
        <v>466</v>
      </c>
      <c r="P773" s="54">
        <v>58152716510</v>
      </c>
      <c r="Q773" s="54" t="s">
        <v>46</v>
      </c>
      <c r="R773" s="10">
        <v>-20</v>
      </c>
      <c r="S773" s="40" t="s">
        <v>821</v>
      </c>
      <c r="T773" s="6" t="s">
        <v>326</v>
      </c>
      <c r="U773" s="6" t="str">
        <f>VLOOKUP(O773,'Customer List'!B:C,2,)</f>
        <v>Hyderabad</v>
      </c>
      <c r="V773" s="47"/>
      <c r="W773" s="7">
        <v>45841</v>
      </c>
      <c r="X773" s="6">
        <f t="shared" ref="X773:X836" si="91">IF(W773="", "", W773-M773)</f>
        <v>1</v>
      </c>
      <c r="Y773" s="6" t="str">
        <f t="shared" ref="Y773:Y836" si="92">IF(M773="", "", TEXT(M773, "dddd"))</f>
        <v>Wednesday</v>
      </c>
      <c r="Z773" s="6" t="str">
        <f t="shared" ref="Z773:Z836" si="93">IF(W773="", "", TEXT(W773, "dddd"))</f>
        <v>Thursday</v>
      </c>
    </row>
    <row r="774" spans="1:26" x14ac:dyDescent="0.25">
      <c r="A774" s="6">
        <f t="shared" si="86"/>
        <v>773</v>
      </c>
      <c r="B774" s="6" t="s">
        <v>786</v>
      </c>
      <c r="C774" s="7">
        <v>45832</v>
      </c>
      <c r="D774" s="7">
        <v>45839</v>
      </c>
      <c r="E774" s="24">
        <v>374</v>
      </c>
      <c r="F774" s="26">
        <f t="shared" si="90"/>
        <v>374</v>
      </c>
      <c r="G774" s="8" t="s">
        <v>774</v>
      </c>
      <c r="H774" s="8" t="s">
        <v>800</v>
      </c>
      <c r="I774" s="8">
        <v>1</v>
      </c>
      <c r="J774" s="8">
        <v>1</v>
      </c>
      <c r="K774" s="8">
        <f t="shared" si="89"/>
        <v>0</v>
      </c>
      <c r="L774" s="6" t="s">
        <v>982</v>
      </c>
      <c r="M774" s="7">
        <v>45846</v>
      </c>
      <c r="N774" s="9">
        <v>48193.5</v>
      </c>
      <c r="O774" s="6" t="s">
        <v>275</v>
      </c>
      <c r="P774" s="54">
        <v>58152921665</v>
      </c>
      <c r="Q774" s="54" t="s">
        <v>46</v>
      </c>
      <c r="R774" s="10">
        <v>-20</v>
      </c>
      <c r="S774" s="40" t="s">
        <v>863</v>
      </c>
      <c r="T774" s="6" t="s">
        <v>326</v>
      </c>
      <c r="U774" s="6" t="str">
        <f>VLOOKUP(O774,'Customer List'!B:C,2,)</f>
        <v>Kalyani</v>
      </c>
      <c r="V774" s="47"/>
      <c r="W774" s="7">
        <v>45848</v>
      </c>
      <c r="X774" s="6">
        <f t="shared" si="91"/>
        <v>2</v>
      </c>
      <c r="Y774" s="6" t="str">
        <f t="shared" si="92"/>
        <v>Tuesday</v>
      </c>
      <c r="Z774" s="6" t="str">
        <f t="shared" si="93"/>
        <v>Thursday</v>
      </c>
    </row>
    <row r="775" spans="1:26" x14ac:dyDescent="0.25">
      <c r="A775" s="6">
        <f t="shared" si="86"/>
        <v>774</v>
      </c>
      <c r="B775" s="6" t="s">
        <v>786</v>
      </c>
      <c r="C775" s="7">
        <v>45832</v>
      </c>
      <c r="D775" s="7">
        <v>45839</v>
      </c>
      <c r="E775" s="24">
        <v>374</v>
      </c>
      <c r="F775" s="26">
        <f t="shared" si="90"/>
        <v>374</v>
      </c>
      <c r="G775" s="8" t="s">
        <v>775</v>
      </c>
      <c r="H775" s="8" t="s">
        <v>801</v>
      </c>
      <c r="I775" s="8">
        <v>1</v>
      </c>
      <c r="J775" s="8">
        <v>1</v>
      </c>
      <c r="K775" s="8">
        <f t="shared" si="89"/>
        <v>0</v>
      </c>
      <c r="L775" s="6" t="s">
        <v>982</v>
      </c>
      <c r="M775" s="7">
        <v>45846</v>
      </c>
      <c r="N775" s="9">
        <v>48193.5</v>
      </c>
      <c r="O775" s="6" t="s">
        <v>275</v>
      </c>
      <c r="P775" s="54">
        <v>58152921665</v>
      </c>
      <c r="Q775" s="54" t="s">
        <v>46</v>
      </c>
      <c r="R775" s="10">
        <v>-20</v>
      </c>
      <c r="S775" s="40" t="s">
        <v>863</v>
      </c>
      <c r="T775" s="6" t="s">
        <v>326</v>
      </c>
      <c r="U775" s="6" t="str">
        <f>VLOOKUP(O775,'Customer List'!B:C,2,)</f>
        <v>Kalyani</v>
      </c>
      <c r="V775" s="47"/>
      <c r="W775" s="7">
        <v>45848</v>
      </c>
      <c r="X775" s="6">
        <f t="shared" si="91"/>
        <v>2</v>
      </c>
      <c r="Y775" s="6" t="str">
        <f t="shared" si="92"/>
        <v>Tuesday</v>
      </c>
      <c r="Z775" s="6" t="str">
        <f t="shared" si="93"/>
        <v>Thursday</v>
      </c>
    </row>
    <row r="776" spans="1:26" x14ac:dyDescent="0.25">
      <c r="A776" s="6">
        <f t="shared" si="86"/>
        <v>775</v>
      </c>
      <c r="B776" s="6" t="s">
        <v>786</v>
      </c>
      <c r="C776" s="7">
        <v>45832</v>
      </c>
      <c r="D776" s="7">
        <v>45839</v>
      </c>
      <c r="E776" s="24">
        <v>374</v>
      </c>
      <c r="F776" s="26">
        <f t="shared" si="90"/>
        <v>374</v>
      </c>
      <c r="G776" s="8" t="s">
        <v>776</v>
      </c>
      <c r="H776" s="8" t="s">
        <v>802</v>
      </c>
      <c r="I776" s="8">
        <v>1</v>
      </c>
      <c r="J776" s="8">
        <v>1</v>
      </c>
      <c r="K776" s="8">
        <f t="shared" si="89"/>
        <v>0</v>
      </c>
      <c r="L776" s="6" t="s">
        <v>982</v>
      </c>
      <c r="M776" s="7">
        <v>45846</v>
      </c>
      <c r="N776" s="9">
        <v>48193.5</v>
      </c>
      <c r="O776" s="6" t="s">
        <v>275</v>
      </c>
      <c r="P776" s="54">
        <v>58152921665</v>
      </c>
      <c r="Q776" s="54" t="s">
        <v>46</v>
      </c>
      <c r="R776" s="10">
        <v>-20</v>
      </c>
      <c r="S776" s="40" t="s">
        <v>863</v>
      </c>
      <c r="T776" s="6" t="s">
        <v>326</v>
      </c>
      <c r="U776" s="6" t="str">
        <f>VLOOKUP(O776,'Customer List'!B:C,2,)</f>
        <v>Kalyani</v>
      </c>
      <c r="V776" s="47"/>
      <c r="W776" s="7">
        <v>45848</v>
      </c>
      <c r="X776" s="6">
        <f t="shared" si="91"/>
        <v>2</v>
      </c>
      <c r="Y776" s="6" t="str">
        <f t="shared" si="92"/>
        <v>Tuesday</v>
      </c>
      <c r="Z776" s="6" t="str">
        <f t="shared" si="93"/>
        <v>Thursday</v>
      </c>
    </row>
    <row r="777" spans="1:26" x14ac:dyDescent="0.25">
      <c r="A777" s="6">
        <f t="shared" si="86"/>
        <v>776</v>
      </c>
      <c r="B777" s="6" t="s">
        <v>786</v>
      </c>
      <c r="C777" s="7">
        <v>45832</v>
      </c>
      <c r="D777" s="7">
        <v>45839</v>
      </c>
      <c r="E777" s="24">
        <v>374</v>
      </c>
      <c r="F777" s="26">
        <f t="shared" si="90"/>
        <v>374</v>
      </c>
      <c r="G777" s="8" t="s">
        <v>777</v>
      </c>
      <c r="H777" s="8" t="s">
        <v>803</v>
      </c>
      <c r="I777" s="8">
        <v>1</v>
      </c>
      <c r="J777" s="8">
        <v>1</v>
      </c>
      <c r="K777" s="8">
        <f t="shared" si="89"/>
        <v>0</v>
      </c>
      <c r="L777" s="6" t="s">
        <v>982</v>
      </c>
      <c r="M777" s="7">
        <v>45846</v>
      </c>
      <c r="N777" s="9">
        <v>48193.5</v>
      </c>
      <c r="O777" s="6" t="s">
        <v>275</v>
      </c>
      <c r="P777" s="54">
        <v>58152921665</v>
      </c>
      <c r="Q777" s="54" t="s">
        <v>46</v>
      </c>
      <c r="R777" s="10">
        <v>-20</v>
      </c>
      <c r="S777" s="40" t="s">
        <v>863</v>
      </c>
      <c r="T777" s="6" t="s">
        <v>326</v>
      </c>
      <c r="U777" s="6" t="str">
        <f>VLOOKUP(O777,'Customer List'!B:C,2,)</f>
        <v>Kalyani</v>
      </c>
      <c r="V777" s="47"/>
      <c r="W777" s="7">
        <v>45848</v>
      </c>
      <c r="X777" s="6">
        <f t="shared" si="91"/>
        <v>2</v>
      </c>
      <c r="Y777" s="6" t="str">
        <f t="shared" si="92"/>
        <v>Tuesday</v>
      </c>
      <c r="Z777" s="6" t="str">
        <f t="shared" si="93"/>
        <v>Thursday</v>
      </c>
    </row>
    <row r="778" spans="1:26" x14ac:dyDescent="0.25">
      <c r="A778" s="6">
        <f t="shared" si="86"/>
        <v>777</v>
      </c>
      <c r="B778" s="6" t="s">
        <v>786</v>
      </c>
      <c r="C778" s="7">
        <v>45832</v>
      </c>
      <c r="D778" s="7">
        <v>45839</v>
      </c>
      <c r="E778" s="24">
        <v>980</v>
      </c>
      <c r="F778" s="26">
        <f t="shared" si="90"/>
        <v>980</v>
      </c>
      <c r="G778" s="8" t="s">
        <v>778</v>
      </c>
      <c r="H778" s="8" t="s">
        <v>804</v>
      </c>
      <c r="I778" s="8">
        <v>1</v>
      </c>
      <c r="J778" s="8">
        <v>1</v>
      </c>
      <c r="K778" s="8">
        <f t="shared" si="89"/>
        <v>0</v>
      </c>
      <c r="L778" s="6" t="s">
        <v>822</v>
      </c>
      <c r="M778" s="7">
        <v>45840</v>
      </c>
      <c r="N778" s="9">
        <v>147000</v>
      </c>
      <c r="O778" s="6" t="s">
        <v>466</v>
      </c>
      <c r="P778" s="54">
        <v>58152716510</v>
      </c>
      <c r="Q778" s="54" t="s">
        <v>46</v>
      </c>
      <c r="R778" s="10">
        <v>-20</v>
      </c>
      <c r="S778" s="40"/>
      <c r="T778" s="6" t="s">
        <v>326</v>
      </c>
      <c r="U778" s="6" t="str">
        <f>VLOOKUP(O778,'Customer List'!B:C,2,)</f>
        <v>Hyderabad</v>
      </c>
      <c r="V778" s="47"/>
      <c r="W778" s="7">
        <v>45841</v>
      </c>
      <c r="X778" s="6">
        <f t="shared" si="91"/>
        <v>1</v>
      </c>
      <c r="Y778" s="6" t="str">
        <f t="shared" si="92"/>
        <v>Wednesday</v>
      </c>
      <c r="Z778" s="6" t="str">
        <f t="shared" si="93"/>
        <v>Thursday</v>
      </c>
    </row>
    <row r="779" spans="1:26" x14ac:dyDescent="0.25">
      <c r="A779" s="6">
        <f t="shared" si="86"/>
        <v>778</v>
      </c>
      <c r="B779" s="6" t="s">
        <v>786</v>
      </c>
      <c r="C779" s="7">
        <v>45832</v>
      </c>
      <c r="D779" s="7">
        <v>45839</v>
      </c>
      <c r="E779" s="24">
        <v>374</v>
      </c>
      <c r="F779" s="26">
        <f t="shared" si="90"/>
        <v>374</v>
      </c>
      <c r="G779" s="8" t="s">
        <v>779</v>
      </c>
      <c r="H779" s="8" t="s">
        <v>805</v>
      </c>
      <c r="I779" s="8">
        <v>1</v>
      </c>
      <c r="J779" s="8">
        <v>1</v>
      </c>
      <c r="K779" s="8">
        <f t="shared" si="89"/>
        <v>0</v>
      </c>
      <c r="L779" s="6" t="s">
        <v>1251</v>
      </c>
      <c r="M779" s="7">
        <v>45855</v>
      </c>
      <c r="N779" s="9">
        <v>48060</v>
      </c>
      <c r="O779" s="6" t="s">
        <v>260</v>
      </c>
      <c r="P779" s="54" t="s">
        <v>642</v>
      </c>
      <c r="Q779" s="54" t="s">
        <v>643</v>
      </c>
      <c r="R779" s="10">
        <v>-20</v>
      </c>
      <c r="S779" s="40"/>
      <c r="T779" s="6" t="s">
        <v>326</v>
      </c>
      <c r="U779" s="6" t="str">
        <f>VLOOKUP(O779,'Customer List'!B:C,2,)</f>
        <v>Delhi</v>
      </c>
      <c r="V779" s="47"/>
      <c r="W779" s="7"/>
      <c r="X779" s="6" t="str">
        <f t="shared" si="91"/>
        <v/>
      </c>
      <c r="Y779" s="6" t="str">
        <f t="shared" si="92"/>
        <v>Thursday</v>
      </c>
      <c r="Z779" s="6" t="str">
        <f t="shared" si="93"/>
        <v/>
      </c>
    </row>
    <row r="780" spans="1:26" x14ac:dyDescent="0.25">
      <c r="A780" s="6">
        <f t="shared" si="86"/>
        <v>779</v>
      </c>
      <c r="B780" s="6" t="s">
        <v>786</v>
      </c>
      <c r="C780" s="7">
        <v>45832</v>
      </c>
      <c r="D780" s="7">
        <v>45839</v>
      </c>
      <c r="E780" s="24">
        <v>330</v>
      </c>
      <c r="F780" s="26">
        <f t="shared" si="90"/>
        <v>330</v>
      </c>
      <c r="G780" s="8" t="s">
        <v>780</v>
      </c>
      <c r="H780" s="8" t="s">
        <v>806</v>
      </c>
      <c r="I780" s="8">
        <v>1</v>
      </c>
      <c r="J780" s="8">
        <v>1</v>
      </c>
      <c r="K780" s="8">
        <f t="shared" si="89"/>
        <v>0</v>
      </c>
      <c r="L780" s="6" t="s">
        <v>939</v>
      </c>
      <c r="M780" s="7">
        <v>45846</v>
      </c>
      <c r="N780" s="9">
        <v>51560</v>
      </c>
      <c r="O780" s="6" t="s">
        <v>787</v>
      </c>
      <c r="P780" s="54" t="s">
        <v>1143</v>
      </c>
      <c r="Q780" s="54" t="s">
        <v>46</v>
      </c>
      <c r="R780" s="10">
        <v>-80</v>
      </c>
      <c r="S780" s="40"/>
      <c r="T780" s="6" t="s">
        <v>326</v>
      </c>
      <c r="U780" s="6" t="str">
        <f>VLOOKUP(O780,'Customer List'!B:C,2,)</f>
        <v>Chandigarh</v>
      </c>
      <c r="V780" s="47"/>
      <c r="W780" s="7">
        <v>45847</v>
      </c>
      <c r="X780" s="6">
        <f t="shared" si="91"/>
        <v>1</v>
      </c>
      <c r="Y780" s="6" t="str">
        <f t="shared" si="92"/>
        <v>Tuesday</v>
      </c>
      <c r="Z780" s="6" t="str">
        <f t="shared" si="93"/>
        <v>Wednesday</v>
      </c>
    </row>
    <row r="781" spans="1:26" x14ac:dyDescent="0.25">
      <c r="A781" s="6">
        <f t="shared" ref="A781:A844" si="94">A780+1</f>
        <v>780</v>
      </c>
      <c r="B781" s="6" t="s">
        <v>786</v>
      </c>
      <c r="C781" s="7">
        <v>45832</v>
      </c>
      <c r="D781" s="7">
        <v>45839</v>
      </c>
      <c r="E781" s="24">
        <v>55</v>
      </c>
      <c r="F781" s="26">
        <f t="shared" si="90"/>
        <v>55</v>
      </c>
      <c r="G781" s="8" t="s">
        <v>781</v>
      </c>
      <c r="H781" s="8" t="s">
        <v>807</v>
      </c>
      <c r="I781" s="8">
        <v>1</v>
      </c>
      <c r="J781" s="8">
        <v>1</v>
      </c>
      <c r="K781" s="8">
        <f t="shared" si="89"/>
        <v>0</v>
      </c>
      <c r="L781" s="6" t="s">
        <v>1021</v>
      </c>
      <c r="M781" s="7">
        <v>45848</v>
      </c>
      <c r="N781" s="9">
        <v>8775</v>
      </c>
      <c r="O781" s="6" t="s">
        <v>22</v>
      </c>
      <c r="P781" s="54" t="s">
        <v>642</v>
      </c>
      <c r="Q781" s="54" t="s">
        <v>643</v>
      </c>
      <c r="R781" s="10">
        <v>-80</v>
      </c>
      <c r="S781" s="40"/>
      <c r="T781" s="6" t="s">
        <v>326</v>
      </c>
      <c r="U781" s="6" t="str">
        <f>VLOOKUP(O781,'Customer List'!B:C,2,)</f>
        <v>Delhi</v>
      </c>
      <c r="V781" s="47"/>
      <c r="W781" s="7"/>
      <c r="X781" s="6" t="str">
        <f t="shared" si="91"/>
        <v/>
      </c>
      <c r="Y781" s="6" t="str">
        <f t="shared" si="92"/>
        <v>Thursday</v>
      </c>
      <c r="Z781" s="6" t="str">
        <f t="shared" si="93"/>
        <v/>
      </c>
    </row>
    <row r="782" spans="1:26" x14ac:dyDescent="0.25">
      <c r="A782" s="6">
        <f t="shared" si="94"/>
        <v>781</v>
      </c>
      <c r="B782" s="6" t="s">
        <v>786</v>
      </c>
      <c r="C782" s="7">
        <v>45832</v>
      </c>
      <c r="D782" s="7">
        <v>45839</v>
      </c>
      <c r="E782" s="24">
        <v>72</v>
      </c>
      <c r="F782" s="26">
        <f t="shared" si="90"/>
        <v>72</v>
      </c>
      <c r="G782" s="8" t="s">
        <v>782</v>
      </c>
      <c r="H782" s="8" t="s">
        <v>808</v>
      </c>
      <c r="I782" s="8">
        <v>1</v>
      </c>
      <c r="J782" s="8">
        <v>1</v>
      </c>
      <c r="K782" s="8">
        <f t="shared" si="89"/>
        <v>0</v>
      </c>
      <c r="L782" s="6" t="s">
        <v>820</v>
      </c>
      <c r="M782" s="7">
        <v>45840</v>
      </c>
      <c r="N782" s="9">
        <v>11587</v>
      </c>
      <c r="O782" s="6" t="s">
        <v>788</v>
      </c>
      <c r="P782" s="54">
        <v>58152716042</v>
      </c>
      <c r="Q782" s="54" t="s">
        <v>46</v>
      </c>
      <c r="R782" s="10">
        <v>-80</v>
      </c>
      <c r="S782" s="40"/>
      <c r="T782" s="6" t="s">
        <v>326</v>
      </c>
      <c r="U782" s="6" t="str">
        <f>VLOOKUP(O782,'Customer List'!B:C,2,)</f>
        <v>Kharagpur</v>
      </c>
      <c r="V782" s="47"/>
      <c r="W782" s="7">
        <v>45842</v>
      </c>
      <c r="X782" s="6">
        <f t="shared" si="91"/>
        <v>2</v>
      </c>
      <c r="Y782" s="6" t="str">
        <f t="shared" si="92"/>
        <v>Wednesday</v>
      </c>
      <c r="Z782" s="6" t="str">
        <f t="shared" si="93"/>
        <v>Friday</v>
      </c>
    </row>
    <row r="783" spans="1:26" x14ac:dyDescent="0.25">
      <c r="A783" s="6">
        <f t="shared" si="94"/>
        <v>782</v>
      </c>
      <c r="B783" s="6" t="s">
        <v>786</v>
      </c>
      <c r="C783" s="7">
        <v>45832</v>
      </c>
      <c r="D783" s="7">
        <v>45839</v>
      </c>
      <c r="E783" s="24">
        <v>72</v>
      </c>
      <c r="F783" s="26">
        <f t="shared" si="90"/>
        <v>72</v>
      </c>
      <c r="G783" s="8" t="s">
        <v>783</v>
      </c>
      <c r="H783" s="8" t="s">
        <v>809</v>
      </c>
      <c r="I783" s="8">
        <v>1</v>
      </c>
      <c r="J783" s="8">
        <v>1</v>
      </c>
      <c r="K783" s="8">
        <f t="shared" si="89"/>
        <v>0</v>
      </c>
      <c r="L783" s="6" t="s">
        <v>820</v>
      </c>
      <c r="M783" s="7">
        <v>45840</v>
      </c>
      <c r="N783" s="9">
        <v>11587</v>
      </c>
      <c r="O783" s="6" t="s">
        <v>788</v>
      </c>
      <c r="P783" s="54">
        <v>58152716042</v>
      </c>
      <c r="Q783" s="54" t="s">
        <v>46</v>
      </c>
      <c r="R783" s="10">
        <v>-80</v>
      </c>
      <c r="S783" s="40"/>
      <c r="T783" s="6" t="s">
        <v>326</v>
      </c>
      <c r="U783" s="6" t="str">
        <f>VLOOKUP(O783,'Customer List'!B:C,2,)</f>
        <v>Kharagpur</v>
      </c>
      <c r="V783" s="47"/>
      <c r="W783" s="7">
        <v>45842</v>
      </c>
      <c r="X783" s="6">
        <f t="shared" si="91"/>
        <v>2</v>
      </c>
      <c r="Y783" s="6" t="str">
        <f t="shared" si="92"/>
        <v>Wednesday</v>
      </c>
      <c r="Z783" s="6" t="str">
        <f t="shared" si="93"/>
        <v>Friday</v>
      </c>
    </row>
    <row r="784" spans="1:26" x14ac:dyDescent="0.25">
      <c r="A784" s="6">
        <f t="shared" si="94"/>
        <v>783</v>
      </c>
      <c r="B784" s="6" t="s">
        <v>786</v>
      </c>
      <c r="C784" s="7">
        <v>45832</v>
      </c>
      <c r="D784" s="7">
        <v>45839</v>
      </c>
      <c r="E784" s="24">
        <v>72</v>
      </c>
      <c r="F784" s="26">
        <f t="shared" si="90"/>
        <v>72</v>
      </c>
      <c r="G784" s="8" t="s">
        <v>784</v>
      </c>
      <c r="H784" s="8" t="s">
        <v>810</v>
      </c>
      <c r="I784" s="8">
        <v>1</v>
      </c>
      <c r="J784" s="8">
        <v>1</v>
      </c>
      <c r="K784" s="8">
        <f t="shared" si="89"/>
        <v>0</v>
      </c>
      <c r="L784" s="6" t="s">
        <v>820</v>
      </c>
      <c r="M784" s="7">
        <v>45840</v>
      </c>
      <c r="N784" s="9">
        <v>11587</v>
      </c>
      <c r="O784" s="6" t="s">
        <v>788</v>
      </c>
      <c r="P784" s="54">
        <v>58152716042</v>
      </c>
      <c r="Q784" s="54" t="s">
        <v>46</v>
      </c>
      <c r="R784" s="10">
        <v>-80</v>
      </c>
      <c r="S784" s="40"/>
      <c r="T784" s="6" t="s">
        <v>326</v>
      </c>
      <c r="U784" s="6" t="str">
        <f>VLOOKUP(O784,'Customer List'!B:C,2,)</f>
        <v>Kharagpur</v>
      </c>
      <c r="V784" s="47"/>
      <c r="W784" s="7">
        <v>45842</v>
      </c>
      <c r="X784" s="6">
        <f t="shared" si="91"/>
        <v>2</v>
      </c>
      <c r="Y784" s="6" t="str">
        <f t="shared" si="92"/>
        <v>Wednesday</v>
      </c>
      <c r="Z784" s="6" t="str">
        <f t="shared" si="93"/>
        <v>Friday</v>
      </c>
    </row>
    <row r="785" spans="1:26" x14ac:dyDescent="0.25">
      <c r="A785" s="6">
        <f t="shared" si="94"/>
        <v>784</v>
      </c>
      <c r="B785" s="6" t="s">
        <v>786</v>
      </c>
      <c r="C785" s="7">
        <v>45832</v>
      </c>
      <c r="D785" s="7">
        <v>45839</v>
      </c>
      <c r="E785" s="24">
        <v>0</v>
      </c>
      <c r="F785" s="26">
        <f t="shared" si="90"/>
        <v>0</v>
      </c>
      <c r="G785" s="8" t="s">
        <v>785</v>
      </c>
      <c r="H785" s="8" t="s">
        <v>811</v>
      </c>
      <c r="I785" s="8">
        <v>1</v>
      </c>
      <c r="J785" s="8">
        <v>1</v>
      </c>
      <c r="K785" s="8">
        <f t="shared" si="89"/>
        <v>0</v>
      </c>
      <c r="L785" s="6" t="s">
        <v>1191</v>
      </c>
      <c r="M785" s="7">
        <v>45850</v>
      </c>
      <c r="N785" s="9">
        <v>0</v>
      </c>
      <c r="O785" s="6" t="s">
        <v>1190</v>
      </c>
      <c r="P785" s="54">
        <v>58153113955</v>
      </c>
      <c r="Q785" s="54" t="s">
        <v>46</v>
      </c>
      <c r="R785" s="10">
        <v>-20</v>
      </c>
      <c r="S785" s="40" t="s">
        <v>615</v>
      </c>
      <c r="T785" s="6" t="s">
        <v>326</v>
      </c>
      <c r="U785" s="6" t="str">
        <f>VLOOKUP(O785,'Customer List'!B:C,2,)</f>
        <v>Lucknow</v>
      </c>
      <c r="V785" s="47"/>
      <c r="W785" s="7">
        <v>45852</v>
      </c>
      <c r="X785" s="6">
        <f t="shared" si="91"/>
        <v>2</v>
      </c>
      <c r="Y785" s="6" t="str">
        <f t="shared" si="92"/>
        <v>Saturday</v>
      </c>
      <c r="Z785" s="6" t="str">
        <f t="shared" si="93"/>
        <v>Monday</v>
      </c>
    </row>
    <row r="786" spans="1:26" x14ac:dyDescent="0.25">
      <c r="A786" s="6">
        <f t="shared" si="94"/>
        <v>785</v>
      </c>
      <c r="B786" s="6">
        <v>175023</v>
      </c>
      <c r="C786" s="7">
        <v>45835</v>
      </c>
      <c r="D786" s="7">
        <v>45839</v>
      </c>
      <c r="E786" s="24">
        <v>1265.4000000000001</v>
      </c>
      <c r="F786" s="26">
        <f t="shared" si="90"/>
        <v>1265.4000000000001</v>
      </c>
      <c r="G786" s="8" t="s">
        <v>812</v>
      </c>
      <c r="H786" s="8" t="s">
        <v>813</v>
      </c>
      <c r="I786" s="8">
        <v>1</v>
      </c>
      <c r="J786" s="8">
        <v>1</v>
      </c>
      <c r="K786" s="8">
        <f t="shared" si="89"/>
        <v>0</v>
      </c>
      <c r="L786" s="6" t="s">
        <v>823</v>
      </c>
      <c r="M786" s="7">
        <v>45840</v>
      </c>
      <c r="N786" s="9">
        <v>155011.5</v>
      </c>
      <c r="O786" s="6" t="s">
        <v>466</v>
      </c>
      <c r="P786" s="54">
        <v>58152716510</v>
      </c>
      <c r="Q786" s="54" t="s">
        <v>46</v>
      </c>
      <c r="R786" s="10">
        <v>4</v>
      </c>
      <c r="S786" s="40"/>
      <c r="T786" s="6" t="s">
        <v>429</v>
      </c>
      <c r="U786" s="6" t="str">
        <f>VLOOKUP(O786,'Customer List'!B:C,2,)</f>
        <v>Hyderabad</v>
      </c>
      <c r="V786" s="47"/>
      <c r="W786" s="7">
        <v>45841</v>
      </c>
      <c r="X786" s="6">
        <f t="shared" si="91"/>
        <v>1</v>
      </c>
      <c r="Y786" s="6" t="str">
        <f t="shared" si="92"/>
        <v>Wednesday</v>
      </c>
      <c r="Z786" s="6" t="str">
        <f t="shared" si="93"/>
        <v>Thursday</v>
      </c>
    </row>
    <row r="787" spans="1:26" x14ac:dyDescent="0.25">
      <c r="A787" s="6">
        <f t="shared" si="94"/>
        <v>786</v>
      </c>
      <c r="B787" s="6" t="s">
        <v>830</v>
      </c>
      <c r="C787" s="7">
        <v>45835</v>
      </c>
      <c r="D787" s="7">
        <v>45841</v>
      </c>
      <c r="E787" s="24">
        <v>136.80000000000001</v>
      </c>
      <c r="F787" s="26">
        <f t="shared" si="90"/>
        <v>547.20000000000005</v>
      </c>
      <c r="G787" s="8" t="s">
        <v>570</v>
      </c>
      <c r="H787" s="8" t="s">
        <v>571</v>
      </c>
      <c r="I787" s="8">
        <v>4</v>
      </c>
      <c r="J787" s="8">
        <v>4</v>
      </c>
      <c r="K787" s="8">
        <f t="shared" si="89"/>
        <v>0</v>
      </c>
      <c r="L787" s="6" t="s">
        <v>875</v>
      </c>
      <c r="M787" s="7">
        <v>45843</v>
      </c>
      <c r="N787" s="9">
        <v>60000</v>
      </c>
      <c r="O787" s="6" t="s">
        <v>573</v>
      </c>
      <c r="P787" s="54">
        <v>58152846356</v>
      </c>
      <c r="Q787" s="54" t="s">
        <v>46</v>
      </c>
      <c r="R787" s="10">
        <v>-20</v>
      </c>
      <c r="S787" s="40"/>
      <c r="T787" s="6" t="s">
        <v>670</v>
      </c>
      <c r="U787" s="6" t="str">
        <f>VLOOKUP(O787,'Customer List'!B:C,2,)</f>
        <v>Banglore</v>
      </c>
      <c r="V787" s="47"/>
      <c r="W787" s="7">
        <v>45845</v>
      </c>
      <c r="X787" s="6">
        <f t="shared" si="91"/>
        <v>2</v>
      </c>
      <c r="Y787" s="6" t="str">
        <f t="shared" si="92"/>
        <v>Saturday</v>
      </c>
      <c r="Z787" s="6" t="str">
        <f t="shared" si="93"/>
        <v>Monday</v>
      </c>
    </row>
    <row r="788" spans="1:26" x14ac:dyDescent="0.25">
      <c r="A788" s="6">
        <f t="shared" si="94"/>
        <v>787</v>
      </c>
      <c r="B788" s="6" t="s">
        <v>831</v>
      </c>
      <c r="C788" s="7">
        <v>45838</v>
      </c>
      <c r="D788" s="7">
        <v>45841</v>
      </c>
      <c r="E788" s="24">
        <v>125</v>
      </c>
      <c r="F788" s="26">
        <f t="shared" si="90"/>
        <v>125</v>
      </c>
      <c r="G788" s="8" t="s">
        <v>832</v>
      </c>
      <c r="H788" s="8" t="s">
        <v>833</v>
      </c>
      <c r="I788" s="8">
        <v>1</v>
      </c>
      <c r="J788" s="8">
        <v>1</v>
      </c>
      <c r="K788" s="8">
        <f t="shared" si="89"/>
        <v>0</v>
      </c>
      <c r="L788" s="6" t="s">
        <v>943</v>
      </c>
      <c r="M788" s="7">
        <v>45845</v>
      </c>
      <c r="N788" s="9">
        <v>17500</v>
      </c>
      <c r="O788" s="6" t="s">
        <v>834</v>
      </c>
      <c r="P788" s="54" t="s">
        <v>642</v>
      </c>
      <c r="Q788" s="54" t="s">
        <v>731</v>
      </c>
      <c r="R788" s="10">
        <v>-20</v>
      </c>
      <c r="S788" s="40"/>
      <c r="T788" s="6" t="s">
        <v>581</v>
      </c>
      <c r="U788" s="6" t="str">
        <f>VLOOKUP(O788,'Customer List'!B:C,2,)</f>
        <v>Delhi</v>
      </c>
      <c r="V788" s="47"/>
      <c r="W788" s="7"/>
      <c r="X788" s="6" t="str">
        <f t="shared" si="91"/>
        <v/>
      </c>
      <c r="Y788" s="6" t="str">
        <f t="shared" si="92"/>
        <v>Monday</v>
      </c>
      <c r="Z788" s="6" t="str">
        <f t="shared" si="93"/>
        <v/>
      </c>
    </row>
    <row r="789" spans="1:26" x14ac:dyDescent="0.25">
      <c r="A789" s="6">
        <f t="shared" si="94"/>
        <v>788</v>
      </c>
      <c r="B789" s="6" t="s">
        <v>855</v>
      </c>
      <c r="C789" s="7">
        <v>45840</v>
      </c>
      <c r="D789" s="7">
        <v>45841</v>
      </c>
      <c r="E789" s="24">
        <v>5906.25</v>
      </c>
      <c r="F789" s="9">
        <f t="shared" si="90"/>
        <v>5906.25</v>
      </c>
      <c r="G789" s="8">
        <v>93070</v>
      </c>
      <c r="H789" s="8" t="s">
        <v>753</v>
      </c>
      <c r="I789" s="8">
        <v>1</v>
      </c>
      <c r="J789" s="8">
        <v>1</v>
      </c>
      <c r="K789" s="8">
        <f t="shared" si="89"/>
        <v>0</v>
      </c>
      <c r="L789" s="6" t="s">
        <v>870</v>
      </c>
      <c r="M789" s="7">
        <v>45843</v>
      </c>
      <c r="N789" s="9">
        <v>0</v>
      </c>
      <c r="O789" s="6" t="s">
        <v>854</v>
      </c>
      <c r="P789" s="54" t="s">
        <v>642</v>
      </c>
      <c r="Q789" s="54" t="s">
        <v>731</v>
      </c>
      <c r="R789" s="10" t="s">
        <v>305</v>
      </c>
      <c r="S789" s="40" t="s">
        <v>871</v>
      </c>
      <c r="T789" s="6" t="s">
        <v>754</v>
      </c>
      <c r="U789" s="6" t="str">
        <f>VLOOKUP(O789,'Customer List'!B:C,2,)</f>
        <v>Delhi</v>
      </c>
      <c r="V789" s="47"/>
      <c r="W789" s="7"/>
      <c r="X789" s="6" t="str">
        <f t="shared" si="91"/>
        <v/>
      </c>
      <c r="Y789" s="6" t="str">
        <f t="shared" si="92"/>
        <v>Saturday</v>
      </c>
      <c r="Z789" s="6" t="str">
        <f t="shared" si="93"/>
        <v/>
      </c>
    </row>
    <row r="790" spans="1:26" x14ac:dyDescent="0.25">
      <c r="A790" s="6">
        <f t="shared" si="94"/>
        <v>789</v>
      </c>
      <c r="B790" s="6" t="s">
        <v>893</v>
      </c>
      <c r="C790" s="7">
        <v>45835</v>
      </c>
      <c r="D790" s="7">
        <v>45845</v>
      </c>
      <c r="E790" s="24">
        <v>731.85</v>
      </c>
      <c r="F790" s="26">
        <f t="shared" si="90"/>
        <v>731.85</v>
      </c>
      <c r="G790" s="8" t="s">
        <v>876</v>
      </c>
      <c r="H790" s="8"/>
      <c r="I790" s="8">
        <v>1</v>
      </c>
      <c r="J790" s="8">
        <v>1</v>
      </c>
      <c r="K790" s="8">
        <f t="shared" si="89"/>
        <v>0</v>
      </c>
      <c r="L790" s="6" t="s">
        <v>1020</v>
      </c>
      <c r="M790" s="7">
        <v>45848</v>
      </c>
      <c r="N790" s="9">
        <v>109777.5</v>
      </c>
      <c r="O790" s="6" t="s">
        <v>894</v>
      </c>
      <c r="P790" s="54" t="s">
        <v>642</v>
      </c>
      <c r="Q790" s="54" t="s">
        <v>861</v>
      </c>
      <c r="R790" s="10">
        <v>-20</v>
      </c>
      <c r="S790" s="40"/>
      <c r="T790" s="6" t="s">
        <v>326</v>
      </c>
      <c r="U790" s="6" t="str">
        <f>VLOOKUP(O790,'Customer List'!B:C,2,)</f>
        <v>Delhi</v>
      </c>
      <c r="V790" s="47"/>
      <c r="W790" s="7"/>
      <c r="X790" s="6" t="str">
        <f t="shared" si="91"/>
        <v/>
      </c>
      <c r="Y790" s="6" t="str">
        <f t="shared" si="92"/>
        <v>Thursday</v>
      </c>
      <c r="Z790" s="6" t="str">
        <f t="shared" si="93"/>
        <v/>
      </c>
    </row>
    <row r="791" spans="1:26" x14ac:dyDescent="0.25">
      <c r="A791" s="6">
        <f t="shared" si="94"/>
        <v>790</v>
      </c>
      <c r="B791" s="6" t="s">
        <v>893</v>
      </c>
      <c r="C791" s="7">
        <v>45835</v>
      </c>
      <c r="D791" s="7">
        <v>45845</v>
      </c>
      <c r="E791" s="24">
        <v>731.85</v>
      </c>
      <c r="F791" s="26">
        <f t="shared" si="90"/>
        <v>731.85</v>
      </c>
      <c r="G791" s="8" t="s">
        <v>877</v>
      </c>
      <c r="H791" s="8"/>
      <c r="I791" s="8">
        <v>1</v>
      </c>
      <c r="J791" s="8">
        <v>1</v>
      </c>
      <c r="K791" s="8">
        <f t="shared" si="89"/>
        <v>0</v>
      </c>
      <c r="L791" s="6" t="s">
        <v>1020</v>
      </c>
      <c r="M791" s="7">
        <v>45848</v>
      </c>
      <c r="N791" s="9">
        <v>109777.5</v>
      </c>
      <c r="O791" s="6" t="s">
        <v>894</v>
      </c>
      <c r="P791" s="54" t="s">
        <v>642</v>
      </c>
      <c r="Q791" s="54" t="s">
        <v>861</v>
      </c>
      <c r="R791" s="10">
        <v>-20</v>
      </c>
      <c r="S791" s="40"/>
      <c r="T791" s="6" t="s">
        <v>326</v>
      </c>
      <c r="U791" s="6" t="str">
        <f>VLOOKUP(O791,'Customer List'!B:C,2,)</f>
        <v>Delhi</v>
      </c>
      <c r="V791" s="47"/>
      <c r="W791" s="7"/>
      <c r="X791" s="6" t="str">
        <f t="shared" si="91"/>
        <v/>
      </c>
      <c r="Y791" s="6" t="str">
        <f t="shared" si="92"/>
        <v>Thursday</v>
      </c>
      <c r="Z791" s="6" t="str">
        <f t="shared" si="93"/>
        <v/>
      </c>
    </row>
    <row r="792" spans="1:26" x14ac:dyDescent="0.25">
      <c r="A792" s="6">
        <f t="shared" si="94"/>
        <v>791</v>
      </c>
      <c r="B792" s="6" t="s">
        <v>893</v>
      </c>
      <c r="C792" s="7">
        <v>45835</v>
      </c>
      <c r="D792" s="7">
        <v>45845</v>
      </c>
      <c r="E792" s="24">
        <v>731.85</v>
      </c>
      <c r="F792" s="26">
        <f t="shared" si="90"/>
        <v>731.85</v>
      </c>
      <c r="G792" s="8" t="s">
        <v>878</v>
      </c>
      <c r="H792" s="8"/>
      <c r="I792" s="8">
        <v>1</v>
      </c>
      <c r="J792" s="8">
        <v>1</v>
      </c>
      <c r="K792" s="8">
        <f t="shared" si="89"/>
        <v>0</v>
      </c>
      <c r="L792" s="6" t="s">
        <v>1020</v>
      </c>
      <c r="M792" s="7">
        <v>45848</v>
      </c>
      <c r="N792" s="9">
        <v>109777.5</v>
      </c>
      <c r="O792" s="6" t="s">
        <v>894</v>
      </c>
      <c r="P792" s="54" t="s">
        <v>642</v>
      </c>
      <c r="Q792" s="54" t="s">
        <v>861</v>
      </c>
      <c r="R792" s="10">
        <v>-20</v>
      </c>
      <c r="S792" s="40"/>
      <c r="T792" s="6" t="s">
        <v>326</v>
      </c>
      <c r="U792" s="6" t="str">
        <f>VLOOKUP(O792,'Customer List'!B:C,2,)</f>
        <v>Delhi</v>
      </c>
      <c r="V792" s="47"/>
      <c r="W792" s="7"/>
      <c r="X792" s="6" t="str">
        <f t="shared" si="91"/>
        <v/>
      </c>
      <c r="Y792" s="6" t="str">
        <f t="shared" si="92"/>
        <v>Thursday</v>
      </c>
      <c r="Z792" s="6" t="str">
        <f t="shared" si="93"/>
        <v/>
      </c>
    </row>
    <row r="793" spans="1:26" x14ac:dyDescent="0.25">
      <c r="A793" s="6">
        <f t="shared" si="94"/>
        <v>792</v>
      </c>
      <c r="B793" s="6" t="s">
        <v>893</v>
      </c>
      <c r="C793" s="7">
        <v>45835</v>
      </c>
      <c r="D793" s="7">
        <v>45845</v>
      </c>
      <c r="E793" s="24">
        <v>403</v>
      </c>
      <c r="F793" s="26">
        <f t="shared" si="90"/>
        <v>403</v>
      </c>
      <c r="G793" s="8" t="s">
        <v>879</v>
      </c>
      <c r="H793" s="8"/>
      <c r="I793" s="8">
        <v>1</v>
      </c>
      <c r="J793" s="8">
        <v>1</v>
      </c>
      <c r="K793" s="8">
        <f t="shared" si="89"/>
        <v>0</v>
      </c>
      <c r="L793" s="6" t="s">
        <v>1017</v>
      </c>
      <c r="M793" s="7">
        <v>45847</v>
      </c>
      <c r="N793" s="9">
        <v>0</v>
      </c>
      <c r="O793" s="6" t="s">
        <v>627</v>
      </c>
      <c r="P793" s="54">
        <v>58152972161</v>
      </c>
      <c r="Q793" s="54" t="s">
        <v>46</v>
      </c>
      <c r="R793" s="10">
        <v>-20</v>
      </c>
      <c r="S793" s="40"/>
      <c r="T793" s="6" t="s">
        <v>326</v>
      </c>
      <c r="U793" s="6" t="str">
        <f>VLOOKUP(O793,'Customer List'!B:C,2,)</f>
        <v>Hyderabad</v>
      </c>
      <c r="V793" s="47"/>
      <c r="W793" s="7">
        <v>45848</v>
      </c>
      <c r="X793" s="6">
        <f t="shared" si="91"/>
        <v>1</v>
      </c>
      <c r="Y793" s="6" t="str">
        <f t="shared" si="92"/>
        <v>Wednesday</v>
      </c>
      <c r="Z793" s="6" t="str">
        <f t="shared" si="93"/>
        <v>Thursday</v>
      </c>
    </row>
    <row r="794" spans="1:26" x14ac:dyDescent="0.25">
      <c r="A794" s="6">
        <f t="shared" si="94"/>
        <v>793</v>
      </c>
      <c r="B794" s="6" t="s">
        <v>893</v>
      </c>
      <c r="C794" s="7">
        <v>45835</v>
      </c>
      <c r="D794" s="7">
        <v>45845</v>
      </c>
      <c r="E794" s="24">
        <v>291</v>
      </c>
      <c r="F794" s="26">
        <f t="shared" si="90"/>
        <v>291</v>
      </c>
      <c r="G794" s="8" t="s">
        <v>1175</v>
      </c>
      <c r="H794" s="8"/>
      <c r="I794" s="8">
        <v>1</v>
      </c>
      <c r="J794" s="8">
        <v>1</v>
      </c>
      <c r="K794" s="8">
        <f t="shared" si="89"/>
        <v>0</v>
      </c>
      <c r="L794" s="6" t="s">
        <v>1176</v>
      </c>
      <c r="M794" s="7">
        <v>45850</v>
      </c>
      <c r="N794" s="9">
        <v>35482.5</v>
      </c>
      <c r="O794" s="6" t="s">
        <v>623</v>
      </c>
      <c r="P794" s="54">
        <v>58153121121</v>
      </c>
      <c r="Q794" s="54" t="s">
        <v>46</v>
      </c>
      <c r="R794" s="10">
        <v>-20</v>
      </c>
      <c r="S794" s="40"/>
      <c r="T794" s="6" t="s">
        <v>326</v>
      </c>
      <c r="U794" s="6" t="str">
        <f>VLOOKUP(O794,'Customer List'!B:C,2,)</f>
        <v>Bhuvneshwar</v>
      </c>
      <c r="V794" s="47"/>
      <c r="W794" s="7">
        <v>45853</v>
      </c>
      <c r="X794" s="6">
        <f t="shared" si="91"/>
        <v>3</v>
      </c>
      <c r="Y794" s="6" t="str">
        <f t="shared" si="92"/>
        <v>Saturday</v>
      </c>
      <c r="Z794" s="6" t="str">
        <f t="shared" si="93"/>
        <v>Tuesday</v>
      </c>
    </row>
    <row r="795" spans="1:26" x14ac:dyDescent="0.25">
      <c r="A795" s="6">
        <f t="shared" si="94"/>
        <v>794</v>
      </c>
      <c r="B795" s="6" t="s">
        <v>893</v>
      </c>
      <c r="C795" s="7">
        <v>45835</v>
      </c>
      <c r="D795" s="7">
        <v>45845</v>
      </c>
      <c r="E795" s="24">
        <v>291</v>
      </c>
      <c r="F795" s="26">
        <f t="shared" si="90"/>
        <v>291</v>
      </c>
      <c r="G795" s="8" t="s">
        <v>880</v>
      </c>
      <c r="H795" s="8"/>
      <c r="I795" s="8">
        <v>1</v>
      </c>
      <c r="J795" s="8">
        <v>1</v>
      </c>
      <c r="K795" s="8">
        <f t="shared" si="89"/>
        <v>0</v>
      </c>
      <c r="L795" s="6" t="s">
        <v>1176</v>
      </c>
      <c r="M795" s="7">
        <v>45850</v>
      </c>
      <c r="N795" s="9">
        <v>35482.5</v>
      </c>
      <c r="O795" s="6" t="s">
        <v>623</v>
      </c>
      <c r="P795" s="54">
        <v>58153121121</v>
      </c>
      <c r="Q795" s="54" t="s">
        <v>46</v>
      </c>
      <c r="R795" s="10">
        <v>-20</v>
      </c>
      <c r="S795" s="40"/>
      <c r="T795" s="6" t="s">
        <v>326</v>
      </c>
      <c r="U795" s="6" t="str">
        <f>VLOOKUP(O795,'Customer List'!B:C,2,)</f>
        <v>Bhuvneshwar</v>
      </c>
      <c r="V795" s="47"/>
      <c r="W795" s="7">
        <v>45853</v>
      </c>
      <c r="X795" s="6">
        <f t="shared" si="91"/>
        <v>3</v>
      </c>
      <c r="Y795" s="6" t="str">
        <f t="shared" si="92"/>
        <v>Saturday</v>
      </c>
      <c r="Z795" s="6" t="str">
        <f t="shared" si="93"/>
        <v>Tuesday</v>
      </c>
    </row>
    <row r="796" spans="1:26" x14ac:dyDescent="0.25">
      <c r="A796" s="6">
        <f t="shared" si="94"/>
        <v>795</v>
      </c>
      <c r="B796" s="6" t="s">
        <v>893</v>
      </c>
      <c r="C796" s="7">
        <v>45835</v>
      </c>
      <c r="D796" s="7">
        <v>45845</v>
      </c>
      <c r="E796" s="24">
        <v>291</v>
      </c>
      <c r="F796" s="26">
        <f t="shared" si="90"/>
        <v>291</v>
      </c>
      <c r="G796" s="8" t="s">
        <v>881</v>
      </c>
      <c r="H796" s="8"/>
      <c r="I796" s="8">
        <v>1</v>
      </c>
      <c r="J796" s="8">
        <v>1</v>
      </c>
      <c r="K796" s="8">
        <f t="shared" si="89"/>
        <v>0</v>
      </c>
      <c r="L796" s="6" t="s">
        <v>1176</v>
      </c>
      <c r="M796" s="7">
        <v>45850</v>
      </c>
      <c r="N796" s="9">
        <v>35482.5</v>
      </c>
      <c r="O796" s="6" t="s">
        <v>623</v>
      </c>
      <c r="P796" s="54">
        <v>58153121121</v>
      </c>
      <c r="Q796" s="54" t="s">
        <v>46</v>
      </c>
      <c r="R796" s="10">
        <v>-20</v>
      </c>
      <c r="S796" s="40"/>
      <c r="T796" s="6" t="s">
        <v>326</v>
      </c>
      <c r="U796" s="6" t="str">
        <f>VLOOKUP(O796,'Customer List'!B:C,2,)</f>
        <v>Bhuvneshwar</v>
      </c>
      <c r="V796" s="47"/>
      <c r="W796" s="7">
        <v>45853</v>
      </c>
      <c r="X796" s="6">
        <f t="shared" si="91"/>
        <v>3</v>
      </c>
      <c r="Y796" s="6" t="str">
        <f t="shared" si="92"/>
        <v>Saturday</v>
      </c>
      <c r="Z796" s="6" t="str">
        <f t="shared" si="93"/>
        <v>Tuesday</v>
      </c>
    </row>
    <row r="797" spans="1:26" x14ac:dyDescent="0.25">
      <c r="A797" s="6">
        <f t="shared" si="94"/>
        <v>796</v>
      </c>
      <c r="B797" s="6" t="s">
        <v>893</v>
      </c>
      <c r="C797" s="7">
        <v>45835</v>
      </c>
      <c r="D797" s="7">
        <v>45845</v>
      </c>
      <c r="E797" s="24">
        <v>291</v>
      </c>
      <c r="F797" s="26">
        <f t="shared" si="90"/>
        <v>291</v>
      </c>
      <c r="G797" s="8" t="s">
        <v>882</v>
      </c>
      <c r="H797" s="8"/>
      <c r="I797" s="8">
        <v>1</v>
      </c>
      <c r="J797" s="8">
        <v>1</v>
      </c>
      <c r="K797" s="8">
        <f t="shared" si="89"/>
        <v>0</v>
      </c>
      <c r="L797" s="6" t="s">
        <v>1176</v>
      </c>
      <c r="M797" s="7">
        <v>45850</v>
      </c>
      <c r="N797" s="9">
        <v>35482.5</v>
      </c>
      <c r="O797" s="6" t="s">
        <v>623</v>
      </c>
      <c r="P797" s="54">
        <v>58153121121</v>
      </c>
      <c r="Q797" s="54" t="s">
        <v>46</v>
      </c>
      <c r="R797" s="10">
        <v>-20</v>
      </c>
      <c r="S797" s="40"/>
      <c r="T797" s="6" t="s">
        <v>326</v>
      </c>
      <c r="U797" s="6" t="str">
        <f>VLOOKUP(O797,'Customer List'!B:C,2,)</f>
        <v>Bhuvneshwar</v>
      </c>
      <c r="V797" s="47"/>
      <c r="W797" s="7">
        <v>45853</v>
      </c>
      <c r="X797" s="6">
        <f t="shared" si="91"/>
        <v>3</v>
      </c>
      <c r="Y797" s="6" t="str">
        <f t="shared" si="92"/>
        <v>Saturday</v>
      </c>
      <c r="Z797" s="6" t="str">
        <f t="shared" si="93"/>
        <v>Tuesday</v>
      </c>
    </row>
    <row r="798" spans="1:26" x14ac:dyDescent="0.25">
      <c r="A798" s="6">
        <f t="shared" si="94"/>
        <v>797</v>
      </c>
      <c r="B798" s="6" t="s">
        <v>893</v>
      </c>
      <c r="C798" s="7">
        <v>45835</v>
      </c>
      <c r="D798" s="7">
        <v>45845</v>
      </c>
      <c r="E798" s="24">
        <v>291</v>
      </c>
      <c r="F798" s="26">
        <f t="shared" si="90"/>
        <v>291</v>
      </c>
      <c r="G798" s="8" t="s">
        <v>883</v>
      </c>
      <c r="H798" s="8"/>
      <c r="I798" s="8">
        <v>1</v>
      </c>
      <c r="J798" s="8">
        <v>1</v>
      </c>
      <c r="K798" s="8">
        <f t="shared" si="89"/>
        <v>0</v>
      </c>
      <c r="L798" s="6" t="s">
        <v>1176</v>
      </c>
      <c r="M798" s="7">
        <v>45850</v>
      </c>
      <c r="N798" s="9">
        <v>35482.5</v>
      </c>
      <c r="O798" s="6" t="s">
        <v>623</v>
      </c>
      <c r="P798" s="54">
        <v>58153121121</v>
      </c>
      <c r="Q798" s="54" t="s">
        <v>46</v>
      </c>
      <c r="R798" s="10">
        <v>-20</v>
      </c>
      <c r="S798" s="40"/>
      <c r="T798" s="6" t="s">
        <v>326</v>
      </c>
      <c r="U798" s="6" t="str">
        <f>VLOOKUP(O798,'Customer List'!B:C,2,)</f>
        <v>Bhuvneshwar</v>
      </c>
      <c r="V798" s="47"/>
      <c r="W798" s="7">
        <v>45853</v>
      </c>
      <c r="X798" s="6">
        <f t="shared" si="91"/>
        <v>3</v>
      </c>
      <c r="Y798" s="6" t="str">
        <f t="shared" si="92"/>
        <v>Saturday</v>
      </c>
      <c r="Z798" s="6" t="str">
        <f t="shared" si="93"/>
        <v>Tuesday</v>
      </c>
    </row>
    <row r="799" spans="1:26" x14ac:dyDescent="0.25">
      <c r="A799" s="6">
        <f t="shared" si="94"/>
        <v>798</v>
      </c>
      <c r="B799" s="6" t="s">
        <v>893</v>
      </c>
      <c r="C799" s="7">
        <v>45835</v>
      </c>
      <c r="D799" s="7">
        <v>45845</v>
      </c>
      <c r="E799" s="24">
        <v>291</v>
      </c>
      <c r="F799" s="26">
        <f t="shared" si="90"/>
        <v>291</v>
      </c>
      <c r="G799" s="8" t="s">
        <v>884</v>
      </c>
      <c r="H799" s="8"/>
      <c r="I799" s="8">
        <v>1</v>
      </c>
      <c r="J799" s="8">
        <v>1</v>
      </c>
      <c r="K799" s="8">
        <f t="shared" si="89"/>
        <v>0</v>
      </c>
      <c r="L799" s="6" t="s">
        <v>1176</v>
      </c>
      <c r="M799" s="7">
        <v>45850</v>
      </c>
      <c r="N799" s="9">
        <v>35482.5</v>
      </c>
      <c r="O799" s="6" t="s">
        <v>623</v>
      </c>
      <c r="P799" s="54">
        <v>58153121121</v>
      </c>
      <c r="Q799" s="54" t="s">
        <v>46</v>
      </c>
      <c r="R799" s="10">
        <v>-20</v>
      </c>
      <c r="S799" s="40"/>
      <c r="T799" s="6" t="s">
        <v>326</v>
      </c>
      <c r="U799" s="6" t="str">
        <f>VLOOKUP(O799,'Customer List'!B:C,2,)</f>
        <v>Bhuvneshwar</v>
      </c>
      <c r="V799" s="47"/>
      <c r="W799" s="7">
        <v>45853</v>
      </c>
      <c r="X799" s="6">
        <f t="shared" si="91"/>
        <v>3</v>
      </c>
      <c r="Y799" s="6" t="str">
        <f t="shared" si="92"/>
        <v>Saturday</v>
      </c>
      <c r="Z799" s="6" t="str">
        <f t="shared" si="93"/>
        <v>Tuesday</v>
      </c>
    </row>
    <row r="800" spans="1:26" x14ac:dyDescent="0.25">
      <c r="A800" s="6">
        <f t="shared" si="94"/>
        <v>799</v>
      </c>
      <c r="B800" s="6" t="s">
        <v>893</v>
      </c>
      <c r="C800" s="7">
        <v>45835</v>
      </c>
      <c r="D800" s="7">
        <v>45845</v>
      </c>
      <c r="E800" s="24">
        <v>291</v>
      </c>
      <c r="F800" s="26">
        <f t="shared" si="90"/>
        <v>291</v>
      </c>
      <c r="G800" s="8" t="s">
        <v>885</v>
      </c>
      <c r="H800" s="8"/>
      <c r="I800" s="8">
        <v>1</v>
      </c>
      <c r="J800" s="8">
        <v>1</v>
      </c>
      <c r="K800" s="8">
        <f t="shared" si="89"/>
        <v>0</v>
      </c>
      <c r="L800" s="6" t="s">
        <v>1176</v>
      </c>
      <c r="M800" s="7">
        <v>45850</v>
      </c>
      <c r="N800" s="9">
        <v>35482.5</v>
      </c>
      <c r="O800" s="6" t="s">
        <v>623</v>
      </c>
      <c r="P800" s="54">
        <v>58153121121</v>
      </c>
      <c r="Q800" s="54" t="s">
        <v>46</v>
      </c>
      <c r="R800" s="10">
        <v>-20</v>
      </c>
      <c r="S800" s="40"/>
      <c r="T800" s="6" t="s">
        <v>326</v>
      </c>
      <c r="U800" s="6" t="str">
        <f>VLOOKUP(O800,'Customer List'!B:C,2,)</f>
        <v>Bhuvneshwar</v>
      </c>
      <c r="V800" s="47"/>
      <c r="W800" s="7">
        <v>45853</v>
      </c>
      <c r="X800" s="6">
        <f t="shared" si="91"/>
        <v>3</v>
      </c>
      <c r="Y800" s="6" t="str">
        <f t="shared" si="92"/>
        <v>Saturday</v>
      </c>
      <c r="Z800" s="6" t="str">
        <f t="shared" si="93"/>
        <v>Tuesday</v>
      </c>
    </row>
    <row r="801" spans="1:26" x14ac:dyDescent="0.25">
      <c r="A801" s="6">
        <f t="shared" si="94"/>
        <v>800</v>
      </c>
      <c r="B801" s="6" t="s">
        <v>893</v>
      </c>
      <c r="C801" s="7">
        <v>45835</v>
      </c>
      <c r="D801" s="7">
        <v>45845</v>
      </c>
      <c r="E801" s="24">
        <v>756</v>
      </c>
      <c r="F801" s="26">
        <f t="shared" si="90"/>
        <v>756</v>
      </c>
      <c r="G801" s="8" t="s">
        <v>886</v>
      </c>
      <c r="H801" s="8"/>
      <c r="I801" s="8">
        <v>1</v>
      </c>
      <c r="J801" s="8">
        <v>1</v>
      </c>
      <c r="K801" s="8">
        <f t="shared" si="89"/>
        <v>0</v>
      </c>
      <c r="L801" s="6" t="s">
        <v>1218</v>
      </c>
      <c r="M801" s="7">
        <v>45853</v>
      </c>
      <c r="N801" s="9">
        <v>84000</v>
      </c>
      <c r="O801" s="6" t="s">
        <v>174</v>
      </c>
      <c r="P801" s="54">
        <v>58153220742</v>
      </c>
      <c r="Q801" s="54" t="s">
        <v>46</v>
      </c>
      <c r="R801" s="10">
        <v>-20</v>
      </c>
      <c r="S801" s="40"/>
      <c r="T801" s="6" t="s">
        <v>326</v>
      </c>
      <c r="U801" s="6" t="str">
        <f>VLOOKUP(O801,'Customer List'!B:C,2,)</f>
        <v>Bhopal</v>
      </c>
      <c r="V801" s="47"/>
      <c r="W801" s="7">
        <v>45855</v>
      </c>
      <c r="X801" s="6">
        <f t="shared" si="91"/>
        <v>2</v>
      </c>
      <c r="Y801" s="6" t="str">
        <f t="shared" si="92"/>
        <v>Tuesday</v>
      </c>
      <c r="Z801" s="6" t="str">
        <f t="shared" si="93"/>
        <v>Thursday</v>
      </c>
    </row>
    <row r="802" spans="1:26" x14ac:dyDescent="0.25">
      <c r="A802" s="6">
        <f t="shared" si="94"/>
        <v>801</v>
      </c>
      <c r="B802" s="6" t="s">
        <v>893</v>
      </c>
      <c r="C802" s="7">
        <v>45835</v>
      </c>
      <c r="D802" s="7">
        <v>45845</v>
      </c>
      <c r="E802" s="24">
        <v>88</v>
      </c>
      <c r="F802" s="26">
        <f t="shared" si="90"/>
        <v>88</v>
      </c>
      <c r="G802" s="8" t="s">
        <v>887</v>
      </c>
      <c r="H802" s="8"/>
      <c r="I802" s="8">
        <v>1</v>
      </c>
      <c r="J802" s="8">
        <v>1</v>
      </c>
      <c r="K802" s="8">
        <f t="shared" si="89"/>
        <v>0</v>
      </c>
      <c r="L802" s="6" t="s">
        <v>1001</v>
      </c>
      <c r="M802" s="7">
        <v>45847</v>
      </c>
      <c r="N802" s="9">
        <v>11371.83</v>
      </c>
      <c r="O802" s="6" t="s">
        <v>282</v>
      </c>
      <c r="P802" s="54">
        <v>58152970934</v>
      </c>
      <c r="Q802" s="54" t="s">
        <v>46</v>
      </c>
      <c r="R802" s="10">
        <v>-20</v>
      </c>
      <c r="S802" s="40"/>
      <c r="T802" s="6" t="s">
        <v>326</v>
      </c>
      <c r="U802" s="6" t="str">
        <f>VLOOKUP(O802,'Customer List'!B:C,2,)</f>
        <v>Pune</v>
      </c>
      <c r="V802" s="47"/>
      <c r="W802" s="7">
        <v>45848</v>
      </c>
      <c r="X802" s="6">
        <f t="shared" si="91"/>
        <v>1</v>
      </c>
      <c r="Y802" s="6" t="str">
        <f t="shared" si="92"/>
        <v>Wednesday</v>
      </c>
      <c r="Z802" s="6" t="str">
        <f t="shared" si="93"/>
        <v>Thursday</v>
      </c>
    </row>
    <row r="803" spans="1:26" x14ac:dyDescent="0.25">
      <c r="A803" s="6">
        <f t="shared" si="94"/>
        <v>802</v>
      </c>
      <c r="B803" s="6" t="s">
        <v>893</v>
      </c>
      <c r="C803" s="7">
        <v>45835</v>
      </c>
      <c r="D803" s="7">
        <v>45845</v>
      </c>
      <c r="E803" s="24">
        <v>377</v>
      </c>
      <c r="F803" s="26">
        <f t="shared" si="90"/>
        <v>377</v>
      </c>
      <c r="G803" s="8" t="s">
        <v>888</v>
      </c>
      <c r="H803" s="8"/>
      <c r="I803" s="8">
        <v>1</v>
      </c>
      <c r="J803" s="8">
        <v>1</v>
      </c>
      <c r="K803" s="8">
        <f t="shared" si="89"/>
        <v>0</v>
      </c>
      <c r="L803" s="6" t="s">
        <v>2037</v>
      </c>
      <c r="M803" s="7">
        <v>45861</v>
      </c>
      <c r="N803" s="9">
        <v>60637.5</v>
      </c>
      <c r="O803" s="6" t="s">
        <v>895</v>
      </c>
      <c r="P803" s="54">
        <v>58153552995</v>
      </c>
      <c r="Q803" s="54" t="s">
        <v>46</v>
      </c>
      <c r="R803" s="10">
        <v>-20</v>
      </c>
      <c r="S803" s="40" t="s">
        <v>2036</v>
      </c>
      <c r="T803" s="6" t="s">
        <v>326</v>
      </c>
      <c r="U803" s="6" t="str">
        <f>VLOOKUP(O803,'Customer List'!B:C,2,)</f>
        <v>Mumbai</v>
      </c>
      <c r="V803" s="47"/>
      <c r="W803" s="7">
        <v>45862</v>
      </c>
      <c r="X803" s="6">
        <f t="shared" si="91"/>
        <v>1</v>
      </c>
      <c r="Y803" s="6" t="str">
        <f t="shared" si="92"/>
        <v>Wednesday</v>
      </c>
      <c r="Z803" s="6" t="str">
        <f t="shared" si="93"/>
        <v>Thursday</v>
      </c>
    </row>
    <row r="804" spans="1:26" x14ac:dyDescent="0.25">
      <c r="A804" s="6">
        <f t="shared" si="94"/>
        <v>803</v>
      </c>
      <c r="B804" s="6" t="s">
        <v>893</v>
      </c>
      <c r="C804" s="7">
        <v>45835</v>
      </c>
      <c r="D804" s="7">
        <v>45845</v>
      </c>
      <c r="E804" s="24">
        <v>377</v>
      </c>
      <c r="F804" s="26">
        <f t="shared" si="90"/>
        <v>377</v>
      </c>
      <c r="G804" s="8" t="s">
        <v>889</v>
      </c>
      <c r="H804" s="8"/>
      <c r="I804" s="8">
        <v>1</v>
      </c>
      <c r="J804" s="8">
        <v>1</v>
      </c>
      <c r="K804" s="8">
        <f t="shared" si="89"/>
        <v>0</v>
      </c>
      <c r="L804" s="6" t="s">
        <v>2037</v>
      </c>
      <c r="M804" s="7">
        <v>45861</v>
      </c>
      <c r="N804" s="9">
        <v>60637.5</v>
      </c>
      <c r="O804" s="6" t="s">
        <v>895</v>
      </c>
      <c r="P804" s="54">
        <v>58153552995</v>
      </c>
      <c r="Q804" s="54" t="s">
        <v>46</v>
      </c>
      <c r="R804" s="10">
        <v>-20</v>
      </c>
      <c r="S804" s="40" t="s">
        <v>2036</v>
      </c>
      <c r="T804" s="6" t="s">
        <v>326</v>
      </c>
      <c r="U804" s="6" t="str">
        <f>VLOOKUP(O804,'Customer List'!B:C,2,)</f>
        <v>Mumbai</v>
      </c>
      <c r="V804" s="47"/>
      <c r="W804" s="7">
        <v>45862</v>
      </c>
      <c r="X804" s="6">
        <f t="shared" si="91"/>
        <v>1</v>
      </c>
      <c r="Y804" s="6" t="str">
        <f t="shared" si="92"/>
        <v>Wednesday</v>
      </c>
      <c r="Z804" s="6" t="str">
        <f t="shared" si="93"/>
        <v>Thursday</v>
      </c>
    </row>
    <row r="805" spans="1:26" x14ac:dyDescent="0.25">
      <c r="A805" s="6">
        <f t="shared" si="94"/>
        <v>804</v>
      </c>
      <c r="B805" s="6" t="s">
        <v>893</v>
      </c>
      <c r="C805" s="7">
        <v>45835</v>
      </c>
      <c r="D805" s="7">
        <v>45845</v>
      </c>
      <c r="E805" s="24">
        <v>377</v>
      </c>
      <c r="F805" s="26">
        <f t="shared" si="90"/>
        <v>377</v>
      </c>
      <c r="G805" s="8" t="s">
        <v>890</v>
      </c>
      <c r="H805" s="8"/>
      <c r="I805" s="8">
        <v>1</v>
      </c>
      <c r="J805" s="8">
        <v>1</v>
      </c>
      <c r="K805" s="8">
        <f t="shared" si="89"/>
        <v>0</v>
      </c>
      <c r="L805" s="6" t="s">
        <v>2037</v>
      </c>
      <c r="M805" s="7">
        <v>45861</v>
      </c>
      <c r="N805" s="9">
        <v>60637.5</v>
      </c>
      <c r="O805" s="6" t="s">
        <v>895</v>
      </c>
      <c r="P805" s="54">
        <v>58153552995</v>
      </c>
      <c r="Q805" s="54" t="s">
        <v>46</v>
      </c>
      <c r="R805" s="10">
        <v>-20</v>
      </c>
      <c r="S805" s="40" t="s">
        <v>2036</v>
      </c>
      <c r="T805" s="6" t="s">
        <v>326</v>
      </c>
      <c r="U805" s="6" t="str">
        <f>VLOOKUP(O805,'Customer List'!B:C,2,)</f>
        <v>Mumbai</v>
      </c>
      <c r="V805" s="47"/>
      <c r="W805" s="7">
        <v>45862</v>
      </c>
      <c r="X805" s="6">
        <f t="shared" si="91"/>
        <v>1</v>
      </c>
      <c r="Y805" s="6" t="str">
        <f t="shared" si="92"/>
        <v>Wednesday</v>
      </c>
      <c r="Z805" s="6" t="str">
        <f t="shared" si="93"/>
        <v>Thursday</v>
      </c>
    </row>
    <row r="806" spans="1:26" x14ac:dyDescent="0.25">
      <c r="A806" s="6">
        <f t="shared" si="94"/>
        <v>805</v>
      </c>
      <c r="B806" s="6" t="s">
        <v>893</v>
      </c>
      <c r="C806" s="7">
        <v>45835</v>
      </c>
      <c r="D806" s="7">
        <v>45845</v>
      </c>
      <c r="E806" s="24">
        <v>377</v>
      </c>
      <c r="F806" s="26">
        <f t="shared" si="90"/>
        <v>377</v>
      </c>
      <c r="G806" s="8" t="s">
        <v>891</v>
      </c>
      <c r="H806" s="8"/>
      <c r="I806" s="8">
        <v>1</v>
      </c>
      <c r="J806" s="8">
        <v>1</v>
      </c>
      <c r="K806" s="8">
        <f t="shared" si="89"/>
        <v>0</v>
      </c>
      <c r="L806" s="6" t="s">
        <v>2037</v>
      </c>
      <c r="M806" s="7">
        <v>45861</v>
      </c>
      <c r="N806" s="9">
        <v>60637.5</v>
      </c>
      <c r="O806" s="6" t="s">
        <v>895</v>
      </c>
      <c r="P806" s="54">
        <v>58153552995</v>
      </c>
      <c r="Q806" s="54" t="s">
        <v>46</v>
      </c>
      <c r="R806" s="10">
        <v>-20</v>
      </c>
      <c r="S806" s="40" t="s">
        <v>2036</v>
      </c>
      <c r="T806" s="6" t="s">
        <v>326</v>
      </c>
      <c r="U806" s="6" t="str">
        <f>VLOOKUP(O806,'Customer List'!B:C,2,)</f>
        <v>Mumbai</v>
      </c>
      <c r="V806" s="47"/>
      <c r="W806" s="7">
        <v>45862</v>
      </c>
      <c r="X806" s="6">
        <f t="shared" si="91"/>
        <v>1</v>
      </c>
      <c r="Y806" s="6" t="str">
        <f t="shared" si="92"/>
        <v>Wednesday</v>
      </c>
      <c r="Z806" s="6" t="str">
        <f t="shared" si="93"/>
        <v>Thursday</v>
      </c>
    </row>
    <row r="807" spans="1:26" x14ac:dyDescent="0.25">
      <c r="A807" s="6">
        <f t="shared" si="94"/>
        <v>806</v>
      </c>
      <c r="B807" s="6" t="s">
        <v>893</v>
      </c>
      <c r="C807" s="7">
        <v>45835</v>
      </c>
      <c r="D807" s="7">
        <v>45845</v>
      </c>
      <c r="E807" s="24">
        <v>0.01</v>
      </c>
      <c r="F807" s="26">
        <f t="shared" si="90"/>
        <v>0.01</v>
      </c>
      <c r="G807" s="8" t="s">
        <v>892</v>
      </c>
      <c r="H807" s="8"/>
      <c r="I807" s="8">
        <v>1</v>
      </c>
      <c r="J807" s="8">
        <v>1</v>
      </c>
      <c r="K807" s="8">
        <f t="shared" ref="K807:K870" si="95">I807-J807</f>
        <v>0</v>
      </c>
      <c r="L807" s="8" t="s">
        <v>886</v>
      </c>
      <c r="M807" s="52">
        <v>45853</v>
      </c>
      <c r="N807" s="9">
        <v>0</v>
      </c>
      <c r="O807" s="6" t="s">
        <v>174</v>
      </c>
      <c r="P807" s="54">
        <v>58153220742</v>
      </c>
      <c r="Q807" s="54" t="s">
        <v>46</v>
      </c>
      <c r="R807" s="10">
        <v>-20</v>
      </c>
      <c r="S807" s="40" t="s">
        <v>1906</v>
      </c>
      <c r="T807" s="6" t="s">
        <v>326</v>
      </c>
      <c r="U807" s="6" t="str">
        <f>VLOOKUP(O807,'Customer List'!B:C,2,)</f>
        <v>Bhopal</v>
      </c>
      <c r="V807" s="47"/>
      <c r="W807" s="7">
        <v>45855</v>
      </c>
      <c r="X807" s="6">
        <f t="shared" si="91"/>
        <v>2</v>
      </c>
      <c r="Y807" s="6" t="str">
        <f t="shared" si="92"/>
        <v>Tuesday</v>
      </c>
      <c r="Z807" s="6" t="str">
        <f t="shared" si="93"/>
        <v>Thursday</v>
      </c>
    </row>
    <row r="808" spans="1:26" x14ac:dyDescent="0.25">
      <c r="A808" s="6">
        <f t="shared" si="94"/>
        <v>807</v>
      </c>
      <c r="B808" s="6" t="s">
        <v>896</v>
      </c>
      <c r="C808" s="7">
        <v>45835</v>
      </c>
      <c r="D808" s="7">
        <v>45845</v>
      </c>
      <c r="E808" s="24">
        <v>145.19999999999999</v>
      </c>
      <c r="F808" s="26">
        <f t="shared" si="90"/>
        <v>145.19999999999999</v>
      </c>
      <c r="G808" s="8">
        <v>100222</v>
      </c>
      <c r="H808" s="8" t="s">
        <v>1434</v>
      </c>
      <c r="I808" s="8">
        <v>1</v>
      </c>
      <c r="J808" s="8">
        <v>1</v>
      </c>
      <c r="K808" s="8">
        <f t="shared" ref="K808:K846" si="96">I808-J808</f>
        <v>0</v>
      </c>
      <c r="L808" s="6" t="s">
        <v>1005</v>
      </c>
      <c r="M808" s="7">
        <v>45847</v>
      </c>
      <c r="N808" s="9">
        <v>23474</v>
      </c>
      <c r="O808" s="6" t="s">
        <v>897</v>
      </c>
      <c r="P808" s="54">
        <v>58152971995</v>
      </c>
      <c r="Q808" s="54" t="s">
        <v>46</v>
      </c>
      <c r="R808" s="10">
        <v>4</v>
      </c>
      <c r="S808" s="40"/>
      <c r="T808" s="6" t="s">
        <v>24</v>
      </c>
      <c r="U808" s="6" t="str">
        <f>VLOOKUP(O808,'Customer List'!B:C,2,)</f>
        <v>Kolkata</v>
      </c>
      <c r="V808" s="47"/>
      <c r="W808" s="7">
        <v>45848</v>
      </c>
      <c r="X808" s="6">
        <f t="shared" si="91"/>
        <v>1</v>
      </c>
      <c r="Y808" s="6" t="str">
        <f t="shared" si="92"/>
        <v>Wednesday</v>
      </c>
      <c r="Z808" s="6" t="str">
        <f t="shared" si="93"/>
        <v>Thursday</v>
      </c>
    </row>
    <row r="809" spans="1:26" x14ac:dyDescent="0.25">
      <c r="A809" s="6">
        <f t="shared" si="94"/>
        <v>808</v>
      </c>
      <c r="B809" s="6" t="s">
        <v>896</v>
      </c>
      <c r="C809" s="7">
        <v>45835</v>
      </c>
      <c r="D809" s="7">
        <v>45845</v>
      </c>
      <c r="E809" s="24">
        <v>18</v>
      </c>
      <c r="F809" s="26">
        <f t="shared" si="90"/>
        <v>18</v>
      </c>
      <c r="G809" s="8">
        <v>100305</v>
      </c>
      <c r="H809" s="8" t="s">
        <v>1436</v>
      </c>
      <c r="I809" s="8">
        <v>1</v>
      </c>
      <c r="J809" s="8">
        <v>1</v>
      </c>
      <c r="K809" s="8">
        <f t="shared" si="96"/>
        <v>0</v>
      </c>
      <c r="L809" s="6" t="s">
        <v>1015</v>
      </c>
      <c r="M809" s="7">
        <v>45847</v>
      </c>
      <c r="N809" s="9">
        <v>2850</v>
      </c>
      <c r="O809" s="6" t="s">
        <v>219</v>
      </c>
      <c r="P809" s="54" t="s">
        <v>1144</v>
      </c>
      <c r="Q809" s="54" t="s">
        <v>1144</v>
      </c>
      <c r="R809" s="10">
        <v>4</v>
      </c>
      <c r="S809" s="40"/>
      <c r="T809" s="6" t="s">
        <v>24</v>
      </c>
      <c r="U809" s="6" t="str">
        <f>VLOOKUP(O809,'Customer List'!B:C,2,)</f>
        <v>Delhi</v>
      </c>
      <c r="V809" s="47"/>
      <c r="W809" s="7"/>
      <c r="X809" s="6" t="str">
        <f t="shared" si="91"/>
        <v/>
      </c>
      <c r="Y809" s="6" t="str">
        <f t="shared" si="92"/>
        <v>Wednesday</v>
      </c>
      <c r="Z809" s="6" t="str">
        <f t="shared" si="93"/>
        <v/>
      </c>
    </row>
    <row r="810" spans="1:26" ht="45" x14ac:dyDescent="0.25">
      <c r="A810" s="6">
        <f t="shared" si="94"/>
        <v>809</v>
      </c>
      <c r="B810" s="6" t="s">
        <v>896</v>
      </c>
      <c r="C810" s="7">
        <v>45835</v>
      </c>
      <c r="D810" s="7">
        <v>45845</v>
      </c>
      <c r="E810" s="24">
        <v>18</v>
      </c>
      <c r="F810" s="26">
        <f t="shared" si="90"/>
        <v>18</v>
      </c>
      <c r="G810" s="8">
        <v>100305</v>
      </c>
      <c r="H810" s="8" t="s">
        <v>1436</v>
      </c>
      <c r="I810" s="8">
        <v>1</v>
      </c>
      <c r="J810" s="8">
        <v>1</v>
      </c>
      <c r="K810" s="8">
        <f t="shared" si="96"/>
        <v>0</v>
      </c>
      <c r="L810" s="6" t="s">
        <v>1222</v>
      </c>
      <c r="M810" s="7">
        <v>45854</v>
      </c>
      <c r="N810" s="9">
        <v>5405.62</v>
      </c>
      <c r="O810" s="6" t="s">
        <v>630</v>
      </c>
      <c r="P810" s="54" t="s">
        <v>642</v>
      </c>
      <c r="Q810" s="54" t="s">
        <v>861</v>
      </c>
      <c r="R810" s="10">
        <v>4</v>
      </c>
      <c r="S810" s="40" t="s">
        <v>1221</v>
      </c>
      <c r="T810" s="6" t="s">
        <v>24</v>
      </c>
      <c r="U810" s="6" t="str">
        <f>VLOOKUP(O810,'Customer List'!B:C,2,)</f>
        <v>Delhi</v>
      </c>
      <c r="V810" s="47"/>
      <c r="W810" s="7"/>
      <c r="X810" s="6" t="str">
        <f t="shared" si="91"/>
        <v/>
      </c>
      <c r="Y810" s="6" t="str">
        <f t="shared" si="92"/>
        <v>Wednesday</v>
      </c>
      <c r="Z810" s="6" t="str">
        <f t="shared" si="93"/>
        <v/>
      </c>
    </row>
    <row r="811" spans="1:26" ht="45" x14ac:dyDescent="0.25">
      <c r="A811" s="6">
        <f t="shared" si="94"/>
        <v>810</v>
      </c>
      <c r="B811" s="6" t="s">
        <v>896</v>
      </c>
      <c r="C811" s="7">
        <v>45835</v>
      </c>
      <c r="D811" s="7">
        <v>45845</v>
      </c>
      <c r="E811" s="24">
        <v>63</v>
      </c>
      <c r="F811" s="26">
        <f t="shared" si="90"/>
        <v>63</v>
      </c>
      <c r="G811" s="8">
        <v>100312</v>
      </c>
      <c r="H811" s="8" t="s">
        <v>1650</v>
      </c>
      <c r="I811" s="8">
        <v>1</v>
      </c>
      <c r="J811" s="8">
        <v>1</v>
      </c>
      <c r="K811" s="8">
        <f t="shared" si="96"/>
        <v>0</v>
      </c>
      <c r="L811" s="6" t="s">
        <v>1222</v>
      </c>
      <c r="M811" s="7">
        <v>45854</v>
      </c>
      <c r="N811" s="9">
        <v>12206.25</v>
      </c>
      <c r="O811" s="6" t="s">
        <v>630</v>
      </c>
      <c r="P811" s="54" t="s">
        <v>642</v>
      </c>
      <c r="Q811" s="54" t="s">
        <v>861</v>
      </c>
      <c r="R811" s="10">
        <v>4</v>
      </c>
      <c r="S811" s="40" t="s">
        <v>1221</v>
      </c>
      <c r="T811" s="6" t="s">
        <v>24</v>
      </c>
      <c r="U811" s="6" t="str">
        <f>VLOOKUP(O811,'Customer List'!B:C,2,)</f>
        <v>Delhi</v>
      </c>
      <c r="V811" s="47"/>
      <c r="W811" s="7"/>
      <c r="X811" s="6" t="str">
        <f t="shared" si="91"/>
        <v/>
      </c>
      <c r="Y811" s="6" t="str">
        <f t="shared" si="92"/>
        <v>Wednesday</v>
      </c>
      <c r="Z811" s="6" t="str">
        <f t="shared" si="93"/>
        <v/>
      </c>
    </row>
    <row r="812" spans="1:26" x14ac:dyDescent="0.25">
      <c r="A812" s="6">
        <f t="shared" si="94"/>
        <v>811</v>
      </c>
      <c r="B812" s="6" t="s">
        <v>896</v>
      </c>
      <c r="C812" s="7">
        <v>45835</v>
      </c>
      <c r="D812" s="7">
        <v>45845</v>
      </c>
      <c r="E812" s="24">
        <v>172.8</v>
      </c>
      <c r="F812" s="26">
        <f t="shared" si="90"/>
        <v>172.8</v>
      </c>
      <c r="G812" s="8">
        <v>100432</v>
      </c>
      <c r="H812" s="8" t="s">
        <v>1292</v>
      </c>
      <c r="I812" s="8">
        <v>1</v>
      </c>
      <c r="J812" s="8">
        <v>1</v>
      </c>
      <c r="K812" s="8">
        <f t="shared" si="96"/>
        <v>0</v>
      </c>
      <c r="L812" s="6" t="s">
        <v>1177</v>
      </c>
      <c r="M812" s="7">
        <v>45850</v>
      </c>
      <c r="N812" s="9">
        <v>24624</v>
      </c>
      <c r="O812" s="6" t="s">
        <v>623</v>
      </c>
      <c r="P812" s="54">
        <v>58153121121</v>
      </c>
      <c r="Q812" s="54" t="s">
        <v>46</v>
      </c>
      <c r="R812" s="10">
        <v>4</v>
      </c>
      <c r="S812" s="40"/>
      <c r="T812" s="6" t="s">
        <v>24</v>
      </c>
      <c r="U812" s="6" t="str">
        <f>VLOOKUP(O812,'Customer List'!B:C,2,)</f>
        <v>Bhuvneshwar</v>
      </c>
      <c r="V812" s="47"/>
      <c r="W812" s="7">
        <v>45853</v>
      </c>
      <c r="X812" s="6">
        <f t="shared" si="91"/>
        <v>3</v>
      </c>
      <c r="Y812" s="6" t="str">
        <f t="shared" si="92"/>
        <v>Saturday</v>
      </c>
      <c r="Z812" s="6" t="str">
        <f t="shared" si="93"/>
        <v>Tuesday</v>
      </c>
    </row>
    <row r="813" spans="1:26" x14ac:dyDescent="0.25">
      <c r="A813" s="6">
        <f t="shared" si="94"/>
        <v>812</v>
      </c>
      <c r="B813" s="6" t="s">
        <v>896</v>
      </c>
      <c r="C813" s="7">
        <v>45835</v>
      </c>
      <c r="D813" s="7">
        <v>45845</v>
      </c>
      <c r="E813" s="24">
        <v>59.4</v>
      </c>
      <c r="F813" s="26">
        <f t="shared" si="90"/>
        <v>59.4</v>
      </c>
      <c r="G813" s="8">
        <v>100706</v>
      </c>
      <c r="H813" s="8" t="s">
        <v>75</v>
      </c>
      <c r="I813" s="8">
        <v>1</v>
      </c>
      <c r="J813" s="8">
        <v>1</v>
      </c>
      <c r="K813" s="8">
        <f t="shared" si="96"/>
        <v>0</v>
      </c>
      <c r="L813" s="6" t="s">
        <v>1005</v>
      </c>
      <c r="M813" s="7">
        <v>45847</v>
      </c>
      <c r="N813" s="9">
        <v>9603</v>
      </c>
      <c r="O813" s="6" t="s">
        <v>897</v>
      </c>
      <c r="P813" s="54">
        <v>58152971995</v>
      </c>
      <c r="Q813" s="54" t="s">
        <v>46</v>
      </c>
      <c r="R813" s="10">
        <v>4</v>
      </c>
      <c r="S813" s="40"/>
      <c r="T813" s="6" t="s">
        <v>24</v>
      </c>
      <c r="U813" s="6" t="str">
        <f>VLOOKUP(O813,'Customer List'!B:C,2,)</f>
        <v>Kolkata</v>
      </c>
      <c r="V813" s="47"/>
      <c r="W813" s="7">
        <v>45848</v>
      </c>
      <c r="X813" s="6">
        <f t="shared" si="91"/>
        <v>1</v>
      </c>
      <c r="Y813" s="6" t="str">
        <f t="shared" si="92"/>
        <v>Wednesday</v>
      </c>
      <c r="Z813" s="6" t="str">
        <f t="shared" si="93"/>
        <v>Thursday</v>
      </c>
    </row>
    <row r="814" spans="1:26" x14ac:dyDescent="0.25">
      <c r="A814" s="6">
        <f t="shared" si="94"/>
        <v>813</v>
      </c>
      <c r="B814" s="6" t="s">
        <v>896</v>
      </c>
      <c r="C814" s="7">
        <v>45835</v>
      </c>
      <c r="D814" s="7">
        <v>45845</v>
      </c>
      <c r="E814" s="24">
        <v>33.6</v>
      </c>
      <c r="F814" s="26">
        <f t="shared" si="90"/>
        <v>33.6</v>
      </c>
      <c r="G814" s="8">
        <v>101207</v>
      </c>
      <c r="H814" s="8" t="s">
        <v>1295</v>
      </c>
      <c r="I814" s="8">
        <v>1</v>
      </c>
      <c r="J814" s="8">
        <v>1</v>
      </c>
      <c r="K814" s="8">
        <f t="shared" si="96"/>
        <v>0</v>
      </c>
      <c r="L814" s="6" t="s">
        <v>1005</v>
      </c>
      <c r="M814" s="7">
        <v>45847</v>
      </c>
      <c r="N814" s="9">
        <v>5432</v>
      </c>
      <c r="O814" s="6" t="s">
        <v>897</v>
      </c>
      <c r="P814" s="54">
        <v>58152971995</v>
      </c>
      <c r="Q814" s="54" t="s">
        <v>46</v>
      </c>
      <c r="R814" s="10">
        <v>4</v>
      </c>
      <c r="S814" s="40"/>
      <c r="T814" s="6" t="s">
        <v>24</v>
      </c>
      <c r="U814" s="6" t="str">
        <f>VLOOKUP(O814,'Customer List'!B:C,2,)</f>
        <v>Kolkata</v>
      </c>
      <c r="V814" s="47"/>
      <c r="W814" s="7">
        <v>45848</v>
      </c>
      <c r="X814" s="6">
        <f t="shared" si="91"/>
        <v>1</v>
      </c>
      <c r="Y814" s="6" t="str">
        <f t="shared" si="92"/>
        <v>Wednesday</v>
      </c>
      <c r="Z814" s="6" t="str">
        <f t="shared" si="93"/>
        <v>Thursday</v>
      </c>
    </row>
    <row r="815" spans="1:26" x14ac:dyDescent="0.25">
      <c r="A815" s="6">
        <f t="shared" si="94"/>
        <v>814</v>
      </c>
      <c r="B815" s="6" t="s">
        <v>896</v>
      </c>
      <c r="C815" s="7">
        <v>45835</v>
      </c>
      <c r="D815" s="7">
        <v>45845</v>
      </c>
      <c r="E815" s="24">
        <v>60.6</v>
      </c>
      <c r="F815" s="26">
        <f t="shared" si="90"/>
        <v>60.6</v>
      </c>
      <c r="G815" s="8">
        <v>104419</v>
      </c>
      <c r="H815" s="8" t="s">
        <v>1651</v>
      </c>
      <c r="I815" s="8">
        <v>1</v>
      </c>
      <c r="J815" s="8">
        <v>1</v>
      </c>
      <c r="K815" s="8">
        <f t="shared" si="96"/>
        <v>0</v>
      </c>
      <c r="L815" s="6" t="s">
        <v>992</v>
      </c>
      <c r="M815" s="7">
        <v>45847</v>
      </c>
      <c r="N815" s="9">
        <v>9393</v>
      </c>
      <c r="O815" s="6" t="s">
        <v>679</v>
      </c>
      <c r="P815" s="54">
        <v>58152971203</v>
      </c>
      <c r="Q815" s="54" t="s">
        <v>46</v>
      </c>
      <c r="R815" s="10">
        <v>4</v>
      </c>
      <c r="S815" s="40"/>
      <c r="T815" s="6" t="s">
        <v>24</v>
      </c>
      <c r="U815" s="6" t="str">
        <f>VLOOKUP(O815,'Customer List'!B:C,2,)</f>
        <v>Hyderabad</v>
      </c>
      <c r="V815" s="47"/>
      <c r="W815" s="7">
        <v>45848</v>
      </c>
      <c r="X815" s="6">
        <f t="shared" si="91"/>
        <v>1</v>
      </c>
      <c r="Y815" s="6" t="str">
        <f t="shared" si="92"/>
        <v>Wednesday</v>
      </c>
      <c r="Z815" s="6" t="str">
        <f t="shared" si="93"/>
        <v>Thursday</v>
      </c>
    </row>
    <row r="816" spans="1:26" ht="45" x14ac:dyDescent="0.25">
      <c r="A816" s="6">
        <f t="shared" si="94"/>
        <v>815</v>
      </c>
      <c r="B816" s="6" t="s">
        <v>896</v>
      </c>
      <c r="C816" s="7">
        <v>45835</v>
      </c>
      <c r="D816" s="7">
        <v>45845</v>
      </c>
      <c r="E816" s="24">
        <v>32.4</v>
      </c>
      <c r="F816" s="26">
        <f t="shared" si="90"/>
        <v>32.4</v>
      </c>
      <c r="G816" s="8">
        <v>116101</v>
      </c>
      <c r="H816" s="8" t="s">
        <v>1652</v>
      </c>
      <c r="I816" s="8">
        <v>1</v>
      </c>
      <c r="J816" s="8">
        <v>1</v>
      </c>
      <c r="K816" s="8">
        <f t="shared" si="96"/>
        <v>0</v>
      </c>
      <c r="L816" s="6" t="s">
        <v>1222</v>
      </c>
      <c r="M816" s="7">
        <v>45854</v>
      </c>
      <c r="N816" s="9">
        <v>5405.63</v>
      </c>
      <c r="O816" s="6" t="s">
        <v>630</v>
      </c>
      <c r="P816" s="54" t="s">
        <v>642</v>
      </c>
      <c r="Q816" s="54" t="s">
        <v>861</v>
      </c>
      <c r="R816" s="10">
        <v>4</v>
      </c>
      <c r="S816" s="40" t="s">
        <v>1221</v>
      </c>
      <c r="T816" s="6" t="s">
        <v>24</v>
      </c>
      <c r="U816" s="6" t="str">
        <f>VLOOKUP(O816,'Customer List'!B:C,2,)</f>
        <v>Delhi</v>
      </c>
      <c r="V816" s="47"/>
      <c r="W816" s="7"/>
      <c r="X816" s="6" t="str">
        <f t="shared" si="91"/>
        <v/>
      </c>
      <c r="Y816" s="6" t="str">
        <f t="shared" si="92"/>
        <v>Wednesday</v>
      </c>
      <c r="Z816" s="6" t="str">
        <f t="shared" si="93"/>
        <v/>
      </c>
    </row>
    <row r="817" spans="1:26" x14ac:dyDescent="0.25">
      <c r="A817" s="6">
        <f t="shared" si="94"/>
        <v>816</v>
      </c>
      <c r="B817" s="6" t="s">
        <v>896</v>
      </c>
      <c r="C817" s="7">
        <v>45835</v>
      </c>
      <c r="D817" s="7">
        <v>45845</v>
      </c>
      <c r="E817" s="24">
        <v>56.4</v>
      </c>
      <c r="F817" s="26">
        <f t="shared" si="90"/>
        <v>56.4</v>
      </c>
      <c r="G817" s="8">
        <v>117323</v>
      </c>
      <c r="H817" s="8" t="s">
        <v>1653</v>
      </c>
      <c r="I817" s="8">
        <v>1</v>
      </c>
      <c r="J817" s="8">
        <v>1</v>
      </c>
      <c r="K817" s="8">
        <f t="shared" si="96"/>
        <v>0</v>
      </c>
      <c r="L817" s="6" t="s">
        <v>1005</v>
      </c>
      <c r="M817" s="7">
        <v>45847</v>
      </c>
      <c r="N817" s="9">
        <v>9118</v>
      </c>
      <c r="O817" s="6" t="s">
        <v>897</v>
      </c>
      <c r="P817" s="54">
        <v>58152971995</v>
      </c>
      <c r="Q817" s="54" t="s">
        <v>46</v>
      </c>
      <c r="R817" s="10">
        <v>4</v>
      </c>
      <c r="S817" s="40"/>
      <c r="T817" s="6" t="s">
        <v>24</v>
      </c>
      <c r="U817" s="6" t="str">
        <f>VLOOKUP(O817,'Customer List'!B:C,2,)</f>
        <v>Kolkata</v>
      </c>
      <c r="V817" s="47"/>
      <c r="W817" s="7">
        <v>45848</v>
      </c>
      <c r="X817" s="6">
        <f t="shared" si="91"/>
        <v>1</v>
      </c>
      <c r="Y817" s="6" t="str">
        <f t="shared" si="92"/>
        <v>Wednesday</v>
      </c>
      <c r="Z817" s="6" t="str">
        <f t="shared" si="93"/>
        <v>Thursday</v>
      </c>
    </row>
    <row r="818" spans="1:26" ht="45" x14ac:dyDescent="0.25">
      <c r="A818" s="6">
        <f t="shared" si="94"/>
        <v>817</v>
      </c>
      <c r="B818" s="6" t="s">
        <v>896</v>
      </c>
      <c r="C818" s="7">
        <v>45835</v>
      </c>
      <c r="D818" s="7">
        <v>45845</v>
      </c>
      <c r="E818" s="24">
        <v>88.2</v>
      </c>
      <c r="F818" s="26">
        <f t="shared" si="90"/>
        <v>88.2</v>
      </c>
      <c r="G818" s="8">
        <v>125611</v>
      </c>
      <c r="H818" s="8" t="s">
        <v>1654</v>
      </c>
      <c r="I818" s="8">
        <v>1</v>
      </c>
      <c r="J818" s="8">
        <v>1</v>
      </c>
      <c r="K818" s="8">
        <f t="shared" si="96"/>
        <v>0</v>
      </c>
      <c r="L818" s="6" t="s">
        <v>1222</v>
      </c>
      <c r="M818" s="7">
        <v>45854</v>
      </c>
      <c r="N818" s="9">
        <v>17088.75</v>
      </c>
      <c r="O818" s="6" t="s">
        <v>630</v>
      </c>
      <c r="P818" s="54" t="s">
        <v>642</v>
      </c>
      <c r="Q818" s="54" t="s">
        <v>861</v>
      </c>
      <c r="R818" s="10">
        <v>4</v>
      </c>
      <c r="S818" s="40" t="s">
        <v>1221</v>
      </c>
      <c r="T818" s="6" t="s">
        <v>24</v>
      </c>
      <c r="U818" s="6" t="str">
        <f>VLOOKUP(O818,'Customer List'!B:C,2,)</f>
        <v>Delhi</v>
      </c>
      <c r="V818" s="47"/>
      <c r="W818" s="7"/>
      <c r="X818" s="6" t="str">
        <f t="shared" si="91"/>
        <v/>
      </c>
      <c r="Y818" s="6" t="str">
        <f t="shared" si="92"/>
        <v>Wednesday</v>
      </c>
      <c r="Z818" s="6" t="str">
        <f t="shared" si="93"/>
        <v/>
      </c>
    </row>
    <row r="819" spans="1:26" x14ac:dyDescent="0.25">
      <c r="A819" s="6">
        <f t="shared" si="94"/>
        <v>818</v>
      </c>
      <c r="B819" s="6" t="s">
        <v>896</v>
      </c>
      <c r="C819" s="7">
        <v>45835</v>
      </c>
      <c r="D819" s="7">
        <v>45845</v>
      </c>
      <c r="E819" s="24">
        <v>59.4</v>
      </c>
      <c r="F819" s="26">
        <f t="shared" si="90"/>
        <v>59.4</v>
      </c>
      <c r="G819" s="8">
        <v>127617</v>
      </c>
      <c r="H819" s="8" t="s">
        <v>1570</v>
      </c>
      <c r="I819" s="8">
        <v>1</v>
      </c>
      <c r="J819" s="8">
        <v>1</v>
      </c>
      <c r="K819" s="8">
        <f t="shared" si="96"/>
        <v>0</v>
      </c>
      <c r="L819" s="6" t="s">
        <v>1005</v>
      </c>
      <c r="M819" s="7">
        <v>45847</v>
      </c>
      <c r="N819" s="9">
        <v>9603</v>
      </c>
      <c r="O819" s="6" t="s">
        <v>897</v>
      </c>
      <c r="P819" s="54">
        <v>58152971995</v>
      </c>
      <c r="Q819" s="54" t="s">
        <v>46</v>
      </c>
      <c r="R819" s="10">
        <v>4</v>
      </c>
      <c r="S819" s="40"/>
      <c r="T819" s="6" t="s">
        <v>24</v>
      </c>
      <c r="U819" s="6" t="str">
        <f>VLOOKUP(O819,'Customer List'!B:C,2,)</f>
        <v>Kolkata</v>
      </c>
      <c r="V819" s="47"/>
      <c r="W819" s="7">
        <v>45848</v>
      </c>
      <c r="X819" s="6">
        <f t="shared" si="91"/>
        <v>1</v>
      </c>
      <c r="Y819" s="6" t="str">
        <f t="shared" si="92"/>
        <v>Wednesday</v>
      </c>
      <c r="Z819" s="6" t="str">
        <f t="shared" si="93"/>
        <v>Thursday</v>
      </c>
    </row>
    <row r="820" spans="1:26" x14ac:dyDescent="0.25">
      <c r="A820" s="6">
        <f t="shared" si="94"/>
        <v>819</v>
      </c>
      <c r="B820" s="6" t="s">
        <v>896</v>
      </c>
      <c r="C820" s="7">
        <v>45835</v>
      </c>
      <c r="D820" s="7">
        <v>45845</v>
      </c>
      <c r="E820" s="24">
        <v>201</v>
      </c>
      <c r="F820" s="26">
        <f t="shared" si="90"/>
        <v>201</v>
      </c>
      <c r="G820" s="8">
        <v>128012</v>
      </c>
      <c r="H820" s="8" t="s">
        <v>1572</v>
      </c>
      <c r="I820" s="8">
        <v>1</v>
      </c>
      <c r="J820" s="8">
        <v>1</v>
      </c>
      <c r="K820" s="8">
        <f t="shared" si="96"/>
        <v>0</v>
      </c>
      <c r="L820" s="6" t="s">
        <v>1005</v>
      </c>
      <c r="M820" s="7">
        <v>45847</v>
      </c>
      <c r="N820" s="9">
        <v>32495</v>
      </c>
      <c r="O820" s="6" t="s">
        <v>897</v>
      </c>
      <c r="P820" s="54">
        <v>58152971995</v>
      </c>
      <c r="Q820" s="54" t="s">
        <v>46</v>
      </c>
      <c r="R820" s="10">
        <v>4</v>
      </c>
      <c r="S820" s="40"/>
      <c r="T820" s="6" t="s">
        <v>24</v>
      </c>
      <c r="U820" s="6" t="str">
        <f>VLOOKUP(O820,'Customer List'!B:C,2,)</f>
        <v>Kolkata</v>
      </c>
      <c r="V820" s="47"/>
      <c r="W820" s="7">
        <v>45848</v>
      </c>
      <c r="X820" s="6">
        <f t="shared" si="91"/>
        <v>1</v>
      </c>
      <c r="Y820" s="6" t="str">
        <f t="shared" si="92"/>
        <v>Wednesday</v>
      </c>
      <c r="Z820" s="6" t="str">
        <f t="shared" si="93"/>
        <v>Thursday</v>
      </c>
    </row>
    <row r="821" spans="1:26" x14ac:dyDescent="0.25">
      <c r="A821" s="6">
        <f t="shared" si="94"/>
        <v>820</v>
      </c>
      <c r="B821" s="6" t="s">
        <v>896</v>
      </c>
      <c r="C821" s="7">
        <v>45835</v>
      </c>
      <c r="D821" s="7">
        <v>45845</v>
      </c>
      <c r="E821" s="24">
        <v>161.25</v>
      </c>
      <c r="F821" s="26">
        <f t="shared" si="90"/>
        <v>161.25</v>
      </c>
      <c r="G821" s="8">
        <v>129817</v>
      </c>
      <c r="H821" s="8" t="s">
        <v>1655</v>
      </c>
      <c r="I821" s="8">
        <v>1</v>
      </c>
      <c r="J821" s="8">
        <v>1</v>
      </c>
      <c r="K821" s="8">
        <f t="shared" si="96"/>
        <v>0</v>
      </c>
      <c r="L821" s="6" t="s">
        <v>1015</v>
      </c>
      <c r="M821" s="7">
        <v>45847</v>
      </c>
      <c r="N821" s="9">
        <v>20425</v>
      </c>
      <c r="O821" s="6" t="s">
        <v>219</v>
      </c>
      <c r="P821" s="54" t="s">
        <v>1144</v>
      </c>
      <c r="Q821" s="54" t="s">
        <v>1144</v>
      </c>
      <c r="R821" s="10">
        <v>4</v>
      </c>
      <c r="S821" s="40"/>
      <c r="T821" s="6" t="s">
        <v>24</v>
      </c>
      <c r="U821" s="6" t="str">
        <f>VLOOKUP(O821,'Customer List'!B:C,2,)</f>
        <v>Delhi</v>
      </c>
      <c r="V821" s="47"/>
      <c r="W821" s="7"/>
      <c r="X821" s="6" t="str">
        <f t="shared" si="91"/>
        <v/>
      </c>
      <c r="Y821" s="6" t="str">
        <f t="shared" si="92"/>
        <v>Wednesday</v>
      </c>
      <c r="Z821" s="6" t="str">
        <f t="shared" si="93"/>
        <v/>
      </c>
    </row>
    <row r="822" spans="1:26" x14ac:dyDescent="0.25">
      <c r="A822" s="6">
        <f t="shared" si="94"/>
        <v>821</v>
      </c>
      <c r="B822" s="6" t="s">
        <v>896</v>
      </c>
      <c r="C822" s="7">
        <v>45835</v>
      </c>
      <c r="D822" s="7">
        <v>45845</v>
      </c>
      <c r="E822" s="24">
        <v>89.4</v>
      </c>
      <c r="F822" s="26">
        <f t="shared" si="90"/>
        <v>89.4</v>
      </c>
      <c r="G822" s="8">
        <v>300005</v>
      </c>
      <c r="H822" s="8" t="s">
        <v>1656</v>
      </c>
      <c r="I822" s="8">
        <v>1</v>
      </c>
      <c r="J822" s="8">
        <v>1</v>
      </c>
      <c r="K822" s="8">
        <f t="shared" si="96"/>
        <v>0</v>
      </c>
      <c r="L822" s="6" t="s">
        <v>924</v>
      </c>
      <c r="M822" s="7">
        <v>45846</v>
      </c>
      <c r="N822" s="9">
        <v>12739.5</v>
      </c>
      <c r="O822" s="6" t="s">
        <v>898</v>
      </c>
      <c r="P822" s="54">
        <v>58152921956</v>
      </c>
      <c r="Q822" s="54" t="s">
        <v>46</v>
      </c>
      <c r="R822" s="10">
        <v>4</v>
      </c>
      <c r="S822" s="40"/>
      <c r="T822" s="6" t="s">
        <v>24</v>
      </c>
      <c r="U822" s="6" t="str">
        <f>VLOOKUP(O822,'Customer List'!B:C,2,)</f>
        <v>Kolkata</v>
      </c>
      <c r="V822" s="47"/>
      <c r="W822" s="7">
        <v>45847</v>
      </c>
      <c r="X822" s="6">
        <f t="shared" si="91"/>
        <v>1</v>
      </c>
      <c r="Y822" s="6" t="str">
        <f t="shared" si="92"/>
        <v>Tuesday</v>
      </c>
      <c r="Z822" s="6" t="str">
        <f t="shared" si="93"/>
        <v>Wednesday</v>
      </c>
    </row>
    <row r="823" spans="1:26" x14ac:dyDescent="0.25">
      <c r="A823" s="6">
        <f t="shared" si="94"/>
        <v>822</v>
      </c>
      <c r="B823" s="6" t="s">
        <v>896</v>
      </c>
      <c r="C823" s="7">
        <v>45835</v>
      </c>
      <c r="D823" s="7">
        <v>45845</v>
      </c>
      <c r="E823" s="24">
        <v>237.6</v>
      </c>
      <c r="F823" s="26">
        <f t="shared" si="90"/>
        <v>475.2</v>
      </c>
      <c r="G823" s="8">
        <v>300332</v>
      </c>
      <c r="H823" s="8" t="s">
        <v>1657</v>
      </c>
      <c r="I823" s="8">
        <v>2</v>
      </c>
      <c r="J823" s="8">
        <v>2</v>
      </c>
      <c r="K823" s="8">
        <f t="shared" si="96"/>
        <v>0</v>
      </c>
      <c r="L823" s="6" t="s">
        <v>925</v>
      </c>
      <c r="M823" s="7">
        <v>45846</v>
      </c>
      <c r="N823" s="9">
        <v>67716</v>
      </c>
      <c r="O823" s="6" t="s">
        <v>898</v>
      </c>
      <c r="P823" s="54">
        <v>58152921956</v>
      </c>
      <c r="Q823" s="54" t="s">
        <v>46</v>
      </c>
      <c r="R823" s="10">
        <v>4</v>
      </c>
      <c r="S823" s="40"/>
      <c r="T823" s="6" t="s">
        <v>24</v>
      </c>
      <c r="U823" s="6" t="str">
        <f>VLOOKUP(O823,'Customer List'!B:C,2,)</f>
        <v>Kolkata</v>
      </c>
      <c r="V823" s="47"/>
      <c r="W823" s="7">
        <v>45847</v>
      </c>
      <c r="X823" s="6">
        <f t="shared" si="91"/>
        <v>1</v>
      </c>
      <c r="Y823" s="6" t="str">
        <f t="shared" si="92"/>
        <v>Tuesday</v>
      </c>
      <c r="Z823" s="6" t="str">
        <f t="shared" si="93"/>
        <v>Wednesday</v>
      </c>
    </row>
    <row r="824" spans="1:26" x14ac:dyDescent="0.25">
      <c r="A824" s="6">
        <f t="shared" si="94"/>
        <v>823</v>
      </c>
      <c r="B824" s="6" t="s">
        <v>896</v>
      </c>
      <c r="C824" s="7">
        <v>45835</v>
      </c>
      <c r="D824" s="7">
        <v>45845</v>
      </c>
      <c r="E824" s="24">
        <v>207</v>
      </c>
      <c r="F824" s="26">
        <f t="shared" si="90"/>
        <v>207</v>
      </c>
      <c r="G824" s="8">
        <v>302820</v>
      </c>
      <c r="H824" s="8" t="s">
        <v>1658</v>
      </c>
      <c r="I824" s="8">
        <v>1</v>
      </c>
      <c r="J824" s="8">
        <v>1</v>
      </c>
      <c r="K824" s="8">
        <f t="shared" si="96"/>
        <v>0</v>
      </c>
      <c r="L824" s="6" t="s">
        <v>924</v>
      </c>
      <c r="M824" s="7">
        <v>45846</v>
      </c>
      <c r="N824" s="9">
        <v>29497.5</v>
      </c>
      <c r="O824" s="6" t="s">
        <v>898</v>
      </c>
      <c r="P824" s="54">
        <v>58152921956</v>
      </c>
      <c r="Q824" s="54" t="s">
        <v>46</v>
      </c>
      <c r="R824" s="10">
        <v>4</v>
      </c>
      <c r="S824" s="40"/>
      <c r="T824" s="6" t="s">
        <v>24</v>
      </c>
      <c r="U824" s="6" t="str">
        <f>VLOOKUP(O824,'Customer List'!B:C,2,)</f>
        <v>Kolkata</v>
      </c>
      <c r="V824" s="47"/>
      <c r="W824" s="7">
        <v>45847</v>
      </c>
      <c r="X824" s="6">
        <f t="shared" si="91"/>
        <v>1</v>
      </c>
      <c r="Y824" s="6" t="str">
        <f t="shared" si="92"/>
        <v>Tuesday</v>
      </c>
      <c r="Z824" s="6" t="str">
        <f t="shared" si="93"/>
        <v>Wednesday</v>
      </c>
    </row>
    <row r="825" spans="1:26" x14ac:dyDescent="0.25">
      <c r="A825" s="6">
        <f t="shared" si="94"/>
        <v>824</v>
      </c>
      <c r="B825" s="6" t="s">
        <v>896</v>
      </c>
      <c r="C825" s="7">
        <v>45835</v>
      </c>
      <c r="D825" s="7">
        <v>45845</v>
      </c>
      <c r="E825" s="24">
        <v>89.4</v>
      </c>
      <c r="F825" s="26">
        <f t="shared" si="90"/>
        <v>178.8</v>
      </c>
      <c r="G825" s="8">
        <v>302934</v>
      </c>
      <c r="H825" s="8" t="s">
        <v>1659</v>
      </c>
      <c r="I825" s="8">
        <v>2</v>
      </c>
      <c r="J825" s="8">
        <v>2</v>
      </c>
      <c r="K825" s="8">
        <f t="shared" si="96"/>
        <v>0</v>
      </c>
      <c r="L825" s="6" t="s">
        <v>923</v>
      </c>
      <c r="M825" s="7">
        <v>45846</v>
      </c>
      <c r="N825" s="9">
        <v>25479</v>
      </c>
      <c r="O825" s="6" t="s">
        <v>898</v>
      </c>
      <c r="P825" s="54">
        <v>58152921956</v>
      </c>
      <c r="Q825" s="54" t="s">
        <v>46</v>
      </c>
      <c r="R825" s="10">
        <v>4</v>
      </c>
      <c r="S825" s="40"/>
      <c r="T825" s="6" t="s">
        <v>24</v>
      </c>
      <c r="U825" s="6" t="str">
        <f>VLOOKUP(O825,'Customer List'!B:C,2,)</f>
        <v>Kolkata</v>
      </c>
      <c r="V825" s="47"/>
      <c r="W825" s="7">
        <v>45847</v>
      </c>
      <c r="X825" s="6">
        <f t="shared" si="91"/>
        <v>1</v>
      </c>
      <c r="Y825" s="6" t="str">
        <f t="shared" si="92"/>
        <v>Tuesday</v>
      </c>
      <c r="Z825" s="6" t="str">
        <f t="shared" si="93"/>
        <v>Wednesday</v>
      </c>
    </row>
    <row r="826" spans="1:26" x14ac:dyDescent="0.25">
      <c r="A826" s="6">
        <f t="shared" si="94"/>
        <v>825</v>
      </c>
      <c r="B826" s="6" t="s">
        <v>896</v>
      </c>
      <c r="C826" s="7">
        <v>45835</v>
      </c>
      <c r="D826" s="7">
        <v>45845</v>
      </c>
      <c r="E826" s="24">
        <v>159</v>
      </c>
      <c r="F826" s="26">
        <f t="shared" si="90"/>
        <v>159</v>
      </c>
      <c r="G826" s="8">
        <v>304022</v>
      </c>
      <c r="H826" s="8" t="s">
        <v>1660</v>
      </c>
      <c r="I826" s="8">
        <v>1</v>
      </c>
      <c r="J826" s="8">
        <v>1</v>
      </c>
      <c r="K826" s="8">
        <f t="shared" si="96"/>
        <v>0</v>
      </c>
      <c r="L826" s="6" t="s">
        <v>1005</v>
      </c>
      <c r="M826" s="7">
        <v>45847</v>
      </c>
      <c r="N826" s="9">
        <v>25705</v>
      </c>
      <c r="O826" s="6" t="s">
        <v>897</v>
      </c>
      <c r="P826" s="54">
        <v>58152971995</v>
      </c>
      <c r="Q826" s="54" t="s">
        <v>46</v>
      </c>
      <c r="R826" s="10">
        <v>4</v>
      </c>
      <c r="S826" s="40"/>
      <c r="T826" s="6" t="s">
        <v>24</v>
      </c>
      <c r="U826" s="6" t="str">
        <f>VLOOKUP(O826,'Customer List'!B:C,2,)</f>
        <v>Kolkata</v>
      </c>
      <c r="V826" s="47"/>
      <c r="W826" s="7">
        <v>45848</v>
      </c>
      <c r="X826" s="6">
        <f t="shared" si="91"/>
        <v>1</v>
      </c>
      <c r="Y826" s="6" t="str">
        <f t="shared" si="92"/>
        <v>Wednesday</v>
      </c>
      <c r="Z826" s="6" t="str">
        <f t="shared" si="93"/>
        <v>Thursday</v>
      </c>
    </row>
    <row r="827" spans="1:26" x14ac:dyDescent="0.25">
      <c r="A827" s="6">
        <f t="shared" si="94"/>
        <v>826</v>
      </c>
      <c r="B827" s="6" t="s">
        <v>896</v>
      </c>
      <c r="C827" s="7">
        <v>45835</v>
      </c>
      <c r="D827" s="7">
        <v>45845</v>
      </c>
      <c r="E827" s="24">
        <v>92.4</v>
      </c>
      <c r="F827" s="26">
        <f t="shared" si="90"/>
        <v>92.4</v>
      </c>
      <c r="G827" s="8">
        <v>309719</v>
      </c>
      <c r="H827" s="8" t="s">
        <v>1661</v>
      </c>
      <c r="I827" s="8">
        <v>1</v>
      </c>
      <c r="J827" s="8">
        <v>1</v>
      </c>
      <c r="K827" s="8">
        <f t="shared" si="96"/>
        <v>0</v>
      </c>
      <c r="L827" s="6" t="s">
        <v>922</v>
      </c>
      <c r="M827" s="7">
        <v>45846</v>
      </c>
      <c r="N827" s="9">
        <v>13167</v>
      </c>
      <c r="O827" s="6" t="s">
        <v>898</v>
      </c>
      <c r="P827" s="54">
        <v>58152921956</v>
      </c>
      <c r="Q827" s="54" t="s">
        <v>46</v>
      </c>
      <c r="R827" s="10">
        <v>4</v>
      </c>
      <c r="S827" s="40"/>
      <c r="T827" s="6" t="s">
        <v>24</v>
      </c>
      <c r="U827" s="6" t="str">
        <f>VLOOKUP(O827,'Customer List'!B:C,2,)</f>
        <v>Kolkata</v>
      </c>
      <c r="V827" s="47"/>
      <c r="W827" s="7">
        <v>45847</v>
      </c>
      <c r="X827" s="6">
        <f t="shared" si="91"/>
        <v>1</v>
      </c>
      <c r="Y827" s="6" t="str">
        <f t="shared" si="92"/>
        <v>Tuesday</v>
      </c>
      <c r="Z827" s="6" t="str">
        <f t="shared" si="93"/>
        <v>Wednesday</v>
      </c>
    </row>
    <row r="828" spans="1:26" x14ac:dyDescent="0.25">
      <c r="A828" s="6">
        <f t="shared" si="94"/>
        <v>827</v>
      </c>
      <c r="B828" s="6" t="s">
        <v>896</v>
      </c>
      <c r="C828" s="7">
        <v>45835</v>
      </c>
      <c r="D828" s="7">
        <v>45845</v>
      </c>
      <c r="E828" s="24">
        <v>285.75</v>
      </c>
      <c r="F828" s="26">
        <f t="shared" si="90"/>
        <v>285.75</v>
      </c>
      <c r="G828" s="8">
        <v>311122</v>
      </c>
      <c r="H828" s="8" t="s">
        <v>1662</v>
      </c>
      <c r="I828" s="8">
        <v>1</v>
      </c>
      <c r="J828" s="8">
        <v>1</v>
      </c>
      <c r="K828" s="8">
        <f t="shared" si="96"/>
        <v>0</v>
      </c>
      <c r="L828" s="6" t="s">
        <v>925</v>
      </c>
      <c r="M828" s="7">
        <v>45846</v>
      </c>
      <c r="N828" s="9">
        <v>32575.5</v>
      </c>
      <c r="O828" s="6" t="s">
        <v>898</v>
      </c>
      <c r="P828" s="54">
        <v>58152921956</v>
      </c>
      <c r="Q828" s="54" t="s">
        <v>46</v>
      </c>
      <c r="R828" s="10">
        <v>4</v>
      </c>
      <c r="S828" s="40"/>
      <c r="T828" s="6" t="s">
        <v>24</v>
      </c>
      <c r="U828" s="6" t="str">
        <f>VLOOKUP(O828,'Customer List'!B:C,2,)</f>
        <v>Kolkata</v>
      </c>
      <c r="V828" s="47"/>
      <c r="W828" s="7">
        <v>45847</v>
      </c>
      <c r="X828" s="6">
        <f t="shared" si="91"/>
        <v>1</v>
      </c>
      <c r="Y828" s="6" t="str">
        <f t="shared" si="92"/>
        <v>Tuesday</v>
      </c>
      <c r="Z828" s="6" t="str">
        <f t="shared" si="93"/>
        <v>Wednesday</v>
      </c>
    </row>
    <row r="829" spans="1:26" x14ac:dyDescent="0.25">
      <c r="A829" s="6">
        <f t="shared" si="94"/>
        <v>828</v>
      </c>
      <c r="B829" s="6" t="s">
        <v>896</v>
      </c>
      <c r="C829" s="7">
        <v>45835</v>
      </c>
      <c r="D829" s="7">
        <v>45845</v>
      </c>
      <c r="E829" s="24">
        <v>89.4</v>
      </c>
      <c r="F829" s="26">
        <f t="shared" si="90"/>
        <v>89.4</v>
      </c>
      <c r="G829" s="8">
        <v>312815</v>
      </c>
      <c r="H829" s="8" t="s">
        <v>1663</v>
      </c>
      <c r="I829" s="8">
        <v>1</v>
      </c>
      <c r="J829" s="8">
        <v>1</v>
      </c>
      <c r="K829" s="8">
        <f t="shared" si="96"/>
        <v>0</v>
      </c>
      <c r="L829" s="6" t="s">
        <v>922</v>
      </c>
      <c r="M829" s="7">
        <v>45846</v>
      </c>
      <c r="N829" s="9">
        <v>12739.5</v>
      </c>
      <c r="O829" s="6" t="s">
        <v>898</v>
      </c>
      <c r="P829" s="54">
        <v>58152921956</v>
      </c>
      <c r="Q829" s="54" t="s">
        <v>46</v>
      </c>
      <c r="R829" s="10">
        <v>4</v>
      </c>
      <c r="S829" s="40"/>
      <c r="T829" s="6" t="s">
        <v>24</v>
      </c>
      <c r="U829" s="6" t="str">
        <f>VLOOKUP(O829,'Customer List'!B:C,2,)</f>
        <v>Kolkata</v>
      </c>
      <c r="V829" s="47"/>
      <c r="W829" s="7">
        <v>45847</v>
      </c>
      <c r="X829" s="6">
        <f t="shared" si="91"/>
        <v>1</v>
      </c>
      <c r="Y829" s="6" t="str">
        <f t="shared" si="92"/>
        <v>Tuesday</v>
      </c>
      <c r="Z829" s="6" t="str">
        <f t="shared" si="93"/>
        <v>Wednesday</v>
      </c>
    </row>
    <row r="830" spans="1:26" x14ac:dyDescent="0.25">
      <c r="A830" s="6">
        <f t="shared" si="94"/>
        <v>829</v>
      </c>
      <c r="B830" s="6" t="s">
        <v>896</v>
      </c>
      <c r="C830" s="7">
        <v>45835</v>
      </c>
      <c r="D830" s="7">
        <v>45845</v>
      </c>
      <c r="E830" s="24">
        <v>109.8</v>
      </c>
      <c r="F830" s="26">
        <f t="shared" si="90"/>
        <v>109.8</v>
      </c>
      <c r="G830" s="8">
        <v>320107</v>
      </c>
      <c r="H830" s="8" t="s">
        <v>1254</v>
      </c>
      <c r="I830" s="8">
        <v>1</v>
      </c>
      <c r="J830" s="8">
        <v>1</v>
      </c>
      <c r="K830" s="8">
        <f t="shared" si="96"/>
        <v>0</v>
      </c>
      <c r="L830" s="6" t="s">
        <v>924</v>
      </c>
      <c r="M830" s="7">
        <v>45846</v>
      </c>
      <c r="N830" s="9">
        <v>15646.5</v>
      </c>
      <c r="O830" s="6" t="s">
        <v>898</v>
      </c>
      <c r="P830" s="54">
        <v>58152921956</v>
      </c>
      <c r="Q830" s="54" t="s">
        <v>46</v>
      </c>
      <c r="R830" s="10">
        <v>4</v>
      </c>
      <c r="S830" s="40"/>
      <c r="T830" s="6" t="s">
        <v>24</v>
      </c>
      <c r="U830" s="6" t="str">
        <f>VLOOKUP(O830,'Customer List'!B:C,2,)</f>
        <v>Kolkata</v>
      </c>
      <c r="V830" s="47"/>
      <c r="W830" s="7">
        <v>45847</v>
      </c>
      <c r="X830" s="6">
        <f t="shared" si="91"/>
        <v>1</v>
      </c>
      <c r="Y830" s="6" t="str">
        <f t="shared" si="92"/>
        <v>Tuesday</v>
      </c>
      <c r="Z830" s="6" t="str">
        <f t="shared" si="93"/>
        <v>Wednesday</v>
      </c>
    </row>
    <row r="831" spans="1:26" x14ac:dyDescent="0.25">
      <c r="A831" s="6">
        <f t="shared" si="94"/>
        <v>830</v>
      </c>
      <c r="B831" s="6" t="s">
        <v>896</v>
      </c>
      <c r="C831" s="7">
        <v>45835</v>
      </c>
      <c r="D831" s="7">
        <v>45845</v>
      </c>
      <c r="E831" s="24">
        <v>154.19999999999999</v>
      </c>
      <c r="F831" s="26">
        <f t="shared" si="90"/>
        <v>154.19999999999999</v>
      </c>
      <c r="G831" s="8">
        <v>323006</v>
      </c>
      <c r="H831" s="8" t="s">
        <v>1488</v>
      </c>
      <c r="I831" s="8">
        <v>1</v>
      </c>
      <c r="J831" s="8">
        <v>1</v>
      </c>
      <c r="K831" s="8">
        <f t="shared" si="96"/>
        <v>0</v>
      </c>
      <c r="L831" s="6" t="s">
        <v>922</v>
      </c>
      <c r="M831" s="7">
        <v>45846</v>
      </c>
      <c r="N831" s="9">
        <v>21973.5</v>
      </c>
      <c r="O831" s="6" t="s">
        <v>898</v>
      </c>
      <c r="P831" s="54">
        <v>58152921956</v>
      </c>
      <c r="Q831" s="54" t="s">
        <v>46</v>
      </c>
      <c r="R831" s="10">
        <v>4</v>
      </c>
      <c r="S831" s="40"/>
      <c r="T831" s="6" t="s">
        <v>24</v>
      </c>
      <c r="U831" s="6" t="str">
        <f>VLOOKUP(O831,'Customer List'!B:C,2,)</f>
        <v>Kolkata</v>
      </c>
      <c r="V831" s="47"/>
      <c r="W831" s="7">
        <v>45847</v>
      </c>
      <c r="X831" s="6">
        <f t="shared" si="91"/>
        <v>1</v>
      </c>
      <c r="Y831" s="6" t="str">
        <f t="shared" si="92"/>
        <v>Tuesday</v>
      </c>
      <c r="Z831" s="6" t="str">
        <f t="shared" si="93"/>
        <v>Wednesday</v>
      </c>
    </row>
    <row r="832" spans="1:26" x14ac:dyDescent="0.25">
      <c r="A832" s="6">
        <f t="shared" si="94"/>
        <v>831</v>
      </c>
      <c r="B832" s="6" t="s">
        <v>896</v>
      </c>
      <c r="C832" s="7">
        <v>45835</v>
      </c>
      <c r="D832" s="7">
        <v>45845</v>
      </c>
      <c r="E832" s="24">
        <v>318</v>
      </c>
      <c r="F832" s="26">
        <f t="shared" si="90"/>
        <v>318</v>
      </c>
      <c r="G832" s="8">
        <v>323028</v>
      </c>
      <c r="H832" s="8" t="s">
        <v>1664</v>
      </c>
      <c r="I832" s="8">
        <v>1</v>
      </c>
      <c r="J832" s="8">
        <v>1</v>
      </c>
      <c r="K832" s="8">
        <f t="shared" si="96"/>
        <v>0</v>
      </c>
      <c r="L832" s="6" t="s">
        <v>922</v>
      </c>
      <c r="M832" s="7">
        <v>45846</v>
      </c>
      <c r="N832" s="9">
        <v>36252</v>
      </c>
      <c r="O832" s="6" t="s">
        <v>898</v>
      </c>
      <c r="P832" s="54">
        <v>58152921956</v>
      </c>
      <c r="Q832" s="54" t="s">
        <v>46</v>
      </c>
      <c r="R832" s="10">
        <v>4</v>
      </c>
      <c r="S832" s="40"/>
      <c r="T832" s="6" t="s">
        <v>24</v>
      </c>
      <c r="U832" s="6" t="str">
        <f>VLOOKUP(O832,'Customer List'!B:C,2,)</f>
        <v>Kolkata</v>
      </c>
      <c r="V832" s="47"/>
      <c r="W832" s="7">
        <v>45847</v>
      </c>
      <c r="X832" s="6">
        <f t="shared" si="91"/>
        <v>1</v>
      </c>
      <c r="Y832" s="6" t="str">
        <f t="shared" si="92"/>
        <v>Tuesday</v>
      </c>
      <c r="Z832" s="6" t="str">
        <f t="shared" si="93"/>
        <v>Wednesday</v>
      </c>
    </row>
    <row r="833" spans="1:26" x14ac:dyDescent="0.25">
      <c r="A833" s="6">
        <f t="shared" si="94"/>
        <v>832</v>
      </c>
      <c r="B833" s="6" t="s">
        <v>896</v>
      </c>
      <c r="C833" s="7">
        <v>45835</v>
      </c>
      <c r="D833" s="7">
        <v>45845</v>
      </c>
      <c r="E833" s="24">
        <v>257.39999999999998</v>
      </c>
      <c r="F833" s="26">
        <f t="shared" si="90"/>
        <v>514.79999999999995</v>
      </c>
      <c r="G833" s="8">
        <v>332306</v>
      </c>
      <c r="H833" s="8" t="s">
        <v>1665</v>
      </c>
      <c r="I833" s="8">
        <v>2</v>
      </c>
      <c r="J833" s="8">
        <v>2</v>
      </c>
      <c r="K833" s="8">
        <f t="shared" si="96"/>
        <v>0</v>
      </c>
      <c r="L833" s="6" t="s">
        <v>986</v>
      </c>
      <c r="M833" s="7">
        <v>45847</v>
      </c>
      <c r="N833" s="9">
        <v>73359</v>
      </c>
      <c r="O833" s="6" t="s">
        <v>248</v>
      </c>
      <c r="P833" s="54">
        <v>58152972415</v>
      </c>
      <c r="Q833" s="54" t="s">
        <v>46</v>
      </c>
      <c r="R833" s="10">
        <v>4</v>
      </c>
      <c r="S833" s="40"/>
      <c r="T833" s="6" t="s">
        <v>24</v>
      </c>
      <c r="U833" s="6" t="str">
        <f>VLOOKUP(O833,'Customer List'!B:C,2,)</f>
        <v>Mumbai</v>
      </c>
      <c r="V833" s="47"/>
      <c r="W833" s="7">
        <v>45848</v>
      </c>
      <c r="X833" s="6">
        <f t="shared" si="91"/>
        <v>1</v>
      </c>
      <c r="Y833" s="6" t="str">
        <f t="shared" si="92"/>
        <v>Wednesday</v>
      </c>
      <c r="Z833" s="6" t="str">
        <f t="shared" si="93"/>
        <v>Thursday</v>
      </c>
    </row>
    <row r="834" spans="1:26" x14ac:dyDescent="0.25">
      <c r="A834" s="6">
        <f t="shared" si="94"/>
        <v>833</v>
      </c>
      <c r="B834" s="6" t="s">
        <v>896</v>
      </c>
      <c r="C834" s="7">
        <v>45835</v>
      </c>
      <c r="D834" s="7">
        <v>45845</v>
      </c>
      <c r="E834" s="24">
        <v>137.4</v>
      </c>
      <c r="F834" s="26">
        <f t="shared" si="90"/>
        <v>137.4</v>
      </c>
      <c r="G834" s="8">
        <v>344750</v>
      </c>
      <c r="H834" s="8" t="s">
        <v>1666</v>
      </c>
      <c r="I834" s="8">
        <v>1</v>
      </c>
      <c r="J834" s="8">
        <v>1</v>
      </c>
      <c r="K834" s="8">
        <f t="shared" si="96"/>
        <v>0</v>
      </c>
      <c r="L834" s="6" t="s">
        <v>1005</v>
      </c>
      <c r="M834" s="7">
        <v>45847</v>
      </c>
      <c r="N834" s="9">
        <v>22213</v>
      </c>
      <c r="O834" s="6" t="s">
        <v>897</v>
      </c>
      <c r="P834" s="54">
        <v>58152971995</v>
      </c>
      <c r="Q834" s="54" t="s">
        <v>46</v>
      </c>
      <c r="R834" s="10">
        <v>4</v>
      </c>
      <c r="S834" s="40"/>
      <c r="T834" s="6" t="s">
        <v>24</v>
      </c>
      <c r="U834" s="6" t="str">
        <f>VLOOKUP(O834,'Customer List'!B:C,2,)</f>
        <v>Kolkata</v>
      </c>
      <c r="V834" s="47"/>
      <c r="W834" s="7">
        <v>45848</v>
      </c>
      <c r="X834" s="6">
        <f t="shared" si="91"/>
        <v>1</v>
      </c>
      <c r="Y834" s="6" t="str">
        <f t="shared" si="92"/>
        <v>Wednesday</v>
      </c>
      <c r="Z834" s="6" t="str">
        <f t="shared" si="93"/>
        <v>Thursday</v>
      </c>
    </row>
    <row r="835" spans="1:26" x14ac:dyDescent="0.25">
      <c r="A835" s="6">
        <f t="shared" si="94"/>
        <v>834</v>
      </c>
      <c r="B835" s="6" t="s">
        <v>896</v>
      </c>
      <c r="C835" s="7">
        <v>45835</v>
      </c>
      <c r="D835" s="7">
        <v>45845</v>
      </c>
      <c r="E835" s="24">
        <v>144.75</v>
      </c>
      <c r="F835" s="26">
        <f t="shared" si="90"/>
        <v>289.5</v>
      </c>
      <c r="G835" s="8">
        <v>348219</v>
      </c>
      <c r="H835" s="8" t="s">
        <v>1667</v>
      </c>
      <c r="I835" s="8">
        <v>2</v>
      </c>
      <c r="J835" s="8">
        <v>2</v>
      </c>
      <c r="K835" s="8">
        <f t="shared" si="96"/>
        <v>0</v>
      </c>
      <c r="L835" s="6" t="s">
        <v>924</v>
      </c>
      <c r="M835" s="7">
        <v>45846</v>
      </c>
      <c r="N835" s="9">
        <v>33003</v>
      </c>
      <c r="O835" s="6" t="s">
        <v>898</v>
      </c>
      <c r="P835" s="54">
        <v>58152921956</v>
      </c>
      <c r="Q835" s="54" t="s">
        <v>46</v>
      </c>
      <c r="R835" s="10">
        <v>4</v>
      </c>
      <c r="S835" s="40"/>
      <c r="T835" s="6" t="s">
        <v>24</v>
      </c>
      <c r="U835" s="6" t="str">
        <f>VLOOKUP(O835,'Customer List'!B:C,2,)</f>
        <v>Kolkata</v>
      </c>
      <c r="V835" s="47"/>
      <c r="W835" s="7">
        <v>45847</v>
      </c>
      <c r="X835" s="6">
        <f t="shared" si="91"/>
        <v>1</v>
      </c>
      <c r="Y835" s="6" t="str">
        <f t="shared" si="92"/>
        <v>Tuesday</v>
      </c>
      <c r="Z835" s="6" t="str">
        <f t="shared" si="93"/>
        <v>Wednesday</v>
      </c>
    </row>
    <row r="836" spans="1:26" x14ac:dyDescent="0.25">
      <c r="A836" s="6">
        <f t="shared" si="94"/>
        <v>835</v>
      </c>
      <c r="B836" s="6" t="s">
        <v>896</v>
      </c>
      <c r="C836" s="7">
        <v>45835</v>
      </c>
      <c r="D836" s="7">
        <v>45845</v>
      </c>
      <c r="E836" s="24">
        <v>88.2</v>
      </c>
      <c r="F836" s="26">
        <f t="shared" ref="F836:F899" si="97">E836*I836</f>
        <v>88.2</v>
      </c>
      <c r="G836" s="8">
        <v>356607</v>
      </c>
      <c r="H836" s="8" t="s">
        <v>1668</v>
      </c>
      <c r="I836" s="8">
        <v>1</v>
      </c>
      <c r="J836" s="8">
        <v>1</v>
      </c>
      <c r="K836" s="8">
        <f t="shared" si="96"/>
        <v>0</v>
      </c>
      <c r="L836" s="6" t="s">
        <v>924</v>
      </c>
      <c r="M836" s="7">
        <v>45846</v>
      </c>
      <c r="N836" s="9">
        <v>12568.5</v>
      </c>
      <c r="O836" s="6" t="s">
        <v>898</v>
      </c>
      <c r="P836" s="54">
        <v>58152921956</v>
      </c>
      <c r="Q836" s="54" t="s">
        <v>46</v>
      </c>
      <c r="R836" s="10">
        <v>4</v>
      </c>
      <c r="S836" s="40"/>
      <c r="T836" s="6" t="s">
        <v>24</v>
      </c>
      <c r="U836" s="6" t="str">
        <f>VLOOKUP(O836,'Customer List'!B:C,2,)</f>
        <v>Kolkata</v>
      </c>
      <c r="V836" s="47"/>
      <c r="W836" s="7">
        <v>45847</v>
      </c>
      <c r="X836" s="6">
        <f t="shared" si="91"/>
        <v>1</v>
      </c>
      <c r="Y836" s="6" t="str">
        <f t="shared" si="92"/>
        <v>Tuesday</v>
      </c>
      <c r="Z836" s="6" t="str">
        <f t="shared" si="93"/>
        <v>Wednesday</v>
      </c>
    </row>
    <row r="837" spans="1:26" x14ac:dyDescent="0.25">
      <c r="A837" s="6">
        <f t="shared" si="94"/>
        <v>836</v>
      </c>
      <c r="B837" s="6" t="s">
        <v>896</v>
      </c>
      <c r="C837" s="7">
        <v>45835</v>
      </c>
      <c r="D837" s="7">
        <v>45845</v>
      </c>
      <c r="E837" s="24">
        <v>229.2</v>
      </c>
      <c r="F837" s="26">
        <f t="shared" si="97"/>
        <v>229.2</v>
      </c>
      <c r="G837" s="8">
        <v>368504</v>
      </c>
      <c r="H837" s="8" t="s">
        <v>1669</v>
      </c>
      <c r="I837" s="8">
        <v>1</v>
      </c>
      <c r="J837" s="8">
        <v>1</v>
      </c>
      <c r="K837" s="8">
        <f t="shared" si="96"/>
        <v>0</v>
      </c>
      <c r="L837" s="6" t="s">
        <v>927</v>
      </c>
      <c r="M837" s="7">
        <v>45846</v>
      </c>
      <c r="N837" s="9">
        <v>38486.5</v>
      </c>
      <c r="O837" s="6" t="s">
        <v>1137</v>
      </c>
      <c r="P837" s="54">
        <v>58152919996</v>
      </c>
      <c r="Q837" s="54" t="s">
        <v>46</v>
      </c>
      <c r="R837" s="10">
        <v>4</v>
      </c>
      <c r="S837" s="40"/>
      <c r="T837" s="6" t="s">
        <v>24</v>
      </c>
      <c r="U837" s="6" t="str">
        <f>VLOOKUP(O837,'Customer List'!B:C,2,)</f>
        <v>Mumbai</v>
      </c>
      <c r="V837" s="47"/>
      <c r="W837" s="7">
        <v>45847</v>
      </c>
      <c r="X837" s="6">
        <f t="shared" ref="X837:X900" si="98">IF(W837="", "", W837-M837)</f>
        <v>1</v>
      </c>
      <c r="Y837" s="6" t="str">
        <f t="shared" ref="Y837:Y900" si="99">IF(M837="", "", TEXT(M837, "dddd"))</f>
        <v>Tuesday</v>
      </c>
      <c r="Z837" s="6" t="str">
        <f t="shared" ref="Z837:Z900" si="100">IF(W837="", "", TEXT(W837, "dddd"))</f>
        <v>Wednesday</v>
      </c>
    </row>
    <row r="838" spans="1:26" x14ac:dyDescent="0.25">
      <c r="A838" s="6">
        <f t="shared" si="94"/>
        <v>837</v>
      </c>
      <c r="B838" s="6" t="s">
        <v>896</v>
      </c>
      <c r="C838" s="7">
        <v>45835</v>
      </c>
      <c r="D838" s="7">
        <v>45845</v>
      </c>
      <c r="E838" s="24">
        <v>123.6</v>
      </c>
      <c r="F838" s="26">
        <f t="shared" si="97"/>
        <v>494.4</v>
      </c>
      <c r="G838" s="8">
        <v>420302</v>
      </c>
      <c r="H838" s="8" t="s">
        <v>1268</v>
      </c>
      <c r="I838" s="8">
        <v>4</v>
      </c>
      <c r="J838" s="8">
        <v>4</v>
      </c>
      <c r="K838" s="8">
        <f t="shared" si="96"/>
        <v>0</v>
      </c>
      <c r="L838" s="6" t="s">
        <v>985</v>
      </c>
      <c r="M838" s="7">
        <v>45847</v>
      </c>
      <c r="N838" s="9">
        <v>70452</v>
      </c>
      <c r="O838" s="6" t="s">
        <v>248</v>
      </c>
      <c r="P838" s="54">
        <v>58152972415</v>
      </c>
      <c r="Q838" s="54" t="s">
        <v>46</v>
      </c>
      <c r="R838" s="10">
        <v>4</v>
      </c>
      <c r="S838" s="40"/>
      <c r="T838" s="6" t="s">
        <v>24</v>
      </c>
      <c r="U838" s="6" t="str">
        <f>VLOOKUP(O838,'Customer List'!B:C,2,)</f>
        <v>Mumbai</v>
      </c>
      <c r="V838" s="47"/>
      <c r="W838" s="7">
        <v>45848</v>
      </c>
      <c r="X838" s="6">
        <f t="shared" si="98"/>
        <v>1</v>
      </c>
      <c r="Y838" s="6" t="str">
        <f t="shared" si="99"/>
        <v>Wednesday</v>
      </c>
      <c r="Z838" s="6" t="str">
        <f t="shared" si="100"/>
        <v>Thursday</v>
      </c>
    </row>
    <row r="839" spans="1:26" x14ac:dyDescent="0.25">
      <c r="A839" s="6">
        <f t="shared" si="94"/>
        <v>838</v>
      </c>
      <c r="B839" s="6" t="s">
        <v>896</v>
      </c>
      <c r="C839" s="7">
        <v>45835</v>
      </c>
      <c r="D839" s="7">
        <v>45845</v>
      </c>
      <c r="E839" s="24">
        <v>84.6</v>
      </c>
      <c r="F839" s="26">
        <f t="shared" si="97"/>
        <v>84.6</v>
      </c>
      <c r="G839" s="8">
        <v>421601</v>
      </c>
      <c r="H839" s="8" t="s">
        <v>1626</v>
      </c>
      <c r="I839" s="8">
        <v>1</v>
      </c>
      <c r="J839" s="8">
        <v>1</v>
      </c>
      <c r="K839" s="8">
        <f t="shared" si="96"/>
        <v>0</v>
      </c>
      <c r="L839" s="6" t="s">
        <v>995</v>
      </c>
      <c r="M839" s="7">
        <v>45847</v>
      </c>
      <c r="N839" s="9">
        <v>14805</v>
      </c>
      <c r="O839" s="6" t="s">
        <v>627</v>
      </c>
      <c r="P839" s="54">
        <v>58152972161</v>
      </c>
      <c r="Q839" s="54" t="s">
        <v>46</v>
      </c>
      <c r="R839" s="10" t="s">
        <v>305</v>
      </c>
      <c r="S839" s="40"/>
      <c r="T839" s="6" t="s">
        <v>24</v>
      </c>
      <c r="U839" s="6" t="str">
        <f>VLOOKUP(O839,'Customer List'!B:C,2,)</f>
        <v>Hyderabad</v>
      </c>
      <c r="V839" s="47"/>
      <c r="W839" s="7">
        <v>45848</v>
      </c>
      <c r="X839" s="6">
        <f t="shared" si="98"/>
        <v>1</v>
      </c>
      <c r="Y839" s="6" t="str">
        <f t="shared" si="99"/>
        <v>Wednesday</v>
      </c>
      <c r="Z839" s="6" t="str">
        <f t="shared" si="100"/>
        <v>Thursday</v>
      </c>
    </row>
    <row r="840" spans="1:26" x14ac:dyDescent="0.25">
      <c r="A840" s="6">
        <f t="shared" si="94"/>
        <v>839</v>
      </c>
      <c r="B840" s="6" t="s">
        <v>896</v>
      </c>
      <c r="C840" s="7">
        <v>45835</v>
      </c>
      <c r="D840" s="7">
        <v>45845</v>
      </c>
      <c r="E840" s="24">
        <v>53.4</v>
      </c>
      <c r="F840" s="26">
        <f t="shared" si="97"/>
        <v>53.4</v>
      </c>
      <c r="G840" s="8">
        <v>423111</v>
      </c>
      <c r="H840" s="8" t="s">
        <v>1670</v>
      </c>
      <c r="I840" s="8">
        <v>1</v>
      </c>
      <c r="J840" s="8">
        <v>1</v>
      </c>
      <c r="K840" s="8">
        <f t="shared" si="96"/>
        <v>0</v>
      </c>
      <c r="L840" s="6" t="s">
        <v>1005</v>
      </c>
      <c r="M840" s="7">
        <v>45847</v>
      </c>
      <c r="N840" s="9">
        <v>8633</v>
      </c>
      <c r="O840" s="6" t="s">
        <v>897</v>
      </c>
      <c r="P840" s="54">
        <v>58152971995</v>
      </c>
      <c r="Q840" s="54" t="s">
        <v>46</v>
      </c>
      <c r="R840" s="10">
        <v>-20</v>
      </c>
      <c r="S840" s="40"/>
      <c r="T840" s="6" t="s">
        <v>24</v>
      </c>
      <c r="U840" s="6" t="str">
        <f>VLOOKUP(O840,'Customer List'!B:C,2,)</f>
        <v>Kolkata</v>
      </c>
      <c r="V840" s="47"/>
      <c r="W840" s="7">
        <v>45848</v>
      </c>
      <c r="X840" s="6">
        <f t="shared" si="98"/>
        <v>1</v>
      </c>
      <c r="Y840" s="6" t="str">
        <f t="shared" si="99"/>
        <v>Wednesday</v>
      </c>
      <c r="Z840" s="6" t="str">
        <f t="shared" si="100"/>
        <v>Thursday</v>
      </c>
    </row>
    <row r="841" spans="1:26" x14ac:dyDescent="0.25">
      <c r="A841" s="6">
        <f t="shared" si="94"/>
        <v>840</v>
      </c>
      <c r="B841" s="6" t="s">
        <v>896</v>
      </c>
      <c r="C841" s="7">
        <v>45835</v>
      </c>
      <c r="D841" s="7">
        <v>45845</v>
      </c>
      <c r="E841" s="24">
        <v>183</v>
      </c>
      <c r="F841" s="26">
        <f t="shared" si="97"/>
        <v>183</v>
      </c>
      <c r="G841" s="8">
        <v>430104</v>
      </c>
      <c r="H841" s="8" t="s">
        <v>236</v>
      </c>
      <c r="I841" s="8">
        <v>1</v>
      </c>
      <c r="J841" s="8">
        <v>1</v>
      </c>
      <c r="K841" s="8">
        <f t="shared" si="96"/>
        <v>0</v>
      </c>
      <c r="L841" s="6" t="s">
        <v>926</v>
      </c>
      <c r="M841" s="7">
        <v>45846</v>
      </c>
      <c r="N841" s="9">
        <v>28365</v>
      </c>
      <c r="O841" s="6" t="s">
        <v>178</v>
      </c>
      <c r="P841" s="54">
        <v>58152921433</v>
      </c>
      <c r="Q841" s="54" t="s">
        <v>46</v>
      </c>
      <c r="R841" s="10">
        <v>4</v>
      </c>
      <c r="S841" s="40"/>
      <c r="T841" s="6" t="s">
        <v>24</v>
      </c>
      <c r="U841" s="6" t="str">
        <f>VLOOKUP(O841,'Customer List'!B:C,2,)</f>
        <v>Kolkata</v>
      </c>
      <c r="V841" s="47"/>
      <c r="W841" s="7">
        <v>45847</v>
      </c>
      <c r="X841" s="6">
        <f t="shared" si="98"/>
        <v>1</v>
      </c>
      <c r="Y841" s="6" t="str">
        <f t="shared" si="99"/>
        <v>Tuesday</v>
      </c>
      <c r="Z841" s="6" t="str">
        <f t="shared" si="100"/>
        <v>Wednesday</v>
      </c>
    </row>
    <row r="842" spans="1:26" x14ac:dyDescent="0.25">
      <c r="A842" s="6">
        <f t="shared" si="94"/>
        <v>841</v>
      </c>
      <c r="B842" s="6" t="s">
        <v>896</v>
      </c>
      <c r="C842" s="7">
        <v>45835</v>
      </c>
      <c r="D842" s="7">
        <v>45845</v>
      </c>
      <c r="E842" s="24">
        <v>66</v>
      </c>
      <c r="F842" s="26">
        <f t="shared" si="97"/>
        <v>66</v>
      </c>
      <c r="G842" s="8">
        <v>505808</v>
      </c>
      <c r="H842" s="8" t="s">
        <v>146</v>
      </c>
      <c r="I842" s="8">
        <v>1</v>
      </c>
      <c r="J842" s="8">
        <v>1</v>
      </c>
      <c r="K842" s="8">
        <f t="shared" si="96"/>
        <v>0</v>
      </c>
      <c r="L842" s="6" t="s">
        <v>1005</v>
      </c>
      <c r="M842" s="7">
        <v>45847</v>
      </c>
      <c r="N842" s="9">
        <v>10670</v>
      </c>
      <c r="O842" s="6" t="s">
        <v>897</v>
      </c>
      <c r="P842" s="54">
        <v>58152971995</v>
      </c>
      <c r="Q842" s="54" t="s">
        <v>46</v>
      </c>
      <c r="R842" s="10">
        <v>4</v>
      </c>
      <c r="S842" s="40"/>
      <c r="T842" s="6" t="s">
        <v>24</v>
      </c>
      <c r="U842" s="6" t="str">
        <f>VLOOKUP(O842,'Customer List'!B:C,2,)</f>
        <v>Kolkata</v>
      </c>
      <c r="V842" s="47"/>
      <c r="W842" s="7">
        <v>45848</v>
      </c>
      <c r="X842" s="6">
        <f t="shared" si="98"/>
        <v>1</v>
      </c>
      <c r="Y842" s="6" t="str">
        <f t="shared" si="99"/>
        <v>Wednesday</v>
      </c>
      <c r="Z842" s="6" t="str">
        <f t="shared" si="100"/>
        <v>Thursday</v>
      </c>
    </row>
    <row r="843" spans="1:26" x14ac:dyDescent="0.25">
      <c r="A843" s="6">
        <f t="shared" si="94"/>
        <v>842</v>
      </c>
      <c r="B843" s="6" t="s">
        <v>896</v>
      </c>
      <c r="C843" s="7">
        <v>45835</v>
      </c>
      <c r="D843" s="7">
        <v>45845</v>
      </c>
      <c r="E843" s="24">
        <v>67.2</v>
      </c>
      <c r="F843" s="26">
        <f t="shared" si="97"/>
        <v>134.4</v>
      </c>
      <c r="G843" s="8">
        <v>505816</v>
      </c>
      <c r="H843" s="8" t="s">
        <v>1671</v>
      </c>
      <c r="I843" s="8">
        <v>2</v>
      </c>
      <c r="J843" s="8">
        <v>2</v>
      </c>
      <c r="K843" s="8">
        <f t="shared" si="96"/>
        <v>0</v>
      </c>
      <c r="L843" s="6" t="s">
        <v>992</v>
      </c>
      <c r="M843" s="7">
        <v>45847</v>
      </c>
      <c r="N843" s="9">
        <v>20832</v>
      </c>
      <c r="O843" s="6" t="s">
        <v>679</v>
      </c>
      <c r="P843" s="54">
        <v>58152971203</v>
      </c>
      <c r="Q843" s="54" t="s">
        <v>46</v>
      </c>
      <c r="R843" s="10">
        <v>4</v>
      </c>
      <c r="S843" s="40"/>
      <c r="T843" s="6" t="s">
        <v>24</v>
      </c>
      <c r="U843" s="6" t="str">
        <f>VLOOKUP(O843,'Customer List'!B:C,2,)</f>
        <v>Hyderabad</v>
      </c>
      <c r="V843" s="47"/>
      <c r="W843" s="7">
        <v>45848</v>
      </c>
      <c r="X843" s="6">
        <f t="shared" si="98"/>
        <v>1</v>
      </c>
      <c r="Y843" s="6" t="str">
        <f t="shared" si="99"/>
        <v>Wednesday</v>
      </c>
      <c r="Z843" s="6" t="str">
        <f t="shared" si="100"/>
        <v>Thursday</v>
      </c>
    </row>
    <row r="844" spans="1:26" x14ac:dyDescent="0.25">
      <c r="A844" s="6">
        <f t="shared" si="94"/>
        <v>843</v>
      </c>
      <c r="B844" s="6" t="s">
        <v>896</v>
      </c>
      <c r="C844" s="7">
        <v>45835</v>
      </c>
      <c r="D844" s="7">
        <v>45845</v>
      </c>
      <c r="E844" s="24">
        <v>148.19999999999999</v>
      </c>
      <c r="F844" s="26">
        <f t="shared" si="97"/>
        <v>148.19999999999999</v>
      </c>
      <c r="G844" s="8">
        <v>506507</v>
      </c>
      <c r="H844" s="8" t="s">
        <v>1528</v>
      </c>
      <c r="I844" s="8">
        <v>1</v>
      </c>
      <c r="J844" s="8">
        <v>1</v>
      </c>
      <c r="K844" s="8">
        <f t="shared" si="96"/>
        <v>0</v>
      </c>
      <c r="L844" s="6" t="s">
        <v>923</v>
      </c>
      <c r="M844" s="7">
        <v>45846</v>
      </c>
      <c r="N844" s="9">
        <v>21118.5</v>
      </c>
      <c r="O844" s="6" t="s">
        <v>898</v>
      </c>
      <c r="P844" s="54">
        <v>58152921956</v>
      </c>
      <c r="Q844" s="54" t="s">
        <v>46</v>
      </c>
      <c r="R844" s="10">
        <v>4</v>
      </c>
      <c r="S844" s="40"/>
      <c r="T844" s="6" t="s">
        <v>24</v>
      </c>
      <c r="U844" s="6" t="str">
        <f>VLOOKUP(O844,'Customer List'!B:C,2,)</f>
        <v>Kolkata</v>
      </c>
      <c r="V844" s="47"/>
      <c r="W844" s="7">
        <v>45847</v>
      </c>
      <c r="X844" s="6">
        <f t="shared" si="98"/>
        <v>1</v>
      </c>
      <c r="Y844" s="6" t="str">
        <f t="shared" si="99"/>
        <v>Tuesday</v>
      </c>
      <c r="Z844" s="6" t="str">
        <f t="shared" si="100"/>
        <v>Wednesday</v>
      </c>
    </row>
    <row r="845" spans="1:26" x14ac:dyDescent="0.25">
      <c r="A845" s="6">
        <f t="shared" ref="A845:A908" si="101">A844+1</f>
        <v>844</v>
      </c>
      <c r="B845" s="6" t="s">
        <v>896</v>
      </c>
      <c r="C845" s="7">
        <v>45835</v>
      </c>
      <c r="D845" s="7">
        <v>45845</v>
      </c>
      <c r="E845" s="24">
        <v>128.4</v>
      </c>
      <c r="F845" s="26">
        <f t="shared" si="97"/>
        <v>128.4</v>
      </c>
      <c r="G845" s="8">
        <v>506804</v>
      </c>
      <c r="H845" s="8" t="s">
        <v>1672</v>
      </c>
      <c r="I845" s="8">
        <v>1</v>
      </c>
      <c r="J845" s="8">
        <v>1</v>
      </c>
      <c r="K845" s="8">
        <f t="shared" si="96"/>
        <v>0</v>
      </c>
      <c r="L845" s="6" t="s">
        <v>922</v>
      </c>
      <c r="M845" s="7">
        <v>45846</v>
      </c>
      <c r="N845" s="9">
        <v>18297</v>
      </c>
      <c r="O845" s="6" t="s">
        <v>898</v>
      </c>
      <c r="P845" s="54">
        <v>58152921956</v>
      </c>
      <c r="Q845" s="54" t="s">
        <v>46</v>
      </c>
      <c r="R845" s="10">
        <v>4</v>
      </c>
      <c r="S845" s="40"/>
      <c r="T845" s="6" t="s">
        <v>24</v>
      </c>
      <c r="U845" s="6" t="str">
        <f>VLOOKUP(O845,'Customer List'!B:C,2,)</f>
        <v>Kolkata</v>
      </c>
      <c r="V845" s="47"/>
      <c r="W845" s="7">
        <v>45847</v>
      </c>
      <c r="X845" s="6">
        <f t="shared" si="98"/>
        <v>1</v>
      </c>
      <c r="Y845" s="6" t="str">
        <f t="shared" si="99"/>
        <v>Tuesday</v>
      </c>
      <c r="Z845" s="6" t="str">
        <f t="shared" si="100"/>
        <v>Wednesday</v>
      </c>
    </row>
    <row r="846" spans="1:26" x14ac:dyDescent="0.25">
      <c r="A846" s="6">
        <f t="shared" si="101"/>
        <v>845</v>
      </c>
      <c r="B846" s="6" t="s">
        <v>896</v>
      </c>
      <c r="C846" s="7">
        <v>45835</v>
      </c>
      <c r="D846" s="7">
        <v>45845</v>
      </c>
      <c r="E846" s="24">
        <v>177.6</v>
      </c>
      <c r="F846" s="26">
        <f t="shared" si="97"/>
        <v>177.6</v>
      </c>
      <c r="G846" s="8">
        <v>506916</v>
      </c>
      <c r="H846" s="8" t="s">
        <v>1673</v>
      </c>
      <c r="I846" s="8">
        <v>1</v>
      </c>
      <c r="J846" s="8">
        <v>1</v>
      </c>
      <c r="K846" s="8">
        <f t="shared" si="96"/>
        <v>0</v>
      </c>
      <c r="L846" s="6" t="s">
        <v>1005</v>
      </c>
      <c r="M846" s="7">
        <v>45847</v>
      </c>
      <c r="N846" s="9">
        <v>28712</v>
      </c>
      <c r="O846" s="6" t="s">
        <v>897</v>
      </c>
      <c r="P846" s="54">
        <v>58152971995</v>
      </c>
      <c r="Q846" s="54" t="s">
        <v>46</v>
      </c>
      <c r="R846" s="10">
        <v>4</v>
      </c>
      <c r="S846" s="40"/>
      <c r="T846" s="6" t="s">
        <v>24</v>
      </c>
      <c r="U846" s="6" t="str">
        <f>VLOOKUP(O846,'Customer List'!B:C,2,)</f>
        <v>Kolkata</v>
      </c>
      <c r="V846" s="47"/>
      <c r="W846" s="7">
        <v>45848</v>
      </c>
      <c r="X846" s="6">
        <f t="shared" si="98"/>
        <v>1</v>
      </c>
      <c r="Y846" s="6" t="str">
        <f t="shared" si="99"/>
        <v>Wednesday</v>
      </c>
      <c r="Z846" s="6" t="str">
        <f t="shared" si="100"/>
        <v>Thursday</v>
      </c>
    </row>
    <row r="847" spans="1:26" x14ac:dyDescent="0.25">
      <c r="A847" s="6">
        <f t="shared" si="101"/>
        <v>846</v>
      </c>
      <c r="B847" s="6" t="s">
        <v>896</v>
      </c>
      <c r="C847" s="7">
        <v>45835</v>
      </c>
      <c r="D847" s="7">
        <v>45845</v>
      </c>
      <c r="E847" s="24">
        <v>208.2</v>
      </c>
      <c r="F847" s="26">
        <f t="shared" si="97"/>
        <v>416.4</v>
      </c>
      <c r="G847" s="8">
        <v>591706</v>
      </c>
      <c r="H847" s="8" t="s">
        <v>1674</v>
      </c>
      <c r="I847" s="8">
        <v>2</v>
      </c>
      <c r="J847" s="8">
        <v>2</v>
      </c>
      <c r="K847" s="8">
        <f t="shared" si="95"/>
        <v>0</v>
      </c>
      <c r="L847" s="6" t="s">
        <v>923</v>
      </c>
      <c r="M847" s="7">
        <v>45846</v>
      </c>
      <c r="N847" s="9">
        <v>59337</v>
      </c>
      <c r="O847" s="6" t="s">
        <v>898</v>
      </c>
      <c r="P847" s="54">
        <v>58152921956</v>
      </c>
      <c r="Q847" s="54" t="s">
        <v>46</v>
      </c>
      <c r="R847" s="10">
        <v>-20</v>
      </c>
      <c r="S847" s="40"/>
      <c r="T847" s="6" t="s">
        <v>24</v>
      </c>
      <c r="U847" s="6" t="str">
        <f>VLOOKUP(O847,'Customer List'!B:C,2,)</f>
        <v>Kolkata</v>
      </c>
      <c r="V847" s="47"/>
      <c r="W847" s="7">
        <v>45847</v>
      </c>
      <c r="X847" s="6">
        <f t="shared" si="98"/>
        <v>1</v>
      </c>
      <c r="Y847" s="6" t="str">
        <f t="shared" si="99"/>
        <v>Tuesday</v>
      </c>
      <c r="Z847" s="6" t="str">
        <f t="shared" si="100"/>
        <v>Wednesday</v>
      </c>
    </row>
    <row r="848" spans="1:26" x14ac:dyDescent="0.25">
      <c r="A848" s="6">
        <f t="shared" si="101"/>
        <v>847</v>
      </c>
      <c r="B848" s="6" t="s">
        <v>896</v>
      </c>
      <c r="C848" s="7">
        <v>45835</v>
      </c>
      <c r="D848" s="7">
        <v>45845</v>
      </c>
      <c r="E848" s="24">
        <v>165.6</v>
      </c>
      <c r="F848" s="26">
        <f t="shared" si="97"/>
        <v>165.6</v>
      </c>
      <c r="G848" s="8">
        <v>801701</v>
      </c>
      <c r="H848" s="8" t="s">
        <v>1675</v>
      </c>
      <c r="I848" s="8">
        <v>1</v>
      </c>
      <c r="J848" s="8">
        <v>1</v>
      </c>
      <c r="K848" s="8">
        <f t="shared" si="95"/>
        <v>0</v>
      </c>
      <c r="L848" s="6" t="s">
        <v>928</v>
      </c>
      <c r="M848" s="7">
        <v>45846</v>
      </c>
      <c r="N848" s="9">
        <v>32085</v>
      </c>
      <c r="O848" s="6" t="s">
        <v>899</v>
      </c>
      <c r="P848" s="54">
        <v>58152919786</v>
      </c>
      <c r="Q848" s="54" t="s">
        <v>46</v>
      </c>
      <c r="R848" s="10">
        <v>4</v>
      </c>
      <c r="S848" s="40"/>
      <c r="T848" s="6" t="s">
        <v>24</v>
      </c>
      <c r="U848" s="6" t="str">
        <f>VLOOKUP(O848,'Customer List'!B:C,2,)</f>
        <v>Jodhpur</v>
      </c>
      <c r="V848" s="47"/>
      <c r="W848" s="7">
        <v>45848</v>
      </c>
      <c r="X848" s="6">
        <f t="shared" si="98"/>
        <v>2</v>
      </c>
      <c r="Y848" s="6" t="str">
        <f t="shared" si="99"/>
        <v>Tuesday</v>
      </c>
      <c r="Z848" s="6" t="str">
        <f t="shared" si="100"/>
        <v>Thursday</v>
      </c>
    </row>
    <row r="849" spans="1:26" x14ac:dyDescent="0.25">
      <c r="A849" s="6">
        <f t="shared" si="101"/>
        <v>848</v>
      </c>
      <c r="B849" s="6" t="s">
        <v>896</v>
      </c>
      <c r="C849" s="7">
        <v>45835</v>
      </c>
      <c r="D849" s="7">
        <v>45845</v>
      </c>
      <c r="E849" s="24">
        <v>46.2</v>
      </c>
      <c r="F849" s="26">
        <f t="shared" si="97"/>
        <v>46.2</v>
      </c>
      <c r="G849" s="8">
        <v>100236</v>
      </c>
      <c r="H849" s="8" t="s">
        <v>49</v>
      </c>
      <c r="I849" s="8">
        <v>1</v>
      </c>
      <c r="J849" s="8">
        <v>1</v>
      </c>
      <c r="K849" s="8">
        <f t="shared" si="95"/>
        <v>0</v>
      </c>
      <c r="L849" s="6" t="s">
        <v>1177</v>
      </c>
      <c r="M849" s="7">
        <v>45850</v>
      </c>
      <c r="N849" s="9">
        <v>6583.5</v>
      </c>
      <c r="O849" s="6" t="s">
        <v>623</v>
      </c>
      <c r="P849" s="54">
        <v>58153121121</v>
      </c>
      <c r="Q849" s="54" t="s">
        <v>46</v>
      </c>
      <c r="R849" s="10">
        <v>4</v>
      </c>
      <c r="S849" s="40"/>
      <c r="T849" s="6" t="s">
        <v>24</v>
      </c>
      <c r="U849" s="6" t="str">
        <f>VLOOKUP(O849,'Customer List'!B:C,2,)</f>
        <v>Bhuvneshwar</v>
      </c>
      <c r="V849" s="47"/>
      <c r="W849" s="7">
        <v>45853</v>
      </c>
      <c r="X849" s="6">
        <f t="shared" si="98"/>
        <v>3</v>
      </c>
      <c r="Y849" s="6" t="str">
        <f t="shared" si="99"/>
        <v>Saturday</v>
      </c>
      <c r="Z849" s="6" t="str">
        <f t="shared" si="100"/>
        <v>Tuesday</v>
      </c>
    </row>
    <row r="850" spans="1:26" ht="45" x14ac:dyDescent="0.25">
      <c r="A850" s="6">
        <f t="shared" si="101"/>
        <v>849</v>
      </c>
      <c r="B850" s="6" t="s">
        <v>896</v>
      </c>
      <c r="C850" s="7">
        <v>45835</v>
      </c>
      <c r="D850" s="7">
        <v>45845</v>
      </c>
      <c r="E850" s="24">
        <v>172.8</v>
      </c>
      <c r="F850" s="26">
        <f t="shared" si="97"/>
        <v>172.8</v>
      </c>
      <c r="G850" s="8">
        <v>100432</v>
      </c>
      <c r="H850" s="8" t="s">
        <v>1292</v>
      </c>
      <c r="I850" s="8">
        <v>1</v>
      </c>
      <c r="J850" s="8">
        <v>1</v>
      </c>
      <c r="K850" s="8">
        <f t="shared" si="95"/>
        <v>0</v>
      </c>
      <c r="L850" s="6" t="s">
        <v>1222</v>
      </c>
      <c r="M850" s="7">
        <v>45854</v>
      </c>
      <c r="N850" s="9">
        <v>33480</v>
      </c>
      <c r="O850" s="6" t="s">
        <v>630</v>
      </c>
      <c r="P850" s="54" t="s">
        <v>642</v>
      </c>
      <c r="Q850" s="54" t="s">
        <v>861</v>
      </c>
      <c r="R850" s="10">
        <v>4</v>
      </c>
      <c r="S850" s="40" t="s">
        <v>1221</v>
      </c>
      <c r="T850" s="6" t="s">
        <v>24</v>
      </c>
      <c r="U850" s="6" t="str">
        <f>VLOOKUP(O850,'Customer List'!B:C,2,)</f>
        <v>Delhi</v>
      </c>
      <c r="V850" s="47"/>
      <c r="W850" s="7"/>
      <c r="X850" s="6" t="str">
        <f t="shared" si="98"/>
        <v/>
      </c>
      <c r="Y850" s="6" t="str">
        <f t="shared" si="99"/>
        <v>Wednesday</v>
      </c>
      <c r="Z850" s="6" t="str">
        <f t="shared" si="100"/>
        <v/>
      </c>
    </row>
    <row r="851" spans="1:26" x14ac:dyDescent="0.25">
      <c r="A851" s="6">
        <f t="shared" si="101"/>
        <v>850</v>
      </c>
      <c r="B851" s="6" t="s">
        <v>896</v>
      </c>
      <c r="C851" s="7">
        <v>45835</v>
      </c>
      <c r="D851" s="7">
        <v>45845</v>
      </c>
      <c r="E851" s="24">
        <v>137.4</v>
      </c>
      <c r="F851" s="26">
        <f t="shared" si="97"/>
        <v>137.4</v>
      </c>
      <c r="G851" s="8">
        <v>100612</v>
      </c>
      <c r="H851" s="8" t="s">
        <v>1676</v>
      </c>
      <c r="I851" s="8">
        <v>1</v>
      </c>
      <c r="J851" s="8">
        <v>1</v>
      </c>
      <c r="K851" s="8">
        <f t="shared" si="95"/>
        <v>0</v>
      </c>
      <c r="L851" s="6" t="s">
        <v>1177</v>
      </c>
      <c r="M851" s="7">
        <v>45850</v>
      </c>
      <c r="N851" s="9">
        <v>19579.5</v>
      </c>
      <c r="O851" s="6" t="s">
        <v>623</v>
      </c>
      <c r="P851" s="54">
        <v>58153121121</v>
      </c>
      <c r="Q851" s="54" t="s">
        <v>46</v>
      </c>
      <c r="R851" s="10">
        <v>4</v>
      </c>
      <c r="S851" s="40"/>
      <c r="T851" s="6" t="s">
        <v>24</v>
      </c>
      <c r="U851" s="6" t="str">
        <f>VLOOKUP(O851,'Customer List'!B:C,2,)</f>
        <v>Bhuvneshwar</v>
      </c>
      <c r="V851" s="47"/>
      <c r="W851" s="7">
        <v>45853</v>
      </c>
      <c r="X851" s="6">
        <f t="shared" si="98"/>
        <v>3</v>
      </c>
      <c r="Y851" s="6" t="str">
        <f t="shared" si="99"/>
        <v>Saturday</v>
      </c>
      <c r="Z851" s="6" t="str">
        <f t="shared" si="100"/>
        <v>Tuesday</v>
      </c>
    </row>
    <row r="852" spans="1:26" x14ac:dyDescent="0.25">
      <c r="A852" s="6">
        <f t="shared" si="101"/>
        <v>851</v>
      </c>
      <c r="B852" s="6" t="s">
        <v>896</v>
      </c>
      <c r="C852" s="7">
        <v>45835</v>
      </c>
      <c r="D852" s="7">
        <v>45845</v>
      </c>
      <c r="E852" s="24">
        <v>64.2</v>
      </c>
      <c r="F852" s="26">
        <f t="shared" si="97"/>
        <v>64.2</v>
      </c>
      <c r="G852" s="8">
        <v>100708</v>
      </c>
      <c r="H852" s="8" t="s">
        <v>1393</v>
      </c>
      <c r="I852" s="8">
        <v>1</v>
      </c>
      <c r="J852" s="8">
        <v>1</v>
      </c>
      <c r="K852" s="8">
        <f t="shared" si="95"/>
        <v>0</v>
      </c>
      <c r="L852" s="6" t="s">
        <v>1019</v>
      </c>
      <c r="M852" s="7">
        <v>45847</v>
      </c>
      <c r="N852" s="9">
        <v>0</v>
      </c>
      <c r="O852" s="6" t="s">
        <v>55</v>
      </c>
      <c r="P852" s="54" t="s">
        <v>642</v>
      </c>
      <c r="Q852" s="54" t="s">
        <v>643</v>
      </c>
      <c r="R852" s="10">
        <v>4</v>
      </c>
      <c r="S852" s="40" t="s">
        <v>615</v>
      </c>
      <c r="T852" s="6" t="s">
        <v>24</v>
      </c>
      <c r="U852" s="6" t="str">
        <f>VLOOKUP(O852,'Customer List'!B:C,2,)</f>
        <v>Delhi</v>
      </c>
      <c r="V852" s="47"/>
      <c r="W852" s="7"/>
      <c r="X852" s="6" t="str">
        <f t="shared" si="98"/>
        <v/>
      </c>
      <c r="Y852" s="6" t="str">
        <f t="shared" si="99"/>
        <v>Wednesday</v>
      </c>
      <c r="Z852" s="6" t="str">
        <f t="shared" si="100"/>
        <v/>
      </c>
    </row>
    <row r="853" spans="1:26" x14ac:dyDescent="0.25">
      <c r="A853" s="6">
        <f t="shared" si="101"/>
        <v>852</v>
      </c>
      <c r="B853" s="6" t="s">
        <v>896</v>
      </c>
      <c r="C853" s="7">
        <v>45835</v>
      </c>
      <c r="D853" s="7">
        <v>45845</v>
      </c>
      <c r="E853" s="24">
        <v>81.599999999999994</v>
      </c>
      <c r="F853" s="26">
        <f t="shared" si="97"/>
        <v>81.599999999999994</v>
      </c>
      <c r="G853" s="8">
        <v>101823</v>
      </c>
      <c r="H853" s="8" t="s">
        <v>1677</v>
      </c>
      <c r="I853" s="8">
        <v>1</v>
      </c>
      <c r="J853" s="8">
        <v>1</v>
      </c>
      <c r="K853" s="8">
        <f t="shared" si="95"/>
        <v>0</v>
      </c>
      <c r="L853" s="6" t="s">
        <v>1177</v>
      </c>
      <c r="M853" s="7">
        <v>45850</v>
      </c>
      <c r="N853" s="9">
        <v>11628</v>
      </c>
      <c r="O853" s="6" t="s">
        <v>623</v>
      </c>
      <c r="P853" s="54">
        <v>58153121121</v>
      </c>
      <c r="Q853" s="54" t="s">
        <v>46</v>
      </c>
      <c r="R853" s="10">
        <v>4</v>
      </c>
      <c r="S853" s="40"/>
      <c r="T853" s="6" t="s">
        <v>24</v>
      </c>
      <c r="U853" s="6" t="str">
        <f>VLOOKUP(O853,'Customer List'!B:C,2,)</f>
        <v>Bhuvneshwar</v>
      </c>
      <c r="V853" s="47"/>
      <c r="W853" s="7">
        <v>45853</v>
      </c>
      <c r="X853" s="6">
        <f t="shared" si="98"/>
        <v>3</v>
      </c>
      <c r="Y853" s="6" t="str">
        <f t="shared" si="99"/>
        <v>Saturday</v>
      </c>
      <c r="Z853" s="6" t="str">
        <f t="shared" si="100"/>
        <v>Tuesday</v>
      </c>
    </row>
    <row r="854" spans="1:26" x14ac:dyDescent="0.25">
      <c r="A854" s="6">
        <f t="shared" si="101"/>
        <v>853</v>
      </c>
      <c r="B854" s="6" t="s">
        <v>896</v>
      </c>
      <c r="C854" s="7">
        <v>45835</v>
      </c>
      <c r="D854" s="7">
        <v>45845</v>
      </c>
      <c r="E854" s="24">
        <v>98.399999999999991</v>
      </c>
      <c r="F854" s="26">
        <f t="shared" si="97"/>
        <v>196.79999999999998</v>
      </c>
      <c r="G854" s="8">
        <v>102116</v>
      </c>
      <c r="H854" s="8" t="s">
        <v>1678</v>
      </c>
      <c r="I854" s="8">
        <v>2</v>
      </c>
      <c r="J854" s="8">
        <v>2</v>
      </c>
      <c r="K854" s="8">
        <f t="shared" si="95"/>
        <v>0</v>
      </c>
      <c r="L854" s="6" t="s">
        <v>941</v>
      </c>
      <c r="M854" s="7">
        <v>45846</v>
      </c>
      <c r="N854" s="9">
        <v>35588</v>
      </c>
      <c r="O854" s="6" t="s">
        <v>301</v>
      </c>
      <c r="P854" s="54">
        <v>58152921341</v>
      </c>
      <c r="Q854" s="54" t="s">
        <v>46</v>
      </c>
      <c r="R854" s="10">
        <v>4</v>
      </c>
      <c r="S854" s="40"/>
      <c r="T854" s="6" t="s">
        <v>24</v>
      </c>
      <c r="U854" s="6" t="str">
        <f>VLOOKUP(O854,'Customer List'!B:C,2,)</f>
        <v>Kerala</v>
      </c>
      <c r="V854" s="47"/>
      <c r="W854" s="7">
        <v>45849</v>
      </c>
      <c r="X854" s="6">
        <f t="shared" si="98"/>
        <v>3</v>
      </c>
      <c r="Y854" s="6" t="str">
        <f t="shared" si="99"/>
        <v>Tuesday</v>
      </c>
      <c r="Z854" s="6" t="str">
        <f t="shared" si="100"/>
        <v>Friday</v>
      </c>
    </row>
    <row r="855" spans="1:26" x14ac:dyDescent="0.25">
      <c r="A855" s="6">
        <f t="shared" si="101"/>
        <v>854</v>
      </c>
      <c r="B855" s="6" t="s">
        <v>896</v>
      </c>
      <c r="C855" s="7">
        <v>45835</v>
      </c>
      <c r="D855" s="7">
        <v>45845</v>
      </c>
      <c r="E855" s="24">
        <v>98.399999999999991</v>
      </c>
      <c r="F855" s="26">
        <f t="shared" si="97"/>
        <v>98.399999999999991</v>
      </c>
      <c r="G855" s="8">
        <v>102116</v>
      </c>
      <c r="H855" s="8"/>
      <c r="I855" s="8">
        <v>1</v>
      </c>
      <c r="J855" s="8">
        <v>1</v>
      </c>
      <c r="K855" s="8">
        <f t="shared" si="95"/>
        <v>0</v>
      </c>
      <c r="L855" s="6" t="s">
        <v>1002</v>
      </c>
      <c r="M855" s="7">
        <v>45847</v>
      </c>
      <c r="N855" s="9">
        <v>18302.400000000001</v>
      </c>
      <c r="O855" s="6" t="s">
        <v>624</v>
      </c>
      <c r="P855" s="54">
        <v>58152971424</v>
      </c>
      <c r="Q855" s="54" t="s">
        <v>46</v>
      </c>
      <c r="R855" s="10">
        <v>4</v>
      </c>
      <c r="S855" s="40"/>
      <c r="T855" s="6"/>
      <c r="U855" s="6" t="str">
        <f>VLOOKUP(O855,'Customer List'!B:C,2,)</f>
        <v>Kerala</v>
      </c>
      <c r="V855" s="47"/>
      <c r="W855" s="7">
        <v>45849</v>
      </c>
      <c r="X855" s="6">
        <f t="shared" si="98"/>
        <v>2</v>
      </c>
      <c r="Y855" s="6" t="str">
        <f t="shared" si="99"/>
        <v>Wednesday</v>
      </c>
      <c r="Z855" s="6" t="str">
        <f t="shared" si="100"/>
        <v>Friday</v>
      </c>
    </row>
    <row r="856" spans="1:26" x14ac:dyDescent="0.25">
      <c r="A856" s="6">
        <f t="shared" si="101"/>
        <v>855</v>
      </c>
      <c r="B856" s="6" t="s">
        <v>896</v>
      </c>
      <c r="C856" s="7">
        <v>45835</v>
      </c>
      <c r="D856" s="7">
        <v>45845</v>
      </c>
      <c r="E856" s="24">
        <v>144.6</v>
      </c>
      <c r="F856" s="26">
        <f t="shared" si="97"/>
        <v>144.6</v>
      </c>
      <c r="G856" s="8">
        <v>102720</v>
      </c>
      <c r="H856" s="8" t="s">
        <v>1679</v>
      </c>
      <c r="I856" s="8">
        <v>1</v>
      </c>
      <c r="J856" s="8">
        <v>1</v>
      </c>
      <c r="K856" s="8">
        <f t="shared" si="95"/>
        <v>0</v>
      </c>
      <c r="L856" s="6" t="s">
        <v>1177</v>
      </c>
      <c r="M856" s="7">
        <v>45850</v>
      </c>
      <c r="N856" s="9">
        <v>20605.5</v>
      </c>
      <c r="O856" s="6" t="s">
        <v>623</v>
      </c>
      <c r="P856" s="54">
        <v>58153121121</v>
      </c>
      <c r="Q856" s="54" t="s">
        <v>46</v>
      </c>
      <c r="R856" s="10">
        <v>4</v>
      </c>
      <c r="S856" s="40"/>
      <c r="T856" s="6" t="s">
        <v>24</v>
      </c>
      <c r="U856" s="6" t="str">
        <f>VLOOKUP(O856,'Customer List'!B:C,2,)</f>
        <v>Bhuvneshwar</v>
      </c>
      <c r="V856" s="47"/>
      <c r="W856" s="7">
        <v>45853</v>
      </c>
      <c r="X856" s="6">
        <f t="shared" si="98"/>
        <v>3</v>
      </c>
      <c r="Y856" s="6" t="str">
        <f t="shared" si="99"/>
        <v>Saturday</v>
      </c>
      <c r="Z856" s="6" t="str">
        <f t="shared" si="100"/>
        <v>Tuesday</v>
      </c>
    </row>
    <row r="857" spans="1:26" x14ac:dyDescent="0.25">
      <c r="A857" s="6">
        <f t="shared" si="101"/>
        <v>856</v>
      </c>
      <c r="B857" s="6" t="s">
        <v>896</v>
      </c>
      <c r="C857" s="7">
        <v>45835</v>
      </c>
      <c r="D857" s="7">
        <v>45845</v>
      </c>
      <c r="E857" s="24">
        <v>148.80000000000001</v>
      </c>
      <c r="F857" s="26">
        <f t="shared" si="97"/>
        <v>148.80000000000001</v>
      </c>
      <c r="G857" s="8">
        <v>103028</v>
      </c>
      <c r="H857" s="8" t="s">
        <v>1680</v>
      </c>
      <c r="I857" s="8">
        <v>1</v>
      </c>
      <c r="J857" s="8">
        <v>1</v>
      </c>
      <c r="K857" s="8">
        <f t="shared" si="95"/>
        <v>0</v>
      </c>
      <c r="L857" s="6" t="s">
        <v>984</v>
      </c>
      <c r="M857" s="7">
        <v>45847</v>
      </c>
      <c r="N857" s="9">
        <v>23064</v>
      </c>
      <c r="O857" s="6" t="s">
        <v>234</v>
      </c>
      <c r="P857" s="54">
        <v>58152972625</v>
      </c>
      <c r="Q857" s="54" t="s">
        <v>46</v>
      </c>
      <c r="R857" s="10">
        <v>4</v>
      </c>
      <c r="S857" s="40"/>
      <c r="T857" s="6" t="s">
        <v>24</v>
      </c>
      <c r="U857" s="6" t="str">
        <f>VLOOKUP(O857,'Customer List'!B:C,2,)</f>
        <v>Kolkata</v>
      </c>
      <c r="V857" s="47"/>
      <c r="W857" s="7">
        <v>45848</v>
      </c>
      <c r="X857" s="6">
        <f t="shared" si="98"/>
        <v>1</v>
      </c>
      <c r="Y857" s="6" t="str">
        <f t="shared" si="99"/>
        <v>Wednesday</v>
      </c>
      <c r="Z857" s="6" t="str">
        <f t="shared" si="100"/>
        <v>Thursday</v>
      </c>
    </row>
    <row r="858" spans="1:26" x14ac:dyDescent="0.25">
      <c r="A858" s="6">
        <f t="shared" si="101"/>
        <v>857</v>
      </c>
      <c r="B858" s="6" t="s">
        <v>896</v>
      </c>
      <c r="C858" s="7">
        <v>45835</v>
      </c>
      <c r="D858" s="7">
        <v>45845</v>
      </c>
      <c r="E858" s="24">
        <v>51.6</v>
      </c>
      <c r="F858" s="26">
        <f t="shared" si="97"/>
        <v>51.6</v>
      </c>
      <c r="G858" s="8">
        <v>103106</v>
      </c>
      <c r="H858" s="8" t="s">
        <v>1681</v>
      </c>
      <c r="I858" s="8">
        <v>1</v>
      </c>
      <c r="J858" s="8">
        <v>1</v>
      </c>
      <c r="K858" s="8">
        <f t="shared" si="95"/>
        <v>0</v>
      </c>
      <c r="L858" s="6" t="s">
        <v>1177</v>
      </c>
      <c r="M858" s="7">
        <v>45850</v>
      </c>
      <c r="N858" s="9">
        <v>7353</v>
      </c>
      <c r="O858" s="6" t="s">
        <v>623</v>
      </c>
      <c r="P858" s="54">
        <v>58153121121</v>
      </c>
      <c r="Q858" s="54" t="s">
        <v>46</v>
      </c>
      <c r="R858" s="10">
        <v>4</v>
      </c>
      <c r="S858" s="40"/>
      <c r="T858" s="6" t="s">
        <v>24</v>
      </c>
      <c r="U858" s="6" t="str">
        <f>VLOOKUP(O858,'Customer List'!B:C,2,)</f>
        <v>Bhuvneshwar</v>
      </c>
      <c r="V858" s="47"/>
      <c r="W858" s="7">
        <v>45853</v>
      </c>
      <c r="X858" s="6">
        <f t="shared" si="98"/>
        <v>3</v>
      </c>
      <c r="Y858" s="6" t="str">
        <f t="shared" si="99"/>
        <v>Saturday</v>
      </c>
      <c r="Z858" s="6" t="str">
        <f t="shared" si="100"/>
        <v>Tuesday</v>
      </c>
    </row>
    <row r="859" spans="1:26" x14ac:dyDescent="0.25">
      <c r="A859" s="6">
        <f t="shared" si="101"/>
        <v>858</v>
      </c>
      <c r="B859" s="6" t="s">
        <v>896</v>
      </c>
      <c r="C859" s="7">
        <v>45835</v>
      </c>
      <c r="D859" s="7">
        <v>45845</v>
      </c>
      <c r="E859" s="24">
        <v>137.4</v>
      </c>
      <c r="F859" s="26">
        <f t="shared" si="97"/>
        <v>137.4</v>
      </c>
      <c r="G859" s="8">
        <v>104420</v>
      </c>
      <c r="H859" s="8" t="s">
        <v>1651</v>
      </c>
      <c r="I859" s="8">
        <v>1</v>
      </c>
      <c r="J859" s="8">
        <v>1</v>
      </c>
      <c r="K859" s="8">
        <f t="shared" si="95"/>
        <v>0</v>
      </c>
      <c r="L859" s="6" t="s">
        <v>1177</v>
      </c>
      <c r="M859" s="7">
        <v>45850</v>
      </c>
      <c r="N859" s="9">
        <v>19579.5</v>
      </c>
      <c r="O859" s="6" t="s">
        <v>623</v>
      </c>
      <c r="P859" s="54">
        <v>58153121121</v>
      </c>
      <c r="Q859" s="54" t="s">
        <v>46</v>
      </c>
      <c r="R859" s="10">
        <v>4</v>
      </c>
      <c r="S859" s="40"/>
      <c r="T859" s="6" t="s">
        <v>24</v>
      </c>
      <c r="U859" s="6" t="str">
        <f>VLOOKUP(O859,'Customer List'!B:C,2,)</f>
        <v>Bhuvneshwar</v>
      </c>
      <c r="V859" s="47"/>
      <c r="W859" s="7">
        <v>45853</v>
      </c>
      <c r="X859" s="6">
        <f t="shared" si="98"/>
        <v>3</v>
      </c>
      <c r="Y859" s="6" t="str">
        <f t="shared" si="99"/>
        <v>Saturday</v>
      </c>
      <c r="Z859" s="6" t="str">
        <f t="shared" si="100"/>
        <v>Tuesday</v>
      </c>
    </row>
    <row r="860" spans="1:26" x14ac:dyDescent="0.25">
      <c r="A860" s="6">
        <f t="shared" si="101"/>
        <v>859</v>
      </c>
      <c r="B860" s="6" t="s">
        <v>896</v>
      </c>
      <c r="C860" s="7">
        <v>45835</v>
      </c>
      <c r="D860" s="7">
        <v>45845</v>
      </c>
      <c r="E860" s="24">
        <v>219.75</v>
      </c>
      <c r="F860" s="26">
        <f t="shared" si="97"/>
        <v>219.75</v>
      </c>
      <c r="G860" s="8">
        <v>104732</v>
      </c>
      <c r="H860" s="8" t="s">
        <v>1682</v>
      </c>
      <c r="I860" s="8">
        <v>1</v>
      </c>
      <c r="J860" s="8">
        <v>1</v>
      </c>
      <c r="K860" s="8">
        <f t="shared" si="95"/>
        <v>0</v>
      </c>
      <c r="L860" s="6" t="s">
        <v>1177</v>
      </c>
      <c r="M860" s="7">
        <v>45850</v>
      </c>
      <c r="N860" s="9">
        <v>25051.5</v>
      </c>
      <c r="O860" s="6" t="s">
        <v>623</v>
      </c>
      <c r="P860" s="54">
        <v>58153121121</v>
      </c>
      <c r="Q860" s="54" t="s">
        <v>46</v>
      </c>
      <c r="R860" s="10">
        <v>4</v>
      </c>
      <c r="S860" s="40"/>
      <c r="T860" s="6" t="s">
        <v>24</v>
      </c>
      <c r="U860" s="6" t="str">
        <f>VLOOKUP(O860,'Customer List'!B:C,2,)</f>
        <v>Bhuvneshwar</v>
      </c>
      <c r="V860" s="47"/>
      <c r="W860" s="7">
        <v>45853</v>
      </c>
      <c r="X860" s="6">
        <f t="shared" si="98"/>
        <v>3</v>
      </c>
      <c r="Y860" s="6" t="str">
        <f t="shared" si="99"/>
        <v>Saturday</v>
      </c>
      <c r="Z860" s="6" t="str">
        <f t="shared" si="100"/>
        <v>Tuesday</v>
      </c>
    </row>
    <row r="861" spans="1:26" x14ac:dyDescent="0.25">
      <c r="A861" s="6">
        <f t="shared" si="101"/>
        <v>860</v>
      </c>
      <c r="B861" s="6" t="s">
        <v>896</v>
      </c>
      <c r="C861" s="7">
        <v>45835</v>
      </c>
      <c r="D861" s="7">
        <v>45845</v>
      </c>
      <c r="E861" s="24">
        <v>57.6</v>
      </c>
      <c r="F861" s="26">
        <f t="shared" si="97"/>
        <v>57.6</v>
      </c>
      <c r="G861" s="8">
        <v>105011</v>
      </c>
      <c r="H861" s="8" t="s">
        <v>1562</v>
      </c>
      <c r="I861" s="8">
        <v>1</v>
      </c>
      <c r="J861" s="8">
        <v>1</v>
      </c>
      <c r="K861" s="8">
        <f t="shared" si="95"/>
        <v>0</v>
      </c>
      <c r="L861" s="6" t="s">
        <v>1177</v>
      </c>
      <c r="M861" s="7">
        <v>45850</v>
      </c>
      <c r="N861" s="9">
        <v>8208</v>
      </c>
      <c r="O861" s="6" t="s">
        <v>623</v>
      </c>
      <c r="P861" s="54">
        <v>58153121121</v>
      </c>
      <c r="Q861" s="54" t="s">
        <v>46</v>
      </c>
      <c r="R861" s="10">
        <v>4</v>
      </c>
      <c r="S861" s="40"/>
      <c r="T861" s="6" t="s">
        <v>24</v>
      </c>
      <c r="U861" s="6" t="str">
        <f>VLOOKUP(O861,'Customer List'!B:C,2,)</f>
        <v>Bhuvneshwar</v>
      </c>
      <c r="V861" s="47"/>
      <c r="W861" s="7">
        <v>45853</v>
      </c>
      <c r="X861" s="6">
        <f t="shared" si="98"/>
        <v>3</v>
      </c>
      <c r="Y861" s="6" t="str">
        <f t="shared" si="99"/>
        <v>Saturday</v>
      </c>
      <c r="Z861" s="6" t="str">
        <f t="shared" si="100"/>
        <v>Tuesday</v>
      </c>
    </row>
    <row r="862" spans="1:26" x14ac:dyDescent="0.25">
      <c r="A862" s="6">
        <f t="shared" si="101"/>
        <v>861</v>
      </c>
      <c r="B862" s="6" t="s">
        <v>896</v>
      </c>
      <c r="C862" s="7">
        <v>45835</v>
      </c>
      <c r="D862" s="7">
        <v>45845</v>
      </c>
      <c r="E862" s="24">
        <v>84.6</v>
      </c>
      <c r="F862" s="26">
        <f t="shared" si="97"/>
        <v>84.6</v>
      </c>
      <c r="G862" s="8">
        <v>105719</v>
      </c>
      <c r="H862" s="8" t="s">
        <v>1683</v>
      </c>
      <c r="I862" s="8">
        <v>1</v>
      </c>
      <c r="J862" s="8">
        <v>1</v>
      </c>
      <c r="K862" s="8">
        <f t="shared" si="95"/>
        <v>0</v>
      </c>
      <c r="L862" s="6" t="s">
        <v>1177</v>
      </c>
      <c r="M862" s="7">
        <v>45850</v>
      </c>
      <c r="N862" s="9">
        <v>12055.5</v>
      </c>
      <c r="O862" s="6" t="s">
        <v>623</v>
      </c>
      <c r="P862" s="54">
        <v>58153121121</v>
      </c>
      <c r="Q862" s="54" t="s">
        <v>46</v>
      </c>
      <c r="R862" s="10">
        <v>4</v>
      </c>
      <c r="S862" s="40"/>
      <c r="T862" s="6" t="s">
        <v>24</v>
      </c>
      <c r="U862" s="6" t="str">
        <f>VLOOKUP(O862,'Customer List'!B:C,2,)</f>
        <v>Bhuvneshwar</v>
      </c>
      <c r="V862" s="47"/>
      <c r="W862" s="7">
        <v>45853</v>
      </c>
      <c r="X862" s="6">
        <f t="shared" si="98"/>
        <v>3</v>
      </c>
      <c r="Y862" s="6" t="str">
        <f t="shared" si="99"/>
        <v>Saturday</v>
      </c>
      <c r="Z862" s="6" t="str">
        <f t="shared" si="100"/>
        <v>Tuesday</v>
      </c>
    </row>
    <row r="863" spans="1:26" x14ac:dyDescent="0.25">
      <c r="A863" s="6">
        <f t="shared" si="101"/>
        <v>862</v>
      </c>
      <c r="B863" s="6" t="s">
        <v>896</v>
      </c>
      <c r="C863" s="7">
        <v>45835</v>
      </c>
      <c r="D863" s="7">
        <v>45845</v>
      </c>
      <c r="E863" s="24">
        <v>214.8</v>
      </c>
      <c r="F863" s="26">
        <f t="shared" si="97"/>
        <v>214.8</v>
      </c>
      <c r="G863" s="8">
        <v>106338</v>
      </c>
      <c r="H863" s="8" t="s">
        <v>1684</v>
      </c>
      <c r="I863" s="8">
        <v>1</v>
      </c>
      <c r="J863" s="8">
        <v>1</v>
      </c>
      <c r="K863" s="8">
        <f t="shared" si="95"/>
        <v>0</v>
      </c>
      <c r="L863" s="6" t="s">
        <v>1177</v>
      </c>
      <c r="M863" s="7">
        <v>45850</v>
      </c>
      <c r="N863" s="9">
        <v>30609</v>
      </c>
      <c r="O863" s="6" t="s">
        <v>623</v>
      </c>
      <c r="P863" s="54">
        <v>58153121121</v>
      </c>
      <c r="Q863" s="54" t="s">
        <v>46</v>
      </c>
      <c r="R863" s="10">
        <v>4</v>
      </c>
      <c r="S863" s="40"/>
      <c r="T863" s="6" t="s">
        <v>24</v>
      </c>
      <c r="U863" s="6" t="str">
        <f>VLOOKUP(O863,'Customer List'!B:C,2,)</f>
        <v>Bhuvneshwar</v>
      </c>
      <c r="V863" s="47"/>
      <c r="W863" s="7">
        <v>45853</v>
      </c>
      <c r="X863" s="6">
        <f t="shared" si="98"/>
        <v>3</v>
      </c>
      <c r="Y863" s="6" t="str">
        <f t="shared" si="99"/>
        <v>Saturday</v>
      </c>
      <c r="Z863" s="6" t="str">
        <f t="shared" si="100"/>
        <v>Tuesday</v>
      </c>
    </row>
    <row r="864" spans="1:26" x14ac:dyDescent="0.25">
      <c r="A864" s="6">
        <f t="shared" si="101"/>
        <v>863</v>
      </c>
      <c r="B864" s="6" t="s">
        <v>896</v>
      </c>
      <c r="C864" s="7">
        <v>45835</v>
      </c>
      <c r="D864" s="7">
        <v>45845</v>
      </c>
      <c r="E864" s="24">
        <v>49.8</v>
      </c>
      <c r="F864" s="26">
        <f t="shared" si="97"/>
        <v>49.8</v>
      </c>
      <c r="G864" s="8">
        <v>108111</v>
      </c>
      <c r="H864" s="8" t="s">
        <v>1565</v>
      </c>
      <c r="I864" s="8">
        <v>1</v>
      </c>
      <c r="J864" s="8">
        <v>1</v>
      </c>
      <c r="K864" s="8">
        <f t="shared" si="95"/>
        <v>0</v>
      </c>
      <c r="L864" s="6" t="s">
        <v>1177</v>
      </c>
      <c r="M864" s="7">
        <v>45850</v>
      </c>
      <c r="N864" s="9">
        <v>7096.5</v>
      </c>
      <c r="O864" s="6" t="s">
        <v>623</v>
      </c>
      <c r="P864" s="54">
        <v>58153121121</v>
      </c>
      <c r="Q864" s="54" t="s">
        <v>46</v>
      </c>
      <c r="R864" s="10">
        <v>4</v>
      </c>
      <c r="S864" s="40"/>
      <c r="T864" s="6" t="s">
        <v>24</v>
      </c>
      <c r="U864" s="6" t="str">
        <f>VLOOKUP(O864,'Customer List'!B:C,2,)</f>
        <v>Bhuvneshwar</v>
      </c>
      <c r="V864" s="47"/>
      <c r="W864" s="7">
        <v>45853</v>
      </c>
      <c r="X864" s="6">
        <f t="shared" si="98"/>
        <v>3</v>
      </c>
      <c r="Y864" s="6" t="str">
        <f t="shared" si="99"/>
        <v>Saturday</v>
      </c>
      <c r="Z864" s="6" t="str">
        <f t="shared" si="100"/>
        <v>Tuesday</v>
      </c>
    </row>
    <row r="865" spans="1:26" x14ac:dyDescent="0.25">
      <c r="A865" s="6">
        <f t="shared" si="101"/>
        <v>864</v>
      </c>
      <c r="B865" s="6" t="s">
        <v>896</v>
      </c>
      <c r="C865" s="7">
        <v>45835</v>
      </c>
      <c r="D865" s="7">
        <v>45845</v>
      </c>
      <c r="E865" s="24">
        <v>201</v>
      </c>
      <c r="F865" s="26">
        <f t="shared" si="97"/>
        <v>201</v>
      </c>
      <c r="G865" s="8">
        <v>113828</v>
      </c>
      <c r="H865" s="8" t="s">
        <v>1685</v>
      </c>
      <c r="I865" s="8">
        <v>1</v>
      </c>
      <c r="J865" s="8">
        <v>1</v>
      </c>
      <c r="K865" s="8">
        <f t="shared" si="95"/>
        <v>0</v>
      </c>
      <c r="L865" s="6" t="s">
        <v>984</v>
      </c>
      <c r="M865" s="7">
        <v>45847</v>
      </c>
      <c r="N865" s="9">
        <v>31155</v>
      </c>
      <c r="O865" s="6" t="s">
        <v>234</v>
      </c>
      <c r="P865" s="54">
        <v>58152972625</v>
      </c>
      <c r="Q865" s="54" t="s">
        <v>46</v>
      </c>
      <c r="R865" s="10">
        <v>4</v>
      </c>
      <c r="S865" s="40"/>
      <c r="T865" s="6" t="s">
        <v>24</v>
      </c>
      <c r="U865" s="6" t="str">
        <f>VLOOKUP(O865,'Customer List'!B:C,2,)</f>
        <v>Kolkata</v>
      </c>
      <c r="V865" s="47"/>
      <c r="W865" s="7">
        <v>45848</v>
      </c>
      <c r="X865" s="6">
        <f t="shared" si="98"/>
        <v>1</v>
      </c>
      <c r="Y865" s="6" t="str">
        <f t="shared" si="99"/>
        <v>Wednesday</v>
      </c>
      <c r="Z865" s="6" t="str">
        <f t="shared" si="100"/>
        <v>Thursday</v>
      </c>
    </row>
    <row r="866" spans="1:26" x14ac:dyDescent="0.25">
      <c r="A866" s="6">
        <f t="shared" si="101"/>
        <v>865</v>
      </c>
      <c r="B866" s="6" t="s">
        <v>896</v>
      </c>
      <c r="C866" s="7">
        <v>45835</v>
      </c>
      <c r="D866" s="7">
        <v>45845</v>
      </c>
      <c r="E866" s="24">
        <v>80.400000000000006</v>
      </c>
      <c r="F866" s="26">
        <f t="shared" si="97"/>
        <v>80.400000000000006</v>
      </c>
      <c r="G866" s="8">
        <v>115508</v>
      </c>
      <c r="H866" s="8" t="s">
        <v>1686</v>
      </c>
      <c r="I866" s="8">
        <v>1</v>
      </c>
      <c r="J866" s="8">
        <v>1</v>
      </c>
      <c r="K866" s="8">
        <f t="shared" si="95"/>
        <v>0</v>
      </c>
      <c r="L866" s="6" t="s">
        <v>1177</v>
      </c>
      <c r="M866" s="7">
        <v>45850</v>
      </c>
      <c r="N866" s="9">
        <v>11457</v>
      </c>
      <c r="O866" s="6" t="s">
        <v>623</v>
      </c>
      <c r="P866" s="54">
        <v>58153121121</v>
      </c>
      <c r="Q866" s="54" t="s">
        <v>46</v>
      </c>
      <c r="R866" s="10">
        <v>4</v>
      </c>
      <c r="S866" s="40"/>
      <c r="T866" s="6" t="s">
        <v>24</v>
      </c>
      <c r="U866" s="6" t="str">
        <f>VLOOKUP(O866,'Customer List'!B:C,2,)</f>
        <v>Bhuvneshwar</v>
      </c>
      <c r="V866" s="47"/>
      <c r="W866" s="7">
        <v>45853</v>
      </c>
      <c r="X866" s="6">
        <f t="shared" si="98"/>
        <v>3</v>
      </c>
      <c r="Y866" s="6" t="str">
        <f t="shared" si="99"/>
        <v>Saturday</v>
      </c>
      <c r="Z866" s="6" t="str">
        <f t="shared" si="100"/>
        <v>Tuesday</v>
      </c>
    </row>
    <row r="867" spans="1:26" x14ac:dyDescent="0.25">
      <c r="A867" s="6">
        <f t="shared" si="101"/>
        <v>866</v>
      </c>
      <c r="B867" s="6" t="s">
        <v>896</v>
      </c>
      <c r="C867" s="7">
        <v>45835</v>
      </c>
      <c r="D867" s="7">
        <v>45845</v>
      </c>
      <c r="E867" s="24">
        <v>56.4</v>
      </c>
      <c r="F867" s="26">
        <f t="shared" si="97"/>
        <v>56.4</v>
      </c>
      <c r="G867" s="8">
        <v>115526</v>
      </c>
      <c r="H867" s="8" t="s">
        <v>1687</v>
      </c>
      <c r="I867" s="8">
        <v>1</v>
      </c>
      <c r="J867" s="8">
        <v>1</v>
      </c>
      <c r="K867" s="8">
        <f t="shared" si="95"/>
        <v>0</v>
      </c>
      <c r="L867" s="6" t="s">
        <v>940</v>
      </c>
      <c r="M867" s="7">
        <v>45846</v>
      </c>
      <c r="N867" s="9">
        <v>8742</v>
      </c>
      <c r="O867" s="6" t="s">
        <v>230</v>
      </c>
      <c r="P867" s="54" t="s">
        <v>1140</v>
      </c>
      <c r="Q867" s="54" t="s">
        <v>46</v>
      </c>
      <c r="R867" s="10">
        <v>4</v>
      </c>
      <c r="S867" s="40" t="s">
        <v>1141</v>
      </c>
      <c r="T867" s="6" t="s">
        <v>24</v>
      </c>
      <c r="U867" s="6" t="str">
        <f>VLOOKUP(O867,'Customer List'!B:C,2,)</f>
        <v>Punjab</v>
      </c>
      <c r="V867" s="47"/>
      <c r="W867" s="7">
        <v>45848</v>
      </c>
      <c r="X867" s="6">
        <f t="shared" si="98"/>
        <v>2</v>
      </c>
      <c r="Y867" s="6" t="str">
        <f t="shared" si="99"/>
        <v>Tuesday</v>
      </c>
      <c r="Z867" s="6" t="str">
        <f t="shared" si="100"/>
        <v>Thursday</v>
      </c>
    </row>
    <row r="868" spans="1:26" x14ac:dyDescent="0.25">
      <c r="A868" s="6">
        <f t="shared" si="101"/>
        <v>867</v>
      </c>
      <c r="B868" s="6" t="s">
        <v>896</v>
      </c>
      <c r="C868" s="7">
        <v>45835</v>
      </c>
      <c r="D868" s="7">
        <v>45845</v>
      </c>
      <c r="E868" s="24">
        <v>88.2</v>
      </c>
      <c r="F868" s="26">
        <f t="shared" si="97"/>
        <v>88.2</v>
      </c>
      <c r="G868" s="8">
        <v>115923</v>
      </c>
      <c r="H868" s="8" t="s">
        <v>1688</v>
      </c>
      <c r="I868" s="8">
        <v>1</v>
      </c>
      <c r="J868" s="8">
        <v>1</v>
      </c>
      <c r="K868" s="8">
        <f t="shared" si="95"/>
        <v>0</v>
      </c>
      <c r="L868" s="6" t="s">
        <v>1177</v>
      </c>
      <c r="M868" s="7">
        <v>45850</v>
      </c>
      <c r="N868" s="9">
        <v>12568.5</v>
      </c>
      <c r="O868" s="6" t="s">
        <v>623</v>
      </c>
      <c r="P868" s="54">
        <v>58153121121</v>
      </c>
      <c r="Q868" s="54" t="s">
        <v>46</v>
      </c>
      <c r="R868" s="10">
        <v>4</v>
      </c>
      <c r="S868" s="40"/>
      <c r="T868" s="6" t="s">
        <v>24</v>
      </c>
      <c r="U868" s="6" t="str">
        <f>VLOOKUP(O868,'Customer List'!B:C,2,)</f>
        <v>Bhuvneshwar</v>
      </c>
      <c r="V868" s="47"/>
      <c r="W868" s="7">
        <v>45853</v>
      </c>
      <c r="X868" s="6">
        <f t="shared" si="98"/>
        <v>3</v>
      </c>
      <c r="Y868" s="6" t="str">
        <f t="shared" si="99"/>
        <v>Saturday</v>
      </c>
      <c r="Z868" s="6" t="str">
        <f t="shared" si="100"/>
        <v>Tuesday</v>
      </c>
    </row>
    <row r="869" spans="1:26" x14ac:dyDescent="0.25">
      <c r="A869" s="6">
        <f t="shared" si="101"/>
        <v>868</v>
      </c>
      <c r="B869" s="6" t="s">
        <v>896</v>
      </c>
      <c r="C869" s="7">
        <v>45835</v>
      </c>
      <c r="D869" s="7">
        <v>45845</v>
      </c>
      <c r="E869" s="24">
        <v>86.4</v>
      </c>
      <c r="F869" s="26">
        <f t="shared" si="97"/>
        <v>86.4</v>
      </c>
      <c r="G869" s="8">
        <v>118108</v>
      </c>
      <c r="H869" s="8" t="s">
        <v>1689</v>
      </c>
      <c r="I869" s="8">
        <v>1</v>
      </c>
      <c r="J869" s="8">
        <v>1</v>
      </c>
      <c r="K869" s="8">
        <f t="shared" si="95"/>
        <v>0</v>
      </c>
      <c r="L869" s="6" t="s">
        <v>1177</v>
      </c>
      <c r="M869" s="7">
        <v>45850</v>
      </c>
      <c r="N869" s="9">
        <v>12312</v>
      </c>
      <c r="O869" s="6" t="s">
        <v>623</v>
      </c>
      <c r="P869" s="54">
        <v>58153121121</v>
      </c>
      <c r="Q869" s="54" t="s">
        <v>46</v>
      </c>
      <c r="R869" s="10">
        <v>4</v>
      </c>
      <c r="S869" s="40"/>
      <c r="T869" s="6" t="s">
        <v>24</v>
      </c>
      <c r="U869" s="6" t="str">
        <f>VLOOKUP(O869,'Customer List'!B:C,2,)</f>
        <v>Bhuvneshwar</v>
      </c>
      <c r="V869" s="47"/>
      <c r="W869" s="7">
        <v>45853</v>
      </c>
      <c r="X869" s="6">
        <f t="shared" si="98"/>
        <v>3</v>
      </c>
      <c r="Y869" s="6" t="str">
        <f t="shared" si="99"/>
        <v>Saturday</v>
      </c>
      <c r="Z869" s="6" t="str">
        <f t="shared" si="100"/>
        <v>Tuesday</v>
      </c>
    </row>
    <row r="870" spans="1:26" x14ac:dyDescent="0.25">
      <c r="A870" s="6">
        <f t="shared" si="101"/>
        <v>869</v>
      </c>
      <c r="B870" s="6" t="s">
        <v>896</v>
      </c>
      <c r="C870" s="7">
        <v>45835</v>
      </c>
      <c r="D870" s="7">
        <v>45845</v>
      </c>
      <c r="E870" s="24">
        <v>201</v>
      </c>
      <c r="F870" s="26">
        <f t="shared" si="97"/>
        <v>201</v>
      </c>
      <c r="G870" s="8">
        <v>124210</v>
      </c>
      <c r="H870" s="8" t="s">
        <v>1690</v>
      </c>
      <c r="I870" s="8">
        <v>1</v>
      </c>
      <c r="J870" s="8">
        <v>1</v>
      </c>
      <c r="K870" s="8">
        <f t="shared" si="95"/>
        <v>0</v>
      </c>
      <c r="L870" s="6" t="s">
        <v>1177</v>
      </c>
      <c r="M870" s="7">
        <v>45850</v>
      </c>
      <c r="N870" s="9">
        <v>28642.5</v>
      </c>
      <c r="O870" s="6" t="s">
        <v>623</v>
      </c>
      <c r="P870" s="54">
        <v>58153121121</v>
      </c>
      <c r="Q870" s="54" t="s">
        <v>46</v>
      </c>
      <c r="R870" s="10">
        <v>4</v>
      </c>
      <c r="S870" s="40"/>
      <c r="T870" s="6" t="s">
        <v>24</v>
      </c>
      <c r="U870" s="6" t="str">
        <f>VLOOKUP(O870,'Customer List'!B:C,2,)</f>
        <v>Bhuvneshwar</v>
      </c>
      <c r="V870" s="47"/>
      <c r="W870" s="7">
        <v>45853</v>
      </c>
      <c r="X870" s="6">
        <f t="shared" si="98"/>
        <v>3</v>
      </c>
      <c r="Y870" s="6" t="str">
        <f t="shared" si="99"/>
        <v>Saturday</v>
      </c>
      <c r="Z870" s="6" t="str">
        <f t="shared" si="100"/>
        <v>Tuesday</v>
      </c>
    </row>
    <row r="871" spans="1:26" x14ac:dyDescent="0.25">
      <c r="A871" s="6">
        <f t="shared" si="101"/>
        <v>870</v>
      </c>
      <c r="B871" s="6" t="s">
        <v>896</v>
      </c>
      <c r="C871" s="7">
        <v>45835</v>
      </c>
      <c r="D871" s="7">
        <v>45845</v>
      </c>
      <c r="E871" s="24">
        <v>162</v>
      </c>
      <c r="F871" s="26">
        <f t="shared" si="97"/>
        <v>162</v>
      </c>
      <c r="G871" s="8">
        <v>124312</v>
      </c>
      <c r="H871" s="8" t="s">
        <v>1691</v>
      </c>
      <c r="I871" s="8">
        <v>1</v>
      </c>
      <c r="J871" s="8">
        <v>1</v>
      </c>
      <c r="K871" s="8">
        <f t="shared" ref="K871:K934" si="102">I871-J871</f>
        <v>0</v>
      </c>
      <c r="L871" s="6" t="s">
        <v>1177</v>
      </c>
      <c r="M871" s="7">
        <v>45850</v>
      </c>
      <c r="N871" s="9">
        <v>23085</v>
      </c>
      <c r="O871" s="6" t="s">
        <v>623</v>
      </c>
      <c r="P871" s="54">
        <v>58153121121</v>
      </c>
      <c r="Q871" s="54" t="s">
        <v>46</v>
      </c>
      <c r="R871" s="10">
        <v>4</v>
      </c>
      <c r="S871" s="40"/>
      <c r="T871" s="6" t="s">
        <v>24</v>
      </c>
      <c r="U871" s="6" t="str">
        <f>VLOOKUP(O871,'Customer List'!B:C,2,)</f>
        <v>Bhuvneshwar</v>
      </c>
      <c r="V871" s="47"/>
      <c r="W871" s="7">
        <v>45853</v>
      </c>
      <c r="X871" s="6">
        <f t="shared" si="98"/>
        <v>3</v>
      </c>
      <c r="Y871" s="6" t="str">
        <f t="shared" si="99"/>
        <v>Saturday</v>
      </c>
      <c r="Z871" s="6" t="str">
        <f t="shared" si="100"/>
        <v>Tuesday</v>
      </c>
    </row>
    <row r="872" spans="1:26" x14ac:dyDescent="0.25">
      <c r="A872" s="6">
        <f t="shared" si="101"/>
        <v>871</v>
      </c>
      <c r="B872" s="6" t="s">
        <v>896</v>
      </c>
      <c r="C872" s="7">
        <v>45835</v>
      </c>
      <c r="D872" s="7">
        <v>45845</v>
      </c>
      <c r="E872" s="24">
        <v>141</v>
      </c>
      <c r="F872" s="26">
        <f t="shared" si="97"/>
        <v>141</v>
      </c>
      <c r="G872" s="8">
        <v>126606</v>
      </c>
      <c r="H872" s="8" t="s">
        <v>1692</v>
      </c>
      <c r="I872" s="8">
        <v>1</v>
      </c>
      <c r="J872" s="8">
        <v>1</v>
      </c>
      <c r="K872" s="8">
        <f t="shared" si="102"/>
        <v>0</v>
      </c>
      <c r="L872" s="6" t="s">
        <v>1177</v>
      </c>
      <c r="M872" s="7">
        <v>45850</v>
      </c>
      <c r="N872" s="9">
        <v>20092.5</v>
      </c>
      <c r="O872" s="6" t="s">
        <v>623</v>
      </c>
      <c r="P872" s="54">
        <v>58153121121</v>
      </c>
      <c r="Q872" s="54" t="s">
        <v>46</v>
      </c>
      <c r="R872" s="10">
        <v>4</v>
      </c>
      <c r="S872" s="40"/>
      <c r="T872" s="6" t="s">
        <v>24</v>
      </c>
      <c r="U872" s="6" t="str">
        <f>VLOOKUP(O872,'Customer List'!B:C,2,)</f>
        <v>Bhuvneshwar</v>
      </c>
      <c r="V872" s="47"/>
      <c r="W872" s="7">
        <v>45853</v>
      </c>
      <c r="X872" s="6">
        <f t="shared" si="98"/>
        <v>3</v>
      </c>
      <c r="Y872" s="6" t="str">
        <f t="shared" si="99"/>
        <v>Saturday</v>
      </c>
      <c r="Z872" s="6" t="str">
        <f t="shared" si="100"/>
        <v>Tuesday</v>
      </c>
    </row>
    <row r="873" spans="1:26" x14ac:dyDescent="0.25">
      <c r="A873" s="6">
        <f t="shared" si="101"/>
        <v>872</v>
      </c>
      <c r="B873" s="6" t="s">
        <v>896</v>
      </c>
      <c r="C873" s="7">
        <v>45835</v>
      </c>
      <c r="D873" s="7">
        <v>45845</v>
      </c>
      <c r="E873" s="24">
        <v>186.6</v>
      </c>
      <c r="F873" s="26">
        <f t="shared" si="97"/>
        <v>186.6</v>
      </c>
      <c r="G873" s="8">
        <v>126618</v>
      </c>
      <c r="H873" s="8" t="s">
        <v>1693</v>
      </c>
      <c r="I873" s="8">
        <v>1</v>
      </c>
      <c r="J873" s="8">
        <v>1</v>
      </c>
      <c r="K873" s="8">
        <f t="shared" si="102"/>
        <v>0</v>
      </c>
      <c r="L873" s="6" t="s">
        <v>984</v>
      </c>
      <c r="M873" s="7">
        <v>45847</v>
      </c>
      <c r="N873" s="9">
        <v>28923</v>
      </c>
      <c r="O873" s="6" t="s">
        <v>234</v>
      </c>
      <c r="P873" s="54">
        <v>58152972625</v>
      </c>
      <c r="Q873" s="54" t="s">
        <v>46</v>
      </c>
      <c r="R873" s="10">
        <v>4</v>
      </c>
      <c r="S873" s="40"/>
      <c r="T873" s="6" t="s">
        <v>24</v>
      </c>
      <c r="U873" s="6" t="str">
        <f>VLOOKUP(O873,'Customer List'!B:C,2,)</f>
        <v>Kolkata</v>
      </c>
      <c r="V873" s="47"/>
      <c r="W873" s="7">
        <v>45848</v>
      </c>
      <c r="X873" s="6">
        <f t="shared" si="98"/>
        <v>1</v>
      </c>
      <c r="Y873" s="6" t="str">
        <f t="shared" si="99"/>
        <v>Wednesday</v>
      </c>
      <c r="Z873" s="6" t="str">
        <f t="shared" si="100"/>
        <v>Thursday</v>
      </c>
    </row>
    <row r="874" spans="1:26" x14ac:dyDescent="0.25">
      <c r="A874" s="6">
        <f t="shared" si="101"/>
        <v>873</v>
      </c>
      <c r="B874" s="6" t="s">
        <v>896</v>
      </c>
      <c r="C874" s="7">
        <v>45835</v>
      </c>
      <c r="D874" s="7">
        <v>45845</v>
      </c>
      <c r="E874" s="24">
        <v>165.6</v>
      </c>
      <c r="F874" s="26">
        <f t="shared" si="97"/>
        <v>165.6</v>
      </c>
      <c r="G874" s="8">
        <v>128004</v>
      </c>
      <c r="H874" s="8" t="s">
        <v>1694</v>
      </c>
      <c r="I874" s="8">
        <v>1</v>
      </c>
      <c r="J874" s="8">
        <v>1</v>
      </c>
      <c r="K874" s="8">
        <f t="shared" si="102"/>
        <v>0</v>
      </c>
      <c r="L874" s="6" t="s">
        <v>1177</v>
      </c>
      <c r="M874" s="7">
        <v>45850</v>
      </c>
      <c r="N874" s="9">
        <v>23598</v>
      </c>
      <c r="O874" s="6" t="s">
        <v>623</v>
      </c>
      <c r="P874" s="54">
        <v>58153121121</v>
      </c>
      <c r="Q874" s="54" t="s">
        <v>46</v>
      </c>
      <c r="R874" s="10">
        <v>4</v>
      </c>
      <c r="S874" s="40"/>
      <c r="T874" s="6" t="s">
        <v>24</v>
      </c>
      <c r="U874" s="6" t="str">
        <f>VLOOKUP(O874,'Customer List'!B:C,2,)</f>
        <v>Bhuvneshwar</v>
      </c>
      <c r="V874" s="47"/>
      <c r="W874" s="7">
        <v>45853</v>
      </c>
      <c r="X874" s="6">
        <f t="shared" si="98"/>
        <v>3</v>
      </c>
      <c r="Y874" s="6" t="str">
        <f t="shared" si="99"/>
        <v>Saturday</v>
      </c>
      <c r="Z874" s="6" t="str">
        <f t="shared" si="100"/>
        <v>Tuesday</v>
      </c>
    </row>
    <row r="875" spans="1:26" x14ac:dyDescent="0.25">
      <c r="A875" s="6">
        <f t="shared" si="101"/>
        <v>874</v>
      </c>
      <c r="B875" s="6" t="s">
        <v>896</v>
      </c>
      <c r="C875" s="7">
        <v>45835</v>
      </c>
      <c r="D875" s="7">
        <v>45845</v>
      </c>
      <c r="E875" s="24">
        <v>327.60000000000002</v>
      </c>
      <c r="F875" s="26">
        <f t="shared" si="97"/>
        <v>327.60000000000002</v>
      </c>
      <c r="G875" s="8">
        <v>133310</v>
      </c>
      <c r="H875" s="8" t="s">
        <v>1695</v>
      </c>
      <c r="I875" s="8">
        <v>1</v>
      </c>
      <c r="J875" s="8">
        <v>1</v>
      </c>
      <c r="K875" s="8">
        <f t="shared" si="102"/>
        <v>0</v>
      </c>
      <c r="L875" s="6" t="s">
        <v>940</v>
      </c>
      <c r="M875" s="7">
        <v>45846</v>
      </c>
      <c r="N875" s="9">
        <v>50778</v>
      </c>
      <c r="O875" s="6" t="s">
        <v>230</v>
      </c>
      <c r="P875" s="54" t="s">
        <v>1140</v>
      </c>
      <c r="Q875" s="54" t="s">
        <v>46</v>
      </c>
      <c r="R875" s="10">
        <v>4</v>
      </c>
      <c r="S875" s="40" t="s">
        <v>1141</v>
      </c>
      <c r="T875" s="6" t="s">
        <v>24</v>
      </c>
      <c r="U875" s="6" t="str">
        <f>VLOOKUP(O875,'Customer List'!B:C,2,)</f>
        <v>Punjab</v>
      </c>
      <c r="V875" s="47"/>
      <c r="W875" s="7">
        <v>45848</v>
      </c>
      <c r="X875" s="6">
        <f t="shared" si="98"/>
        <v>2</v>
      </c>
      <c r="Y875" s="6" t="str">
        <f t="shared" si="99"/>
        <v>Tuesday</v>
      </c>
      <c r="Z875" s="6" t="str">
        <f t="shared" si="100"/>
        <v>Thursday</v>
      </c>
    </row>
    <row r="876" spans="1:26" x14ac:dyDescent="0.25">
      <c r="A876" s="6">
        <f t="shared" si="101"/>
        <v>875</v>
      </c>
      <c r="B876" s="6" t="s">
        <v>896</v>
      </c>
      <c r="C876" s="7">
        <v>45835</v>
      </c>
      <c r="D876" s="7">
        <v>45845</v>
      </c>
      <c r="E876" s="24">
        <v>219</v>
      </c>
      <c r="F876" s="26">
        <f t="shared" si="97"/>
        <v>219</v>
      </c>
      <c r="G876" s="8">
        <v>134019</v>
      </c>
      <c r="H876" s="8" t="s">
        <v>1696</v>
      </c>
      <c r="I876" s="8">
        <v>1</v>
      </c>
      <c r="J876" s="8">
        <v>1</v>
      </c>
      <c r="K876" s="8">
        <f t="shared" si="102"/>
        <v>0</v>
      </c>
      <c r="L876" s="6" t="s">
        <v>984</v>
      </c>
      <c r="M876" s="7">
        <v>45847</v>
      </c>
      <c r="N876" s="9">
        <v>27156</v>
      </c>
      <c r="O876" s="6" t="s">
        <v>234</v>
      </c>
      <c r="P876" s="54">
        <v>58152972625</v>
      </c>
      <c r="Q876" s="54" t="s">
        <v>46</v>
      </c>
      <c r="R876" s="10">
        <v>4</v>
      </c>
      <c r="S876" s="40"/>
      <c r="T876" s="6" t="s">
        <v>24</v>
      </c>
      <c r="U876" s="6" t="str">
        <f>VLOOKUP(O876,'Customer List'!B:C,2,)</f>
        <v>Kolkata</v>
      </c>
      <c r="V876" s="47"/>
      <c r="W876" s="7">
        <v>45848</v>
      </c>
      <c r="X876" s="6">
        <f t="shared" si="98"/>
        <v>1</v>
      </c>
      <c r="Y876" s="6" t="str">
        <f t="shared" si="99"/>
        <v>Wednesday</v>
      </c>
      <c r="Z876" s="6" t="str">
        <f t="shared" si="100"/>
        <v>Thursday</v>
      </c>
    </row>
    <row r="877" spans="1:26" x14ac:dyDescent="0.25">
      <c r="A877" s="6">
        <f t="shared" si="101"/>
        <v>876</v>
      </c>
      <c r="B877" s="6" t="s">
        <v>896</v>
      </c>
      <c r="C877" s="7">
        <v>45835</v>
      </c>
      <c r="D877" s="7">
        <v>45845</v>
      </c>
      <c r="E877" s="24">
        <v>227.25</v>
      </c>
      <c r="F877" s="26">
        <f t="shared" si="97"/>
        <v>227.25</v>
      </c>
      <c r="G877" s="8">
        <v>134021</v>
      </c>
      <c r="H877" s="8" t="s">
        <v>1697</v>
      </c>
      <c r="I877" s="8">
        <v>1</v>
      </c>
      <c r="J877" s="8">
        <v>1</v>
      </c>
      <c r="K877" s="8">
        <f t="shared" si="102"/>
        <v>0</v>
      </c>
      <c r="L877" s="6" t="s">
        <v>1177</v>
      </c>
      <c r="M877" s="7">
        <v>45850</v>
      </c>
      <c r="N877" s="9">
        <v>25906.5</v>
      </c>
      <c r="O877" s="6" t="s">
        <v>623</v>
      </c>
      <c r="P877" s="54">
        <v>58153121121</v>
      </c>
      <c r="Q877" s="54" t="s">
        <v>46</v>
      </c>
      <c r="R877" s="10">
        <v>4</v>
      </c>
      <c r="S877" s="40"/>
      <c r="T877" s="6" t="s">
        <v>24</v>
      </c>
      <c r="U877" s="6" t="str">
        <f>VLOOKUP(O877,'Customer List'!B:C,2,)</f>
        <v>Bhuvneshwar</v>
      </c>
      <c r="V877" s="47"/>
      <c r="W877" s="7">
        <v>45853</v>
      </c>
      <c r="X877" s="6">
        <f t="shared" si="98"/>
        <v>3</v>
      </c>
      <c r="Y877" s="6" t="str">
        <f t="shared" si="99"/>
        <v>Saturday</v>
      </c>
      <c r="Z877" s="6" t="str">
        <f t="shared" si="100"/>
        <v>Tuesday</v>
      </c>
    </row>
    <row r="878" spans="1:26" x14ac:dyDescent="0.25">
      <c r="A878" s="6">
        <f t="shared" si="101"/>
        <v>877</v>
      </c>
      <c r="B878" s="6" t="s">
        <v>896</v>
      </c>
      <c r="C878" s="7">
        <v>45835</v>
      </c>
      <c r="D878" s="7">
        <v>45845</v>
      </c>
      <c r="E878" s="24">
        <v>208.2</v>
      </c>
      <c r="F878" s="26">
        <f t="shared" si="97"/>
        <v>208.2</v>
      </c>
      <c r="G878" s="8">
        <v>135216</v>
      </c>
      <c r="H878" s="8" t="s">
        <v>1698</v>
      </c>
      <c r="I878" s="8">
        <v>1</v>
      </c>
      <c r="J878" s="8">
        <v>1</v>
      </c>
      <c r="K878" s="8">
        <f t="shared" si="102"/>
        <v>0</v>
      </c>
      <c r="L878" s="6" t="s">
        <v>984</v>
      </c>
      <c r="M878" s="7">
        <v>45847</v>
      </c>
      <c r="N878" s="9">
        <v>32271</v>
      </c>
      <c r="O878" s="6" t="s">
        <v>234</v>
      </c>
      <c r="P878" s="54">
        <v>58152972625</v>
      </c>
      <c r="Q878" s="54" t="s">
        <v>46</v>
      </c>
      <c r="R878" s="10">
        <v>4</v>
      </c>
      <c r="S878" s="40"/>
      <c r="T878" s="6" t="s">
        <v>24</v>
      </c>
      <c r="U878" s="6" t="str">
        <f>VLOOKUP(O878,'Customer List'!B:C,2,)</f>
        <v>Kolkata</v>
      </c>
      <c r="V878" s="47"/>
      <c r="W878" s="7">
        <v>45848</v>
      </c>
      <c r="X878" s="6">
        <f t="shared" si="98"/>
        <v>1</v>
      </c>
      <c r="Y878" s="6" t="str">
        <f t="shared" si="99"/>
        <v>Wednesday</v>
      </c>
      <c r="Z878" s="6" t="str">
        <f t="shared" si="100"/>
        <v>Thursday</v>
      </c>
    </row>
    <row r="879" spans="1:26" x14ac:dyDescent="0.25">
      <c r="A879" s="6">
        <f t="shared" si="101"/>
        <v>878</v>
      </c>
      <c r="B879" s="6" t="s">
        <v>896</v>
      </c>
      <c r="C879" s="7">
        <v>45835</v>
      </c>
      <c r="D879" s="7">
        <v>45845</v>
      </c>
      <c r="E879" s="24">
        <v>160.80000000000001</v>
      </c>
      <c r="F879" s="26">
        <f t="shared" si="97"/>
        <v>160.80000000000001</v>
      </c>
      <c r="G879" s="8">
        <v>140704</v>
      </c>
      <c r="H879" s="8" t="s">
        <v>1699</v>
      </c>
      <c r="I879" s="8">
        <v>1</v>
      </c>
      <c r="J879" s="8">
        <v>1</v>
      </c>
      <c r="K879" s="8">
        <f t="shared" si="102"/>
        <v>0</v>
      </c>
      <c r="L879" s="6" t="s">
        <v>984</v>
      </c>
      <c r="M879" s="7">
        <v>45847</v>
      </c>
      <c r="N879" s="9">
        <v>24924</v>
      </c>
      <c r="O879" s="6" t="s">
        <v>234</v>
      </c>
      <c r="P879" s="54">
        <v>58152972625</v>
      </c>
      <c r="Q879" s="54" t="s">
        <v>46</v>
      </c>
      <c r="R879" s="10">
        <v>4</v>
      </c>
      <c r="S879" s="40"/>
      <c r="T879" s="6" t="s">
        <v>24</v>
      </c>
      <c r="U879" s="6" t="str">
        <f>VLOOKUP(O879,'Customer List'!B:C,2,)</f>
        <v>Kolkata</v>
      </c>
      <c r="V879" s="47"/>
      <c r="W879" s="7">
        <v>45848</v>
      </c>
      <c r="X879" s="6">
        <f t="shared" si="98"/>
        <v>1</v>
      </c>
      <c r="Y879" s="6" t="str">
        <f t="shared" si="99"/>
        <v>Wednesday</v>
      </c>
      <c r="Z879" s="6" t="str">
        <f t="shared" si="100"/>
        <v>Thursday</v>
      </c>
    </row>
    <row r="880" spans="1:26" x14ac:dyDescent="0.25">
      <c r="A880" s="6">
        <f t="shared" si="101"/>
        <v>879</v>
      </c>
      <c r="B880" s="6" t="s">
        <v>896</v>
      </c>
      <c r="C880" s="7">
        <v>45835</v>
      </c>
      <c r="D880" s="7">
        <v>45845</v>
      </c>
      <c r="E880" s="24">
        <v>225.6</v>
      </c>
      <c r="F880" s="26">
        <f t="shared" si="97"/>
        <v>225.6</v>
      </c>
      <c r="G880" s="8">
        <v>142506</v>
      </c>
      <c r="H880" s="8" t="s">
        <v>1700</v>
      </c>
      <c r="I880" s="8">
        <v>1</v>
      </c>
      <c r="J880" s="8">
        <v>1</v>
      </c>
      <c r="K880" s="8">
        <f t="shared" si="102"/>
        <v>0</v>
      </c>
      <c r="L880" s="6" t="s">
        <v>1177</v>
      </c>
      <c r="M880" s="7">
        <v>45850</v>
      </c>
      <c r="N880" s="9">
        <v>32148</v>
      </c>
      <c r="O880" s="6" t="s">
        <v>623</v>
      </c>
      <c r="P880" s="54">
        <v>58153121121</v>
      </c>
      <c r="Q880" s="54" t="s">
        <v>46</v>
      </c>
      <c r="R880" s="10">
        <v>4</v>
      </c>
      <c r="S880" s="40"/>
      <c r="T880" s="6" t="s">
        <v>24</v>
      </c>
      <c r="U880" s="6" t="str">
        <f>VLOOKUP(O880,'Customer List'!B:C,2,)</f>
        <v>Bhuvneshwar</v>
      </c>
      <c r="V880" s="47"/>
      <c r="W880" s="7">
        <v>45853</v>
      </c>
      <c r="X880" s="6">
        <f t="shared" si="98"/>
        <v>3</v>
      </c>
      <c r="Y880" s="6" t="str">
        <f t="shared" si="99"/>
        <v>Saturday</v>
      </c>
      <c r="Z880" s="6" t="str">
        <f t="shared" si="100"/>
        <v>Tuesday</v>
      </c>
    </row>
    <row r="881" spans="1:26" x14ac:dyDescent="0.25">
      <c r="A881" s="6">
        <f t="shared" si="101"/>
        <v>880</v>
      </c>
      <c r="B881" s="6" t="s">
        <v>896</v>
      </c>
      <c r="C881" s="7">
        <v>45835</v>
      </c>
      <c r="D881" s="7">
        <v>45845</v>
      </c>
      <c r="E881" s="24">
        <v>196.5</v>
      </c>
      <c r="F881" s="26">
        <f t="shared" si="97"/>
        <v>196.5</v>
      </c>
      <c r="G881" s="8">
        <v>142521</v>
      </c>
      <c r="H881" s="8" t="s">
        <v>1701</v>
      </c>
      <c r="I881" s="8">
        <v>1</v>
      </c>
      <c r="J881" s="8">
        <v>1</v>
      </c>
      <c r="K881" s="8">
        <f t="shared" si="102"/>
        <v>0</v>
      </c>
      <c r="L881" s="6" t="s">
        <v>1177</v>
      </c>
      <c r="M881" s="7">
        <v>45850</v>
      </c>
      <c r="N881" s="9">
        <v>22401</v>
      </c>
      <c r="O881" s="6" t="s">
        <v>623</v>
      </c>
      <c r="P881" s="54">
        <v>58153121121</v>
      </c>
      <c r="Q881" s="54" t="s">
        <v>46</v>
      </c>
      <c r="R881" s="10">
        <v>4</v>
      </c>
      <c r="S881" s="40"/>
      <c r="T881" s="6" t="s">
        <v>24</v>
      </c>
      <c r="U881" s="6" t="str">
        <f>VLOOKUP(O881,'Customer List'!B:C,2,)</f>
        <v>Bhuvneshwar</v>
      </c>
      <c r="V881" s="47"/>
      <c r="W881" s="7">
        <v>45853</v>
      </c>
      <c r="X881" s="6">
        <f t="shared" si="98"/>
        <v>3</v>
      </c>
      <c r="Y881" s="6" t="str">
        <f t="shared" si="99"/>
        <v>Saturday</v>
      </c>
      <c r="Z881" s="6" t="str">
        <f t="shared" si="100"/>
        <v>Tuesday</v>
      </c>
    </row>
    <row r="882" spans="1:26" x14ac:dyDescent="0.25">
      <c r="A882" s="6">
        <f t="shared" si="101"/>
        <v>881</v>
      </c>
      <c r="B882" s="6" t="s">
        <v>896</v>
      </c>
      <c r="C882" s="7">
        <v>45835</v>
      </c>
      <c r="D882" s="7">
        <v>45845</v>
      </c>
      <c r="E882" s="24">
        <v>186.6</v>
      </c>
      <c r="F882" s="26">
        <f t="shared" si="97"/>
        <v>186.6</v>
      </c>
      <c r="G882" s="8">
        <v>150408</v>
      </c>
      <c r="H882" s="8" t="s">
        <v>1702</v>
      </c>
      <c r="I882" s="8">
        <v>1</v>
      </c>
      <c r="J882" s="8">
        <v>1</v>
      </c>
      <c r="K882" s="8">
        <f t="shared" si="102"/>
        <v>0</v>
      </c>
      <c r="L882" s="6" t="s">
        <v>1177</v>
      </c>
      <c r="M882" s="7">
        <v>45850</v>
      </c>
      <c r="N882" s="9">
        <v>26590.5</v>
      </c>
      <c r="O882" s="6" t="s">
        <v>623</v>
      </c>
      <c r="P882" s="54">
        <v>58153121121</v>
      </c>
      <c r="Q882" s="54" t="s">
        <v>46</v>
      </c>
      <c r="R882" s="10">
        <v>4</v>
      </c>
      <c r="S882" s="40"/>
      <c r="T882" s="6" t="s">
        <v>24</v>
      </c>
      <c r="U882" s="6" t="str">
        <f>VLOOKUP(O882,'Customer List'!B:C,2,)</f>
        <v>Bhuvneshwar</v>
      </c>
      <c r="V882" s="47"/>
      <c r="W882" s="7">
        <v>45853</v>
      </c>
      <c r="X882" s="6">
        <f t="shared" si="98"/>
        <v>3</v>
      </c>
      <c r="Y882" s="6" t="str">
        <f t="shared" si="99"/>
        <v>Saturday</v>
      </c>
      <c r="Z882" s="6" t="str">
        <f t="shared" si="100"/>
        <v>Tuesday</v>
      </c>
    </row>
    <row r="883" spans="1:26" x14ac:dyDescent="0.25">
      <c r="A883" s="6">
        <f t="shared" si="101"/>
        <v>882</v>
      </c>
      <c r="B883" s="6" t="s">
        <v>896</v>
      </c>
      <c r="C883" s="7">
        <v>45835</v>
      </c>
      <c r="D883" s="7">
        <v>45845</v>
      </c>
      <c r="E883" s="24">
        <v>56.4</v>
      </c>
      <c r="F883" s="26">
        <f t="shared" si="97"/>
        <v>56.4</v>
      </c>
      <c r="G883" s="8">
        <v>158015</v>
      </c>
      <c r="H883" s="8" t="s">
        <v>1703</v>
      </c>
      <c r="I883" s="8">
        <v>1</v>
      </c>
      <c r="J883" s="8">
        <v>1</v>
      </c>
      <c r="K883" s="8">
        <f t="shared" si="102"/>
        <v>0</v>
      </c>
      <c r="L883" s="6" t="s">
        <v>1177</v>
      </c>
      <c r="M883" s="7">
        <v>45850</v>
      </c>
      <c r="N883" s="9">
        <v>8037</v>
      </c>
      <c r="O883" s="6" t="s">
        <v>623</v>
      </c>
      <c r="P883" s="54">
        <v>58153121121</v>
      </c>
      <c r="Q883" s="54" t="s">
        <v>46</v>
      </c>
      <c r="R883" s="10">
        <v>4</v>
      </c>
      <c r="S883" s="40"/>
      <c r="T883" s="6" t="s">
        <v>24</v>
      </c>
      <c r="U883" s="6" t="str">
        <f>VLOOKUP(O883,'Customer List'!B:C,2,)</f>
        <v>Bhuvneshwar</v>
      </c>
      <c r="V883" s="47"/>
      <c r="W883" s="7">
        <v>45853</v>
      </c>
      <c r="X883" s="6">
        <f t="shared" si="98"/>
        <v>3</v>
      </c>
      <c r="Y883" s="6" t="str">
        <f t="shared" si="99"/>
        <v>Saturday</v>
      </c>
      <c r="Z883" s="6" t="str">
        <f t="shared" si="100"/>
        <v>Tuesday</v>
      </c>
    </row>
    <row r="884" spans="1:26" x14ac:dyDescent="0.25">
      <c r="A884" s="6">
        <f t="shared" si="101"/>
        <v>883</v>
      </c>
      <c r="B884" s="6" t="s">
        <v>896</v>
      </c>
      <c r="C884" s="7">
        <v>45835</v>
      </c>
      <c r="D884" s="7">
        <v>45845</v>
      </c>
      <c r="E884" s="24">
        <v>46.8</v>
      </c>
      <c r="F884" s="26">
        <f t="shared" si="97"/>
        <v>46.8</v>
      </c>
      <c r="G884" s="8">
        <v>160903</v>
      </c>
      <c r="H884" s="8" t="s">
        <v>1565</v>
      </c>
      <c r="I884" s="8">
        <v>1</v>
      </c>
      <c r="J884" s="8">
        <v>1</v>
      </c>
      <c r="K884" s="8">
        <f t="shared" si="102"/>
        <v>0</v>
      </c>
      <c r="L884" s="6" t="s">
        <v>940</v>
      </c>
      <c r="M884" s="7">
        <v>45846</v>
      </c>
      <c r="N884" s="9">
        <v>7254</v>
      </c>
      <c r="O884" s="6" t="s">
        <v>230</v>
      </c>
      <c r="P884" s="54" t="s">
        <v>1140</v>
      </c>
      <c r="Q884" s="54" t="s">
        <v>46</v>
      </c>
      <c r="R884" s="10">
        <v>4</v>
      </c>
      <c r="S884" s="40" t="s">
        <v>1141</v>
      </c>
      <c r="T884" s="6" t="s">
        <v>24</v>
      </c>
      <c r="U884" s="6" t="str">
        <f>VLOOKUP(O884,'Customer List'!B:C,2,)</f>
        <v>Punjab</v>
      </c>
      <c r="V884" s="47"/>
      <c r="W884" s="7">
        <v>45848</v>
      </c>
      <c r="X884" s="6">
        <f t="shared" si="98"/>
        <v>2</v>
      </c>
      <c r="Y884" s="6" t="str">
        <f t="shared" si="99"/>
        <v>Tuesday</v>
      </c>
      <c r="Z884" s="6" t="str">
        <f t="shared" si="100"/>
        <v>Thursday</v>
      </c>
    </row>
    <row r="885" spans="1:26" x14ac:dyDescent="0.25">
      <c r="A885" s="6">
        <f t="shared" si="101"/>
        <v>884</v>
      </c>
      <c r="B885" s="6" t="s">
        <v>896</v>
      </c>
      <c r="C885" s="7">
        <v>45835</v>
      </c>
      <c r="D885" s="7">
        <v>45845</v>
      </c>
      <c r="E885" s="24">
        <v>48</v>
      </c>
      <c r="F885" s="26">
        <f t="shared" si="97"/>
        <v>48</v>
      </c>
      <c r="G885" s="8">
        <v>166403</v>
      </c>
      <c r="H885" s="8" t="s">
        <v>1704</v>
      </c>
      <c r="I885" s="8">
        <v>1</v>
      </c>
      <c r="J885" s="8">
        <v>1</v>
      </c>
      <c r="K885" s="8">
        <f t="shared" si="102"/>
        <v>0</v>
      </c>
      <c r="L885" s="6" t="s">
        <v>984</v>
      </c>
      <c r="M885" s="7">
        <v>45847</v>
      </c>
      <c r="N885" s="9">
        <v>7440</v>
      </c>
      <c r="O885" s="6" t="s">
        <v>234</v>
      </c>
      <c r="P885" s="54">
        <v>58152972625</v>
      </c>
      <c r="Q885" s="54" t="s">
        <v>46</v>
      </c>
      <c r="R885" s="10">
        <v>4</v>
      </c>
      <c r="S885" s="40"/>
      <c r="T885" s="6" t="s">
        <v>24</v>
      </c>
      <c r="U885" s="6" t="str">
        <f>VLOOKUP(O885,'Customer List'!B:C,2,)</f>
        <v>Kolkata</v>
      </c>
      <c r="V885" s="47"/>
      <c r="W885" s="7">
        <v>45848</v>
      </c>
      <c r="X885" s="6">
        <f t="shared" si="98"/>
        <v>1</v>
      </c>
      <c r="Y885" s="6" t="str">
        <f t="shared" si="99"/>
        <v>Wednesday</v>
      </c>
      <c r="Z885" s="6" t="str">
        <f t="shared" si="100"/>
        <v>Thursday</v>
      </c>
    </row>
    <row r="886" spans="1:26" x14ac:dyDescent="0.25">
      <c r="A886" s="6">
        <f t="shared" si="101"/>
        <v>885</v>
      </c>
      <c r="B886" s="6" t="s">
        <v>896</v>
      </c>
      <c r="C886" s="7">
        <v>45835</v>
      </c>
      <c r="D886" s="7">
        <v>45845</v>
      </c>
      <c r="E886" s="24">
        <v>210</v>
      </c>
      <c r="F886" s="26">
        <f t="shared" si="97"/>
        <v>210</v>
      </c>
      <c r="G886" s="8">
        <v>300006</v>
      </c>
      <c r="H886" s="8" t="s">
        <v>1656</v>
      </c>
      <c r="I886" s="8">
        <v>1</v>
      </c>
      <c r="J886" s="8">
        <v>1</v>
      </c>
      <c r="K886" s="8">
        <f t="shared" si="102"/>
        <v>0</v>
      </c>
      <c r="L886" s="6" t="s">
        <v>997</v>
      </c>
      <c r="M886" s="7">
        <v>45847</v>
      </c>
      <c r="N886" s="9">
        <v>32550</v>
      </c>
      <c r="O886" s="6" t="s">
        <v>45</v>
      </c>
      <c r="P886" s="54">
        <v>58152973196</v>
      </c>
      <c r="Q886" s="54" t="s">
        <v>46</v>
      </c>
      <c r="R886" s="10">
        <v>4</v>
      </c>
      <c r="S886" s="40"/>
      <c r="T886" s="6" t="s">
        <v>24</v>
      </c>
      <c r="U886" s="6" t="str">
        <f>VLOOKUP(O886,'Customer List'!B:C,2,)</f>
        <v>Pune</v>
      </c>
      <c r="V886" s="47"/>
      <c r="W886" s="7">
        <v>45849</v>
      </c>
      <c r="X886" s="6">
        <f t="shared" si="98"/>
        <v>2</v>
      </c>
      <c r="Y886" s="6" t="str">
        <f t="shared" si="99"/>
        <v>Wednesday</v>
      </c>
      <c r="Z886" s="6" t="str">
        <f t="shared" si="100"/>
        <v>Friday</v>
      </c>
    </row>
    <row r="887" spans="1:26" x14ac:dyDescent="0.25">
      <c r="A887" s="6">
        <f t="shared" si="101"/>
        <v>886</v>
      </c>
      <c r="B887" s="6" t="s">
        <v>896</v>
      </c>
      <c r="C887" s="7">
        <v>45835</v>
      </c>
      <c r="D887" s="7">
        <v>45845</v>
      </c>
      <c r="E887" s="24">
        <v>36.6</v>
      </c>
      <c r="F887" s="26">
        <f t="shared" si="97"/>
        <v>73.2</v>
      </c>
      <c r="G887" s="8">
        <v>300308</v>
      </c>
      <c r="H887" s="8" t="s">
        <v>1485</v>
      </c>
      <c r="I887" s="8">
        <v>2</v>
      </c>
      <c r="J887" s="8">
        <v>2</v>
      </c>
      <c r="K887" s="8">
        <f t="shared" si="102"/>
        <v>0</v>
      </c>
      <c r="L887" s="6" t="s">
        <v>1166</v>
      </c>
      <c r="M887" s="7">
        <v>45850</v>
      </c>
      <c r="N887" s="9">
        <v>25779.599999999999</v>
      </c>
      <c r="O887" s="6" t="s">
        <v>900</v>
      </c>
      <c r="P887" s="54">
        <v>58153114902</v>
      </c>
      <c r="Q887" s="54" t="s">
        <v>46</v>
      </c>
      <c r="R887" s="10">
        <v>4</v>
      </c>
      <c r="S887" s="40"/>
      <c r="T887" s="6" t="s">
        <v>24</v>
      </c>
      <c r="U887" s="6" t="str">
        <f>VLOOKUP(O887,'Customer List'!B:C,2,)</f>
        <v>Coimbatore</v>
      </c>
      <c r="V887" s="47"/>
      <c r="W887" s="7">
        <v>45852</v>
      </c>
      <c r="X887" s="6">
        <f t="shared" si="98"/>
        <v>2</v>
      </c>
      <c r="Y887" s="6" t="str">
        <f t="shared" si="99"/>
        <v>Saturday</v>
      </c>
      <c r="Z887" s="6" t="str">
        <f t="shared" si="100"/>
        <v>Monday</v>
      </c>
    </row>
    <row r="888" spans="1:26" x14ac:dyDescent="0.25">
      <c r="A888" s="6">
        <f t="shared" si="101"/>
        <v>887</v>
      </c>
      <c r="B888" s="6" t="s">
        <v>896</v>
      </c>
      <c r="C888" s="7">
        <v>45835</v>
      </c>
      <c r="D888" s="7">
        <v>45845</v>
      </c>
      <c r="E888" s="24">
        <v>49.8</v>
      </c>
      <c r="F888" s="26">
        <f t="shared" si="97"/>
        <v>249</v>
      </c>
      <c r="G888" s="8">
        <v>300312</v>
      </c>
      <c r="H888" s="8" t="s">
        <v>223</v>
      </c>
      <c r="I888" s="8">
        <v>5</v>
      </c>
      <c r="J888" s="8">
        <v>5</v>
      </c>
      <c r="K888" s="8">
        <f t="shared" si="102"/>
        <v>0</v>
      </c>
      <c r="L888" s="6" t="s">
        <v>936</v>
      </c>
      <c r="M888" s="7">
        <v>45846</v>
      </c>
      <c r="N888" s="9">
        <v>45027.5</v>
      </c>
      <c r="O888" s="6" t="s">
        <v>901</v>
      </c>
      <c r="P888" s="54">
        <v>58152921794</v>
      </c>
      <c r="Q888" s="54" t="s">
        <v>46</v>
      </c>
      <c r="R888" s="10">
        <v>4</v>
      </c>
      <c r="S888" s="40"/>
      <c r="T888" s="6" t="s">
        <v>24</v>
      </c>
      <c r="U888" s="6" t="str">
        <f>VLOOKUP(O888,'Customer List'!B:C,2,)</f>
        <v>Karnataka</v>
      </c>
      <c r="V888" s="47"/>
      <c r="W888" s="7">
        <v>45848</v>
      </c>
      <c r="X888" s="6">
        <f t="shared" si="98"/>
        <v>2</v>
      </c>
      <c r="Y888" s="6" t="str">
        <f t="shared" si="99"/>
        <v>Tuesday</v>
      </c>
      <c r="Z888" s="6" t="str">
        <f t="shared" si="100"/>
        <v>Thursday</v>
      </c>
    </row>
    <row r="889" spans="1:26" x14ac:dyDescent="0.25">
      <c r="A889" s="6">
        <f t="shared" si="101"/>
        <v>888</v>
      </c>
      <c r="B889" s="6" t="s">
        <v>896</v>
      </c>
      <c r="C889" s="7">
        <v>45835</v>
      </c>
      <c r="D889" s="7">
        <v>45845</v>
      </c>
      <c r="E889" s="24">
        <v>30</v>
      </c>
      <c r="F889" s="26">
        <f t="shared" si="97"/>
        <v>120</v>
      </c>
      <c r="G889" s="8">
        <v>300406</v>
      </c>
      <c r="H889" s="8" t="s">
        <v>222</v>
      </c>
      <c r="I889" s="8">
        <v>4</v>
      </c>
      <c r="J889" s="8">
        <v>4</v>
      </c>
      <c r="K889" s="8">
        <f t="shared" si="102"/>
        <v>0</v>
      </c>
      <c r="L889" s="6" t="s">
        <v>936</v>
      </c>
      <c r="M889" s="7">
        <v>45846</v>
      </c>
      <c r="N889" s="9">
        <v>21700</v>
      </c>
      <c r="O889" s="6" t="s">
        <v>901</v>
      </c>
      <c r="P889" s="54">
        <v>58152921794</v>
      </c>
      <c r="Q889" s="54" t="s">
        <v>46</v>
      </c>
      <c r="R889" s="10">
        <v>4</v>
      </c>
      <c r="S889" s="40"/>
      <c r="T889" s="6" t="s">
        <v>24</v>
      </c>
      <c r="U889" s="6" t="str">
        <f>VLOOKUP(O889,'Customer List'!B:C,2,)</f>
        <v>Karnataka</v>
      </c>
      <c r="V889" s="47"/>
      <c r="W889" s="7">
        <v>45848</v>
      </c>
      <c r="X889" s="6">
        <f t="shared" si="98"/>
        <v>2</v>
      </c>
      <c r="Y889" s="6" t="str">
        <f t="shared" si="99"/>
        <v>Tuesday</v>
      </c>
      <c r="Z889" s="6" t="str">
        <f t="shared" si="100"/>
        <v>Thursday</v>
      </c>
    </row>
    <row r="890" spans="1:26" x14ac:dyDescent="0.25">
      <c r="A890" s="6">
        <f t="shared" si="101"/>
        <v>889</v>
      </c>
      <c r="B890" s="6" t="s">
        <v>896</v>
      </c>
      <c r="C890" s="7">
        <v>45835</v>
      </c>
      <c r="D890" s="7">
        <v>45845</v>
      </c>
      <c r="E890" s="24">
        <v>201</v>
      </c>
      <c r="F890" s="26">
        <f t="shared" si="97"/>
        <v>201</v>
      </c>
      <c r="G890" s="8">
        <v>300428</v>
      </c>
      <c r="H890" s="8" t="s">
        <v>1705</v>
      </c>
      <c r="I890" s="8">
        <v>1</v>
      </c>
      <c r="J890" s="8">
        <v>1</v>
      </c>
      <c r="K890" s="8">
        <f t="shared" si="102"/>
        <v>0</v>
      </c>
      <c r="L890" s="6" t="s">
        <v>1177</v>
      </c>
      <c r="M890" s="7">
        <v>45850</v>
      </c>
      <c r="N890" s="9">
        <v>28642.5</v>
      </c>
      <c r="O890" s="6" t="s">
        <v>623</v>
      </c>
      <c r="P890" s="54">
        <v>58153121121</v>
      </c>
      <c r="Q890" s="54" t="s">
        <v>46</v>
      </c>
      <c r="R890" s="10">
        <v>4</v>
      </c>
      <c r="S890" s="40"/>
      <c r="T890" s="6" t="s">
        <v>24</v>
      </c>
      <c r="U890" s="6" t="str">
        <f>VLOOKUP(O890,'Customer List'!B:C,2,)</f>
        <v>Bhuvneshwar</v>
      </c>
      <c r="V890" s="47"/>
      <c r="W890" s="7">
        <v>45853</v>
      </c>
      <c r="X890" s="6">
        <f t="shared" si="98"/>
        <v>3</v>
      </c>
      <c r="Y890" s="6" t="str">
        <f t="shared" si="99"/>
        <v>Saturday</v>
      </c>
      <c r="Z890" s="6" t="str">
        <f t="shared" si="100"/>
        <v>Tuesday</v>
      </c>
    </row>
    <row r="891" spans="1:26" x14ac:dyDescent="0.25">
      <c r="A891" s="6">
        <f t="shared" si="101"/>
        <v>890</v>
      </c>
      <c r="B891" s="6" t="s">
        <v>896</v>
      </c>
      <c r="C891" s="7">
        <v>45835</v>
      </c>
      <c r="D891" s="7">
        <v>45845</v>
      </c>
      <c r="E891" s="24">
        <v>114</v>
      </c>
      <c r="F891" s="26">
        <f t="shared" si="97"/>
        <v>114</v>
      </c>
      <c r="G891" s="8">
        <v>302077</v>
      </c>
      <c r="H891" s="8" t="s">
        <v>1706</v>
      </c>
      <c r="I891" s="8">
        <v>1</v>
      </c>
      <c r="J891" s="8">
        <v>1</v>
      </c>
      <c r="K891" s="8">
        <f t="shared" si="102"/>
        <v>0</v>
      </c>
      <c r="L891" s="6" t="s">
        <v>1177</v>
      </c>
      <c r="M891" s="7">
        <v>45850</v>
      </c>
      <c r="N891" s="9">
        <v>16245</v>
      </c>
      <c r="O891" s="6" t="s">
        <v>623</v>
      </c>
      <c r="P891" s="54">
        <v>58153121121</v>
      </c>
      <c r="Q891" s="54" t="s">
        <v>46</v>
      </c>
      <c r="R891" s="10">
        <v>4</v>
      </c>
      <c r="S891" s="40"/>
      <c r="T891" s="6" t="s">
        <v>24</v>
      </c>
      <c r="U891" s="6" t="str">
        <f>VLOOKUP(O891,'Customer List'!B:C,2,)</f>
        <v>Bhuvneshwar</v>
      </c>
      <c r="V891" s="47"/>
      <c r="W891" s="7">
        <v>45853</v>
      </c>
      <c r="X891" s="6">
        <f t="shared" si="98"/>
        <v>3</v>
      </c>
      <c r="Y891" s="6" t="str">
        <f t="shared" si="99"/>
        <v>Saturday</v>
      </c>
      <c r="Z891" s="6" t="str">
        <f t="shared" si="100"/>
        <v>Tuesday</v>
      </c>
    </row>
    <row r="892" spans="1:26" x14ac:dyDescent="0.25">
      <c r="A892" s="6">
        <f t="shared" si="101"/>
        <v>891</v>
      </c>
      <c r="B892" s="6" t="s">
        <v>896</v>
      </c>
      <c r="C892" s="7">
        <v>45835</v>
      </c>
      <c r="D892" s="7">
        <v>45845</v>
      </c>
      <c r="E892" s="24">
        <v>77.400000000000006</v>
      </c>
      <c r="F892" s="26">
        <f t="shared" si="97"/>
        <v>154.80000000000001</v>
      </c>
      <c r="G892" s="8">
        <v>302109</v>
      </c>
      <c r="H892" s="8" t="s">
        <v>1707</v>
      </c>
      <c r="I892" s="8">
        <v>2</v>
      </c>
      <c r="J892" s="8">
        <v>2</v>
      </c>
      <c r="K892" s="8">
        <f t="shared" si="102"/>
        <v>0</v>
      </c>
      <c r="L892" s="6" t="s">
        <v>988</v>
      </c>
      <c r="M892" s="7">
        <v>45847</v>
      </c>
      <c r="N892" s="9">
        <v>22059</v>
      </c>
      <c r="O892" s="6" t="s">
        <v>248</v>
      </c>
      <c r="P892" s="54">
        <v>58152972415</v>
      </c>
      <c r="Q892" s="54" t="s">
        <v>46</v>
      </c>
      <c r="R892" s="10">
        <v>4</v>
      </c>
      <c r="S892" s="40"/>
      <c r="T892" s="6" t="s">
        <v>24</v>
      </c>
      <c r="U892" s="6" t="str">
        <f>VLOOKUP(O892,'Customer List'!B:C,2,)</f>
        <v>Mumbai</v>
      </c>
      <c r="V892" s="47"/>
      <c r="W892" s="7">
        <v>45848</v>
      </c>
      <c r="X892" s="6">
        <f t="shared" si="98"/>
        <v>1</v>
      </c>
      <c r="Y892" s="6" t="str">
        <f t="shared" si="99"/>
        <v>Wednesday</v>
      </c>
      <c r="Z892" s="6" t="str">
        <f t="shared" si="100"/>
        <v>Thursday</v>
      </c>
    </row>
    <row r="893" spans="1:26" x14ac:dyDescent="0.25">
      <c r="A893" s="6">
        <f t="shared" si="101"/>
        <v>892</v>
      </c>
      <c r="B893" s="6" t="s">
        <v>896</v>
      </c>
      <c r="C893" s="7">
        <v>45835</v>
      </c>
      <c r="D893" s="7">
        <v>45845</v>
      </c>
      <c r="E893" s="24">
        <v>285.75</v>
      </c>
      <c r="F893" s="26">
        <f t="shared" si="97"/>
        <v>285.75</v>
      </c>
      <c r="G893" s="8">
        <v>302630</v>
      </c>
      <c r="H893" s="8" t="s">
        <v>1708</v>
      </c>
      <c r="I893" s="8">
        <v>1</v>
      </c>
      <c r="J893" s="8">
        <v>1</v>
      </c>
      <c r="K893" s="8">
        <f t="shared" si="102"/>
        <v>0</v>
      </c>
      <c r="L893" s="6" t="s">
        <v>1177</v>
      </c>
      <c r="M893" s="7">
        <v>45850</v>
      </c>
      <c r="N893" s="9">
        <v>32575.5</v>
      </c>
      <c r="O893" s="6" t="s">
        <v>623</v>
      </c>
      <c r="P893" s="54">
        <v>58153121121</v>
      </c>
      <c r="Q893" s="54" t="s">
        <v>46</v>
      </c>
      <c r="R893" s="10">
        <v>4</v>
      </c>
      <c r="S893" s="40"/>
      <c r="T893" s="6" t="s">
        <v>24</v>
      </c>
      <c r="U893" s="6" t="str">
        <f>VLOOKUP(O893,'Customer List'!B:C,2,)</f>
        <v>Bhuvneshwar</v>
      </c>
      <c r="V893" s="47"/>
      <c r="W893" s="7">
        <v>45853</v>
      </c>
      <c r="X893" s="6">
        <f t="shared" si="98"/>
        <v>3</v>
      </c>
      <c r="Y893" s="6" t="str">
        <f t="shared" si="99"/>
        <v>Saturday</v>
      </c>
      <c r="Z893" s="6" t="str">
        <f t="shared" si="100"/>
        <v>Tuesday</v>
      </c>
    </row>
    <row r="894" spans="1:26" x14ac:dyDescent="0.25">
      <c r="A894" s="6">
        <f t="shared" si="101"/>
        <v>893</v>
      </c>
      <c r="B894" s="6" t="s">
        <v>896</v>
      </c>
      <c r="C894" s="7">
        <v>45835</v>
      </c>
      <c r="D894" s="7">
        <v>45845</v>
      </c>
      <c r="E894" s="24">
        <v>151.19999999999999</v>
      </c>
      <c r="F894" s="26">
        <f t="shared" si="97"/>
        <v>151.19999999999999</v>
      </c>
      <c r="G894" s="8">
        <v>303706</v>
      </c>
      <c r="H894" s="8" t="s">
        <v>1709</v>
      </c>
      <c r="I894" s="8">
        <v>1</v>
      </c>
      <c r="J894" s="8"/>
      <c r="K894" s="8">
        <f t="shared" si="102"/>
        <v>1</v>
      </c>
      <c r="L894" s="6"/>
      <c r="M894" s="7"/>
      <c r="N894" s="9"/>
      <c r="O894" s="6" t="s">
        <v>909</v>
      </c>
      <c r="P894" s="54"/>
      <c r="Q894" s="54"/>
      <c r="R894" s="10">
        <v>4</v>
      </c>
      <c r="S894" s="40" t="s">
        <v>717</v>
      </c>
      <c r="T894" s="6" t="s">
        <v>24</v>
      </c>
      <c r="U894" s="6" t="str">
        <f>VLOOKUP(O894,'Customer List'!B:C,2,)</f>
        <v>Mumbai</v>
      </c>
      <c r="V894" s="48" t="s">
        <v>717</v>
      </c>
      <c r="W894" s="7"/>
      <c r="X894" s="6" t="str">
        <f t="shared" si="98"/>
        <v/>
      </c>
      <c r="Y894" s="6" t="str">
        <f t="shared" si="99"/>
        <v/>
      </c>
      <c r="Z894" s="6" t="str">
        <f t="shared" si="100"/>
        <v/>
      </c>
    </row>
    <row r="895" spans="1:26" x14ac:dyDescent="0.25">
      <c r="A895" s="6">
        <f t="shared" si="101"/>
        <v>894</v>
      </c>
      <c r="B895" s="6" t="s">
        <v>896</v>
      </c>
      <c r="C895" s="7">
        <v>45835</v>
      </c>
      <c r="D895" s="7">
        <v>45845</v>
      </c>
      <c r="E895" s="24">
        <v>159</v>
      </c>
      <c r="F895" s="26">
        <f t="shared" si="97"/>
        <v>159</v>
      </c>
      <c r="G895" s="8">
        <v>304024</v>
      </c>
      <c r="H895" s="8" t="s">
        <v>1710</v>
      </c>
      <c r="I895" s="8">
        <v>1</v>
      </c>
      <c r="J895" s="8">
        <v>1</v>
      </c>
      <c r="K895" s="8">
        <f t="shared" si="102"/>
        <v>0</v>
      </c>
      <c r="L895" s="6" t="s">
        <v>932</v>
      </c>
      <c r="M895" s="7">
        <v>45846</v>
      </c>
      <c r="N895" s="9">
        <v>24645</v>
      </c>
      <c r="O895" s="6" t="s">
        <v>910</v>
      </c>
      <c r="P895" s="54">
        <v>58152921212</v>
      </c>
      <c r="Q895" s="54" t="s">
        <v>46</v>
      </c>
      <c r="R895" s="10">
        <v>4</v>
      </c>
      <c r="S895" s="40"/>
      <c r="T895" s="6" t="s">
        <v>24</v>
      </c>
      <c r="U895" s="6" t="str">
        <f>VLOOKUP(O895,'Customer List'!B:C,2,)</f>
        <v>Banglore</v>
      </c>
      <c r="V895" s="47"/>
      <c r="W895" s="7">
        <v>45847</v>
      </c>
      <c r="X895" s="6">
        <f t="shared" si="98"/>
        <v>1</v>
      </c>
      <c r="Y895" s="6" t="str">
        <f t="shared" si="99"/>
        <v>Tuesday</v>
      </c>
      <c r="Z895" s="6" t="str">
        <f t="shared" si="100"/>
        <v>Wednesday</v>
      </c>
    </row>
    <row r="896" spans="1:26" x14ac:dyDescent="0.25">
      <c r="A896" s="6">
        <f t="shared" si="101"/>
        <v>895</v>
      </c>
      <c r="B896" s="6" t="s">
        <v>896</v>
      </c>
      <c r="C896" s="7">
        <v>45835</v>
      </c>
      <c r="D896" s="7">
        <v>45845</v>
      </c>
      <c r="E896" s="24">
        <v>16.8</v>
      </c>
      <c r="F896" s="26">
        <f t="shared" si="97"/>
        <v>16.8</v>
      </c>
      <c r="G896" s="8">
        <v>304105</v>
      </c>
      <c r="H896" s="8" t="s">
        <v>1711</v>
      </c>
      <c r="I896" s="8">
        <v>1</v>
      </c>
      <c r="J896" s="8">
        <v>1</v>
      </c>
      <c r="K896" s="8">
        <f t="shared" si="102"/>
        <v>0</v>
      </c>
      <c r="L896" s="6" t="s">
        <v>942</v>
      </c>
      <c r="M896" s="7">
        <v>45846</v>
      </c>
      <c r="N896" s="9">
        <v>3038</v>
      </c>
      <c r="O896" s="6" t="s">
        <v>111</v>
      </c>
      <c r="P896" s="54" t="s">
        <v>1139</v>
      </c>
      <c r="Q896" s="54" t="s">
        <v>46</v>
      </c>
      <c r="R896" s="10">
        <v>4</v>
      </c>
      <c r="S896" s="40"/>
      <c r="T896" s="6" t="s">
        <v>24</v>
      </c>
      <c r="U896" s="6" t="str">
        <f>VLOOKUP(O896,'Customer List'!B:C,2,)</f>
        <v>Chandigarh</v>
      </c>
      <c r="V896" s="47"/>
      <c r="W896" s="7">
        <v>45847</v>
      </c>
      <c r="X896" s="6">
        <f t="shared" si="98"/>
        <v>1</v>
      </c>
      <c r="Y896" s="6" t="str">
        <f t="shared" si="99"/>
        <v>Tuesday</v>
      </c>
      <c r="Z896" s="6" t="str">
        <f t="shared" si="100"/>
        <v>Wednesday</v>
      </c>
    </row>
    <row r="897" spans="1:26" x14ac:dyDescent="0.25">
      <c r="A897" s="6">
        <f t="shared" si="101"/>
        <v>896</v>
      </c>
      <c r="B897" s="6" t="s">
        <v>896</v>
      </c>
      <c r="C897" s="7">
        <v>45835</v>
      </c>
      <c r="D897" s="7">
        <v>45845</v>
      </c>
      <c r="E897" s="24">
        <v>186</v>
      </c>
      <c r="F897" s="26">
        <f t="shared" si="97"/>
        <v>186</v>
      </c>
      <c r="G897" s="8">
        <v>305227</v>
      </c>
      <c r="H897" s="8" t="s">
        <v>1712</v>
      </c>
      <c r="I897" s="8">
        <v>1</v>
      </c>
      <c r="J897" s="8">
        <v>1</v>
      </c>
      <c r="K897" s="8">
        <f t="shared" si="102"/>
        <v>0</v>
      </c>
      <c r="L897" s="6" t="s">
        <v>1177</v>
      </c>
      <c r="M897" s="7">
        <v>45850</v>
      </c>
      <c r="N897" s="9">
        <v>21204</v>
      </c>
      <c r="O897" s="6" t="s">
        <v>623</v>
      </c>
      <c r="P897" s="54">
        <v>58153121121</v>
      </c>
      <c r="Q897" s="54" t="s">
        <v>46</v>
      </c>
      <c r="R897" s="10">
        <v>4</v>
      </c>
      <c r="S897" s="40"/>
      <c r="T897" s="6" t="s">
        <v>24</v>
      </c>
      <c r="U897" s="6" t="str">
        <f>VLOOKUP(O897,'Customer List'!B:C,2,)</f>
        <v>Bhuvneshwar</v>
      </c>
      <c r="V897" s="47"/>
      <c r="W897" s="7">
        <v>45853</v>
      </c>
      <c r="X897" s="6">
        <f t="shared" si="98"/>
        <v>3</v>
      </c>
      <c r="Y897" s="6" t="str">
        <f t="shared" si="99"/>
        <v>Saturday</v>
      </c>
      <c r="Z897" s="6" t="str">
        <f t="shared" si="100"/>
        <v>Tuesday</v>
      </c>
    </row>
    <row r="898" spans="1:26" x14ac:dyDescent="0.25">
      <c r="A898" s="6">
        <f t="shared" si="101"/>
        <v>897</v>
      </c>
      <c r="B898" s="6" t="s">
        <v>896</v>
      </c>
      <c r="C898" s="7">
        <v>45835</v>
      </c>
      <c r="D898" s="7">
        <v>45845</v>
      </c>
      <c r="E898" s="24">
        <v>105.6</v>
      </c>
      <c r="F898" s="26">
        <f t="shared" si="97"/>
        <v>105.6</v>
      </c>
      <c r="G898" s="8">
        <v>305461</v>
      </c>
      <c r="H898" s="8" t="s">
        <v>1713</v>
      </c>
      <c r="I898" s="8">
        <v>1</v>
      </c>
      <c r="J898" s="8">
        <v>1</v>
      </c>
      <c r="K898" s="8">
        <f t="shared" si="102"/>
        <v>0</v>
      </c>
      <c r="L898" s="6" t="s">
        <v>1177</v>
      </c>
      <c r="M898" s="7">
        <v>45850</v>
      </c>
      <c r="N898" s="9">
        <v>15048</v>
      </c>
      <c r="O898" s="6" t="s">
        <v>623</v>
      </c>
      <c r="P898" s="54">
        <v>58153121121</v>
      </c>
      <c r="Q898" s="54" t="s">
        <v>46</v>
      </c>
      <c r="R898" s="10">
        <v>4</v>
      </c>
      <c r="S898" s="40"/>
      <c r="T898" s="6" t="s">
        <v>24</v>
      </c>
      <c r="U898" s="6" t="str">
        <f>VLOOKUP(O898,'Customer List'!B:C,2,)</f>
        <v>Bhuvneshwar</v>
      </c>
      <c r="V898" s="47"/>
      <c r="W898" s="7">
        <v>45853</v>
      </c>
      <c r="X898" s="6">
        <f t="shared" si="98"/>
        <v>3</v>
      </c>
      <c r="Y898" s="6" t="str">
        <f t="shared" si="99"/>
        <v>Saturday</v>
      </c>
      <c r="Z898" s="6" t="str">
        <f t="shared" si="100"/>
        <v>Tuesday</v>
      </c>
    </row>
    <row r="899" spans="1:26" x14ac:dyDescent="0.25">
      <c r="A899" s="6">
        <f t="shared" si="101"/>
        <v>898</v>
      </c>
      <c r="B899" s="6" t="s">
        <v>896</v>
      </c>
      <c r="C899" s="7">
        <v>45835</v>
      </c>
      <c r="D899" s="7">
        <v>45845</v>
      </c>
      <c r="E899" s="24">
        <v>77.400000000000006</v>
      </c>
      <c r="F899" s="26">
        <f t="shared" si="97"/>
        <v>77.400000000000006</v>
      </c>
      <c r="G899" s="8">
        <v>306505</v>
      </c>
      <c r="H899" s="8" t="s">
        <v>1714</v>
      </c>
      <c r="I899" s="8">
        <v>1</v>
      </c>
      <c r="J899" s="8">
        <v>1</v>
      </c>
      <c r="K899" s="8">
        <f t="shared" si="102"/>
        <v>0</v>
      </c>
      <c r="L899" s="6" t="s">
        <v>984</v>
      </c>
      <c r="M899" s="7">
        <v>45847</v>
      </c>
      <c r="N899" s="9">
        <v>11997</v>
      </c>
      <c r="O899" s="6" t="s">
        <v>234</v>
      </c>
      <c r="P899" s="54">
        <v>58152972625</v>
      </c>
      <c r="Q899" s="54" t="s">
        <v>46</v>
      </c>
      <c r="R899" s="10">
        <v>4</v>
      </c>
      <c r="S899" s="40"/>
      <c r="T899" s="6" t="s">
        <v>24</v>
      </c>
      <c r="U899" s="6" t="str">
        <f>VLOOKUP(O899,'Customer List'!B:C,2,)</f>
        <v>Kolkata</v>
      </c>
      <c r="V899" s="47"/>
      <c r="W899" s="7">
        <v>45848</v>
      </c>
      <c r="X899" s="6">
        <f t="shared" si="98"/>
        <v>1</v>
      </c>
      <c r="Y899" s="6" t="str">
        <f t="shared" si="99"/>
        <v>Wednesday</v>
      </c>
      <c r="Z899" s="6" t="str">
        <f t="shared" si="100"/>
        <v>Thursday</v>
      </c>
    </row>
    <row r="900" spans="1:26" x14ac:dyDescent="0.25">
      <c r="A900" s="6">
        <f t="shared" si="101"/>
        <v>899</v>
      </c>
      <c r="B900" s="6" t="s">
        <v>896</v>
      </c>
      <c r="C900" s="7">
        <v>45835</v>
      </c>
      <c r="D900" s="7">
        <v>45845</v>
      </c>
      <c r="E900" s="24">
        <v>159</v>
      </c>
      <c r="F900" s="26">
        <f t="shared" ref="F900:F963" si="103">E900*I900</f>
        <v>159</v>
      </c>
      <c r="G900" s="8">
        <v>307626</v>
      </c>
      <c r="H900" s="8" t="s">
        <v>1715</v>
      </c>
      <c r="I900" s="8">
        <v>1</v>
      </c>
      <c r="J900" s="8">
        <v>1</v>
      </c>
      <c r="K900" s="8">
        <f t="shared" si="102"/>
        <v>0</v>
      </c>
      <c r="L900" s="6" t="s">
        <v>940</v>
      </c>
      <c r="M900" s="7">
        <v>45846</v>
      </c>
      <c r="N900" s="9">
        <v>24645</v>
      </c>
      <c r="O900" s="6" t="s">
        <v>230</v>
      </c>
      <c r="P900" s="54" t="s">
        <v>1140</v>
      </c>
      <c r="Q900" s="54" t="s">
        <v>46</v>
      </c>
      <c r="R900" s="10">
        <v>4</v>
      </c>
      <c r="S900" s="40" t="s">
        <v>1141</v>
      </c>
      <c r="T900" s="6" t="s">
        <v>24</v>
      </c>
      <c r="U900" s="6" t="str">
        <f>VLOOKUP(O900,'Customer List'!B:C,2,)</f>
        <v>Punjab</v>
      </c>
      <c r="V900" s="47"/>
      <c r="W900" s="7">
        <v>45848</v>
      </c>
      <c r="X900" s="6">
        <f t="shared" si="98"/>
        <v>2</v>
      </c>
      <c r="Y900" s="6" t="str">
        <f t="shared" si="99"/>
        <v>Tuesday</v>
      </c>
      <c r="Z900" s="6" t="str">
        <f t="shared" si="100"/>
        <v>Thursday</v>
      </c>
    </row>
    <row r="901" spans="1:26" x14ac:dyDescent="0.25">
      <c r="A901" s="6">
        <f t="shared" si="101"/>
        <v>900</v>
      </c>
      <c r="B901" s="6" t="s">
        <v>896</v>
      </c>
      <c r="C901" s="7">
        <v>45835</v>
      </c>
      <c r="D901" s="7">
        <v>45845</v>
      </c>
      <c r="E901" s="24">
        <v>105.6</v>
      </c>
      <c r="F901" s="26">
        <f t="shared" si="103"/>
        <v>105.6</v>
      </c>
      <c r="G901" s="8">
        <v>307673</v>
      </c>
      <c r="H901" s="8" t="s">
        <v>1716</v>
      </c>
      <c r="I901" s="8">
        <v>1</v>
      </c>
      <c r="J901" s="8">
        <v>1</v>
      </c>
      <c r="K901" s="8">
        <f t="shared" si="102"/>
        <v>0</v>
      </c>
      <c r="L901" s="6" t="s">
        <v>1177</v>
      </c>
      <c r="M901" s="7">
        <v>45850</v>
      </c>
      <c r="N901" s="9">
        <v>15048</v>
      </c>
      <c r="O901" s="6" t="s">
        <v>623</v>
      </c>
      <c r="P901" s="54">
        <v>58153121121</v>
      </c>
      <c r="Q901" s="54" t="s">
        <v>46</v>
      </c>
      <c r="R901" s="10">
        <v>4</v>
      </c>
      <c r="S901" s="40"/>
      <c r="T901" s="6" t="s">
        <v>24</v>
      </c>
      <c r="U901" s="6" t="str">
        <f>VLOOKUP(O901,'Customer List'!B:C,2,)</f>
        <v>Bhuvneshwar</v>
      </c>
      <c r="V901" s="47"/>
      <c r="W901" s="7">
        <v>45853</v>
      </c>
      <c r="X901" s="6">
        <f t="shared" ref="X901:X964" si="104">IF(W901="", "", W901-M901)</f>
        <v>3</v>
      </c>
      <c r="Y901" s="6" t="str">
        <f t="shared" ref="Y901:Y964" si="105">IF(M901="", "", TEXT(M901, "dddd"))</f>
        <v>Saturday</v>
      </c>
      <c r="Z901" s="6" t="str">
        <f t="shared" ref="Z901:Z964" si="106">IF(W901="", "", TEXT(W901, "dddd"))</f>
        <v>Tuesday</v>
      </c>
    </row>
    <row r="902" spans="1:26" x14ac:dyDescent="0.25">
      <c r="A902" s="6">
        <f t="shared" si="101"/>
        <v>901</v>
      </c>
      <c r="B902" s="6" t="s">
        <v>896</v>
      </c>
      <c r="C902" s="7">
        <v>45835</v>
      </c>
      <c r="D902" s="7">
        <v>45845</v>
      </c>
      <c r="E902" s="24">
        <v>144.75</v>
      </c>
      <c r="F902" s="26">
        <f t="shared" si="103"/>
        <v>144.75</v>
      </c>
      <c r="G902" s="8">
        <v>308119</v>
      </c>
      <c r="H902" s="8" t="s">
        <v>1717</v>
      </c>
      <c r="I902" s="8">
        <v>1</v>
      </c>
      <c r="J902" s="8">
        <v>1</v>
      </c>
      <c r="K902" s="8">
        <f t="shared" si="102"/>
        <v>0</v>
      </c>
      <c r="L902" s="6" t="s">
        <v>1177</v>
      </c>
      <c r="M902" s="7">
        <v>45850</v>
      </c>
      <c r="N902" s="9">
        <v>16501.5</v>
      </c>
      <c r="O902" s="6" t="s">
        <v>623</v>
      </c>
      <c r="P902" s="54">
        <v>58153121121</v>
      </c>
      <c r="Q902" s="54" t="s">
        <v>46</v>
      </c>
      <c r="R902" s="10">
        <v>4</v>
      </c>
      <c r="S902" s="40"/>
      <c r="T902" s="6" t="s">
        <v>24</v>
      </c>
      <c r="U902" s="6" t="str">
        <f>VLOOKUP(O902,'Customer List'!B:C,2,)</f>
        <v>Bhuvneshwar</v>
      </c>
      <c r="V902" s="47"/>
      <c r="W902" s="7">
        <v>45853</v>
      </c>
      <c r="X902" s="6">
        <f t="shared" si="104"/>
        <v>3</v>
      </c>
      <c r="Y902" s="6" t="str">
        <f t="shared" si="105"/>
        <v>Saturday</v>
      </c>
      <c r="Z902" s="6" t="str">
        <f t="shared" si="106"/>
        <v>Tuesday</v>
      </c>
    </row>
    <row r="903" spans="1:26" x14ac:dyDescent="0.25">
      <c r="A903" s="6">
        <f t="shared" si="101"/>
        <v>902</v>
      </c>
      <c r="B903" s="6" t="s">
        <v>896</v>
      </c>
      <c r="C903" s="7">
        <v>45835</v>
      </c>
      <c r="D903" s="7">
        <v>45845</v>
      </c>
      <c r="E903" s="24">
        <v>159</v>
      </c>
      <c r="F903" s="26">
        <f t="shared" si="103"/>
        <v>159</v>
      </c>
      <c r="G903" s="8">
        <v>310918</v>
      </c>
      <c r="H903" s="8" t="s">
        <v>1718</v>
      </c>
      <c r="I903" s="8">
        <v>1</v>
      </c>
      <c r="J903" s="8">
        <v>1</v>
      </c>
      <c r="K903" s="8">
        <f t="shared" si="102"/>
        <v>0</v>
      </c>
      <c r="L903" s="6" t="s">
        <v>1177</v>
      </c>
      <c r="M903" s="7">
        <v>45850</v>
      </c>
      <c r="N903" s="9">
        <v>22657.5</v>
      </c>
      <c r="O903" s="6" t="s">
        <v>623</v>
      </c>
      <c r="P903" s="54">
        <v>58153121121</v>
      </c>
      <c r="Q903" s="54" t="s">
        <v>46</v>
      </c>
      <c r="R903" s="10">
        <v>4</v>
      </c>
      <c r="S903" s="40"/>
      <c r="T903" s="6" t="s">
        <v>24</v>
      </c>
      <c r="U903" s="6" t="str">
        <f>VLOOKUP(O903,'Customer List'!B:C,2,)</f>
        <v>Bhuvneshwar</v>
      </c>
      <c r="V903" s="47"/>
      <c r="W903" s="7">
        <v>45853</v>
      </c>
      <c r="X903" s="6">
        <f t="shared" si="104"/>
        <v>3</v>
      </c>
      <c r="Y903" s="6" t="str">
        <f t="shared" si="105"/>
        <v>Saturday</v>
      </c>
      <c r="Z903" s="6" t="str">
        <f t="shared" si="106"/>
        <v>Tuesday</v>
      </c>
    </row>
    <row r="904" spans="1:26" x14ac:dyDescent="0.25">
      <c r="A904" s="6">
        <f t="shared" si="101"/>
        <v>903</v>
      </c>
      <c r="B904" s="6" t="s">
        <v>896</v>
      </c>
      <c r="C904" s="7">
        <v>45835</v>
      </c>
      <c r="D904" s="7">
        <v>45845</v>
      </c>
      <c r="E904" s="24">
        <v>105.6</v>
      </c>
      <c r="F904" s="26">
        <f t="shared" si="103"/>
        <v>105.6</v>
      </c>
      <c r="G904" s="8">
        <v>311115</v>
      </c>
      <c r="H904" s="8" t="s">
        <v>1719</v>
      </c>
      <c r="I904" s="8">
        <v>1</v>
      </c>
      <c r="J904" s="8">
        <v>1</v>
      </c>
      <c r="K904" s="8">
        <f t="shared" si="102"/>
        <v>0</v>
      </c>
      <c r="L904" s="6" t="s">
        <v>1177</v>
      </c>
      <c r="M904" s="7">
        <v>45850</v>
      </c>
      <c r="N904" s="9">
        <v>15048</v>
      </c>
      <c r="O904" s="6" t="s">
        <v>623</v>
      </c>
      <c r="P904" s="54">
        <v>58153121121</v>
      </c>
      <c r="Q904" s="54" t="s">
        <v>46</v>
      </c>
      <c r="R904" s="10">
        <v>4</v>
      </c>
      <c r="S904" s="40"/>
      <c r="T904" s="6" t="s">
        <v>24</v>
      </c>
      <c r="U904" s="6" t="str">
        <f>VLOOKUP(O904,'Customer List'!B:C,2,)</f>
        <v>Bhuvneshwar</v>
      </c>
      <c r="V904" s="47"/>
      <c r="W904" s="7">
        <v>45853</v>
      </c>
      <c r="X904" s="6">
        <f t="shared" si="104"/>
        <v>3</v>
      </c>
      <c r="Y904" s="6" t="str">
        <f t="shared" si="105"/>
        <v>Saturday</v>
      </c>
      <c r="Z904" s="6" t="str">
        <f t="shared" si="106"/>
        <v>Tuesday</v>
      </c>
    </row>
    <row r="905" spans="1:26" x14ac:dyDescent="0.25">
      <c r="A905" s="6">
        <f t="shared" si="101"/>
        <v>904</v>
      </c>
      <c r="B905" s="6" t="s">
        <v>896</v>
      </c>
      <c r="C905" s="7">
        <v>45835</v>
      </c>
      <c r="D905" s="7">
        <v>45845</v>
      </c>
      <c r="E905" s="24">
        <v>172.8</v>
      </c>
      <c r="F905" s="26">
        <f t="shared" si="103"/>
        <v>172.8</v>
      </c>
      <c r="G905" s="8">
        <v>311430</v>
      </c>
      <c r="H905" s="8" t="s">
        <v>1720</v>
      </c>
      <c r="I905" s="8">
        <v>1</v>
      </c>
      <c r="J905" s="8">
        <v>1</v>
      </c>
      <c r="K905" s="8">
        <f t="shared" si="102"/>
        <v>0</v>
      </c>
      <c r="L905" s="6" t="s">
        <v>940</v>
      </c>
      <c r="M905" s="7">
        <v>45846</v>
      </c>
      <c r="N905" s="9">
        <v>26784</v>
      </c>
      <c r="O905" s="6" t="s">
        <v>230</v>
      </c>
      <c r="P905" s="54" t="s">
        <v>1140</v>
      </c>
      <c r="Q905" s="54" t="s">
        <v>46</v>
      </c>
      <c r="R905" s="10">
        <v>4</v>
      </c>
      <c r="S905" s="40" t="s">
        <v>1141</v>
      </c>
      <c r="T905" s="6" t="s">
        <v>24</v>
      </c>
      <c r="U905" s="6" t="str">
        <f>VLOOKUP(O905,'Customer List'!B:C,2,)</f>
        <v>Punjab</v>
      </c>
      <c r="V905" s="47"/>
      <c r="W905" s="7">
        <v>45848</v>
      </c>
      <c r="X905" s="6">
        <f t="shared" si="104"/>
        <v>2</v>
      </c>
      <c r="Y905" s="6" t="str">
        <f t="shared" si="105"/>
        <v>Tuesday</v>
      </c>
      <c r="Z905" s="6" t="str">
        <f t="shared" si="106"/>
        <v>Thursday</v>
      </c>
    </row>
    <row r="906" spans="1:26" x14ac:dyDescent="0.25">
      <c r="A906" s="6">
        <f t="shared" si="101"/>
        <v>905</v>
      </c>
      <c r="B906" s="6" t="s">
        <v>896</v>
      </c>
      <c r="C906" s="7">
        <v>45835</v>
      </c>
      <c r="D906" s="7">
        <v>45845</v>
      </c>
      <c r="E906" s="24">
        <v>168</v>
      </c>
      <c r="F906" s="26">
        <f t="shared" si="103"/>
        <v>168</v>
      </c>
      <c r="G906" s="8">
        <v>311504</v>
      </c>
      <c r="H906" s="8" t="s">
        <v>1373</v>
      </c>
      <c r="I906" s="8">
        <v>1</v>
      </c>
      <c r="J906" s="8">
        <v>1</v>
      </c>
      <c r="K906" s="8">
        <f t="shared" si="102"/>
        <v>0</v>
      </c>
      <c r="L906" s="6" t="s">
        <v>1000</v>
      </c>
      <c r="M906" s="7">
        <v>45847</v>
      </c>
      <c r="N906" s="9">
        <v>26040</v>
      </c>
      <c r="O906" s="6" t="s">
        <v>911</v>
      </c>
      <c r="P906" s="54">
        <v>58152970761</v>
      </c>
      <c r="Q906" s="54" t="s">
        <v>46</v>
      </c>
      <c r="R906" s="10">
        <v>4</v>
      </c>
      <c r="S906" s="40"/>
      <c r="T906" s="6" t="s">
        <v>24</v>
      </c>
      <c r="U906" s="6" t="str">
        <f>VLOOKUP(O906,'Customer List'!B:C,2,)</f>
        <v>Tamilnadu</v>
      </c>
      <c r="V906" s="47"/>
      <c r="W906" s="7">
        <v>45848</v>
      </c>
      <c r="X906" s="6">
        <f t="shared" si="104"/>
        <v>1</v>
      </c>
      <c r="Y906" s="6" t="str">
        <f t="shared" si="105"/>
        <v>Wednesday</v>
      </c>
      <c r="Z906" s="6" t="str">
        <f t="shared" si="106"/>
        <v>Thursday</v>
      </c>
    </row>
    <row r="907" spans="1:26" x14ac:dyDescent="0.25">
      <c r="A907" s="6">
        <f t="shared" si="101"/>
        <v>906</v>
      </c>
      <c r="B907" s="6" t="s">
        <v>896</v>
      </c>
      <c r="C907" s="7">
        <v>45835</v>
      </c>
      <c r="D907" s="7">
        <v>45845</v>
      </c>
      <c r="E907" s="24">
        <v>208.2</v>
      </c>
      <c r="F907" s="26">
        <f t="shared" si="103"/>
        <v>208.2</v>
      </c>
      <c r="G907" s="8">
        <v>314520</v>
      </c>
      <c r="H907" s="8" t="s">
        <v>1721</v>
      </c>
      <c r="I907" s="8">
        <v>1</v>
      </c>
      <c r="J907" s="8">
        <v>1</v>
      </c>
      <c r="K907" s="8">
        <f t="shared" si="102"/>
        <v>0</v>
      </c>
      <c r="L907" s="6" t="s">
        <v>1177</v>
      </c>
      <c r="M907" s="7">
        <v>45850</v>
      </c>
      <c r="N907" s="9">
        <v>29668.5</v>
      </c>
      <c r="O907" s="6" t="s">
        <v>623</v>
      </c>
      <c r="P907" s="54">
        <v>58153121121</v>
      </c>
      <c r="Q907" s="54" t="s">
        <v>46</v>
      </c>
      <c r="R907" s="10">
        <v>4</v>
      </c>
      <c r="S907" s="40"/>
      <c r="T907" s="6" t="s">
        <v>24</v>
      </c>
      <c r="U907" s="6" t="str">
        <f>VLOOKUP(O907,'Customer List'!B:C,2,)</f>
        <v>Bhuvneshwar</v>
      </c>
      <c r="V907" s="47"/>
      <c r="W907" s="7">
        <v>45853</v>
      </c>
      <c r="X907" s="6">
        <f t="shared" si="104"/>
        <v>3</v>
      </c>
      <c r="Y907" s="6" t="str">
        <f t="shared" si="105"/>
        <v>Saturday</v>
      </c>
      <c r="Z907" s="6" t="str">
        <f t="shared" si="106"/>
        <v>Tuesday</v>
      </c>
    </row>
    <row r="908" spans="1:26" x14ac:dyDescent="0.25">
      <c r="A908" s="6">
        <f t="shared" si="101"/>
        <v>907</v>
      </c>
      <c r="B908" s="6" t="s">
        <v>896</v>
      </c>
      <c r="C908" s="7">
        <v>45835</v>
      </c>
      <c r="D908" s="7">
        <v>45845</v>
      </c>
      <c r="E908" s="24">
        <v>16.8</v>
      </c>
      <c r="F908" s="26">
        <f t="shared" si="103"/>
        <v>33.6</v>
      </c>
      <c r="G908" s="8">
        <v>317307</v>
      </c>
      <c r="H908" s="8" t="s">
        <v>1485</v>
      </c>
      <c r="I908" s="8">
        <v>2</v>
      </c>
      <c r="J908" s="8">
        <v>2</v>
      </c>
      <c r="K908" s="8">
        <f t="shared" si="102"/>
        <v>0</v>
      </c>
      <c r="L908" s="6" t="s">
        <v>984</v>
      </c>
      <c r="M908" s="7">
        <v>45847</v>
      </c>
      <c r="N908" s="9">
        <v>5208</v>
      </c>
      <c r="O908" s="6" t="s">
        <v>234</v>
      </c>
      <c r="P908" s="54">
        <v>58152972625</v>
      </c>
      <c r="Q908" s="54" t="s">
        <v>46</v>
      </c>
      <c r="R908" s="10">
        <v>4</v>
      </c>
      <c r="S908" s="40"/>
      <c r="T908" s="6" t="s">
        <v>24</v>
      </c>
      <c r="U908" s="6" t="str">
        <f>VLOOKUP(O908,'Customer List'!B:C,2,)</f>
        <v>Kolkata</v>
      </c>
      <c r="V908" s="47"/>
      <c r="W908" s="7">
        <v>45848</v>
      </c>
      <c r="X908" s="6">
        <f t="shared" si="104"/>
        <v>1</v>
      </c>
      <c r="Y908" s="6" t="str">
        <f t="shared" si="105"/>
        <v>Wednesday</v>
      </c>
      <c r="Z908" s="6" t="str">
        <f t="shared" si="106"/>
        <v>Thursday</v>
      </c>
    </row>
    <row r="909" spans="1:26" x14ac:dyDescent="0.25">
      <c r="A909" s="6">
        <f t="shared" ref="A909:A972" si="107">A908+1</f>
        <v>908</v>
      </c>
      <c r="B909" s="6" t="s">
        <v>896</v>
      </c>
      <c r="C909" s="7">
        <v>45835</v>
      </c>
      <c r="D909" s="7">
        <v>45845</v>
      </c>
      <c r="E909" s="24">
        <v>273.75</v>
      </c>
      <c r="F909" s="26">
        <f t="shared" si="103"/>
        <v>273.75</v>
      </c>
      <c r="G909" s="8">
        <v>317332</v>
      </c>
      <c r="H909" s="8" t="s">
        <v>1503</v>
      </c>
      <c r="I909" s="8">
        <v>1</v>
      </c>
      <c r="J909" s="8">
        <v>1</v>
      </c>
      <c r="K909" s="8">
        <f t="shared" si="102"/>
        <v>0</v>
      </c>
      <c r="L909" s="6" t="s">
        <v>932</v>
      </c>
      <c r="M909" s="7">
        <v>45846</v>
      </c>
      <c r="N909" s="9">
        <v>33945</v>
      </c>
      <c r="O909" s="6" t="s">
        <v>910</v>
      </c>
      <c r="P909" s="54">
        <v>58152921212</v>
      </c>
      <c r="Q909" s="54" t="s">
        <v>46</v>
      </c>
      <c r="R909" s="10">
        <v>4</v>
      </c>
      <c r="S909" s="40"/>
      <c r="T909" s="6" t="s">
        <v>24</v>
      </c>
      <c r="U909" s="6" t="str">
        <f>VLOOKUP(O909,'Customer List'!B:C,2,)</f>
        <v>Banglore</v>
      </c>
      <c r="V909" s="47"/>
      <c r="W909" s="7">
        <v>45847</v>
      </c>
      <c r="X909" s="6">
        <f t="shared" si="104"/>
        <v>1</v>
      </c>
      <c r="Y909" s="6" t="str">
        <f t="shared" si="105"/>
        <v>Tuesday</v>
      </c>
      <c r="Z909" s="6" t="str">
        <f t="shared" si="106"/>
        <v>Wednesday</v>
      </c>
    </row>
    <row r="910" spans="1:26" x14ac:dyDescent="0.25">
      <c r="A910" s="6">
        <f t="shared" si="107"/>
        <v>909</v>
      </c>
      <c r="B910" s="6" t="s">
        <v>896</v>
      </c>
      <c r="C910" s="7">
        <v>45835</v>
      </c>
      <c r="D910" s="7">
        <v>45845</v>
      </c>
      <c r="E910" s="24">
        <v>16.8</v>
      </c>
      <c r="F910" s="26">
        <f t="shared" si="103"/>
        <v>16.8</v>
      </c>
      <c r="G910" s="8">
        <v>317409</v>
      </c>
      <c r="H910" s="8" t="s">
        <v>1722</v>
      </c>
      <c r="I910" s="8">
        <v>1</v>
      </c>
      <c r="J910" s="8">
        <v>1</v>
      </c>
      <c r="K910" s="8">
        <f t="shared" si="102"/>
        <v>0</v>
      </c>
      <c r="L910" s="6" t="s">
        <v>984</v>
      </c>
      <c r="M910" s="7">
        <v>45847</v>
      </c>
      <c r="N910" s="9">
        <v>2604</v>
      </c>
      <c r="O910" s="6" t="s">
        <v>234</v>
      </c>
      <c r="P910" s="54">
        <v>58152972625</v>
      </c>
      <c r="Q910" s="54" t="s">
        <v>46</v>
      </c>
      <c r="R910" s="10">
        <v>4</v>
      </c>
      <c r="S910" s="40"/>
      <c r="T910" s="6" t="s">
        <v>24</v>
      </c>
      <c r="U910" s="6" t="str">
        <f>VLOOKUP(O910,'Customer List'!B:C,2,)</f>
        <v>Kolkata</v>
      </c>
      <c r="V910" s="47"/>
      <c r="W910" s="7">
        <v>45848</v>
      </c>
      <c r="X910" s="6">
        <f t="shared" si="104"/>
        <v>1</v>
      </c>
      <c r="Y910" s="6" t="str">
        <f t="shared" si="105"/>
        <v>Wednesday</v>
      </c>
      <c r="Z910" s="6" t="str">
        <f t="shared" si="106"/>
        <v>Thursday</v>
      </c>
    </row>
    <row r="911" spans="1:26" x14ac:dyDescent="0.25">
      <c r="A911" s="6">
        <f t="shared" si="107"/>
        <v>910</v>
      </c>
      <c r="B911" s="6" t="s">
        <v>896</v>
      </c>
      <c r="C911" s="7">
        <v>45835</v>
      </c>
      <c r="D911" s="7">
        <v>45845</v>
      </c>
      <c r="E911" s="24">
        <v>318</v>
      </c>
      <c r="F911" s="26">
        <f t="shared" si="103"/>
        <v>318</v>
      </c>
      <c r="G911" s="8">
        <v>317438</v>
      </c>
      <c r="H911" s="8" t="s">
        <v>1723</v>
      </c>
      <c r="I911" s="8">
        <v>1</v>
      </c>
      <c r="J911" s="8">
        <v>1</v>
      </c>
      <c r="K911" s="8">
        <f t="shared" si="102"/>
        <v>0</v>
      </c>
      <c r="L911" s="6" t="s">
        <v>932</v>
      </c>
      <c r="M911" s="7">
        <v>45846</v>
      </c>
      <c r="N911" s="9">
        <v>39432</v>
      </c>
      <c r="O911" s="6" t="s">
        <v>910</v>
      </c>
      <c r="P911" s="54">
        <v>58152921212</v>
      </c>
      <c r="Q911" s="54" t="s">
        <v>46</v>
      </c>
      <c r="R911" s="10">
        <v>4</v>
      </c>
      <c r="S911" s="40"/>
      <c r="T911" s="6" t="s">
        <v>24</v>
      </c>
      <c r="U911" s="6" t="str">
        <f>VLOOKUP(O911,'Customer List'!B:C,2,)</f>
        <v>Banglore</v>
      </c>
      <c r="V911" s="47"/>
      <c r="W911" s="7">
        <v>45847</v>
      </c>
      <c r="X911" s="6">
        <f t="shared" si="104"/>
        <v>1</v>
      </c>
      <c r="Y911" s="6" t="str">
        <f t="shared" si="105"/>
        <v>Tuesday</v>
      </c>
      <c r="Z911" s="6" t="str">
        <f t="shared" si="106"/>
        <v>Wednesday</v>
      </c>
    </row>
    <row r="912" spans="1:26" x14ac:dyDescent="0.25">
      <c r="A912" s="6">
        <f t="shared" si="107"/>
        <v>911</v>
      </c>
      <c r="B912" s="6" t="s">
        <v>896</v>
      </c>
      <c r="C912" s="7">
        <v>45835</v>
      </c>
      <c r="D912" s="7">
        <v>45845</v>
      </c>
      <c r="E912" s="24">
        <v>160.80000000000001</v>
      </c>
      <c r="F912" s="26">
        <f t="shared" si="103"/>
        <v>160.80000000000001</v>
      </c>
      <c r="G912" s="8">
        <v>318306</v>
      </c>
      <c r="H912" s="8" t="s">
        <v>1516</v>
      </c>
      <c r="I912" s="8">
        <v>1</v>
      </c>
      <c r="J912" s="8">
        <v>1</v>
      </c>
      <c r="K912" s="8">
        <f t="shared" si="102"/>
        <v>0</v>
      </c>
      <c r="L912" s="6" t="s">
        <v>1177</v>
      </c>
      <c r="M912" s="7">
        <v>45850</v>
      </c>
      <c r="N912" s="9">
        <v>22914</v>
      </c>
      <c r="O912" s="6" t="s">
        <v>623</v>
      </c>
      <c r="P912" s="54">
        <v>58153121121</v>
      </c>
      <c r="Q912" s="54" t="s">
        <v>46</v>
      </c>
      <c r="R912" s="10">
        <v>4</v>
      </c>
      <c r="S912" s="40"/>
      <c r="T912" s="6" t="s">
        <v>24</v>
      </c>
      <c r="U912" s="6" t="str">
        <f>VLOOKUP(O912,'Customer List'!B:C,2,)</f>
        <v>Bhuvneshwar</v>
      </c>
      <c r="V912" s="47"/>
      <c r="W912" s="7">
        <v>45853</v>
      </c>
      <c r="X912" s="6">
        <f t="shared" si="104"/>
        <v>3</v>
      </c>
      <c r="Y912" s="6" t="str">
        <f t="shared" si="105"/>
        <v>Saturday</v>
      </c>
      <c r="Z912" s="6" t="str">
        <f t="shared" si="106"/>
        <v>Tuesday</v>
      </c>
    </row>
    <row r="913" spans="1:26" x14ac:dyDescent="0.25">
      <c r="A913" s="6">
        <f t="shared" si="107"/>
        <v>912</v>
      </c>
      <c r="B913" s="6" t="s">
        <v>896</v>
      </c>
      <c r="C913" s="7">
        <v>45835</v>
      </c>
      <c r="D913" s="7">
        <v>45845</v>
      </c>
      <c r="E913" s="24">
        <v>222</v>
      </c>
      <c r="F913" s="26">
        <f t="shared" si="103"/>
        <v>222</v>
      </c>
      <c r="G913" s="8">
        <v>320114</v>
      </c>
      <c r="H913" s="8" t="s">
        <v>1724</v>
      </c>
      <c r="I913" s="8">
        <v>1</v>
      </c>
      <c r="J913" s="8">
        <v>1</v>
      </c>
      <c r="K913" s="8">
        <f t="shared" si="102"/>
        <v>0</v>
      </c>
      <c r="L913" s="6" t="s">
        <v>938</v>
      </c>
      <c r="M913" s="7">
        <v>45846</v>
      </c>
      <c r="N913" s="9">
        <v>40145</v>
      </c>
      <c r="O913" s="6" t="s">
        <v>912</v>
      </c>
      <c r="P913" s="54" t="s">
        <v>1142</v>
      </c>
      <c r="Q913" s="54" t="s">
        <v>46</v>
      </c>
      <c r="R913" s="10">
        <v>4</v>
      </c>
      <c r="S913" s="40"/>
      <c r="T913" s="6" t="s">
        <v>24</v>
      </c>
      <c r="U913" s="6" t="str">
        <f>VLOOKUP(O913,'Customer List'!B:C,2,)</f>
        <v>Chandigarh</v>
      </c>
      <c r="V913" s="47"/>
      <c r="W913" s="7">
        <v>45847</v>
      </c>
      <c r="X913" s="6">
        <f t="shared" si="104"/>
        <v>1</v>
      </c>
      <c r="Y913" s="6" t="str">
        <f t="shared" si="105"/>
        <v>Tuesday</v>
      </c>
      <c r="Z913" s="6" t="str">
        <f t="shared" si="106"/>
        <v>Wednesday</v>
      </c>
    </row>
    <row r="914" spans="1:26" x14ac:dyDescent="0.25">
      <c r="A914" s="6">
        <f t="shared" si="107"/>
        <v>913</v>
      </c>
      <c r="B914" s="6" t="s">
        <v>896</v>
      </c>
      <c r="C914" s="7">
        <v>45835</v>
      </c>
      <c r="D914" s="7">
        <v>45845</v>
      </c>
      <c r="E914" s="24">
        <v>183</v>
      </c>
      <c r="F914" s="26">
        <f t="shared" si="103"/>
        <v>183</v>
      </c>
      <c r="G914" s="8">
        <v>321120</v>
      </c>
      <c r="H914" s="8" t="s">
        <v>1725</v>
      </c>
      <c r="I914" s="8">
        <v>1</v>
      </c>
      <c r="J914" s="8">
        <v>1</v>
      </c>
      <c r="K914" s="8">
        <f t="shared" si="102"/>
        <v>0</v>
      </c>
      <c r="L914" s="6" t="s">
        <v>1177</v>
      </c>
      <c r="M914" s="7">
        <v>45850</v>
      </c>
      <c r="N914" s="9">
        <v>26077.5</v>
      </c>
      <c r="O914" s="6" t="s">
        <v>623</v>
      </c>
      <c r="P914" s="54">
        <v>58153121121</v>
      </c>
      <c r="Q914" s="54" t="s">
        <v>46</v>
      </c>
      <c r="R914" s="10">
        <v>4</v>
      </c>
      <c r="S914" s="40"/>
      <c r="T914" s="6" t="s">
        <v>24</v>
      </c>
      <c r="U914" s="6" t="str">
        <f>VLOOKUP(O914,'Customer List'!B:C,2,)</f>
        <v>Bhuvneshwar</v>
      </c>
      <c r="V914" s="47"/>
      <c r="W914" s="7">
        <v>45853</v>
      </c>
      <c r="X914" s="6">
        <f t="shared" si="104"/>
        <v>3</v>
      </c>
      <c r="Y914" s="6" t="str">
        <f t="shared" si="105"/>
        <v>Saturday</v>
      </c>
      <c r="Z914" s="6" t="str">
        <f t="shared" si="106"/>
        <v>Tuesday</v>
      </c>
    </row>
    <row r="915" spans="1:26" x14ac:dyDescent="0.25">
      <c r="A915" s="6">
        <f t="shared" si="107"/>
        <v>914</v>
      </c>
      <c r="B915" s="6" t="s">
        <v>896</v>
      </c>
      <c r="C915" s="7">
        <v>45835</v>
      </c>
      <c r="D915" s="7">
        <v>45845</v>
      </c>
      <c r="E915" s="24">
        <v>229.2</v>
      </c>
      <c r="F915" s="26">
        <f t="shared" si="103"/>
        <v>229.2</v>
      </c>
      <c r="G915" s="8">
        <v>321122</v>
      </c>
      <c r="H915" s="8" t="s">
        <v>1726</v>
      </c>
      <c r="I915" s="8">
        <v>1</v>
      </c>
      <c r="J915" s="8">
        <v>1</v>
      </c>
      <c r="K915" s="8">
        <f t="shared" si="102"/>
        <v>0</v>
      </c>
      <c r="L915" s="6" t="s">
        <v>940</v>
      </c>
      <c r="M915" s="7">
        <v>45846</v>
      </c>
      <c r="N915" s="9">
        <v>35526</v>
      </c>
      <c r="O915" s="6" t="s">
        <v>230</v>
      </c>
      <c r="P915" s="54" t="s">
        <v>1140</v>
      </c>
      <c r="Q915" s="54" t="s">
        <v>46</v>
      </c>
      <c r="R915" s="10">
        <v>4</v>
      </c>
      <c r="S915" s="40" t="s">
        <v>1141</v>
      </c>
      <c r="T915" s="6" t="s">
        <v>24</v>
      </c>
      <c r="U915" s="6" t="str">
        <f>VLOOKUP(O915,'Customer List'!B:C,2,)</f>
        <v>Punjab</v>
      </c>
      <c r="V915" s="47"/>
      <c r="W915" s="7">
        <v>45848</v>
      </c>
      <c r="X915" s="6">
        <f t="shared" si="104"/>
        <v>2</v>
      </c>
      <c r="Y915" s="6" t="str">
        <f t="shared" si="105"/>
        <v>Tuesday</v>
      </c>
      <c r="Z915" s="6" t="str">
        <f t="shared" si="106"/>
        <v>Thursday</v>
      </c>
    </row>
    <row r="916" spans="1:26" x14ac:dyDescent="0.25">
      <c r="A916" s="6">
        <f t="shared" si="107"/>
        <v>915</v>
      </c>
      <c r="B916" s="6" t="s">
        <v>896</v>
      </c>
      <c r="C916" s="7">
        <v>45835</v>
      </c>
      <c r="D916" s="7">
        <v>45845</v>
      </c>
      <c r="E916" s="24">
        <v>88.2</v>
      </c>
      <c r="F916" s="26">
        <f t="shared" si="103"/>
        <v>88.2</v>
      </c>
      <c r="G916" s="8">
        <v>324217</v>
      </c>
      <c r="H916" s="8" t="s">
        <v>1727</v>
      </c>
      <c r="I916" s="8">
        <v>1</v>
      </c>
      <c r="J916" s="8">
        <v>1</v>
      </c>
      <c r="K916" s="8">
        <f t="shared" si="102"/>
        <v>0</v>
      </c>
      <c r="L916" s="6" t="s">
        <v>984</v>
      </c>
      <c r="M916" s="7">
        <v>45847</v>
      </c>
      <c r="N916" s="9">
        <v>13671</v>
      </c>
      <c r="O916" s="6" t="s">
        <v>234</v>
      </c>
      <c r="P916" s="54">
        <v>58152972625</v>
      </c>
      <c r="Q916" s="54" t="s">
        <v>46</v>
      </c>
      <c r="R916" s="10">
        <v>4</v>
      </c>
      <c r="S916" s="40"/>
      <c r="T916" s="6" t="s">
        <v>24</v>
      </c>
      <c r="U916" s="6" t="str">
        <f>VLOOKUP(O916,'Customer List'!B:C,2,)</f>
        <v>Kolkata</v>
      </c>
      <c r="V916" s="47"/>
      <c r="W916" s="7">
        <v>45848</v>
      </c>
      <c r="X916" s="6">
        <f t="shared" si="104"/>
        <v>1</v>
      </c>
      <c r="Y916" s="6" t="str">
        <f t="shared" si="105"/>
        <v>Wednesday</v>
      </c>
      <c r="Z916" s="6" t="str">
        <f t="shared" si="106"/>
        <v>Thursday</v>
      </c>
    </row>
    <row r="917" spans="1:26" x14ac:dyDescent="0.25">
      <c r="A917" s="6">
        <f t="shared" si="107"/>
        <v>916</v>
      </c>
      <c r="B917" s="6" t="s">
        <v>896</v>
      </c>
      <c r="C917" s="7">
        <v>45835</v>
      </c>
      <c r="D917" s="7">
        <v>45845</v>
      </c>
      <c r="E917" s="24">
        <v>173.25</v>
      </c>
      <c r="F917" s="26">
        <f t="shared" si="103"/>
        <v>173.25</v>
      </c>
      <c r="G917" s="8">
        <v>328239</v>
      </c>
      <c r="H917" s="8" t="s">
        <v>1728</v>
      </c>
      <c r="I917" s="8">
        <v>1</v>
      </c>
      <c r="J917" s="8">
        <v>1</v>
      </c>
      <c r="K917" s="8">
        <f t="shared" si="102"/>
        <v>0</v>
      </c>
      <c r="L917" s="6" t="s">
        <v>932</v>
      </c>
      <c r="M917" s="7">
        <v>45846</v>
      </c>
      <c r="N917" s="9">
        <v>21483</v>
      </c>
      <c r="O917" s="6" t="s">
        <v>910</v>
      </c>
      <c r="P917" s="54">
        <v>58152921212</v>
      </c>
      <c r="Q917" s="54" t="s">
        <v>46</v>
      </c>
      <c r="R917" s="10">
        <v>4</v>
      </c>
      <c r="S917" s="40"/>
      <c r="T917" s="6" t="s">
        <v>24</v>
      </c>
      <c r="U917" s="6" t="str">
        <f>VLOOKUP(O917,'Customer List'!B:C,2,)</f>
        <v>Banglore</v>
      </c>
      <c r="V917" s="47"/>
      <c r="W917" s="7">
        <v>45847</v>
      </c>
      <c r="X917" s="6">
        <f t="shared" si="104"/>
        <v>1</v>
      </c>
      <c r="Y917" s="6" t="str">
        <f t="shared" si="105"/>
        <v>Tuesday</v>
      </c>
      <c r="Z917" s="6" t="str">
        <f t="shared" si="106"/>
        <v>Wednesday</v>
      </c>
    </row>
    <row r="918" spans="1:26" x14ac:dyDescent="0.25">
      <c r="A918" s="6">
        <f t="shared" si="107"/>
        <v>917</v>
      </c>
      <c r="B918" s="6" t="s">
        <v>896</v>
      </c>
      <c r="C918" s="7">
        <v>45835</v>
      </c>
      <c r="D918" s="7">
        <v>45845</v>
      </c>
      <c r="E918" s="24">
        <v>95.4</v>
      </c>
      <c r="F918" s="26">
        <f t="shared" si="103"/>
        <v>95.4</v>
      </c>
      <c r="G918" s="8">
        <v>328629</v>
      </c>
      <c r="H918" s="8" t="s">
        <v>1604</v>
      </c>
      <c r="I918" s="8">
        <v>1</v>
      </c>
      <c r="J918" s="8">
        <v>1</v>
      </c>
      <c r="K918" s="8">
        <f t="shared" si="102"/>
        <v>0</v>
      </c>
      <c r="L918" s="6" t="s">
        <v>984</v>
      </c>
      <c r="M918" s="7">
        <v>45847</v>
      </c>
      <c r="N918" s="9">
        <v>14787</v>
      </c>
      <c r="O918" s="6" t="s">
        <v>234</v>
      </c>
      <c r="P918" s="54">
        <v>58152972625</v>
      </c>
      <c r="Q918" s="54" t="s">
        <v>46</v>
      </c>
      <c r="R918" s="10">
        <v>4</v>
      </c>
      <c r="S918" s="40"/>
      <c r="T918" s="6" t="s">
        <v>24</v>
      </c>
      <c r="U918" s="6" t="str">
        <f>VLOOKUP(O918,'Customer List'!B:C,2,)</f>
        <v>Kolkata</v>
      </c>
      <c r="V918" s="47"/>
      <c r="W918" s="7">
        <v>45848</v>
      </c>
      <c r="X918" s="6">
        <f t="shared" si="104"/>
        <v>1</v>
      </c>
      <c r="Y918" s="6" t="str">
        <f t="shared" si="105"/>
        <v>Wednesday</v>
      </c>
      <c r="Z918" s="6" t="str">
        <f t="shared" si="106"/>
        <v>Thursday</v>
      </c>
    </row>
    <row r="919" spans="1:26" x14ac:dyDescent="0.25">
      <c r="A919" s="6">
        <f t="shared" si="107"/>
        <v>918</v>
      </c>
      <c r="B919" s="6" t="s">
        <v>896</v>
      </c>
      <c r="C919" s="7">
        <v>45835</v>
      </c>
      <c r="D919" s="7">
        <v>45845</v>
      </c>
      <c r="E919" s="24">
        <v>318</v>
      </c>
      <c r="F919" s="26">
        <f t="shared" si="103"/>
        <v>318</v>
      </c>
      <c r="G919" s="8">
        <v>329740</v>
      </c>
      <c r="H919" s="8" t="s">
        <v>1729</v>
      </c>
      <c r="I919" s="8">
        <v>1</v>
      </c>
      <c r="J919" s="8">
        <v>1</v>
      </c>
      <c r="K919" s="8">
        <f t="shared" si="102"/>
        <v>0</v>
      </c>
      <c r="L919" s="6" t="s">
        <v>932</v>
      </c>
      <c r="M919" s="7">
        <v>45846</v>
      </c>
      <c r="N919" s="9">
        <v>39432</v>
      </c>
      <c r="O919" s="6" t="s">
        <v>910</v>
      </c>
      <c r="P919" s="54">
        <v>58152921212</v>
      </c>
      <c r="Q919" s="54" t="s">
        <v>46</v>
      </c>
      <c r="R919" s="10">
        <v>4</v>
      </c>
      <c r="S919" s="40"/>
      <c r="T919" s="6" t="s">
        <v>24</v>
      </c>
      <c r="U919" s="6" t="str">
        <f>VLOOKUP(O919,'Customer List'!B:C,2,)</f>
        <v>Banglore</v>
      </c>
      <c r="V919" s="47"/>
      <c r="W919" s="7">
        <v>45847</v>
      </c>
      <c r="X919" s="6">
        <f t="shared" si="104"/>
        <v>1</v>
      </c>
      <c r="Y919" s="6" t="str">
        <f t="shared" si="105"/>
        <v>Tuesday</v>
      </c>
      <c r="Z919" s="6" t="str">
        <f t="shared" si="106"/>
        <v>Wednesday</v>
      </c>
    </row>
    <row r="920" spans="1:26" x14ac:dyDescent="0.25">
      <c r="A920" s="6">
        <f t="shared" si="107"/>
        <v>919</v>
      </c>
      <c r="B920" s="6" t="s">
        <v>896</v>
      </c>
      <c r="C920" s="7">
        <v>45835</v>
      </c>
      <c r="D920" s="7">
        <v>45845</v>
      </c>
      <c r="E920" s="24">
        <v>301.5</v>
      </c>
      <c r="F920" s="26">
        <f t="shared" si="103"/>
        <v>301.5</v>
      </c>
      <c r="G920" s="8">
        <v>329920</v>
      </c>
      <c r="H920" s="8" t="s">
        <v>1730</v>
      </c>
      <c r="I920" s="8">
        <v>1</v>
      </c>
      <c r="J920" s="8">
        <v>1</v>
      </c>
      <c r="K920" s="8">
        <f t="shared" si="102"/>
        <v>0</v>
      </c>
      <c r="L920" s="6" t="s">
        <v>932</v>
      </c>
      <c r="M920" s="7">
        <v>45846</v>
      </c>
      <c r="N920" s="9">
        <v>37386</v>
      </c>
      <c r="O920" s="6" t="s">
        <v>910</v>
      </c>
      <c r="P920" s="54">
        <v>58152921212</v>
      </c>
      <c r="Q920" s="54" t="s">
        <v>46</v>
      </c>
      <c r="R920" s="10">
        <v>4</v>
      </c>
      <c r="S920" s="40"/>
      <c r="T920" s="6" t="s">
        <v>24</v>
      </c>
      <c r="U920" s="6" t="str">
        <f>VLOOKUP(O920,'Customer List'!B:C,2,)</f>
        <v>Banglore</v>
      </c>
      <c r="V920" s="47"/>
      <c r="W920" s="7">
        <v>45847</v>
      </c>
      <c r="X920" s="6">
        <f t="shared" si="104"/>
        <v>1</v>
      </c>
      <c r="Y920" s="6" t="str">
        <f t="shared" si="105"/>
        <v>Tuesday</v>
      </c>
      <c r="Z920" s="6" t="str">
        <f t="shared" si="106"/>
        <v>Wednesday</v>
      </c>
    </row>
    <row r="921" spans="1:26" x14ac:dyDescent="0.25">
      <c r="A921" s="6">
        <f t="shared" si="107"/>
        <v>920</v>
      </c>
      <c r="B921" s="6" t="s">
        <v>896</v>
      </c>
      <c r="C921" s="7">
        <v>45835</v>
      </c>
      <c r="D921" s="7">
        <v>45845</v>
      </c>
      <c r="E921" s="24">
        <v>229.2</v>
      </c>
      <c r="F921" s="26">
        <f t="shared" si="103"/>
        <v>229.2</v>
      </c>
      <c r="G921" s="8">
        <v>333614</v>
      </c>
      <c r="H921" s="8" t="s">
        <v>1731</v>
      </c>
      <c r="I921" s="8">
        <v>1</v>
      </c>
      <c r="J921" s="8">
        <v>1</v>
      </c>
      <c r="K921" s="8">
        <f t="shared" si="102"/>
        <v>0</v>
      </c>
      <c r="L921" s="6" t="s">
        <v>1177</v>
      </c>
      <c r="M921" s="7">
        <v>45850</v>
      </c>
      <c r="N921" s="9">
        <v>32661</v>
      </c>
      <c r="O921" s="6" t="s">
        <v>623</v>
      </c>
      <c r="P921" s="54">
        <v>58153121121</v>
      </c>
      <c r="Q921" s="54" t="s">
        <v>46</v>
      </c>
      <c r="R921" s="10">
        <v>4</v>
      </c>
      <c r="S921" s="40"/>
      <c r="T921" s="6" t="s">
        <v>24</v>
      </c>
      <c r="U921" s="6" t="str">
        <f>VLOOKUP(O921,'Customer List'!B:C,2,)</f>
        <v>Bhuvneshwar</v>
      </c>
      <c r="V921" s="47"/>
      <c r="W921" s="7">
        <v>45853</v>
      </c>
      <c r="X921" s="6">
        <f t="shared" si="104"/>
        <v>3</v>
      </c>
      <c r="Y921" s="6" t="str">
        <f t="shared" si="105"/>
        <v>Saturday</v>
      </c>
      <c r="Z921" s="6" t="str">
        <f t="shared" si="106"/>
        <v>Tuesday</v>
      </c>
    </row>
    <row r="922" spans="1:26" x14ac:dyDescent="0.25">
      <c r="A922" s="6">
        <f t="shared" si="107"/>
        <v>921</v>
      </c>
      <c r="B922" s="6" t="s">
        <v>896</v>
      </c>
      <c r="C922" s="7">
        <v>45835</v>
      </c>
      <c r="D922" s="7">
        <v>45845</v>
      </c>
      <c r="E922" s="24">
        <v>137.4</v>
      </c>
      <c r="F922" s="26">
        <f t="shared" si="103"/>
        <v>137.4</v>
      </c>
      <c r="G922" s="8">
        <v>334110</v>
      </c>
      <c r="H922" s="8" t="s">
        <v>1732</v>
      </c>
      <c r="I922" s="8">
        <v>1</v>
      </c>
      <c r="J922" s="8">
        <v>1</v>
      </c>
      <c r="K922" s="8">
        <f t="shared" si="102"/>
        <v>0</v>
      </c>
      <c r="L922" s="6" t="s">
        <v>984</v>
      </c>
      <c r="M922" s="7">
        <v>45847</v>
      </c>
      <c r="N922" s="9">
        <v>21297</v>
      </c>
      <c r="O922" s="6" t="s">
        <v>234</v>
      </c>
      <c r="P922" s="54">
        <v>58152972625</v>
      </c>
      <c r="Q922" s="54" t="s">
        <v>46</v>
      </c>
      <c r="R922" s="10">
        <v>4</v>
      </c>
      <c r="S922" s="40"/>
      <c r="T922" s="6" t="s">
        <v>24</v>
      </c>
      <c r="U922" s="6" t="str">
        <f>VLOOKUP(O922,'Customer List'!B:C,2,)</f>
        <v>Kolkata</v>
      </c>
      <c r="V922" s="47"/>
      <c r="W922" s="7">
        <v>45848</v>
      </c>
      <c r="X922" s="6">
        <f t="shared" si="104"/>
        <v>1</v>
      </c>
      <c r="Y922" s="6" t="str">
        <f t="shared" si="105"/>
        <v>Wednesday</v>
      </c>
      <c r="Z922" s="6" t="str">
        <f t="shared" si="106"/>
        <v>Thursday</v>
      </c>
    </row>
    <row r="923" spans="1:26" x14ac:dyDescent="0.25">
      <c r="A923" s="6">
        <f t="shared" si="107"/>
        <v>922</v>
      </c>
      <c r="B923" s="6" t="s">
        <v>896</v>
      </c>
      <c r="C923" s="7">
        <v>45835</v>
      </c>
      <c r="D923" s="7">
        <v>45845</v>
      </c>
      <c r="E923" s="24">
        <v>326.25</v>
      </c>
      <c r="F923" s="26">
        <f t="shared" si="103"/>
        <v>326.25</v>
      </c>
      <c r="G923" s="8">
        <v>334338</v>
      </c>
      <c r="H923" s="8" t="s">
        <v>1733</v>
      </c>
      <c r="I923" s="8">
        <v>1</v>
      </c>
      <c r="J923" s="8">
        <v>1</v>
      </c>
      <c r="K923" s="8">
        <f t="shared" si="102"/>
        <v>0</v>
      </c>
      <c r="L923" s="6" t="s">
        <v>940</v>
      </c>
      <c r="M923" s="7">
        <v>45846</v>
      </c>
      <c r="N923" s="9">
        <v>40455</v>
      </c>
      <c r="O923" s="6" t="s">
        <v>230</v>
      </c>
      <c r="P923" s="54" t="s">
        <v>1140</v>
      </c>
      <c r="Q923" s="54" t="s">
        <v>46</v>
      </c>
      <c r="R923" s="10">
        <v>4</v>
      </c>
      <c r="S923" s="40" t="s">
        <v>1141</v>
      </c>
      <c r="T923" s="6" t="s">
        <v>24</v>
      </c>
      <c r="U923" s="6" t="str">
        <f>VLOOKUP(O923,'Customer List'!B:C,2,)</f>
        <v>Punjab</v>
      </c>
      <c r="V923" s="47"/>
      <c r="W923" s="7">
        <v>45848</v>
      </c>
      <c r="X923" s="6">
        <f t="shared" si="104"/>
        <v>2</v>
      </c>
      <c r="Y923" s="6" t="str">
        <f t="shared" si="105"/>
        <v>Tuesday</v>
      </c>
      <c r="Z923" s="6" t="str">
        <f t="shared" si="106"/>
        <v>Thursday</v>
      </c>
    </row>
    <row r="924" spans="1:26" x14ac:dyDescent="0.25">
      <c r="A924" s="6">
        <f t="shared" si="107"/>
        <v>923</v>
      </c>
      <c r="B924" s="6" t="s">
        <v>896</v>
      </c>
      <c r="C924" s="7">
        <v>45835</v>
      </c>
      <c r="D924" s="7">
        <v>45845</v>
      </c>
      <c r="E924" s="24">
        <v>112.8</v>
      </c>
      <c r="F924" s="26">
        <f t="shared" si="103"/>
        <v>112.8</v>
      </c>
      <c r="G924" s="8">
        <v>344133</v>
      </c>
      <c r="H924" s="8" t="s">
        <v>1734</v>
      </c>
      <c r="I924" s="8">
        <v>1</v>
      </c>
      <c r="J924" s="8">
        <v>1</v>
      </c>
      <c r="K924" s="8">
        <f t="shared" si="102"/>
        <v>0</v>
      </c>
      <c r="L924" s="6" t="s">
        <v>1177</v>
      </c>
      <c r="M924" s="7">
        <v>45850</v>
      </c>
      <c r="N924" s="9">
        <v>16074</v>
      </c>
      <c r="O924" s="6" t="s">
        <v>623</v>
      </c>
      <c r="P924" s="54">
        <v>58153121121</v>
      </c>
      <c r="Q924" s="54" t="s">
        <v>46</v>
      </c>
      <c r="R924" s="10">
        <v>4</v>
      </c>
      <c r="S924" s="40"/>
      <c r="T924" s="6" t="s">
        <v>24</v>
      </c>
      <c r="U924" s="6" t="str">
        <f>VLOOKUP(O924,'Customer List'!B:C,2,)</f>
        <v>Bhuvneshwar</v>
      </c>
      <c r="V924" s="47"/>
      <c r="W924" s="7">
        <v>45853</v>
      </c>
      <c r="X924" s="6">
        <f t="shared" si="104"/>
        <v>3</v>
      </c>
      <c r="Y924" s="6" t="str">
        <f t="shared" si="105"/>
        <v>Saturday</v>
      </c>
      <c r="Z924" s="6" t="str">
        <f t="shared" si="106"/>
        <v>Tuesday</v>
      </c>
    </row>
    <row r="925" spans="1:26" x14ac:dyDescent="0.25">
      <c r="A925" s="6">
        <f t="shared" si="107"/>
        <v>924</v>
      </c>
      <c r="B925" s="6" t="s">
        <v>896</v>
      </c>
      <c r="C925" s="7">
        <v>45835</v>
      </c>
      <c r="D925" s="7">
        <v>45845</v>
      </c>
      <c r="E925" s="24">
        <v>142.19999999999999</v>
      </c>
      <c r="F925" s="26">
        <f t="shared" si="103"/>
        <v>142.19999999999999</v>
      </c>
      <c r="G925" s="8">
        <v>344622</v>
      </c>
      <c r="H925" s="8" t="s">
        <v>1735</v>
      </c>
      <c r="I925" s="8">
        <v>1</v>
      </c>
      <c r="J925" s="8">
        <v>1</v>
      </c>
      <c r="K925" s="8">
        <f t="shared" si="102"/>
        <v>0</v>
      </c>
      <c r="L925" s="6" t="s">
        <v>942</v>
      </c>
      <c r="M925" s="7">
        <v>45846</v>
      </c>
      <c r="N925" s="9">
        <v>25714</v>
      </c>
      <c r="O925" s="6" t="s">
        <v>111</v>
      </c>
      <c r="P925" s="54" t="s">
        <v>1139</v>
      </c>
      <c r="Q925" s="54" t="s">
        <v>46</v>
      </c>
      <c r="R925" s="10">
        <v>4</v>
      </c>
      <c r="S925" s="40"/>
      <c r="T925" s="6" t="s">
        <v>24</v>
      </c>
      <c r="U925" s="6" t="str">
        <f>VLOOKUP(O925,'Customer List'!B:C,2,)</f>
        <v>Chandigarh</v>
      </c>
      <c r="V925" s="47"/>
      <c r="W925" s="7">
        <v>45847</v>
      </c>
      <c r="X925" s="6">
        <f t="shared" si="104"/>
        <v>1</v>
      </c>
      <c r="Y925" s="6" t="str">
        <f t="shared" si="105"/>
        <v>Tuesday</v>
      </c>
      <c r="Z925" s="6" t="str">
        <f t="shared" si="106"/>
        <v>Wednesday</v>
      </c>
    </row>
    <row r="926" spans="1:26" x14ac:dyDescent="0.25">
      <c r="A926" s="6">
        <f t="shared" si="107"/>
        <v>925</v>
      </c>
      <c r="B926" s="6" t="s">
        <v>896</v>
      </c>
      <c r="C926" s="7">
        <v>45835</v>
      </c>
      <c r="D926" s="7">
        <v>45845</v>
      </c>
      <c r="E926" s="24">
        <v>144.75</v>
      </c>
      <c r="F926" s="26">
        <f t="shared" si="103"/>
        <v>144.75</v>
      </c>
      <c r="G926" s="8">
        <v>344747</v>
      </c>
      <c r="H926" s="8" t="s">
        <v>1736</v>
      </c>
      <c r="I926" s="8">
        <v>1</v>
      </c>
      <c r="J926" s="8">
        <v>1</v>
      </c>
      <c r="K926" s="8">
        <f t="shared" si="102"/>
        <v>0</v>
      </c>
      <c r="L926" s="6" t="s">
        <v>984</v>
      </c>
      <c r="M926" s="7">
        <v>45847</v>
      </c>
      <c r="N926" s="9">
        <v>17949</v>
      </c>
      <c r="O926" s="6" t="s">
        <v>234</v>
      </c>
      <c r="P926" s="54">
        <v>58152972625</v>
      </c>
      <c r="Q926" s="54" t="s">
        <v>46</v>
      </c>
      <c r="R926" s="10">
        <v>4</v>
      </c>
      <c r="S926" s="40"/>
      <c r="T926" s="6" t="s">
        <v>24</v>
      </c>
      <c r="U926" s="6" t="str">
        <f>VLOOKUP(O926,'Customer List'!B:C,2,)</f>
        <v>Kolkata</v>
      </c>
      <c r="V926" s="47"/>
      <c r="W926" s="7">
        <v>45848</v>
      </c>
      <c r="X926" s="6">
        <f t="shared" si="104"/>
        <v>1</v>
      </c>
      <c r="Y926" s="6" t="str">
        <f t="shared" si="105"/>
        <v>Wednesday</v>
      </c>
      <c r="Z926" s="6" t="str">
        <f t="shared" si="106"/>
        <v>Thursday</v>
      </c>
    </row>
    <row r="927" spans="1:26" x14ac:dyDescent="0.25">
      <c r="A927" s="6">
        <f t="shared" si="107"/>
        <v>926</v>
      </c>
      <c r="B927" s="6" t="s">
        <v>896</v>
      </c>
      <c r="C927" s="7">
        <v>45835</v>
      </c>
      <c r="D927" s="7">
        <v>45845</v>
      </c>
      <c r="E927" s="24">
        <v>74.400000000000006</v>
      </c>
      <c r="F927" s="26">
        <f t="shared" si="103"/>
        <v>74.400000000000006</v>
      </c>
      <c r="G927" s="8">
        <v>344769</v>
      </c>
      <c r="H927" s="8" t="s">
        <v>1737</v>
      </c>
      <c r="I927" s="8">
        <v>1</v>
      </c>
      <c r="J927" s="8">
        <v>1</v>
      </c>
      <c r="K927" s="8">
        <f t="shared" si="102"/>
        <v>0</v>
      </c>
      <c r="L927" s="6" t="s">
        <v>984</v>
      </c>
      <c r="M927" s="7">
        <v>45847</v>
      </c>
      <c r="N927" s="9">
        <v>11532</v>
      </c>
      <c r="O927" s="6" t="s">
        <v>234</v>
      </c>
      <c r="P927" s="54">
        <v>58152972625</v>
      </c>
      <c r="Q927" s="54" t="s">
        <v>46</v>
      </c>
      <c r="R927" s="10">
        <v>4</v>
      </c>
      <c r="S927" s="40"/>
      <c r="T927" s="6" t="s">
        <v>24</v>
      </c>
      <c r="U927" s="6" t="str">
        <f>VLOOKUP(O927,'Customer List'!B:C,2,)</f>
        <v>Kolkata</v>
      </c>
      <c r="V927" s="47"/>
      <c r="W927" s="7">
        <v>45848</v>
      </c>
      <c r="X927" s="6">
        <f t="shared" si="104"/>
        <v>1</v>
      </c>
      <c r="Y927" s="6" t="str">
        <f t="shared" si="105"/>
        <v>Wednesday</v>
      </c>
      <c r="Z927" s="6" t="str">
        <f t="shared" si="106"/>
        <v>Thursday</v>
      </c>
    </row>
    <row r="928" spans="1:26" x14ac:dyDescent="0.25">
      <c r="A928" s="6">
        <f t="shared" si="107"/>
        <v>927</v>
      </c>
      <c r="B928" s="6" t="s">
        <v>896</v>
      </c>
      <c r="C928" s="7">
        <v>45835</v>
      </c>
      <c r="D928" s="7">
        <v>45845</v>
      </c>
      <c r="E928" s="24">
        <v>334.5</v>
      </c>
      <c r="F928" s="26">
        <f t="shared" si="103"/>
        <v>334.5</v>
      </c>
      <c r="G928" s="8">
        <v>345024</v>
      </c>
      <c r="H928" s="8" t="s">
        <v>1738</v>
      </c>
      <c r="I928" s="8">
        <v>1</v>
      </c>
      <c r="J928" s="8">
        <v>1</v>
      </c>
      <c r="K928" s="8">
        <f t="shared" si="102"/>
        <v>0</v>
      </c>
      <c r="L928" s="6" t="s">
        <v>1177</v>
      </c>
      <c r="M928" s="7">
        <v>45850</v>
      </c>
      <c r="N928" s="9">
        <v>38133</v>
      </c>
      <c r="O928" s="6" t="s">
        <v>623</v>
      </c>
      <c r="P928" s="54">
        <v>58153121121</v>
      </c>
      <c r="Q928" s="54" t="s">
        <v>46</v>
      </c>
      <c r="R928" s="10">
        <v>4</v>
      </c>
      <c r="S928" s="40"/>
      <c r="T928" s="6" t="s">
        <v>24</v>
      </c>
      <c r="U928" s="6" t="str">
        <f>VLOOKUP(O928,'Customer List'!B:C,2,)</f>
        <v>Bhuvneshwar</v>
      </c>
      <c r="V928" s="47"/>
      <c r="W928" s="7">
        <v>45853</v>
      </c>
      <c r="X928" s="6">
        <f t="shared" si="104"/>
        <v>3</v>
      </c>
      <c r="Y928" s="6" t="str">
        <f t="shared" si="105"/>
        <v>Saturday</v>
      </c>
      <c r="Z928" s="6" t="str">
        <f t="shared" si="106"/>
        <v>Tuesday</v>
      </c>
    </row>
    <row r="929" spans="1:26" x14ac:dyDescent="0.25">
      <c r="A929" s="6">
        <f t="shared" si="107"/>
        <v>928</v>
      </c>
      <c r="B929" s="6" t="s">
        <v>896</v>
      </c>
      <c r="C929" s="7">
        <v>45835</v>
      </c>
      <c r="D929" s="7">
        <v>45845</v>
      </c>
      <c r="E929" s="24">
        <v>195.6</v>
      </c>
      <c r="F929" s="26">
        <f t="shared" si="103"/>
        <v>195.6</v>
      </c>
      <c r="G929" s="8">
        <v>345108</v>
      </c>
      <c r="H929" s="8" t="s">
        <v>1739</v>
      </c>
      <c r="I929" s="8">
        <v>1</v>
      </c>
      <c r="J929" s="8">
        <v>1</v>
      </c>
      <c r="K929" s="8">
        <f t="shared" si="102"/>
        <v>0</v>
      </c>
      <c r="L929" s="6" t="s">
        <v>1177</v>
      </c>
      <c r="M929" s="7">
        <v>45850</v>
      </c>
      <c r="N929" s="9">
        <v>27873</v>
      </c>
      <c r="O929" s="6" t="s">
        <v>623</v>
      </c>
      <c r="P929" s="54">
        <v>58153121121</v>
      </c>
      <c r="Q929" s="54" t="s">
        <v>46</v>
      </c>
      <c r="R929" s="10">
        <v>4</v>
      </c>
      <c r="S929" s="40"/>
      <c r="T929" s="6" t="s">
        <v>24</v>
      </c>
      <c r="U929" s="6" t="str">
        <f>VLOOKUP(O929,'Customer List'!B:C,2,)</f>
        <v>Bhuvneshwar</v>
      </c>
      <c r="V929" s="47"/>
      <c r="W929" s="7">
        <v>45853</v>
      </c>
      <c r="X929" s="6">
        <f t="shared" si="104"/>
        <v>3</v>
      </c>
      <c r="Y929" s="6" t="str">
        <f t="shared" si="105"/>
        <v>Saturday</v>
      </c>
      <c r="Z929" s="6" t="str">
        <f t="shared" si="106"/>
        <v>Tuesday</v>
      </c>
    </row>
    <row r="930" spans="1:26" x14ac:dyDescent="0.25">
      <c r="A930" s="6">
        <f t="shared" si="107"/>
        <v>929</v>
      </c>
      <c r="B930" s="6" t="s">
        <v>896</v>
      </c>
      <c r="C930" s="7">
        <v>45835</v>
      </c>
      <c r="D930" s="7">
        <v>45845</v>
      </c>
      <c r="E930" s="24">
        <v>88.2</v>
      </c>
      <c r="F930" s="26">
        <f t="shared" si="103"/>
        <v>88.2</v>
      </c>
      <c r="G930" s="8">
        <v>346109</v>
      </c>
      <c r="H930" s="8" t="s">
        <v>1740</v>
      </c>
      <c r="I930" s="8">
        <v>1</v>
      </c>
      <c r="J930" s="8">
        <v>1</v>
      </c>
      <c r="K930" s="8">
        <f t="shared" si="102"/>
        <v>0</v>
      </c>
      <c r="L930" s="6" t="s">
        <v>1177</v>
      </c>
      <c r="M930" s="7">
        <v>45850</v>
      </c>
      <c r="N930" s="9">
        <v>12568.5</v>
      </c>
      <c r="O930" s="6" t="s">
        <v>623</v>
      </c>
      <c r="P930" s="54">
        <v>58153121121</v>
      </c>
      <c r="Q930" s="54" t="s">
        <v>46</v>
      </c>
      <c r="R930" s="10">
        <v>4</v>
      </c>
      <c r="S930" s="40"/>
      <c r="T930" s="6" t="s">
        <v>24</v>
      </c>
      <c r="U930" s="6" t="str">
        <f>VLOOKUP(O930,'Customer List'!B:C,2,)</f>
        <v>Bhuvneshwar</v>
      </c>
      <c r="V930" s="47"/>
      <c r="W930" s="7">
        <v>45853</v>
      </c>
      <c r="X930" s="6">
        <f t="shared" si="104"/>
        <v>3</v>
      </c>
      <c r="Y930" s="6" t="str">
        <f t="shared" si="105"/>
        <v>Saturday</v>
      </c>
      <c r="Z930" s="6" t="str">
        <f t="shared" si="106"/>
        <v>Tuesday</v>
      </c>
    </row>
    <row r="931" spans="1:26" x14ac:dyDescent="0.25">
      <c r="A931" s="6">
        <f t="shared" si="107"/>
        <v>930</v>
      </c>
      <c r="B931" s="6" t="s">
        <v>896</v>
      </c>
      <c r="C931" s="7">
        <v>45835</v>
      </c>
      <c r="D931" s="7">
        <v>45845</v>
      </c>
      <c r="E931" s="24">
        <v>42.6</v>
      </c>
      <c r="F931" s="26">
        <f t="shared" si="103"/>
        <v>42.6</v>
      </c>
      <c r="G931" s="8">
        <v>348211</v>
      </c>
      <c r="H931" s="8" t="s">
        <v>1741</v>
      </c>
      <c r="I931" s="8">
        <v>1</v>
      </c>
      <c r="J931" s="8">
        <v>1</v>
      </c>
      <c r="K931" s="8">
        <f t="shared" si="102"/>
        <v>0</v>
      </c>
      <c r="L931" s="6" t="s">
        <v>938</v>
      </c>
      <c r="M931" s="7">
        <v>45846</v>
      </c>
      <c r="N931" s="9">
        <v>7703</v>
      </c>
      <c r="O931" s="6" t="s">
        <v>912</v>
      </c>
      <c r="P931" s="54" t="s">
        <v>1142</v>
      </c>
      <c r="Q931" s="54" t="s">
        <v>46</v>
      </c>
      <c r="R931" s="10">
        <v>4</v>
      </c>
      <c r="S931" s="40"/>
      <c r="T931" s="6" t="s">
        <v>24</v>
      </c>
      <c r="U931" s="6" t="str">
        <f>VLOOKUP(O931,'Customer List'!B:C,2,)</f>
        <v>Chandigarh</v>
      </c>
      <c r="V931" s="47"/>
      <c r="W931" s="7">
        <v>45847</v>
      </c>
      <c r="X931" s="6">
        <f t="shared" si="104"/>
        <v>1</v>
      </c>
      <c r="Y931" s="6" t="str">
        <f t="shared" si="105"/>
        <v>Tuesday</v>
      </c>
      <c r="Z931" s="6" t="str">
        <f t="shared" si="106"/>
        <v>Wednesday</v>
      </c>
    </row>
    <row r="932" spans="1:26" x14ac:dyDescent="0.25">
      <c r="A932" s="6">
        <f t="shared" si="107"/>
        <v>931</v>
      </c>
      <c r="B932" s="6" t="s">
        <v>896</v>
      </c>
      <c r="C932" s="7">
        <v>45835</v>
      </c>
      <c r="D932" s="7">
        <v>45845</v>
      </c>
      <c r="E932" s="24">
        <v>193.8</v>
      </c>
      <c r="F932" s="26">
        <f t="shared" si="103"/>
        <v>775.2</v>
      </c>
      <c r="G932" s="8">
        <v>353218</v>
      </c>
      <c r="H932" s="8" t="s">
        <v>1742</v>
      </c>
      <c r="I932" s="8">
        <v>4</v>
      </c>
      <c r="J932" s="8">
        <v>4</v>
      </c>
      <c r="K932" s="8">
        <f t="shared" si="102"/>
        <v>0</v>
      </c>
      <c r="L932" s="6" t="s">
        <v>936</v>
      </c>
      <c r="M932" s="7">
        <v>45846</v>
      </c>
      <c r="N932" s="9">
        <v>140182</v>
      </c>
      <c r="O932" s="6" t="s">
        <v>901</v>
      </c>
      <c r="P932" s="54">
        <v>58152921794</v>
      </c>
      <c r="Q932" s="54" t="s">
        <v>46</v>
      </c>
      <c r="R932" s="10">
        <v>4</v>
      </c>
      <c r="S932" s="40"/>
      <c r="T932" s="6" t="s">
        <v>24</v>
      </c>
      <c r="U932" s="6" t="str">
        <f>VLOOKUP(O932,'Customer List'!B:C,2,)</f>
        <v>Karnataka</v>
      </c>
      <c r="V932" s="47"/>
      <c r="W932" s="7">
        <v>45848</v>
      </c>
      <c r="X932" s="6">
        <f t="shared" si="104"/>
        <v>2</v>
      </c>
      <c r="Y932" s="6" t="str">
        <f t="shared" si="105"/>
        <v>Tuesday</v>
      </c>
      <c r="Z932" s="6" t="str">
        <f t="shared" si="106"/>
        <v>Thursday</v>
      </c>
    </row>
    <row r="933" spans="1:26" x14ac:dyDescent="0.25">
      <c r="A933" s="6">
        <f t="shared" si="107"/>
        <v>932</v>
      </c>
      <c r="B933" s="6" t="s">
        <v>896</v>
      </c>
      <c r="C933" s="7">
        <v>45835</v>
      </c>
      <c r="D933" s="7">
        <v>45845</v>
      </c>
      <c r="E933" s="24">
        <v>309.75</v>
      </c>
      <c r="F933" s="26">
        <f t="shared" si="103"/>
        <v>309.75</v>
      </c>
      <c r="G933" s="8">
        <v>356518</v>
      </c>
      <c r="H933" s="8" t="s">
        <v>1743</v>
      </c>
      <c r="I933" s="8">
        <v>1</v>
      </c>
      <c r="J933" s="8">
        <v>1</v>
      </c>
      <c r="K933" s="8">
        <f t="shared" si="102"/>
        <v>0</v>
      </c>
      <c r="L933" s="6" t="s">
        <v>1177</v>
      </c>
      <c r="M933" s="7">
        <v>45850</v>
      </c>
      <c r="N933" s="9">
        <v>35311.5</v>
      </c>
      <c r="O933" s="6" t="s">
        <v>623</v>
      </c>
      <c r="P933" s="54">
        <v>58153121121</v>
      </c>
      <c r="Q933" s="54" t="s">
        <v>46</v>
      </c>
      <c r="R933" s="10">
        <v>4</v>
      </c>
      <c r="S933" s="40"/>
      <c r="T933" s="6" t="s">
        <v>24</v>
      </c>
      <c r="U933" s="6" t="str">
        <f>VLOOKUP(O933,'Customer List'!B:C,2,)</f>
        <v>Bhuvneshwar</v>
      </c>
      <c r="V933" s="47"/>
      <c r="W933" s="7">
        <v>45853</v>
      </c>
      <c r="X933" s="6">
        <f t="shared" si="104"/>
        <v>3</v>
      </c>
      <c r="Y933" s="6" t="str">
        <f t="shared" si="105"/>
        <v>Saturday</v>
      </c>
      <c r="Z933" s="6" t="str">
        <f t="shared" si="106"/>
        <v>Tuesday</v>
      </c>
    </row>
    <row r="934" spans="1:26" x14ac:dyDescent="0.25">
      <c r="A934" s="6">
        <f t="shared" si="107"/>
        <v>933</v>
      </c>
      <c r="B934" s="6" t="s">
        <v>896</v>
      </c>
      <c r="C934" s="7">
        <v>45835</v>
      </c>
      <c r="D934" s="7">
        <v>45845</v>
      </c>
      <c r="E934" s="24">
        <v>326.25</v>
      </c>
      <c r="F934" s="26">
        <f t="shared" si="103"/>
        <v>326.25</v>
      </c>
      <c r="G934" s="8">
        <v>356930</v>
      </c>
      <c r="H934" s="8" t="s">
        <v>1744</v>
      </c>
      <c r="I934" s="8">
        <v>1</v>
      </c>
      <c r="J934" s="8">
        <v>1</v>
      </c>
      <c r="K934" s="8">
        <f t="shared" si="102"/>
        <v>0</v>
      </c>
      <c r="L934" s="6" t="s">
        <v>1177</v>
      </c>
      <c r="M934" s="7">
        <v>45850</v>
      </c>
      <c r="N934" s="9">
        <v>37192.5</v>
      </c>
      <c r="O934" s="6" t="s">
        <v>623</v>
      </c>
      <c r="P934" s="54">
        <v>58153121121</v>
      </c>
      <c r="Q934" s="54" t="s">
        <v>46</v>
      </c>
      <c r="R934" s="10">
        <v>4</v>
      </c>
      <c r="S934" s="40"/>
      <c r="T934" s="6" t="s">
        <v>24</v>
      </c>
      <c r="U934" s="6" t="str">
        <f>VLOOKUP(O934,'Customer List'!B:C,2,)</f>
        <v>Bhuvneshwar</v>
      </c>
      <c r="V934" s="47"/>
      <c r="W934" s="7">
        <v>45853</v>
      </c>
      <c r="X934" s="6">
        <f t="shared" si="104"/>
        <v>3</v>
      </c>
      <c r="Y934" s="6" t="str">
        <f t="shared" si="105"/>
        <v>Saturday</v>
      </c>
      <c r="Z934" s="6" t="str">
        <f t="shared" si="106"/>
        <v>Tuesday</v>
      </c>
    </row>
    <row r="935" spans="1:26" x14ac:dyDescent="0.25">
      <c r="A935" s="6">
        <f t="shared" si="107"/>
        <v>934</v>
      </c>
      <c r="B935" s="6" t="s">
        <v>896</v>
      </c>
      <c r="C935" s="7">
        <v>45835</v>
      </c>
      <c r="D935" s="7">
        <v>45845</v>
      </c>
      <c r="E935" s="24">
        <v>216</v>
      </c>
      <c r="F935" s="26">
        <f t="shared" si="103"/>
        <v>432</v>
      </c>
      <c r="G935" s="8">
        <v>357504</v>
      </c>
      <c r="H935" s="8" t="s">
        <v>1745</v>
      </c>
      <c r="I935" s="8">
        <v>2</v>
      </c>
      <c r="J935" s="8">
        <v>2</v>
      </c>
      <c r="K935" s="8">
        <f t="shared" ref="K935:K967" si="108">I935-J935</f>
        <v>0</v>
      </c>
      <c r="L935" s="6" t="s">
        <v>987</v>
      </c>
      <c r="M935" s="7">
        <v>45847</v>
      </c>
      <c r="N935" s="9">
        <v>61560</v>
      </c>
      <c r="O935" s="6" t="s">
        <v>248</v>
      </c>
      <c r="P935" s="54">
        <v>58152972415</v>
      </c>
      <c r="Q935" s="54" t="s">
        <v>46</v>
      </c>
      <c r="R935" s="10">
        <v>4</v>
      </c>
      <c r="S935" s="40"/>
      <c r="T935" s="6" t="s">
        <v>24</v>
      </c>
      <c r="U935" s="6" t="str">
        <f>VLOOKUP(O935,'Customer List'!B:C,2,)</f>
        <v>Mumbai</v>
      </c>
      <c r="V935" s="47"/>
      <c r="W935" s="7">
        <v>45848</v>
      </c>
      <c r="X935" s="6">
        <f t="shared" si="104"/>
        <v>1</v>
      </c>
      <c r="Y935" s="6" t="str">
        <f t="shared" si="105"/>
        <v>Wednesday</v>
      </c>
      <c r="Z935" s="6" t="str">
        <f t="shared" si="106"/>
        <v>Thursday</v>
      </c>
    </row>
    <row r="936" spans="1:26" x14ac:dyDescent="0.25">
      <c r="A936" s="6">
        <f t="shared" si="107"/>
        <v>935</v>
      </c>
      <c r="B936" s="6" t="s">
        <v>896</v>
      </c>
      <c r="C936" s="7">
        <v>45835</v>
      </c>
      <c r="D936" s="7">
        <v>45845</v>
      </c>
      <c r="E936" s="24">
        <v>89.4</v>
      </c>
      <c r="F936" s="26">
        <f t="shared" si="103"/>
        <v>89.4</v>
      </c>
      <c r="G936" s="8">
        <v>357905</v>
      </c>
      <c r="H936" s="8" t="s">
        <v>1746</v>
      </c>
      <c r="I936" s="8">
        <v>1</v>
      </c>
      <c r="J936" s="8">
        <v>1</v>
      </c>
      <c r="K936" s="8">
        <f t="shared" si="108"/>
        <v>0</v>
      </c>
      <c r="L936" s="6" t="s">
        <v>984</v>
      </c>
      <c r="M936" s="7">
        <v>45847</v>
      </c>
      <c r="N936" s="9">
        <v>13857</v>
      </c>
      <c r="O936" s="6" t="s">
        <v>234</v>
      </c>
      <c r="P936" s="54">
        <v>58152972625</v>
      </c>
      <c r="Q936" s="54" t="s">
        <v>46</v>
      </c>
      <c r="R936" s="10">
        <v>4</v>
      </c>
      <c r="S936" s="40"/>
      <c r="T936" s="6" t="s">
        <v>24</v>
      </c>
      <c r="U936" s="6" t="str">
        <f>VLOOKUP(O936,'Customer List'!B:C,2,)</f>
        <v>Kolkata</v>
      </c>
      <c r="V936" s="47"/>
      <c r="W936" s="7">
        <v>45848</v>
      </c>
      <c r="X936" s="6">
        <f t="shared" si="104"/>
        <v>1</v>
      </c>
      <c r="Y936" s="6" t="str">
        <f t="shared" si="105"/>
        <v>Wednesday</v>
      </c>
      <c r="Z936" s="6" t="str">
        <f t="shared" si="106"/>
        <v>Thursday</v>
      </c>
    </row>
    <row r="937" spans="1:26" x14ac:dyDescent="0.25">
      <c r="A937" s="6">
        <f t="shared" si="107"/>
        <v>936</v>
      </c>
      <c r="B937" s="6" t="s">
        <v>896</v>
      </c>
      <c r="C937" s="7">
        <v>45835</v>
      </c>
      <c r="D937" s="7">
        <v>45845</v>
      </c>
      <c r="E937" s="24">
        <v>95.4</v>
      </c>
      <c r="F937" s="26">
        <f t="shared" si="103"/>
        <v>95.4</v>
      </c>
      <c r="G937" s="8">
        <v>360707</v>
      </c>
      <c r="H937" s="8" t="s">
        <v>1490</v>
      </c>
      <c r="I937" s="8">
        <v>1</v>
      </c>
      <c r="J937" s="8">
        <v>1</v>
      </c>
      <c r="K937" s="8">
        <f t="shared" si="108"/>
        <v>0</v>
      </c>
      <c r="L937" s="6" t="s">
        <v>1177</v>
      </c>
      <c r="M937" s="7">
        <v>45850</v>
      </c>
      <c r="N937" s="9">
        <v>13594.5</v>
      </c>
      <c r="O937" s="6" t="s">
        <v>623</v>
      </c>
      <c r="P937" s="54">
        <v>58153121121</v>
      </c>
      <c r="Q937" s="54" t="s">
        <v>46</v>
      </c>
      <c r="R937" s="10">
        <v>4</v>
      </c>
      <c r="S937" s="40"/>
      <c r="T937" s="6" t="s">
        <v>24</v>
      </c>
      <c r="U937" s="6" t="str">
        <f>VLOOKUP(O937,'Customer List'!B:C,2,)</f>
        <v>Bhuvneshwar</v>
      </c>
      <c r="V937" s="47"/>
      <c r="W937" s="7">
        <v>45853</v>
      </c>
      <c r="X937" s="6">
        <f t="shared" si="104"/>
        <v>3</v>
      </c>
      <c r="Y937" s="6" t="str">
        <f t="shared" si="105"/>
        <v>Saturday</v>
      </c>
      <c r="Z937" s="6" t="str">
        <f t="shared" si="106"/>
        <v>Tuesday</v>
      </c>
    </row>
    <row r="938" spans="1:26" x14ac:dyDescent="0.25">
      <c r="A938" s="6">
        <f t="shared" si="107"/>
        <v>937</v>
      </c>
      <c r="B938" s="6" t="s">
        <v>896</v>
      </c>
      <c r="C938" s="7">
        <v>45835</v>
      </c>
      <c r="D938" s="7">
        <v>45845</v>
      </c>
      <c r="E938" s="24">
        <v>229.2</v>
      </c>
      <c r="F938" s="26">
        <f t="shared" si="103"/>
        <v>229.2</v>
      </c>
      <c r="G938" s="8">
        <v>361710</v>
      </c>
      <c r="H938" s="8" t="s">
        <v>1747</v>
      </c>
      <c r="I938" s="8">
        <v>1</v>
      </c>
      <c r="J938" s="8">
        <v>1</v>
      </c>
      <c r="K938" s="8">
        <f t="shared" si="108"/>
        <v>0</v>
      </c>
      <c r="L938" s="6" t="s">
        <v>1177</v>
      </c>
      <c r="M938" s="7">
        <v>45850</v>
      </c>
      <c r="N938" s="9">
        <v>32661</v>
      </c>
      <c r="O938" s="6" t="s">
        <v>623</v>
      </c>
      <c r="P938" s="54">
        <v>58153121121</v>
      </c>
      <c r="Q938" s="54" t="s">
        <v>46</v>
      </c>
      <c r="R938" s="10">
        <v>4</v>
      </c>
      <c r="S938" s="40"/>
      <c r="T938" s="6" t="s">
        <v>24</v>
      </c>
      <c r="U938" s="6" t="str">
        <f>VLOOKUP(O938,'Customer List'!B:C,2,)</f>
        <v>Bhuvneshwar</v>
      </c>
      <c r="V938" s="47"/>
      <c r="W938" s="7">
        <v>45853</v>
      </c>
      <c r="X938" s="6">
        <f t="shared" si="104"/>
        <v>3</v>
      </c>
      <c r="Y938" s="6" t="str">
        <f t="shared" si="105"/>
        <v>Saturday</v>
      </c>
      <c r="Z938" s="6" t="str">
        <f t="shared" si="106"/>
        <v>Tuesday</v>
      </c>
    </row>
    <row r="939" spans="1:26" x14ac:dyDescent="0.25">
      <c r="A939" s="6">
        <f t="shared" si="107"/>
        <v>938</v>
      </c>
      <c r="B939" s="6" t="s">
        <v>896</v>
      </c>
      <c r="C939" s="7">
        <v>45835</v>
      </c>
      <c r="D939" s="7">
        <v>45845</v>
      </c>
      <c r="E939" s="24">
        <v>75</v>
      </c>
      <c r="F939" s="26">
        <f t="shared" si="103"/>
        <v>75</v>
      </c>
      <c r="G939" s="8">
        <v>362503</v>
      </c>
      <c r="H939" s="8" t="s">
        <v>1601</v>
      </c>
      <c r="I939" s="8">
        <v>1</v>
      </c>
      <c r="J939" s="8">
        <v>1</v>
      </c>
      <c r="K939" s="8">
        <f t="shared" si="108"/>
        <v>0</v>
      </c>
      <c r="L939" s="6" t="s">
        <v>984</v>
      </c>
      <c r="M939" s="7">
        <v>45847</v>
      </c>
      <c r="N939" s="9">
        <v>11625</v>
      </c>
      <c r="O939" s="6" t="s">
        <v>234</v>
      </c>
      <c r="P939" s="54">
        <v>58152972625</v>
      </c>
      <c r="Q939" s="54" t="s">
        <v>46</v>
      </c>
      <c r="R939" s="10">
        <v>4</v>
      </c>
      <c r="S939" s="40"/>
      <c r="T939" s="6" t="s">
        <v>24</v>
      </c>
      <c r="U939" s="6" t="str">
        <f>VLOOKUP(O939,'Customer List'!B:C,2,)</f>
        <v>Kolkata</v>
      </c>
      <c r="V939" s="47"/>
      <c r="W939" s="7">
        <v>45848</v>
      </c>
      <c r="X939" s="6">
        <f t="shared" si="104"/>
        <v>1</v>
      </c>
      <c r="Y939" s="6" t="str">
        <f t="shared" si="105"/>
        <v>Wednesday</v>
      </c>
      <c r="Z939" s="6" t="str">
        <f t="shared" si="106"/>
        <v>Thursday</v>
      </c>
    </row>
    <row r="940" spans="1:26" x14ac:dyDescent="0.25">
      <c r="A940" s="6">
        <f t="shared" si="107"/>
        <v>939</v>
      </c>
      <c r="B940" s="6" t="s">
        <v>896</v>
      </c>
      <c r="C940" s="7">
        <v>45835</v>
      </c>
      <c r="D940" s="7">
        <v>45845</v>
      </c>
      <c r="E940" s="24">
        <v>301.5</v>
      </c>
      <c r="F940" s="26">
        <f t="shared" si="103"/>
        <v>301.5</v>
      </c>
      <c r="G940" s="8">
        <v>369314</v>
      </c>
      <c r="H940" s="8" t="s">
        <v>1748</v>
      </c>
      <c r="I940" s="8">
        <v>1</v>
      </c>
      <c r="J940" s="8">
        <v>1</v>
      </c>
      <c r="K940" s="8">
        <f t="shared" si="108"/>
        <v>0</v>
      </c>
      <c r="L940" s="6" t="s">
        <v>1177</v>
      </c>
      <c r="M940" s="7">
        <v>45850</v>
      </c>
      <c r="N940" s="9">
        <v>34371</v>
      </c>
      <c r="O940" s="6" t="s">
        <v>623</v>
      </c>
      <c r="P940" s="54">
        <v>58153121121</v>
      </c>
      <c r="Q940" s="54" t="s">
        <v>46</v>
      </c>
      <c r="R940" s="10">
        <v>4</v>
      </c>
      <c r="S940" s="40"/>
      <c r="T940" s="6" t="s">
        <v>24</v>
      </c>
      <c r="U940" s="6" t="str">
        <f>VLOOKUP(O940,'Customer List'!B:C,2,)</f>
        <v>Bhuvneshwar</v>
      </c>
      <c r="V940" s="47"/>
      <c r="W940" s="7">
        <v>45853</v>
      </c>
      <c r="X940" s="6">
        <f t="shared" si="104"/>
        <v>3</v>
      </c>
      <c r="Y940" s="6" t="str">
        <f t="shared" si="105"/>
        <v>Saturday</v>
      </c>
      <c r="Z940" s="6" t="str">
        <f t="shared" si="106"/>
        <v>Tuesday</v>
      </c>
    </row>
    <row r="941" spans="1:26" x14ac:dyDescent="0.25">
      <c r="A941" s="6">
        <f t="shared" si="107"/>
        <v>940</v>
      </c>
      <c r="B941" s="6" t="s">
        <v>896</v>
      </c>
      <c r="C941" s="7">
        <v>45835</v>
      </c>
      <c r="D941" s="7">
        <v>45845</v>
      </c>
      <c r="E941" s="24">
        <v>172.2</v>
      </c>
      <c r="F941" s="26">
        <f t="shared" si="103"/>
        <v>172.2</v>
      </c>
      <c r="G941" s="8">
        <v>369604</v>
      </c>
      <c r="H941" s="8" t="s">
        <v>1749</v>
      </c>
      <c r="I941" s="8">
        <v>1</v>
      </c>
      <c r="J941" s="8">
        <v>1</v>
      </c>
      <c r="K941" s="8">
        <f t="shared" si="108"/>
        <v>0</v>
      </c>
      <c r="L941" s="6" t="s">
        <v>1177</v>
      </c>
      <c r="M941" s="7">
        <v>45850</v>
      </c>
      <c r="N941" s="9">
        <v>24538.5</v>
      </c>
      <c r="O941" s="6" t="s">
        <v>623</v>
      </c>
      <c r="P941" s="54">
        <v>58153121121</v>
      </c>
      <c r="Q941" s="54" t="s">
        <v>46</v>
      </c>
      <c r="R941" s="10">
        <v>4</v>
      </c>
      <c r="S941" s="40"/>
      <c r="T941" s="6" t="s">
        <v>24</v>
      </c>
      <c r="U941" s="6" t="str">
        <f>VLOOKUP(O941,'Customer List'!B:C,2,)</f>
        <v>Bhuvneshwar</v>
      </c>
      <c r="V941" s="47"/>
      <c r="W941" s="7">
        <v>45853</v>
      </c>
      <c r="X941" s="6">
        <f t="shared" si="104"/>
        <v>3</v>
      </c>
      <c r="Y941" s="6" t="str">
        <f t="shared" si="105"/>
        <v>Saturday</v>
      </c>
      <c r="Z941" s="6" t="str">
        <f t="shared" si="106"/>
        <v>Tuesday</v>
      </c>
    </row>
    <row r="942" spans="1:26" x14ac:dyDescent="0.25">
      <c r="A942" s="6">
        <f t="shared" si="107"/>
        <v>941</v>
      </c>
      <c r="B942" s="6" t="s">
        <v>896</v>
      </c>
      <c r="C942" s="7">
        <v>45835</v>
      </c>
      <c r="D942" s="7">
        <v>45845</v>
      </c>
      <c r="E942" s="24">
        <v>174.6</v>
      </c>
      <c r="F942" s="26">
        <f t="shared" si="103"/>
        <v>174.6</v>
      </c>
      <c r="G942" s="8">
        <v>374208</v>
      </c>
      <c r="H942" s="8" t="s">
        <v>1750</v>
      </c>
      <c r="I942" s="8">
        <v>1</v>
      </c>
      <c r="J942" s="8">
        <v>1</v>
      </c>
      <c r="K942" s="8">
        <f t="shared" si="108"/>
        <v>0</v>
      </c>
      <c r="L942" s="6" t="s">
        <v>940</v>
      </c>
      <c r="M942" s="7">
        <v>45846</v>
      </c>
      <c r="N942" s="9">
        <v>27063</v>
      </c>
      <c r="O942" s="6" t="s">
        <v>230</v>
      </c>
      <c r="P942" s="54" t="s">
        <v>1140</v>
      </c>
      <c r="Q942" s="54" t="s">
        <v>46</v>
      </c>
      <c r="R942" s="10">
        <v>4</v>
      </c>
      <c r="S942" s="40" t="s">
        <v>1141</v>
      </c>
      <c r="T942" s="6" t="s">
        <v>24</v>
      </c>
      <c r="U942" s="6" t="str">
        <f>VLOOKUP(O942,'Customer List'!B:C,2,)</f>
        <v>Punjab</v>
      </c>
      <c r="V942" s="47"/>
      <c r="W942" s="7">
        <v>45848</v>
      </c>
      <c r="X942" s="6">
        <f t="shared" si="104"/>
        <v>2</v>
      </c>
      <c r="Y942" s="6" t="str">
        <f t="shared" si="105"/>
        <v>Tuesday</v>
      </c>
      <c r="Z942" s="6" t="str">
        <f t="shared" si="106"/>
        <v>Thursday</v>
      </c>
    </row>
    <row r="943" spans="1:26" x14ac:dyDescent="0.25">
      <c r="A943" s="6">
        <f t="shared" si="107"/>
        <v>942</v>
      </c>
      <c r="B943" s="6" t="s">
        <v>896</v>
      </c>
      <c r="C943" s="7">
        <v>45835</v>
      </c>
      <c r="D943" s="7">
        <v>45845</v>
      </c>
      <c r="E943" s="24">
        <v>109.8</v>
      </c>
      <c r="F943" s="26">
        <f t="shared" si="103"/>
        <v>109.8</v>
      </c>
      <c r="G943" s="8">
        <v>375406</v>
      </c>
      <c r="H943" s="8" t="s">
        <v>1751</v>
      </c>
      <c r="I943" s="8">
        <v>1</v>
      </c>
      <c r="J943" s="8">
        <v>1</v>
      </c>
      <c r="K943" s="8">
        <f t="shared" si="108"/>
        <v>0</v>
      </c>
      <c r="L943" s="6" t="s">
        <v>940</v>
      </c>
      <c r="M943" s="7">
        <v>45846</v>
      </c>
      <c r="N943" s="9">
        <v>17019</v>
      </c>
      <c r="O943" s="6" t="s">
        <v>230</v>
      </c>
      <c r="P943" s="54" t="s">
        <v>1140</v>
      </c>
      <c r="Q943" s="54" t="s">
        <v>46</v>
      </c>
      <c r="R943" s="10">
        <v>4</v>
      </c>
      <c r="S943" s="40" t="s">
        <v>1141</v>
      </c>
      <c r="T943" s="6" t="s">
        <v>24</v>
      </c>
      <c r="U943" s="6" t="str">
        <f>VLOOKUP(O943,'Customer List'!B:C,2,)</f>
        <v>Punjab</v>
      </c>
      <c r="V943" s="47"/>
      <c r="W943" s="7">
        <v>45848</v>
      </c>
      <c r="X943" s="6">
        <f t="shared" si="104"/>
        <v>2</v>
      </c>
      <c r="Y943" s="6" t="str">
        <f t="shared" si="105"/>
        <v>Tuesday</v>
      </c>
      <c r="Z943" s="6" t="str">
        <f t="shared" si="106"/>
        <v>Thursday</v>
      </c>
    </row>
    <row r="944" spans="1:26" x14ac:dyDescent="0.25">
      <c r="A944" s="6">
        <f t="shared" si="107"/>
        <v>943</v>
      </c>
      <c r="B944" s="6" t="s">
        <v>896</v>
      </c>
      <c r="C944" s="7">
        <v>45835</v>
      </c>
      <c r="D944" s="7">
        <v>45845</v>
      </c>
      <c r="E944" s="24">
        <v>154.80000000000001</v>
      </c>
      <c r="F944" s="26">
        <f t="shared" si="103"/>
        <v>154.80000000000001</v>
      </c>
      <c r="G944" s="8">
        <v>379206</v>
      </c>
      <c r="H944" s="8" t="s">
        <v>1345</v>
      </c>
      <c r="I944" s="8">
        <v>1</v>
      </c>
      <c r="J944" s="8">
        <v>1</v>
      </c>
      <c r="K944" s="8">
        <f t="shared" si="108"/>
        <v>0</v>
      </c>
      <c r="L944" s="6" t="s">
        <v>1177</v>
      </c>
      <c r="M944" s="7">
        <v>45850</v>
      </c>
      <c r="N944" s="9">
        <v>22059</v>
      </c>
      <c r="O944" s="6" t="s">
        <v>623</v>
      </c>
      <c r="P944" s="54">
        <v>58153121121</v>
      </c>
      <c r="Q944" s="54" t="s">
        <v>46</v>
      </c>
      <c r="R944" s="10">
        <v>4</v>
      </c>
      <c r="S944" s="40"/>
      <c r="T944" s="6" t="s">
        <v>24</v>
      </c>
      <c r="U944" s="6" t="str">
        <f>VLOOKUP(O944,'Customer List'!B:C,2,)</f>
        <v>Bhuvneshwar</v>
      </c>
      <c r="V944" s="47"/>
      <c r="W944" s="7">
        <v>45853</v>
      </c>
      <c r="X944" s="6">
        <f t="shared" si="104"/>
        <v>3</v>
      </c>
      <c r="Y944" s="6" t="str">
        <f t="shared" si="105"/>
        <v>Saturday</v>
      </c>
      <c r="Z944" s="6" t="str">
        <f t="shared" si="106"/>
        <v>Tuesday</v>
      </c>
    </row>
    <row r="945" spans="1:26" x14ac:dyDescent="0.25">
      <c r="A945" s="6">
        <f t="shared" si="107"/>
        <v>944</v>
      </c>
      <c r="B945" s="6" t="s">
        <v>896</v>
      </c>
      <c r="C945" s="7">
        <v>45835</v>
      </c>
      <c r="D945" s="7">
        <v>45845</v>
      </c>
      <c r="E945" s="24">
        <v>221.4</v>
      </c>
      <c r="F945" s="26">
        <f t="shared" si="103"/>
        <v>221.4</v>
      </c>
      <c r="G945" s="8">
        <v>381504</v>
      </c>
      <c r="H945" s="8" t="s">
        <v>1752</v>
      </c>
      <c r="I945" s="8">
        <v>1</v>
      </c>
      <c r="J945" s="8">
        <v>1</v>
      </c>
      <c r="K945" s="8">
        <f t="shared" si="108"/>
        <v>0</v>
      </c>
      <c r="L945" s="6" t="s">
        <v>1177</v>
      </c>
      <c r="M945" s="7">
        <v>45850</v>
      </c>
      <c r="N945" s="9">
        <v>31549.5</v>
      </c>
      <c r="O945" s="6" t="s">
        <v>623</v>
      </c>
      <c r="P945" s="54">
        <v>58153121121</v>
      </c>
      <c r="Q945" s="54" t="s">
        <v>46</v>
      </c>
      <c r="R945" s="10">
        <v>4</v>
      </c>
      <c r="S945" s="40"/>
      <c r="T945" s="6" t="s">
        <v>24</v>
      </c>
      <c r="U945" s="6" t="str">
        <f>VLOOKUP(O945,'Customer List'!B:C,2,)</f>
        <v>Bhuvneshwar</v>
      </c>
      <c r="V945" s="47"/>
      <c r="W945" s="7">
        <v>45853</v>
      </c>
      <c r="X945" s="6">
        <f t="shared" si="104"/>
        <v>3</v>
      </c>
      <c r="Y945" s="6" t="str">
        <f t="shared" si="105"/>
        <v>Saturday</v>
      </c>
      <c r="Z945" s="6" t="str">
        <f t="shared" si="106"/>
        <v>Tuesday</v>
      </c>
    </row>
    <row r="946" spans="1:26" x14ac:dyDescent="0.25">
      <c r="A946" s="6">
        <f t="shared" si="107"/>
        <v>945</v>
      </c>
      <c r="B946" s="6" t="s">
        <v>896</v>
      </c>
      <c r="C946" s="7">
        <v>45835</v>
      </c>
      <c r="D946" s="7">
        <v>45845</v>
      </c>
      <c r="E946" s="24">
        <v>229.2</v>
      </c>
      <c r="F946" s="26">
        <f t="shared" si="103"/>
        <v>229.2</v>
      </c>
      <c r="G946" s="8">
        <v>389212</v>
      </c>
      <c r="H946" s="8" t="s">
        <v>1753</v>
      </c>
      <c r="I946" s="8">
        <v>1</v>
      </c>
      <c r="J946" s="8">
        <v>1</v>
      </c>
      <c r="K946" s="8">
        <f t="shared" si="108"/>
        <v>0</v>
      </c>
      <c r="L946" s="6" t="s">
        <v>1000</v>
      </c>
      <c r="M946" s="7">
        <v>45847</v>
      </c>
      <c r="N946" s="9">
        <v>35526</v>
      </c>
      <c r="O946" s="6" t="s">
        <v>911</v>
      </c>
      <c r="P946" s="54">
        <v>58152970761</v>
      </c>
      <c r="Q946" s="54" t="s">
        <v>46</v>
      </c>
      <c r="R946" s="10">
        <v>4</v>
      </c>
      <c r="S946" s="40"/>
      <c r="T946" s="6" t="s">
        <v>24</v>
      </c>
      <c r="U946" s="6" t="str">
        <f>VLOOKUP(O946,'Customer List'!B:C,2,)</f>
        <v>Tamilnadu</v>
      </c>
      <c r="V946" s="47"/>
      <c r="W946" s="7">
        <v>45848</v>
      </c>
      <c r="X946" s="6">
        <f t="shared" si="104"/>
        <v>1</v>
      </c>
      <c r="Y946" s="6" t="str">
        <f t="shared" si="105"/>
        <v>Wednesday</v>
      </c>
      <c r="Z946" s="6" t="str">
        <f t="shared" si="106"/>
        <v>Thursday</v>
      </c>
    </row>
    <row r="947" spans="1:26" x14ac:dyDescent="0.25">
      <c r="A947" s="6">
        <f t="shared" si="107"/>
        <v>946</v>
      </c>
      <c r="B947" s="6" t="s">
        <v>896</v>
      </c>
      <c r="C947" s="7">
        <v>45835</v>
      </c>
      <c r="D947" s="7">
        <v>45845</v>
      </c>
      <c r="E947" s="24">
        <v>120</v>
      </c>
      <c r="F947" s="26">
        <f t="shared" si="103"/>
        <v>120</v>
      </c>
      <c r="G947" s="8">
        <v>398315</v>
      </c>
      <c r="H947" s="8" t="s">
        <v>1754</v>
      </c>
      <c r="I947" s="8">
        <v>1</v>
      </c>
      <c r="J947" s="8">
        <v>1</v>
      </c>
      <c r="K947" s="8">
        <f t="shared" si="108"/>
        <v>0</v>
      </c>
      <c r="L947" s="6" t="s">
        <v>1177</v>
      </c>
      <c r="M947" s="7">
        <v>45850</v>
      </c>
      <c r="N947" s="9">
        <v>17100</v>
      </c>
      <c r="O947" s="6" t="s">
        <v>623</v>
      </c>
      <c r="P947" s="54">
        <v>58153121121</v>
      </c>
      <c r="Q947" s="54" t="s">
        <v>46</v>
      </c>
      <c r="R947" s="10">
        <v>4</v>
      </c>
      <c r="S947" s="40"/>
      <c r="T947" s="6" t="s">
        <v>24</v>
      </c>
      <c r="U947" s="6" t="str">
        <f>VLOOKUP(O947,'Customer List'!B:C,2,)</f>
        <v>Bhuvneshwar</v>
      </c>
      <c r="V947" s="47"/>
      <c r="W947" s="7">
        <v>45853</v>
      </c>
      <c r="X947" s="6">
        <f t="shared" si="104"/>
        <v>3</v>
      </c>
      <c r="Y947" s="6" t="str">
        <f t="shared" si="105"/>
        <v>Saturday</v>
      </c>
      <c r="Z947" s="6" t="str">
        <f t="shared" si="106"/>
        <v>Tuesday</v>
      </c>
    </row>
    <row r="948" spans="1:26" x14ac:dyDescent="0.25">
      <c r="A948" s="6">
        <f t="shared" si="107"/>
        <v>947</v>
      </c>
      <c r="B948" s="6" t="s">
        <v>896</v>
      </c>
      <c r="C948" s="7">
        <v>45835</v>
      </c>
      <c r="D948" s="7">
        <v>45845</v>
      </c>
      <c r="E948" s="24">
        <v>18</v>
      </c>
      <c r="F948" s="26">
        <f t="shared" si="103"/>
        <v>18</v>
      </c>
      <c r="G948" s="8">
        <v>400107</v>
      </c>
      <c r="H948" s="8" t="s">
        <v>1358</v>
      </c>
      <c r="I948" s="8">
        <v>1</v>
      </c>
      <c r="J948" s="8">
        <v>1</v>
      </c>
      <c r="K948" s="8">
        <f t="shared" si="108"/>
        <v>0</v>
      </c>
      <c r="L948" s="6" t="s">
        <v>940</v>
      </c>
      <c r="M948" s="7">
        <v>45846</v>
      </c>
      <c r="N948" s="9">
        <v>2790</v>
      </c>
      <c r="O948" s="6" t="s">
        <v>230</v>
      </c>
      <c r="P948" s="54" t="s">
        <v>1140</v>
      </c>
      <c r="Q948" s="54" t="s">
        <v>46</v>
      </c>
      <c r="R948" s="10">
        <v>4</v>
      </c>
      <c r="S948" s="40" t="s">
        <v>1141</v>
      </c>
      <c r="T948" s="6" t="s">
        <v>24</v>
      </c>
      <c r="U948" s="6" t="str">
        <f>VLOOKUP(O948,'Customer List'!B:C,2,)</f>
        <v>Punjab</v>
      </c>
      <c r="V948" s="47"/>
      <c r="W948" s="7">
        <v>45848</v>
      </c>
      <c r="X948" s="6">
        <f t="shared" si="104"/>
        <v>2</v>
      </c>
      <c r="Y948" s="6" t="str">
        <f t="shared" si="105"/>
        <v>Tuesday</v>
      </c>
      <c r="Z948" s="6" t="str">
        <f t="shared" si="106"/>
        <v>Thursday</v>
      </c>
    </row>
    <row r="949" spans="1:26" x14ac:dyDescent="0.25">
      <c r="A949" s="6">
        <f t="shared" si="107"/>
        <v>948</v>
      </c>
      <c r="B949" s="6" t="s">
        <v>896</v>
      </c>
      <c r="C949" s="7">
        <v>45835</v>
      </c>
      <c r="D949" s="7">
        <v>45845</v>
      </c>
      <c r="E949" s="24">
        <v>77.400000000000006</v>
      </c>
      <c r="F949" s="26">
        <f t="shared" si="103"/>
        <v>77.400000000000006</v>
      </c>
      <c r="G949" s="8">
        <v>400114</v>
      </c>
      <c r="H949" s="8" t="s">
        <v>1755</v>
      </c>
      <c r="I949" s="8">
        <v>1</v>
      </c>
      <c r="J949" s="8">
        <v>1</v>
      </c>
      <c r="K949" s="8">
        <f t="shared" si="108"/>
        <v>0</v>
      </c>
      <c r="L949" s="6" t="s">
        <v>1177</v>
      </c>
      <c r="M949" s="7">
        <v>45850</v>
      </c>
      <c r="N949" s="9">
        <v>11029.5</v>
      </c>
      <c r="O949" s="6" t="s">
        <v>623</v>
      </c>
      <c r="P949" s="54">
        <v>58153121121</v>
      </c>
      <c r="Q949" s="54" t="s">
        <v>46</v>
      </c>
      <c r="R949" s="10">
        <v>4</v>
      </c>
      <c r="S949" s="40"/>
      <c r="T949" s="6" t="s">
        <v>24</v>
      </c>
      <c r="U949" s="6" t="str">
        <f>VLOOKUP(O949,'Customer List'!B:C,2,)</f>
        <v>Bhuvneshwar</v>
      </c>
      <c r="V949" s="47"/>
      <c r="W949" s="7">
        <v>45853</v>
      </c>
      <c r="X949" s="6">
        <f t="shared" si="104"/>
        <v>3</v>
      </c>
      <c r="Y949" s="6" t="str">
        <f t="shared" si="105"/>
        <v>Saturday</v>
      </c>
      <c r="Z949" s="6" t="str">
        <f t="shared" si="106"/>
        <v>Tuesday</v>
      </c>
    </row>
    <row r="950" spans="1:26" x14ac:dyDescent="0.25">
      <c r="A950" s="6">
        <f t="shared" si="107"/>
        <v>949</v>
      </c>
      <c r="B950" s="6" t="s">
        <v>896</v>
      </c>
      <c r="C950" s="7">
        <v>45835</v>
      </c>
      <c r="D950" s="7">
        <v>45845</v>
      </c>
      <c r="E950" s="24">
        <v>52.8</v>
      </c>
      <c r="F950" s="26">
        <f t="shared" si="103"/>
        <v>105.6</v>
      </c>
      <c r="G950" s="8">
        <v>400120</v>
      </c>
      <c r="H950" s="8" t="s">
        <v>1756</v>
      </c>
      <c r="I950" s="8">
        <v>2</v>
      </c>
      <c r="J950" s="8">
        <v>2</v>
      </c>
      <c r="K950" s="8">
        <f t="shared" si="108"/>
        <v>0</v>
      </c>
      <c r="L950" s="6" t="s">
        <v>936</v>
      </c>
      <c r="M950" s="7">
        <v>45846</v>
      </c>
      <c r="N950" s="9">
        <v>19096</v>
      </c>
      <c r="O950" s="6" t="s">
        <v>901</v>
      </c>
      <c r="P950" s="54">
        <v>58152921794</v>
      </c>
      <c r="Q950" s="54" t="s">
        <v>46</v>
      </c>
      <c r="R950" s="10">
        <v>4</v>
      </c>
      <c r="S950" s="40"/>
      <c r="T950" s="6" t="s">
        <v>24</v>
      </c>
      <c r="U950" s="6" t="str">
        <f>VLOOKUP(O950,'Customer List'!B:C,2,)</f>
        <v>Karnataka</v>
      </c>
      <c r="V950" s="47"/>
      <c r="W950" s="7">
        <v>45848</v>
      </c>
      <c r="X950" s="6">
        <f t="shared" si="104"/>
        <v>2</v>
      </c>
      <c r="Y950" s="6" t="str">
        <f t="shared" si="105"/>
        <v>Tuesday</v>
      </c>
      <c r="Z950" s="6" t="str">
        <f t="shared" si="106"/>
        <v>Thursday</v>
      </c>
    </row>
    <row r="951" spans="1:26" x14ac:dyDescent="0.25">
      <c r="A951" s="6">
        <f t="shared" si="107"/>
        <v>950</v>
      </c>
      <c r="B951" s="6" t="s">
        <v>896</v>
      </c>
      <c r="C951" s="7">
        <v>45835</v>
      </c>
      <c r="D951" s="7">
        <v>45845</v>
      </c>
      <c r="E951" s="24">
        <v>64.2</v>
      </c>
      <c r="F951" s="26">
        <f t="shared" si="103"/>
        <v>64.2</v>
      </c>
      <c r="G951" s="8">
        <v>400121</v>
      </c>
      <c r="H951" s="8" t="s">
        <v>1756</v>
      </c>
      <c r="I951" s="8">
        <v>1</v>
      </c>
      <c r="J951" s="8">
        <v>1</v>
      </c>
      <c r="K951" s="8">
        <f t="shared" si="108"/>
        <v>0</v>
      </c>
      <c r="L951" s="6" t="s">
        <v>940</v>
      </c>
      <c r="M951" s="7">
        <v>45846</v>
      </c>
      <c r="N951" s="9">
        <v>9951</v>
      </c>
      <c r="O951" s="6" t="s">
        <v>230</v>
      </c>
      <c r="P951" s="54" t="s">
        <v>1140</v>
      </c>
      <c r="Q951" s="54" t="s">
        <v>46</v>
      </c>
      <c r="R951" s="10">
        <v>4</v>
      </c>
      <c r="S951" s="40" t="s">
        <v>1141</v>
      </c>
      <c r="T951" s="6" t="s">
        <v>24</v>
      </c>
      <c r="U951" s="6" t="str">
        <f>VLOOKUP(O951,'Customer List'!B:C,2,)</f>
        <v>Punjab</v>
      </c>
      <c r="V951" s="47"/>
      <c r="W951" s="7">
        <v>45848</v>
      </c>
      <c r="X951" s="6">
        <f t="shared" si="104"/>
        <v>2</v>
      </c>
      <c r="Y951" s="6" t="str">
        <f t="shared" si="105"/>
        <v>Tuesday</v>
      </c>
      <c r="Z951" s="6" t="str">
        <f t="shared" si="106"/>
        <v>Thursday</v>
      </c>
    </row>
    <row r="952" spans="1:26" x14ac:dyDescent="0.25">
      <c r="A952" s="6">
        <f t="shared" si="107"/>
        <v>951</v>
      </c>
      <c r="B952" s="6" t="s">
        <v>896</v>
      </c>
      <c r="C952" s="7">
        <v>45835</v>
      </c>
      <c r="D952" s="7">
        <v>45845</v>
      </c>
      <c r="E952" s="24">
        <v>49.8</v>
      </c>
      <c r="F952" s="26">
        <f t="shared" si="103"/>
        <v>49.8</v>
      </c>
      <c r="G952" s="8">
        <v>400143</v>
      </c>
      <c r="H952" s="8" t="s">
        <v>1622</v>
      </c>
      <c r="I952" s="8">
        <v>1</v>
      </c>
      <c r="J952" s="8">
        <v>1</v>
      </c>
      <c r="K952" s="8">
        <f t="shared" si="108"/>
        <v>0</v>
      </c>
      <c r="L952" s="6" t="s">
        <v>1177</v>
      </c>
      <c r="M952" s="7">
        <v>45850</v>
      </c>
      <c r="N952" s="9">
        <v>7096.5</v>
      </c>
      <c r="O952" s="6" t="s">
        <v>623</v>
      </c>
      <c r="P952" s="54">
        <v>58153121121</v>
      </c>
      <c r="Q952" s="54" t="s">
        <v>46</v>
      </c>
      <c r="R952" s="10">
        <v>4</v>
      </c>
      <c r="S952" s="40"/>
      <c r="T952" s="6" t="s">
        <v>24</v>
      </c>
      <c r="U952" s="6" t="str">
        <f>VLOOKUP(O952,'Customer List'!B:C,2,)</f>
        <v>Bhuvneshwar</v>
      </c>
      <c r="V952" s="47"/>
      <c r="W952" s="7">
        <v>45853</v>
      </c>
      <c r="X952" s="6">
        <f t="shared" si="104"/>
        <v>3</v>
      </c>
      <c r="Y952" s="6" t="str">
        <f t="shared" si="105"/>
        <v>Saturday</v>
      </c>
      <c r="Z952" s="6" t="str">
        <f t="shared" si="106"/>
        <v>Tuesday</v>
      </c>
    </row>
    <row r="953" spans="1:26" x14ac:dyDescent="0.25">
      <c r="A953" s="6">
        <f t="shared" si="107"/>
        <v>952</v>
      </c>
      <c r="B953" s="6" t="s">
        <v>896</v>
      </c>
      <c r="C953" s="7">
        <v>45835</v>
      </c>
      <c r="D953" s="7">
        <v>45845</v>
      </c>
      <c r="E953" s="24">
        <v>144.6</v>
      </c>
      <c r="F953" s="26">
        <f t="shared" si="103"/>
        <v>144.6</v>
      </c>
      <c r="G953" s="8">
        <v>400150</v>
      </c>
      <c r="H953" s="8" t="s">
        <v>1757</v>
      </c>
      <c r="I953" s="8">
        <v>1</v>
      </c>
      <c r="J953" s="8">
        <v>1</v>
      </c>
      <c r="K953" s="8">
        <f t="shared" si="108"/>
        <v>0</v>
      </c>
      <c r="L953" s="6" t="s">
        <v>940</v>
      </c>
      <c r="M953" s="7">
        <v>45846</v>
      </c>
      <c r="N953" s="9">
        <v>22413</v>
      </c>
      <c r="O953" s="6" t="s">
        <v>230</v>
      </c>
      <c r="P953" s="54" t="s">
        <v>1140</v>
      </c>
      <c r="Q953" s="54" t="s">
        <v>46</v>
      </c>
      <c r="R953" s="10">
        <v>4</v>
      </c>
      <c r="S953" s="40" t="s">
        <v>1141</v>
      </c>
      <c r="T953" s="6" t="s">
        <v>24</v>
      </c>
      <c r="U953" s="6" t="str">
        <f>VLOOKUP(O953,'Customer List'!B:C,2,)</f>
        <v>Punjab</v>
      </c>
      <c r="V953" s="47"/>
      <c r="W953" s="7">
        <v>45848</v>
      </c>
      <c r="X953" s="6">
        <f t="shared" si="104"/>
        <v>2</v>
      </c>
      <c r="Y953" s="6" t="str">
        <f t="shared" si="105"/>
        <v>Tuesday</v>
      </c>
      <c r="Z953" s="6" t="str">
        <f t="shared" si="106"/>
        <v>Thursday</v>
      </c>
    </row>
    <row r="954" spans="1:26" x14ac:dyDescent="0.25">
      <c r="A954" s="6">
        <f t="shared" si="107"/>
        <v>953</v>
      </c>
      <c r="B954" s="6" t="s">
        <v>896</v>
      </c>
      <c r="C954" s="7">
        <v>45835</v>
      </c>
      <c r="D954" s="7">
        <v>45845</v>
      </c>
      <c r="E954" s="24">
        <v>153</v>
      </c>
      <c r="F954" s="26">
        <f t="shared" si="103"/>
        <v>153</v>
      </c>
      <c r="G954" s="8">
        <v>400163</v>
      </c>
      <c r="H954" s="8" t="s">
        <v>1758</v>
      </c>
      <c r="I954" s="8">
        <v>1</v>
      </c>
      <c r="J954" s="8">
        <v>1</v>
      </c>
      <c r="K954" s="8">
        <f t="shared" si="108"/>
        <v>0</v>
      </c>
      <c r="L954" s="6" t="s">
        <v>940</v>
      </c>
      <c r="M954" s="7">
        <v>45846</v>
      </c>
      <c r="N954" s="9">
        <v>18972</v>
      </c>
      <c r="O954" s="6" t="s">
        <v>230</v>
      </c>
      <c r="P954" s="54" t="s">
        <v>1140</v>
      </c>
      <c r="Q954" s="54" t="s">
        <v>46</v>
      </c>
      <c r="R954" s="10">
        <v>4</v>
      </c>
      <c r="S954" s="40" t="s">
        <v>1141</v>
      </c>
      <c r="T954" s="6" t="s">
        <v>24</v>
      </c>
      <c r="U954" s="6" t="str">
        <f>VLOOKUP(O954,'Customer List'!B:C,2,)</f>
        <v>Punjab</v>
      </c>
      <c r="V954" s="47"/>
      <c r="W954" s="7">
        <v>45848</v>
      </c>
      <c r="X954" s="6">
        <f t="shared" si="104"/>
        <v>2</v>
      </c>
      <c r="Y954" s="6" t="str">
        <f t="shared" si="105"/>
        <v>Tuesday</v>
      </c>
      <c r="Z954" s="6" t="str">
        <f t="shared" si="106"/>
        <v>Thursday</v>
      </c>
    </row>
    <row r="955" spans="1:26" x14ac:dyDescent="0.25">
      <c r="A955" s="6">
        <f t="shared" si="107"/>
        <v>954</v>
      </c>
      <c r="B955" s="6" t="s">
        <v>896</v>
      </c>
      <c r="C955" s="7">
        <v>45835</v>
      </c>
      <c r="D955" s="7">
        <v>45845</v>
      </c>
      <c r="E955" s="24">
        <v>22.2</v>
      </c>
      <c r="F955" s="26">
        <f t="shared" si="103"/>
        <v>22.2</v>
      </c>
      <c r="G955" s="8">
        <v>400211</v>
      </c>
      <c r="H955" s="8" t="s">
        <v>1759</v>
      </c>
      <c r="I955" s="8">
        <v>1</v>
      </c>
      <c r="J955" s="8">
        <v>1</v>
      </c>
      <c r="K955" s="8">
        <f t="shared" si="108"/>
        <v>0</v>
      </c>
      <c r="L955" s="6" t="s">
        <v>984</v>
      </c>
      <c r="M955" s="7">
        <v>45847</v>
      </c>
      <c r="N955" s="9">
        <v>3441</v>
      </c>
      <c r="O955" s="6" t="s">
        <v>234</v>
      </c>
      <c r="P955" s="54">
        <v>58152972625</v>
      </c>
      <c r="Q955" s="54" t="s">
        <v>46</v>
      </c>
      <c r="R955" s="10">
        <v>4</v>
      </c>
      <c r="S955" s="40"/>
      <c r="T955" s="6" t="s">
        <v>24</v>
      </c>
      <c r="U955" s="6" t="str">
        <f>VLOOKUP(O955,'Customer List'!B:C,2,)</f>
        <v>Kolkata</v>
      </c>
      <c r="V955" s="47"/>
      <c r="W955" s="7">
        <v>45848</v>
      </c>
      <c r="X955" s="6">
        <f t="shared" si="104"/>
        <v>1</v>
      </c>
      <c r="Y955" s="6" t="str">
        <f t="shared" si="105"/>
        <v>Wednesday</v>
      </c>
      <c r="Z955" s="6" t="str">
        <f t="shared" si="106"/>
        <v>Thursday</v>
      </c>
    </row>
    <row r="956" spans="1:26" x14ac:dyDescent="0.25">
      <c r="A956" s="6">
        <f t="shared" si="107"/>
        <v>955</v>
      </c>
      <c r="B956" s="6" t="s">
        <v>896</v>
      </c>
      <c r="C956" s="7">
        <v>45835</v>
      </c>
      <c r="D956" s="7">
        <v>45845</v>
      </c>
      <c r="E956" s="24">
        <v>57</v>
      </c>
      <c r="F956" s="26">
        <f t="shared" si="103"/>
        <v>171</v>
      </c>
      <c r="G956" s="8">
        <v>400220</v>
      </c>
      <c r="H956" s="8" t="s">
        <v>1760</v>
      </c>
      <c r="I956" s="8">
        <v>3</v>
      </c>
      <c r="J956" s="8">
        <v>3</v>
      </c>
      <c r="K956" s="8">
        <f t="shared" si="108"/>
        <v>0</v>
      </c>
      <c r="L956" s="6" t="s">
        <v>936</v>
      </c>
      <c r="M956" s="7">
        <v>45846</v>
      </c>
      <c r="N956" s="9">
        <v>30922.5</v>
      </c>
      <c r="O956" s="6" t="s">
        <v>901</v>
      </c>
      <c r="P956" s="54">
        <v>58152921794</v>
      </c>
      <c r="Q956" s="54" t="s">
        <v>46</v>
      </c>
      <c r="R956" s="10">
        <v>4</v>
      </c>
      <c r="S956" s="40"/>
      <c r="T956" s="6" t="s">
        <v>24</v>
      </c>
      <c r="U956" s="6" t="str">
        <f>VLOOKUP(O956,'Customer List'!B:C,2,)</f>
        <v>Karnataka</v>
      </c>
      <c r="V956" s="47"/>
      <c r="W956" s="7">
        <v>45848</v>
      </c>
      <c r="X956" s="6">
        <f t="shared" si="104"/>
        <v>2</v>
      </c>
      <c r="Y956" s="6" t="str">
        <f t="shared" si="105"/>
        <v>Tuesday</v>
      </c>
      <c r="Z956" s="6" t="str">
        <f t="shared" si="106"/>
        <v>Thursday</v>
      </c>
    </row>
    <row r="957" spans="1:26" x14ac:dyDescent="0.25">
      <c r="A957" s="6">
        <f t="shared" si="107"/>
        <v>956</v>
      </c>
      <c r="B957" s="6" t="s">
        <v>896</v>
      </c>
      <c r="C957" s="7">
        <v>45835</v>
      </c>
      <c r="D957" s="7">
        <v>45845</v>
      </c>
      <c r="E957" s="24">
        <v>123.6</v>
      </c>
      <c r="F957" s="26">
        <f t="shared" si="103"/>
        <v>247.2</v>
      </c>
      <c r="G957" s="8">
        <v>400234</v>
      </c>
      <c r="H957" s="8" t="s">
        <v>1761</v>
      </c>
      <c r="I957" s="8">
        <v>2</v>
      </c>
      <c r="J957" s="8">
        <v>2</v>
      </c>
      <c r="K957" s="8">
        <f t="shared" si="108"/>
        <v>0</v>
      </c>
      <c r="L957" s="6" t="s">
        <v>936</v>
      </c>
      <c r="M957" s="7">
        <v>45846</v>
      </c>
      <c r="N957" s="9">
        <v>44702</v>
      </c>
      <c r="O957" s="6" t="s">
        <v>901</v>
      </c>
      <c r="P957" s="54">
        <v>58152921794</v>
      </c>
      <c r="Q957" s="54" t="s">
        <v>46</v>
      </c>
      <c r="R957" s="10">
        <v>4</v>
      </c>
      <c r="S957" s="40"/>
      <c r="T957" s="6" t="s">
        <v>24</v>
      </c>
      <c r="U957" s="6" t="str">
        <f>VLOOKUP(O957,'Customer List'!B:C,2,)</f>
        <v>Karnataka</v>
      </c>
      <c r="V957" s="47"/>
      <c r="W957" s="7">
        <v>45848</v>
      </c>
      <c r="X957" s="6">
        <f t="shared" si="104"/>
        <v>2</v>
      </c>
      <c r="Y957" s="6" t="str">
        <f t="shared" si="105"/>
        <v>Tuesday</v>
      </c>
      <c r="Z957" s="6" t="str">
        <f t="shared" si="106"/>
        <v>Thursday</v>
      </c>
    </row>
    <row r="958" spans="1:26" x14ac:dyDescent="0.25">
      <c r="A958" s="6">
        <f t="shared" si="107"/>
        <v>957</v>
      </c>
      <c r="B958" s="6" t="s">
        <v>896</v>
      </c>
      <c r="C958" s="7">
        <v>45835</v>
      </c>
      <c r="D958" s="7">
        <v>45845</v>
      </c>
      <c r="E958" s="24">
        <v>63.6</v>
      </c>
      <c r="F958" s="26">
        <f t="shared" si="103"/>
        <v>63.6</v>
      </c>
      <c r="G958" s="8">
        <v>400253</v>
      </c>
      <c r="H958" s="8" t="s">
        <v>1762</v>
      </c>
      <c r="I958" s="8">
        <v>1</v>
      </c>
      <c r="J958" s="8">
        <v>1</v>
      </c>
      <c r="K958" s="8">
        <f t="shared" si="108"/>
        <v>0</v>
      </c>
      <c r="L958" s="6" t="s">
        <v>940</v>
      </c>
      <c r="M958" s="7">
        <v>45846</v>
      </c>
      <c r="N958" s="9">
        <v>9858</v>
      </c>
      <c r="O958" s="6" t="s">
        <v>230</v>
      </c>
      <c r="P958" s="54" t="s">
        <v>1140</v>
      </c>
      <c r="Q958" s="54" t="s">
        <v>46</v>
      </c>
      <c r="R958" s="10">
        <v>4</v>
      </c>
      <c r="S958" s="40" t="s">
        <v>1141</v>
      </c>
      <c r="T958" s="6" t="s">
        <v>24</v>
      </c>
      <c r="U958" s="6" t="str">
        <f>VLOOKUP(O958,'Customer List'!B:C,2,)</f>
        <v>Punjab</v>
      </c>
      <c r="V958" s="47"/>
      <c r="W958" s="7">
        <v>45848</v>
      </c>
      <c r="X958" s="6">
        <f t="shared" si="104"/>
        <v>2</v>
      </c>
      <c r="Y958" s="6" t="str">
        <f t="shared" si="105"/>
        <v>Tuesday</v>
      </c>
      <c r="Z958" s="6" t="str">
        <f t="shared" si="106"/>
        <v>Thursday</v>
      </c>
    </row>
    <row r="959" spans="1:26" x14ac:dyDescent="0.25">
      <c r="A959" s="6">
        <f t="shared" si="107"/>
        <v>958</v>
      </c>
      <c r="B959" s="6" t="s">
        <v>896</v>
      </c>
      <c r="C959" s="7">
        <v>45835</v>
      </c>
      <c r="D959" s="7">
        <v>45845</v>
      </c>
      <c r="E959" s="24">
        <v>301.5</v>
      </c>
      <c r="F959" s="26">
        <f t="shared" si="103"/>
        <v>603</v>
      </c>
      <c r="G959" s="8">
        <v>400268</v>
      </c>
      <c r="H959" s="8" t="s">
        <v>1763</v>
      </c>
      <c r="I959" s="8">
        <v>2</v>
      </c>
      <c r="J959" s="8">
        <v>2</v>
      </c>
      <c r="K959" s="8">
        <f t="shared" si="108"/>
        <v>0</v>
      </c>
      <c r="L959" s="6" t="s">
        <v>936</v>
      </c>
      <c r="M959" s="7">
        <v>45846</v>
      </c>
      <c r="N959" s="9">
        <v>87234</v>
      </c>
      <c r="O959" s="6" t="s">
        <v>901</v>
      </c>
      <c r="P959" s="54">
        <v>58152921794</v>
      </c>
      <c r="Q959" s="54" t="s">
        <v>46</v>
      </c>
      <c r="R959" s="10">
        <v>4</v>
      </c>
      <c r="S959" s="40"/>
      <c r="T959" s="6" t="s">
        <v>24</v>
      </c>
      <c r="U959" s="6" t="str">
        <f>VLOOKUP(O959,'Customer List'!B:C,2,)</f>
        <v>Karnataka</v>
      </c>
      <c r="V959" s="47"/>
      <c r="W959" s="7">
        <v>45848</v>
      </c>
      <c r="X959" s="6">
        <f t="shared" si="104"/>
        <v>2</v>
      </c>
      <c r="Y959" s="6" t="str">
        <f t="shared" si="105"/>
        <v>Tuesday</v>
      </c>
      <c r="Z959" s="6" t="str">
        <f t="shared" si="106"/>
        <v>Thursday</v>
      </c>
    </row>
    <row r="960" spans="1:26" x14ac:dyDescent="0.25">
      <c r="A960" s="6">
        <f t="shared" si="107"/>
        <v>959</v>
      </c>
      <c r="B960" s="6" t="s">
        <v>896</v>
      </c>
      <c r="C960" s="7">
        <v>45835</v>
      </c>
      <c r="D960" s="7">
        <v>45845</v>
      </c>
      <c r="E960" s="24">
        <v>54</v>
      </c>
      <c r="F960" s="26">
        <f t="shared" si="103"/>
        <v>54</v>
      </c>
      <c r="G960" s="8">
        <v>400322</v>
      </c>
      <c r="H960" s="8" t="s">
        <v>1764</v>
      </c>
      <c r="I960" s="8">
        <v>1</v>
      </c>
      <c r="J960" s="8">
        <v>1</v>
      </c>
      <c r="K960" s="8">
        <f t="shared" si="108"/>
        <v>0</v>
      </c>
      <c r="L960" s="6" t="s">
        <v>1177</v>
      </c>
      <c r="M960" s="7">
        <v>45850</v>
      </c>
      <c r="N960" s="9">
        <v>7695</v>
      </c>
      <c r="O960" s="6" t="s">
        <v>623</v>
      </c>
      <c r="P960" s="54">
        <v>58153121121</v>
      </c>
      <c r="Q960" s="54" t="s">
        <v>46</v>
      </c>
      <c r="R960" s="10">
        <v>4</v>
      </c>
      <c r="S960" s="40"/>
      <c r="T960" s="6" t="s">
        <v>24</v>
      </c>
      <c r="U960" s="6" t="str">
        <f>VLOOKUP(O960,'Customer List'!B:C,2,)</f>
        <v>Bhuvneshwar</v>
      </c>
      <c r="V960" s="47"/>
      <c r="W960" s="7">
        <v>45853</v>
      </c>
      <c r="X960" s="6">
        <f t="shared" si="104"/>
        <v>3</v>
      </c>
      <c r="Y960" s="6" t="str">
        <f t="shared" si="105"/>
        <v>Saturday</v>
      </c>
      <c r="Z960" s="6" t="str">
        <f t="shared" si="106"/>
        <v>Tuesday</v>
      </c>
    </row>
    <row r="961" spans="1:26" x14ac:dyDescent="0.25">
      <c r="A961" s="6">
        <f t="shared" si="107"/>
        <v>960</v>
      </c>
      <c r="B961" s="6" t="s">
        <v>896</v>
      </c>
      <c r="C961" s="7">
        <v>45835</v>
      </c>
      <c r="D961" s="7">
        <v>45845</v>
      </c>
      <c r="E961" s="24">
        <v>32.4</v>
      </c>
      <c r="F961" s="26">
        <f t="shared" si="103"/>
        <v>32.4</v>
      </c>
      <c r="G961" s="8">
        <v>400511</v>
      </c>
      <c r="H961" s="8" t="s">
        <v>1765</v>
      </c>
      <c r="I961" s="8">
        <v>1</v>
      </c>
      <c r="J961" s="8">
        <v>1</v>
      </c>
      <c r="K961" s="8">
        <f t="shared" si="108"/>
        <v>0</v>
      </c>
      <c r="L961" s="6" t="s">
        <v>940</v>
      </c>
      <c r="M961" s="7">
        <v>45846</v>
      </c>
      <c r="N961" s="9">
        <v>5022</v>
      </c>
      <c r="O961" s="6" t="s">
        <v>230</v>
      </c>
      <c r="P961" s="54" t="s">
        <v>1140</v>
      </c>
      <c r="Q961" s="54" t="s">
        <v>46</v>
      </c>
      <c r="R961" s="10">
        <v>4</v>
      </c>
      <c r="S961" s="40" t="s">
        <v>1141</v>
      </c>
      <c r="T961" s="6" t="s">
        <v>24</v>
      </c>
      <c r="U961" s="6" t="str">
        <f>VLOOKUP(O961,'Customer List'!B:C,2,)</f>
        <v>Punjab</v>
      </c>
      <c r="V961" s="47"/>
      <c r="W961" s="7">
        <v>45848</v>
      </c>
      <c r="X961" s="6">
        <f t="shared" si="104"/>
        <v>2</v>
      </c>
      <c r="Y961" s="6" t="str">
        <f t="shared" si="105"/>
        <v>Tuesday</v>
      </c>
      <c r="Z961" s="6" t="str">
        <f t="shared" si="106"/>
        <v>Thursday</v>
      </c>
    </row>
    <row r="962" spans="1:26" x14ac:dyDescent="0.25">
      <c r="A962" s="6">
        <f t="shared" si="107"/>
        <v>961</v>
      </c>
      <c r="B962" s="6" t="s">
        <v>896</v>
      </c>
      <c r="C962" s="7">
        <v>45835</v>
      </c>
      <c r="D962" s="7">
        <v>45845</v>
      </c>
      <c r="E962" s="24">
        <v>64.2</v>
      </c>
      <c r="F962" s="26">
        <f t="shared" si="103"/>
        <v>64.2</v>
      </c>
      <c r="G962" s="8">
        <v>400512</v>
      </c>
      <c r="H962" s="8" t="s">
        <v>1765</v>
      </c>
      <c r="I962" s="8">
        <v>1</v>
      </c>
      <c r="J962" s="8">
        <v>1</v>
      </c>
      <c r="K962" s="8">
        <f t="shared" si="108"/>
        <v>0</v>
      </c>
      <c r="L962" s="6" t="s">
        <v>1019</v>
      </c>
      <c r="M962" s="7">
        <v>45847</v>
      </c>
      <c r="N962" s="9">
        <v>0</v>
      </c>
      <c r="O962" s="6" t="s">
        <v>55</v>
      </c>
      <c r="P962" s="54" t="s">
        <v>642</v>
      </c>
      <c r="Q962" s="54" t="s">
        <v>643</v>
      </c>
      <c r="R962" s="10">
        <v>4</v>
      </c>
      <c r="S962" s="40" t="s">
        <v>615</v>
      </c>
      <c r="T962" s="6" t="s">
        <v>24</v>
      </c>
      <c r="U962" s="6" t="str">
        <f>VLOOKUP(O962,'Customer List'!B:C,2,)</f>
        <v>Delhi</v>
      </c>
      <c r="V962" s="47"/>
      <c r="W962" s="7"/>
      <c r="X962" s="6" t="str">
        <f t="shared" si="104"/>
        <v/>
      </c>
      <c r="Y962" s="6" t="str">
        <f t="shared" si="105"/>
        <v>Wednesday</v>
      </c>
      <c r="Z962" s="6" t="str">
        <f t="shared" si="106"/>
        <v/>
      </c>
    </row>
    <row r="963" spans="1:26" x14ac:dyDescent="0.25">
      <c r="A963" s="6">
        <f t="shared" si="107"/>
        <v>962</v>
      </c>
      <c r="B963" s="6" t="s">
        <v>896</v>
      </c>
      <c r="C963" s="7">
        <v>45835</v>
      </c>
      <c r="D963" s="7">
        <v>45845</v>
      </c>
      <c r="E963" s="24">
        <v>123.6</v>
      </c>
      <c r="F963" s="26">
        <f t="shared" si="103"/>
        <v>123.6</v>
      </c>
      <c r="G963" s="8">
        <v>400527</v>
      </c>
      <c r="H963" s="8" t="s">
        <v>1766</v>
      </c>
      <c r="I963" s="8">
        <v>1</v>
      </c>
      <c r="J963" s="8">
        <v>1</v>
      </c>
      <c r="K963" s="8">
        <f t="shared" si="108"/>
        <v>0</v>
      </c>
      <c r="L963" s="6" t="s">
        <v>940</v>
      </c>
      <c r="M963" s="7">
        <v>45846</v>
      </c>
      <c r="N963" s="9">
        <v>19158</v>
      </c>
      <c r="O963" s="6" t="s">
        <v>230</v>
      </c>
      <c r="P963" s="54" t="s">
        <v>1140</v>
      </c>
      <c r="Q963" s="54" t="s">
        <v>46</v>
      </c>
      <c r="R963" s="10">
        <v>4</v>
      </c>
      <c r="S963" s="40" t="s">
        <v>1141</v>
      </c>
      <c r="T963" s="6" t="s">
        <v>24</v>
      </c>
      <c r="U963" s="6" t="str">
        <f>VLOOKUP(O963,'Customer List'!B:C,2,)</f>
        <v>Punjab</v>
      </c>
      <c r="V963" s="47"/>
      <c r="W963" s="7">
        <v>45848</v>
      </c>
      <c r="X963" s="6">
        <f t="shared" si="104"/>
        <v>2</v>
      </c>
      <c r="Y963" s="6" t="str">
        <f t="shared" si="105"/>
        <v>Tuesday</v>
      </c>
      <c r="Z963" s="6" t="str">
        <f t="shared" si="106"/>
        <v>Thursday</v>
      </c>
    </row>
    <row r="964" spans="1:26" x14ac:dyDescent="0.25">
      <c r="A964" s="6">
        <f t="shared" si="107"/>
        <v>963</v>
      </c>
      <c r="B964" s="6" t="s">
        <v>896</v>
      </c>
      <c r="C964" s="7">
        <v>45835</v>
      </c>
      <c r="D964" s="7">
        <v>45845</v>
      </c>
      <c r="E964" s="24">
        <v>67.2</v>
      </c>
      <c r="F964" s="26">
        <f t="shared" ref="F964:F1027" si="109">E964*I964</f>
        <v>67.2</v>
      </c>
      <c r="G964" s="8">
        <v>400557</v>
      </c>
      <c r="H964" s="8" t="s">
        <v>1767</v>
      </c>
      <c r="I964" s="8">
        <v>1</v>
      </c>
      <c r="J964" s="8">
        <v>1</v>
      </c>
      <c r="K964" s="8">
        <f t="shared" si="108"/>
        <v>0</v>
      </c>
      <c r="L964" s="6" t="s">
        <v>1177</v>
      </c>
      <c r="M964" s="7">
        <v>45850</v>
      </c>
      <c r="N964" s="9">
        <v>9576</v>
      </c>
      <c r="O964" s="6" t="s">
        <v>623</v>
      </c>
      <c r="P964" s="54">
        <v>58153121121</v>
      </c>
      <c r="Q964" s="54" t="s">
        <v>46</v>
      </c>
      <c r="R964" s="10">
        <v>4</v>
      </c>
      <c r="S964" s="40"/>
      <c r="T964" s="6" t="s">
        <v>24</v>
      </c>
      <c r="U964" s="6" t="str">
        <f>VLOOKUP(O964,'Customer List'!B:C,2,)</f>
        <v>Bhuvneshwar</v>
      </c>
      <c r="V964" s="47"/>
      <c r="W964" s="7">
        <v>45853</v>
      </c>
      <c r="X964" s="6">
        <f t="shared" si="104"/>
        <v>3</v>
      </c>
      <c r="Y964" s="6" t="str">
        <f t="shared" si="105"/>
        <v>Saturday</v>
      </c>
      <c r="Z964" s="6" t="str">
        <f t="shared" si="106"/>
        <v>Tuesday</v>
      </c>
    </row>
    <row r="965" spans="1:26" x14ac:dyDescent="0.25">
      <c r="A965" s="6">
        <f t="shared" si="107"/>
        <v>964</v>
      </c>
      <c r="B965" s="6" t="s">
        <v>896</v>
      </c>
      <c r="C965" s="7">
        <v>45835</v>
      </c>
      <c r="D965" s="7">
        <v>45845</v>
      </c>
      <c r="E965" s="24">
        <v>105.6</v>
      </c>
      <c r="F965" s="26">
        <f t="shared" si="109"/>
        <v>105.6</v>
      </c>
      <c r="G965" s="8">
        <v>400625</v>
      </c>
      <c r="H965" s="8" t="s">
        <v>1768</v>
      </c>
      <c r="I965" s="8">
        <v>1</v>
      </c>
      <c r="J965" s="8">
        <v>1</v>
      </c>
      <c r="K965" s="8">
        <f t="shared" si="108"/>
        <v>0</v>
      </c>
      <c r="L965" s="6" t="s">
        <v>1018</v>
      </c>
      <c r="M965" s="7">
        <v>45847</v>
      </c>
      <c r="N965" s="9">
        <v>0</v>
      </c>
      <c r="O965" s="6" t="s">
        <v>55</v>
      </c>
      <c r="P965" s="54" t="s">
        <v>642</v>
      </c>
      <c r="Q965" s="54" t="s">
        <v>643</v>
      </c>
      <c r="R965" s="10">
        <v>4</v>
      </c>
      <c r="S965" s="40" t="s">
        <v>615</v>
      </c>
      <c r="T965" s="6" t="s">
        <v>24</v>
      </c>
      <c r="U965" s="6" t="str">
        <f>VLOOKUP(O965,'Customer List'!B:C,2,)</f>
        <v>Delhi</v>
      </c>
      <c r="V965" s="47"/>
      <c r="W965" s="7"/>
      <c r="X965" s="6" t="str">
        <f t="shared" ref="X965:X1028" si="110">IF(W965="", "", W965-M965)</f>
        <v/>
      </c>
      <c r="Y965" s="6" t="str">
        <f t="shared" ref="Y965:Y1028" si="111">IF(M965="", "", TEXT(M965, "dddd"))</f>
        <v>Wednesday</v>
      </c>
      <c r="Z965" s="6" t="str">
        <f t="shared" ref="Z965:Z1028" si="112">IF(W965="", "", TEXT(W965, "dddd"))</f>
        <v/>
      </c>
    </row>
    <row r="966" spans="1:26" x14ac:dyDescent="0.25">
      <c r="A966" s="6">
        <f t="shared" si="107"/>
        <v>965</v>
      </c>
      <c r="B966" s="6" t="s">
        <v>896</v>
      </c>
      <c r="C966" s="7">
        <v>45835</v>
      </c>
      <c r="D966" s="7">
        <v>45845</v>
      </c>
      <c r="E966" s="24">
        <v>21.6</v>
      </c>
      <c r="F966" s="26">
        <f t="shared" si="109"/>
        <v>21.6</v>
      </c>
      <c r="G966" s="8">
        <v>400633</v>
      </c>
      <c r="H966" s="8" t="s">
        <v>1769</v>
      </c>
      <c r="I966" s="8">
        <v>1</v>
      </c>
      <c r="J966" s="8">
        <v>1</v>
      </c>
      <c r="K966" s="8">
        <f t="shared" si="108"/>
        <v>0</v>
      </c>
      <c r="L966" s="6" t="s">
        <v>1177</v>
      </c>
      <c r="M966" s="7">
        <v>45850</v>
      </c>
      <c r="N966" s="9">
        <v>3078</v>
      </c>
      <c r="O966" s="6" t="s">
        <v>623</v>
      </c>
      <c r="P966" s="54">
        <v>58153121121</v>
      </c>
      <c r="Q966" s="54" t="s">
        <v>46</v>
      </c>
      <c r="R966" s="10">
        <v>4</v>
      </c>
      <c r="S966" s="40"/>
      <c r="T966" s="6" t="s">
        <v>24</v>
      </c>
      <c r="U966" s="6" t="str">
        <f>VLOOKUP(O966,'Customer List'!B:C,2,)</f>
        <v>Bhuvneshwar</v>
      </c>
      <c r="V966" s="47"/>
      <c r="W966" s="7">
        <v>45853</v>
      </c>
      <c r="X966" s="6">
        <f t="shared" si="110"/>
        <v>3</v>
      </c>
      <c r="Y966" s="6" t="str">
        <f t="shared" si="111"/>
        <v>Saturday</v>
      </c>
      <c r="Z966" s="6" t="str">
        <f t="shared" si="112"/>
        <v>Tuesday</v>
      </c>
    </row>
    <row r="967" spans="1:26" x14ac:dyDescent="0.25">
      <c r="A967" s="6">
        <f t="shared" si="107"/>
        <v>966</v>
      </c>
      <c r="B967" s="6" t="s">
        <v>896</v>
      </c>
      <c r="C967" s="7">
        <v>45835</v>
      </c>
      <c r="D967" s="7">
        <v>45845</v>
      </c>
      <c r="E967" s="24">
        <v>58.8</v>
      </c>
      <c r="F967" s="26">
        <f t="shared" si="109"/>
        <v>58.8</v>
      </c>
      <c r="G967" s="8">
        <v>400636</v>
      </c>
      <c r="H967" s="8" t="s">
        <v>1770</v>
      </c>
      <c r="I967" s="8">
        <v>1</v>
      </c>
      <c r="J967" s="8">
        <v>1</v>
      </c>
      <c r="K967" s="8">
        <f t="shared" si="108"/>
        <v>0</v>
      </c>
      <c r="L967" s="6" t="s">
        <v>1018</v>
      </c>
      <c r="M967" s="7">
        <v>45847</v>
      </c>
      <c r="N967" s="9">
        <v>0</v>
      </c>
      <c r="O967" s="6" t="s">
        <v>55</v>
      </c>
      <c r="P967" s="54" t="s">
        <v>642</v>
      </c>
      <c r="Q967" s="54" t="s">
        <v>643</v>
      </c>
      <c r="R967" s="10">
        <v>4</v>
      </c>
      <c r="S967" s="40" t="s">
        <v>615</v>
      </c>
      <c r="T967" s="6" t="s">
        <v>24</v>
      </c>
      <c r="U967" s="6" t="str">
        <f>VLOOKUP(O967,'Customer List'!B:C,2,)</f>
        <v>Delhi</v>
      </c>
      <c r="V967" s="47"/>
      <c r="W967" s="7"/>
      <c r="X967" s="6" t="str">
        <f t="shared" si="110"/>
        <v/>
      </c>
      <c r="Y967" s="6" t="str">
        <f t="shared" si="111"/>
        <v>Wednesday</v>
      </c>
      <c r="Z967" s="6" t="str">
        <f t="shared" si="112"/>
        <v/>
      </c>
    </row>
    <row r="968" spans="1:26" x14ac:dyDescent="0.25">
      <c r="A968" s="6">
        <f t="shared" si="107"/>
        <v>967</v>
      </c>
      <c r="B968" s="6" t="s">
        <v>896</v>
      </c>
      <c r="C968" s="7">
        <v>45835</v>
      </c>
      <c r="D968" s="7">
        <v>45845</v>
      </c>
      <c r="E968" s="24">
        <v>42.6</v>
      </c>
      <c r="F968" s="26">
        <f t="shared" si="109"/>
        <v>42.6</v>
      </c>
      <c r="G968" s="8">
        <v>400703</v>
      </c>
      <c r="H968" s="8" t="s">
        <v>1771</v>
      </c>
      <c r="I968" s="8">
        <v>1</v>
      </c>
      <c r="J968" s="8">
        <v>1</v>
      </c>
      <c r="K968" s="8">
        <f t="shared" ref="K968:K983" si="113">I968-J968</f>
        <v>0</v>
      </c>
      <c r="L968" s="6" t="s">
        <v>1177</v>
      </c>
      <c r="M968" s="7">
        <v>45850</v>
      </c>
      <c r="N968" s="9">
        <v>6070.5</v>
      </c>
      <c r="O968" s="6" t="s">
        <v>623</v>
      </c>
      <c r="P968" s="54">
        <v>58153121121</v>
      </c>
      <c r="Q968" s="54" t="s">
        <v>46</v>
      </c>
      <c r="R968" s="10">
        <v>4</v>
      </c>
      <c r="S968" s="40"/>
      <c r="T968" s="6" t="s">
        <v>24</v>
      </c>
      <c r="U968" s="6" t="str">
        <f>VLOOKUP(O968,'Customer List'!B:C,2,)</f>
        <v>Bhuvneshwar</v>
      </c>
      <c r="V968" s="47"/>
      <c r="W968" s="7">
        <v>45853</v>
      </c>
      <c r="X968" s="6">
        <f t="shared" si="110"/>
        <v>3</v>
      </c>
      <c r="Y968" s="6" t="str">
        <f t="shared" si="111"/>
        <v>Saturday</v>
      </c>
      <c r="Z968" s="6" t="str">
        <f t="shared" si="112"/>
        <v>Tuesday</v>
      </c>
    </row>
    <row r="969" spans="1:26" x14ac:dyDescent="0.25">
      <c r="A969" s="6">
        <f t="shared" si="107"/>
        <v>968</v>
      </c>
      <c r="B969" s="6" t="s">
        <v>896</v>
      </c>
      <c r="C969" s="7">
        <v>45835</v>
      </c>
      <c r="D969" s="7">
        <v>45845</v>
      </c>
      <c r="E969" s="24">
        <v>5</v>
      </c>
      <c r="F969" s="26">
        <f t="shared" si="109"/>
        <v>5</v>
      </c>
      <c r="G969" s="8">
        <v>405103</v>
      </c>
      <c r="H969" s="8" t="s">
        <v>1772</v>
      </c>
      <c r="I969" s="8">
        <v>1</v>
      </c>
      <c r="J969" s="8">
        <v>1</v>
      </c>
      <c r="K969" s="8">
        <f t="shared" si="113"/>
        <v>0</v>
      </c>
      <c r="L969" s="6" t="s">
        <v>1188</v>
      </c>
      <c r="M969" s="7">
        <v>45850</v>
      </c>
      <c r="N969" s="9">
        <v>0</v>
      </c>
      <c r="O969" s="6" t="s">
        <v>1138</v>
      </c>
      <c r="P969" s="54">
        <v>58153113653</v>
      </c>
      <c r="Q969" s="54" t="s">
        <v>46</v>
      </c>
      <c r="R969" s="10">
        <v>4</v>
      </c>
      <c r="S969" s="40" t="s">
        <v>615</v>
      </c>
      <c r="T969" s="6" t="s">
        <v>24</v>
      </c>
      <c r="U969" s="6" t="str">
        <f>VLOOKUP(O969,'Customer List'!B:C,2,)</f>
        <v>Jammu</v>
      </c>
      <c r="V969" s="47"/>
      <c r="W969" s="7">
        <v>45852</v>
      </c>
      <c r="X969" s="6">
        <f t="shared" si="110"/>
        <v>2</v>
      </c>
      <c r="Y969" s="6" t="str">
        <f t="shared" si="111"/>
        <v>Saturday</v>
      </c>
      <c r="Z969" s="6" t="str">
        <f t="shared" si="112"/>
        <v>Monday</v>
      </c>
    </row>
    <row r="970" spans="1:26" x14ac:dyDescent="0.25">
      <c r="A970" s="6">
        <f t="shared" si="107"/>
        <v>969</v>
      </c>
      <c r="B970" s="6" t="s">
        <v>896</v>
      </c>
      <c r="C970" s="7">
        <v>45835</v>
      </c>
      <c r="D970" s="7">
        <v>45845</v>
      </c>
      <c r="E970" s="24">
        <v>33.6</v>
      </c>
      <c r="F970" s="26">
        <f t="shared" si="109"/>
        <v>33.6</v>
      </c>
      <c r="G970" s="8">
        <v>405203</v>
      </c>
      <c r="H970" s="8" t="s">
        <v>1773</v>
      </c>
      <c r="I970" s="8">
        <v>1</v>
      </c>
      <c r="J970" s="8">
        <v>1</v>
      </c>
      <c r="K970" s="8">
        <f t="shared" si="113"/>
        <v>0</v>
      </c>
      <c r="L970" s="6" t="s">
        <v>938</v>
      </c>
      <c r="M970" s="7">
        <v>45846</v>
      </c>
      <c r="N970" s="9">
        <v>6076</v>
      </c>
      <c r="O970" s="6" t="s">
        <v>912</v>
      </c>
      <c r="P970" s="54" t="s">
        <v>1142</v>
      </c>
      <c r="Q970" s="54" t="s">
        <v>46</v>
      </c>
      <c r="R970" s="10">
        <v>4</v>
      </c>
      <c r="S970" s="40"/>
      <c r="T970" s="6" t="s">
        <v>24</v>
      </c>
      <c r="U970" s="6" t="str">
        <f>VLOOKUP(O970,'Customer List'!B:C,2,)</f>
        <v>Chandigarh</v>
      </c>
      <c r="V970" s="47"/>
      <c r="W970" s="7">
        <v>45847</v>
      </c>
      <c r="X970" s="6">
        <f t="shared" si="110"/>
        <v>1</v>
      </c>
      <c r="Y970" s="6" t="str">
        <f t="shared" si="111"/>
        <v>Tuesday</v>
      </c>
      <c r="Z970" s="6" t="str">
        <f t="shared" si="112"/>
        <v>Wednesday</v>
      </c>
    </row>
    <row r="971" spans="1:26" x14ac:dyDescent="0.25">
      <c r="A971" s="6">
        <f t="shared" si="107"/>
        <v>970</v>
      </c>
      <c r="B971" s="6" t="s">
        <v>896</v>
      </c>
      <c r="C971" s="7">
        <v>45835</v>
      </c>
      <c r="D971" s="7">
        <v>45845</v>
      </c>
      <c r="E971" s="24">
        <v>159</v>
      </c>
      <c r="F971" s="26">
        <f t="shared" si="109"/>
        <v>159</v>
      </c>
      <c r="G971" s="8">
        <v>405334</v>
      </c>
      <c r="H971" s="8" t="s">
        <v>1774</v>
      </c>
      <c r="I971" s="8">
        <v>1</v>
      </c>
      <c r="J971" s="8">
        <v>1</v>
      </c>
      <c r="K971" s="8">
        <f t="shared" si="113"/>
        <v>0</v>
      </c>
      <c r="L971" s="6" t="s">
        <v>1177</v>
      </c>
      <c r="M971" s="7">
        <v>45850</v>
      </c>
      <c r="N971" s="9">
        <v>22657.5</v>
      </c>
      <c r="O971" s="6" t="s">
        <v>623</v>
      </c>
      <c r="P971" s="54">
        <v>58153121121</v>
      </c>
      <c r="Q971" s="54" t="s">
        <v>46</v>
      </c>
      <c r="R971" s="10">
        <v>4</v>
      </c>
      <c r="S971" s="40"/>
      <c r="T971" s="6" t="s">
        <v>24</v>
      </c>
      <c r="U971" s="6" t="str">
        <f>VLOOKUP(O971,'Customer List'!B:C,2,)</f>
        <v>Bhuvneshwar</v>
      </c>
      <c r="V971" s="47"/>
      <c r="W971" s="7">
        <v>45853</v>
      </c>
      <c r="X971" s="6">
        <f t="shared" si="110"/>
        <v>3</v>
      </c>
      <c r="Y971" s="6" t="str">
        <f t="shared" si="111"/>
        <v>Saturday</v>
      </c>
      <c r="Z971" s="6" t="str">
        <f t="shared" si="112"/>
        <v>Tuesday</v>
      </c>
    </row>
    <row r="972" spans="1:26" x14ac:dyDescent="0.25">
      <c r="A972" s="6">
        <f t="shared" si="107"/>
        <v>971</v>
      </c>
      <c r="B972" s="6" t="s">
        <v>896</v>
      </c>
      <c r="C972" s="7">
        <v>45835</v>
      </c>
      <c r="D972" s="7">
        <v>45845</v>
      </c>
      <c r="E972" s="24">
        <v>159</v>
      </c>
      <c r="F972" s="26">
        <f t="shared" si="109"/>
        <v>159</v>
      </c>
      <c r="G972" s="8">
        <v>406516</v>
      </c>
      <c r="H972" s="8" t="s">
        <v>1775</v>
      </c>
      <c r="I972" s="8">
        <v>1</v>
      </c>
      <c r="J972" s="8">
        <v>1</v>
      </c>
      <c r="K972" s="8">
        <f t="shared" si="113"/>
        <v>0</v>
      </c>
      <c r="L972" s="6" t="s">
        <v>1177</v>
      </c>
      <c r="M972" s="7">
        <v>45850</v>
      </c>
      <c r="N972" s="9">
        <v>22657.5</v>
      </c>
      <c r="O972" s="6" t="s">
        <v>623</v>
      </c>
      <c r="P972" s="54">
        <v>58153121121</v>
      </c>
      <c r="Q972" s="54" t="s">
        <v>46</v>
      </c>
      <c r="R972" s="10">
        <v>4</v>
      </c>
      <c r="S972" s="40"/>
      <c r="T972" s="6" t="s">
        <v>24</v>
      </c>
      <c r="U972" s="6" t="str">
        <f>VLOOKUP(O972,'Customer List'!B:C,2,)</f>
        <v>Bhuvneshwar</v>
      </c>
      <c r="V972" s="47"/>
      <c r="W972" s="7">
        <v>45853</v>
      </c>
      <c r="X972" s="6">
        <f t="shared" si="110"/>
        <v>3</v>
      </c>
      <c r="Y972" s="6" t="str">
        <f t="shared" si="111"/>
        <v>Saturday</v>
      </c>
      <c r="Z972" s="6" t="str">
        <f t="shared" si="112"/>
        <v>Tuesday</v>
      </c>
    </row>
    <row r="973" spans="1:26" x14ac:dyDescent="0.25">
      <c r="A973" s="6">
        <f t="shared" ref="A973:A1036" si="114">A972+1</f>
        <v>972</v>
      </c>
      <c r="B973" s="6" t="s">
        <v>896</v>
      </c>
      <c r="C973" s="7">
        <v>45835</v>
      </c>
      <c r="D973" s="7">
        <v>45845</v>
      </c>
      <c r="E973" s="24">
        <v>49.8</v>
      </c>
      <c r="F973" s="26">
        <f t="shared" si="109"/>
        <v>49.8</v>
      </c>
      <c r="G973" s="8">
        <v>407105</v>
      </c>
      <c r="H973" s="8" t="s">
        <v>1776</v>
      </c>
      <c r="I973" s="8">
        <v>1</v>
      </c>
      <c r="J973" s="8">
        <v>1</v>
      </c>
      <c r="K973" s="8">
        <f t="shared" si="113"/>
        <v>0</v>
      </c>
      <c r="L973" s="6" t="s">
        <v>984</v>
      </c>
      <c r="M973" s="7">
        <v>45847</v>
      </c>
      <c r="N973" s="9">
        <v>7719</v>
      </c>
      <c r="O973" s="6" t="s">
        <v>234</v>
      </c>
      <c r="P973" s="54">
        <v>58152972625</v>
      </c>
      <c r="Q973" s="54" t="s">
        <v>46</v>
      </c>
      <c r="R973" s="10">
        <v>4</v>
      </c>
      <c r="S973" s="40"/>
      <c r="T973" s="6" t="s">
        <v>24</v>
      </c>
      <c r="U973" s="6" t="str">
        <f>VLOOKUP(O973,'Customer List'!B:C,2,)</f>
        <v>Kolkata</v>
      </c>
      <c r="V973" s="47"/>
      <c r="W973" s="7">
        <v>45848</v>
      </c>
      <c r="X973" s="6">
        <f t="shared" si="110"/>
        <v>1</v>
      </c>
      <c r="Y973" s="6" t="str">
        <f t="shared" si="111"/>
        <v>Wednesday</v>
      </c>
      <c r="Z973" s="6" t="str">
        <f t="shared" si="112"/>
        <v>Thursday</v>
      </c>
    </row>
    <row r="974" spans="1:26" x14ac:dyDescent="0.25">
      <c r="A974" s="6">
        <f t="shared" si="114"/>
        <v>973</v>
      </c>
      <c r="B974" s="6" t="s">
        <v>896</v>
      </c>
      <c r="C974" s="7">
        <v>45835</v>
      </c>
      <c r="D974" s="7">
        <v>45845</v>
      </c>
      <c r="E974" s="24">
        <v>193.8</v>
      </c>
      <c r="F974" s="26">
        <f t="shared" si="109"/>
        <v>193.8</v>
      </c>
      <c r="G974" s="8">
        <v>410708</v>
      </c>
      <c r="H974" s="8" t="s">
        <v>1777</v>
      </c>
      <c r="I974" s="8">
        <v>1</v>
      </c>
      <c r="J974" s="8">
        <v>1</v>
      </c>
      <c r="K974" s="8">
        <f t="shared" si="113"/>
        <v>0</v>
      </c>
      <c r="L974" s="6" t="s">
        <v>1177</v>
      </c>
      <c r="M974" s="7">
        <v>45850</v>
      </c>
      <c r="N974" s="9">
        <v>27616.5</v>
      </c>
      <c r="O974" s="6" t="s">
        <v>623</v>
      </c>
      <c r="P974" s="54">
        <v>58153121121</v>
      </c>
      <c r="Q974" s="54" t="s">
        <v>46</v>
      </c>
      <c r="R974" s="10">
        <v>4</v>
      </c>
      <c r="S974" s="40"/>
      <c r="T974" s="6" t="s">
        <v>24</v>
      </c>
      <c r="U974" s="6" t="str">
        <f>VLOOKUP(O974,'Customer List'!B:C,2,)</f>
        <v>Bhuvneshwar</v>
      </c>
      <c r="V974" s="47"/>
      <c r="W974" s="7">
        <v>45853</v>
      </c>
      <c r="X974" s="6">
        <f t="shared" si="110"/>
        <v>3</v>
      </c>
      <c r="Y974" s="6" t="str">
        <f t="shared" si="111"/>
        <v>Saturday</v>
      </c>
      <c r="Z974" s="6" t="str">
        <f t="shared" si="112"/>
        <v>Tuesday</v>
      </c>
    </row>
    <row r="975" spans="1:26" x14ac:dyDescent="0.25">
      <c r="A975" s="6">
        <f t="shared" si="114"/>
        <v>974</v>
      </c>
      <c r="B975" s="6" t="s">
        <v>896</v>
      </c>
      <c r="C975" s="7">
        <v>45835</v>
      </c>
      <c r="D975" s="7">
        <v>45845</v>
      </c>
      <c r="E975" s="24">
        <v>53.4</v>
      </c>
      <c r="F975" s="26">
        <f t="shared" si="109"/>
        <v>53.4</v>
      </c>
      <c r="G975" s="8">
        <v>420201</v>
      </c>
      <c r="H975" s="8" t="s">
        <v>1624</v>
      </c>
      <c r="I975" s="8">
        <v>1</v>
      </c>
      <c r="J975" s="8">
        <v>1</v>
      </c>
      <c r="K975" s="8">
        <f t="shared" si="113"/>
        <v>0</v>
      </c>
      <c r="L975" s="6" t="s">
        <v>1166</v>
      </c>
      <c r="M975" s="7">
        <v>45850</v>
      </c>
      <c r="N975" s="9">
        <v>11587.52</v>
      </c>
      <c r="O975" s="6" t="s">
        <v>900</v>
      </c>
      <c r="P975" s="54">
        <v>58153114902</v>
      </c>
      <c r="Q975" s="54" t="s">
        <v>46</v>
      </c>
      <c r="R975" s="10">
        <v>4</v>
      </c>
      <c r="S975" s="40"/>
      <c r="T975" s="6" t="s">
        <v>24</v>
      </c>
      <c r="U975" s="6" t="str">
        <f>VLOOKUP(O975,'Customer List'!B:C,2,)</f>
        <v>Coimbatore</v>
      </c>
      <c r="V975" s="47"/>
      <c r="W975" s="7">
        <v>45852</v>
      </c>
      <c r="X975" s="6">
        <f t="shared" si="110"/>
        <v>2</v>
      </c>
      <c r="Y975" s="6" t="str">
        <f t="shared" si="111"/>
        <v>Saturday</v>
      </c>
      <c r="Z975" s="6" t="str">
        <f t="shared" si="112"/>
        <v>Monday</v>
      </c>
    </row>
    <row r="976" spans="1:26" x14ac:dyDescent="0.25">
      <c r="A976" s="6">
        <f t="shared" si="114"/>
        <v>975</v>
      </c>
      <c r="B976" s="6" t="s">
        <v>896</v>
      </c>
      <c r="C976" s="7">
        <v>45835</v>
      </c>
      <c r="D976" s="7">
        <v>45845</v>
      </c>
      <c r="E976" s="24">
        <v>32.4</v>
      </c>
      <c r="F976" s="26">
        <f t="shared" si="109"/>
        <v>32.4</v>
      </c>
      <c r="G976" s="8">
        <v>420701</v>
      </c>
      <c r="H976" s="8" t="s">
        <v>1270</v>
      </c>
      <c r="I976" s="8">
        <v>1</v>
      </c>
      <c r="J976" s="8">
        <v>1</v>
      </c>
      <c r="K976" s="8">
        <f t="shared" si="113"/>
        <v>0</v>
      </c>
      <c r="L976" s="6" t="s">
        <v>1177</v>
      </c>
      <c r="M976" s="7">
        <v>45850</v>
      </c>
      <c r="N976" s="9">
        <v>4617</v>
      </c>
      <c r="O976" s="6" t="s">
        <v>623</v>
      </c>
      <c r="P976" s="54">
        <v>58153121121</v>
      </c>
      <c r="Q976" s="54" t="s">
        <v>46</v>
      </c>
      <c r="R976" s="10">
        <v>4</v>
      </c>
      <c r="S976" s="40"/>
      <c r="T976" s="6" t="s">
        <v>24</v>
      </c>
      <c r="U976" s="6" t="str">
        <f>VLOOKUP(O976,'Customer List'!B:C,2,)</f>
        <v>Bhuvneshwar</v>
      </c>
      <c r="V976" s="47"/>
      <c r="W976" s="7">
        <v>45853</v>
      </c>
      <c r="X976" s="6">
        <f t="shared" si="110"/>
        <v>3</v>
      </c>
      <c r="Y976" s="6" t="str">
        <f t="shared" si="111"/>
        <v>Saturday</v>
      </c>
      <c r="Z976" s="6" t="str">
        <f t="shared" si="112"/>
        <v>Tuesday</v>
      </c>
    </row>
    <row r="977" spans="1:26" x14ac:dyDescent="0.25">
      <c r="A977" s="6">
        <f t="shared" si="114"/>
        <v>976</v>
      </c>
      <c r="B977" s="6" t="s">
        <v>896</v>
      </c>
      <c r="C977" s="7">
        <v>45835</v>
      </c>
      <c r="D977" s="7">
        <v>45845</v>
      </c>
      <c r="E977" s="24">
        <v>137.4</v>
      </c>
      <c r="F977" s="26">
        <f t="shared" si="109"/>
        <v>137.4</v>
      </c>
      <c r="G977" s="8">
        <v>422302</v>
      </c>
      <c r="H977" s="8" t="s">
        <v>1359</v>
      </c>
      <c r="I977" s="8">
        <v>1</v>
      </c>
      <c r="J977" s="8">
        <v>1</v>
      </c>
      <c r="K977" s="8">
        <f t="shared" si="113"/>
        <v>0</v>
      </c>
      <c r="L977" s="6" t="s">
        <v>1000</v>
      </c>
      <c r="M977" s="7">
        <v>45847</v>
      </c>
      <c r="N977" s="9">
        <v>21297</v>
      </c>
      <c r="O977" s="6" t="s">
        <v>911</v>
      </c>
      <c r="P977" s="54">
        <v>58152970761</v>
      </c>
      <c r="Q977" s="54" t="s">
        <v>46</v>
      </c>
      <c r="R977" s="10">
        <v>4</v>
      </c>
      <c r="S977" s="40"/>
      <c r="T977" s="6" t="s">
        <v>24</v>
      </c>
      <c r="U977" s="6" t="str">
        <f>VLOOKUP(O977,'Customer List'!B:C,2,)</f>
        <v>Tamilnadu</v>
      </c>
      <c r="V977" s="47"/>
      <c r="W977" s="7">
        <v>45848</v>
      </c>
      <c r="X977" s="6">
        <f t="shared" si="110"/>
        <v>1</v>
      </c>
      <c r="Y977" s="6" t="str">
        <f t="shared" si="111"/>
        <v>Wednesday</v>
      </c>
      <c r="Z977" s="6" t="str">
        <f t="shared" si="112"/>
        <v>Thursday</v>
      </c>
    </row>
    <row r="978" spans="1:26" x14ac:dyDescent="0.25">
      <c r="A978" s="6">
        <f t="shared" si="114"/>
        <v>977</v>
      </c>
      <c r="B978" s="6" t="s">
        <v>896</v>
      </c>
      <c r="C978" s="7">
        <v>45835</v>
      </c>
      <c r="D978" s="7">
        <v>45845</v>
      </c>
      <c r="E978" s="24">
        <v>137.4</v>
      </c>
      <c r="F978" s="26">
        <f t="shared" si="109"/>
        <v>137.4</v>
      </c>
      <c r="G978" s="8">
        <v>422302</v>
      </c>
      <c r="H978" s="8"/>
      <c r="I978" s="8">
        <v>1</v>
      </c>
      <c r="J978" s="8">
        <v>1</v>
      </c>
      <c r="K978" s="8">
        <f t="shared" si="113"/>
        <v>0</v>
      </c>
      <c r="L978" s="6" t="s">
        <v>940</v>
      </c>
      <c r="M978" s="7">
        <v>45846</v>
      </c>
      <c r="N978" s="9">
        <v>21297</v>
      </c>
      <c r="O978" s="6" t="s">
        <v>230</v>
      </c>
      <c r="P978" s="54" t="s">
        <v>1140</v>
      </c>
      <c r="Q978" s="54" t="s">
        <v>46</v>
      </c>
      <c r="R978" s="10">
        <v>4</v>
      </c>
      <c r="S978" s="40" t="s">
        <v>1141</v>
      </c>
      <c r="T978" s="6"/>
      <c r="U978" s="6" t="str">
        <f>VLOOKUP(O978,'Customer List'!B:C,2,)</f>
        <v>Punjab</v>
      </c>
      <c r="V978" s="47"/>
      <c r="W978" s="7">
        <v>45848</v>
      </c>
      <c r="X978" s="6">
        <f t="shared" si="110"/>
        <v>2</v>
      </c>
      <c r="Y978" s="6" t="str">
        <f t="shared" si="111"/>
        <v>Tuesday</v>
      </c>
      <c r="Z978" s="6" t="str">
        <f t="shared" si="112"/>
        <v>Thursday</v>
      </c>
    </row>
    <row r="979" spans="1:26" x14ac:dyDescent="0.25">
      <c r="A979" s="6">
        <f t="shared" si="114"/>
        <v>978</v>
      </c>
      <c r="B979" s="6" t="s">
        <v>896</v>
      </c>
      <c r="C979" s="7">
        <v>45835</v>
      </c>
      <c r="D979" s="7">
        <v>45845</v>
      </c>
      <c r="E979" s="24">
        <v>53.4</v>
      </c>
      <c r="F979" s="26">
        <f t="shared" si="109"/>
        <v>53.4</v>
      </c>
      <c r="G979" s="8">
        <v>423101</v>
      </c>
      <c r="H979" s="8" t="s">
        <v>1284</v>
      </c>
      <c r="I979" s="8">
        <v>1</v>
      </c>
      <c r="J979" s="8">
        <v>1</v>
      </c>
      <c r="K979" s="8">
        <f t="shared" si="113"/>
        <v>0</v>
      </c>
      <c r="L979" s="6" t="s">
        <v>940</v>
      </c>
      <c r="M979" s="7">
        <v>45846</v>
      </c>
      <c r="N979" s="9">
        <v>8277</v>
      </c>
      <c r="O979" s="6" t="s">
        <v>230</v>
      </c>
      <c r="P979" s="54" t="s">
        <v>1140</v>
      </c>
      <c r="Q979" s="54" t="s">
        <v>46</v>
      </c>
      <c r="R979" s="10">
        <v>-20</v>
      </c>
      <c r="S979" s="40" t="s">
        <v>1141</v>
      </c>
      <c r="T979" s="6" t="s">
        <v>24</v>
      </c>
      <c r="U979" s="6" t="str">
        <f>VLOOKUP(O979,'Customer List'!B:C,2,)</f>
        <v>Punjab</v>
      </c>
      <c r="V979" s="47"/>
      <c r="W979" s="7">
        <v>45848</v>
      </c>
      <c r="X979" s="6">
        <f t="shared" si="110"/>
        <v>2</v>
      </c>
      <c r="Y979" s="6" t="str">
        <f t="shared" si="111"/>
        <v>Tuesday</v>
      </c>
      <c r="Z979" s="6" t="str">
        <f t="shared" si="112"/>
        <v>Thursday</v>
      </c>
    </row>
    <row r="980" spans="1:26" x14ac:dyDescent="0.25">
      <c r="A980" s="6">
        <f t="shared" si="114"/>
        <v>979</v>
      </c>
      <c r="B980" s="6" t="s">
        <v>896</v>
      </c>
      <c r="C980" s="7">
        <v>45835</v>
      </c>
      <c r="D980" s="7">
        <v>45845</v>
      </c>
      <c r="E980" s="24">
        <v>49.8</v>
      </c>
      <c r="F980" s="26">
        <f t="shared" si="109"/>
        <v>49.8</v>
      </c>
      <c r="G980" s="8">
        <v>423113</v>
      </c>
      <c r="H980" s="8" t="s">
        <v>1523</v>
      </c>
      <c r="I980" s="8">
        <v>1</v>
      </c>
      <c r="J980" s="8">
        <v>1</v>
      </c>
      <c r="K980" s="8">
        <f t="shared" si="113"/>
        <v>0</v>
      </c>
      <c r="L980" s="6" t="s">
        <v>1177</v>
      </c>
      <c r="M980" s="7">
        <v>45850</v>
      </c>
      <c r="N980" s="9">
        <v>7096.5</v>
      </c>
      <c r="O980" s="6" t="s">
        <v>623</v>
      </c>
      <c r="P980" s="54">
        <v>58153121121</v>
      </c>
      <c r="Q980" s="54" t="s">
        <v>46</v>
      </c>
      <c r="R980" s="10">
        <v>-20</v>
      </c>
      <c r="S980" s="40"/>
      <c r="T980" s="6" t="s">
        <v>24</v>
      </c>
      <c r="U980" s="6" t="str">
        <f>VLOOKUP(O980,'Customer List'!B:C,2,)</f>
        <v>Bhuvneshwar</v>
      </c>
      <c r="V980" s="47"/>
      <c r="W980" s="7">
        <v>45853</v>
      </c>
      <c r="X980" s="6">
        <f t="shared" si="110"/>
        <v>3</v>
      </c>
      <c r="Y980" s="6" t="str">
        <f t="shared" si="111"/>
        <v>Saturday</v>
      </c>
      <c r="Z980" s="6" t="str">
        <f t="shared" si="112"/>
        <v>Tuesday</v>
      </c>
    </row>
    <row r="981" spans="1:26" x14ac:dyDescent="0.25">
      <c r="A981" s="6">
        <f t="shared" si="114"/>
        <v>980</v>
      </c>
      <c r="B981" s="6" t="s">
        <v>896</v>
      </c>
      <c r="C981" s="7">
        <v>45835</v>
      </c>
      <c r="D981" s="7">
        <v>45845</v>
      </c>
      <c r="E981" s="24">
        <v>75</v>
      </c>
      <c r="F981" s="26">
        <f t="shared" si="109"/>
        <v>75</v>
      </c>
      <c r="G981" s="8">
        <v>426105</v>
      </c>
      <c r="H981" s="8" t="s">
        <v>1778</v>
      </c>
      <c r="I981" s="8">
        <v>1</v>
      </c>
      <c r="J981" s="8">
        <v>1</v>
      </c>
      <c r="K981" s="8">
        <f t="shared" si="113"/>
        <v>0</v>
      </c>
      <c r="L981" s="6" t="s">
        <v>919</v>
      </c>
      <c r="M981" s="7">
        <v>45846</v>
      </c>
      <c r="N981" s="9">
        <v>0</v>
      </c>
      <c r="O981" s="6" t="s">
        <v>920</v>
      </c>
      <c r="P981" s="54" t="s">
        <v>642</v>
      </c>
      <c r="Q981" s="54" t="s">
        <v>731</v>
      </c>
      <c r="R981" s="10">
        <v>4</v>
      </c>
      <c r="S981" s="40" t="s">
        <v>615</v>
      </c>
      <c r="T981" s="6" t="s">
        <v>24</v>
      </c>
      <c r="U981" s="6" t="str">
        <f>VLOOKUP(O981,'Customer List'!B:C,2,)</f>
        <v>Delhi</v>
      </c>
      <c r="V981" s="47"/>
      <c r="W981" s="7"/>
      <c r="X981" s="6" t="str">
        <f t="shared" si="110"/>
        <v/>
      </c>
      <c r="Y981" s="6" t="str">
        <f t="shared" si="111"/>
        <v>Tuesday</v>
      </c>
      <c r="Z981" s="6" t="str">
        <f t="shared" si="112"/>
        <v/>
      </c>
    </row>
    <row r="982" spans="1:26" x14ac:dyDescent="0.25">
      <c r="A982" s="6">
        <f t="shared" si="114"/>
        <v>981</v>
      </c>
      <c r="B982" s="6" t="s">
        <v>896</v>
      </c>
      <c r="C982" s="7">
        <v>45835</v>
      </c>
      <c r="D982" s="7">
        <v>45845</v>
      </c>
      <c r="E982" s="24">
        <v>53.4</v>
      </c>
      <c r="F982" s="26">
        <f t="shared" si="109"/>
        <v>53.4</v>
      </c>
      <c r="G982" s="8">
        <v>426201</v>
      </c>
      <c r="H982" s="8" t="s">
        <v>1779</v>
      </c>
      <c r="I982" s="8">
        <v>1</v>
      </c>
      <c r="J982" s="8">
        <v>1</v>
      </c>
      <c r="K982" s="8">
        <f t="shared" si="113"/>
        <v>0</v>
      </c>
      <c r="L982" s="6" t="s">
        <v>1189</v>
      </c>
      <c r="M982" s="7">
        <v>45850</v>
      </c>
      <c r="N982" s="9">
        <v>0</v>
      </c>
      <c r="O982" s="6" t="s">
        <v>282</v>
      </c>
      <c r="P982" s="54">
        <v>58153113745</v>
      </c>
      <c r="Q982" s="54" t="s">
        <v>46</v>
      </c>
      <c r="R982" s="10" t="s">
        <v>305</v>
      </c>
      <c r="S982" s="40" t="s">
        <v>615</v>
      </c>
      <c r="T982" s="6" t="s">
        <v>24</v>
      </c>
      <c r="U982" s="6" t="str">
        <f>VLOOKUP(O982,'Customer List'!B:C,2,)</f>
        <v>Pune</v>
      </c>
      <c r="V982" s="47"/>
      <c r="W982" s="7">
        <v>45852</v>
      </c>
      <c r="X982" s="6">
        <f t="shared" si="110"/>
        <v>2</v>
      </c>
      <c r="Y982" s="6" t="str">
        <f t="shared" si="111"/>
        <v>Saturday</v>
      </c>
      <c r="Z982" s="6" t="str">
        <f t="shared" si="112"/>
        <v>Monday</v>
      </c>
    </row>
    <row r="983" spans="1:26" x14ac:dyDescent="0.25">
      <c r="A983" s="6">
        <f t="shared" si="114"/>
        <v>982</v>
      </c>
      <c r="B983" s="6" t="s">
        <v>896</v>
      </c>
      <c r="C983" s="7">
        <v>45835</v>
      </c>
      <c r="D983" s="7">
        <v>45845</v>
      </c>
      <c r="E983" s="24">
        <v>159</v>
      </c>
      <c r="F983" s="26">
        <f t="shared" si="109"/>
        <v>159</v>
      </c>
      <c r="G983" s="8">
        <v>430101</v>
      </c>
      <c r="H983" s="8" t="s">
        <v>1780</v>
      </c>
      <c r="I983" s="8">
        <v>1</v>
      </c>
      <c r="J983" s="8">
        <v>1</v>
      </c>
      <c r="K983" s="8">
        <f t="shared" si="113"/>
        <v>0</v>
      </c>
      <c r="L983" s="6" t="s">
        <v>1177</v>
      </c>
      <c r="M983" s="7">
        <v>45850</v>
      </c>
      <c r="N983" s="9">
        <v>22657.5</v>
      </c>
      <c r="O983" s="6" t="s">
        <v>623</v>
      </c>
      <c r="P983" s="54">
        <v>58153121121</v>
      </c>
      <c r="Q983" s="54" t="s">
        <v>46</v>
      </c>
      <c r="R983" s="10">
        <v>4</v>
      </c>
      <c r="S983" s="40"/>
      <c r="T983" s="6" t="s">
        <v>24</v>
      </c>
      <c r="U983" s="6" t="str">
        <f>VLOOKUP(O983,'Customer List'!B:C,2,)</f>
        <v>Bhuvneshwar</v>
      </c>
      <c r="V983" s="47"/>
      <c r="W983" s="7">
        <v>45853</v>
      </c>
      <c r="X983" s="6">
        <f t="shared" si="110"/>
        <v>3</v>
      </c>
      <c r="Y983" s="6" t="str">
        <f t="shared" si="111"/>
        <v>Saturday</v>
      </c>
      <c r="Z983" s="6" t="str">
        <f t="shared" si="112"/>
        <v>Tuesday</v>
      </c>
    </row>
    <row r="984" spans="1:26" x14ac:dyDescent="0.25">
      <c r="A984" s="6">
        <f t="shared" si="114"/>
        <v>983</v>
      </c>
      <c r="B984" s="6" t="s">
        <v>896</v>
      </c>
      <c r="C984" s="7">
        <v>45835</v>
      </c>
      <c r="D984" s="7">
        <v>45845</v>
      </c>
      <c r="E984" s="24">
        <v>159</v>
      </c>
      <c r="F984" s="26">
        <f t="shared" si="109"/>
        <v>477</v>
      </c>
      <c r="G984" s="8">
        <v>430501</v>
      </c>
      <c r="H984" s="8"/>
      <c r="I984" s="8">
        <v>3</v>
      </c>
      <c r="J984" s="8">
        <v>3</v>
      </c>
      <c r="K984" s="8">
        <f t="shared" ref="K984:K1047" si="115">I984-J984</f>
        <v>0</v>
      </c>
      <c r="L984" s="6" t="s">
        <v>937</v>
      </c>
      <c r="M984" s="7">
        <v>45846</v>
      </c>
      <c r="N984" s="9">
        <v>83793</v>
      </c>
      <c r="O984" s="6" t="s">
        <v>913</v>
      </c>
      <c r="P984" s="54">
        <v>58152920136</v>
      </c>
      <c r="Q984" s="54" t="s">
        <v>46</v>
      </c>
      <c r="R984" s="10">
        <v>4</v>
      </c>
      <c r="S984" s="40"/>
      <c r="T984" s="6" t="s">
        <v>24</v>
      </c>
      <c r="U984" s="6" t="str">
        <f>VLOOKUP(O984,'Customer List'!B:C,2,)</f>
        <v>Mumbai</v>
      </c>
      <c r="V984" s="47"/>
      <c r="W984" s="7">
        <v>45847</v>
      </c>
      <c r="X984" s="6">
        <f t="shared" si="110"/>
        <v>1</v>
      </c>
      <c r="Y984" s="6" t="str">
        <f t="shared" si="111"/>
        <v>Tuesday</v>
      </c>
      <c r="Z984" s="6" t="str">
        <f t="shared" si="112"/>
        <v>Wednesday</v>
      </c>
    </row>
    <row r="985" spans="1:26" x14ac:dyDescent="0.25">
      <c r="A985" s="6">
        <f t="shared" si="114"/>
        <v>984</v>
      </c>
      <c r="B985" s="6" t="s">
        <v>896</v>
      </c>
      <c r="C985" s="7">
        <v>45835</v>
      </c>
      <c r="D985" s="7">
        <v>45845</v>
      </c>
      <c r="E985" s="24">
        <v>159</v>
      </c>
      <c r="F985" s="26">
        <f t="shared" si="109"/>
        <v>159</v>
      </c>
      <c r="G985" s="8">
        <v>430601</v>
      </c>
      <c r="H985" s="8" t="s">
        <v>1781</v>
      </c>
      <c r="I985" s="8">
        <v>1</v>
      </c>
      <c r="J985" s="8">
        <v>1</v>
      </c>
      <c r="K985" s="8">
        <f t="shared" si="115"/>
        <v>0</v>
      </c>
      <c r="L985" s="6" t="s">
        <v>1177</v>
      </c>
      <c r="M985" s="7">
        <v>45850</v>
      </c>
      <c r="N985" s="9">
        <v>22657.5</v>
      </c>
      <c r="O985" s="6" t="s">
        <v>623</v>
      </c>
      <c r="P985" s="54">
        <v>58153121121</v>
      </c>
      <c r="Q985" s="54" t="s">
        <v>46</v>
      </c>
      <c r="R985" s="10">
        <v>4</v>
      </c>
      <c r="S985" s="40"/>
      <c r="T985" s="6" t="s">
        <v>24</v>
      </c>
      <c r="U985" s="6" t="str">
        <f>VLOOKUP(O985,'Customer List'!B:C,2,)</f>
        <v>Bhuvneshwar</v>
      </c>
      <c r="V985" s="47"/>
      <c r="W985" s="7">
        <v>45853</v>
      </c>
      <c r="X985" s="6">
        <f t="shared" si="110"/>
        <v>3</v>
      </c>
      <c r="Y985" s="6" t="str">
        <f t="shared" si="111"/>
        <v>Saturday</v>
      </c>
      <c r="Z985" s="6" t="str">
        <f t="shared" si="112"/>
        <v>Tuesday</v>
      </c>
    </row>
    <row r="986" spans="1:26" x14ac:dyDescent="0.25">
      <c r="A986" s="6">
        <f t="shared" si="114"/>
        <v>985</v>
      </c>
      <c r="B986" s="6" t="s">
        <v>896</v>
      </c>
      <c r="C986" s="7">
        <v>45835</v>
      </c>
      <c r="D986" s="7">
        <v>45845</v>
      </c>
      <c r="E986" s="24">
        <v>159</v>
      </c>
      <c r="F986" s="26">
        <f t="shared" si="109"/>
        <v>159</v>
      </c>
      <c r="G986" s="8">
        <v>430801</v>
      </c>
      <c r="H986" s="8" t="s">
        <v>1782</v>
      </c>
      <c r="I986" s="8">
        <v>1</v>
      </c>
      <c r="J986" s="8">
        <v>1</v>
      </c>
      <c r="K986" s="8">
        <f t="shared" si="115"/>
        <v>0</v>
      </c>
      <c r="L986" s="6" t="s">
        <v>1177</v>
      </c>
      <c r="M986" s="7">
        <v>45850</v>
      </c>
      <c r="N986" s="9">
        <v>22657.5</v>
      </c>
      <c r="O986" s="6" t="s">
        <v>623</v>
      </c>
      <c r="P986" s="54">
        <v>58153121121</v>
      </c>
      <c r="Q986" s="54" t="s">
        <v>46</v>
      </c>
      <c r="R986" s="10">
        <v>4</v>
      </c>
      <c r="S986" s="40"/>
      <c r="T986" s="6" t="s">
        <v>24</v>
      </c>
      <c r="U986" s="6" t="str">
        <f>VLOOKUP(O986,'Customer List'!B:C,2,)</f>
        <v>Bhuvneshwar</v>
      </c>
      <c r="V986" s="47"/>
      <c r="W986" s="7">
        <v>45853</v>
      </c>
      <c r="X986" s="6">
        <f t="shared" si="110"/>
        <v>3</v>
      </c>
      <c r="Y986" s="6" t="str">
        <f t="shared" si="111"/>
        <v>Saturday</v>
      </c>
      <c r="Z986" s="6" t="str">
        <f t="shared" si="112"/>
        <v>Tuesday</v>
      </c>
    </row>
    <row r="987" spans="1:26" x14ac:dyDescent="0.25">
      <c r="A987" s="6">
        <f t="shared" si="114"/>
        <v>986</v>
      </c>
      <c r="B987" s="6" t="s">
        <v>896</v>
      </c>
      <c r="C987" s="7">
        <v>45835</v>
      </c>
      <c r="D987" s="7">
        <v>45845</v>
      </c>
      <c r="E987" s="24">
        <v>183</v>
      </c>
      <c r="F987" s="26">
        <f t="shared" si="109"/>
        <v>183</v>
      </c>
      <c r="G987" s="8">
        <v>431104</v>
      </c>
      <c r="H987" s="8" t="s">
        <v>1783</v>
      </c>
      <c r="I987" s="8">
        <v>1</v>
      </c>
      <c r="J987" s="8">
        <v>1</v>
      </c>
      <c r="K987" s="8">
        <f t="shared" si="115"/>
        <v>0</v>
      </c>
      <c r="L987" s="6" t="s">
        <v>1194</v>
      </c>
      <c r="M987" s="7">
        <v>45850</v>
      </c>
      <c r="N987" s="9">
        <v>0</v>
      </c>
      <c r="O987" s="6" t="s">
        <v>853</v>
      </c>
      <c r="P987" s="54">
        <v>58153113550</v>
      </c>
      <c r="Q987" s="54" t="s">
        <v>46</v>
      </c>
      <c r="R987" s="10">
        <v>4</v>
      </c>
      <c r="S987" s="40" t="s">
        <v>615</v>
      </c>
      <c r="T987" s="6" t="s">
        <v>24</v>
      </c>
      <c r="U987" s="6" t="str">
        <f>VLOOKUP(O987,'Customer List'!B:C,2,)</f>
        <v>Hyderabad</v>
      </c>
      <c r="V987" s="47"/>
      <c r="W987" s="7">
        <v>45853</v>
      </c>
      <c r="X987" s="6">
        <f t="shared" si="110"/>
        <v>3</v>
      </c>
      <c r="Y987" s="6" t="str">
        <f t="shared" si="111"/>
        <v>Saturday</v>
      </c>
      <c r="Z987" s="6" t="str">
        <f t="shared" si="112"/>
        <v>Tuesday</v>
      </c>
    </row>
    <row r="988" spans="1:26" x14ac:dyDescent="0.25">
      <c r="A988" s="6">
        <f t="shared" si="114"/>
        <v>987</v>
      </c>
      <c r="B988" s="6" t="s">
        <v>896</v>
      </c>
      <c r="C988" s="7">
        <v>45835</v>
      </c>
      <c r="D988" s="7">
        <v>45845</v>
      </c>
      <c r="E988" s="24">
        <v>159</v>
      </c>
      <c r="F988" s="26">
        <f t="shared" si="109"/>
        <v>159</v>
      </c>
      <c r="G988" s="8">
        <v>431411</v>
      </c>
      <c r="H988" s="8" t="s">
        <v>1784</v>
      </c>
      <c r="I988" s="8">
        <v>1</v>
      </c>
      <c r="J988" s="8">
        <v>1</v>
      </c>
      <c r="K988" s="8">
        <f t="shared" si="115"/>
        <v>0</v>
      </c>
      <c r="L988" s="6" t="s">
        <v>1177</v>
      </c>
      <c r="M988" s="7">
        <v>45850</v>
      </c>
      <c r="N988" s="9">
        <v>22657.5</v>
      </c>
      <c r="O988" s="6" t="s">
        <v>623</v>
      </c>
      <c r="P988" s="54">
        <v>58153121121</v>
      </c>
      <c r="Q988" s="54" t="s">
        <v>46</v>
      </c>
      <c r="R988" s="10">
        <v>4</v>
      </c>
      <c r="S988" s="40"/>
      <c r="T988" s="6" t="s">
        <v>24</v>
      </c>
      <c r="U988" s="6" t="str">
        <f>VLOOKUP(O988,'Customer List'!B:C,2,)</f>
        <v>Bhuvneshwar</v>
      </c>
      <c r="V988" s="47"/>
      <c r="W988" s="7">
        <v>45853</v>
      </c>
      <c r="X988" s="6">
        <f t="shared" si="110"/>
        <v>3</v>
      </c>
      <c r="Y988" s="6" t="str">
        <f t="shared" si="111"/>
        <v>Saturday</v>
      </c>
      <c r="Z988" s="6" t="str">
        <f t="shared" si="112"/>
        <v>Tuesday</v>
      </c>
    </row>
    <row r="989" spans="1:26" x14ac:dyDescent="0.25">
      <c r="A989" s="6">
        <f t="shared" si="114"/>
        <v>988</v>
      </c>
      <c r="B989" s="6" t="s">
        <v>896</v>
      </c>
      <c r="C989" s="7">
        <v>45835</v>
      </c>
      <c r="D989" s="7">
        <v>45845</v>
      </c>
      <c r="E989" s="24">
        <v>339.5</v>
      </c>
      <c r="F989" s="26">
        <f t="shared" si="109"/>
        <v>339.5</v>
      </c>
      <c r="G989" s="8">
        <v>439707</v>
      </c>
      <c r="H989" s="8" t="s">
        <v>1630</v>
      </c>
      <c r="I989" s="8">
        <v>1</v>
      </c>
      <c r="J989" s="8">
        <v>1</v>
      </c>
      <c r="K989" s="8">
        <f t="shared" si="115"/>
        <v>0</v>
      </c>
      <c r="L989" s="6" t="s">
        <v>1192</v>
      </c>
      <c r="M989" s="7">
        <v>45850</v>
      </c>
      <c r="N989" s="9">
        <v>0</v>
      </c>
      <c r="O989" s="6" t="s">
        <v>284</v>
      </c>
      <c r="P989" s="54">
        <v>58153114084</v>
      </c>
      <c r="Q989" s="54" t="s">
        <v>46</v>
      </c>
      <c r="R989" s="10">
        <v>4</v>
      </c>
      <c r="S989" s="40" t="s">
        <v>1193</v>
      </c>
      <c r="T989" s="6" t="s">
        <v>24</v>
      </c>
      <c r="U989" s="6" t="str">
        <f>VLOOKUP(O989,'Customer List'!B:C,2,)</f>
        <v>Lucknow</v>
      </c>
      <c r="V989" s="47"/>
      <c r="W989" s="7">
        <v>45852</v>
      </c>
      <c r="X989" s="6">
        <f t="shared" si="110"/>
        <v>2</v>
      </c>
      <c r="Y989" s="6" t="str">
        <f t="shared" si="111"/>
        <v>Saturday</v>
      </c>
      <c r="Z989" s="6" t="str">
        <f t="shared" si="112"/>
        <v>Monday</v>
      </c>
    </row>
    <row r="990" spans="1:26" x14ac:dyDescent="0.25">
      <c r="A990" s="6">
        <f t="shared" si="114"/>
        <v>989</v>
      </c>
      <c r="B990" s="6" t="s">
        <v>896</v>
      </c>
      <c r="C990" s="7">
        <v>45835</v>
      </c>
      <c r="D990" s="7">
        <v>45845</v>
      </c>
      <c r="E990" s="24">
        <v>99</v>
      </c>
      <c r="F990" s="26">
        <f t="shared" si="109"/>
        <v>99</v>
      </c>
      <c r="G990" s="8">
        <v>502317</v>
      </c>
      <c r="H990" s="8" t="s">
        <v>1785</v>
      </c>
      <c r="I990" s="8">
        <v>1</v>
      </c>
      <c r="J990" s="8">
        <v>1</v>
      </c>
      <c r="K990" s="8">
        <f t="shared" si="115"/>
        <v>0</v>
      </c>
      <c r="L990" s="6" t="s">
        <v>1177</v>
      </c>
      <c r="M990" s="7">
        <v>45850</v>
      </c>
      <c r="N990" s="9">
        <v>14107.5</v>
      </c>
      <c r="O990" s="6" t="s">
        <v>623</v>
      </c>
      <c r="P990" s="54">
        <v>58153121121</v>
      </c>
      <c r="Q990" s="54" t="s">
        <v>46</v>
      </c>
      <c r="R990" s="10">
        <v>4</v>
      </c>
      <c r="S990" s="40"/>
      <c r="T990" s="6" t="s">
        <v>24</v>
      </c>
      <c r="U990" s="6" t="str">
        <f>VLOOKUP(O990,'Customer List'!B:C,2,)</f>
        <v>Bhuvneshwar</v>
      </c>
      <c r="V990" s="47"/>
      <c r="W990" s="7">
        <v>45853</v>
      </c>
      <c r="X990" s="6">
        <f t="shared" si="110"/>
        <v>3</v>
      </c>
      <c r="Y990" s="6" t="str">
        <f t="shared" si="111"/>
        <v>Saturday</v>
      </c>
      <c r="Z990" s="6" t="str">
        <f t="shared" si="112"/>
        <v>Tuesday</v>
      </c>
    </row>
    <row r="991" spans="1:26" x14ac:dyDescent="0.25">
      <c r="A991" s="6">
        <f t="shared" si="114"/>
        <v>990</v>
      </c>
      <c r="B991" s="6" t="s">
        <v>896</v>
      </c>
      <c r="C991" s="7">
        <v>45835</v>
      </c>
      <c r="D991" s="7">
        <v>45845</v>
      </c>
      <c r="E991" s="24">
        <v>142.5</v>
      </c>
      <c r="F991" s="26">
        <f t="shared" si="109"/>
        <v>142.5</v>
      </c>
      <c r="G991" s="8">
        <v>502323</v>
      </c>
      <c r="H991" s="8" t="s">
        <v>1786</v>
      </c>
      <c r="I991" s="8">
        <v>1</v>
      </c>
      <c r="J991" s="8">
        <v>1</v>
      </c>
      <c r="K991" s="8">
        <f t="shared" si="115"/>
        <v>0</v>
      </c>
      <c r="L991" s="6" t="s">
        <v>1177</v>
      </c>
      <c r="M991" s="7">
        <v>45850</v>
      </c>
      <c r="N991" s="9">
        <v>16245</v>
      </c>
      <c r="O991" s="6" t="s">
        <v>623</v>
      </c>
      <c r="P991" s="54">
        <v>58153121121</v>
      </c>
      <c r="Q991" s="54" t="s">
        <v>46</v>
      </c>
      <c r="R991" s="10">
        <v>4</v>
      </c>
      <c r="S991" s="40"/>
      <c r="T991" s="6" t="s">
        <v>24</v>
      </c>
      <c r="U991" s="6" t="str">
        <f>VLOOKUP(O991,'Customer List'!B:C,2,)</f>
        <v>Bhuvneshwar</v>
      </c>
      <c r="V991" s="47"/>
      <c r="W991" s="7">
        <v>45853</v>
      </c>
      <c r="X991" s="6">
        <f t="shared" si="110"/>
        <v>3</v>
      </c>
      <c r="Y991" s="6" t="str">
        <f t="shared" si="111"/>
        <v>Saturday</v>
      </c>
      <c r="Z991" s="6" t="str">
        <f t="shared" si="112"/>
        <v>Tuesday</v>
      </c>
    </row>
    <row r="992" spans="1:26" x14ac:dyDescent="0.25">
      <c r="A992" s="6">
        <f t="shared" si="114"/>
        <v>991</v>
      </c>
      <c r="B992" s="6" t="s">
        <v>896</v>
      </c>
      <c r="C992" s="7">
        <v>45835</v>
      </c>
      <c r="D992" s="7">
        <v>45845</v>
      </c>
      <c r="E992" s="24">
        <v>159</v>
      </c>
      <c r="F992" s="26">
        <f t="shared" si="109"/>
        <v>159</v>
      </c>
      <c r="G992" s="8">
        <v>502515</v>
      </c>
      <c r="H992" s="8" t="s">
        <v>1787</v>
      </c>
      <c r="I992" s="8">
        <v>1</v>
      </c>
      <c r="J992" s="8">
        <v>1</v>
      </c>
      <c r="K992" s="8">
        <f t="shared" si="115"/>
        <v>0</v>
      </c>
      <c r="L992" s="6" t="s">
        <v>1177</v>
      </c>
      <c r="M992" s="7">
        <v>45850</v>
      </c>
      <c r="N992" s="9">
        <v>22657.5</v>
      </c>
      <c r="O992" s="6" t="s">
        <v>623</v>
      </c>
      <c r="P992" s="54">
        <v>58153121121</v>
      </c>
      <c r="Q992" s="54" t="s">
        <v>46</v>
      </c>
      <c r="R992" s="10">
        <v>4</v>
      </c>
      <c r="S992" s="40"/>
      <c r="T992" s="6" t="s">
        <v>24</v>
      </c>
      <c r="U992" s="6" t="str">
        <f>VLOOKUP(O992,'Customer List'!B:C,2,)</f>
        <v>Bhuvneshwar</v>
      </c>
      <c r="V992" s="47"/>
      <c r="W992" s="7">
        <v>45853</v>
      </c>
      <c r="X992" s="6">
        <f t="shared" si="110"/>
        <v>3</v>
      </c>
      <c r="Y992" s="6" t="str">
        <f t="shared" si="111"/>
        <v>Saturday</v>
      </c>
      <c r="Z992" s="6" t="str">
        <f t="shared" si="112"/>
        <v>Tuesday</v>
      </c>
    </row>
    <row r="993" spans="1:26" x14ac:dyDescent="0.25">
      <c r="A993" s="6">
        <f t="shared" si="114"/>
        <v>992</v>
      </c>
      <c r="B993" s="6" t="s">
        <v>896</v>
      </c>
      <c r="C993" s="7">
        <v>45835</v>
      </c>
      <c r="D993" s="7">
        <v>45845</v>
      </c>
      <c r="E993" s="24">
        <v>159</v>
      </c>
      <c r="F993" s="26">
        <f t="shared" si="109"/>
        <v>159</v>
      </c>
      <c r="G993" s="8">
        <v>502516</v>
      </c>
      <c r="H993" s="8" t="s">
        <v>1788</v>
      </c>
      <c r="I993" s="8">
        <v>1</v>
      </c>
      <c r="J993" s="8">
        <v>1</v>
      </c>
      <c r="K993" s="8">
        <f t="shared" si="115"/>
        <v>0</v>
      </c>
      <c r="L993" s="6" t="s">
        <v>1177</v>
      </c>
      <c r="M993" s="7">
        <v>45850</v>
      </c>
      <c r="N993" s="9">
        <v>22657.5</v>
      </c>
      <c r="O993" s="6" t="s">
        <v>623</v>
      </c>
      <c r="P993" s="54">
        <v>58153121121</v>
      </c>
      <c r="Q993" s="54" t="s">
        <v>46</v>
      </c>
      <c r="R993" s="10">
        <v>4</v>
      </c>
      <c r="S993" s="40"/>
      <c r="T993" s="6" t="s">
        <v>24</v>
      </c>
      <c r="U993" s="6" t="str">
        <f>VLOOKUP(O993,'Customer List'!B:C,2,)</f>
        <v>Bhuvneshwar</v>
      </c>
      <c r="V993" s="47"/>
      <c r="W993" s="7">
        <v>45853</v>
      </c>
      <c r="X993" s="6">
        <f t="shared" si="110"/>
        <v>3</v>
      </c>
      <c r="Y993" s="6" t="str">
        <f t="shared" si="111"/>
        <v>Saturday</v>
      </c>
      <c r="Z993" s="6" t="str">
        <f t="shared" si="112"/>
        <v>Tuesday</v>
      </c>
    </row>
    <row r="994" spans="1:26" x14ac:dyDescent="0.25">
      <c r="A994" s="6">
        <f t="shared" si="114"/>
        <v>993</v>
      </c>
      <c r="B994" s="6" t="s">
        <v>896</v>
      </c>
      <c r="C994" s="7">
        <v>45835</v>
      </c>
      <c r="D994" s="7">
        <v>45845</v>
      </c>
      <c r="E994" s="24">
        <v>229.2</v>
      </c>
      <c r="F994" s="26">
        <f t="shared" si="109"/>
        <v>229.2</v>
      </c>
      <c r="G994" s="8">
        <v>502926</v>
      </c>
      <c r="H994" s="8" t="s">
        <v>1789</v>
      </c>
      <c r="I994" s="8">
        <v>1</v>
      </c>
      <c r="J994" s="8">
        <v>1</v>
      </c>
      <c r="K994" s="8">
        <f t="shared" si="115"/>
        <v>0</v>
      </c>
      <c r="L994" s="6" t="s">
        <v>984</v>
      </c>
      <c r="M994" s="7">
        <v>45847</v>
      </c>
      <c r="N994" s="9">
        <v>35526</v>
      </c>
      <c r="O994" s="6" t="s">
        <v>234</v>
      </c>
      <c r="P994" s="54">
        <v>58152972625</v>
      </c>
      <c r="Q994" s="54" t="s">
        <v>46</v>
      </c>
      <c r="R994" s="10">
        <v>4</v>
      </c>
      <c r="S994" s="40"/>
      <c r="T994" s="6" t="s">
        <v>24</v>
      </c>
      <c r="U994" s="6" t="str">
        <f>VLOOKUP(O994,'Customer List'!B:C,2,)</f>
        <v>Kolkata</v>
      </c>
      <c r="V994" s="47"/>
      <c r="W994" s="7">
        <v>45848</v>
      </c>
      <c r="X994" s="6">
        <f t="shared" si="110"/>
        <v>1</v>
      </c>
      <c r="Y994" s="6" t="str">
        <f t="shared" si="111"/>
        <v>Wednesday</v>
      </c>
      <c r="Z994" s="6" t="str">
        <f t="shared" si="112"/>
        <v>Thursday</v>
      </c>
    </row>
    <row r="995" spans="1:26" x14ac:dyDescent="0.25">
      <c r="A995" s="6">
        <f t="shared" si="114"/>
        <v>994</v>
      </c>
      <c r="B995" s="6" t="s">
        <v>896</v>
      </c>
      <c r="C995" s="7">
        <v>45835</v>
      </c>
      <c r="D995" s="7">
        <v>45845</v>
      </c>
      <c r="E995" s="24">
        <v>81.599999999999994</v>
      </c>
      <c r="F995" s="26">
        <f t="shared" si="109"/>
        <v>81.599999999999994</v>
      </c>
      <c r="G995" s="8">
        <v>502927</v>
      </c>
      <c r="H995" s="8" t="s">
        <v>1790</v>
      </c>
      <c r="I995" s="8">
        <v>1</v>
      </c>
      <c r="J995" s="8">
        <v>1</v>
      </c>
      <c r="K995" s="8">
        <f t="shared" si="115"/>
        <v>0</v>
      </c>
      <c r="L995" s="6" t="s">
        <v>1177</v>
      </c>
      <c r="M995" s="7">
        <v>45850</v>
      </c>
      <c r="N995" s="9">
        <v>11628</v>
      </c>
      <c r="O995" s="6" t="s">
        <v>623</v>
      </c>
      <c r="P995" s="54">
        <v>58153121121</v>
      </c>
      <c r="Q995" s="54" t="s">
        <v>46</v>
      </c>
      <c r="R995" s="10">
        <v>4</v>
      </c>
      <c r="S995" s="40"/>
      <c r="T995" s="6" t="s">
        <v>24</v>
      </c>
      <c r="U995" s="6" t="str">
        <f>VLOOKUP(O995,'Customer List'!B:C,2,)</f>
        <v>Bhuvneshwar</v>
      </c>
      <c r="V995" s="47"/>
      <c r="W995" s="7">
        <v>45853</v>
      </c>
      <c r="X995" s="6">
        <f t="shared" si="110"/>
        <v>3</v>
      </c>
      <c r="Y995" s="6" t="str">
        <f t="shared" si="111"/>
        <v>Saturday</v>
      </c>
      <c r="Z995" s="6" t="str">
        <f t="shared" si="112"/>
        <v>Tuesday</v>
      </c>
    </row>
    <row r="996" spans="1:26" x14ac:dyDescent="0.25">
      <c r="A996" s="6">
        <f t="shared" si="114"/>
        <v>995</v>
      </c>
      <c r="B996" s="6" t="s">
        <v>896</v>
      </c>
      <c r="C996" s="7">
        <v>45835</v>
      </c>
      <c r="D996" s="7">
        <v>45845</v>
      </c>
      <c r="E996" s="24">
        <v>172.8</v>
      </c>
      <c r="F996" s="26">
        <f t="shared" si="109"/>
        <v>172.8</v>
      </c>
      <c r="G996" s="8">
        <v>502928</v>
      </c>
      <c r="H996" s="8" t="s">
        <v>1790</v>
      </c>
      <c r="I996" s="8">
        <v>1</v>
      </c>
      <c r="J996" s="8">
        <v>1</v>
      </c>
      <c r="K996" s="8">
        <f t="shared" si="115"/>
        <v>0</v>
      </c>
      <c r="L996" s="6" t="s">
        <v>1177</v>
      </c>
      <c r="M996" s="7">
        <v>45850</v>
      </c>
      <c r="N996" s="9">
        <v>24624</v>
      </c>
      <c r="O996" s="6" t="s">
        <v>623</v>
      </c>
      <c r="P996" s="54">
        <v>58153121121</v>
      </c>
      <c r="Q996" s="54" t="s">
        <v>46</v>
      </c>
      <c r="R996" s="10">
        <v>4</v>
      </c>
      <c r="S996" s="40"/>
      <c r="T996" s="6" t="s">
        <v>24</v>
      </c>
      <c r="U996" s="6" t="str">
        <f>VLOOKUP(O996,'Customer List'!B:C,2,)</f>
        <v>Bhuvneshwar</v>
      </c>
      <c r="V996" s="47"/>
      <c r="W996" s="7">
        <v>45853</v>
      </c>
      <c r="X996" s="6">
        <f t="shared" si="110"/>
        <v>3</v>
      </c>
      <c r="Y996" s="6" t="str">
        <f t="shared" si="111"/>
        <v>Saturday</v>
      </c>
      <c r="Z996" s="6" t="str">
        <f t="shared" si="112"/>
        <v>Tuesday</v>
      </c>
    </row>
    <row r="997" spans="1:26" x14ac:dyDescent="0.25">
      <c r="A997" s="6">
        <f t="shared" si="114"/>
        <v>996</v>
      </c>
      <c r="B997" s="6" t="s">
        <v>896</v>
      </c>
      <c r="C997" s="7">
        <v>45835</v>
      </c>
      <c r="D997" s="7">
        <v>45845</v>
      </c>
      <c r="E997" s="24">
        <v>206.25</v>
      </c>
      <c r="F997" s="26">
        <f t="shared" si="109"/>
        <v>206.25</v>
      </c>
      <c r="G997" s="8">
        <v>505039</v>
      </c>
      <c r="H997" s="8" t="s">
        <v>145</v>
      </c>
      <c r="I997" s="8">
        <v>1</v>
      </c>
      <c r="J997" s="8">
        <v>1</v>
      </c>
      <c r="K997" s="8">
        <f t="shared" si="115"/>
        <v>0</v>
      </c>
      <c r="L997" s="6" t="s">
        <v>1177</v>
      </c>
      <c r="M997" s="7">
        <v>45850</v>
      </c>
      <c r="N997" s="9">
        <v>23512.5</v>
      </c>
      <c r="O997" s="6" t="s">
        <v>623</v>
      </c>
      <c r="P997" s="54">
        <v>58153121121</v>
      </c>
      <c r="Q997" s="54" t="s">
        <v>46</v>
      </c>
      <c r="R997" s="10">
        <v>4</v>
      </c>
      <c r="S997" s="40"/>
      <c r="T997" s="6" t="s">
        <v>24</v>
      </c>
      <c r="U997" s="6" t="str">
        <f>VLOOKUP(O997,'Customer List'!B:C,2,)</f>
        <v>Bhuvneshwar</v>
      </c>
      <c r="V997" s="47"/>
      <c r="W997" s="7">
        <v>45853</v>
      </c>
      <c r="X997" s="6">
        <f t="shared" si="110"/>
        <v>3</v>
      </c>
      <c r="Y997" s="6" t="str">
        <f t="shared" si="111"/>
        <v>Saturday</v>
      </c>
      <c r="Z997" s="6" t="str">
        <f t="shared" si="112"/>
        <v>Tuesday</v>
      </c>
    </row>
    <row r="998" spans="1:26" x14ac:dyDescent="0.25">
      <c r="A998" s="6">
        <f t="shared" si="114"/>
        <v>997</v>
      </c>
      <c r="B998" s="6" t="s">
        <v>896</v>
      </c>
      <c r="C998" s="7">
        <v>45835</v>
      </c>
      <c r="D998" s="7">
        <v>45845</v>
      </c>
      <c r="E998" s="24">
        <v>151.19999999999999</v>
      </c>
      <c r="F998" s="26">
        <f t="shared" si="109"/>
        <v>151.19999999999999</v>
      </c>
      <c r="G998" s="8">
        <v>505813</v>
      </c>
      <c r="H998" s="8" t="s">
        <v>1791</v>
      </c>
      <c r="I998" s="8">
        <v>1</v>
      </c>
      <c r="J998" s="8">
        <v>1</v>
      </c>
      <c r="K998" s="8">
        <f t="shared" si="115"/>
        <v>0</v>
      </c>
      <c r="L998" s="6" t="s">
        <v>1177</v>
      </c>
      <c r="M998" s="7">
        <v>45850</v>
      </c>
      <c r="N998" s="9">
        <v>21546</v>
      </c>
      <c r="O998" s="6" t="s">
        <v>623</v>
      </c>
      <c r="P998" s="54">
        <v>58153121121</v>
      </c>
      <c r="Q998" s="54" t="s">
        <v>46</v>
      </c>
      <c r="R998" s="10">
        <v>4</v>
      </c>
      <c r="S998" s="40"/>
      <c r="T998" s="6" t="s">
        <v>24</v>
      </c>
      <c r="U998" s="6" t="str">
        <f>VLOOKUP(O998,'Customer List'!B:C,2,)</f>
        <v>Bhuvneshwar</v>
      </c>
      <c r="V998" s="47"/>
      <c r="W998" s="7">
        <v>45853</v>
      </c>
      <c r="X998" s="6">
        <f t="shared" si="110"/>
        <v>3</v>
      </c>
      <c r="Y998" s="6" t="str">
        <f t="shared" si="111"/>
        <v>Saturday</v>
      </c>
      <c r="Z998" s="6" t="str">
        <f t="shared" si="112"/>
        <v>Tuesday</v>
      </c>
    </row>
    <row r="999" spans="1:26" x14ac:dyDescent="0.25">
      <c r="A999" s="6">
        <f t="shared" si="114"/>
        <v>998</v>
      </c>
      <c r="B999" s="6" t="s">
        <v>896</v>
      </c>
      <c r="C999" s="7">
        <v>45835</v>
      </c>
      <c r="D999" s="7">
        <v>45845</v>
      </c>
      <c r="E999" s="24">
        <v>190.2</v>
      </c>
      <c r="F999" s="26">
        <f t="shared" si="109"/>
        <v>190.2</v>
      </c>
      <c r="G999" s="8">
        <v>512306</v>
      </c>
      <c r="H999" s="8" t="s">
        <v>1792</v>
      </c>
      <c r="I999" s="8">
        <v>1</v>
      </c>
      <c r="J999" s="8">
        <v>1</v>
      </c>
      <c r="K999" s="8">
        <f t="shared" si="115"/>
        <v>0</v>
      </c>
      <c r="L999" s="6" t="s">
        <v>1177</v>
      </c>
      <c r="M999" s="7">
        <v>45850</v>
      </c>
      <c r="N999" s="9">
        <v>27103.5</v>
      </c>
      <c r="O999" s="6" t="s">
        <v>623</v>
      </c>
      <c r="P999" s="54">
        <v>58153121121</v>
      </c>
      <c r="Q999" s="54" t="s">
        <v>46</v>
      </c>
      <c r="R999" s="10">
        <v>4</v>
      </c>
      <c r="S999" s="40"/>
      <c r="T999" s="6" t="s">
        <v>24</v>
      </c>
      <c r="U999" s="6" t="str">
        <f>VLOOKUP(O999,'Customer List'!B:C,2,)</f>
        <v>Bhuvneshwar</v>
      </c>
      <c r="V999" s="47"/>
      <c r="W999" s="7">
        <v>45853</v>
      </c>
      <c r="X999" s="6">
        <f t="shared" si="110"/>
        <v>3</v>
      </c>
      <c r="Y999" s="6" t="str">
        <f t="shared" si="111"/>
        <v>Saturday</v>
      </c>
      <c r="Z999" s="6" t="str">
        <f t="shared" si="112"/>
        <v>Tuesday</v>
      </c>
    </row>
    <row r="1000" spans="1:26" x14ac:dyDescent="0.25">
      <c r="A1000" s="6">
        <f t="shared" si="114"/>
        <v>999</v>
      </c>
      <c r="B1000" s="6" t="s">
        <v>896</v>
      </c>
      <c r="C1000" s="7">
        <v>45835</v>
      </c>
      <c r="D1000" s="7">
        <v>45845</v>
      </c>
      <c r="E1000" s="24">
        <v>151.80000000000001</v>
      </c>
      <c r="F1000" s="26">
        <f t="shared" si="109"/>
        <v>151.80000000000001</v>
      </c>
      <c r="G1000" s="8">
        <v>576304</v>
      </c>
      <c r="H1000" s="8" t="s">
        <v>1367</v>
      </c>
      <c r="I1000" s="8">
        <v>1</v>
      </c>
      <c r="J1000" s="8">
        <v>1</v>
      </c>
      <c r="K1000" s="8">
        <f t="shared" si="115"/>
        <v>0</v>
      </c>
      <c r="L1000" s="6" t="s">
        <v>1177</v>
      </c>
      <c r="M1000" s="7">
        <v>45850</v>
      </c>
      <c r="N1000" s="9">
        <v>21631.5</v>
      </c>
      <c r="O1000" s="6" t="s">
        <v>623</v>
      </c>
      <c r="P1000" s="54">
        <v>58153121121</v>
      </c>
      <c r="Q1000" s="54" t="s">
        <v>46</v>
      </c>
      <c r="R1000" s="10">
        <v>-20</v>
      </c>
      <c r="S1000" s="40"/>
      <c r="T1000" s="6" t="s">
        <v>24</v>
      </c>
      <c r="U1000" s="6" t="str">
        <f>VLOOKUP(O1000,'Customer List'!B:C,2,)</f>
        <v>Bhuvneshwar</v>
      </c>
      <c r="V1000" s="47"/>
      <c r="W1000" s="7">
        <v>45853</v>
      </c>
      <c r="X1000" s="6">
        <f t="shared" si="110"/>
        <v>3</v>
      </c>
      <c r="Y1000" s="6" t="str">
        <f t="shared" si="111"/>
        <v>Saturday</v>
      </c>
      <c r="Z1000" s="6" t="str">
        <f t="shared" si="112"/>
        <v>Tuesday</v>
      </c>
    </row>
    <row r="1001" spans="1:26" x14ac:dyDescent="0.25">
      <c r="A1001" s="6">
        <f t="shared" si="114"/>
        <v>1000</v>
      </c>
      <c r="B1001" s="6" t="s">
        <v>896</v>
      </c>
      <c r="C1001" s="7">
        <v>45835</v>
      </c>
      <c r="D1001" s="7">
        <v>45845</v>
      </c>
      <c r="E1001" s="24">
        <v>60.6</v>
      </c>
      <c r="F1001" s="26">
        <f t="shared" si="109"/>
        <v>60.6</v>
      </c>
      <c r="G1001" s="8">
        <v>576402</v>
      </c>
      <c r="H1001" s="8" t="s">
        <v>1385</v>
      </c>
      <c r="I1001" s="8">
        <v>1</v>
      </c>
      <c r="J1001" s="8">
        <v>1</v>
      </c>
      <c r="K1001" s="8">
        <f t="shared" si="115"/>
        <v>0</v>
      </c>
      <c r="L1001" s="6" t="s">
        <v>1177</v>
      </c>
      <c r="M1001" s="7">
        <v>45850</v>
      </c>
      <c r="N1001" s="9">
        <v>8635.5</v>
      </c>
      <c r="O1001" s="6" t="s">
        <v>623</v>
      </c>
      <c r="P1001" s="54">
        <v>58153121121</v>
      </c>
      <c r="Q1001" s="54" t="s">
        <v>46</v>
      </c>
      <c r="R1001" s="10">
        <v>-20</v>
      </c>
      <c r="S1001" s="40"/>
      <c r="T1001" s="6" t="s">
        <v>24</v>
      </c>
      <c r="U1001" s="6" t="str">
        <f>VLOOKUP(O1001,'Customer List'!B:C,2,)</f>
        <v>Bhuvneshwar</v>
      </c>
      <c r="V1001" s="47"/>
      <c r="W1001" s="7">
        <v>45853</v>
      </c>
      <c r="X1001" s="6">
        <f t="shared" si="110"/>
        <v>3</v>
      </c>
      <c r="Y1001" s="6" t="str">
        <f t="shared" si="111"/>
        <v>Saturday</v>
      </c>
      <c r="Z1001" s="6" t="str">
        <f t="shared" si="112"/>
        <v>Tuesday</v>
      </c>
    </row>
    <row r="1002" spans="1:26" x14ac:dyDescent="0.25">
      <c r="A1002" s="6">
        <f t="shared" si="114"/>
        <v>1001</v>
      </c>
      <c r="B1002" s="6" t="s">
        <v>896</v>
      </c>
      <c r="C1002" s="7">
        <v>45835</v>
      </c>
      <c r="D1002" s="7">
        <v>45845</v>
      </c>
      <c r="E1002" s="24">
        <v>421.8</v>
      </c>
      <c r="F1002" s="26">
        <f t="shared" si="109"/>
        <v>421.8</v>
      </c>
      <c r="G1002" s="8">
        <v>587306</v>
      </c>
      <c r="H1002" s="8" t="s">
        <v>1793</v>
      </c>
      <c r="I1002" s="8">
        <v>1</v>
      </c>
      <c r="J1002" s="8">
        <v>1</v>
      </c>
      <c r="K1002" s="8">
        <f t="shared" si="115"/>
        <v>0</v>
      </c>
      <c r="L1002" s="6" t="s">
        <v>1180</v>
      </c>
      <c r="M1002" s="7">
        <v>45852</v>
      </c>
      <c r="N1002" s="9">
        <v>65379</v>
      </c>
      <c r="O1002" s="6" t="s">
        <v>32</v>
      </c>
      <c r="P1002" s="54" t="s">
        <v>1211</v>
      </c>
      <c r="Q1002" s="54" t="s">
        <v>46</v>
      </c>
      <c r="R1002" s="10">
        <v>-20</v>
      </c>
      <c r="S1002" s="40"/>
      <c r="T1002" s="6" t="s">
        <v>24</v>
      </c>
      <c r="U1002" s="6" t="str">
        <f>VLOOKUP(O1002,'Customer List'!B:C,2,)</f>
        <v>Chandigarh</v>
      </c>
      <c r="V1002" s="47"/>
      <c r="W1002" s="7">
        <v>45853</v>
      </c>
      <c r="X1002" s="6">
        <f t="shared" si="110"/>
        <v>1</v>
      </c>
      <c r="Y1002" s="6" t="str">
        <f t="shared" si="111"/>
        <v>Monday</v>
      </c>
      <c r="Z1002" s="6" t="str">
        <f t="shared" si="112"/>
        <v>Tuesday</v>
      </c>
    </row>
    <row r="1003" spans="1:26" x14ac:dyDescent="0.25">
      <c r="A1003" s="6">
        <f t="shared" si="114"/>
        <v>1002</v>
      </c>
      <c r="B1003" s="6" t="s">
        <v>896</v>
      </c>
      <c r="C1003" s="7">
        <v>45835</v>
      </c>
      <c r="D1003" s="7">
        <v>45845</v>
      </c>
      <c r="E1003" s="24">
        <v>99</v>
      </c>
      <c r="F1003" s="26">
        <f t="shared" si="109"/>
        <v>99</v>
      </c>
      <c r="G1003" s="8">
        <v>648003</v>
      </c>
      <c r="H1003" s="8" t="s">
        <v>1794</v>
      </c>
      <c r="I1003" s="8">
        <v>1</v>
      </c>
      <c r="J1003" s="8">
        <v>1</v>
      </c>
      <c r="K1003" s="8">
        <f t="shared" si="115"/>
        <v>0</v>
      </c>
      <c r="L1003" s="6" t="s">
        <v>984</v>
      </c>
      <c r="M1003" s="7">
        <v>45847</v>
      </c>
      <c r="N1003" s="9">
        <v>15345</v>
      </c>
      <c r="O1003" s="6" t="s">
        <v>234</v>
      </c>
      <c r="P1003" s="54">
        <v>58152972625</v>
      </c>
      <c r="Q1003" s="54" t="s">
        <v>46</v>
      </c>
      <c r="R1003" s="10">
        <v>4</v>
      </c>
      <c r="S1003" s="40"/>
      <c r="T1003" s="6" t="s">
        <v>24</v>
      </c>
      <c r="U1003" s="6" t="str">
        <f>VLOOKUP(O1003,'Customer List'!B:C,2,)</f>
        <v>Kolkata</v>
      </c>
      <c r="V1003" s="47"/>
      <c r="W1003" s="7">
        <v>45848</v>
      </c>
      <c r="X1003" s="6">
        <f t="shared" si="110"/>
        <v>1</v>
      </c>
      <c r="Y1003" s="6" t="str">
        <f t="shared" si="111"/>
        <v>Wednesday</v>
      </c>
      <c r="Z1003" s="6" t="str">
        <f t="shared" si="112"/>
        <v>Thursday</v>
      </c>
    </row>
    <row r="1004" spans="1:26" x14ac:dyDescent="0.25">
      <c r="A1004" s="6">
        <f t="shared" si="114"/>
        <v>1003</v>
      </c>
      <c r="B1004" s="6" t="s">
        <v>896</v>
      </c>
      <c r="C1004" s="7">
        <v>45835</v>
      </c>
      <c r="D1004" s="7">
        <v>45845</v>
      </c>
      <c r="E1004" s="24">
        <v>84.6</v>
      </c>
      <c r="F1004" s="26">
        <f t="shared" si="109"/>
        <v>84.6</v>
      </c>
      <c r="G1004" s="8">
        <v>651403</v>
      </c>
      <c r="H1004" s="8" t="s">
        <v>1795</v>
      </c>
      <c r="I1004" s="8">
        <v>1</v>
      </c>
      <c r="J1004" s="8">
        <v>1</v>
      </c>
      <c r="K1004" s="8">
        <f t="shared" si="115"/>
        <v>0</v>
      </c>
      <c r="L1004" s="6" t="s">
        <v>984</v>
      </c>
      <c r="M1004" s="7">
        <v>45847</v>
      </c>
      <c r="N1004" s="9">
        <v>13113</v>
      </c>
      <c r="O1004" s="6" t="s">
        <v>234</v>
      </c>
      <c r="P1004" s="54">
        <v>58152972625</v>
      </c>
      <c r="Q1004" s="54" t="s">
        <v>46</v>
      </c>
      <c r="R1004" s="10">
        <v>4</v>
      </c>
      <c r="S1004" s="40"/>
      <c r="T1004" s="6" t="s">
        <v>24</v>
      </c>
      <c r="U1004" s="6" t="str">
        <f>VLOOKUP(O1004,'Customer List'!B:C,2,)</f>
        <v>Kolkata</v>
      </c>
      <c r="V1004" s="47"/>
      <c r="W1004" s="7">
        <v>45848</v>
      </c>
      <c r="X1004" s="6">
        <f t="shared" si="110"/>
        <v>1</v>
      </c>
      <c r="Y1004" s="6" t="str">
        <f t="shared" si="111"/>
        <v>Wednesday</v>
      </c>
      <c r="Z1004" s="6" t="str">
        <f t="shared" si="112"/>
        <v>Thursday</v>
      </c>
    </row>
    <row r="1005" spans="1:26" x14ac:dyDescent="0.25">
      <c r="A1005" s="6">
        <f t="shared" si="114"/>
        <v>1004</v>
      </c>
      <c r="B1005" s="6" t="s">
        <v>896</v>
      </c>
      <c r="C1005" s="7">
        <v>45835</v>
      </c>
      <c r="D1005" s="7">
        <v>45845</v>
      </c>
      <c r="E1005" s="24">
        <v>84.6</v>
      </c>
      <c r="F1005" s="26">
        <f t="shared" si="109"/>
        <v>84.6</v>
      </c>
      <c r="G1005" s="8">
        <v>655207</v>
      </c>
      <c r="H1005" s="8" t="s">
        <v>1796</v>
      </c>
      <c r="I1005" s="8">
        <v>1</v>
      </c>
      <c r="J1005" s="8">
        <v>1</v>
      </c>
      <c r="K1005" s="8">
        <f t="shared" si="115"/>
        <v>0</v>
      </c>
      <c r="L1005" s="6" t="s">
        <v>933</v>
      </c>
      <c r="M1005" s="7">
        <v>45846</v>
      </c>
      <c r="N1005" s="9">
        <v>0</v>
      </c>
      <c r="O1005" s="6" t="s">
        <v>294</v>
      </c>
      <c r="P1005" s="54">
        <v>58152921212</v>
      </c>
      <c r="Q1005" s="54" t="s">
        <v>46</v>
      </c>
      <c r="R1005" s="10">
        <v>4</v>
      </c>
      <c r="S1005" s="40" t="s">
        <v>615</v>
      </c>
      <c r="T1005" s="6" t="s">
        <v>24</v>
      </c>
      <c r="U1005" s="6" t="str">
        <f>VLOOKUP(O1005,'Customer List'!B:C,2,)</f>
        <v>Banglore</v>
      </c>
      <c r="V1005" s="47"/>
      <c r="W1005" s="7">
        <v>45847</v>
      </c>
      <c r="X1005" s="6">
        <f t="shared" si="110"/>
        <v>1</v>
      </c>
      <c r="Y1005" s="6" t="str">
        <f t="shared" si="111"/>
        <v>Tuesday</v>
      </c>
      <c r="Z1005" s="6" t="str">
        <f t="shared" si="112"/>
        <v>Wednesday</v>
      </c>
    </row>
    <row r="1006" spans="1:26" x14ac:dyDescent="0.25">
      <c r="A1006" s="6">
        <f t="shared" si="114"/>
        <v>1005</v>
      </c>
      <c r="B1006" s="6" t="s">
        <v>896</v>
      </c>
      <c r="C1006" s="7">
        <v>45835</v>
      </c>
      <c r="D1006" s="7">
        <v>45845</v>
      </c>
      <c r="E1006" s="24">
        <v>159</v>
      </c>
      <c r="F1006" s="26">
        <f t="shared" si="109"/>
        <v>159</v>
      </c>
      <c r="G1006" s="8">
        <v>659702</v>
      </c>
      <c r="H1006" s="8" t="s">
        <v>1797</v>
      </c>
      <c r="I1006" s="8">
        <v>1</v>
      </c>
      <c r="J1006" s="8">
        <v>1</v>
      </c>
      <c r="K1006" s="8">
        <f t="shared" si="115"/>
        <v>0</v>
      </c>
      <c r="L1006" s="6" t="s">
        <v>1146</v>
      </c>
      <c r="M1006" s="7">
        <v>45849</v>
      </c>
      <c r="N1006" s="9">
        <v>24645</v>
      </c>
      <c r="O1006" s="6" t="s">
        <v>914</v>
      </c>
      <c r="P1006" s="54" t="s">
        <v>642</v>
      </c>
      <c r="Q1006" s="54" t="s">
        <v>731</v>
      </c>
      <c r="R1006" s="10">
        <v>4</v>
      </c>
      <c r="S1006" s="40"/>
      <c r="T1006" s="6" t="s">
        <v>24</v>
      </c>
      <c r="U1006" s="6" t="str">
        <f>VLOOKUP(O1006,'Customer List'!B:C,2,)</f>
        <v>Delhi</v>
      </c>
      <c r="V1006" s="47"/>
      <c r="W1006" s="7"/>
      <c r="X1006" s="6" t="str">
        <f t="shared" si="110"/>
        <v/>
      </c>
      <c r="Y1006" s="6" t="str">
        <f t="shared" si="111"/>
        <v>Friday</v>
      </c>
      <c r="Z1006" s="6" t="str">
        <f t="shared" si="112"/>
        <v/>
      </c>
    </row>
    <row r="1007" spans="1:26" x14ac:dyDescent="0.25">
      <c r="A1007" s="6">
        <f t="shared" si="114"/>
        <v>1006</v>
      </c>
      <c r="B1007" s="6" t="s">
        <v>896</v>
      </c>
      <c r="C1007" s="7">
        <v>45835</v>
      </c>
      <c r="D1007" s="7">
        <v>45845</v>
      </c>
      <c r="E1007" s="24">
        <v>208.2</v>
      </c>
      <c r="F1007" s="26">
        <f t="shared" si="109"/>
        <v>208.2</v>
      </c>
      <c r="G1007" s="8">
        <v>666404</v>
      </c>
      <c r="H1007" s="8" t="s">
        <v>1798</v>
      </c>
      <c r="I1007" s="8">
        <v>1</v>
      </c>
      <c r="J1007" s="8">
        <v>1</v>
      </c>
      <c r="K1007" s="8">
        <f t="shared" si="115"/>
        <v>0</v>
      </c>
      <c r="L1007" s="6" t="s">
        <v>938</v>
      </c>
      <c r="M1007" s="7">
        <v>45846</v>
      </c>
      <c r="N1007" s="9">
        <v>37649</v>
      </c>
      <c r="O1007" s="6" t="s">
        <v>912</v>
      </c>
      <c r="P1007" s="54" t="s">
        <v>1142</v>
      </c>
      <c r="Q1007" s="54" t="s">
        <v>46</v>
      </c>
      <c r="R1007" s="10">
        <v>4</v>
      </c>
      <c r="S1007" s="40"/>
      <c r="T1007" s="6" t="s">
        <v>24</v>
      </c>
      <c r="U1007" s="6" t="str">
        <f>VLOOKUP(O1007,'Customer List'!B:C,2,)</f>
        <v>Chandigarh</v>
      </c>
      <c r="V1007" s="47"/>
      <c r="W1007" s="7">
        <v>45847</v>
      </c>
      <c r="X1007" s="6">
        <f t="shared" si="110"/>
        <v>1</v>
      </c>
      <c r="Y1007" s="6" t="str">
        <f t="shared" si="111"/>
        <v>Tuesday</v>
      </c>
      <c r="Z1007" s="6" t="str">
        <f t="shared" si="112"/>
        <v>Wednesday</v>
      </c>
    </row>
    <row r="1008" spans="1:26" x14ac:dyDescent="0.25">
      <c r="A1008" s="6">
        <f t="shared" si="114"/>
        <v>1007</v>
      </c>
      <c r="B1008" s="6" t="s">
        <v>896</v>
      </c>
      <c r="C1008" s="7">
        <v>45835</v>
      </c>
      <c r="D1008" s="7">
        <v>45845</v>
      </c>
      <c r="E1008" s="24">
        <v>153</v>
      </c>
      <c r="F1008" s="26">
        <f t="shared" si="109"/>
        <v>153</v>
      </c>
      <c r="G1008" s="8">
        <v>686019</v>
      </c>
      <c r="H1008" s="8" t="s">
        <v>1799</v>
      </c>
      <c r="I1008" s="8">
        <v>1</v>
      </c>
      <c r="J1008" s="8">
        <v>1</v>
      </c>
      <c r="K1008" s="8">
        <f t="shared" si="115"/>
        <v>0</v>
      </c>
      <c r="L1008" s="6" t="s">
        <v>1177</v>
      </c>
      <c r="M1008" s="7">
        <v>45850</v>
      </c>
      <c r="N1008" s="9">
        <v>17442</v>
      </c>
      <c r="O1008" s="6" t="s">
        <v>623</v>
      </c>
      <c r="P1008" s="54">
        <v>58153121121</v>
      </c>
      <c r="Q1008" s="54" t="s">
        <v>46</v>
      </c>
      <c r="R1008" s="10">
        <v>4</v>
      </c>
      <c r="S1008" s="40"/>
      <c r="T1008" s="6" t="s">
        <v>24</v>
      </c>
      <c r="U1008" s="6" t="str">
        <f>VLOOKUP(O1008,'Customer List'!B:C,2,)</f>
        <v>Bhuvneshwar</v>
      </c>
      <c r="V1008" s="47"/>
      <c r="W1008" s="7">
        <v>45853</v>
      </c>
      <c r="X1008" s="6">
        <f t="shared" si="110"/>
        <v>3</v>
      </c>
      <c r="Y1008" s="6" t="str">
        <f t="shared" si="111"/>
        <v>Saturday</v>
      </c>
      <c r="Z1008" s="6" t="str">
        <f t="shared" si="112"/>
        <v>Tuesday</v>
      </c>
    </row>
    <row r="1009" spans="1:26" x14ac:dyDescent="0.25">
      <c r="A1009" s="6">
        <f t="shared" si="114"/>
        <v>1008</v>
      </c>
      <c r="B1009" s="6" t="s">
        <v>896</v>
      </c>
      <c r="C1009" s="7">
        <v>45835</v>
      </c>
      <c r="D1009" s="7">
        <v>45845</v>
      </c>
      <c r="E1009" s="24">
        <v>84.6</v>
      </c>
      <c r="F1009" s="26">
        <f t="shared" si="109"/>
        <v>84.6</v>
      </c>
      <c r="G1009" s="8">
        <v>686411</v>
      </c>
      <c r="H1009" s="8" t="s">
        <v>1800</v>
      </c>
      <c r="I1009" s="8">
        <v>1</v>
      </c>
      <c r="J1009" s="8">
        <v>1</v>
      </c>
      <c r="K1009" s="8">
        <f t="shared" si="115"/>
        <v>0</v>
      </c>
      <c r="L1009" s="6" t="s">
        <v>1177</v>
      </c>
      <c r="M1009" s="7">
        <v>45850</v>
      </c>
      <c r="N1009" s="9">
        <v>12055.5</v>
      </c>
      <c r="O1009" s="6" t="s">
        <v>623</v>
      </c>
      <c r="P1009" s="54">
        <v>58153121121</v>
      </c>
      <c r="Q1009" s="54" t="s">
        <v>46</v>
      </c>
      <c r="R1009" s="10">
        <v>4</v>
      </c>
      <c r="S1009" s="40"/>
      <c r="T1009" s="6" t="s">
        <v>24</v>
      </c>
      <c r="U1009" s="6" t="str">
        <f>VLOOKUP(O1009,'Customer List'!B:C,2,)</f>
        <v>Bhuvneshwar</v>
      </c>
      <c r="V1009" s="47"/>
      <c r="W1009" s="7">
        <v>45853</v>
      </c>
      <c r="X1009" s="6">
        <f t="shared" si="110"/>
        <v>3</v>
      </c>
      <c r="Y1009" s="6" t="str">
        <f t="shared" si="111"/>
        <v>Saturday</v>
      </c>
      <c r="Z1009" s="6" t="str">
        <f t="shared" si="112"/>
        <v>Tuesday</v>
      </c>
    </row>
    <row r="1010" spans="1:26" x14ac:dyDescent="0.25">
      <c r="A1010" s="6">
        <f t="shared" si="114"/>
        <v>1009</v>
      </c>
      <c r="B1010" s="6" t="s">
        <v>896</v>
      </c>
      <c r="C1010" s="7">
        <v>45835</v>
      </c>
      <c r="D1010" s="7">
        <v>45845</v>
      </c>
      <c r="E1010" s="24">
        <v>91.8</v>
      </c>
      <c r="F1010" s="26">
        <f t="shared" si="109"/>
        <v>91.8</v>
      </c>
      <c r="G1010" s="8">
        <v>698905</v>
      </c>
      <c r="H1010" s="8" t="s">
        <v>1801</v>
      </c>
      <c r="I1010" s="8">
        <v>1</v>
      </c>
      <c r="J1010" s="8">
        <v>1</v>
      </c>
      <c r="K1010" s="8">
        <f t="shared" si="115"/>
        <v>0</v>
      </c>
      <c r="L1010" s="6" t="s">
        <v>1177</v>
      </c>
      <c r="M1010" s="7">
        <v>45850</v>
      </c>
      <c r="N1010" s="9">
        <v>13081.5</v>
      </c>
      <c r="O1010" s="6" t="s">
        <v>623</v>
      </c>
      <c r="P1010" s="54">
        <v>58153121121</v>
      </c>
      <c r="Q1010" s="54" t="s">
        <v>46</v>
      </c>
      <c r="R1010" s="10">
        <v>4</v>
      </c>
      <c r="S1010" s="40"/>
      <c r="T1010" s="6" t="s">
        <v>24</v>
      </c>
      <c r="U1010" s="6" t="str">
        <f>VLOOKUP(O1010,'Customer List'!B:C,2,)</f>
        <v>Bhuvneshwar</v>
      </c>
      <c r="V1010" s="47"/>
      <c r="W1010" s="7">
        <v>45853</v>
      </c>
      <c r="X1010" s="6">
        <f t="shared" si="110"/>
        <v>3</v>
      </c>
      <c r="Y1010" s="6" t="str">
        <f t="shared" si="111"/>
        <v>Saturday</v>
      </c>
      <c r="Z1010" s="6" t="str">
        <f t="shared" si="112"/>
        <v>Tuesday</v>
      </c>
    </row>
    <row r="1011" spans="1:26" x14ac:dyDescent="0.25">
      <c r="A1011" s="6">
        <f t="shared" si="114"/>
        <v>1010</v>
      </c>
      <c r="B1011" s="6" t="s">
        <v>896</v>
      </c>
      <c r="C1011" s="7">
        <v>45835</v>
      </c>
      <c r="D1011" s="7">
        <v>45845</v>
      </c>
      <c r="E1011" s="24">
        <v>4.2</v>
      </c>
      <c r="F1011" s="26">
        <f t="shared" si="109"/>
        <v>4.2</v>
      </c>
      <c r="G1011" s="8">
        <v>740379</v>
      </c>
      <c r="H1011" s="8" t="s">
        <v>249</v>
      </c>
      <c r="I1011" s="8">
        <v>1</v>
      </c>
      <c r="J1011" s="8">
        <v>1</v>
      </c>
      <c r="K1011" s="8">
        <f t="shared" si="115"/>
        <v>0</v>
      </c>
      <c r="L1011" s="6" t="s">
        <v>1022</v>
      </c>
      <c r="M1011" s="7">
        <v>45848</v>
      </c>
      <c r="N1011" s="9">
        <v>565.25</v>
      </c>
      <c r="O1011" s="6" t="s">
        <v>22</v>
      </c>
      <c r="P1011" s="54" t="s">
        <v>642</v>
      </c>
      <c r="Q1011" s="54" t="s">
        <v>643</v>
      </c>
      <c r="R1011" s="10">
        <v>4</v>
      </c>
      <c r="S1011" s="40"/>
      <c r="T1011" s="6" t="s">
        <v>24</v>
      </c>
      <c r="U1011" s="6" t="str">
        <f>VLOOKUP(O1011,'Customer List'!B:C,2,)</f>
        <v>Delhi</v>
      </c>
      <c r="V1011" s="47"/>
      <c r="W1011" s="7"/>
      <c r="X1011" s="6" t="str">
        <f t="shared" si="110"/>
        <v/>
      </c>
      <c r="Y1011" s="6" t="str">
        <f t="shared" si="111"/>
        <v>Thursday</v>
      </c>
      <c r="Z1011" s="6" t="str">
        <f t="shared" si="112"/>
        <v/>
      </c>
    </row>
    <row r="1012" spans="1:26" x14ac:dyDescent="0.25">
      <c r="A1012" s="6">
        <f t="shared" si="114"/>
        <v>1011</v>
      </c>
      <c r="B1012" s="6" t="s">
        <v>896</v>
      </c>
      <c r="C1012" s="7">
        <v>45835</v>
      </c>
      <c r="D1012" s="7">
        <v>45845</v>
      </c>
      <c r="E1012" s="24">
        <v>176.4</v>
      </c>
      <c r="F1012" s="26">
        <f t="shared" si="109"/>
        <v>176.4</v>
      </c>
      <c r="G1012" s="8">
        <v>740851</v>
      </c>
      <c r="H1012" s="8"/>
      <c r="I1012" s="8">
        <v>1</v>
      </c>
      <c r="J1012" s="8">
        <v>1</v>
      </c>
      <c r="K1012" s="8">
        <f t="shared" si="115"/>
        <v>0</v>
      </c>
      <c r="L1012" s="6" t="s">
        <v>1022</v>
      </c>
      <c r="M1012" s="7">
        <v>45848</v>
      </c>
      <c r="N1012" s="9">
        <v>23740.5</v>
      </c>
      <c r="O1012" s="6" t="s">
        <v>22</v>
      </c>
      <c r="P1012" s="54" t="s">
        <v>642</v>
      </c>
      <c r="Q1012" s="54" t="s">
        <v>643</v>
      </c>
      <c r="R1012" s="10">
        <v>4</v>
      </c>
      <c r="S1012" s="40"/>
      <c r="T1012" s="6" t="s">
        <v>24</v>
      </c>
      <c r="U1012" s="6" t="str">
        <f>VLOOKUP(O1012,'Customer List'!B:C,2,)</f>
        <v>Delhi</v>
      </c>
      <c r="V1012" s="47"/>
      <c r="W1012" s="7"/>
      <c r="X1012" s="6" t="str">
        <f t="shared" si="110"/>
        <v/>
      </c>
      <c r="Y1012" s="6" t="str">
        <f t="shared" si="111"/>
        <v>Thursday</v>
      </c>
      <c r="Z1012" s="6" t="str">
        <f t="shared" si="112"/>
        <v/>
      </c>
    </row>
    <row r="1013" spans="1:26" x14ac:dyDescent="0.25">
      <c r="A1013" s="6">
        <f t="shared" si="114"/>
        <v>1012</v>
      </c>
      <c r="B1013" s="6" t="s">
        <v>896</v>
      </c>
      <c r="C1013" s="7">
        <v>45835</v>
      </c>
      <c r="D1013" s="7">
        <v>45845</v>
      </c>
      <c r="E1013" s="24">
        <v>35.4</v>
      </c>
      <c r="F1013" s="26">
        <f t="shared" si="109"/>
        <v>35.4</v>
      </c>
      <c r="G1013" s="8">
        <v>740852</v>
      </c>
      <c r="H1013" s="8" t="s">
        <v>1802</v>
      </c>
      <c r="I1013" s="8">
        <v>1</v>
      </c>
      <c r="J1013" s="8">
        <v>1</v>
      </c>
      <c r="K1013" s="8">
        <f t="shared" si="115"/>
        <v>0</v>
      </c>
      <c r="L1013" s="6" t="s">
        <v>1022</v>
      </c>
      <c r="M1013" s="7">
        <v>45848</v>
      </c>
      <c r="N1013" s="9">
        <v>4764.25</v>
      </c>
      <c r="O1013" s="6" t="s">
        <v>22</v>
      </c>
      <c r="P1013" s="54" t="s">
        <v>642</v>
      </c>
      <c r="Q1013" s="54" t="s">
        <v>643</v>
      </c>
      <c r="R1013" s="10">
        <v>4</v>
      </c>
      <c r="S1013" s="40"/>
      <c r="T1013" s="6" t="s">
        <v>24</v>
      </c>
      <c r="U1013" s="6" t="str">
        <f>VLOOKUP(O1013,'Customer List'!B:C,2,)</f>
        <v>Delhi</v>
      </c>
      <c r="V1013" s="47"/>
      <c r="W1013" s="7"/>
      <c r="X1013" s="6" t="str">
        <f t="shared" si="110"/>
        <v/>
      </c>
      <c r="Y1013" s="6" t="str">
        <f t="shared" si="111"/>
        <v>Thursday</v>
      </c>
      <c r="Z1013" s="6" t="str">
        <f t="shared" si="112"/>
        <v/>
      </c>
    </row>
    <row r="1014" spans="1:26" x14ac:dyDescent="0.25">
      <c r="A1014" s="6">
        <f t="shared" si="114"/>
        <v>1013</v>
      </c>
      <c r="B1014" s="6" t="s">
        <v>896</v>
      </c>
      <c r="C1014" s="7">
        <v>45835</v>
      </c>
      <c r="D1014" s="7">
        <v>45845</v>
      </c>
      <c r="E1014" s="24">
        <v>70.8</v>
      </c>
      <c r="F1014" s="26">
        <f t="shared" si="109"/>
        <v>70.8</v>
      </c>
      <c r="G1014" s="8">
        <v>740854</v>
      </c>
      <c r="H1014" s="8"/>
      <c r="I1014" s="8">
        <v>1</v>
      </c>
      <c r="J1014" s="8">
        <v>1</v>
      </c>
      <c r="K1014" s="8">
        <f t="shared" si="115"/>
        <v>0</v>
      </c>
      <c r="L1014" s="6" t="s">
        <v>1022</v>
      </c>
      <c r="M1014" s="7">
        <v>45848</v>
      </c>
      <c r="N1014" s="9">
        <v>9528.5</v>
      </c>
      <c r="O1014" s="6" t="s">
        <v>22</v>
      </c>
      <c r="P1014" s="54" t="s">
        <v>642</v>
      </c>
      <c r="Q1014" s="54" t="s">
        <v>643</v>
      </c>
      <c r="R1014" s="10">
        <v>4</v>
      </c>
      <c r="S1014" s="40"/>
      <c r="T1014" s="6" t="s">
        <v>24</v>
      </c>
      <c r="U1014" s="6" t="str">
        <f>VLOOKUP(O1014,'Customer List'!B:C,2,)</f>
        <v>Delhi</v>
      </c>
      <c r="V1014" s="47"/>
      <c r="W1014" s="7"/>
      <c r="X1014" s="6" t="str">
        <f t="shared" si="110"/>
        <v/>
      </c>
      <c r="Y1014" s="6" t="str">
        <f t="shared" si="111"/>
        <v>Thursday</v>
      </c>
      <c r="Z1014" s="6" t="str">
        <f t="shared" si="112"/>
        <v/>
      </c>
    </row>
    <row r="1015" spans="1:26" x14ac:dyDescent="0.25">
      <c r="A1015" s="6">
        <f t="shared" si="114"/>
        <v>1014</v>
      </c>
      <c r="B1015" s="6" t="s">
        <v>896</v>
      </c>
      <c r="C1015" s="7">
        <v>45835</v>
      </c>
      <c r="D1015" s="7">
        <v>45845</v>
      </c>
      <c r="E1015" s="24">
        <v>70.8</v>
      </c>
      <c r="F1015" s="26">
        <f t="shared" si="109"/>
        <v>70.8</v>
      </c>
      <c r="G1015" s="8">
        <v>740856</v>
      </c>
      <c r="H1015" s="8"/>
      <c r="I1015" s="8">
        <v>1</v>
      </c>
      <c r="J1015" s="8">
        <v>1</v>
      </c>
      <c r="K1015" s="8">
        <f t="shared" si="115"/>
        <v>0</v>
      </c>
      <c r="L1015" s="6" t="s">
        <v>1022</v>
      </c>
      <c r="M1015" s="7">
        <v>45848</v>
      </c>
      <c r="N1015" s="9">
        <v>9528.5</v>
      </c>
      <c r="O1015" s="6" t="s">
        <v>22</v>
      </c>
      <c r="P1015" s="54" t="s">
        <v>642</v>
      </c>
      <c r="Q1015" s="54" t="s">
        <v>643</v>
      </c>
      <c r="R1015" s="10">
        <v>4</v>
      </c>
      <c r="S1015" s="40"/>
      <c r="T1015" s="6" t="s">
        <v>24</v>
      </c>
      <c r="U1015" s="6" t="str">
        <f>VLOOKUP(O1015,'Customer List'!B:C,2,)</f>
        <v>Delhi</v>
      </c>
      <c r="V1015" s="47"/>
      <c r="W1015" s="7"/>
      <c r="X1015" s="6" t="str">
        <f t="shared" si="110"/>
        <v/>
      </c>
      <c r="Y1015" s="6" t="str">
        <f t="shared" si="111"/>
        <v>Thursday</v>
      </c>
      <c r="Z1015" s="6" t="str">
        <f t="shared" si="112"/>
        <v/>
      </c>
    </row>
    <row r="1016" spans="1:26" x14ac:dyDescent="0.25">
      <c r="A1016" s="6">
        <f t="shared" si="114"/>
        <v>1015</v>
      </c>
      <c r="B1016" s="6" t="s">
        <v>896</v>
      </c>
      <c r="C1016" s="7">
        <v>45835</v>
      </c>
      <c r="D1016" s="7">
        <v>45845</v>
      </c>
      <c r="E1016" s="24">
        <v>70.8</v>
      </c>
      <c r="F1016" s="26">
        <f t="shared" si="109"/>
        <v>70.8</v>
      </c>
      <c r="G1016" s="8">
        <v>740858</v>
      </c>
      <c r="H1016" s="8"/>
      <c r="I1016" s="8">
        <v>1</v>
      </c>
      <c r="J1016" s="8">
        <v>1</v>
      </c>
      <c r="K1016" s="8">
        <f t="shared" si="115"/>
        <v>0</v>
      </c>
      <c r="L1016" s="6" t="s">
        <v>1022</v>
      </c>
      <c r="M1016" s="7">
        <v>45848</v>
      </c>
      <c r="N1016" s="9">
        <v>9528.6</v>
      </c>
      <c r="O1016" s="6" t="s">
        <v>22</v>
      </c>
      <c r="P1016" s="54" t="s">
        <v>642</v>
      </c>
      <c r="Q1016" s="54" t="s">
        <v>643</v>
      </c>
      <c r="R1016" s="10">
        <v>4</v>
      </c>
      <c r="S1016" s="40"/>
      <c r="T1016" s="6" t="s">
        <v>24</v>
      </c>
      <c r="U1016" s="6" t="str">
        <f>VLOOKUP(O1016,'Customer List'!B:C,2,)</f>
        <v>Delhi</v>
      </c>
      <c r="V1016" s="47"/>
      <c r="W1016" s="7"/>
      <c r="X1016" s="6" t="str">
        <f t="shared" si="110"/>
        <v/>
      </c>
      <c r="Y1016" s="6" t="str">
        <f t="shared" si="111"/>
        <v>Thursday</v>
      </c>
      <c r="Z1016" s="6" t="str">
        <f t="shared" si="112"/>
        <v/>
      </c>
    </row>
    <row r="1017" spans="1:26" x14ac:dyDescent="0.25">
      <c r="A1017" s="6">
        <f t="shared" si="114"/>
        <v>1016</v>
      </c>
      <c r="B1017" s="6" t="s">
        <v>896</v>
      </c>
      <c r="C1017" s="7">
        <v>45835</v>
      </c>
      <c r="D1017" s="7">
        <v>45845</v>
      </c>
      <c r="E1017" s="24">
        <v>70.8</v>
      </c>
      <c r="F1017" s="26">
        <f t="shared" si="109"/>
        <v>70.8</v>
      </c>
      <c r="G1017" s="8">
        <v>740860</v>
      </c>
      <c r="H1017" s="8"/>
      <c r="I1017" s="8">
        <v>1</v>
      </c>
      <c r="J1017" s="8">
        <v>1</v>
      </c>
      <c r="K1017" s="8">
        <f t="shared" si="115"/>
        <v>0</v>
      </c>
      <c r="L1017" s="6" t="s">
        <v>1022</v>
      </c>
      <c r="M1017" s="7">
        <v>45848</v>
      </c>
      <c r="N1017" s="9">
        <v>9528.5</v>
      </c>
      <c r="O1017" s="6" t="s">
        <v>22</v>
      </c>
      <c r="P1017" s="54" t="s">
        <v>642</v>
      </c>
      <c r="Q1017" s="54" t="s">
        <v>643</v>
      </c>
      <c r="R1017" s="10">
        <v>4</v>
      </c>
      <c r="S1017" s="40"/>
      <c r="T1017" s="6" t="s">
        <v>24</v>
      </c>
      <c r="U1017" s="6" t="str">
        <f>VLOOKUP(O1017,'Customer List'!B:C,2,)</f>
        <v>Delhi</v>
      </c>
      <c r="V1017" s="47"/>
      <c r="W1017" s="7"/>
      <c r="X1017" s="6" t="str">
        <f t="shared" si="110"/>
        <v/>
      </c>
      <c r="Y1017" s="6" t="str">
        <f t="shared" si="111"/>
        <v>Thursday</v>
      </c>
      <c r="Z1017" s="6" t="str">
        <f t="shared" si="112"/>
        <v/>
      </c>
    </row>
    <row r="1018" spans="1:26" x14ac:dyDescent="0.25">
      <c r="A1018" s="6">
        <f t="shared" si="114"/>
        <v>1017</v>
      </c>
      <c r="B1018" s="6" t="s">
        <v>896</v>
      </c>
      <c r="C1018" s="7">
        <v>45835</v>
      </c>
      <c r="D1018" s="7">
        <v>45845</v>
      </c>
      <c r="E1018" s="24">
        <v>70.8</v>
      </c>
      <c r="F1018" s="26">
        <f t="shared" si="109"/>
        <v>70.8</v>
      </c>
      <c r="G1018" s="8">
        <v>740861</v>
      </c>
      <c r="H1018" s="8"/>
      <c r="I1018" s="8">
        <v>1</v>
      </c>
      <c r="J1018" s="8">
        <v>1</v>
      </c>
      <c r="K1018" s="8">
        <f t="shared" si="115"/>
        <v>0</v>
      </c>
      <c r="L1018" s="6" t="s">
        <v>1022</v>
      </c>
      <c r="M1018" s="7">
        <v>45848</v>
      </c>
      <c r="N1018" s="9">
        <v>9528.5</v>
      </c>
      <c r="O1018" s="6" t="s">
        <v>22</v>
      </c>
      <c r="P1018" s="54" t="s">
        <v>642</v>
      </c>
      <c r="Q1018" s="54" t="s">
        <v>643</v>
      </c>
      <c r="R1018" s="10">
        <v>4</v>
      </c>
      <c r="S1018" s="40"/>
      <c r="T1018" s="6" t="s">
        <v>24</v>
      </c>
      <c r="U1018" s="6" t="str">
        <f>VLOOKUP(O1018,'Customer List'!B:C,2,)</f>
        <v>Delhi</v>
      </c>
      <c r="V1018" s="47"/>
      <c r="W1018" s="7"/>
      <c r="X1018" s="6" t="str">
        <f t="shared" si="110"/>
        <v/>
      </c>
      <c r="Y1018" s="6" t="str">
        <f t="shared" si="111"/>
        <v>Thursday</v>
      </c>
      <c r="Z1018" s="6" t="str">
        <f t="shared" si="112"/>
        <v/>
      </c>
    </row>
    <row r="1019" spans="1:26" x14ac:dyDescent="0.25">
      <c r="A1019" s="6">
        <f t="shared" si="114"/>
        <v>1018</v>
      </c>
      <c r="B1019" s="6" t="s">
        <v>896</v>
      </c>
      <c r="C1019" s="7">
        <v>45835</v>
      </c>
      <c r="D1019" s="7">
        <v>45845</v>
      </c>
      <c r="E1019" s="24">
        <v>70.8</v>
      </c>
      <c r="F1019" s="26">
        <f t="shared" si="109"/>
        <v>70.8</v>
      </c>
      <c r="G1019" s="8">
        <v>740865</v>
      </c>
      <c r="H1019" s="8"/>
      <c r="I1019" s="8">
        <v>1</v>
      </c>
      <c r="J1019" s="8">
        <v>1</v>
      </c>
      <c r="K1019" s="8">
        <f t="shared" si="115"/>
        <v>0</v>
      </c>
      <c r="L1019" s="6" t="s">
        <v>1022</v>
      </c>
      <c r="M1019" s="7">
        <v>45848</v>
      </c>
      <c r="N1019" s="9">
        <v>9528.5</v>
      </c>
      <c r="O1019" s="6" t="s">
        <v>22</v>
      </c>
      <c r="P1019" s="54" t="s">
        <v>642</v>
      </c>
      <c r="Q1019" s="54" t="s">
        <v>643</v>
      </c>
      <c r="R1019" s="10">
        <v>4</v>
      </c>
      <c r="S1019" s="40"/>
      <c r="T1019" s="6" t="s">
        <v>24</v>
      </c>
      <c r="U1019" s="6" t="str">
        <f>VLOOKUP(O1019,'Customer List'!B:C,2,)</f>
        <v>Delhi</v>
      </c>
      <c r="V1019" s="47"/>
      <c r="W1019" s="7"/>
      <c r="X1019" s="6" t="str">
        <f t="shared" si="110"/>
        <v/>
      </c>
      <c r="Y1019" s="6" t="str">
        <f t="shared" si="111"/>
        <v>Thursday</v>
      </c>
      <c r="Z1019" s="6" t="str">
        <f t="shared" si="112"/>
        <v/>
      </c>
    </row>
    <row r="1020" spans="1:26" x14ac:dyDescent="0.25">
      <c r="A1020" s="6">
        <f t="shared" si="114"/>
        <v>1019</v>
      </c>
      <c r="B1020" s="6" t="s">
        <v>896</v>
      </c>
      <c r="C1020" s="7">
        <v>45835</v>
      </c>
      <c r="D1020" s="7">
        <v>45845</v>
      </c>
      <c r="E1020" s="24">
        <v>1056.6000000000001</v>
      </c>
      <c r="F1020" s="26">
        <f t="shared" si="109"/>
        <v>6339.6</v>
      </c>
      <c r="G1020" s="8">
        <v>740929</v>
      </c>
      <c r="H1020" s="8" t="s">
        <v>1803</v>
      </c>
      <c r="I1020" s="8">
        <v>6</v>
      </c>
      <c r="J1020" s="8">
        <v>6</v>
      </c>
      <c r="K1020" s="8">
        <f t="shared" si="115"/>
        <v>0</v>
      </c>
      <c r="L1020" s="6" t="s">
        <v>918</v>
      </c>
      <c r="M1020" s="7">
        <v>45846</v>
      </c>
      <c r="N1020" s="9">
        <v>982638</v>
      </c>
      <c r="O1020" s="6" t="s">
        <v>915</v>
      </c>
      <c r="P1020" s="54">
        <v>58152921024</v>
      </c>
      <c r="Q1020" s="54" t="s">
        <v>46</v>
      </c>
      <c r="R1020" s="10">
        <v>4</v>
      </c>
      <c r="S1020" s="40"/>
      <c r="T1020" s="6" t="s">
        <v>24</v>
      </c>
      <c r="U1020" s="6" t="str">
        <f>VLOOKUP(O1020,'Customer List'!B:C,2,)</f>
        <v>Banglore</v>
      </c>
      <c r="V1020" s="47"/>
      <c r="W1020" s="7">
        <v>45847</v>
      </c>
      <c r="X1020" s="6">
        <f t="shared" si="110"/>
        <v>1</v>
      </c>
      <c r="Y1020" s="6" t="str">
        <f t="shared" si="111"/>
        <v>Tuesday</v>
      </c>
      <c r="Z1020" s="6" t="str">
        <f t="shared" si="112"/>
        <v>Wednesday</v>
      </c>
    </row>
    <row r="1021" spans="1:26" x14ac:dyDescent="0.25">
      <c r="A1021" s="6">
        <f t="shared" si="114"/>
        <v>1020</v>
      </c>
      <c r="B1021" s="6" t="s">
        <v>896</v>
      </c>
      <c r="C1021" s="7">
        <v>45835</v>
      </c>
      <c r="D1021" s="7">
        <v>45845</v>
      </c>
      <c r="E1021" s="24">
        <v>986.4</v>
      </c>
      <c r="F1021" s="26">
        <f t="shared" si="109"/>
        <v>986.4</v>
      </c>
      <c r="G1021" s="8">
        <v>741044</v>
      </c>
      <c r="H1021" s="8" t="s">
        <v>1804</v>
      </c>
      <c r="I1021" s="8">
        <v>1</v>
      </c>
      <c r="J1021" s="8"/>
      <c r="K1021" s="8">
        <f t="shared" si="115"/>
        <v>1</v>
      </c>
      <c r="L1021" s="6"/>
      <c r="M1021" s="7"/>
      <c r="N1021" s="9"/>
      <c r="O1021" s="6" t="s">
        <v>1161</v>
      </c>
      <c r="P1021" s="54"/>
      <c r="Q1021" s="54"/>
      <c r="R1021" s="10">
        <v>4</v>
      </c>
      <c r="S1021" s="40"/>
      <c r="T1021" s="6" t="s">
        <v>24</v>
      </c>
      <c r="U1021" s="6" t="str">
        <f>VLOOKUP(O1021,'Customer List'!B:C,2,)</f>
        <v>DELHI</v>
      </c>
      <c r="V1021" s="47" t="s">
        <v>611</v>
      </c>
      <c r="W1021" s="7"/>
      <c r="X1021" s="6" t="str">
        <f t="shared" si="110"/>
        <v/>
      </c>
      <c r="Y1021" s="6" t="str">
        <f t="shared" si="111"/>
        <v/>
      </c>
      <c r="Z1021" s="6" t="str">
        <f t="shared" si="112"/>
        <v/>
      </c>
    </row>
    <row r="1022" spans="1:26" x14ac:dyDescent="0.25">
      <c r="A1022" s="6">
        <f t="shared" si="114"/>
        <v>1021</v>
      </c>
      <c r="B1022" s="6" t="s">
        <v>896</v>
      </c>
      <c r="C1022" s="7">
        <v>45835</v>
      </c>
      <c r="D1022" s="7">
        <v>45845</v>
      </c>
      <c r="E1022" s="24">
        <v>534.30000000000007</v>
      </c>
      <c r="F1022" s="26">
        <f t="shared" si="109"/>
        <v>3205.8</v>
      </c>
      <c r="G1022" s="8">
        <v>741271</v>
      </c>
      <c r="H1022" s="8" t="s">
        <v>1805</v>
      </c>
      <c r="I1022" s="8">
        <v>6</v>
      </c>
      <c r="J1022" s="8">
        <v>6</v>
      </c>
      <c r="K1022" s="8">
        <f t="shared" si="115"/>
        <v>0</v>
      </c>
      <c r="L1022" s="6" t="s">
        <v>918</v>
      </c>
      <c r="M1022" s="7">
        <v>45846</v>
      </c>
      <c r="N1022" s="9">
        <v>458676</v>
      </c>
      <c r="O1022" s="6" t="s">
        <v>915</v>
      </c>
      <c r="P1022" s="54">
        <v>58152921024</v>
      </c>
      <c r="Q1022" s="54" t="s">
        <v>46</v>
      </c>
      <c r="R1022" s="10">
        <v>4</v>
      </c>
      <c r="S1022" s="40"/>
      <c r="T1022" s="6" t="s">
        <v>24</v>
      </c>
      <c r="U1022" s="6" t="str">
        <f>VLOOKUP(O1022,'Customer List'!B:C,2,)</f>
        <v>Banglore</v>
      </c>
      <c r="V1022" s="47"/>
      <c r="W1022" s="7">
        <v>45847</v>
      </c>
      <c r="X1022" s="6">
        <f t="shared" si="110"/>
        <v>1</v>
      </c>
      <c r="Y1022" s="6" t="str">
        <f t="shared" si="111"/>
        <v>Tuesday</v>
      </c>
      <c r="Z1022" s="6" t="str">
        <f t="shared" si="112"/>
        <v>Wednesday</v>
      </c>
    </row>
    <row r="1023" spans="1:26" x14ac:dyDescent="0.25">
      <c r="A1023" s="6">
        <f t="shared" si="114"/>
        <v>1022</v>
      </c>
      <c r="B1023" s="6" t="s">
        <v>896</v>
      </c>
      <c r="C1023" s="7">
        <v>45835</v>
      </c>
      <c r="D1023" s="7">
        <v>45845</v>
      </c>
      <c r="E1023" s="24">
        <v>70.8</v>
      </c>
      <c r="F1023" s="26">
        <f t="shared" si="109"/>
        <v>70.8</v>
      </c>
      <c r="G1023" s="8">
        <v>741446</v>
      </c>
      <c r="H1023" s="8" t="s">
        <v>1806</v>
      </c>
      <c r="I1023" s="8">
        <v>1</v>
      </c>
      <c r="J1023" s="8">
        <v>1</v>
      </c>
      <c r="K1023" s="8">
        <f t="shared" si="115"/>
        <v>0</v>
      </c>
      <c r="L1023" s="6" t="s">
        <v>1022</v>
      </c>
      <c r="M1023" s="7">
        <v>45848</v>
      </c>
      <c r="N1023" s="9">
        <v>9528.5</v>
      </c>
      <c r="O1023" s="6" t="s">
        <v>22</v>
      </c>
      <c r="P1023" s="54" t="s">
        <v>642</v>
      </c>
      <c r="Q1023" s="54" t="s">
        <v>643</v>
      </c>
      <c r="R1023" s="10">
        <v>4</v>
      </c>
      <c r="S1023" s="40"/>
      <c r="T1023" s="6" t="s">
        <v>24</v>
      </c>
      <c r="U1023" s="6" t="str">
        <f>VLOOKUP(O1023,'Customer List'!B:C,2,)</f>
        <v>Delhi</v>
      </c>
      <c r="V1023" s="47"/>
      <c r="W1023" s="7"/>
      <c r="X1023" s="6" t="str">
        <f t="shared" si="110"/>
        <v/>
      </c>
      <c r="Y1023" s="6" t="str">
        <f t="shared" si="111"/>
        <v>Thursday</v>
      </c>
      <c r="Z1023" s="6" t="str">
        <f t="shared" si="112"/>
        <v/>
      </c>
    </row>
    <row r="1024" spans="1:26" x14ac:dyDescent="0.25">
      <c r="A1024" s="6">
        <f t="shared" si="114"/>
        <v>1023</v>
      </c>
      <c r="B1024" s="6" t="s">
        <v>896</v>
      </c>
      <c r="C1024" s="7">
        <v>45835</v>
      </c>
      <c r="D1024" s="7">
        <v>45845</v>
      </c>
      <c r="E1024" s="24">
        <v>133.80000000000001</v>
      </c>
      <c r="F1024" s="26">
        <f t="shared" si="109"/>
        <v>133.80000000000001</v>
      </c>
      <c r="G1024" s="8">
        <v>764202</v>
      </c>
      <c r="H1024" s="8" t="s">
        <v>1807</v>
      </c>
      <c r="I1024" s="8">
        <v>1</v>
      </c>
      <c r="J1024" s="8">
        <v>1</v>
      </c>
      <c r="K1024" s="8">
        <f t="shared" si="115"/>
        <v>0</v>
      </c>
      <c r="L1024" s="6" t="s">
        <v>984</v>
      </c>
      <c r="M1024" s="7">
        <v>45847</v>
      </c>
      <c r="N1024" s="9">
        <v>20739</v>
      </c>
      <c r="O1024" s="6" t="s">
        <v>234</v>
      </c>
      <c r="P1024" s="54">
        <v>58152972625</v>
      </c>
      <c r="Q1024" s="54" t="s">
        <v>46</v>
      </c>
      <c r="R1024" s="10">
        <v>-20</v>
      </c>
      <c r="S1024" s="40"/>
      <c r="T1024" s="6" t="s">
        <v>24</v>
      </c>
      <c r="U1024" s="6" t="str">
        <f>VLOOKUP(O1024,'Customer List'!B:C,2,)</f>
        <v>Kolkata</v>
      </c>
      <c r="V1024" s="47"/>
      <c r="W1024" s="7">
        <v>45848</v>
      </c>
      <c r="X1024" s="6">
        <f t="shared" si="110"/>
        <v>1</v>
      </c>
      <c r="Y1024" s="6" t="str">
        <f t="shared" si="111"/>
        <v>Wednesday</v>
      </c>
      <c r="Z1024" s="6" t="str">
        <f t="shared" si="112"/>
        <v>Thursday</v>
      </c>
    </row>
    <row r="1025" spans="1:26" x14ac:dyDescent="0.25">
      <c r="A1025" s="6">
        <f t="shared" si="114"/>
        <v>1024</v>
      </c>
      <c r="B1025" s="6" t="s">
        <v>896</v>
      </c>
      <c r="C1025" s="7">
        <v>45835</v>
      </c>
      <c r="D1025" s="7">
        <v>45845</v>
      </c>
      <c r="E1025" s="24">
        <v>264</v>
      </c>
      <c r="F1025" s="26">
        <f t="shared" si="109"/>
        <v>264</v>
      </c>
      <c r="G1025" s="8">
        <v>781804</v>
      </c>
      <c r="H1025" s="8" t="s">
        <v>1808</v>
      </c>
      <c r="I1025" s="8">
        <v>1</v>
      </c>
      <c r="J1025" s="8">
        <v>1</v>
      </c>
      <c r="K1025" s="8">
        <f t="shared" si="115"/>
        <v>0</v>
      </c>
      <c r="L1025" s="6" t="s">
        <v>996</v>
      </c>
      <c r="M1025" s="7">
        <v>45847</v>
      </c>
      <c r="N1025" s="9">
        <v>40920</v>
      </c>
      <c r="O1025" s="6" t="s">
        <v>627</v>
      </c>
      <c r="P1025" s="54">
        <v>58152972161</v>
      </c>
      <c r="Q1025" s="54" t="s">
        <v>46</v>
      </c>
      <c r="R1025" s="10">
        <v>-20</v>
      </c>
      <c r="S1025" s="40"/>
      <c r="T1025" s="6" t="s">
        <v>24</v>
      </c>
      <c r="U1025" s="6" t="str">
        <f>VLOOKUP(O1025,'Customer List'!B:C,2,)</f>
        <v>Hyderabad</v>
      </c>
      <c r="V1025" s="47"/>
      <c r="W1025" s="7">
        <v>45848</v>
      </c>
      <c r="X1025" s="6">
        <f t="shared" si="110"/>
        <v>1</v>
      </c>
      <c r="Y1025" s="6" t="str">
        <f t="shared" si="111"/>
        <v>Wednesday</v>
      </c>
      <c r="Z1025" s="6" t="str">
        <f t="shared" si="112"/>
        <v>Thursday</v>
      </c>
    </row>
    <row r="1026" spans="1:26" x14ac:dyDescent="0.25">
      <c r="A1026" s="6">
        <f t="shared" si="114"/>
        <v>1025</v>
      </c>
      <c r="B1026" s="6" t="s">
        <v>902</v>
      </c>
      <c r="C1026" s="7">
        <v>45838</v>
      </c>
      <c r="D1026" s="7">
        <v>45845</v>
      </c>
      <c r="E1026" s="24">
        <v>37.799999999999997</v>
      </c>
      <c r="F1026" s="26">
        <f t="shared" si="109"/>
        <v>37.799999999999997</v>
      </c>
      <c r="G1026" s="8">
        <v>100339</v>
      </c>
      <c r="H1026" s="8" t="s">
        <v>1551</v>
      </c>
      <c r="I1026" s="8">
        <v>1</v>
      </c>
      <c r="J1026" s="8">
        <v>1</v>
      </c>
      <c r="K1026" s="8">
        <f t="shared" si="115"/>
        <v>0</v>
      </c>
      <c r="L1026" s="6" t="s">
        <v>2063</v>
      </c>
      <c r="M1026" s="7">
        <v>45863</v>
      </c>
      <c r="N1026" s="9">
        <v>0</v>
      </c>
      <c r="O1026" s="6" t="s">
        <v>159</v>
      </c>
      <c r="P1026" s="54" t="s">
        <v>1144</v>
      </c>
      <c r="Q1026" s="54" t="s">
        <v>2061</v>
      </c>
      <c r="R1026" s="10">
        <v>4</v>
      </c>
      <c r="S1026" s="40" t="s">
        <v>2062</v>
      </c>
      <c r="T1026" s="6" t="s">
        <v>24</v>
      </c>
      <c r="U1026" s="6" t="str">
        <f>VLOOKUP(O1026,'Customer List'!B:C,2,)</f>
        <v>Noida</v>
      </c>
      <c r="V1026" s="47"/>
      <c r="W1026" s="7"/>
      <c r="X1026" s="6" t="str">
        <f t="shared" si="110"/>
        <v/>
      </c>
      <c r="Y1026" s="6" t="str">
        <f t="shared" si="111"/>
        <v>Friday</v>
      </c>
      <c r="Z1026" s="6" t="str">
        <f t="shared" si="112"/>
        <v/>
      </c>
    </row>
    <row r="1027" spans="1:26" x14ac:dyDescent="0.25">
      <c r="A1027" s="6">
        <f t="shared" si="114"/>
        <v>1026</v>
      </c>
      <c r="B1027" s="6" t="s">
        <v>902</v>
      </c>
      <c r="C1027" s="7">
        <v>45838</v>
      </c>
      <c r="D1027" s="7">
        <v>45845</v>
      </c>
      <c r="E1027" s="24">
        <v>54</v>
      </c>
      <c r="F1027" s="26">
        <f t="shared" si="109"/>
        <v>54</v>
      </c>
      <c r="G1027" s="8">
        <v>101227</v>
      </c>
      <c r="H1027" s="8" t="s">
        <v>1809</v>
      </c>
      <c r="I1027" s="8">
        <v>1</v>
      </c>
      <c r="J1027" s="8">
        <v>1</v>
      </c>
      <c r="K1027" s="8">
        <f t="shared" si="115"/>
        <v>0</v>
      </c>
      <c r="L1027" s="6" t="s">
        <v>1244</v>
      </c>
      <c r="M1027" s="7">
        <v>45854</v>
      </c>
      <c r="N1027" s="9">
        <v>9765</v>
      </c>
      <c r="O1027" s="6" t="s">
        <v>920</v>
      </c>
      <c r="P1027" s="54" t="s">
        <v>642</v>
      </c>
      <c r="Q1027" s="54" t="s">
        <v>643</v>
      </c>
      <c r="R1027" s="10">
        <v>4</v>
      </c>
      <c r="S1027" s="40" t="s">
        <v>903</v>
      </c>
      <c r="T1027" s="6" t="s">
        <v>24</v>
      </c>
      <c r="U1027" s="6" t="str">
        <f>VLOOKUP(O1027,'Customer List'!B:C,2,)</f>
        <v>Delhi</v>
      </c>
      <c r="V1027" s="47"/>
      <c r="W1027" s="7"/>
      <c r="X1027" s="6" t="str">
        <f t="shared" si="110"/>
        <v/>
      </c>
      <c r="Y1027" s="6" t="str">
        <f t="shared" si="111"/>
        <v>Wednesday</v>
      </c>
      <c r="Z1027" s="6" t="str">
        <f t="shared" si="112"/>
        <v/>
      </c>
    </row>
    <row r="1028" spans="1:26" x14ac:dyDescent="0.25">
      <c r="A1028" s="6">
        <f t="shared" si="114"/>
        <v>1027</v>
      </c>
      <c r="B1028" s="6" t="s">
        <v>902</v>
      </c>
      <c r="C1028" s="7">
        <v>45838</v>
      </c>
      <c r="D1028" s="7">
        <v>45845</v>
      </c>
      <c r="E1028" s="24">
        <v>66</v>
      </c>
      <c r="F1028" s="26">
        <f t="shared" ref="F1028:F1091" si="116">E1028*I1028</f>
        <v>66</v>
      </c>
      <c r="G1028" s="8">
        <v>102115</v>
      </c>
      <c r="H1028" s="8" t="s">
        <v>1678</v>
      </c>
      <c r="I1028" s="8">
        <v>1</v>
      </c>
      <c r="J1028" s="8">
        <v>1</v>
      </c>
      <c r="K1028" s="8">
        <f t="shared" si="115"/>
        <v>0</v>
      </c>
      <c r="L1028" s="6" t="s">
        <v>2063</v>
      </c>
      <c r="M1028" s="7">
        <v>45863</v>
      </c>
      <c r="N1028" s="9">
        <v>0</v>
      </c>
      <c r="O1028" s="6" t="s">
        <v>159</v>
      </c>
      <c r="P1028" s="54" t="s">
        <v>1144</v>
      </c>
      <c r="Q1028" s="54" t="s">
        <v>2061</v>
      </c>
      <c r="R1028" s="10">
        <v>4</v>
      </c>
      <c r="S1028" s="40" t="s">
        <v>2062</v>
      </c>
      <c r="T1028" s="6" t="s">
        <v>24</v>
      </c>
      <c r="U1028" s="6" t="str">
        <f>VLOOKUP(O1028,'Customer List'!B:C,2,)</f>
        <v>Noida</v>
      </c>
      <c r="V1028" s="47"/>
      <c r="W1028" s="7"/>
      <c r="X1028" s="6" t="str">
        <f t="shared" si="110"/>
        <v/>
      </c>
      <c r="Y1028" s="6" t="str">
        <f t="shared" si="111"/>
        <v>Friday</v>
      </c>
      <c r="Z1028" s="6" t="str">
        <f t="shared" si="112"/>
        <v/>
      </c>
    </row>
    <row r="1029" spans="1:26" x14ac:dyDescent="0.25">
      <c r="A1029" s="6">
        <f t="shared" si="114"/>
        <v>1028</v>
      </c>
      <c r="B1029" s="6" t="s">
        <v>902</v>
      </c>
      <c r="C1029" s="7">
        <v>45838</v>
      </c>
      <c r="D1029" s="7">
        <v>45845</v>
      </c>
      <c r="E1029" s="24">
        <v>151.80000000000001</v>
      </c>
      <c r="F1029" s="26">
        <f t="shared" si="116"/>
        <v>151.80000000000001</v>
      </c>
      <c r="G1029" s="8">
        <v>103144</v>
      </c>
      <c r="H1029" s="8" t="s">
        <v>1810</v>
      </c>
      <c r="I1029" s="8">
        <v>1</v>
      </c>
      <c r="J1029" s="8">
        <v>1</v>
      </c>
      <c r="K1029" s="8">
        <f t="shared" si="115"/>
        <v>0</v>
      </c>
      <c r="L1029" s="6" t="s">
        <v>1003</v>
      </c>
      <c r="M1029" s="7">
        <v>45847</v>
      </c>
      <c r="N1029" s="9">
        <v>22744.7</v>
      </c>
      <c r="O1029" s="6" t="s">
        <v>904</v>
      </c>
      <c r="P1029" s="54">
        <v>58152973480</v>
      </c>
      <c r="Q1029" s="54" t="s">
        <v>46</v>
      </c>
      <c r="R1029" s="10">
        <v>4</v>
      </c>
      <c r="S1029" s="40"/>
      <c r="T1029" s="6" t="s">
        <v>24</v>
      </c>
      <c r="U1029" s="6" t="str">
        <f>VLOOKUP(O1029,'Customer List'!B:C,2,)</f>
        <v>Bhopal</v>
      </c>
      <c r="V1029" s="47"/>
      <c r="W1029" s="7">
        <v>45849</v>
      </c>
      <c r="X1029" s="6">
        <f t="shared" ref="X1029:X1092" si="117">IF(W1029="", "", W1029-M1029)</f>
        <v>2</v>
      </c>
      <c r="Y1029" s="6" t="str">
        <f t="shared" ref="Y1029:Y1092" si="118">IF(M1029="", "", TEXT(M1029, "dddd"))</f>
        <v>Wednesday</v>
      </c>
      <c r="Z1029" s="6" t="str">
        <f t="shared" ref="Z1029:Z1092" si="119">IF(W1029="", "", TEXT(W1029, "dddd"))</f>
        <v>Friday</v>
      </c>
    </row>
    <row r="1030" spans="1:26" x14ac:dyDescent="0.25">
      <c r="A1030" s="6">
        <f t="shared" si="114"/>
        <v>1029</v>
      </c>
      <c r="B1030" s="6" t="s">
        <v>902</v>
      </c>
      <c r="C1030" s="7">
        <v>45838</v>
      </c>
      <c r="D1030" s="7">
        <v>45845</v>
      </c>
      <c r="E1030" s="24">
        <v>63</v>
      </c>
      <c r="F1030" s="26">
        <f t="shared" si="116"/>
        <v>63</v>
      </c>
      <c r="G1030" s="8">
        <v>103206</v>
      </c>
      <c r="H1030" s="8" t="s">
        <v>1811</v>
      </c>
      <c r="I1030" s="8">
        <v>1</v>
      </c>
      <c r="J1030" s="8">
        <v>1</v>
      </c>
      <c r="K1030" s="8">
        <f t="shared" si="115"/>
        <v>0</v>
      </c>
      <c r="L1030" s="6" t="s">
        <v>1003</v>
      </c>
      <c r="M1030" s="7">
        <v>45847</v>
      </c>
      <c r="N1030" s="9">
        <v>9439.5</v>
      </c>
      <c r="O1030" s="6" t="s">
        <v>904</v>
      </c>
      <c r="P1030" s="54">
        <v>58152973480</v>
      </c>
      <c r="Q1030" s="54" t="s">
        <v>46</v>
      </c>
      <c r="R1030" s="10">
        <v>4</v>
      </c>
      <c r="S1030" s="40"/>
      <c r="T1030" s="6" t="s">
        <v>24</v>
      </c>
      <c r="U1030" s="6" t="str">
        <f>VLOOKUP(O1030,'Customer List'!B:C,2,)</f>
        <v>Bhopal</v>
      </c>
      <c r="V1030" s="47"/>
      <c r="W1030" s="7">
        <v>45849</v>
      </c>
      <c r="X1030" s="6">
        <f t="shared" si="117"/>
        <v>2</v>
      </c>
      <c r="Y1030" s="6" t="str">
        <f t="shared" si="118"/>
        <v>Wednesday</v>
      </c>
      <c r="Z1030" s="6" t="str">
        <f t="shared" si="119"/>
        <v>Friday</v>
      </c>
    </row>
    <row r="1031" spans="1:26" x14ac:dyDescent="0.25">
      <c r="A1031" s="6">
        <f t="shared" si="114"/>
        <v>1030</v>
      </c>
      <c r="B1031" s="6" t="s">
        <v>902</v>
      </c>
      <c r="C1031" s="7">
        <v>45838</v>
      </c>
      <c r="D1031" s="7">
        <v>45845</v>
      </c>
      <c r="E1031" s="24">
        <v>147</v>
      </c>
      <c r="F1031" s="26">
        <f t="shared" si="116"/>
        <v>147</v>
      </c>
      <c r="G1031" s="8">
        <v>103236</v>
      </c>
      <c r="H1031" s="8" t="s">
        <v>1812</v>
      </c>
      <c r="I1031" s="8">
        <v>1</v>
      </c>
      <c r="J1031" s="8">
        <v>1</v>
      </c>
      <c r="K1031" s="8">
        <f t="shared" si="115"/>
        <v>0</v>
      </c>
      <c r="L1031" s="6" t="s">
        <v>1003</v>
      </c>
      <c r="M1031" s="7">
        <v>45847</v>
      </c>
      <c r="N1031" s="9">
        <v>22025.5</v>
      </c>
      <c r="O1031" s="6" t="s">
        <v>904</v>
      </c>
      <c r="P1031" s="54">
        <v>58152973480</v>
      </c>
      <c r="Q1031" s="54" t="s">
        <v>46</v>
      </c>
      <c r="R1031" s="10">
        <v>4</v>
      </c>
      <c r="S1031" s="40"/>
      <c r="T1031" s="6" t="s">
        <v>24</v>
      </c>
      <c r="U1031" s="6" t="str">
        <f>VLOOKUP(O1031,'Customer List'!B:C,2,)</f>
        <v>Bhopal</v>
      </c>
      <c r="V1031" s="47"/>
      <c r="W1031" s="7">
        <v>45849</v>
      </c>
      <c r="X1031" s="6">
        <f t="shared" si="117"/>
        <v>2</v>
      </c>
      <c r="Y1031" s="6" t="str">
        <f t="shared" si="118"/>
        <v>Wednesday</v>
      </c>
      <c r="Z1031" s="6" t="str">
        <f t="shared" si="119"/>
        <v>Friday</v>
      </c>
    </row>
    <row r="1032" spans="1:26" x14ac:dyDescent="0.25">
      <c r="A1032" s="6">
        <f t="shared" si="114"/>
        <v>1031</v>
      </c>
      <c r="B1032" s="6" t="s">
        <v>902</v>
      </c>
      <c r="C1032" s="7">
        <v>45838</v>
      </c>
      <c r="D1032" s="7">
        <v>45845</v>
      </c>
      <c r="E1032" s="24">
        <v>258.75</v>
      </c>
      <c r="F1032" s="26">
        <f t="shared" si="116"/>
        <v>258.75</v>
      </c>
      <c r="G1032" s="8">
        <v>104743</v>
      </c>
      <c r="H1032" s="8" t="s">
        <v>1813</v>
      </c>
      <c r="I1032" s="8">
        <v>1</v>
      </c>
      <c r="J1032" s="8">
        <v>1</v>
      </c>
      <c r="K1032" s="8">
        <f t="shared" si="115"/>
        <v>0</v>
      </c>
      <c r="L1032" s="6" t="s">
        <v>934</v>
      </c>
      <c r="M1032" s="7">
        <v>45846</v>
      </c>
      <c r="N1032" s="9">
        <v>32085</v>
      </c>
      <c r="O1032" s="6" t="s">
        <v>636</v>
      </c>
      <c r="P1032" s="54">
        <v>58152920302</v>
      </c>
      <c r="Q1032" s="54" t="s">
        <v>46</v>
      </c>
      <c r="R1032" s="10">
        <v>4</v>
      </c>
      <c r="S1032" s="40"/>
      <c r="T1032" s="6" t="s">
        <v>24</v>
      </c>
      <c r="U1032" s="6" t="str">
        <f>VLOOKUP(O1032,'Customer List'!B:C,2,)</f>
        <v>Telangana</v>
      </c>
      <c r="V1032" s="47"/>
      <c r="W1032" s="7">
        <v>45847</v>
      </c>
      <c r="X1032" s="6">
        <f t="shared" si="117"/>
        <v>1</v>
      </c>
      <c r="Y1032" s="6" t="str">
        <f t="shared" si="118"/>
        <v>Tuesday</v>
      </c>
      <c r="Z1032" s="6" t="str">
        <f t="shared" si="119"/>
        <v>Wednesday</v>
      </c>
    </row>
    <row r="1033" spans="1:26" x14ac:dyDescent="0.25">
      <c r="A1033" s="6">
        <f t="shared" si="114"/>
        <v>1032</v>
      </c>
      <c r="B1033" s="6" t="s">
        <v>902</v>
      </c>
      <c r="C1033" s="7">
        <v>45838</v>
      </c>
      <c r="D1033" s="7">
        <v>45845</v>
      </c>
      <c r="E1033" s="24">
        <v>181.5</v>
      </c>
      <c r="F1033" s="26">
        <f t="shared" si="116"/>
        <v>181.5</v>
      </c>
      <c r="G1033" s="8">
        <v>105032</v>
      </c>
      <c r="H1033" s="8" t="s">
        <v>1814</v>
      </c>
      <c r="I1033" s="8">
        <v>1</v>
      </c>
      <c r="J1033" s="8">
        <v>1</v>
      </c>
      <c r="K1033" s="8">
        <f t="shared" si="115"/>
        <v>0</v>
      </c>
      <c r="L1033" s="6" t="s">
        <v>1003</v>
      </c>
      <c r="M1033" s="7">
        <v>45847</v>
      </c>
      <c r="N1033" s="9">
        <v>21755.8</v>
      </c>
      <c r="O1033" s="6" t="s">
        <v>904</v>
      </c>
      <c r="P1033" s="54">
        <v>58152973480</v>
      </c>
      <c r="Q1033" s="54" t="s">
        <v>46</v>
      </c>
      <c r="R1033" s="10">
        <v>4</v>
      </c>
      <c r="S1033" s="40"/>
      <c r="T1033" s="6" t="s">
        <v>24</v>
      </c>
      <c r="U1033" s="6" t="str">
        <f>VLOOKUP(O1033,'Customer List'!B:C,2,)</f>
        <v>Bhopal</v>
      </c>
      <c r="V1033" s="47"/>
      <c r="W1033" s="7">
        <v>45849</v>
      </c>
      <c r="X1033" s="6">
        <f t="shared" si="117"/>
        <v>2</v>
      </c>
      <c r="Y1033" s="6" t="str">
        <f t="shared" si="118"/>
        <v>Wednesday</v>
      </c>
      <c r="Z1033" s="6" t="str">
        <f t="shared" si="119"/>
        <v>Friday</v>
      </c>
    </row>
    <row r="1034" spans="1:26" x14ac:dyDescent="0.25">
      <c r="A1034" s="6">
        <f t="shared" si="114"/>
        <v>1033</v>
      </c>
      <c r="B1034" s="6" t="s">
        <v>902</v>
      </c>
      <c r="C1034" s="7">
        <v>45838</v>
      </c>
      <c r="D1034" s="7">
        <v>45845</v>
      </c>
      <c r="E1034" s="24">
        <v>182.4</v>
      </c>
      <c r="F1034" s="26">
        <f t="shared" si="116"/>
        <v>364.8</v>
      </c>
      <c r="G1034" s="8">
        <v>107210</v>
      </c>
      <c r="H1034" s="8" t="s">
        <v>1815</v>
      </c>
      <c r="I1034" s="8">
        <v>2</v>
      </c>
      <c r="J1034" s="8">
        <v>2</v>
      </c>
      <c r="K1034" s="8">
        <f t="shared" si="115"/>
        <v>0</v>
      </c>
      <c r="L1034" s="6" t="s">
        <v>934</v>
      </c>
      <c r="M1034" s="7">
        <v>45846</v>
      </c>
      <c r="N1034" s="9">
        <v>56544</v>
      </c>
      <c r="O1034" s="6" t="s">
        <v>636</v>
      </c>
      <c r="P1034" s="54">
        <v>58152920302</v>
      </c>
      <c r="Q1034" s="54" t="s">
        <v>46</v>
      </c>
      <c r="R1034" s="10">
        <v>4</v>
      </c>
      <c r="S1034" s="40"/>
      <c r="T1034" s="6" t="s">
        <v>24</v>
      </c>
      <c r="U1034" s="6" t="str">
        <f>VLOOKUP(O1034,'Customer List'!B:C,2,)</f>
        <v>Telangana</v>
      </c>
      <c r="V1034" s="47"/>
      <c r="W1034" s="7">
        <v>45847</v>
      </c>
      <c r="X1034" s="6">
        <f t="shared" si="117"/>
        <v>1</v>
      </c>
      <c r="Y1034" s="6" t="str">
        <f t="shared" si="118"/>
        <v>Tuesday</v>
      </c>
      <c r="Z1034" s="6" t="str">
        <f t="shared" si="119"/>
        <v>Wednesday</v>
      </c>
    </row>
    <row r="1035" spans="1:26" x14ac:dyDescent="0.25">
      <c r="A1035" s="6">
        <f t="shared" si="114"/>
        <v>1034</v>
      </c>
      <c r="B1035" s="6" t="s">
        <v>902</v>
      </c>
      <c r="C1035" s="7">
        <v>45838</v>
      </c>
      <c r="D1035" s="7">
        <v>45845</v>
      </c>
      <c r="E1035" s="24">
        <v>222</v>
      </c>
      <c r="F1035" s="26">
        <f t="shared" si="116"/>
        <v>222</v>
      </c>
      <c r="G1035" s="8">
        <v>126408</v>
      </c>
      <c r="H1035" s="8" t="s">
        <v>1474</v>
      </c>
      <c r="I1035" s="8">
        <v>1</v>
      </c>
      <c r="J1035" s="8">
        <v>1</v>
      </c>
      <c r="K1035" s="8">
        <f t="shared" si="115"/>
        <v>0</v>
      </c>
      <c r="L1035" s="6" t="s">
        <v>2063</v>
      </c>
      <c r="M1035" s="7">
        <v>45863</v>
      </c>
      <c r="N1035" s="9">
        <v>0</v>
      </c>
      <c r="O1035" s="6" t="s">
        <v>159</v>
      </c>
      <c r="P1035" s="54" t="s">
        <v>1144</v>
      </c>
      <c r="Q1035" s="54" t="s">
        <v>2061</v>
      </c>
      <c r="R1035" s="10">
        <v>4</v>
      </c>
      <c r="S1035" s="40" t="s">
        <v>2062</v>
      </c>
      <c r="T1035" s="6" t="s">
        <v>24</v>
      </c>
      <c r="U1035" s="6" t="str">
        <f>VLOOKUP(O1035,'Customer List'!B:C,2,)</f>
        <v>Noida</v>
      </c>
      <c r="V1035" s="47"/>
      <c r="W1035" s="7"/>
      <c r="X1035" s="6" t="str">
        <f t="shared" si="117"/>
        <v/>
      </c>
      <c r="Y1035" s="6" t="str">
        <f t="shared" si="118"/>
        <v>Friday</v>
      </c>
      <c r="Z1035" s="6" t="str">
        <f t="shared" si="119"/>
        <v/>
      </c>
    </row>
    <row r="1036" spans="1:26" x14ac:dyDescent="0.25">
      <c r="A1036" s="6">
        <f t="shared" si="114"/>
        <v>1035</v>
      </c>
      <c r="B1036" s="6" t="s">
        <v>902</v>
      </c>
      <c r="C1036" s="7">
        <v>45838</v>
      </c>
      <c r="D1036" s="7">
        <v>45845</v>
      </c>
      <c r="E1036" s="24">
        <v>175.8</v>
      </c>
      <c r="F1036" s="26">
        <f t="shared" si="116"/>
        <v>175.8</v>
      </c>
      <c r="G1036" s="8">
        <v>141710</v>
      </c>
      <c r="H1036" s="8" t="s">
        <v>1816</v>
      </c>
      <c r="I1036" s="8">
        <v>1</v>
      </c>
      <c r="J1036" s="8">
        <v>1</v>
      </c>
      <c r="K1036" s="8">
        <f t="shared" si="115"/>
        <v>0</v>
      </c>
      <c r="L1036" s="6" t="s">
        <v>1003</v>
      </c>
      <c r="M1036" s="7">
        <v>45847</v>
      </c>
      <c r="N1036" s="9">
        <v>26340.7</v>
      </c>
      <c r="O1036" s="6" t="s">
        <v>905</v>
      </c>
      <c r="P1036" s="54">
        <v>58152973480</v>
      </c>
      <c r="Q1036" s="54" t="s">
        <v>46</v>
      </c>
      <c r="R1036" s="10">
        <v>4</v>
      </c>
      <c r="S1036" s="40"/>
      <c r="T1036" s="6" t="s">
        <v>24</v>
      </c>
      <c r="U1036" s="6" t="str">
        <f>VLOOKUP(O1036,'Customer List'!B:C,2,)</f>
        <v>Bhopal</v>
      </c>
      <c r="V1036" s="47"/>
      <c r="W1036" s="7">
        <v>45849</v>
      </c>
      <c r="X1036" s="6">
        <f t="shared" si="117"/>
        <v>2</v>
      </c>
      <c r="Y1036" s="6" t="str">
        <f t="shared" si="118"/>
        <v>Wednesday</v>
      </c>
      <c r="Z1036" s="6" t="str">
        <f t="shared" si="119"/>
        <v>Friday</v>
      </c>
    </row>
    <row r="1037" spans="1:26" x14ac:dyDescent="0.25">
      <c r="A1037" s="6">
        <f t="shared" ref="A1037:A1100" si="120">A1036+1</f>
        <v>1036</v>
      </c>
      <c r="B1037" s="6" t="s">
        <v>902</v>
      </c>
      <c r="C1037" s="7">
        <v>45838</v>
      </c>
      <c r="D1037" s="7">
        <v>45845</v>
      </c>
      <c r="E1037" s="24">
        <v>231.75</v>
      </c>
      <c r="F1037" s="26">
        <f t="shared" si="116"/>
        <v>231.75</v>
      </c>
      <c r="G1037" s="8">
        <v>142534</v>
      </c>
      <c r="H1037" s="8" t="s">
        <v>1817</v>
      </c>
      <c r="I1037" s="8">
        <v>1</v>
      </c>
      <c r="J1037" s="8">
        <v>1</v>
      </c>
      <c r="K1037" s="8">
        <f t="shared" si="115"/>
        <v>0</v>
      </c>
      <c r="L1037" s="6" t="s">
        <v>934</v>
      </c>
      <c r="M1037" s="7">
        <v>45846</v>
      </c>
      <c r="N1037" s="9">
        <v>28737</v>
      </c>
      <c r="O1037" s="6" t="s">
        <v>636</v>
      </c>
      <c r="P1037" s="54">
        <v>58152920302</v>
      </c>
      <c r="Q1037" s="54" t="s">
        <v>46</v>
      </c>
      <c r="R1037" s="10">
        <v>4</v>
      </c>
      <c r="S1037" s="40"/>
      <c r="T1037" s="6" t="s">
        <v>24</v>
      </c>
      <c r="U1037" s="6" t="str">
        <f>VLOOKUP(O1037,'Customer List'!B:C,2,)</f>
        <v>Telangana</v>
      </c>
      <c r="V1037" s="47"/>
      <c r="W1037" s="7">
        <v>45847</v>
      </c>
      <c r="X1037" s="6">
        <f t="shared" si="117"/>
        <v>1</v>
      </c>
      <c r="Y1037" s="6" t="str">
        <f t="shared" si="118"/>
        <v>Tuesday</v>
      </c>
      <c r="Z1037" s="6" t="str">
        <f t="shared" si="119"/>
        <v>Wednesday</v>
      </c>
    </row>
    <row r="1038" spans="1:26" x14ac:dyDescent="0.25">
      <c r="A1038" s="6">
        <f t="shared" si="120"/>
        <v>1037</v>
      </c>
      <c r="B1038" s="6" t="s">
        <v>902</v>
      </c>
      <c r="C1038" s="7">
        <v>45838</v>
      </c>
      <c r="D1038" s="7">
        <v>45845</v>
      </c>
      <c r="E1038" s="24">
        <v>149.80000000000001</v>
      </c>
      <c r="F1038" s="26">
        <f t="shared" si="116"/>
        <v>149.80000000000001</v>
      </c>
      <c r="G1038" s="8">
        <v>162703</v>
      </c>
      <c r="H1038" s="8" t="s">
        <v>1818</v>
      </c>
      <c r="I1038" s="8">
        <v>1</v>
      </c>
      <c r="J1038" s="8">
        <v>1</v>
      </c>
      <c r="K1038" s="8">
        <f t="shared" si="115"/>
        <v>0</v>
      </c>
      <c r="L1038" s="6" t="s">
        <v>921</v>
      </c>
      <c r="M1038" s="7">
        <v>45846</v>
      </c>
      <c r="N1038" s="9">
        <v>22470</v>
      </c>
      <c r="O1038" s="6" t="s">
        <v>178</v>
      </c>
      <c r="P1038" s="54">
        <v>58152921433</v>
      </c>
      <c r="Q1038" s="54" t="s">
        <v>46</v>
      </c>
      <c r="R1038" s="10">
        <v>4</v>
      </c>
      <c r="S1038" s="40"/>
      <c r="T1038" s="6" t="s">
        <v>24</v>
      </c>
      <c r="U1038" s="6" t="str">
        <f>VLOOKUP(O1038,'Customer List'!B:C,2,)</f>
        <v>Kolkata</v>
      </c>
      <c r="V1038" s="47"/>
      <c r="W1038" s="7">
        <v>45847</v>
      </c>
      <c r="X1038" s="6">
        <f t="shared" si="117"/>
        <v>1</v>
      </c>
      <c r="Y1038" s="6" t="str">
        <f t="shared" si="118"/>
        <v>Tuesday</v>
      </c>
      <c r="Z1038" s="6" t="str">
        <f t="shared" si="119"/>
        <v>Wednesday</v>
      </c>
    </row>
    <row r="1039" spans="1:26" x14ac:dyDescent="0.25">
      <c r="A1039" s="6">
        <f t="shared" si="120"/>
        <v>1038</v>
      </c>
      <c r="B1039" s="6" t="s">
        <v>902</v>
      </c>
      <c r="C1039" s="7">
        <v>45838</v>
      </c>
      <c r="D1039" s="7">
        <v>45845</v>
      </c>
      <c r="E1039" s="24">
        <v>122.4</v>
      </c>
      <c r="F1039" s="26">
        <f t="shared" si="116"/>
        <v>122.4</v>
      </c>
      <c r="G1039" s="8">
        <v>300440</v>
      </c>
      <c r="H1039" s="8" t="s">
        <v>222</v>
      </c>
      <c r="I1039" s="8">
        <v>1</v>
      </c>
      <c r="J1039" s="8">
        <v>1</v>
      </c>
      <c r="K1039" s="8">
        <f t="shared" si="115"/>
        <v>0</v>
      </c>
      <c r="L1039" s="6" t="s">
        <v>935</v>
      </c>
      <c r="M1039" s="7">
        <v>45846</v>
      </c>
      <c r="N1039" s="9">
        <v>18972</v>
      </c>
      <c r="O1039" s="6" t="s">
        <v>632</v>
      </c>
      <c r="P1039" s="54">
        <v>58152921083</v>
      </c>
      <c r="Q1039" s="54" t="s">
        <v>46</v>
      </c>
      <c r="R1039" s="10">
        <v>4</v>
      </c>
      <c r="S1039" s="40"/>
      <c r="T1039" s="6" t="s">
        <v>24</v>
      </c>
      <c r="U1039" s="6" t="str">
        <f>VLOOKUP(O1039,'Customer List'!B:C,2,)</f>
        <v>Hyderabad</v>
      </c>
      <c r="V1039" s="47"/>
      <c r="W1039" s="7">
        <v>45847</v>
      </c>
      <c r="X1039" s="6">
        <f t="shared" si="117"/>
        <v>1</v>
      </c>
      <c r="Y1039" s="6" t="str">
        <f t="shared" si="118"/>
        <v>Tuesday</v>
      </c>
      <c r="Z1039" s="6" t="str">
        <f t="shared" si="119"/>
        <v>Wednesday</v>
      </c>
    </row>
    <row r="1040" spans="1:26" x14ac:dyDescent="0.25">
      <c r="A1040" s="6">
        <f t="shared" si="120"/>
        <v>1039</v>
      </c>
      <c r="B1040" s="6" t="s">
        <v>902</v>
      </c>
      <c r="C1040" s="7">
        <v>45838</v>
      </c>
      <c r="D1040" s="7">
        <v>45845</v>
      </c>
      <c r="E1040" s="24">
        <v>43.2</v>
      </c>
      <c r="F1040" s="26">
        <f t="shared" si="116"/>
        <v>43.2</v>
      </c>
      <c r="G1040" s="8">
        <v>300908</v>
      </c>
      <c r="H1040" s="8" t="s">
        <v>1819</v>
      </c>
      <c r="I1040" s="8">
        <v>1</v>
      </c>
      <c r="J1040" s="8">
        <v>1</v>
      </c>
      <c r="K1040" s="8">
        <f t="shared" si="115"/>
        <v>0</v>
      </c>
      <c r="L1040" s="6" t="s">
        <v>1016</v>
      </c>
      <c r="M1040" s="7">
        <v>45847</v>
      </c>
      <c r="N1040" s="9">
        <v>6912</v>
      </c>
      <c r="O1040" s="6" t="s">
        <v>214</v>
      </c>
      <c r="P1040" s="54" t="s">
        <v>1144</v>
      </c>
      <c r="Q1040" s="54" t="s">
        <v>1144</v>
      </c>
      <c r="R1040" s="10">
        <v>4</v>
      </c>
      <c r="S1040" s="40"/>
      <c r="T1040" s="6" t="s">
        <v>24</v>
      </c>
      <c r="U1040" s="6" t="str">
        <f>VLOOKUP(O1040,'Customer List'!B:C,2,)</f>
        <v>Delhi</v>
      </c>
      <c r="V1040" s="47"/>
      <c r="W1040" s="7"/>
      <c r="X1040" s="6" t="str">
        <f t="shared" si="117"/>
        <v/>
      </c>
      <c r="Y1040" s="6" t="str">
        <f t="shared" si="118"/>
        <v>Wednesday</v>
      </c>
      <c r="Z1040" s="6" t="str">
        <f t="shared" si="119"/>
        <v/>
      </c>
    </row>
    <row r="1041" spans="1:26" x14ac:dyDescent="0.25">
      <c r="A1041" s="6">
        <f t="shared" si="120"/>
        <v>1040</v>
      </c>
      <c r="B1041" s="6" t="s">
        <v>902</v>
      </c>
      <c r="C1041" s="7">
        <v>45838</v>
      </c>
      <c r="D1041" s="7">
        <v>45845</v>
      </c>
      <c r="E1041" s="24">
        <v>318</v>
      </c>
      <c r="F1041" s="26">
        <f t="shared" si="116"/>
        <v>318</v>
      </c>
      <c r="G1041" s="8">
        <v>302828</v>
      </c>
      <c r="H1041" s="8" t="s">
        <v>1820</v>
      </c>
      <c r="I1041" s="8">
        <v>1</v>
      </c>
      <c r="J1041" s="8">
        <v>1</v>
      </c>
      <c r="K1041" s="8">
        <f t="shared" si="115"/>
        <v>0</v>
      </c>
      <c r="L1041" s="6" t="s">
        <v>990</v>
      </c>
      <c r="M1041" s="7">
        <v>45847</v>
      </c>
      <c r="N1041" s="9">
        <v>39432</v>
      </c>
      <c r="O1041" s="6" t="s">
        <v>1914</v>
      </c>
      <c r="P1041" s="54">
        <v>58152973045</v>
      </c>
      <c r="Q1041" s="54" t="s">
        <v>46</v>
      </c>
      <c r="R1041" s="10">
        <v>4</v>
      </c>
      <c r="S1041" s="40"/>
      <c r="T1041" s="6" t="s">
        <v>24</v>
      </c>
      <c r="U1041" s="6" t="str">
        <f>VLOOKUP(O1041,'Customer List'!B:C,2,)</f>
        <v>Banglore</v>
      </c>
      <c r="V1041" s="47"/>
      <c r="W1041" s="7">
        <v>45848</v>
      </c>
      <c r="X1041" s="6">
        <f t="shared" si="117"/>
        <v>1</v>
      </c>
      <c r="Y1041" s="6" t="str">
        <f t="shared" si="118"/>
        <v>Wednesday</v>
      </c>
      <c r="Z1041" s="6" t="str">
        <f t="shared" si="119"/>
        <v>Thursday</v>
      </c>
    </row>
    <row r="1042" spans="1:26" x14ac:dyDescent="0.25">
      <c r="A1042" s="6">
        <f t="shared" si="120"/>
        <v>1041</v>
      </c>
      <c r="B1042" s="6" t="s">
        <v>902</v>
      </c>
      <c r="C1042" s="7">
        <v>45838</v>
      </c>
      <c r="D1042" s="7">
        <v>45845</v>
      </c>
      <c r="E1042" s="24">
        <v>138.6</v>
      </c>
      <c r="F1042" s="26">
        <f t="shared" si="116"/>
        <v>277.2</v>
      </c>
      <c r="G1042" s="8">
        <v>302940</v>
      </c>
      <c r="H1042" s="8" t="s">
        <v>1821</v>
      </c>
      <c r="I1042" s="8">
        <v>2</v>
      </c>
      <c r="J1042" s="8">
        <v>2</v>
      </c>
      <c r="K1042" s="8">
        <f t="shared" si="115"/>
        <v>0</v>
      </c>
      <c r="L1042" s="6" t="s">
        <v>935</v>
      </c>
      <c r="M1042" s="7">
        <v>45846</v>
      </c>
      <c r="N1042" s="9">
        <v>42966</v>
      </c>
      <c r="O1042" s="6" t="s">
        <v>632</v>
      </c>
      <c r="P1042" s="54">
        <v>58152921083</v>
      </c>
      <c r="Q1042" s="54" t="s">
        <v>46</v>
      </c>
      <c r="R1042" s="10">
        <v>4</v>
      </c>
      <c r="S1042" s="40"/>
      <c r="T1042" s="6" t="s">
        <v>24</v>
      </c>
      <c r="U1042" s="6" t="str">
        <f>VLOOKUP(O1042,'Customer List'!B:C,2,)</f>
        <v>Hyderabad</v>
      </c>
      <c r="V1042" s="47"/>
      <c r="W1042" s="7">
        <v>45847</v>
      </c>
      <c r="X1042" s="6">
        <f t="shared" si="117"/>
        <v>1</v>
      </c>
      <c r="Y1042" s="6" t="str">
        <f t="shared" si="118"/>
        <v>Tuesday</v>
      </c>
      <c r="Z1042" s="6" t="str">
        <f t="shared" si="119"/>
        <v>Wednesday</v>
      </c>
    </row>
    <row r="1043" spans="1:26" x14ac:dyDescent="0.25">
      <c r="A1043" s="6">
        <f t="shared" si="120"/>
        <v>1042</v>
      </c>
      <c r="B1043" s="6" t="s">
        <v>902</v>
      </c>
      <c r="C1043" s="7">
        <v>45838</v>
      </c>
      <c r="D1043" s="7">
        <v>45845</v>
      </c>
      <c r="E1043" s="24">
        <v>43.2</v>
      </c>
      <c r="F1043" s="26">
        <f t="shared" si="116"/>
        <v>43.2</v>
      </c>
      <c r="G1043" s="8">
        <v>304006</v>
      </c>
      <c r="H1043" s="8" t="s">
        <v>201</v>
      </c>
      <c r="I1043" s="8">
        <v>1</v>
      </c>
      <c r="J1043" s="8">
        <v>1</v>
      </c>
      <c r="K1043" s="8">
        <f t="shared" si="115"/>
        <v>0</v>
      </c>
      <c r="L1043" s="6" t="s">
        <v>1003</v>
      </c>
      <c r="M1043" s="7">
        <v>45847</v>
      </c>
      <c r="N1043" s="9">
        <v>6472.8</v>
      </c>
      <c r="O1043" s="6" t="s">
        <v>905</v>
      </c>
      <c r="P1043" s="54">
        <v>58152973480</v>
      </c>
      <c r="Q1043" s="54" t="s">
        <v>46</v>
      </c>
      <c r="R1043" s="10">
        <v>4</v>
      </c>
      <c r="S1043" s="40"/>
      <c r="T1043" s="6" t="s">
        <v>24</v>
      </c>
      <c r="U1043" s="6" t="str">
        <f>VLOOKUP(O1043,'Customer List'!B:C,2,)</f>
        <v>Bhopal</v>
      </c>
      <c r="V1043" s="47"/>
      <c r="W1043" s="7">
        <v>45849</v>
      </c>
      <c r="X1043" s="6">
        <f t="shared" si="117"/>
        <v>2</v>
      </c>
      <c r="Y1043" s="6" t="str">
        <f t="shared" si="118"/>
        <v>Wednesday</v>
      </c>
      <c r="Z1043" s="6" t="str">
        <f t="shared" si="119"/>
        <v>Friday</v>
      </c>
    </row>
    <row r="1044" spans="1:26" x14ac:dyDescent="0.25">
      <c r="A1044" s="6">
        <f t="shared" si="120"/>
        <v>1043</v>
      </c>
      <c r="B1044" s="6" t="s">
        <v>902</v>
      </c>
      <c r="C1044" s="7">
        <v>45838</v>
      </c>
      <c r="D1044" s="7">
        <v>45845</v>
      </c>
      <c r="E1044" s="24">
        <v>79.2</v>
      </c>
      <c r="F1044" s="26">
        <f t="shared" si="116"/>
        <v>237.60000000000002</v>
      </c>
      <c r="G1044" s="8">
        <v>304112</v>
      </c>
      <c r="H1044" s="8" t="s">
        <v>1595</v>
      </c>
      <c r="I1044" s="8">
        <v>3</v>
      </c>
      <c r="J1044" s="8">
        <v>3</v>
      </c>
      <c r="K1044" s="8">
        <f t="shared" si="115"/>
        <v>0</v>
      </c>
      <c r="L1044" s="6" t="s">
        <v>935</v>
      </c>
      <c r="M1044" s="7">
        <v>45846</v>
      </c>
      <c r="N1044" s="9">
        <v>36828</v>
      </c>
      <c r="O1044" s="6" t="s">
        <v>632</v>
      </c>
      <c r="P1044" s="54">
        <v>58152921083</v>
      </c>
      <c r="Q1044" s="54" t="s">
        <v>46</v>
      </c>
      <c r="R1044" s="10">
        <v>4</v>
      </c>
      <c r="S1044" s="40"/>
      <c r="T1044" s="6" t="s">
        <v>24</v>
      </c>
      <c r="U1044" s="6" t="str">
        <f>VLOOKUP(O1044,'Customer List'!B:C,2,)</f>
        <v>Hyderabad</v>
      </c>
      <c r="V1044" s="47"/>
      <c r="W1044" s="7">
        <v>45847</v>
      </c>
      <c r="X1044" s="6">
        <f t="shared" si="117"/>
        <v>1</v>
      </c>
      <c r="Y1044" s="6" t="str">
        <f t="shared" si="118"/>
        <v>Tuesday</v>
      </c>
      <c r="Z1044" s="6" t="str">
        <f t="shared" si="119"/>
        <v>Wednesday</v>
      </c>
    </row>
    <row r="1045" spans="1:26" x14ac:dyDescent="0.25">
      <c r="A1045" s="6">
        <f t="shared" si="120"/>
        <v>1044</v>
      </c>
      <c r="B1045" s="6" t="s">
        <v>902</v>
      </c>
      <c r="C1045" s="7">
        <v>45838</v>
      </c>
      <c r="D1045" s="7">
        <v>45845</v>
      </c>
      <c r="E1045" s="24">
        <v>326.25</v>
      </c>
      <c r="F1045" s="26">
        <f t="shared" si="116"/>
        <v>326.25</v>
      </c>
      <c r="G1045" s="8">
        <v>304140</v>
      </c>
      <c r="H1045" s="8" t="s">
        <v>1822</v>
      </c>
      <c r="I1045" s="8">
        <v>1</v>
      </c>
      <c r="J1045" s="8">
        <v>1</v>
      </c>
      <c r="K1045" s="8">
        <f t="shared" si="115"/>
        <v>0</v>
      </c>
      <c r="L1045" s="6" t="s">
        <v>929</v>
      </c>
      <c r="M1045" s="7">
        <v>45846</v>
      </c>
      <c r="N1045" s="9">
        <v>40455</v>
      </c>
      <c r="O1045" s="6" t="s">
        <v>906</v>
      </c>
      <c r="P1045" s="54">
        <v>58152921293</v>
      </c>
      <c r="Q1045" s="54" t="s">
        <v>46</v>
      </c>
      <c r="R1045" s="10">
        <v>4</v>
      </c>
      <c r="S1045" s="40"/>
      <c r="T1045" s="6" t="s">
        <v>24</v>
      </c>
      <c r="U1045" s="6" t="str">
        <f>VLOOKUP(O1045,'Customer List'!B:C,2,)</f>
        <v>Banglore</v>
      </c>
      <c r="V1045" s="47"/>
      <c r="W1045" s="7">
        <v>45847</v>
      </c>
      <c r="X1045" s="6">
        <f t="shared" si="117"/>
        <v>1</v>
      </c>
      <c r="Y1045" s="6" t="str">
        <f t="shared" si="118"/>
        <v>Tuesday</v>
      </c>
      <c r="Z1045" s="6" t="str">
        <f t="shared" si="119"/>
        <v>Wednesday</v>
      </c>
    </row>
    <row r="1046" spans="1:26" x14ac:dyDescent="0.25">
      <c r="A1046" s="6">
        <f t="shared" si="120"/>
        <v>1045</v>
      </c>
      <c r="B1046" s="6" t="s">
        <v>902</v>
      </c>
      <c r="C1046" s="7">
        <v>45838</v>
      </c>
      <c r="D1046" s="7">
        <v>45845</v>
      </c>
      <c r="E1046" s="24">
        <v>189.6</v>
      </c>
      <c r="F1046" s="26">
        <f t="shared" si="116"/>
        <v>568.79999999999995</v>
      </c>
      <c r="G1046" s="8">
        <v>304810</v>
      </c>
      <c r="H1046" s="8" t="s">
        <v>1823</v>
      </c>
      <c r="I1046" s="8">
        <v>3</v>
      </c>
      <c r="J1046" s="8">
        <v>3</v>
      </c>
      <c r="K1046" s="8">
        <f t="shared" si="115"/>
        <v>0</v>
      </c>
      <c r="L1046" s="6" t="s">
        <v>935</v>
      </c>
      <c r="M1046" s="7">
        <v>45846</v>
      </c>
      <c r="N1046" s="9">
        <v>88164</v>
      </c>
      <c r="O1046" s="6" t="s">
        <v>632</v>
      </c>
      <c r="P1046" s="54">
        <v>58152921083</v>
      </c>
      <c r="Q1046" s="54" t="s">
        <v>46</v>
      </c>
      <c r="R1046" s="10">
        <v>4</v>
      </c>
      <c r="S1046" s="40"/>
      <c r="T1046" s="6" t="s">
        <v>24</v>
      </c>
      <c r="U1046" s="6" t="str">
        <f>VLOOKUP(O1046,'Customer List'!B:C,2,)</f>
        <v>Hyderabad</v>
      </c>
      <c r="V1046" s="47"/>
      <c r="W1046" s="7">
        <v>45847</v>
      </c>
      <c r="X1046" s="6">
        <f t="shared" si="117"/>
        <v>1</v>
      </c>
      <c r="Y1046" s="6" t="str">
        <f t="shared" si="118"/>
        <v>Tuesday</v>
      </c>
      <c r="Z1046" s="6" t="str">
        <f t="shared" si="119"/>
        <v>Wednesday</v>
      </c>
    </row>
    <row r="1047" spans="1:26" x14ac:dyDescent="0.25">
      <c r="A1047" s="6">
        <f t="shared" si="120"/>
        <v>1046</v>
      </c>
      <c r="B1047" s="6" t="s">
        <v>902</v>
      </c>
      <c r="C1047" s="7">
        <v>45838</v>
      </c>
      <c r="D1047" s="7">
        <v>45845</v>
      </c>
      <c r="E1047" s="24">
        <v>214.8</v>
      </c>
      <c r="F1047" s="26">
        <f t="shared" si="116"/>
        <v>214.8</v>
      </c>
      <c r="G1047" s="8">
        <v>305026</v>
      </c>
      <c r="H1047" s="8" t="s">
        <v>1824</v>
      </c>
      <c r="I1047" s="8">
        <v>1</v>
      </c>
      <c r="J1047" s="8">
        <v>1</v>
      </c>
      <c r="K1047" s="8">
        <f t="shared" si="115"/>
        <v>0</v>
      </c>
      <c r="L1047" s="6" t="s">
        <v>994</v>
      </c>
      <c r="M1047" s="7">
        <v>45847</v>
      </c>
      <c r="N1047" s="9">
        <v>33294</v>
      </c>
      <c r="O1047" s="6" t="s">
        <v>627</v>
      </c>
      <c r="P1047" s="54">
        <v>58152972161</v>
      </c>
      <c r="Q1047" s="54" t="s">
        <v>46</v>
      </c>
      <c r="R1047" s="10">
        <v>4</v>
      </c>
      <c r="S1047" s="40"/>
      <c r="T1047" s="6" t="s">
        <v>24</v>
      </c>
      <c r="U1047" s="6" t="str">
        <f>VLOOKUP(O1047,'Customer List'!B:C,2,)</f>
        <v>Hyderabad</v>
      </c>
      <c r="V1047" s="47"/>
      <c r="W1047" s="7">
        <v>45848</v>
      </c>
      <c r="X1047" s="6">
        <f t="shared" si="117"/>
        <v>1</v>
      </c>
      <c r="Y1047" s="6" t="str">
        <f t="shared" si="118"/>
        <v>Wednesday</v>
      </c>
      <c r="Z1047" s="6" t="str">
        <f t="shared" si="119"/>
        <v>Thursday</v>
      </c>
    </row>
    <row r="1048" spans="1:26" x14ac:dyDescent="0.25">
      <c r="A1048" s="6">
        <f t="shared" si="120"/>
        <v>1047</v>
      </c>
      <c r="B1048" s="6" t="s">
        <v>902</v>
      </c>
      <c r="C1048" s="7">
        <v>45838</v>
      </c>
      <c r="D1048" s="7">
        <v>45845</v>
      </c>
      <c r="E1048" s="24">
        <v>63.6</v>
      </c>
      <c r="F1048" s="26">
        <f t="shared" si="116"/>
        <v>63.6</v>
      </c>
      <c r="G1048" s="8">
        <v>307807</v>
      </c>
      <c r="H1048" s="8" t="s">
        <v>226</v>
      </c>
      <c r="I1048" s="8">
        <v>1</v>
      </c>
      <c r="J1048" s="8">
        <v>1</v>
      </c>
      <c r="K1048" s="8">
        <f t="shared" ref="K1048" si="121">I1048-J1048</f>
        <v>0</v>
      </c>
      <c r="L1048" s="6" t="s">
        <v>1003</v>
      </c>
      <c r="M1048" s="7">
        <v>45847</v>
      </c>
      <c r="N1048" s="9">
        <v>9529.4</v>
      </c>
      <c r="O1048" s="6" t="s">
        <v>904</v>
      </c>
      <c r="P1048" s="54">
        <v>58152973480</v>
      </c>
      <c r="Q1048" s="54" t="s">
        <v>46</v>
      </c>
      <c r="R1048" s="10">
        <v>4</v>
      </c>
      <c r="S1048" s="40"/>
      <c r="T1048" s="6" t="s">
        <v>24</v>
      </c>
      <c r="U1048" s="6" t="str">
        <f>VLOOKUP(O1048,'Customer List'!B:C,2,)</f>
        <v>Bhopal</v>
      </c>
      <c r="V1048" s="47"/>
      <c r="W1048" s="7">
        <v>45849</v>
      </c>
      <c r="X1048" s="6">
        <f t="shared" si="117"/>
        <v>2</v>
      </c>
      <c r="Y1048" s="6" t="str">
        <f t="shared" si="118"/>
        <v>Wednesday</v>
      </c>
      <c r="Z1048" s="6" t="str">
        <f t="shared" si="119"/>
        <v>Friday</v>
      </c>
    </row>
    <row r="1049" spans="1:26" x14ac:dyDescent="0.25">
      <c r="A1049" s="6">
        <f t="shared" si="120"/>
        <v>1048</v>
      </c>
      <c r="B1049" s="6" t="s">
        <v>902</v>
      </c>
      <c r="C1049" s="7">
        <v>45838</v>
      </c>
      <c r="D1049" s="7">
        <v>45845</v>
      </c>
      <c r="E1049" s="24">
        <v>318</v>
      </c>
      <c r="F1049" s="26">
        <f t="shared" si="116"/>
        <v>318</v>
      </c>
      <c r="G1049" s="8">
        <v>308120</v>
      </c>
      <c r="H1049" s="8" t="s">
        <v>1717</v>
      </c>
      <c r="I1049" s="8">
        <v>1</v>
      </c>
      <c r="J1049" s="8">
        <v>1</v>
      </c>
      <c r="K1049" s="8">
        <f t="shared" ref="K1049:K1080" si="122">I1049-J1049</f>
        <v>0</v>
      </c>
      <c r="L1049" s="6" t="s">
        <v>1011</v>
      </c>
      <c r="M1049" s="7">
        <v>45847</v>
      </c>
      <c r="N1049" s="9">
        <v>59148</v>
      </c>
      <c r="O1049" s="6" t="s">
        <v>631</v>
      </c>
      <c r="P1049" s="54" t="s">
        <v>642</v>
      </c>
      <c r="Q1049" s="54" t="s">
        <v>643</v>
      </c>
      <c r="R1049" s="10">
        <v>4</v>
      </c>
      <c r="S1049" s="40"/>
      <c r="T1049" s="6" t="s">
        <v>24</v>
      </c>
      <c r="U1049" s="6" t="str">
        <f>VLOOKUP(O1049,'Customer List'!B:C,2,)</f>
        <v>Delhi</v>
      </c>
      <c r="V1049" s="47"/>
      <c r="W1049" s="7"/>
      <c r="X1049" s="6" t="str">
        <f t="shared" si="117"/>
        <v/>
      </c>
      <c r="Y1049" s="6" t="str">
        <f t="shared" si="118"/>
        <v>Wednesday</v>
      </c>
      <c r="Z1049" s="6" t="str">
        <f t="shared" si="119"/>
        <v/>
      </c>
    </row>
    <row r="1050" spans="1:26" x14ac:dyDescent="0.25">
      <c r="A1050" s="6">
        <f t="shared" si="120"/>
        <v>1049</v>
      </c>
      <c r="B1050" s="6" t="s">
        <v>902</v>
      </c>
      <c r="C1050" s="7">
        <v>45838</v>
      </c>
      <c r="D1050" s="7">
        <v>45845</v>
      </c>
      <c r="E1050" s="24">
        <v>175.2</v>
      </c>
      <c r="F1050" s="26">
        <f t="shared" si="116"/>
        <v>175.2</v>
      </c>
      <c r="G1050" s="8">
        <v>310912</v>
      </c>
      <c r="H1050" s="8" t="s">
        <v>1825</v>
      </c>
      <c r="I1050" s="8">
        <v>1</v>
      </c>
      <c r="J1050" s="8">
        <v>1</v>
      </c>
      <c r="K1050" s="8">
        <f t="shared" si="122"/>
        <v>0</v>
      </c>
      <c r="L1050" s="6" t="s">
        <v>929</v>
      </c>
      <c r="M1050" s="7">
        <v>45846</v>
      </c>
      <c r="N1050" s="9">
        <v>27156</v>
      </c>
      <c r="O1050" s="6" t="s">
        <v>906</v>
      </c>
      <c r="P1050" s="54">
        <v>58152921293</v>
      </c>
      <c r="Q1050" s="54" t="s">
        <v>46</v>
      </c>
      <c r="R1050" s="10">
        <v>4</v>
      </c>
      <c r="S1050" s="40"/>
      <c r="T1050" s="6" t="s">
        <v>24</v>
      </c>
      <c r="U1050" s="6" t="str">
        <f>VLOOKUP(O1050,'Customer List'!B:C,2,)</f>
        <v>Banglore</v>
      </c>
      <c r="V1050" s="47"/>
      <c r="W1050" s="7">
        <v>45847</v>
      </c>
      <c r="X1050" s="6">
        <f t="shared" si="117"/>
        <v>1</v>
      </c>
      <c r="Y1050" s="6" t="str">
        <f t="shared" si="118"/>
        <v>Tuesday</v>
      </c>
      <c r="Z1050" s="6" t="str">
        <f t="shared" si="119"/>
        <v>Wednesday</v>
      </c>
    </row>
    <row r="1051" spans="1:26" x14ac:dyDescent="0.25">
      <c r="A1051" s="6">
        <f t="shared" si="120"/>
        <v>1050</v>
      </c>
      <c r="B1051" s="6" t="s">
        <v>902</v>
      </c>
      <c r="C1051" s="7">
        <v>45838</v>
      </c>
      <c r="D1051" s="7">
        <v>45845</v>
      </c>
      <c r="E1051" s="24">
        <v>189.6</v>
      </c>
      <c r="F1051" s="26">
        <f t="shared" si="116"/>
        <v>189.6</v>
      </c>
      <c r="G1051" s="8">
        <v>310914</v>
      </c>
      <c r="H1051" s="8" t="s">
        <v>1826</v>
      </c>
      <c r="I1051" s="8">
        <v>1</v>
      </c>
      <c r="J1051" s="8">
        <v>1</v>
      </c>
      <c r="K1051" s="8">
        <f t="shared" si="122"/>
        <v>0</v>
      </c>
      <c r="L1051" s="6" t="s">
        <v>994</v>
      </c>
      <c r="M1051" s="7">
        <v>45847</v>
      </c>
      <c r="N1051" s="9">
        <v>29388</v>
      </c>
      <c r="O1051" s="6" t="s">
        <v>627</v>
      </c>
      <c r="P1051" s="54">
        <v>58152972161</v>
      </c>
      <c r="Q1051" s="54" t="s">
        <v>46</v>
      </c>
      <c r="R1051" s="10">
        <v>4</v>
      </c>
      <c r="S1051" s="40"/>
      <c r="T1051" s="6" t="s">
        <v>24</v>
      </c>
      <c r="U1051" s="6" t="str">
        <f>VLOOKUP(O1051,'Customer List'!B:C,2,)</f>
        <v>Hyderabad</v>
      </c>
      <c r="V1051" s="47"/>
      <c r="W1051" s="7">
        <v>45848</v>
      </c>
      <c r="X1051" s="6">
        <f t="shared" si="117"/>
        <v>1</v>
      </c>
      <c r="Y1051" s="6" t="str">
        <f t="shared" si="118"/>
        <v>Wednesday</v>
      </c>
      <c r="Z1051" s="6" t="str">
        <f t="shared" si="119"/>
        <v>Thursday</v>
      </c>
    </row>
    <row r="1052" spans="1:26" x14ac:dyDescent="0.25">
      <c r="A1052" s="6">
        <f t="shared" si="120"/>
        <v>1051</v>
      </c>
      <c r="B1052" s="6" t="s">
        <v>902</v>
      </c>
      <c r="C1052" s="7">
        <v>45838</v>
      </c>
      <c r="D1052" s="7">
        <v>45845</v>
      </c>
      <c r="E1052" s="24">
        <v>66</v>
      </c>
      <c r="F1052" s="26">
        <f t="shared" si="116"/>
        <v>66</v>
      </c>
      <c r="G1052" s="8">
        <v>314507</v>
      </c>
      <c r="H1052" s="8" t="s">
        <v>1827</v>
      </c>
      <c r="I1052" s="8">
        <v>1</v>
      </c>
      <c r="J1052" s="8">
        <v>1</v>
      </c>
      <c r="K1052" s="8">
        <f t="shared" si="122"/>
        <v>0</v>
      </c>
      <c r="L1052" s="6" t="s">
        <v>1003</v>
      </c>
      <c r="M1052" s="7">
        <v>45847</v>
      </c>
      <c r="N1052" s="9">
        <v>9889</v>
      </c>
      <c r="O1052" s="6" t="s">
        <v>904</v>
      </c>
      <c r="P1052" s="54">
        <v>58152973480</v>
      </c>
      <c r="Q1052" s="54" t="s">
        <v>46</v>
      </c>
      <c r="R1052" s="10">
        <v>4</v>
      </c>
      <c r="S1052" s="40"/>
      <c r="T1052" s="6" t="s">
        <v>24</v>
      </c>
      <c r="U1052" s="6" t="str">
        <f>VLOOKUP(O1052,'Customer List'!B:C,2,)</f>
        <v>Bhopal</v>
      </c>
      <c r="V1052" s="47"/>
      <c r="W1052" s="7">
        <v>45849</v>
      </c>
      <c r="X1052" s="6">
        <f t="shared" si="117"/>
        <v>2</v>
      </c>
      <c r="Y1052" s="6" t="str">
        <f t="shared" si="118"/>
        <v>Wednesday</v>
      </c>
      <c r="Z1052" s="6" t="str">
        <f t="shared" si="119"/>
        <v>Friday</v>
      </c>
    </row>
    <row r="1053" spans="1:26" x14ac:dyDescent="0.25">
      <c r="A1053" s="6">
        <f t="shared" si="120"/>
        <v>1052</v>
      </c>
      <c r="B1053" s="6" t="s">
        <v>902</v>
      </c>
      <c r="C1053" s="7">
        <v>45838</v>
      </c>
      <c r="D1053" s="7">
        <v>45845</v>
      </c>
      <c r="E1053" s="24">
        <v>229.2</v>
      </c>
      <c r="F1053" s="26">
        <f t="shared" si="116"/>
        <v>229.2</v>
      </c>
      <c r="G1053" s="8">
        <v>314512</v>
      </c>
      <c r="H1053" s="8" t="s">
        <v>1828</v>
      </c>
      <c r="I1053" s="8">
        <v>1</v>
      </c>
      <c r="J1053" s="8">
        <v>1</v>
      </c>
      <c r="K1053" s="8">
        <f t="shared" si="122"/>
        <v>0</v>
      </c>
      <c r="L1053" s="6" t="s">
        <v>1014</v>
      </c>
      <c r="M1053" s="7">
        <v>45847</v>
      </c>
      <c r="N1053" s="9">
        <v>36290</v>
      </c>
      <c r="O1053" s="6" t="s">
        <v>219</v>
      </c>
      <c r="P1053" s="54" t="s">
        <v>1144</v>
      </c>
      <c r="Q1053" s="54" t="s">
        <v>1144</v>
      </c>
      <c r="R1053" s="10">
        <v>4</v>
      </c>
      <c r="S1053" s="40"/>
      <c r="T1053" s="6" t="s">
        <v>24</v>
      </c>
      <c r="U1053" s="6" t="str">
        <f>VLOOKUP(O1053,'Customer List'!B:C,2,)</f>
        <v>Delhi</v>
      </c>
      <c r="V1053" s="47"/>
      <c r="W1053" s="7"/>
      <c r="X1053" s="6" t="str">
        <f t="shared" si="117"/>
        <v/>
      </c>
      <c r="Y1053" s="6" t="str">
        <f t="shared" si="118"/>
        <v>Wednesday</v>
      </c>
      <c r="Z1053" s="6" t="str">
        <f t="shared" si="119"/>
        <v/>
      </c>
    </row>
    <row r="1054" spans="1:26" x14ac:dyDescent="0.25">
      <c r="A1054" s="6">
        <f t="shared" si="120"/>
        <v>1053</v>
      </c>
      <c r="B1054" s="6" t="s">
        <v>902</v>
      </c>
      <c r="C1054" s="7">
        <v>45838</v>
      </c>
      <c r="D1054" s="7">
        <v>45845</v>
      </c>
      <c r="E1054" s="24">
        <v>208.2</v>
      </c>
      <c r="F1054" s="26">
        <f t="shared" si="116"/>
        <v>208.2</v>
      </c>
      <c r="G1054" s="8">
        <v>320828</v>
      </c>
      <c r="H1054" s="8" t="s">
        <v>1829</v>
      </c>
      <c r="I1054" s="8">
        <v>1</v>
      </c>
      <c r="J1054" s="8">
        <v>1</v>
      </c>
      <c r="K1054" s="8">
        <f t="shared" si="122"/>
        <v>0</v>
      </c>
      <c r="L1054" s="6" t="s">
        <v>1011</v>
      </c>
      <c r="M1054" s="7">
        <v>45847</v>
      </c>
      <c r="N1054" s="9">
        <v>48406.5</v>
      </c>
      <c r="O1054" s="6" t="s">
        <v>631</v>
      </c>
      <c r="P1054" s="54" t="s">
        <v>642</v>
      </c>
      <c r="Q1054" s="54" t="s">
        <v>643</v>
      </c>
      <c r="R1054" s="10">
        <v>4</v>
      </c>
      <c r="S1054" s="40"/>
      <c r="T1054" s="6" t="s">
        <v>24</v>
      </c>
      <c r="U1054" s="6" t="str">
        <f>VLOOKUP(O1054,'Customer List'!B:C,2,)</f>
        <v>Delhi</v>
      </c>
      <c r="V1054" s="47"/>
      <c r="W1054" s="7"/>
      <c r="X1054" s="6" t="str">
        <f t="shared" si="117"/>
        <v/>
      </c>
      <c r="Y1054" s="6" t="str">
        <f t="shared" si="118"/>
        <v>Wednesday</v>
      </c>
      <c r="Z1054" s="6" t="str">
        <f t="shared" si="119"/>
        <v/>
      </c>
    </row>
    <row r="1055" spans="1:26" x14ac:dyDescent="0.25">
      <c r="A1055" s="6">
        <f t="shared" si="120"/>
        <v>1054</v>
      </c>
      <c r="B1055" s="6" t="s">
        <v>902</v>
      </c>
      <c r="C1055" s="7">
        <v>45838</v>
      </c>
      <c r="D1055" s="7">
        <v>45845</v>
      </c>
      <c r="E1055" s="24">
        <v>313.5</v>
      </c>
      <c r="F1055" s="26">
        <f t="shared" si="116"/>
        <v>313.5</v>
      </c>
      <c r="G1055" s="8">
        <v>323050</v>
      </c>
      <c r="H1055" s="8" t="s">
        <v>1830</v>
      </c>
      <c r="I1055" s="8">
        <v>1</v>
      </c>
      <c r="J1055" s="8">
        <v>1</v>
      </c>
      <c r="K1055" s="8">
        <f t="shared" si="122"/>
        <v>0</v>
      </c>
      <c r="L1055" s="6" t="s">
        <v>931</v>
      </c>
      <c r="M1055" s="7">
        <v>45846</v>
      </c>
      <c r="N1055" s="9">
        <v>42113</v>
      </c>
      <c r="O1055" s="6" t="s">
        <v>294</v>
      </c>
      <c r="P1055" s="54">
        <v>58152921212</v>
      </c>
      <c r="Q1055" s="54" t="s">
        <v>46</v>
      </c>
      <c r="R1055" s="10">
        <v>4</v>
      </c>
      <c r="S1055" s="40"/>
      <c r="T1055" s="6" t="s">
        <v>24</v>
      </c>
      <c r="U1055" s="6" t="str">
        <f>VLOOKUP(O1055,'Customer List'!B:C,2,)</f>
        <v>Banglore</v>
      </c>
      <c r="V1055" s="47"/>
      <c r="W1055" s="7">
        <v>45847</v>
      </c>
      <c r="X1055" s="6">
        <f t="shared" si="117"/>
        <v>1</v>
      </c>
      <c r="Y1055" s="6" t="str">
        <f t="shared" si="118"/>
        <v>Tuesday</v>
      </c>
      <c r="Z1055" s="6" t="str">
        <f t="shared" si="119"/>
        <v>Wednesday</v>
      </c>
    </row>
    <row r="1056" spans="1:26" x14ac:dyDescent="0.25">
      <c r="A1056" s="6">
        <f t="shared" si="120"/>
        <v>1055</v>
      </c>
      <c r="B1056" s="6" t="s">
        <v>902</v>
      </c>
      <c r="C1056" s="7">
        <v>45838</v>
      </c>
      <c r="D1056" s="7">
        <v>45845</v>
      </c>
      <c r="E1056" s="24">
        <v>58.8</v>
      </c>
      <c r="F1056" s="26">
        <f t="shared" si="116"/>
        <v>58.8</v>
      </c>
      <c r="G1056" s="8">
        <v>328605</v>
      </c>
      <c r="H1056" s="8" t="s">
        <v>1831</v>
      </c>
      <c r="I1056" s="8">
        <v>1</v>
      </c>
      <c r="J1056" s="8">
        <v>1</v>
      </c>
      <c r="K1056" s="8">
        <f t="shared" si="122"/>
        <v>0</v>
      </c>
      <c r="L1056" s="6" t="s">
        <v>1003</v>
      </c>
      <c r="M1056" s="7">
        <v>45847</v>
      </c>
      <c r="N1056" s="9">
        <v>8810.2000000000007</v>
      </c>
      <c r="O1056" s="6" t="s">
        <v>904</v>
      </c>
      <c r="P1056" s="54">
        <v>58152973480</v>
      </c>
      <c r="Q1056" s="54" t="s">
        <v>46</v>
      </c>
      <c r="R1056" s="10">
        <v>4</v>
      </c>
      <c r="S1056" s="40"/>
      <c r="T1056" s="6" t="s">
        <v>24</v>
      </c>
      <c r="U1056" s="6" t="str">
        <f>VLOOKUP(O1056,'Customer List'!B:C,2,)</f>
        <v>Bhopal</v>
      </c>
      <c r="V1056" s="47"/>
      <c r="W1056" s="7">
        <v>45849</v>
      </c>
      <c r="X1056" s="6">
        <f t="shared" si="117"/>
        <v>2</v>
      </c>
      <c r="Y1056" s="6" t="str">
        <f t="shared" si="118"/>
        <v>Wednesday</v>
      </c>
      <c r="Z1056" s="6" t="str">
        <f t="shared" si="119"/>
        <v>Friday</v>
      </c>
    </row>
    <row r="1057" spans="1:26" x14ac:dyDescent="0.25">
      <c r="A1057" s="6">
        <f t="shared" si="120"/>
        <v>1056</v>
      </c>
      <c r="B1057" s="6" t="s">
        <v>902</v>
      </c>
      <c r="C1057" s="7">
        <v>45838</v>
      </c>
      <c r="D1057" s="7">
        <v>45845</v>
      </c>
      <c r="E1057" s="24">
        <v>175.8</v>
      </c>
      <c r="F1057" s="26">
        <f t="shared" si="116"/>
        <v>175.8</v>
      </c>
      <c r="G1057" s="8">
        <v>328624</v>
      </c>
      <c r="H1057" s="8" t="s">
        <v>1832</v>
      </c>
      <c r="I1057" s="8">
        <v>1</v>
      </c>
      <c r="J1057" s="8">
        <v>1</v>
      </c>
      <c r="K1057" s="8">
        <f t="shared" si="122"/>
        <v>0</v>
      </c>
      <c r="L1057" s="6" t="s">
        <v>1011</v>
      </c>
      <c r="M1057" s="7">
        <v>45847</v>
      </c>
      <c r="N1057" s="9">
        <v>40873.5</v>
      </c>
      <c r="O1057" s="6" t="s">
        <v>631</v>
      </c>
      <c r="P1057" s="54" t="s">
        <v>642</v>
      </c>
      <c r="Q1057" s="54" t="s">
        <v>643</v>
      </c>
      <c r="R1057" s="10">
        <v>4</v>
      </c>
      <c r="S1057" s="40"/>
      <c r="T1057" s="6" t="s">
        <v>24</v>
      </c>
      <c r="U1057" s="6" t="str">
        <f>VLOOKUP(O1057,'Customer List'!B:C,2,)</f>
        <v>Delhi</v>
      </c>
      <c r="V1057" s="47"/>
      <c r="W1057" s="7"/>
      <c r="X1057" s="6" t="str">
        <f t="shared" si="117"/>
        <v/>
      </c>
      <c r="Y1057" s="6" t="str">
        <f t="shared" si="118"/>
        <v>Wednesday</v>
      </c>
      <c r="Z1057" s="6" t="str">
        <f t="shared" si="119"/>
        <v/>
      </c>
    </row>
    <row r="1058" spans="1:26" x14ac:dyDescent="0.25">
      <c r="A1058" s="6">
        <f t="shared" si="120"/>
        <v>1057</v>
      </c>
      <c r="B1058" s="6" t="s">
        <v>902</v>
      </c>
      <c r="C1058" s="7">
        <v>45838</v>
      </c>
      <c r="D1058" s="7">
        <v>45845</v>
      </c>
      <c r="E1058" s="24">
        <v>188.4</v>
      </c>
      <c r="F1058" s="26">
        <f t="shared" si="116"/>
        <v>188.4</v>
      </c>
      <c r="G1058" s="8">
        <v>329908</v>
      </c>
      <c r="H1058" s="8" t="s">
        <v>1422</v>
      </c>
      <c r="I1058" s="8">
        <v>1</v>
      </c>
      <c r="J1058" s="8">
        <v>1</v>
      </c>
      <c r="K1058" s="8">
        <f t="shared" si="122"/>
        <v>0</v>
      </c>
      <c r="L1058" s="6" t="s">
        <v>1012</v>
      </c>
      <c r="M1058" s="7">
        <v>45847</v>
      </c>
      <c r="N1058" s="9">
        <v>43803</v>
      </c>
      <c r="O1058" s="6" t="s">
        <v>631</v>
      </c>
      <c r="P1058" s="54" t="s">
        <v>642</v>
      </c>
      <c r="Q1058" s="54" t="s">
        <v>643</v>
      </c>
      <c r="R1058" s="10">
        <v>4</v>
      </c>
      <c r="S1058" s="40"/>
      <c r="T1058" s="6" t="s">
        <v>24</v>
      </c>
      <c r="U1058" s="6" t="str">
        <f>VLOOKUP(O1058,'Customer List'!B:C,2,)</f>
        <v>Delhi</v>
      </c>
      <c r="V1058" s="47"/>
      <c r="W1058" s="7"/>
      <c r="X1058" s="6" t="str">
        <f t="shared" si="117"/>
        <v/>
      </c>
      <c r="Y1058" s="6" t="str">
        <f t="shared" si="118"/>
        <v>Wednesday</v>
      </c>
      <c r="Z1058" s="6" t="str">
        <f t="shared" si="119"/>
        <v/>
      </c>
    </row>
    <row r="1059" spans="1:26" x14ac:dyDescent="0.25">
      <c r="A1059" s="6">
        <f t="shared" si="120"/>
        <v>1058</v>
      </c>
      <c r="B1059" s="6" t="s">
        <v>902</v>
      </c>
      <c r="C1059" s="7">
        <v>45838</v>
      </c>
      <c r="D1059" s="7">
        <v>45845</v>
      </c>
      <c r="E1059" s="24">
        <v>229.2</v>
      </c>
      <c r="F1059" s="26">
        <f t="shared" si="116"/>
        <v>229.2</v>
      </c>
      <c r="G1059" s="8">
        <v>329918</v>
      </c>
      <c r="H1059" s="8" t="s">
        <v>1614</v>
      </c>
      <c r="I1059" s="8">
        <v>1</v>
      </c>
      <c r="J1059" s="8">
        <v>1</v>
      </c>
      <c r="K1059" s="8">
        <f t="shared" si="122"/>
        <v>0</v>
      </c>
      <c r="L1059" s="6" t="s">
        <v>929</v>
      </c>
      <c r="M1059" s="7">
        <v>45846</v>
      </c>
      <c r="N1059" s="9">
        <v>35526</v>
      </c>
      <c r="O1059" s="6" t="s">
        <v>906</v>
      </c>
      <c r="P1059" s="54">
        <v>58152921293</v>
      </c>
      <c r="Q1059" s="54" t="s">
        <v>46</v>
      </c>
      <c r="R1059" s="10">
        <v>4</v>
      </c>
      <c r="S1059" s="40"/>
      <c r="T1059" s="6" t="s">
        <v>24</v>
      </c>
      <c r="U1059" s="6" t="str">
        <f>VLOOKUP(O1059,'Customer List'!B:C,2,)</f>
        <v>Banglore</v>
      </c>
      <c r="V1059" s="47"/>
      <c r="W1059" s="7">
        <v>45847</v>
      </c>
      <c r="X1059" s="6">
        <f t="shared" si="117"/>
        <v>1</v>
      </c>
      <c r="Y1059" s="6" t="str">
        <f t="shared" si="118"/>
        <v>Tuesday</v>
      </c>
      <c r="Z1059" s="6" t="str">
        <f t="shared" si="119"/>
        <v>Wednesday</v>
      </c>
    </row>
    <row r="1060" spans="1:26" x14ac:dyDescent="0.25">
      <c r="A1060" s="6">
        <f t="shared" si="120"/>
        <v>1059</v>
      </c>
      <c r="B1060" s="6" t="s">
        <v>902</v>
      </c>
      <c r="C1060" s="7">
        <v>45838</v>
      </c>
      <c r="D1060" s="7">
        <v>45845</v>
      </c>
      <c r="E1060" s="24">
        <v>77.400000000000006</v>
      </c>
      <c r="F1060" s="26">
        <f t="shared" si="116"/>
        <v>77.400000000000006</v>
      </c>
      <c r="G1060" s="8">
        <v>334607</v>
      </c>
      <c r="H1060" s="8" t="s">
        <v>1833</v>
      </c>
      <c r="I1060" s="8">
        <v>1</v>
      </c>
      <c r="J1060" s="8">
        <v>1</v>
      </c>
      <c r="K1060" s="8">
        <f t="shared" si="122"/>
        <v>0</v>
      </c>
      <c r="L1060" s="6" t="s">
        <v>1006</v>
      </c>
      <c r="M1060" s="7">
        <v>45847</v>
      </c>
      <c r="N1060" s="9">
        <v>13996.5</v>
      </c>
      <c r="O1060" s="6" t="s">
        <v>907</v>
      </c>
      <c r="P1060" s="54">
        <v>58152971881</v>
      </c>
      <c r="Q1060" s="54" t="s">
        <v>46</v>
      </c>
      <c r="R1060" s="10">
        <v>4</v>
      </c>
      <c r="S1060" s="40"/>
      <c r="T1060" s="6" t="s">
        <v>24</v>
      </c>
      <c r="U1060" s="6" t="str">
        <f>VLOOKUP(O1060,'Customer List'!B:C,2,)</f>
        <v>Pune</v>
      </c>
      <c r="V1060" s="47"/>
      <c r="W1060" s="7">
        <v>45849</v>
      </c>
      <c r="X1060" s="6">
        <f t="shared" si="117"/>
        <v>2</v>
      </c>
      <c r="Y1060" s="6" t="str">
        <f t="shared" si="118"/>
        <v>Wednesday</v>
      </c>
      <c r="Z1060" s="6" t="str">
        <f t="shared" si="119"/>
        <v>Friday</v>
      </c>
    </row>
    <row r="1061" spans="1:26" x14ac:dyDescent="0.25">
      <c r="A1061" s="6">
        <f t="shared" si="120"/>
        <v>1060</v>
      </c>
      <c r="B1061" s="6" t="s">
        <v>902</v>
      </c>
      <c r="C1061" s="7">
        <v>45838</v>
      </c>
      <c r="D1061" s="7">
        <v>45845</v>
      </c>
      <c r="E1061" s="24">
        <v>199.2</v>
      </c>
      <c r="F1061" s="26">
        <f t="shared" si="116"/>
        <v>199.2</v>
      </c>
      <c r="G1061" s="8">
        <v>338608</v>
      </c>
      <c r="H1061" s="8" t="s">
        <v>1834</v>
      </c>
      <c r="I1061" s="8">
        <v>1</v>
      </c>
      <c r="J1061" s="8">
        <v>1</v>
      </c>
      <c r="K1061" s="8">
        <f t="shared" si="122"/>
        <v>0</v>
      </c>
      <c r="L1061" s="6" t="s">
        <v>935</v>
      </c>
      <c r="M1061" s="7">
        <v>45846</v>
      </c>
      <c r="N1061" s="9">
        <v>30876</v>
      </c>
      <c r="O1061" s="6" t="s">
        <v>632</v>
      </c>
      <c r="P1061" s="54">
        <v>58152921083</v>
      </c>
      <c r="Q1061" s="54" t="s">
        <v>46</v>
      </c>
      <c r="R1061" s="10">
        <v>4</v>
      </c>
      <c r="S1061" s="40"/>
      <c r="T1061" s="6" t="s">
        <v>24</v>
      </c>
      <c r="U1061" s="6" t="str">
        <f>VLOOKUP(O1061,'Customer List'!B:C,2,)</f>
        <v>Hyderabad</v>
      </c>
      <c r="V1061" s="47"/>
      <c r="W1061" s="7">
        <v>45847</v>
      </c>
      <c r="X1061" s="6">
        <f t="shared" si="117"/>
        <v>1</v>
      </c>
      <c r="Y1061" s="6" t="str">
        <f t="shared" si="118"/>
        <v>Tuesday</v>
      </c>
      <c r="Z1061" s="6" t="str">
        <f t="shared" si="119"/>
        <v>Wednesday</v>
      </c>
    </row>
    <row r="1062" spans="1:26" x14ac:dyDescent="0.25">
      <c r="A1062" s="6">
        <f t="shared" si="120"/>
        <v>1061</v>
      </c>
      <c r="B1062" s="6" t="s">
        <v>902</v>
      </c>
      <c r="C1062" s="7">
        <v>45838</v>
      </c>
      <c r="D1062" s="7">
        <v>45845</v>
      </c>
      <c r="E1062" s="24">
        <v>92.4</v>
      </c>
      <c r="F1062" s="26">
        <f t="shared" si="116"/>
        <v>92.4</v>
      </c>
      <c r="G1062" s="8">
        <v>344611</v>
      </c>
      <c r="H1062" s="8" t="s">
        <v>1835</v>
      </c>
      <c r="I1062" s="8">
        <v>1</v>
      </c>
      <c r="J1062" s="8">
        <v>1</v>
      </c>
      <c r="K1062" s="8">
        <f t="shared" si="122"/>
        <v>0</v>
      </c>
      <c r="L1062" s="6" t="s">
        <v>1003</v>
      </c>
      <c r="M1062" s="7">
        <v>45847</v>
      </c>
      <c r="N1062" s="9">
        <v>13844.6</v>
      </c>
      <c r="O1062" s="6" t="s">
        <v>904</v>
      </c>
      <c r="P1062" s="54">
        <v>58152973480</v>
      </c>
      <c r="Q1062" s="54" t="s">
        <v>46</v>
      </c>
      <c r="R1062" s="10">
        <v>4</v>
      </c>
      <c r="S1062" s="40"/>
      <c r="T1062" s="6" t="s">
        <v>24</v>
      </c>
      <c r="U1062" s="6" t="str">
        <f>VLOOKUP(O1062,'Customer List'!B:C,2,)</f>
        <v>Bhopal</v>
      </c>
      <c r="V1062" s="47"/>
      <c r="W1062" s="7">
        <v>45849</v>
      </c>
      <c r="X1062" s="6">
        <f t="shared" si="117"/>
        <v>2</v>
      </c>
      <c r="Y1062" s="6" t="str">
        <f t="shared" si="118"/>
        <v>Wednesday</v>
      </c>
      <c r="Z1062" s="6" t="str">
        <f t="shared" si="119"/>
        <v>Friday</v>
      </c>
    </row>
    <row r="1063" spans="1:26" x14ac:dyDescent="0.25">
      <c r="A1063" s="6">
        <f t="shared" si="120"/>
        <v>1062</v>
      </c>
      <c r="B1063" s="6" t="s">
        <v>902</v>
      </c>
      <c r="C1063" s="7">
        <v>45838</v>
      </c>
      <c r="D1063" s="7">
        <v>45845</v>
      </c>
      <c r="E1063" s="24">
        <v>89.4</v>
      </c>
      <c r="F1063" s="26">
        <f t="shared" si="116"/>
        <v>89.4</v>
      </c>
      <c r="G1063" s="8">
        <v>344707</v>
      </c>
      <c r="H1063" s="8" t="s">
        <v>1836</v>
      </c>
      <c r="I1063" s="8">
        <v>1</v>
      </c>
      <c r="J1063" s="8">
        <v>1</v>
      </c>
      <c r="K1063" s="8">
        <f t="shared" si="122"/>
        <v>0</v>
      </c>
      <c r="L1063" s="6" t="s">
        <v>1003</v>
      </c>
      <c r="M1063" s="7">
        <v>45847</v>
      </c>
      <c r="N1063" s="9">
        <v>13395.1</v>
      </c>
      <c r="O1063" s="6" t="s">
        <v>904</v>
      </c>
      <c r="P1063" s="54">
        <v>58152973480</v>
      </c>
      <c r="Q1063" s="54" t="s">
        <v>46</v>
      </c>
      <c r="R1063" s="10">
        <v>4</v>
      </c>
      <c r="S1063" s="40"/>
      <c r="T1063" s="6" t="s">
        <v>24</v>
      </c>
      <c r="U1063" s="6" t="str">
        <f>VLOOKUP(O1063,'Customer List'!B:C,2,)</f>
        <v>Bhopal</v>
      </c>
      <c r="V1063" s="47"/>
      <c r="W1063" s="7">
        <v>45849</v>
      </c>
      <c r="X1063" s="6">
        <f t="shared" si="117"/>
        <v>2</v>
      </c>
      <c r="Y1063" s="6" t="str">
        <f t="shared" si="118"/>
        <v>Wednesday</v>
      </c>
      <c r="Z1063" s="6" t="str">
        <f t="shared" si="119"/>
        <v>Friday</v>
      </c>
    </row>
    <row r="1064" spans="1:26" x14ac:dyDescent="0.25">
      <c r="A1064" s="6">
        <f t="shared" si="120"/>
        <v>1063</v>
      </c>
      <c r="B1064" s="6" t="s">
        <v>902</v>
      </c>
      <c r="C1064" s="7">
        <v>45838</v>
      </c>
      <c r="D1064" s="7">
        <v>45845</v>
      </c>
      <c r="E1064" s="24">
        <v>165.6</v>
      </c>
      <c r="F1064" s="26">
        <f t="shared" si="116"/>
        <v>165.6</v>
      </c>
      <c r="G1064" s="8">
        <v>344724</v>
      </c>
      <c r="H1064" s="8" t="s">
        <v>1837</v>
      </c>
      <c r="I1064" s="8">
        <v>1</v>
      </c>
      <c r="J1064" s="8">
        <v>1</v>
      </c>
      <c r="K1064" s="8">
        <f t="shared" si="122"/>
        <v>0</v>
      </c>
      <c r="L1064" s="6" t="s">
        <v>929</v>
      </c>
      <c r="M1064" s="7">
        <v>45846</v>
      </c>
      <c r="N1064" s="9">
        <v>25668</v>
      </c>
      <c r="O1064" s="6" t="s">
        <v>906</v>
      </c>
      <c r="P1064" s="54">
        <v>58152921293</v>
      </c>
      <c r="Q1064" s="54" t="s">
        <v>46</v>
      </c>
      <c r="R1064" s="10">
        <v>4</v>
      </c>
      <c r="S1064" s="40"/>
      <c r="T1064" s="6" t="s">
        <v>24</v>
      </c>
      <c r="U1064" s="6" t="str">
        <f>VLOOKUP(O1064,'Customer List'!B:C,2,)</f>
        <v>Banglore</v>
      </c>
      <c r="V1064" s="47"/>
      <c r="W1064" s="7">
        <v>45847</v>
      </c>
      <c r="X1064" s="6">
        <f t="shared" si="117"/>
        <v>1</v>
      </c>
      <c r="Y1064" s="6" t="str">
        <f t="shared" si="118"/>
        <v>Tuesday</v>
      </c>
      <c r="Z1064" s="6" t="str">
        <f t="shared" si="119"/>
        <v>Wednesday</v>
      </c>
    </row>
    <row r="1065" spans="1:26" x14ac:dyDescent="0.25">
      <c r="A1065" s="6">
        <f t="shared" si="120"/>
        <v>1064</v>
      </c>
      <c r="B1065" s="6" t="s">
        <v>902</v>
      </c>
      <c r="C1065" s="7">
        <v>45838</v>
      </c>
      <c r="D1065" s="7">
        <v>45845</v>
      </c>
      <c r="E1065" s="24">
        <v>304.5</v>
      </c>
      <c r="F1065" s="26">
        <f t="shared" si="116"/>
        <v>304.5</v>
      </c>
      <c r="G1065" s="8">
        <v>344836</v>
      </c>
      <c r="H1065" s="8" t="s">
        <v>1838</v>
      </c>
      <c r="I1065" s="8">
        <v>1</v>
      </c>
      <c r="J1065" s="8">
        <v>1</v>
      </c>
      <c r="K1065" s="8">
        <f t="shared" si="122"/>
        <v>0</v>
      </c>
      <c r="L1065" s="6" t="s">
        <v>929</v>
      </c>
      <c r="M1065" s="7">
        <v>45846</v>
      </c>
      <c r="N1065" s="9">
        <v>37758</v>
      </c>
      <c r="O1065" s="6" t="s">
        <v>906</v>
      </c>
      <c r="P1065" s="54">
        <v>58152921293</v>
      </c>
      <c r="Q1065" s="54" t="s">
        <v>46</v>
      </c>
      <c r="R1065" s="10">
        <v>4</v>
      </c>
      <c r="S1065" s="40"/>
      <c r="T1065" s="6" t="s">
        <v>24</v>
      </c>
      <c r="U1065" s="6" t="str">
        <f>VLOOKUP(O1065,'Customer List'!B:C,2,)</f>
        <v>Banglore</v>
      </c>
      <c r="V1065" s="47"/>
      <c r="W1065" s="7">
        <v>45847</v>
      </c>
      <c r="X1065" s="6">
        <f t="shared" si="117"/>
        <v>1</v>
      </c>
      <c r="Y1065" s="6" t="str">
        <f t="shared" si="118"/>
        <v>Tuesday</v>
      </c>
      <c r="Z1065" s="6" t="str">
        <f t="shared" si="119"/>
        <v>Wednesday</v>
      </c>
    </row>
    <row r="1066" spans="1:26" x14ac:dyDescent="0.25">
      <c r="A1066" s="6">
        <f t="shared" si="120"/>
        <v>1065</v>
      </c>
      <c r="B1066" s="6" t="s">
        <v>902</v>
      </c>
      <c r="C1066" s="7">
        <v>45838</v>
      </c>
      <c r="D1066" s="7">
        <v>45845</v>
      </c>
      <c r="E1066" s="24">
        <v>136.5</v>
      </c>
      <c r="F1066" s="26">
        <f t="shared" si="116"/>
        <v>136.5</v>
      </c>
      <c r="G1066" s="8">
        <v>347317</v>
      </c>
      <c r="H1066" s="8" t="s">
        <v>1839</v>
      </c>
      <c r="I1066" s="8">
        <v>1</v>
      </c>
      <c r="J1066" s="8">
        <v>1</v>
      </c>
      <c r="K1066" s="8">
        <f t="shared" si="122"/>
        <v>0</v>
      </c>
      <c r="L1066" s="6" t="s">
        <v>1177</v>
      </c>
      <c r="M1066" s="7">
        <v>45850</v>
      </c>
      <c r="N1066" s="9">
        <v>15561</v>
      </c>
      <c r="O1066" s="6" t="s">
        <v>623</v>
      </c>
      <c r="P1066" s="54">
        <v>58153121121</v>
      </c>
      <c r="Q1066" s="54" t="s">
        <v>46</v>
      </c>
      <c r="R1066" s="10">
        <v>4</v>
      </c>
      <c r="S1066" s="40"/>
      <c r="T1066" s="6" t="s">
        <v>24</v>
      </c>
      <c r="U1066" s="6" t="str">
        <f>VLOOKUP(O1066,'Customer List'!B:C,2,)</f>
        <v>Bhuvneshwar</v>
      </c>
      <c r="V1066" s="47"/>
      <c r="W1066" s="7">
        <v>45853</v>
      </c>
      <c r="X1066" s="6">
        <f t="shared" si="117"/>
        <v>3</v>
      </c>
      <c r="Y1066" s="6" t="str">
        <f t="shared" si="118"/>
        <v>Saturday</v>
      </c>
      <c r="Z1066" s="6" t="str">
        <f t="shared" si="119"/>
        <v>Tuesday</v>
      </c>
    </row>
    <row r="1067" spans="1:26" x14ac:dyDescent="0.25">
      <c r="A1067" s="6">
        <f t="shared" si="120"/>
        <v>1066</v>
      </c>
      <c r="B1067" s="6" t="s">
        <v>902</v>
      </c>
      <c r="C1067" s="7">
        <v>45838</v>
      </c>
      <c r="D1067" s="7">
        <v>45845</v>
      </c>
      <c r="E1067" s="24">
        <v>179.4</v>
      </c>
      <c r="F1067" s="26">
        <f t="shared" si="116"/>
        <v>179.4</v>
      </c>
      <c r="G1067" s="8">
        <v>351304</v>
      </c>
      <c r="H1067" s="8" t="s">
        <v>1840</v>
      </c>
      <c r="I1067" s="8">
        <v>1</v>
      </c>
      <c r="J1067" s="8">
        <v>1</v>
      </c>
      <c r="K1067" s="8">
        <f t="shared" si="122"/>
        <v>0</v>
      </c>
      <c r="L1067" s="6" t="s">
        <v>935</v>
      </c>
      <c r="M1067" s="7">
        <v>45846</v>
      </c>
      <c r="N1067" s="9">
        <v>27807</v>
      </c>
      <c r="O1067" s="6" t="s">
        <v>632</v>
      </c>
      <c r="P1067" s="54">
        <v>58152921083</v>
      </c>
      <c r="Q1067" s="54" t="s">
        <v>46</v>
      </c>
      <c r="R1067" s="10">
        <v>4</v>
      </c>
      <c r="S1067" s="40"/>
      <c r="T1067" s="6" t="s">
        <v>24</v>
      </c>
      <c r="U1067" s="6" t="str">
        <f>VLOOKUP(O1067,'Customer List'!B:C,2,)</f>
        <v>Hyderabad</v>
      </c>
      <c r="V1067" s="47"/>
      <c r="W1067" s="7">
        <v>45847</v>
      </c>
      <c r="X1067" s="6">
        <f t="shared" si="117"/>
        <v>1</v>
      </c>
      <c r="Y1067" s="6" t="str">
        <f t="shared" si="118"/>
        <v>Tuesday</v>
      </c>
      <c r="Z1067" s="6" t="str">
        <f t="shared" si="119"/>
        <v>Wednesday</v>
      </c>
    </row>
    <row r="1068" spans="1:26" x14ac:dyDescent="0.25">
      <c r="A1068" s="6">
        <f t="shared" si="120"/>
        <v>1067</v>
      </c>
      <c r="B1068" s="6" t="s">
        <v>902</v>
      </c>
      <c r="C1068" s="7">
        <v>45838</v>
      </c>
      <c r="D1068" s="7">
        <v>45845</v>
      </c>
      <c r="E1068" s="24">
        <v>172.2</v>
      </c>
      <c r="F1068" s="26">
        <f t="shared" si="116"/>
        <v>688.8</v>
      </c>
      <c r="G1068" s="8">
        <v>353204</v>
      </c>
      <c r="H1068" s="8" t="s">
        <v>1841</v>
      </c>
      <c r="I1068" s="8">
        <v>4</v>
      </c>
      <c r="J1068" s="8">
        <v>4</v>
      </c>
      <c r="K1068" s="8">
        <f t="shared" si="122"/>
        <v>0</v>
      </c>
      <c r="L1068" s="6" t="s">
        <v>935</v>
      </c>
      <c r="M1068" s="7">
        <v>45846</v>
      </c>
      <c r="N1068" s="9">
        <v>106764</v>
      </c>
      <c r="O1068" s="6" t="s">
        <v>632</v>
      </c>
      <c r="P1068" s="54">
        <v>58152921083</v>
      </c>
      <c r="Q1068" s="54" t="s">
        <v>46</v>
      </c>
      <c r="R1068" s="10">
        <v>4</v>
      </c>
      <c r="S1068" s="40"/>
      <c r="T1068" s="6" t="s">
        <v>24</v>
      </c>
      <c r="U1068" s="6" t="str">
        <f>VLOOKUP(O1068,'Customer List'!B:C,2,)</f>
        <v>Hyderabad</v>
      </c>
      <c r="V1068" s="47"/>
      <c r="W1068" s="7">
        <v>45847</v>
      </c>
      <c r="X1068" s="6">
        <f t="shared" si="117"/>
        <v>1</v>
      </c>
      <c r="Y1068" s="6" t="str">
        <f t="shared" si="118"/>
        <v>Tuesday</v>
      </c>
      <c r="Z1068" s="6" t="str">
        <f t="shared" si="119"/>
        <v>Wednesday</v>
      </c>
    </row>
    <row r="1069" spans="1:26" x14ac:dyDescent="0.25">
      <c r="A1069" s="6">
        <f t="shared" si="120"/>
        <v>1068</v>
      </c>
      <c r="B1069" s="6" t="s">
        <v>902</v>
      </c>
      <c r="C1069" s="7">
        <v>45838</v>
      </c>
      <c r="D1069" s="7">
        <v>45845</v>
      </c>
      <c r="E1069" s="24">
        <v>229.2</v>
      </c>
      <c r="F1069" s="26">
        <f t="shared" si="116"/>
        <v>229.2</v>
      </c>
      <c r="G1069" s="8">
        <v>353212</v>
      </c>
      <c r="H1069" s="8" t="s">
        <v>1842</v>
      </c>
      <c r="I1069" s="8">
        <v>1</v>
      </c>
      <c r="J1069" s="8">
        <v>1</v>
      </c>
      <c r="K1069" s="8">
        <f t="shared" si="122"/>
        <v>0</v>
      </c>
      <c r="L1069" s="6" t="s">
        <v>929</v>
      </c>
      <c r="M1069" s="7">
        <v>45846</v>
      </c>
      <c r="N1069" s="9">
        <v>35526</v>
      </c>
      <c r="O1069" s="6" t="s">
        <v>906</v>
      </c>
      <c r="P1069" s="54">
        <v>58152921293</v>
      </c>
      <c r="Q1069" s="54" t="s">
        <v>46</v>
      </c>
      <c r="R1069" s="10">
        <v>4</v>
      </c>
      <c r="S1069" s="40"/>
      <c r="T1069" s="6" t="s">
        <v>24</v>
      </c>
      <c r="U1069" s="6" t="str">
        <f>VLOOKUP(O1069,'Customer List'!B:C,2,)</f>
        <v>Banglore</v>
      </c>
      <c r="V1069" s="47"/>
      <c r="W1069" s="7">
        <v>45847</v>
      </c>
      <c r="X1069" s="6">
        <f t="shared" si="117"/>
        <v>1</v>
      </c>
      <c r="Y1069" s="6" t="str">
        <f t="shared" si="118"/>
        <v>Tuesday</v>
      </c>
      <c r="Z1069" s="6" t="str">
        <f t="shared" si="119"/>
        <v>Wednesday</v>
      </c>
    </row>
    <row r="1070" spans="1:26" x14ac:dyDescent="0.25">
      <c r="A1070" s="6">
        <f t="shared" si="120"/>
        <v>1069</v>
      </c>
      <c r="B1070" s="6" t="s">
        <v>902</v>
      </c>
      <c r="C1070" s="7">
        <v>45838</v>
      </c>
      <c r="D1070" s="7">
        <v>45845</v>
      </c>
      <c r="E1070" s="24">
        <v>95.4</v>
      </c>
      <c r="F1070" s="26">
        <f t="shared" si="116"/>
        <v>95.4</v>
      </c>
      <c r="G1070" s="8">
        <v>353709</v>
      </c>
      <c r="H1070" s="8" t="s">
        <v>1843</v>
      </c>
      <c r="I1070" s="8">
        <v>1</v>
      </c>
      <c r="J1070" s="8">
        <v>1</v>
      </c>
      <c r="K1070" s="8">
        <f t="shared" si="122"/>
        <v>0</v>
      </c>
      <c r="L1070" s="6" t="s">
        <v>1177</v>
      </c>
      <c r="M1070" s="7">
        <v>45850</v>
      </c>
      <c r="N1070" s="9">
        <v>13594.5</v>
      </c>
      <c r="O1070" s="6" t="s">
        <v>623</v>
      </c>
      <c r="P1070" s="54">
        <v>58153121121</v>
      </c>
      <c r="Q1070" s="54" t="s">
        <v>46</v>
      </c>
      <c r="R1070" s="10">
        <v>4</v>
      </c>
      <c r="S1070" s="40"/>
      <c r="T1070" s="6" t="s">
        <v>24</v>
      </c>
      <c r="U1070" s="6" t="str">
        <f>VLOOKUP(O1070,'Customer List'!B:C,2,)</f>
        <v>Bhuvneshwar</v>
      </c>
      <c r="V1070" s="47"/>
      <c r="W1070" s="7">
        <v>45853</v>
      </c>
      <c r="X1070" s="6">
        <f t="shared" si="117"/>
        <v>3</v>
      </c>
      <c r="Y1070" s="6" t="str">
        <f t="shared" si="118"/>
        <v>Saturday</v>
      </c>
      <c r="Z1070" s="6" t="str">
        <f t="shared" si="119"/>
        <v>Tuesday</v>
      </c>
    </row>
    <row r="1071" spans="1:26" x14ac:dyDescent="0.25">
      <c r="A1071" s="6">
        <f t="shared" si="120"/>
        <v>1070</v>
      </c>
      <c r="B1071" s="6" t="s">
        <v>902</v>
      </c>
      <c r="C1071" s="7">
        <v>45838</v>
      </c>
      <c r="D1071" s="7">
        <v>45845</v>
      </c>
      <c r="E1071" s="24">
        <v>74.400000000000006</v>
      </c>
      <c r="F1071" s="26">
        <f t="shared" si="116"/>
        <v>74.400000000000006</v>
      </c>
      <c r="G1071" s="8">
        <v>357415</v>
      </c>
      <c r="H1071" s="8" t="s">
        <v>1844</v>
      </c>
      <c r="I1071" s="8">
        <v>1</v>
      </c>
      <c r="J1071" s="8">
        <v>1</v>
      </c>
      <c r="K1071" s="8">
        <f t="shared" si="122"/>
        <v>0</v>
      </c>
      <c r="L1071" s="6" t="s">
        <v>984</v>
      </c>
      <c r="M1071" s="7">
        <v>45847</v>
      </c>
      <c r="N1071" s="9">
        <v>11532</v>
      </c>
      <c r="O1071" s="6" t="s">
        <v>234</v>
      </c>
      <c r="P1071" s="54">
        <v>58152972625</v>
      </c>
      <c r="Q1071" s="54" t="s">
        <v>46</v>
      </c>
      <c r="R1071" s="10">
        <v>4</v>
      </c>
      <c r="S1071" s="40"/>
      <c r="T1071" s="6" t="s">
        <v>24</v>
      </c>
      <c r="U1071" s="6" t="str">
        <f>VLOOKUP(O1071,'Customer List'!B:C,2,)</f>
        <v>Kolkata</v>
      </c>
      <c r="V1071" s="47"/>
      <c r="W1071" s="7">
        <v>45848</v>
      </c>
      <c r="X1071" s="6">
        <f t="shared" si="117"/>
        <v>1</v>
      </c>
      <c r="Y1071" s="6" t="str">
        <f t="shared" si="118"/>
        <v>Wednesday</v>
      </c>
      <c r="Z1071" s="6" t="str">
        <f t="shared" si="119"/>
        <v>Thursday</v>
      </c>
    </row>
    <row r="1072" spans="1:26" x14ac:dyDescent="0.25">
      <c r="A1072" s="6">
        <f t="shared" si="120"/>
        <v>1071</v>
      </c>
      <c r="B1072" s="6" t="s">
        <v>902</v>
      </c>
      <c r="C1072" s="7">
        <v>45838</v>
      </c>
      <c r="D1072" s="7">
        <v>45845</v>
      </c>
      <c r="E1072" s="24">
        <v>154.80000000000001</v>
      </c>
      <c r="F1072" s="26">
        <f t="shared" si="116"/>
        <v>154.80000000000001</v>
      </c>
      <c r="G1072" s="8">
        <v>362526</v>
      </c>
      <c r="H1072" s="8" t="s">
        <v>1612</v>
      </c>
      <c r="I1072" s="8">
        <v>1</v>
      </c>
      <c r="J1072" s="8">
        <v>1</v>
      </c>
      <c r="K1072" s="8">
        <f t="shared" si="122"/>
        <v>0</v>
      </c>
      <c r="L1072" s="6" t="s">
        <v>1011</v>
      </c>
      <c r="M1072" s="7">
        <v>45847</v>
      </c>
      <c r="N1072" s="9">
        <v>35991</v>
      </c>
      <c r="O1072" s="6" t="s">
        <v>631</v>
      </c>
      <c r="P1072" s="54" t="s">
        <v>642</v>
      </c>
      <c r="Q1072" s="54" t="s">
        <v>643</v>
      </c>
      <c r="R1072" s="10">
        <v>4</v>
      </c>
      <c r="S1072" s="40"/>
      <c r="T1072" s="6" t="s">
        <v>24</v>
      </c>
      <c r="U1072" s="6" t="str">
        <f>VLOOKUP(O1072,'Customer List'!B:C,2,)</f>
        <v>Delhi</v>
      </c>
      <c r="V1072" s="47"/>
      <c r="W1072" s="7"/>
      <c r="X1072" s="6" t="str">
        <f t="shared" si="117"/>
        <v/>
      </c>
      <c r="Y1072" s="6" t="str">
        <f t="shared" si="118"/>
        <v>Wednesday</v>
      </c>
      <c r="Z1072" s="6" t="str">
        <f t="shared" si="119"/>
        <v/>
      </c>
    </row>
    <row r="1073" spans="1:26" x14ac:dyDescent="0.25">
      <c r="A1073" s="6">
        <f t="shared" si="120"/>
        <v>1072</v>
      </c>
      <c r="B1073" s="6" t="s">
        <v>902</v>
      </c>
      <c r="C1073" s="7">
        <v>45838</v>
      </c>
      <c r="D1073" s="7">
        <v>45845</v>
      </c>
      <c r="E1073" s="24">
        <v>67.2</v>
      </c>
      <c r="F1073" s="26">
        <f t="shared" si="116"/>
        <v>67.2</v>
      </c>
      <c r="G1073" s="8">
        <v>367402</v>
      </c>
      <c r="H1073" s="8" t="s">
        <v>1845</v>
      </c>
      <c r="I1073" s="8">
        <v>1</v>
      </c>
      <c r="J1073" s="8">
        <v>1</v>
      </c>
      <c r="K1073" s="8">
        <f t="shared" si="122"/>
        <v>0</v>
      </c>
      <c r="L1073" s="6" t="s">
        <v>1003</v>
      </c>
      <c r="M1073" s="7">
        <v>45847</v>
      </c>
      <c r="N1073" s="9">
        <v>10068.799999999999</v>
      </c>
      <c r="O1073" s="6" t="s">
        <v>904</v>
      </c>
      <c r="P1073" s="54">
        <v>58152973480</v>
      </c>
      <c r="Q1073" s="54" t="s">
        <v>46</v>
      </c>
      <c r="R1073" s="10">
        <v>4</v>
      </c>
      <c r="S1073" s="40"/>
      <c r="T1073" s="6" t="s">
        <v>24</v>
      </c>
      <c r="U1073" s="6" t="str">
        <f>VLOOKUP(O1073,'Customer List'!B:C,2,)</f>
        <v>Bhopal</v>
      </c>
      <c r="V1073" s="47"/>
      <c r="W1073" s="7">
        <v>45849</v>
      </c>
      <c r="X1073" s="6">
        <f t="shared" si="117"/>
        <v>2</v>
      </c>
      <c r="Y1073" s="6" t="str">
        <f t="shared" si="118"/>
        <v>Wednesday</v>
      </c>
      <c r="Z1073" s="6" t="str">
        <f t="shared" si="119"/>
        <v>Friday</v>
      </c>
    </row>
    <row r="1074" spans="1:26" x14ac:dyDescent="0.25">
      <c r="A1074" s="6">
        <f t="shared" si="120"/>
        <v>1073</v>
      </c>
      <c r="B1074" s="6" t="s">
        <v>902</v>
      </c>
      <c r="C1074" s="7">
        <v>45838</v>
      </c>
      <c r="D1074" s="7">
        <v>45845</v>
      </c>
      <c r="E1074" s="24">
        <v>222</v>
      </c>
      <c r="F1074" s="26">
        <f t="shared" si="116"/>
        <v>222</v>
      </c>
      <c r="G1074" s="8">
        <v>369616</v>
      </c>
      <c r="H1074" s="8" t="s">
        <v>1846</v>
      </c>
      <c r="I1074" s="8">
        <v>1</v>
      </c>
      <c r="J1074" s="8">
        <v>1</v>
      </c>
      <c r="K1074" s="8">
        <f t="shared" si="122"/>
        <v>0</v>
      </c>
      <c r="L1074" s="6" t="s">
        <v>929</v>
      </c>
      <c r="M1074" s="7">
        <v>45846</v>
      </c>
      <c r="N1074" s="9">
        <v>34410</v>
      </c>
      <c r="O1074" s="6" t="s">
        <v>906</v>
      </c>
      <c r="P1074" s="54">
        <v>58152921293</v>
      </c>
      <c r="Q1074" s="54" t="s">
        <v>46</v>
      </c>
      <c r="R1074" s="10">
        <v>4</v>
      </c>
      <c r="S1074" s="40"/>
      <c r="T1074" s="6" t="s">
        <v>24</v>
      </c>
      <c r="U1074" s="6" t="str">
        <f>VLOOKUP(O1074,'Customer List'!B:C,2,)</f>
        <v>Banglore</v>
      </c>
      <c r="V1074" s="47"/>
      <c r="W1074" s="7">
        <v>45847</v>
      </c>
      <c r="X1074" s="6">
        <f t="shared" si="117"/>
        <v>1</v>
      </c>
      <c r="Y1074" s="6" t="str">
        <f t="shared" si="118"/>
        <v>Tuesday</v>
      </c>
      <c r="Z1074" s="6" t="str">
        <f t="shared" si="119"/>
        <v>Wednesday</v>
      </c>
    </row>
    <row r="1075" spans="1:26" x14ac:dyDescent="0.25">
      <c r="A1075" s="6">
        <f t="shared" si="120"/>
        <v>1074</v>
      </c>
      <c r="B1075" s="6" t="s">
        <v>902</v>
      </c>
      <c r="C1075" s="7">
        <v>45838</v>
      </c>
      <c r="D1075" s="7">
        <v>45845</v>
      </c>
      <c r="E1075" s="24">
        <v>257.39999999999998</v>
      </c>
      <c r="F1075" s="26">
        <f t="shared" si="116"/>
        <v>257.39999999999998</v>
      </c>
      <c r="G1075" s="8">
        <v>372714</v>
      </c>
      <c r="H1075" s="8" t="s">
        <v>1357</v>
      </c>
      <c r="I1075" s="8">
        <v>1</v>
      </c>
      <c r="J1075" s="8">
        <v>1</v>
      </c>
      <c r="K1075" s="8">
        <f t="shared" si="122"/>
        <v>0</v>
      </c>
      <c r="L1075" s="6" t="s">
        <v>1011</v>
      </c>
      <c r="M1075" s="7">
        <v>45847</v>
      </c>
      <c r="N1075" s="9">
        <v>59845.5</v>
      </c>
      <c r="O1075" s="6" t="s">
        <v>631</v>
      </c>
      <c r="P1075" s="54" t="s">
        <v>642</v>
      </c>
      <c r="Q1075" s="54" t="s">
        <v>643</v>
      </c>
      <c r="R1075" s="10">
        <v>4</v>
      </c>
      <c r="S1075" s="40"/>
      <c r="T1075" s="6" t="s">
        <v>24</v>
      </c>
      <c r="U1075" s="6" t="str">
        <f>VLOOKUP(O1075,'Customer List'!B:C,2,)</f>
        <v>Delhi</v>
      </c>
      <c r="V1075" s="47"/>
      <c r="W1075" s="7"/>
      <c r="X1075" s="6" t="str">
        <f t="shared" si="117"/>
        <v/>
      </c>
      <c r="Y1075" s="6" t="str">
        <f t="shared" si="118"/>
        <v>Wednesday</v>
      </c>
      <c r="Z1075" s="6" t="str">
        <f t="shared" si="119"/>
        <v/>
      </c>
    </row>
    <row r="1076" spans="1:26" x14ac:dyDescent="0.25">
      <c r="A1076" s="6">
        <f t="shared" si="120"/>
        <v>1075</v>
      </c>
      <c r="B1076" s="6" t="s">
        <v>902</v>
      </c>
      <c r="C1076" s="7">
        <v>45838</v>
      </c>
      <c r="D1076" s="7">
        <v>45845</v>
      </c>
      <c r="E1076" s="24">
        <v>182.4</v>
      </c>
      <c r="F1076" s="26">
        <f t="shared" si="116"/>
        <v>182.4</v>
      </c>
      <c r="G1076" s="8">
        <v>374904</v>
      </c>
      <c r="H1076" s="8" t="s">
        <v>1847</v>
      </c>
      <c r="I1076" s="8">
        <v>1</v>
      </c>
      <c r="J1076" s="8">
        <v>1</v>
      </c>
      <c r="K1076" s="8">
        <f t="shared" si="122"/>
        <v>0</v>
      </c>
      <c r="L1076" s="6" t="s">
        <v>1012</v>
      </c>
      <c r="M1076" s="7">
        <v>45847</v>
      </c>
      <c r="N1076" s="9">
        <v>42408</v>
      </c>
      <c r="O1076" s="6" t="s">
        <v>631</v>
      </c>
      <c r="P1076" s="54" t="s">
        <v>642</v>
      </c>
      <c r="Q1076" s="54" t="s">
        <v>643</v>
      </c>
      <c r="R1076" s="10">
        <v>4</v>
      </c>
      <c r="S1076" s="40"/>
      <c r="T1076" s="6" t="s">
        <v>24</v>
      </c>
      <c r="U1076" s="6" t="str">
        <f>VLOOKUP(O1076,'Customer List'!B:C,2,)</f>
        <v>Delhi</v>
      </c>
      <c r="V1076" s="47"/>
      <c r="W1076" s="7"/>
      <c r="X1076" s="6" t="str">
        <f t="shared" si="117"/>
        <v/>
      </c>
      <c r="Y1076" s="6" t="str">
        <f t="shared" si="118"/>
        <v>Wednesday</v>
      </c>
      <c r="Z1076" s="6" t="str">
        <f t="shared" si="119"/>
        <v/>
      </c>
    </row>
    <row r="1077" spans="1:26" x14ac:dyDescent="0.25">
      <c r="A1077" s="6">
        <f t="shared" si="120"/>
        <v>1076</v>
      </c>
      <c r="B1077" s="6" t="s">
        <v>902</v>
      </c>
      <c r="C1077" s="7">
        <v>45838</v>
      </c>
      <c r="D1077" s="7">
        <v>45845</v>
      </c>
      <c r="E1077" s="24">
        <v>64.2</v>
      </c>
      <c r="F1077" s="26">
        <f t="shared" si="116"/>
        <v>64.2</v>
      </c>
      <c r="G1077" s="8">
        <v>385202</v>
      </c>
      <c r="H1077" s="8" t="s">
        <v>1848</v>
      </c>
      <c r="I1077" s="8">
        <v>1</v>
      </c>
      <c r="J1077" s="8">
        <v>1</v>
      </c>
      <c r="K1077" s="8">
        <f t="shared" si="122"/>
        <v>0</v>
      </c>
      <c r="L1077" s="6" t="s">
        <v>1003</v>
      </c>
      <c r="M1077" s="7">
        <v>45847</v>
      </c>
      <c r="N1077" s="9">
        <v>9619.2999999999993</v>
      </c>
      <c r="O1077" s="6" t="s">
        <v>904</v>
      </c>
      <c r="P1077" s="54">
        <v>58152973480</v>
      </c>
      <c r="Q1077" s="54" t="s">
        <v>46</v>
      </c>
      <c r="R1077" s="10">
        <v>4</v>
      </c>
      <c r="S1077" s="40"/>
      <c r="T1077" s="6" t="s">
        <v>24</v>
      </c>
      <c r="U1077" s="6" t="str">
        <f>VLOOKUP(O1077,'Customer List'!B:C,2,)</f>
        <v>Bhopal</v>
      </c>
      <c r="V1077" s="47"/>
      <c r="W1077" s="7">
        <v>45849</v>
      </c>
      <c r="X1077" s="6">
        <f t="shared" si="117"/>
        <v>2</v>
      </c>
      <c r="Y1077" s="6" t="str">
        <f t="shared" si="118"/>
        <v>Wednesday</v>
      </c>
      <c r="Z1077" s="6" t="str">
        <f t="shared" si="119"/>
        <v>Friday</v>
      </c>
    </row>
    <row r="1078" spans="1:26" x14ac:dyDescent="0.25">
      <c r="A1078" s="6">
        <f t="shared" si="120"/>
        <v>1077</v>
      </c>
      <c r="B1078" s="6" t="s">
        <v>902</v>
      </c>
      <c r="C1078" s="7">
        <v>45838</v>
      </c>
      <c r="D1078" s="7">
        <v>45845</v>
      </c>
      <c r="E1078" s="24">
        <v>33</v>
      </c>
      <c r="F1078" s="26">
        <f t="shared" si="116"/>
        <v>33</v>
      </c>
      <c r="G1078" s="8">
        <v>388602</v>
      </c>
      <c r="H1078" s="8" t="s">
        <v>1849</v>
      </c>
      <c r="I1078" s="8">
        <v>1</v>
      </c>
      <c r="J1078" s="8">
        <v>1</v>
      </c>
      <c r="K1078" s="8">
        <f t="shared" si="122"/>
        <v>0</v>
      </c>
      <c r="L1078" s="6" t="s">
        <v>1003</v>
      </c>
      <c r="M1078" s="7">
        <v>45847</v>
      </c>
      <c r="N1078" s="9">
        <v>4944.5</v>
      </c>
      <c r="O1078" s="6" t="s">
        <v>904</v>
      </c>
      <c r="P1078" s="54">
        <v>58152973480</v>
      </c>
      <c r="Q1078" s="54" t="s">
        <v>46</v>
      </c>
      <c r="R1078" s="10">
        <v>4</v>
      </c>
      <c r="S1078" s="40"/>
      <c r="T1078" s="6" t="s">
        <v>24</v>
      </c>
      <c r="U1078" s="6" t="str">
        <f>VLOOKUP(O1078,'Customer List'!B:C,2,)</f>
        <v>Bhopal</v>
      </c>
      <c r="V1078" s="47"/>
      <c r="W1078" s="7">
        <v>45849</v>
      </c>
      <c r="X1078" s="6">
        <f t="shared" si="117"/>
        <v>2</v>
      </c>
      <c r="Y1078" s="6" t="str">
        <f t="shared" si="118"/>
        <v>Wednesday</v>
      </c>
      <c r="Z1078" s="6" t="str">
        <f t="shared" si="119"/>
        <v>Friday</v>
      </c>
    </row>
    <row r="1079" spans="1:26" x14ac:dyDescent="0.25">
      <c r="A1079" s="6">
        <f t="shared" si="120"/>
        <v>1078</v>
      </c>
      <c r="B1079" s="6" t="s">
        <v>902</v>
      </c>
      <c r="C1079" s="7">
        <v>45838</v>
      </c>
      <c r="D1079" s="7">
        <v>45845</v>
      </c>
      <c r="E1079" s="24">
        <v>326.25</v>
      </c>
      <c r="F1079" s="26">
        <f t="shared" si="116"/>
        <v>326.25</v>
      </c>
      <c r="G1079" s="8">
        <v>396434</v>
      </c>
      <c r="H1079" s="8" t="s">
        <v>38</v>
      </c>
      <c r="I1079" s="8">
        <v>1</v>
      </c>
      <c r="J1079" s="8">
        <v>1</v>
      </c>
      <c r="K1079" s="8">
        <f t="shared" si="122"/>
        <v>0</v>
      </c>
      <c r="L1079" s="6" t="s">
        <v>1011</v>
      </c>
      <c r="M1079" s="7">
        <v>45847</v>
      </c>
      <c r="N1079" s="9">
        <v>60682.5</v>
      </c>
      <c r="O1079" s="6" t="s">
        <v>631</v>
      </c>
      <c r="P1079" s="54" t="s">
        <v>642</v>
      </c>
      <c r="Q1079" s="54" t="s">
        <v>643</v>
      </c>
      <c r="R1079" s="10">
        <v>4</v>
      </c>
      <c r="S1079" s="40"/>
      <c r="T1079" s="6" t="s">
        <v>24</v>
      </c>
      <c r="U1079" s="6" t="str">
        <f>VLOOKUP(O1079,'Customer List'!B:C,2,)</f>
        <v>Delhi</v>
      </c>
      <c r="V1079" s="47"/>
      <c r="W1079" s="7"/>
      <c r="X1079" s="6" t="str">
        <f t="shared" si="117"/>
        <v/>
      </c>
      <c r="Y1079" s="6" t="str">
        <f t="shared" si="118"/>
        <v>Wednesday</v>
      </c>
      <c r="Z1079" s="6" t="str">
        <f t="shared" si="119"/>
        <v/>
      </c>
    </row>
    <row r="1080" spans="1:26" x14ac:dyDescent="0.25">
      <c r="A1080" s="6">
        <f t="shared" si="120"/>
        <v>1079</v>
      </c>
      <c r="B1080" s="6" t="s">
        <v>902</v>
      </c>
      <c r="C1080" s="7">
        <v>45838</v>
      </c>
      <c r="D1080" s="7">
        <v>45845</v>
      </c>
      <c r="E1080" s="24">
        <v>49.8</v>
      </c>
      <c r="F1080" s="26">
        <f t="shared" si="116"/>
        <v>49.8</v>
      </c>
      <c r="G1080" s="8">
        <v>400247</v>
      </c>
      <c r="H1080" s="8" t="s">
        <v>1850</v>
      </c>
      <c r="I1080" s="8">
        <v>1</v>
      </c>
      <c r="J1080" s="8">
        <v>1</v>
      </c>
      <c r="K1080" s="8">
        <f t="shared" si="122"/>
        <v>0</v>
      </c>
      <c r="L1080" s="6" t="s">
        <v>940</v>
      </c>
      <c r="M1080" s="7">
        <v>45846</v>
      </c>
      <c r="N1080" s="9">
        <v>7719</v>
      </c>
      <c r="O1080" s="6" t="s">
        <v>230</v>
      </c>
      <c r="P1080" s="54" t="s">
        <v>1140</v>
      </c>
      <c r="Q1080" s="54" t="s">
        <v>46</v>
      </c>
      <c r="R1080" s="10">
        <v>4</v>
      </c>
      <c r="S1080" s="40" t="s">
        <v>1141</v>
      </c>
      <c r="T1080" s="6" t="s">
        <v>24</v>
      </c>
      <c r="U1080" s="6" t="str">
        <f>VLOOKUP(O1080,'Customer List'!B:C,2,)</f>
        <v>Punjab</v>
      </c>
      <c r="V1080" s="47"/>
      <c r="W1080" s="7">
        <v>45848</v>
      </c>
      <c r="X1080" s="6">
        <f t="shared" si="117"/>
        <v>2</v>
      </c>
      <c r="Y1080" s="6" t="str">
        <f t="shared" si="118"/>
        <v>Tuesday</v>
      </c>
      <c r="Z1080" s="6" t="str">
        <f t="shared" si="119"/>
        <v>Thursday</v>
      </c>
    </row>
    <row r="1081" spans="1:26" x14ac:dyDescent="0.25">
      <c r="A1081" s="6">
        <f t="shared" si="120"/>
        <v>1080</v>
      </c>
      <c r="B1081" s="6" t="s">
        <v>902</v>
      </c>
      <c r="C1081" s="7">
        <v>45838</v>
      </c>
      <c r="D1081" s="7">
        <v>45845</v>
      </c>
      <c r="E1081" s="24">
        <v>69.599999999999994</v>
      </c>
      <c r="F1081" s="26">
        <f t="shared" si="116"/>
        <v>69.599999999999994</v>
      </c>
      <c r="G1081" s="8">
        <v>406001</v>
      </c>
      <c r="H1081" s="8" t="s">
        <v>1851</v>
      </c>
      <c r="I1081" s="8">
        <v>1</v>
      </c>
      <c r="J1081" s="8">
        <v>1</v>
      </c>
      <c r="K1081" s="8">
        <f t="shared" ref="K1081:K1112" si="123">I1081-J1081</f>
        <v>0</v>
      </c>
      <c r="L1081" s="6" t="s">
        <v>1003</v>
      </c>
      <c r="M1081" s="7">
        <v>45847</v>
      </c>
      <c r="N1081" s="9">
        <v>10428.4</v>
      </c>
      <c r="O1081" s="6" t="s">
        <v>904</v>
      </c>
      <c r="P1081" s="54">
        <v>58152973480</v>
      </c>
      <c r="Q1081" s="54" t="s">
        <v>46</v>
      </c>
      <c r="R1081" s="10">
        <v>4</v>
      </c>
      <c r="S1081" s="40"/>
      <c r="T1081" s="6" t="s">
        <v>24</v>
      </c>
      <c r="U1081" s="6" t="str">
        <f>VLOOKUP(O1081,'Customer List'!B:C,2,)</f>
        <v>Bhopal</v>
      </c>
      <c r="V1081" s="47"/>
      <c r="W1081" s="7">
        <v>45849</v>
      </c>
      <c r="X1081" s="6">
        <f t="shared" si="117"/>
        <v>2</v>
      </c>
      <c r="Y1081" s="6" t="str">
        <f t="shared" si="118"/>
        <v>Wednesday</v>
      </c>
      <c r="Z1081" s="6" t="str">
        <f t="shared" si="119"/>
        <v>Friday</v>
      </c>
    </row>
    <row r="1082" spans="1:26" x14ac:dyDescent="0.25">
      <c r="A1082" s="6">
        <f t="shared" si="120"/>
        <v>1081</v>
      </c>
      <c r="B1082" s="6" t="s">
        <v>902</v>
      </c>
      <c r="C1082" s="7">
        <v>45838</v>
      </c>
      <c r="D1082" s="7">
        <v>45845</v>
      </c>
      <c r="E1082" s="24">
        <v>137.4</v>
      </c>
      <c r="F1082" s="26">
        <f t="shared" si="116"/>
        <v>274.8</v>
      </c>
      <c r="G1082" s="8">
        <v>406514</v>
      </c>
      <c r="H1082" s="8" t="s">
        <v>1852</v>
      </c>
      <c r="I1082" s="8">
        <v>2</v>
      </c>
      <c r="J1082" s="8">
        <v>2</v>
      </c>
      <c r="K1082" s="8">
        <f t="shared" si="123"/>
        <v>0</v>
      </c>
      <c r="L1082" s="6" t="s">
        <v>934</v>
      </c>
      <c r="M1082" s="7">
        <v>45846</v>
      </c>
      <c r="N1082" s="9">
        <v>42594</v>
      </c>
      <c r="O1082" s="6" t="s">
        <v>636</v>
      </c>
      <c r="P1082" s="54">
        <v>58152920302</v>
      </c>
      <c r="Q1082" s="54" t="s">
        <v>46</v>
      </c>
      <c r="R1082" s="10">
        <v>4</v>
      </c>
      <c r="S1082" s="40"/>
      <c r="T1082" s="6" t="s">
        <v>24</v>
      </c>
      <c r="U1082" s="6" t="str">
        <f>VLOOKUP(O1082,'Customer List'!B:C,2,)</f>
        <v>Telangana</v>
      </c>
      <c r="V1082" s="47"/>
      <c r="W1082" s="7">
        <v>45847</v>
      </c>
      <c r="X1082" s="6">
        <f t="shared" si="117"/>
        <v>1</v>
      </c>
      <c r="Y1082" s="6" t="str">
        <f t="shared" si="118"/>
        <v>Tuesday</v>
      </c>
      <c r="Z1082" s="6" t="str">
        <f t="shared" si="119"/>
        <v>Wednesday</v>
      </c>
    </row>
    <row r="1083" spans="1:26" x14ac:dyDescent="0.25">
      <c r="A1083" s="6">
        <f t="shared" si="120"/>
        <v>1082</v>
      </c>
      <c r="B1083" s="6" t="s">
        <v>902</v>
      </c>
      <c r="C1083" s="7">
        <v>45838</v>
      </c>
      <c r="D1083" s="7">
        <v>45845</v>
      </c>
      <c r="E1083" s="24">
        <v>193.8</v>
      </c>
      <c r="F1083" s="26">
        <f t="shared" si="116"/>
        <v>193.8</v>
      </c>
      <c r="G1083" s="8">
        <v>406608</v>
      </c>
      <c r="H1083" s="8" t="s">
        <v>1853</v>
      </c>
      <c r="I1083" s="8">
        <v>1</v>
      </c>
      <c r="J1083" s="8">
        <v>1</v>
      </c>
      <c r="K1083" s="8">
        <f t="shared" si="123"/>
        <v>0</v>
      </c>
      <c r="L1083" s="6" t="s">
        <v>1003</v>
      </c>
      <c r="M1083" s="7">
        <v>45847</v>
      </c>
      <c r="N1083" s="9">
        <v>29037.7</v>
      </c>
      <c r="O1083" s="6" t="s">
        <v>904</v>
      </c>
      <c r="P1083" s="54">
        <v>58152973480</v>
      </c>
      <c r="Q1083" s="54" t="s">
        <v>46</v>
      </c>
      <c r="R1083" s="10">
        <v>4</v>
      </c>
      <c r="S1083" s="40"/>
      <c r="T1083" s="6" t="s">
        <v>24</v>
      </c>
      <c r="U1083" s="6" t="str">
        <f>VLOOKUP(O1083,'Customer List'!B:C,2,)</f>
        <v>Bhopal</v>
      </c>
      <c r="V1083" s="47"/>
      <c r="W1083" s="7">
        <v>45849</v>
      </c>
      <c r="X1083" s="6">
        <f t="shared" si="117"/>
        <v>2</v>
      </c>
      <c r="Y1083" s="6" t="str">
        <f t="shared" si="118"/>
        <v>Wednesday</v>
      </c>
      <c r="Z1083" s="6" t="str">
        <f t="shared" si="119"/>
        <v>Friday</v>
      </c>
    </row>
    <row r="1084" spans="1:26" x14ac:dyDescent="0.25">
      <c r="A1084" s="6">
        <f t="shared" si="120"/>
        <v>1083</v>
      </c>
      <c r="B1084" s="6" t="s">
        <v>902</v>
      </c>
      <c r="C1084" s="7">
        <v>45838</v>
      </c>
      <c r="D1084" s="7">
        <v>45845</v>
      </c>
      <c r="E1084" s="24">
        <v>106.2</v>
      </c>
      <c r="F1084" s="26">
        <f t="shared" si="116"/>
        <v>106.2</v>
      </c>
      <c r="G1084" s="8">
        <v>406708</v>
      </c>
      <c r="H1084" s="8" t="s">
        <v>1854</v>
      </c>
      <c r="I1084" s="8">
        <v>1</v>
      </c>
      <c r="J1084" s="8">
        <v>1</v>
      </c>
      <c r="K1084" s="8">
        <f t="shared" si="123"/>
        <v>0</v>
      </c>
      <c r="L1084" s="6" t="s">
        <v>1003</v>
      </c>
      <c r="M1084" s="7">
        <v>45847</v>
      </c>
      <c r="N1084" s="9">
        <v>15912.3</v>
      </c>
      <c r="O1084" s="6" t="s">
        <v>904</v>
      </c>
      <c r="P1084" s="54">
        <v>58152973480</v>
      </c>
      <c r="Q1084" s="54" t="s">
        <v>46</v>
      </c>
      <c r="R1084" s="10">
        <v>4</v>
      </c>
      <c r="S1084" s="40"/>
      <c r="T1084" s="6" t="s">
        <v>24</v>
      </c>
      <c r="U1084" s="6" t="str">
        <f>VLOOKUP(O1084,'Customer List'!B:C,2,)</f>
        <v>Bhopal</v>
      </c>
      <c r="V1084" s="47"/>
      <c r="W1084" s="7">
        <v>45849</v>
      </c>
      <c r="X1084" s="6">
        <f t="shared" si="117"/>
        <v>2</v>
      </c>
      <c r="Y1084" s="6" t="str">
        <f t="shared" si="118"/>
        <v>Wednesday</v>
      </c>
      <c r="Z1084" s="6" t="str">
        <f t="shared" si="119"/>
        <v>Friday</v>
      </c>
    </row>
    <row r="1085" spans="1:26" x14ac:dyDescent="0.25">
      <c r="A1085" s="6">
        <f t="shared" si="120"/>
        <v>1084</v>
      </c>
      <c r="B1085" s="6" t="s">
        <v>902</v>
      </c>
      <c r="C1085" s="7">
        <v>45838</v>
      </c>
      <c r="D1085" s="7">
        <v>45845</v>
      </c>
      <c r="E1085" s="24">
        <v>106.2</v>
      </c>
      <c r="F1085" s="26">
        <f t="shared" si="116"/>
        <v>106.2</v>
      </c>
      <c r="G1085" s="8">
        <v>407108</v>
      </c>
      <c r="H1085" s="8" t="s">
        <v>1263</v>
      </c>
      <c r="I1085" s="8">
        <v>1</v>
      </c>
      <c r="J1085" s="8">
        <v>1</v>
      </c>
      <c r="K1085" s="8">
        <f t="shared" si="123"/>
        <v>0</v>
      </c>
      <c r="L1085" s="6" t="s">
        <v>1003</v>
      </c>
      <c r="M1085" s="7">
        <v>45847</v>
      </c>
      <c r="N1085" s="9">
        <v>15912.3</v>
      </c>
      <c r="O1085" s="6" t="s">
        <v>904</v>
      </c>
      <c r="P1085" s="54">
        <v>58152973480</v>
      </c>
      <c r="Q1085" s="54" t="s">
        <v>46</v>
      </c>
      <c r="R1085" s="10">
        <v>4</v>
      </c>
      <c r="S1085" s="40"/>
      <c r="T1085" s="6" t="s">
        <v>24</v>
      </c>
      <c r="U1085" s="6" t="str">
        <f>VLOOKUP(O1085,'Customer List'!B:C,2,)</f>
        <v>Bhopal</v>
      </c>
      <c r="V1085" s="47"/>
      <c r="W1085" s="7">
        <v>45849</v>
      </c>
      <c r="X1085" s="6">
        <f t="shared" si="117"/>
        <v>2</v>
      </c>
      <c r="Y1085" s="6" t="str">
        <f t="shared" si="118"/>
        <v>Wednesday</v>
      </c>
      <c r="Z1085" s="6" t="str">
        <f t="shared" si="119"/>
        <v>Friday</v>
      </c>
    </row>
    <row r="1086" spans="1:26" x14ac:dyDescent="0.25">
      <c r="A1086" s="6">
        <f t="shared" si="120"/>
        <v>1085</v>
      </c>
      <c r="B1086" s="6" t="s">
        <v>902</v>
      </c>
      <c r="C1086" s="7">
        <v>45838</v>
      </c>
      <c r="D1086" s="7">
        <v>45845</v>
      </c>
      <c r="E1086" s="24">
        <v>74.400000000000006</v>
      </c>
      <c r="F1086" s="26">
        <f t="shared" si="116"/>
        <v>74.400000000000006</v>
      </c>
      <c r="G1086" s="8">
        <v>410719</v>
      </c>
      <c r="H1086" s="8" t="s">
        <v>1855</v>
      </c>
      <c r="I1086" s="8">
        <v>1</v>
      </c>
      <c r="J1086" s="8">
        <v>1</v>
      </c>
      <c r="K1086" s="8">
        <f t="shared" si="123"/>
        <v>0</v>
      </c>
      <c r="L1086" s="6" t="s">
        <v>1003</v>
      </c>
      <c r="M1086" s="7">
        <v>45847</v>
      </c>
      <c r="N1086" s="9">
        <v>11147.6</v>
      </c>
      <c r="O1086" s="6" t="s">
        <v>904</v>
      </c>
      <c r="P1086" s="54">
        <v>58152973480</v>
      </c>
      <c r="Q1086" s="54" t="s">
        <v>46</v>
      </c>
      <c r="R1086" s="10">
        <v>4</v>
      </c>
      <c r="S1086" s="40"/>
      <c r="T1086" s="6" t="s">
        <v>24</v>
      </c>
      <c r="U1086" s="6" t="str">
        <f>VLOOKUP(O1086,'Customer List'!B:C,2,)</f>
        <v>Bhopal</v>
      </c>
      <c r="V1086" s="47"/>
      <c r="W1086" s="7">
        <v>45849</v>
      </c>
      <c r="X1086" s="6">
        <f t="shared" si="117"/>
        <v>2</v>
      </c>
      <c r="Y1086" s="6" t="str">
        <f t="shared" si="118"/>
        <v>Wednesday</v>
      </c>
      <c r="Z1086" s="6" t="str">
        <f t="shared" si="119"/>
        <v>Friday</v>
      </c>
    </row>
    <row r="1087" spans="1:26" x14ac:dyDescent="0.25">
      <c r="A1087" s="6">
        <f t="shared" si="120"/>
        <v>1086</v>
      </c>
      <c r="B1087" s="6" t="s">
        <v>902</v>
      </c>
      <c r="C1087" s="7">
        <v>45838</v>
      </c>
      <c r="D1087" s="7">
        <v>45845</v>
      </c>
      <c r="E1087" s="24">
        <v>35.4</v>
      </c>
      <c r="F1087" s="26">
        <f t="shared" si="116"/>
        <v>35.4</v>
      </c>
      <c r="G1087" s="8">
        <v>420404</v>
      </c>
      <c r="H1087" s="8" t="s">
        <v>20</v>
      </c>
      <c r="I1087" s="8">
        <v>1</v>
      </c>
      <c r="J1087" s="8">
        <v>1</v>
      </c>
      <c r="K1087" s="8">
        <f t="shared" si="123"/>
        <v>0</v>
      </c>
      <c r="L1087" s="6" t="s">
        <v>930</v>
      </c>
      <c r="M1087" s="7">
        <v>45846</v>
      </c>
      <c r="N1087" s="9">
        <v>6401.5</v>
      </c>
      <c r="O1087" s="6" t="s">
        <v>906</v>
      </c>
      <c r="P1087" s="54">
        <v>58152921293</v>
      </c>
      <c r="Q1087" s="54" t="s">
        <v>46</v>
      </c>
      <c r="R1087" s="10">
        <v>4</v>
      </c>
      <c r="S1087" s="40"/>
      <c r="T1087" s="6" t="s">
        <v>24</v>
      </c>
      <c r="U1087" s="6" t="str">
        <f>VLOOKUP(O1087,'Customer List'!B:C,2,)</f>
        <v>Banglore</v>
      </c>
      <c r="V1087" s="47"/>
      <c r="W1087" s="7">
        <v>45847</v>
      </c>
      <c r="X1087" s="6">
        <f t="shared" si="117"/>
        <v>1</v>
      </c>
      <c r="Y1087" s="6" t="str">
        <f t="shared" si="118"/>
        <v>Tuesday</v>
      </c>
      <c r="Z1087" s="6" t="str">
        <f t="shared" si="119"/>
        <v>Wednesday</v>
      </c>
    </row>
    <row r="1088" spans="1:26" x14ac:dyDescent="0.25">
      <c r="A1088" s="6">
        <f t="shared" si="120"/>
        <v>1087</v>
      </c>
      <c r="B1088" s="6" t="s">
        <v>902</v>
      </c>
      <c r="C1088" s="7">
        <v>45838</v>
      </c>
      <c r="D1088" s="7">
        <v>45845</v>
      </c>
      <c r="E1088" s="24">
        <v>99</v>
      </c>
      <c r="F1088" s="26">
        <f t="shared" si="116"/>
        <v>99</v>
      </c>
      <c r="G1088" s="8">
        <v>424401</v>
      </c>
      <c r="H1088" s="8" t="s">
        <v>1361</v>
      </c>
      <c r="I1088" s="8">
        <v>1</v>
      </c>
      <c r="J1088" s="8">
        <v>1</v>
      </c>
      <c r="K1088" s="8">
        <f t="shared" si="123"/>
        <v>0</v>
      </c>
      <c r="L1088" s="6" t="s">
        <v>1023</v>
      </c>
      <c r="M1088" s="7">
        <v>45848</v>
      </c>
      <c r="N1088" s="9">
        <v>0</v>
      </c>
      <c r="O1088" s="6" t="s">
        <v>916</v>
      </c>
      <c r="P1088" s="54" t="s">
        <v>642</v>
      </c>
      <c r="Q1088" s="54" t="s">
        <v>731</v>
      </c>
      <c r="R1088" s="10">
        <v>4</v>
      </c>
      <c r="S1088" s="40" t="s">
        <v>615</v>
      </c>
      <c r="T1088" s="6" t="s">
        <v>24</v>
      </c>
      <c r="U1088" s="6" t="str">
        <f>VLOOKUP(O1088,'Customer List'!B:C,2,)</f>
        <v>Delhi</v>
      </c>
      <c r="V1088" s="47"/>
      <c r="W1088" s="7"/>
      <c r="X1088" s="6" t="str">
        <f t="shared" si="117"/>
        <v/>
      </c>
      <c r="Y1088" s="6" t="str">
        <f t="shared" si="118"/>
        <v>Thursday</v>
      </c>
      <c r="Z1088" s="6" t="str">
        <f t="shared" si="119"/>
        <v/>
      </c>
    </row>
    <row r="1089" spans="1:26" x14ac:dyDescent="0.25">
      <c r="A1089" s="6">
        <f t="shared" si="120"/>
        <v>1088</v>
      </c>
      <c r="B1089" s="6" t="s">
        <v>902</v>
      </c>
      <c r="C1089" s="7">
        <v>45838</v>
      </c>
      <c r="D1089" s="7">
        <v>45845</v>
      </c>
      <c r="E1089" s="24">
        <v>183.75</v>
      </c>
      <c r="F1089" s="26">
        <f t="shared" si="116"/>
        <v>183.75</v>
      </c>
      <c r="G1089" s="8">
        <v>480043</v>
      </c>
      <c r="H1089" s="8" t="s">
        <v>1856</v>
      </c>
      <c r="I1089" s="8">
        <v>1</v>
      </c>
      <c r="J1089" s="8">
        <v>1</v>
      </c>
      <c r="K1089" s="8">
        <f t="shared" si="123"/>
        <v>0</v>
      </c>
      <c r="L1089" s="6" t="s">
        <v>2063</v>
      </c>
      <c r="M1089" s="7">
        <v>45863</v>
      </c>
      <c r="N1089" s="9">
        <v>0</v>
      </c>
      <c r="O1089" s="6" t="s">
        <v>159</v>
      </c>
      <c r="P1089" s="54" t="s">
        <v>1144</v>
      </c>
      <c r="Q1089" s="54" t="s">
        <v>2061</v>
      </c>
      <c r="R1089" s="10">
        <v>4</v>
      </c>
      <c r="S1089" s="40" t="s">
        <v>2062</v>
      </c>
      <c r="T1089" s="6" t="s">
        <v>24</v>
      </c>
      <c r="U1089" s="6" t="str">
        <f>VLOOKUP(O1089,'Customer List'!B:C,2,)</f>
        <v>Noida</v>
      </c>
      <c r="V1089" s="47"/>
      <c r="W1089" s="7"/>
      <c r="X1089" s="6" t="str">
        <f t="shared" si="117"/>
        <v/>
      </c>
      <c r="Y1089" s="6" t="str">
        <f t="shared" si="118"/>
        <v>Friday</v>
      </c>
      <c r="Z1089" s="6" t="str">
        <f t="shared" si="119"/>
        <v/>
      </c>
    </row>
    <row r="1090" spans="1:26" x14ac:dyDescent="0.25">
      <c r="A1090" s="6">
        <f t="shared" si="120"/>
        <v>1089</v>
      </c>
      <c r="B1090" s="6" t="s">
        <v>902</v>
      </c>
      <c r="C1090" s="7">
        <v>45838</v>
      </c>
      <c r="D1090" s="7">
        <v>45845</v>
      </c>
      <c r="E1090" s="24">
        <v>585.75</v>
      </c>
      <c r="F1090" s="26">
        <f t="shared" si="116"/>
        <v>585.75</v>
      </c>
      <c r="G1090" s="8">
        <v>480137</v>
      </c>
      <c r="H1090" s="8" t="s">
        <v>1857</v>
      </c>
      <c r="I1090" s="8">
        <v>1</v>
      </c>
      <c r="J1090" s="8">
        <v>1</v>
      </c>
      <c r="K1090" s="8">
        <f t="shared" si="123"/>
        <v>0</v>
      </c>
      <c r="L1090" s="6" t="s">
        <v>2063</v>
      </c>
      <c r="M1090" s="7">
        <v>45863</v>
      </c>
      <c r="N1090" s="9">
        <v>0</v>
      </c>
      <c r="O1090" s="6" t="s">
        <v>159</v>
      </c>
      <c r="P1090" s="54" t="s">
        <v>1144</v>
      </c>
      <c r="Q1090" s="54" t="s">
        <v>2061</v>
      </c>
      <c r="R1090" s="10">
        <v>4</v>
      </c>
      <c r="S1090" s="40" t="s">
        <v>2062</v>
      </c>
      <c r="T1090" s="6" t="s">
        <v>24</v>
      </c>
      <c r="U1090" s="6" t="str">
        <f>VLOOKUP(O1090,'Customer List'!B:C,2,)</f>
        <v>Noida</v>
      </c>
      <c r="V1090" s="47"/>
      <c r="W1090" s="7"/>
      <c r="X1090" s="6" t="str">
        <f t="shared" si="117"/>
        <v/>
      </c>
      <c r="Y1090" s="6" t="str">
        <f t="shared" si="118"/>
        <v>Friday</v>
      </c>
      <c r="Z1090" s="6" t="str">
        <f t="shared" si="119"/>
        <v/>
      </c>
    </row>
    <row r="1091" spans="1:26" x14ac:dyDescent="0.25">
      <c r="A1091" s="6">
        <f t="shared" si="120"/>
        <v>1090</v>
      </c>
      <c r="B1091" s="6" t="s">
        <v>902</v>
      </c>
      <c r="C1091" s="7">
        <v>45838</v>
      </c>
      <c r="D1091" s="7">
        <v>45845</v>
      </c>
      <c r="E1091" s="24">
        <v>169.5</v>
      </c>
      <c r="F1091" s="26">
        <f t="shared" si="116"/>
        <v>169.5</v>
      </c>
      <c r="G1091" s="8">
        <v>500827</v>
      </c>
      <c r="H1091" s="8" t="s">
        <v>1858</v>
      </c>
      <c r="I1091" s="8">
        <v>1</v>
      </c>
      <c r="J1091" s="8">
        <v>1</v>
      </c>
      <c r="K1091" s="8">
        <f t="shared" si="123"/>
        <v>0</v>
      </c>
      <c r="L1091" s="6" t="s">
        <v>1177</v>
      </c>
      <c r="M1091" s="7">
        <v>45850</v>
      </c>
      <c r="N1091" s="9">
        <v>19323</v>
      </c>
      <c r="O1091" s="6" t="s">
        <v>623</v>
      </c>
      <c r="P1091" s="54">
        <v>58153121121</v>
      </c>
      <c r="Q1091" s="54" t="s">
        <v>46</v>
      </c>
      <c r="R1091" s="10">
        <v>4</v>
      </c>
      <c r="S1091" s="40"/>
      <c r="T1091" s="6" t="s">
        <v>24</v>
      </c>
      <c r="U1091" s="6" t="str">
        <f>VLOOKUP(O1091,'Customer List'!B:C,2,)</f>
        <v>Bhuvneshwar</v>
      </c>
      <c r="V1091" s="47"/>
      <c r="W1091" s="7">
        <v>45853</v>
      </c>
      <c r="X1091" s="6">
        <f t="shared" si="117"/>
        <v>3</v>
      </c>
      <c r="Y1091" s="6" t="str">
        <f t="shared" si="118"/>
        <v>Saturday</v>
      </c>
      <c r="Z1091" s="6" t="str">
        <f t="shared" si="119"/>
        <v>Tuesday</v>
      </c>
    </row>
    <row r="1092" spans="1:26" x14ac:dyDescent="0.25">
      <c r="A1092" s="6">
        <f t="shared" si="120"/>
        <v>1091</v>
      </c>
      <c r="B1092" s="6" t="s">
        <v>902</v>
      </c>
      <c r="C1092" s="7">
        <v>45838</v>
      </c>
      <c r="D1092" s="7">
        <v>45845</v>
      </c>
      <c r="E1092" s="24">
        <v>334.5</v>
      </c>
      <c r="F1092" s="26">
        <f t="shared" ref="F1092:F1155" si="124">E1092*I1092</f>
        <v>334.5</v>
      </c>
      <c r="G1092" s="8">
        <v>502540</v>
      </c>
      <c r="H1092" s="8" t="s">
        <v>1859</v>
      </c>
      <c r="I1092" s="8">
        <v>1</v>
      </c>
      <c r="J1092" s="8">
        <v>1</v>
      </c>
      <c r="K1092" s="8">
        <f t="shared" si="123"/>
        <v>0</v>
      </c>
      <c r="L1092" s="6" t="s">
        <v>1011</v>
      </c>
      <c r="M1092" s="7">
        <v>45847</v>
      </c>
      <c r="N1092" s="9">
        <v>62217</v>
      </c>
      <c r="O1092" s="6" t="s">
        <v>631</v>
      </c>
      <c r="P1092" s="54" t="s">
        <v>642</v>
      </c>
      <c r="Q1092" s="54" t="s">
        <v>643</v>
      </c>
      <c r="R1092" s="10">
        <v>4</v>
      </c>
      <c r="S1092" s="40"/>
      <c r="T1092" s="6" t="s">
        <v>24</v>
      </c>
      <c r="U1092" s="6" t="str">
        <f>VLOOKUP(O1092,'Customer List'!B:C,2,)</f>
        <v>Delhi</v>
      </c>
      <c r="V1092" s="47"/>
      <c r="W1092" s="7"/>
      <c r="X1092" s="6" t="str">
        <f t="shared" si="117"/>
        <v/>
      </c>
      <c r="Y1092" s="6" t="str">
        <f t="shared" si="118"/>
        <v>Wednesday</v>
      </c>
      <c r="Z1092" s="6" t="str">
        <f t="shared" si="119"/>
        <v/>
      </c>
    </row>
    <row r="1093" spans="1:26" x14ac:dyDescent="0.25">
      <c r="A1093" s="6">
        <f t="shared" si="120"/>
        <v>1092</v>
      </c>
      <c r="B1093" s="6" t="s">
        <v>902</v>
      </c>
      <c r="C1093" s="7">
        <v>45838</v>
      </c>
      <c r="D1093" s="7">
        <v>45845</v>
      </c>
      <c r="E1093" s="24">
        <v>321.75</v>
      </c>
      <c r="F1093" s="26">
        <f t="shared" si="124"/>
        <v>321.75</v>
      </c>
      <c r="G1093" s="8">
        <v>502948</v>
      </c>
      <c r="H1093" s="8" t="s">
        <v>1860</v>
      </c>
      <c r="I1093" s="8">
        <v>1</v>
      </c>
      <c r="J1093" s="8">
        <v>1</v>
      </c>
      <c r="K1093" s="8">
        <f t="shared" si="123"/>
        <v>0</v>
      </c>
      <c r="L1093" s="6" t="s">
        <v>1011</v>
      </c>
      <c r="M1093" s="7">
        <v>45847</v>
      </c>
      <c r="N1093" s="9">
        <v>59845.5</v>
      </c>
      <c r="O1093" s="6" t="s">
        <v>631</v>
      </c>
      <c r="P1093" s="54" t="s">
        <v>642</v>
      </c>
      <c r="Q1093" s="54" t="s">
        <v>643</v>
      </c>
      <c r="R1093" s="10">
        <v>4</v>
      </c>
      <c r="S1093" s="40"/>
      <c r="T1093" s="6" t="s">
        <v>24</v>
      </c>
      <c r="U1093" s="6" t="str">
        <f>VLOOKUP(O1093,'Customer List'!B:C,2,)</f>
        <v>Delhi</v>
      </c>
      <c r="V1093" s="47"/>
      <c r="W1093" s="7"/>
      <c r="X1093" s="6" t="str">
        <f t="shared" ref="X1093:X1156" si="125">IF(W1093="", "", W1093-M1093)</f>
        <v/>
      </c>
      <c r="Y1093" s="6" t="str">
        <f t="shared" ref="Y1093:Y1156" si="126">IF(M1093="", "", TEXT(M1093, "dddd"))</f>
        <v>Wednesday</v>
      </c>
      <c r="Z1093" s="6" t="str">
        <f t="shared" ref="Z1093:Z1156" si="127">IF(W1093="", "", TEXT(W1093, "dddd"))</f>
        <v/>
      </c>
    </row>
    <row r="1094" spans="1:26" x14ac:dyDescent="0.25">
      <c r="A1094" s="6">
        <f t="shared" si="120"/>
        <v>1093</v>
      </c>
      <c r="B1094" s="6" t="s">
        <v>902</v>
      </c>
      <c r="C1094" s="7">
        <v>45838</v>
      </c>
      <c r="D1094" s="7">
        <v>45845</v>
      </c>
      <c r="E1094" s="24">
        <v>160.80000000000001</v>
      </c>
      <c r="F1094" s="26">
        <f t="shared" si="124"/>
        <v>160.80000000000001</v>
      </c>
      <c r="G1094" s="8">
        <v>506313</v>
      </c>
      <c r="H1094" s="8" t="s">
        <v>1861</v>
      </c>
      <c r="I1094" s="8">
        <v>1</v>
      </c>
      <c r="J1094" s="8">
        <v>1</v>
      </c>
      <c r="K1094" s="8">
        <f t="shared" si="123"/>
        <v>0</v>
      </c>
      <c r="L1094" s="6" t="s">
        <v>2063</v>
      </c>
      <c r="M1094" s="7">
        <v>45863</v>
      </c>
      <c r="N1094" s="9">
        <v>0</v>
      </c>
      <c r="O1094" s="6" t="s">
        <v>159</v>
      </c>
      <c r="P1094" s="54" t="s">
        <v>1144</v>
      </c>
      <c r="Q1094" s="54" t="s">
        <v>2061</v>
      </c>
      <c r="R1094" s="10">
        <v>4</v>
      </c>
      <c r="S1094" s="40" t="s">
        <v>2062</v>
      </c>
      <c r="T1094" s="6" t="s">
        <v>24</v>
      </c>
      <c r="U1094" s="6" t="str">
        <f>VLOOKUP(O1094,'Customer List'!B:C,2,)</f>
        <v>Noida</v>
      </c>
      <c r="V1094" s="47"/>
      <c r="W1094" s="7"/>
      <c r="X1094" s="6" t="str">
        <f t="shared" si="125"/>
        <v/>
      </c>
      <c r="Y1094" s="6" t="str">
        <f t="shared" si="126"/>
        <v>Friday</v>
      </c>
      <c r="Z1094" s="6" t="str">
        <f t="shared" si="127"/>
        <v/>
      </c>
    </row>
    <row r="1095" spans="1:26" x14ac:dyDescent="0.25">
      <c r="A1095" s="6">
        <f t="shared" si="120"/>
        <v>1094</v>
      </c>
      <c r="B1095" s="6" t="s">
        <v>902</v>
      </c>
      <c r="C1095" s="7">
        <v>45838</v>
      </c>
      <c r="D1095" s="7">
        <v>45845</v>
      </c>
      <c r="E1095" s="24">
        <v>56.4</v>
      </c>
      <c r="F1095" s="26">
        <f t="shared" si="124"/>
        <v>56.4</v>
      </c>
      <c r="G1095" s="8">
        <v>575402</v>
      </c>
      <c r="H1095" s="8" t="s">
        <v>1635</v>
      </c>
      <c r="I1095" s="8">
        <v>1</v>
      </c>
      <c r="J1095" s="8">
        <v>1</v>
      </c>
      <c r="K1095" s="8">
        <f t="shared" si="123"/>
        <v>0</v>
      </c>
      <c r="L1095" s="6" t="s">
        <v>2063</v>
      </c>
      <c r="M1095" s="7">
        <v>45863</v>
      </c>
      <c r="N1095" s="9">
        <v>0</v>
      </c>
      <c r="O1095" s="6" t="s">
        <v>159</v>
      </c>
      <c r="P1095" s="54" t="s">
        <v>1144</v>
      </c>
      <c r="Q1095" s="54" t="s">
        <v>2061</v>
      </c>
      <c r="R1095" s="10">
        <v>-20</v>
      </c>
      <c r="S1095" s="40" t="s">
        <v>2062</v>
      </c>
      <c r="T1095" s="6" t="s">
        <v>24</v>
      </c>
      <c r="U1095" s="6" t="str">
        <f>VLOOKUP(O1095,'Customer List'!B:C,2,)</f>
        <v>Noida</v>
      </c>
      <c r="V1095" s="47"/>
      <c r="W1095" s="7"/>
      <c r="X1095" s="6" t="str">
        <f t="shared" si="125"/>
        <v/>
      </c>
      <c r="Y1095" s="6" t="str">
        <f t="shared" si="126"/>
        <v>Friday</v>
      </c>
      <c r="Z1095" s="6" t="str">
        <f t="shared" si="127"/>
        <v/>
      </c>
    </row>
    <row r="1096" spans="1:26" x14ac:dyDescent="0.25">
      <c r="A1096" s="6">
        <f t="shared" si="120"/>
        <v>1095</v>
      </c>
      <c r="B1096" s="6" t="s">
        <v>902</v>
      </c>
      <c r="C1096" s="7">
        <v>45838</v>
      </c>
      <c r="D1096" s="7">
        <v>45845</v>
      </c>
      <c r="E1096" s="24">
        <v>88.2</v>
      </c>
      <c r="F1096" s="26">
        <f t="shared" si="124"/>
        <v>264.60000000000002</v>
      </c>
      <c r="G1096" s="8">
        <v>591704</v>
      </c>
      <c r="H1096" s="8" t="s">
        <v>1674</v>
      </c>
      <c r="I1096" s="8">
        <v>3</v>
      </c>
      <c r="J1096" s="8">
        <v>3</v>
      </c>
      <c r="K1096" s="8">
        <f t="shared" si="123"/>
        <v>0</v>
      </c>
      <c r="L1096" s="6" t="s">
        <v>999</v>
      </c>
      <c r="M1096" s="7">
        <v>45847</v>
      </c>
      <c r="N1096" s="9">
        <v>41013</v>
      </c>
      <c r="O1096" s="6" t="s">
        <v>304</v>
      </c>
      <c r="P1096" s="54">
        <v>58152971612</v>
      </c>
      <c r="Q1096" s="54" t="s">
        <v>46</v>
      </c>
      <c r="R1096" s="10">
        <v>-20</v>
      </c>
      <c r="S1096" s="40"/>
      <c r="T1096" s="6" t="s">
        <v>24</v>
      </c>
      <c r="U1096" s="6" t="str">
        <f>VLOOKUP(O1096,'Customer List'!B:C,2,)</f>
        <v>Banglore</v>
      </c>
      <c r="V1096" s="47"/>
      <c r="W1096" s="7">
        <v>45848</v>
      </c>
      <c r="X1096" s="6">
        <f t="shared" si="125"/>
        <v>1</v>
      </c>
      <c r="Y1096" s="6" t="str">
        <f t="shared" si="126"/>
        <v>Wednesday</v>
      </c>
      <c r="Z1096" s="6" t="str">
        <f t="shared" si="127"/>
        <v>Thursday</v>
      </c>
    </row>
    <row r="1097" spans="1:26" x14ac:dyDescent="0.25">
      <c r="A1097" s="6">
        <f t="shared" si="120"/>
        <v>1096</v>
      </c>
      <c r="B1097" s="6" t="s">
        <v>902</v>
      </c>
      <c r="C1097" s="7">
        <v>45838</v>
      </c>
      <c r="D1097" s="7">
        <v>45845</v>
      </c>
      <c r="E1097" s="24">
        <v>222</v>
      </c>
      <c r="F1097" s="26">
        <f t="shared" si="124"/>
        <v>2220</v>
      </c>
      <c r="G1097" s="8">
        <v>626812</v>
      </c>
      <c r="H1097" s="8" t="s">
        <v>1273</v>
      </c>
      <c r="I1097" s="8">
        <v>10</v>
      </c>
      <c r="J1097" s="8">
        <v>10</v>
      </c>
      <c r="K1097" s="8">
        <f t="shared" si="123"/>
        <v>0</v>
      </c>
      <c r="L1097" s="6" t="s">
        <v>991</v>
      </c>
      <c r="M1097" s="7">
        <v>45847</v>
      </c>
      <c r="N1097" s="9">
        <v>344100</v>
      </c>
      <c r="O1097" s="6" t="s">
        <v>1914</v>
      </c>
      <c r="P1097" s="54">
        <v>58152973045</v>
      </c>
      <c r="Q1097" s="54" t="s">
        <v>46</v>
      </c>
      <c r="R1097" s="10">
        <v>4</v>
      </c>
      <c r="S1097" s="40"/>
      <c r="T1097" s="6" t="s">
        <v>24</v>
      </c>
      <c r="U1097" s="6" t="str">
        <f>VLOOKUP(O1097,'Customer List'!B:C,2,)</f>
        <v>Banglore</v>
      </c>
      <c r="V1097" s="47"/>
      <c r="W1097" s="7">
        <v>45848</v>
      </c>
      <c r="X1097" s="6">
        <f t="shared" si="125"/>
        <v>1</v>
      </c>
      <c r="Y1097" s="6" t="str">
        <f t="shared" si="126"/>
        <v>Wednesday</v>
      </c>
      <c r="Z1097" s="6" t="str">
        <f t="shared" si="127"/>
        <v>Thursday</v>
      </c>
    </row>
    <row r="1098" spans="1:26" x14ac:dyDescent="0.25">
      <c r="A1098" s="6">
        <f t="shared" si="120"/>
        <v>1097</v>
      </c>
      <c r="B1098" s="6" t="s">
        <v>902</v>
      </c>
      <c r="C1098" s="7">
        <v>45838</v>
      </c>
      <c r="D1098" s="7">
        <v>45845</v>
      </c>
      <c r="E1098" s="24">
        <v>193.8</v>
      </c>
      <c r="F1098" s="26">
        <f t="shared" si="124"/>
        <v>193.8</v>
      </c>
      <c r="G1098" s="8">
        <v>646408</v>
      </c>
      <c r="H1098" s="8" t="s">
        <v>1862</v>
      </c>
      <c r="I1098" s="8">
        <v>1</v>
      </c>
      <c r="J1098" s="8">
        <v>1</v>
      </c>
      <c r="K1098" s="8">
        <f t="shared" si="123"/>
        <v>0</v>
      </c>
      <c r="L1098" s="6" t="s">
        <v>1003</v>
      </c>
      <c r="M1098" s="7">
        <v>45847</v>
      </c>
      <c r="N1098" s="9">
        <v>29037.7</v>
      </c>
      <c r="O1098" s="6" t="s">
        <v>904</v>
      </c>
      <c r="P1098" s="54">
        <v>58152973480</v>
      </c>
      <c r="Q1098" s="54" t="s">
        <v>46</v>
      </c>
      <c r="R1098" s="10">
        <v>4</v>
      </c>
      <c r="S1098" s="40"/>
      <c r="T1098" s="6" t="s">
        <v>24</v>
      </c>
      <c r="U1098" s="6" t="str">
        <f>VLOOKUP(O1098,'Customer List'!B:C,2,)</f>
        <v>Bhopal</v>
      </c>
      <c r="V1098" s="47"/>
      <c r="W1098" s="7">
        <v>45849</v>
      </c>
      <c r="X1098" s="6">
        <f t="shared" si="125"/>
        <v>2</v>
      </c>
      <c r="Y1098" s="6" t="str">
        <f t="shared" si="126"/>
        <v>Wednesday</v>
      </c>
      <c r="Z1098" s="6" t="str">
        <f t="shared" si="127"/>
        <v>Friday</v>
      </c>
    </row>
    <row r="1099" spans="1:26" x14ac:dyDescent="0.25">
      <c r="A1099" s="6">
        <f t="shared" si="120"/>
        <v>1098</v>
      </c>
      <c r="B1099" s="6" t="s">
        <v>902</v>
      </c>
      <c r="C1099" s="7">
        <v>45838</v>
      </c>
      <c r="D1099" s="7">
        <v>45845</v>
      </c>
      <c r="E1099" s="24">
        <v>67.2</v>
      </c>
      <c r="F1099" s="26">
        <f t="shared" si="124"/>
        <v>67.2</v>
      </c>
      <c r="G1099" s="8">
        <v>652503</v>
      </c>
      <c r="H1099" s="8" t="s">
        <v>1863</v>
      </c>
      <c r="I1099" s="8">
        <v>1</v>
      </c>
      <c r="J1099" s="8">
        <v>1</v>
      </c>
      <c r="K1099" s="8">
        <f t="shared" si="123"/>
        <v>0</v>
      </c>
      <c r="L1099" s="6" t="s">
        <v>929</v>
      </c>
      <c r="M1099" s="7">
        <v>45846</v>
      </c>
      <c r="N1099" s="9">
        <v>10416</v>
      </c>
      <c r="O1099" s="6" t="s">
        <v>906</v>
      </c>
      <c r="P1099" s="54">
        <v>58152921293</v>
      </c>
      <c r="Q1099" s="54" t="s">
        <v>46</v>
      </c>
      <c r="R1099" s="10">
        <v>-20</v>
      </c>
      <c r="S1099" s="40"/>
      <c r="T1099" s="6" t="s">
        <v>24</v>
      </c>
      <c r="U1099" s="6" t="str">
        <f>VLOOKUP(O1099,'Customer List'!B:C,2,)</f>
        <v>Banglore</v>
      </c>
      <c r="V1099" s="47"/>
      <c r="W1099" s="7">
        <v>45847</v>
      </c>
      <c r="X1099" s="6">
        <f t="shared" si="125"/>
        <v>1</v>
      </c>
      <c r="Y1099" s="6" t="str">
        <f t="shared" si="126"/>
        <v>Tuesday</v>
      </c>
      <c r="Z1099" s="6" t="str">
        <f t="shared" si="127"/>
        <v>Wednesday</v>
      </c>
    </row>
    <row r="1100" spans="1:26" x14ac:dyDescent="0.25">
      <c r="A1100" s="6">
        <f t="shared" si="120"/>
        <v>1099</v>
      </c>
      <c r="B1100" s="6" t="s">
        <v>902</v>
      </c>
      <c r="C1100" s="7">
        <v>45838</v>
      </c>
      <c r="D1100" s="7">
        <v>45845</v>
      </c>
      <c r="E1100" s="24">
        <v>493.2</v>
      </c>
      <c r="F1100" s="26">
        <f t="shared" si="124"/>
        <v>1972.8</v>
      </c>
      <c r="G1100" s="8">
        <v>741271</v>
      </c>
      <c r="H1100" s="8" t="s">
        <v>1805</v>
      </c>
      <c r="I1100" s="8">
        <v>4</v>
      </c>
      <c r="J1100" s="8">
        <v>4</v>
      </c>
      <c r="K1100" s="8">
        <f t="shared" si="123"/>
        <v>0</v>
      </c>
      <c r="L1100" s="6" t="s">
        <v>944</v>
      </c>
      <c r="M1100" s="7">
        <v>45846</v>
      </c>
      <c r="N1100" s="9">
        <v>372037.2</v>
      </c>
      <c r="O1100" s="6" t="s">
        <v>915</v>
      </c>
      <c r="P1100" s="54">
        <v>58152921024</v>
      </c>
      <c r="Q1100" s="54" t="s">
        <v>46</v>
      </c>
      <c r="R1100" s="10">
        <v>4</v>
      </c>
      <c r="S1100" s="40"/>
      <c r="T1100" s="6" t="s">
        <v>24</v>
      </c>
      <c r="U1100" s="6" t="str">
        <f>VLOOKUP(O1100,'Customer List'!B:C,2,)</f>
        <v>Banglore</v>
      </c>
      <c r="V1100" s="47"/>
      <c r="W1100" s="7">
        <v>45847</v>
      </c>
      <c r="X1100" s="6">
        <f t="shared" si="125"/>
        <v>1</v>
      </c>
      <c r="Y1100" s="6" t="str">
        <f t="shared" si="126"/>
        <v>Tuesday</v>
      </c>
      <c r="Z1100" s="6" t="str">
        <f t="shared" si="127"/>
        <v>Wednesday</v>
      </c>
    </row>
    <row r="1101" spans="1:26" x14ac:dyDescent="0.25">
      <c r="A1101" s="6">
        <f t="shared" ref="A1101:A1164" si="128">A1100+1</f>
        <v>1100</v>
      </c>
      <c r="B1101" s="6" t="s">
        <v>902</v>
      </c>
      <c r="C1101" s="7">
        <v>45838</v>
      </c>
      <c r="D1101" s="7">
        <v>45845</v>
      </c>
      <c r="E1101" s="24">
        <v>493.2</v>
      </c>
      <c r="F1101" s="26">
        <f t="shared" si="124"/>
        <v>986.4</v>
      </c>
      <c r="G1101" s="8">
        <v>741271</v>
      </c>
      <c r="H1101" s="8" t="s">
        <v>1805</v>
      </c>
      <c r="I1101" s="8">
        <v>2</v>
      </c>
      <c r="J1101" s="8">
        <v>2</v>
      </c>
      <c r="K1101" s="8">
        <f t="shared" si="123"/>
        <v>0</v>
      </c>
      <c r="L1101" s="6" t="s">
        <v>945</v>
      </c>
      <c r="M1101" s="7">
        <v>45846</v>
      </c>
      <c r="N1101" s="9">
        <v>403973.4</v>
      </c>
      <c r="O1101" s="6" t="s">
        <v>915</v>
      </c>
      <c r="P1101" s="54">
        <v>58152921024</v>
      </c>
      <c r="Q1101" s="54" t="s">
        <v>46</v>
      </c>
      <c r="R1101" s="10">
        <v>4</v>
      </c>
      <c r="S1101" s="40"/>
      <c r="T1101" s="6" t="s">
        <v>24</v>
      </c>
      <c r="U1101" s="6" t="str">
        <f>VLOOKUP(O1101,'Customer List'!B:C,2,)</f>
        <v>Banglore</v>
      </c>
      <c r="V1101" s="47"/>
      <c r="W1101" s="7">
        <v>45847</v>
      </c>
      <c r="X1101" s="6">
        <f t="shared" si="125"/>
        <v>1</v>
      </c>
      <c r="Y1101" s="6" t="str">
        <f t="shared" si="126"/>
        <v>Tuesday</v>
      </c>
      <c r="Z1101" s="6" t="str">
        <f t="shared" si="127"/>
        <v>Wednesday</v>
      </c>
    </row>
    <row r="1102" spans="1:26" x14ac:dyDescent="0.25">
      <c r="A1102" s="6">
        <f t="shared" si="128"/>
        <v>1101</v>
      </c>
      <c r="B1102" s="6" t="s">
        <v>902</v>
      </c>
      <c r="C1102" s="7">
        <v>45838</v>
      </c>
      <c r="D1102" s="7">
        <v>45845</v>
      </c>
      <c r="E1102" s="24">
        <v>133.80000000000001</v>
      </c>
      <c r="F1102" s="26">
        <f t="shared" si="124"/>
        <v>133.80000000000001</v>
      </c>
      <c r="G1102" s="8">
        <v>781802</v>
      </c>
      <c r="H1102" s="8" t="s">
        <v>1808</v>
      </c>
      <c r="I1102" s="8">
        <v>1</v>
      </c>
      <c r="J1102" s="8">
        <v>1</v>
      </c>
      <c r="K1102" s="8">
        <f t="shared" si="123"/>
        <v>0</v>
      </c>
      <c r="L1102" s="6" t="s">
        <v>2063</v>
      </c>
      <c r="M1102" s="7">
        <v>45863</v>
      </c>
      <c r="N1102" s="9">
        <v>0</v>
      </c>
      <c r="O1102" s="6" t="s">
        <v>159</v>
      </c>
      <c r="P1102" s="54" t="s">
        <v>1144</v>
      </c>
      <c r="Q1102" s="54" t="s">
        <v>2061</v>
      </c>
      <c r="R1102" s="10">
        <v>-20</v>
      </c>
      <c r="S1102" s="40" t="s">
        <v>2062</v>
      </c>
      <c r="T1102" s="6" t="s">
        <v>24</v>
      </c>
      <c r="U1102" s="6" t="str">
        <f>VLOOKUP(O1102,'Customer List'!B:C,2,)</f>
        <v>Noida</v>
      </c>
      <c r="V1102" s="47"/>
      <c r="W1102" s="7"/>
      <c r="X1102" s="6" t="str">
        <f t="shared" si="125"/>
        <v/>
      </c>
      <c r="Y1102" s="6" t="str">
        <f t="shared" si="126"/>
        <v>Friday</v>
      </c>
      <c r="Z1102" s="6" t="str">
        <f t="shared" si="127"/>
        <v/>
      </c>
    </row>
    <row r="1103" spans="1:26" x14ac:dyDescent="0.25">
      <c r="A1103" s="6">
        <f t="shared" si="128"/>
        <v>1102</v>
      </c>
      <c r="B1103" s="6" t="s">
        <v>902</v>
      </c>
      <c r="C1103" s="7">
        <v>45838</v>
      </c>
      <c r="D1103" s="7">
        <v>45845</v>
      </c>
      <c r="E1103" s="24">
        <v>91.8</v>
      </c>
      <c r="F1103" s="26">
        <f t="shared" si="124"/>
        <v>91.8</v>
      </c>
      <c r="G1103" s="8">
        <v>908303</v>
      </c>
      <c r="H1103" s="8" t="s">
        <v>1864</v>
      </c>
      <c r="I1103" s="8">
        <v>1</v>
      </c>
      <c r="J1103" s="8">
        <v>1</v>
      </c>
      <c r="K1103" s="8">
        <f t="shared" si="123"/>
        <v>0</v>
      </c>
      <c r="L1103" s="6" t="s">
        <v>1003</v>
      </c>
      <c r="M1103" s="7">
        <v>45847</v>
      </c>
      <c r="N1103" s="9">
        <v>13754.7</v>
      </c>
      <c r="O1103" s="6" t="s">
        <v>904</v>
      </c>
      <c r="P1103" s="54">
        <v>58152973480</v>
      </c>
      <c r="Q1103" s="54" t="s">
        <v>46</v>
      </c>
      <c r="R1103" s="10">
        <v>4</v>
      </c>
      <c r="S1103" s="40"/>
      <c r="T1103" s="6" t="s">
        <v>24</v>
      </c>
      <c r="U1103" s="6" t="str">
        <f>VLOOKUP(O1103,'Customer List'!B:C,2,)</f>
        <v>Bhopal</v>
      </c>
      <c r="V1103" s="47"/>
      <c r="W1103" s="7">
        <v>45849</v>
      </c>
      <c r="X1103" s="6">
        <f t="shared" si="125"/>
        <v>2</v>
      </c>
      <c r="Y1103" s="6" t="str">
        <f t="shared" si="126"/>
        <v>Wednesday</v>
      </c>
      <c r="Z1103" s="6" t="str">
        <f t="shared" si="127"/>
        <v>Friday</v>
      </c>
    </row>
    <row r="1104" spans="1:26" x14ac:dyDescent="0.25">
      <c r="A1104" s="6">
        <f t="shared" si="128"/>
        <v>1103</v>
      </c>
      <c r="B1104" s="6" t="s">
        <v>908</v>
      </c>
      <c r="C1104" s="7" t="s">
        <v>908</v>
      </c>
      <c r="D1104" s="7">
        <v>45846</v>
      </c>
      <c r="E1104" s="24">
        <v>173.6</v>
      </c>
      <c r="F1104" s="26">
        <f t="shared" si="124"/>
        <v>173.6</v>
      </c>
      <c r="G1104" s="8">
        <v>344812</v>
      </c>
      <c r="H1104" s="8" t="s">
        <v>223</v>
      </c>
      <c r="I1104" s="8">
        <v>1</v>
      </c>
      <c r="J1104" s="8"/>
      <c r="K1104" s="8">
        <f t="shared" si="123"/>
        <v>1</v>
      </c>
      <c r="L1104" s="6"/>
      <c r="M1104" s="7"/>
      <c r="N1104" s="9"/>
      <c r="O1104" s="6" t="s">
        <v>2047</v>
      </c>
      <c r="P1104" s="54"/>
      <c r="Q1104" s="54"/>
      <c r="R1104" s="10">
        <v>4</v>
      </c>
      <c r="S1104" s="40" t="s">
        <v>2250</v>
      </c>
      <c r="T1104" s="6" t="s">
        <v>24</v>
      </c>
      <c r="U1104" s="6" t="str">
        <f>VLOOKUP(O1104,'Customer List'!B:C,2,)</f>
        <v>STOCK</v>
      </c>
      <c r="V1104" s="47" t="s">
        <v>611</v>
      </c>
      <c r="W1104" s="7"/>
      <c r="X1104" s="6" t="str">
        <f t="shared" si="125"/>
        <v/>
      </c>
      <c r="Y1104" s="6" t="str">
        <f t="shared" si="126"/>
        <v/>
      </c>
      <c r="Z1104" s="6" t="str">
        <f t="shared" si="127"/>
        <v/>
      </c>
    </row>
    <row r="1105" spans="1:26" x14ac:dyDescent="0.25">
      <c r="A1105" s="6">
        <f t="shared" si="128"/>
        <v>1104</v>
      </c>
      <c r="B1105" s="6" t="s">
        <v>917</v>
      </c>
      <c r="C1105" s="7">
        <v>45835</v>
      </c>
      <c r="D1105" s="7">
        <v>45845</v>
      </c>
      <c r="E1105" s="24">
        <v>165</v>
      </c>
      <c r="F1105" s="26">
        <f t="shared" si="124"/>
        <v>165</v>
      </c>
      <c r="G1105" s="8">
        <v>100229</v>
      </c>
      <c r="H1105" s="8" t="s">
        <v>1287</v>
      </c>
      <c r="I1105" s="8">
        <v>1</v>
      </c>
      <c r="J1105" s="8">
        <v>1</v>
      </c>
      <c r="K1105" s="8">
        <f t="shared" si="123"/>
        <v>0</v>
      </c>
      <c r="L1105" s="6" t="s">
        <v>993</v>
      </c>
      <c r="M1105" s="7">
        <v>45847</v>
      </c>
      <c r="N1105" s="9">
        <v>19800</v>
      </c>
      <c r="O1105" s="6" t="s">
        <v>627</v>
      </c>
      <c r="P1105" s="54">
        <v>58152972161</v>
      </c>
      <c r="Q1105" s="54" t="s">
        <v>46</v>
      </c>
      <c r="R1105" s="10">
        <v>4</v>
      </c>
      <c r="S1105" s="40"/>
      <c r="T1105" s="6" t="s">
        <v>24</v>
      </c>
      <c r="U1105" s="6" t="str">
        <f>VLOOKUP(O1105,'Customer List'!B:C,2,)</f>
        <v>Hyderabad</v>
      </c>
      <c r="V1105" s="47"/>
      <c r="W1105" s="7">
        <v>45848</v>
      </c>
      <c r="X1105" s="6">
        <f t="shared" si="125"/>
        <v>1</v>
      </c>
      <c r="Y1105" s="6" t="str">
        <f t="shared" si="126"/>
        <v>Wednesday</v>
      </c>
      <c r="Z1105" s="6" t="str">
        <f t="shared" si="127"/>
        <v>Thursday</v>
      </c>
    </row>
    <row r="1106" spans="1:26" x14ac:dyDescent="0.25">
      <c r="A1106" s="6">
        <f t="shared" si="128"/>
        <v>1105</v>
      </c>
      <c r="B1106" s="6" t="s">
        <v>917</v>
      </c>
      <c r="C1106" s="7">
        <v>45835</v>
      </c>
      <c r="D1106" s="7">
        <v>45845</v>
      </c>
      <c r="E1106" s="24">
        <v>231.75</v>
      </c>
      <c r="F1106" s="26">
        <f t="shared" si="124"/>
        <v>231.75</v>
      </c>
      <c r="G1106" s="8">
        <v>100451</v>
      </c>
      <c r="H1106" s="8" t="s">
        <v>1865</v>
      </c>
      <c r="I1106" s="8">
        <v>1</v>
      </c>
      <c r="J1106" s="8">
        <v>1</v>
      </c>
      <c r="K1106" s="8">
        <f t="shared" si="123"/>
        <v>0</v>
      </c>
      <c r="L1106" s="6" t="s">
        <v>993</v>
      </c>
      <c r="M1106" s="7">
        <v>45847</v>
      </c>
      <c r="N1106" s="9">
        <v>27810</v>
      </c>
      <c r="O1106" s="6" t="s">
        <v>627</v>
      </c>
      <c r="P1106" s="54">
        <v>58152972161</v>
      </c>
      <c r="Q1106" s="54" t="s">
        <v>46</v>
      </c>
      <c r="R1106" s="10">
        <v>4</v>
      </c>
      <c r="S1106" s="40"/>
      <c r="T1106" s="6" t="s">
        <v>24</v>
      </c>
      <c r="U1106" s="6" t="str">
        <f>VLOOKUP(O1106,'Customer List'!B:C,2,)</f>
        <v>Hyderabad</v>
      </c>
      <c r="V1106" s="47"/>
      <c r="W1106" s="7">
        <v>45848</v>
      </c>
      <c r="X1106" s="6">
        <f t="shared" si="125"/>
        <v>1</v>
      </c>
      <c r="Y1106" s="6" t="str">
        <f t="shared" si="126"/>
        <v>Wednesday</v>
      </c>
      <c r="Z1106" s="6" t="str">
        <f t="shared" si="127"/>
        <v>Thursday</v>
      </c>
    </row>
    <row r="1107" spans="1:26" x14ac:dyDescent="0.25">
      <c r="A1107" s="6">
        <f t="shared" si="128"/>
        <v>1106</v>
      </c>
      <c r="B1107" s="6" t="s">
        <v>917</v>
      </c>
      <c r="C1107" s="7">
        <v>45835</v>
      </c>
      <c r="D1107" s="7">
        <v>45845</v>
      </c>
      <c r="E1107" s="24">
        <v>52.2</v>
      </c>
      <c r="F1107" s="26">
        <f t="shared" si="124"/>
        <v>52.2</v>
      </c>
      <c r="G1107" s="8">
        <v>100733</v>
      </c>
      <c r="H1107" s="8" t="s">
        <v>1866</v>
      </c>
      <c r="I1107" s="8">
        <v>1</v>
      </c>
      <c r="J1107" s="8">
        <v>1</v>
      </c>
      <c r="K1107" s="8">
        <f t="shared" si="123"/>
        <v>0</v>
      </c>
      <c r="L1107" s="6" t="s">
        <v>993</v>
      </c>
      <c r="M1107" s="7">
        <v>45847</v>
      </c>
      <c r="N1107" s="9">
        <v>7830</v>
      </c>
      <c r="O1107" s="6" t="s">
        <v>627</v>
      </c>
      <c r="P1107" s="54">
        <v>58152972161</v>
      </c>
      <c r="Q1107" s="54" t="s">
        <v>46</v>
      </c>
      <c r="R1107" s="10">
        <v>4</v>
      </c>
      <c r="S1107" s="40"/>
      <c r="T1107" s="6" t="s">
        <v>24</v>
      </c>
      <c r="U1107" s="6" t="str">
        <f>VLOOKUP(O1107,'Customer List'!B:C,2,)</f>
        <v>Hyderabad</v>
      </c>
      <c r="V1107" s="47"/>
      <c r="W1107" s="7">
        <v>45848</v>
      </c>
      <c r="X1107" s="6">
        <f t="shared" si="125"/>
        <v>1</v>
      </c>
      <c r="Y1107" s="6" t="str">
        <f t="shared" si="126"/>
        <v>Wednesday</v>
      </c>
      <c r="Z1107" s="6" t="str">
        <f t="shared" si="127"/>
        <v>Thursday</v>
      </c>
    </row>
    <row r="1108" spans="1:26" x14ac:dyDescent="0.25">
      <c r="A1108" s="6">
        <f t="shared" si="128"/>
        <v>1107</v>
      </c>
      <c r="B1108" s="6" t="s">
        <v>917</v>
      </c>
      <c r="C1108" s="7">
        <v>45835</v>
      </c>
      <c r="D1108" s="7">
        <v>45845</v>
      </c>
      <c r="E1108" s="24">
        <v>208.2</v>
      </c>
      <c r="F1108" s="26">
        <f t="shared" si="124"/>
        <v>208.2</v>
      </c>
      <c r="G1108" s="8">
        <v>102054</v>
      </c>
      <c r="H1108" s="8" t="s">
        <v>1867</v>
      </c>
      <c r="I1108" s="8">
        <v>1</v>
      </c>
      <c r="J1108" s="8">
        <v>1</v>
      </c>
      <c r="K1108" s="8">
        <f t="shared" si="123"/>
        <v>0</v>
      </c>
      <c r="L1108" s="6" t="s">
        <v>993</v>
      </c>
      <c r="M1108" s="7">
        <v>45847</v>
      </c>
      <c r="N1108" s="9">
        <v>31230</v>
      </c>
      <c r="O1108" s="6" t="s">
        <v>627</v>
      </c>
      <c r="P1108" s="54">
        <v>58152972161</v>
      </c>
      <c r="Q1108" s="54" t="s">
        <v>46</v>
      </c>
      <c r="R1108" s="10">
        <v>4</v>
      </c>
      <c r="S1108" s="40"/>
      <c r="T1108" s="6" t="s">
        <v>24</v>
      </c>
      <c r="U1108" s="6" t="str">
        <f>VLOOKUP(O1108,'Customer List'!B:C,2,)</f>
        <v>Hyderabad</v>
      </c>
      <c r="V1108" s="47"/>
      <c r="W1108" s="7">
        <v>45848</v>
      </c>
      <c r="X1108" s="6">
        <f t="shared" si="125"/>
        <v>1</v>
      </c>
      <c r="Y1108" s="6" t="str">
        <f t="shared" si="126"/>
        <v>Wednesday</v>
      </c>
      <c r="Z1108" s="6" t="str">
        <f t="shared" si="127"/>
        <v>Thursday</v>
      </c>
    </row>
    <row r="1109" spans="1:26" x14ac:dyDescent="0.25">
      <c r="A1109" s="6">
        <f t="shared" si="128"/>
        <v>1108</v>
      </c>
      <c r="B1109" s="6" t="s">
        <v>917</v>
      </c>
      <c r="C1109" s="7">
        <v>45835</v>
      </c>
      <c r="D1109" s="7">
        <v>45845</v>
      </c>
      <c r="E1109" s="24">
        <v>63</v>
      </c>
      <c r="F1109" s="26">
        <f t="shared" si="124"/>
        <v>63</v>
      </c>
      <c r="G1109" s="8">
        <v>103012</v>
      </c>
      <c r="H1109" s="8" t="s">
        <v>1868</v>
      </c>
      <c r="I1109" s="8">
        <v>1</v>
      </c>
      <c r="J1109" s="8">
        <v>1</v>
      </c>
      <c r="K1109" s="8">
        <f t="shared" si="123"/>
        <v>0</v>
      </c>
      <c r="L1109" s="6" t="s">
        <v>993</v>
      </c>
      <c r="M1109" s="7">
        <v>45847</v>
      </c>
      <c r="N1109" s="9">
        <v>9450</v>
      </c>
      <c r="O1109" s="6" t="s">
        <v>627</v>
      </c>
      <c r="P1109" s="54">
        <v>58152972161</v>
      </c>
      <c r="Q1109" s="54" t="s">
        <v>46</v>
      </c>
      <c r="R1109" s="10">
        <v>4</v>
      </c>
      <c r="S1109" s="40"/>
      <c r="T1109" s="6" t="s">
        <v>24</v>
      </c>
      <c r="U1109" s="6" t="str">
        <f>VLOOKUP(O1109,'Customer List'!B:C,2,)</f>
        <v>Hyderabad</v>
      </c>
      <c r="V1109" s="47"/>
      <c r="W1109" s="7">
        <v>45848</v>
      </c>
      <c r="X1109" s="6">
        <f t="shared" si="125"/>
        <v>1</v>
      </c>
      <c r="Y1109" s="6" t="str">
        <f t="shared" si="126"/>
        <v>Wednesday</v>
      </c>
      <c r="Z1109" s="6" t="str">
        <f t="shared" si="127"/>
        <v>Thursday</v>
      </c>
    </row>
    <row r="1110" spans="1:26" x14ac:dyDescent="0.25">
      <c r="A1110" s="6">
        <f t="shared" si="128"/>
        <v>1109</v>
      </c>
      <c r="B1110" s="6" t="s">
        <v>917</v>
      </c>
      <c r="C1110" s="7">
        <v>45835</v>
      </c>
      <c r="D1110" s="7">
        <v>45845</v>
      </c>
      <c r="E1110" s="24">
        <v>181.5</v>
      </c>
      <c r="F1110" s="26">
        <f t="shared" si="124"/>
        <v>181.5</v>
      </c>
      <c r="G1110" s="8">
        <v>103138</v>
      </c>
      <c r="H1110" s="8" t="s">
        <v>1869</v>
      </c>
      <c r="I1110" s="8">
        <v>1</v>
      </c>
      <c r="J1110" s="8">
        <v>1</v>
      </c>
      <c r="K1110" s="8">
        <f t="shared" si="123"/>
        <v>0</v>
      </c>
      <c r="L1110" s="6" t="s">
        <v>993</v>
      </c>
      <c r="M1110" s="7">
        <v>45847</v>
      </c>
      <c r="N1110" s="9">
        <v>21780</v>
      </c>
      <c r="O1110" s="6" t="s">
        <v>627</v>
      </c>
      <c r="P1110" s="54">
        <v>58152972161</v>
      </c>
      <c r="Q1110" s="54" t="s">
        <v>46</v>
      </c>
      <c r="R1110" s="10">
        <v>4</v>
      </c>
      <c r="S1110" s="40"/>
      <c r="T1110" s="6" t="s">
        <v>24</v>
      </c>
      <c r="U1110" s="6" t="str">
        <f>VLOOKUP(O1110,'Customer List'!B:C,2,)</f>
        <v>Hyderabad</v>
      </c>
      <c r="V1110" s="47"/>
      <c r="W1110" s="7">
        <v>45848</v>
      </c>
      <c r="X1110" s="6">
        <f t="shared" si="125"/>
        <v>1</v>
      </c>
      <c r="Y1110" s="6" t="str">
        <f t="shared" si="126"/>
        <v>Wednesday</v>
      </c>
      <c r="Z1110" s="6" t="str">
        <f t="shared" si="127"/>
        <v>Thursday</v>
      </c>
    </row>
    <row r="1111" spans="1:26" x14ac:dyDescent="0.25">
      <c r="A1111" s="6">
        <f t="shared" si="128"/>
        <v>1110</v>
      </c>
      <c r="B1111" s="6" t="s">
        <v>917</v>
      </c>
      <c r="C1111" s="7">
        <v>45835</v>
      </c>
      <c r="D1111" s="7">
        <v>45845</v>
      </c>
      <c r="E1111" s="24">
        <v>67.2</v>
      </c>
      <c r="F1111" s="26">
        <f t="shared" si="124"/>
        <v>67.2</v>
      </c>
      <c r="G1111" s="8">
        <v>103259</v>
      </c>
      <c r="H1111" s="8" t="s">
        <v>1870</v>
      </c>
      <c r="I1111" s="8">
        <v>1</v>
      </c>
      <c r="J1111" s="8">
        <v>1</v>
      </c>
      <c r="K1111" s="8">
        <f t="shared" si="123"/>
        <v>0</v>
      </c>
      <c r="L1111" s="6" t="s">
        <v>993</v>
      </c>
      <c r="M1111" s="7">
        <v>45847</v>
      </c>
      <c r="N1111" s="9">
        <v>10080</v>
      </c>
      <c r="O1111" s="6" t="s">
        <v>627</v>
      </c>
      <c r="P1111" s="54">
        <v>58152972161</v>
      </c>
      <c r="Q1111" s="54" t="s">
        <v>46</v>
      </c>
      <c r="R1111" s="10">
        <v>4</v>
      </c>
      <c r="S1111" s="40"/>
      <c r="T1111" s="6" t="s">
        <v>24</v>
      </c>
      <c r="U1111" s="6" t="str">
        <f>VLOOKUP(O1111,'Customer List'!B:C,2,)</f>
        <v>Hyderabad</v>
      </c>
      <c r="V1111" s="47"/>
      <c r="W1111" s="7">
        <v>45848</v>
      </c>
      <c r="X1111" s="6">
        <f t="shared" si="125"/>
        <v>1</v>
      </c>
      <c r="Y1111" s="6" t="str">
        <f t="shared" si="126"/>
        <v>Wednesday</v>
      </c>
      <c r="Z1111" s="6" t="str">
        <f t="shared" si="127"/>
        <v>Thursday</v>
      </c>
    </row>
    <row r="1112" spans="1:26" x14ac:dyDescent="0.25">
      <c r="A1112" s="6">
        <f t="shared" si="128"/>
        <v>1111</v>
      </c>
      <c r="B1112" s="6" t="s">
        <v>917</v>
      </c>
      <c r="C1112" s="7">
        <v>45835</v>
      </c>
      <c r="D1112" s="7">
        <v>45845</v>
      </c>
      <c r="E1112" s="24">
        <v>137.4</v>
      </c>
      <c r="F1112" s="26">
        <f t="shared" si="124"/>
        <v>137.4</v>
      </c>
      <c r="G1112" s="8">
        <v>103260</v>
      </c>
      <c r="H1112" s="8" t="s">
        <v>1870</v>
      </c>
      <c r="I1112" s="8">
        <v>1</v>
      </c>
      <c r="J1112" s="8">
        <v>1</v>
      </c>
      <c r="K1112" s="8">
        <f t="shared" si="123"/>
        <v>0</v>
      </c>
      <c r="L1112" s="6" t="s">
        <v>993</v>
      </c>
      <c r="M1112" s="7">
        <v>45847</v>
      </c>
      <c r="N1112" s="9">
        <v>20610</v>
      </c>
      <c r="O1112" s="6" t="s">
        <v>627</v>
      </c>
      <c r="P1112" s="54">
        <v>58152972161</v>
      </c>
      <c r="Q1112" s="54" t="s">
        <v>46</v>
      </c>
      <c r="R1112" s="10">
        <v>4</v>
      </c>
      <c r="S1112" s="40"/>
      <c r="T1112" s="6" t="s">
        <v>24</v>
      </c>
      <c r="U1112" s="6" t="str">
        <f>VLOOKUP(O1112,'Customer List'!B:C,2,)</f>
        <v>Hyderabad</v>
      </c>
      <c r="V1112" s="47"/>
      <c r="W1112" s="7">
        <v>45848</v>
      </c>
      <c r="X1112" s="6">
        <f t="shared" si="125"/>
        <v>1</v>
      </c>
      <c r="Y1112" s="6" t="str">
        <f t="shared" si="126"/>
        <v>Wednesday</v>
      </c>
      <c r="Z1112" s="6" t="str">
        <f t="shared" si="127"/>
        <v>Thursday</v>
      </c>
    </row>
    <row r="1113" spans="1:26" x14ac:dyDescent="0.25">
      <c r="A1113" s="6">
        <f t="shared" si="128"/>
        <v>1112</v>
      </c>
      <c r="B1113" s="6" t="s">
        <v>917</v>
      </c>
      <c r="C1113" s="7">
        <v>45835</v>
      </c>
      <c r="D1113" s="7">
        <v>45845</v>
      </c>
      <c r="E1113" s="24">
        <v>129</v>
      </c>
      <c r="F1113" s="26">
        <f t="shared" si="124"/>
        <v>129</v>
      </c>
      <c r="G1113" s="8">
        <v>104418</v>
      </c>
      <c r="H1113" s="8" t="s">
        <v>1399</v>
      </c>
      <c r="I1113" s="8">
        <v>1</v>
      </c>
      <c r="J1113" s="8">
        <v>1</v>
      </c>
      <c r="K1113" s="8">
        <f t="shared" ref="K1113:K1144" si="129">I1113-J1113</f>
        <v>0</v>
      </c>
      <c r="L1113" s="6" t="s">
        <v>993</v>
      </c>
      <c r="M1113" s="7">
        <v>45847</v>
      </c>
      <c r="N1113" s="9">
        <v>7920</v>
      </c>
      <c r="O1113" s="6" t="s">
        <v>627</v>
      </c>
      <c r="P1113" s="54">
        <v>58152972161</v>
      </c>
      <c r="Q1113" s="54" t="s">
        <v>46</v>
      </c>
      <c r="R1113" s="10">
        <v>4</v>
      </c>
      <c r="S1113" s="40"/>
      <c r="T1113" s="6" t="s">
        <v>24</v>
      </c>
      <c r="U1113" s="6" t="str">
        <f>VLOOKUP(O1113,'Customer List'!B:C,2,)</f>
        <v>Hyderabad</v>
      </c>
      <c r="V1113" s="47"/>
      <c r="W1113" s="7">
        <v>45848</v>
      </c>
      <c r="X1113" s="6">
        <f t="shared" si="125"/>
        <v>1</v>
      </c>
      <c r="Y1113" s="6" t="str">
        <f t="shared" si="126"/>
        <v>Wednesday</v>
      </c>
      <c r="Z1113" s="6" t="str">
        <f t="shared" si="127"/>
        <v>Thursday</v>
      </c>
    </row>
    <row r="1114" spans="1:26" x14ac:dyDescent="0.25">
      <c r="A1114" s="6">
        <f t="shared" si="128"/>
        <v>1113</v>
      </c>
      <c r="B1114" s="6" t="s">
        <v>917</v>
      </c>
      <c r="C1114" s="7">
        <v>45835</v>
      </c>
      <c r="D1114" s="7">
        <v>45845</v>
      </c>
      <c r="E1114" s="24">
        <v>42.6</v>
      </c>
      <c r="F1114" s="26">
        <f t="shared" si="124"/>
        <v>42.6</v>
      </c>
      <c r="G1114" s="8">
        <v>104705</v>
      </c>
      <c r="H1114" s="8" t="s">
        <v>1561</v>
      </c>
      <c r="I1114" s="8">
        <v>1</v>
      </c>
      <c r="J1114" s="8">
        <v>1</v>
      </c>
      <c r="K1114" s="8">
        <f t="shared" si="129"/>
        <v>0</v>
      </c>
      <c r="L1114" s="6" t="s">
        <v>993</v>
      </c>
      <c r="M1114" s="7">
        <v>45847</v>
      </c>
      <c r="N1114" s="9">
        <v>6390</v>
      </c>
      <c r="O1114" s="6" t="s">
        <v>627</v>
      </c>
      <c r="P1114" s="54">
        <v>58152972161</v>
      </c>
      <c r="Q1114" s="54" t="s">
        <v>46</v>
      </c>
      <c r="R1114" s="10">
        <v>4</v>
      </c>
      <c r="S1114" s="40"/>
      <c r="T1114" s="6" t="s">
        <v>24</v>
      </c>
      <c r="U1114" s="6" t="str">
        <f>VLOOKUP(O1114,'Customer List'!B:C,2,)</f>
        <v>Hyderabad</v>
      </c>
      <c r="V1114" s="47"/>
      <c r="W1114" s="7">
        <v>45848</v>
      </c>
      <c r="X1114" s="6">
        <f t="shared" si="125"/>
        <v>1</v>
      </c>
      <c r="Y1114" s="6" t="str">
        <f t="shared" si="126"/>
        <v>Wednesday</v>
      </c>
      <c r="Z1114" s="6" t="str">
        <f t="shared" si="127"/>
        <v>Thursday</v>
      </c>
    </row>
    <row r="1115" spans="1:26" x14ac:dyDescent="0.25">
      <c r="A1115" s="6">
        <f t="shared" si="128"/>
        <v>1114</v>
      </c>
      <c r="B1115" s="6" t="s">
        <v>917</v>
      </c>
      <c r="C1115" s="7">
        <v>45835</v>
      </c>
      <c r="D1115" s="7">
        <v>45845</v>
      </c>
      <c r="E1115" s="24">
        <v>81.599999999999994</v>
      </c>
      <c r="F1115" s="26">
        <f t="shared" si="124"/>
        <v>81.599999999999994</v>
      </c>
      <c r="G1115" s="8">
        <v>107215</v>
      </c>
      <c r="H1115" s="8" t="s">
        <v>1871</v>
      </c>
      <c r="I1115" s="8">
        <v>1</v>
      </c>
      <c r="J1115" s="8">
        <v>1</v>
      </c>
      <c r="K1115" s="8">
        <f t="shared" si="129"/>
        <v>0</v>
      </c>
      <c r="L1115" s="6" t="s">
        <v>993</v>
      </c>
      <c r="M1115" s="7">
        <v>45847</v>
      </c>
      <c r="N1115" s="9">
        <v>12240</v>
      </c>
      <c r="O1115" s="6" t="s">
        <v>627</v>
      </c>
      <c r="P1115" s="54">
        <v>58152972161</v>
      </c>
      <c r="Q1115" s="54" t="s">
        <v>46</v>
      </c>
      <c r="R1115" s="10">
        <v>4</v>
      </c>
      <c r="S1115" s="40"/>
      <c r="T1115" s="6" t="s">
        <v>24</v>
      </c>
      <c r="U1115" s="6" t="str">
        <f>VLOOKUP(O1115,'Customer List'!B:C,2,)</f>
        <v>Hyderabad</v>
      </c>
      <c r="V1115" s="47"/>
      <c r="W1115" s="7">
        <v>45848</v>
      </c>
      <c r="X1115" s="6">
        <f t="shared" si="125"/>
        <v>1</v>
      </c>
      <c r="Y1115" s="6" t="str">
        <f t="shared" si="126"/>
        <v>Wednesday</v>
      </c>
      <c r="Z1115" s="6" t="str">
        <f t="shared" si="127"/>
        <v>Thursday</v>
      </c>
    </row>
    <row r="1116" spans="1:26" x14ac:dyDescent="0.25">
      <c r="A1116" s="6">
        <f t="shared" si="128"/>
        <v>1115</v>
      </c>
      <c r="B1116" s="6" t="s">
        <v>917</v>
      </c>
      <c r="C1116" s="7">
        <v>45835</v>
      </c>
      <c r="D1116" s="7">
        <v>45845</v>
      </c>
      <c r="E1116" s="24">
        <v>204.75</v>
      </c>
      <c r="F1116" s="26">
        <f t="shared" si="124"/>
        <v>204.75</v>
      </c>
      <c r="G1116" s="8">
        <v>107641</v>
      </c>
      <c r="H1116" s="8" t="s">
        <v>1872</v>
      </c>
      <c r="I1116" s="8">
        <v>1</v>
      </c>
      <c r="J1116" s="8">
        <v>1</v>
      </c>
      <c r="K1116" s="8">
        <f t="shared" si="129"/>
        <v>0</v>
      </c>
      <c r="L1116" s="6" t="s">
        <v>993</v>
      </c>
      <c r="M1116" s="7">
        <v>45847</v>
      </c>
      <c r="N1116" s="9">
        <v>24570</v>
      </c>
      <c r="O1116" s="6" t="s">
        <v>627</v>
      </c>
      <c r="P1116" s="54">
        <v>58152972161</v>
      </c>
      <c r="Q1116" s="54" t="s">
        <v>46</v>
      </c>
      <c r="R1116" s="10">
        <v>4</v>
      </c>
      <c r="S1116" s="40"/>
      <c r="T1116" s="6" t="s">
        <v>24</v>
      </c>
      <c r="U1116" s="6" t="str">
        <f>VLOOKUP(O1116,'Customer List'!B:C,2,)</f>
        <v>Hyderabad</v>
      </c>
      <c r="V1116" s="47"/>
      <c r="W1116" s="7">
        <v>45848</v>
      </c>
      <c r="X1116" s="6">
        <f t="shared" si="125"/>
        <v>1</v>
      </c>
      <c r="Y1116" s="6" t="str">
        <f t="shared" si="126"/>
        <v>Wednesday</v>
      </c>
      <c r="Z1116" s="6" t="str">
        <f t="shared" si="127"/>
        <v>Thursday</v>
      </c>
    </row>
    <row r="1117" spans="1:26" x14ac:dyDescent="0.25">
      <c r="A1117" s="6">
        <f t="shared" si="128"/>
        <v>1116</v>
      </c>
      <c r="B1117" s="6" t="s">
        <v>917</v>
      </c>
      <c r="C1117" s="7">
        <v>45835</v>
      </c>
      <c r="D1117" s="7">
        <v>45845</v>
      </c>
      <c r="E1117" s="24">
        <v>123.75</v>
      </c>
      <c r="F1117" s="26">
        <f t="shared" si="124"/>
        <v>123.75</v>
      </c>
      <c r="G1117" s="8">
        <v>115537</v>
      </c>
      <c r="H1117" s="8" t="s">
        <v>1584</v>
      </c>
      <c r="I1117" s="8">
        <v>1</v>
      </c>
      <c r="J1117" s="8">
        <v>1</v>
      </c>
      <c r="K1117" s="8">
        <f t="shared" si="129"/>
        <v>0</v>
      </c>
      <c r="L1117" s="6" t="s">
        <v>993</v>
      </c>
      <c r="M1117" s="7">
        <v>45847</v>
      </c>
      <c r="N1117" s="9">
        <v>14850</v>
      </c>
      <c r="O1117" s="6" t="s">
        <v>627</v>
      </c>
      <c r="P1117" s="54">
        <v>58152972161</v>
      </c>
      <c r="Q1117" s="54" t="s">
        <v>46</v>
      </c>
      <c r="R1117" s="10">
        <v>4</v>
      </c>
      <c r="S1117" s="40"/>
      <c r="T1117" s="6" t="s">
        <v>24</v>
      </c>
      <c r="U1117" s="6" t="str">
        <f>VLOOKUP(O1117,'Customer List'!B:C,2,)</f>
        <v>Hyderabad</v>
      </c>
      <c r="V1117" s="47"/>
      <c r="W1117" s="7">
        <v>45848</v>
      </c>
      <c r="X1117" s="6">
        <f t="shared" si="125"/>
        <v>1</v>
      </c>
      <c r="Y1117" s="6" t="str">
        <f t="shared" si="126"/>
        <v>Wednesday</v>
      </c>
      <c r="Z1117" s="6" t="str">
        <f t="shared" si="127"/>
        <v>Thursday</v>
      </c>
    </row>
    <row r="1118" spans="1:26" x14ac:dyDescent="0.25">
      <c r="A1118" s="6">
        <f t="shared" si="128"/>
        <v>1117</v>
      </c>
      <c r="B1118" s="6" t="s">
        <v>917</v>
      </c>
      <c r="C1118" s="7">
        <v>45835</v>
      </c>
      <c r="D1118" s="7">
        <v>45845</v>
      </c>
      <c r="E1118" s="24">
        <v>280.5</v>
      </c>
      <c r="F1118" s="26">
        <f t="shared" si="124"/>
        <v>280.5</v>
      </c>
      <c r="G1118" s="8">
        <v>115538</v>
      </c>
      <c r="H1118" s="8" t="s">
        <v>1584</v>
      </c>
      <c r="I1118" s="8">
        <v>1</v>
      </c>
      <c r="J1118" s="8">
        <v>1</v>
      </c>
      <c r="K1118" s="8">
        <f t="shared" si="129"/>
        <v>0</v>
      </c>
      <c r="L1118" s="6" t="s">
        <v>993</v>
      </c>
      <c r="M1118" s="7">
        <v>45847</v>
      </c>
      <c r="N1118" s="9">
        <v>33660</v>
      </c>
      <c r="O1118" s="6" t="s">
        <v>627</v>
      </c>
      <c r="P1118" s="54">
        <v>58152972161</v>
      </c>
      <c r="Q1118" s="54" t="s">
        <v>46</v>
      </c>
      <c r="R1118" s="10">
        <v>4</v>
      </c>
      <c r="S1118" s="40"/>
      <c r="T1118" s="6" t="s">
        <v>24</v>
      </c>
      <c r="U1118" s="6" t="str">
        <f>VLOOKUP(O1118,'Customer List'!B:C,2,)</f>
        <v>Hyderabad</v>
      </c>
      <c r="V1118" s="47"/>
      <c r="W1118" s="7">
        <v>45848</v>
      </c>
      <c r="X1118" s="6">
        <f t="shared" si="125"/>
        <v>1</v>
      </c>
      <c r="Y1118" s="6" t="str">
        <f t="shared" si="126"/>
        <v>Wednesday</v>
      </c>
      <c r="Z1118" s="6" t="str">
        <f t="shared" si="127"/>
        <v>Thursday</v>
      </c>
    </row>
    <row r="1119" spans="1:26" x14ac:dyDescent="0.25">
      <c r="A1119" s="6">
        <f t="shared" si="128"/>
        <v>1118</v>
      </c>
      <c r="B1119" s="6" t="s">
        <v>917</v>
      </c>
      <c r="C1119" s="7">
        <v>45835</v>
      </c>
      <c r="D1119" s="7">
        <v>45845</v>
      </c>
      <c r="E1119" s="24">
        <v>187.5</v>
      </c>
      <c r="F1119" s="26">
        <f t="shared" si="124"/>
        <v>187.5</v>
      </c>
      <c r="G1119" s="8">
        <v>117429</v>
      </c>
      <c r="H1119" s="8" t="s">
        <v>1873</v>
      </c>
      <c r="I1119" s="8">
        <v>1</v>
      </c>
      <c r="J1119" s="8">
        <v>1</v>
      </c>
      <c r="K1119" s="8">
        <f t="shared" si="129"/>
        <v>0</v>
      </c>
      <c r="L1119" s="6" t="s">
        <v>993</v>
      </c>
      <c r="M1119" s="7">
        <v>45847</v>
      </c>
      <c r="N1119" s="9">
        <v>22500</v>
      </c>
      <c r="O1119" s="6" t="s">
        <v>627</v>
      </c>
      <c r="P1119" s="54">
        <v>58152972161</v>
      </c>
      <c r="Q1119" s="54" t="s">
        <v>46</v>
      </c>
      <c r="R1119" s="10">
        <v>4</v>
      </c>
      <c r="S1119" s="40"/>
      <c r="T1119" s="6" t="s">
        <v>24</v>
      </c>
      <c r="U1119" s="6" t="str">
        <f>VLOOKUP(O1119,'Customer List'!B:C,2,)</f>
        <v>Hyderabad</v>
      </c>
      <c r="V1119" s="47"/>
      <c r="W1119" s="7">
        <v>45848</v>
      </c>
      <c r="X1119" s="6">
        <f t="shared" si="125"/>
        <v>1</v>
      </c>
      <c r="Y1119" s="6" t="str">
        <f t="shared" si="126"/>
        <v>Wednesday</v>
      </c>
      <c r="Z1119" s="6" t="str">
        <f t="shared" si="127"/>
        <v>Thursday</v>
      </c>
    </row>
    <row r="1120" spans="1:26" x14ac:dyDescent="0.25">
      <c r="A1120" s="6">
        <f t="shared" si="128"/>
        <v>1119</v>
      </c>
      <c r="B1120" s="6" t="s">
        <v>917</v>
      </c>
      <c r="C1120" s="7">
        <v>45835</v>
      </c>
      <c r="D1120" s="7">
        <v>45845</v>
      </c>
      <c r="E1120" s="24">
        <v>66</v>
      </c>
      <c r="F1120" s="26">
        <f t="shared" si="124"/>
        <v>66</v>
      </c>
      <c r="G1120" s="8">
        <v>135259</v>
      </c>
      <c r="H1120" s="8" t="s">
        <v>1874</v>
      </c>
      <c r="I1120" s="8">
        <v>1</v>
      </c>
      <c r="J1120" s="8">
        <v>1</v>
      </c>
      <c r="K1120" s="8">
        <f t="shared" si="129"/>
        <v>0</v>
      </c>
      <c r="L1120" s="6" t="s">
        <v>993</v>
      </c>
      <c r="M1120" s="7">
        <v>45847</v>
      </c>
      <c r="N1120" s="9">
        <v>9900</v>
      </c>
      <c r="O1120" s="6" t="s">
        <v>627</v>
      </c>
      <c r="P1120" s="54">
        <v>58152972161</v>
      </c>
      <c r="Q1120" s="54" t="s">
        <v>46</v>
      </c>
      <c r="R1120" s="10">
        <v>4</v>
      </c>
      <c r="S1120" s="40"/>
      <c r="T1120" s="6" t="s">
        <v>24</v>
      </c>
      <c r="U1120" s="6" t="str">
        <f>VLOOKUP(O1120,'Customer List'!B:C,2,)</f>
        <v>Hyderabad</v>
      </c>
      <c r="V1120" s="47"/>
      <c r="W1120" s="7">
        <v>45848</v>
      </c>
      <c r="X1120" s="6">
        <f t="shared" si="125"/>
        <v>1</v>
      </c>
      <c r="Y1120" s="6" t="str">
        <f t="shared" si="126"/>
        <v>Wednesday</v>
      </c>
      <c r="Z1120" s="6" t="str">
        <f t="shared" si="127"/>
        <v>Thursday</v>
      </c>
    </row>
    <row r="1121" spans="1:26" x14ac:dyDescent="0.25">
      <c r="A1121" s="6">
        <f t="shared" si="128"/>
        <v>1120</v>
      </c>
      <c r="B1121" s="6" t="s">
        <v>917</v>
      </c>
      <c r="C1121" s="7">
        <v>45835</v>
      </c>
      <c r="D1121" s="7">
        <v>45845</v>
      </c>
      <c r="E1121" s="24">
        <v>88.2</v>
      </c>
      <c r="F1121" s="26">
        <f t="shared" si="124"/>
        <v>88.2</v>
      </c>
      <c r="G1121" s="8">
        <v>145521</v>
      </c>
      <c r="H1121" s="8" t="s">
        <v>1322</v>
      </c>
      <c r="I1121" s="8">
        <v>1</v>
      </c>
      <c r="J1121" s="8">
        <v>1</v>
      </c>
      <c r="K1121" s="8">
        <f t="shared" si="129"/>
        <v>0</v>
      </c>
      <c r="L1121" s="6" t="s">
        <v>993</v>
      </c>
      <c r="M1121" s="7">
        <v>45847</v>
      </c>
      <c r="N1121" s="9">
        <v>13230</v>
      </c>
      <c r="O1121" s="6" t="s">
        <v>627</v>
      </c>
      <c r="P1121" s="54">
        <v>58152972161</v>
      </c>
      <c r="Q1121" s="54" t="s">
        <v>46</v>
      </c>
      <c r="R1121" s="10">
        <v>4</v>
      </c>
      <c r="S1121" s="40"/>
      <c r="T1121" s="6" t="s">
        <v>24</v>
      </c>
      <c r="U1121" s="6" t="str">
        <f>VLOOKUP(O1121,'Customer List'!B:C,2,)</f>
        <v>Hyderabad</v>
      </c>
      <c r="V1121" s="47"/>
      <c r="W1121" s="7">
        <v>45848</v>
      </c>
      <c r="X1121" s="6">
        <f t="shared" si="125"/>
        <v>1</v>
      </c>
      <c r="Y1121" s="6" t="str">
        <f t="shared" si="126"/>
        <v>Wednesday</v>
      </c>
      <c r="Z1121" s="6" t="str">
        <f t="shared" si="127"/>
        <v>Thursday</v>
      </c>
    </row>
    <row r="1122" spans="1:26" x14ac:dyDescent="0.25">
      <c r="A1122" s="6">
        <f t="shared" si="128"/>
        <v>1121</v>
      </c>
      <c r="B1122" s="6" t="s">
        <v>917</v>
      </c>
      <c r="C1122" s="7">
        <v>45835</v>
      </c>
      <c r="D1122" s="7">
        <v>45845</v>
      </c>
      <c r="E1122" s="24">
        <v>288</v>
      </c>
      <c r="F1122" s="26">
        <f t="shared" si="124"/>
        <v>288</v>
      </c>
      <c r="G1122" s="8">
        <v>285205</v>
      </c>
      <c r="H1122" s="8" t="s">
        <v>1875</v>
      </c>
      <c r="I1122" s="8">
        <v>1</v>
      </c>
      <c r="J1122" s="8">
        <v>1</v>
      </c>
      <c r="K1122" s="8">
        <f t="shared" si="129"/>
        <v>0</v>
      </c>
      <c r="L1122" s="6" t="s">
        <v>993</v>
      </c>
      <c r="M1122" s="7">
        <v>45847</v>
      </c>
      <c r="N1122" s="9">
        <v>25920</v>
      </c>
      <c r="O1122" s="6" t="s">
        <v>627</v>
      </c>
      <c r="P1122" s="54">
        <v>58152972161</v>
      </c>
      <c r="Q1122" s="54" t="s">
        <v>46</v>
      </c>
      <c r="R1122" s="10">
        <v>4</v>
      </c>
      <c r="S1122" s="40"/>
      <c r="T1122" s="6" t="s">
        <v>24</v>
      </c>
      <c r="U1122" s="6" t="str">
        <f>VLOOKUP(O1122,'Customer List'!B:C,2,)</f>
        <v>Hyderabad</v>
      </c>
      <c r="V1122" s="47"/>
      <c r="W1122" s="7">
        <v>45848</v>
      </c>
      <c r="X1122" s="6">
        <f t="shared" si="125"/>
        <v>1</v>
      </c>
      <c r="Y1122" s="6" t="str">
        <f t="shared" si="126"/>
        <v>Wednesday</v>
      </c>
      <c r="Z1122" s="6" t="str">
        <f t="shared" si="127"/>
        <v>Thursday</v>
      </c>
    </row>
    <row r="1123" spans="1:26" x14ac:dyDescent="0.25">
      <c r="A1123" s="6">
        <f t="shared" si="128"/>
        <v>1122</v>
      </c>
      <c r="B1123" s="6" t="s">
        <v>917</v>
      </c>
      <c r="C1123" s="7">
        <v>45835</v>
      </c>
      <c r="D1123" s="7">
        <v>45845</v>
      </c>
      <c r="E1123" s="24">
        <v>112.8</v>
      </c>
      <c r="F1123" s="26">
        <f t="shared" si="124"/>
        <v>112.8</v>
      </c>
      <c r="G1123" s="8">
        <v>320011</v>
      </c>
      <c r="H1123" s="8" t="s">
        <v>1876</v>
      </c>
      <c r="I1123" s="8">
        <v>1</v>
      </c>
      <c r="J1123" s="8">
        <v>1</v>
      </c>
      <c r="K1123" s="8">
        <f t="shared" si="129"/>
        <v>0</v>
      </c>
      <c r="L1123" s="6" t="s">
        <v>993</v>
      </c>
      <c r="M1123" s="7">
        <v>45847</v>
      </c>
      <c r="N1123" s="9">
        <v>16920</v>
      </c>
      <c r="O1123" s="6" t="s">
        <v>627</v>
      </c>
      <c r="P1123" s="54">
        <v>58152972161</v>
      </c>
      <c r="Q1123" s="54" t="s">
        <v>46</v>
      </c>
      <c r="R1123" s="10">
        <v>4</v>
      </c>
      <c r="S1123" s="40"/>
      <c r="T1123" s="6" t="s">
        <v>24</v>
      </c>
      <c r="U1123" s="6" t="str">
        <f>VLOOKUP(O1123,'Customer List'!B:C,2,)</f>
        <v>Hyderabad</v>
      </c>
      <c r="V1123" s="47"/>
      <c r="W1123" s="7">
        <v>45848</v>
      </c>
      <c r="X1123" s="6">
        <f t="shared" si="125"/>
        <v>1</v>
      </c>
      <c r="Y1123" s="6" t="str">
        <f t="shared" si="126"/>
        <v>Wednesday</v>
      </c>
      <c r="Z1123" s="6" t="str">
        <f t="shared" si="127"/>
        <v>Thursday</v>
      </c>
    </row>
    <row r="1124" spans="1:26" x14ac:dyDescent="0.25">
      <c r="A1124" s="6">
        <f t="shared" si="128"/>
        <v>1123</v>
      </c>
      <c r="B1124" s="6" t="s">
        <v>917</v>
      </c>
      <c r="C1124" s="7">
        <v>45835</v>
      </c>
      <c r="D1124" s="7">
        <v>45845</v>
      </c>
      <c r="E1124" s="24">
        <v>222</v>
      </c>
      <c r="F1124" s="26">
        <f t="shared" si="124"/>
        <v>222</v>
      </c>
      <c r="G1124" s="8">
        <v>320012</v>
      </c>
      <c r="H1124" s="8" t="s">
        <v>1876</v>
      </c>
      <c r="I1124" s="8">
        <v>1</v>
      </c>
      <c r="J1124" s="8">
        <v>1</v>
      </c>
      <c r="K1124" s="8">
        <f t="shared" si="129"/>
        <v>0</v>
      </c>
      <c r="L1124" s="6" t="s">
        <v>993</v>
      </c>
      <c r="M1124" s="7">
        <v>45847</v>
      </c>
      <c r="N1124" s="9">
        <v>33300</v>
      </c>
      <c r="O1124" s="6" t="s">
        <v>627</v>
      </c>
      <c r="P1124" s="54">
        <v>58152972161</v>
      </c>
      <c r="Q1124" s="54" t="s">
        <v>46</v>
      </c>
      <c r="R1124" s="10">
        <v>4</v>
      </c>
      <c r="S1124" s="40"/>
      <c r="T1124" s="6" t="s">
        <v>24</v>
      </c>
      <c r="U1124" s="6" t="str">
        <f>VLOOKUP(O1124,'Customer List'!B:C,2,)</f>
        <v>Hyderabad</v>
      </c>
      <c r="V1124" s="47"/>
      <c r="W1124" s="7">
        <v>45848</v>
      </c>
      <c r="X1124" s="6">
        <f t="shared" si="125"/>
        <v>1</v>
      </c>
      <c r="Y1124" s="6" t="str">
        <f t="shared" si="126"/>
        <v>Wednesday</v>
      </c>
      <c r="Z1124" s="6" t="str">
        <f t="shared" si="127"/>
        <v>Thursday</v>
      </c>
    </row>
    <row r="1125" spans="1:26" x14ac:dyDescent="0.25">
      <c r="A1125" s="6">
        <f t="shared" si="128"/>
        <v>1124</v>
      </c>
      <c r="B1125" s="6" t="s">
        <v>917</v>
      </c>
      <c r="C1125" s="7">
        <v>45835</v>
      </c>
      <c r="D1125" s="7">
        <v>45845</v>
      </c>
      <c r="E1125" s="24">
        <v>77.400000000000006</v>
      </c>
      <c r="F1125" s="26">
        <f t="shared" si="124"/>
        <v>77.400000000000006</v>
      </c>
      <c r="G1125" s="8">
        <v>405719</v>
      </c>
      <c r="H1125" s="8" t="s">
        <v>1431</v>
      </c>
      <c r="I1125" s="8">
        <v>1</v>
      </c>
      <c r="J1125" s="8">
        <v>1</v>
      </c>
      <c r="K1125" s="8">
        <f t="shared" si="129"/>
        <v>0</v>
      </c>
      <c r="L1125" s="6" t="s">
        <v>993</v>
      </c>
      <c r="M1125" s="7">
        <v>45847</v>
      </c>
      <c r="N1125" s="9">
        <v>11610</v>
      </c>
      <c r="O1125" s="6" t="s">
        <v>627</v>
      </c>
      <c r="P1125" s="54">
        <v>58152972161</v>
      </c>
      <c r="Q1125" s="54" t="s">
        <v>46</v>
      </c>
      <c r="R1125" s="10">
        <v>4</v>
      </c>
      <c r="S1125" s="40"/>
      <c r="T1125" s="6" t="s">
        <v>24</v>
      </c>
      <c r="U1125" s="6" t="str">
        <f>VLOOKUP(O1125,'Customer List'!B:C,2,)</f>
        <v>Hyderabad</v>
      </c>
      <c r="V1125" s="47"/>
      <c r="W1125" s="7">
        <v>45848</v>
      </c>
      <c r="X1125" s="6">
        <f t="shared" si="125"/>
        <v>1</v>
      </c>
      <c r="Y1125" s="6" t="str">
        <f t="shared" si="126"/>
        <v>Wednesday</v>
      </c>
      <c r="Z1125" s="6" t="str">
        <f t="shared" si="127"/>
        <v>Thursday</v>
      </c>
    </row>
    <row r="1126" spans="1:26" x14ac:dyDescent="0.25">
      <c r="A1126" s="6">
        <f t="shared" si="128"/>
        <v>1125</v>
      </c>
      <c r="B1126" s="6" t="s">
        <v>917</v>
      </c>
      <c r="C1126" s="7">
        <v>45835</v>
      </c>
      <c r="D1126" s="7">
        <v>45845</v>
      </c>
      <c r="E1126" s="24">
        <v>204</v>
      </c>
      <c r="F1126" s="26">
        <f t="shared" si="124"/>
        <v>204</v>
      </c>
      <c r="G1126" s="8">
        <v>405720</v>
      </c>
      <c r="H1126" s="8" t="s">
        <v>1431</v>
      </c>
      <c r="I1126" s="8">
        <v>1</v>
      </c>
      <c r="J1126" s="8">
        <v>1</v>
      </c>
      <c r="K1126" s="8">
        <f t="shared" si="129"/>
        <v>0</v>
      </c>
      <c r="L1126" s="6" t="s">
        <v>993</v>
      </c>
      <c r="M1126" s="7">
        <v>45847</v>
      </c>
      <c r="N1126" s="9">
        <v>30600</v>
      </c>
      <c r="O1126" s="6" t="s">
        <v>627</v>
      </c>
      <c r="P1126" s="54">
        <v>58152972161</v>
      </c>
      <c r="Q1126" s="54" t="s">
        <v>46</v>
      </c>
      <c r="R1126" s="10">
        <v>4</v>
      </c>
      <c r="S1126" s="40"/>
      <c r="T1126" s="6" t="s">
        <v>24</v>
      </c>
      <c r="U1126" s="6" t="str">
        <f>VLOOKUP(O1126,'Customer List'!B:C,2,)</f>
        <v>Hyderabad</v>
      </c>
      <c r="V1126" s="47"/>
      <c r="W1126" s="7">
        <v>45848</v>
      </c>
      <c r="X1126" s="6">
        <f t="shared" si="125"/>
        <v>1</v>
      </c>
      <c r="Y1126" s="6" t="str">
        <f t="shared" si="126"/>
        <v>Wednesday</v>
      </c>
      <c r="Z1126" s="6" t="str">
        <f t="shared" si="127"/>
        <v>Thursday</v>
      </c>
    </row>
    <row r="1127" spans="1:26" x14ac:dyDescent="0.25">
      <c r="A1127" s="6">
        <f t="shared" si="128"/>
        <v>1126</v>
      </c>
      <c r="B1127" s="6" t="s">
        <v>917</v>
      </c>
      <c r="C1127" s="7">
        <v>45835</v>
      </c>
      <c r="D1127" s="7">
        <v>45845</v>
      </c>
      <c r="E1127" s="24">
        <v>177.6</v>
      </c>
      <c r="F1127" s="26">
        <f t="shared" si="124"/>
        <v>177.6</v>
      </c>
      <c r="G1127" s="8">
        <v>406509</v>
      </c>
      <c r="H1127" s="8" t="s">
        <v>1877</v>
      </c>
      <c r="I1127" s="8">
        <v>1</v>
      </c>
      <c r="J1127" s="8">
        <v>1</v>
      </c>
      <c r="K1127" s="8">
        <f t="shared" si="129"/>
        <v>0</v>
      </c>
      <c r="L1127" s="6" t="s">
        <v>993</v>
      </c>
      <c r="M1127" s="7">
        <v>45847</v>
      </c>
      <c r="N1127" s="9">
        <v>26640</v>
      </c>
      <c r="O1127" s="6" t="s">
        <v>627</v>
      </c>
      <c r="P1127" s="54">
        <v>58152972161</v>
      </c>
      <c r="Q1127" s="54" t="s">
        <v>46</v>
      </c>
      <c r="R1127" s="10">
        <v>4</v>
      </c>
      <c r="S1127" s="40"/>
      <c r="T1127" s="6" t="s">
        <v>24</v>
      </c>
      <c r="U1127" s="6" t="str">
        <f>VLOOKUP(O1127,'Customer List'!B:C,2,)</f>
        <v>Hyderabad</v>
      </c>
      <c r="V1127" s="47"/>
      <c r="W1127" s="7">
        <v>45848</v>
      </c>
      <c r="X1127" s="6">
        <f t="shared" si="125"/>
        <v>1</v>
      </c>
      <c r="Y1127" s="6" t="str">
        <f t="shared" si="126"/>
        <v>Wednesday</v>
      </c>
      <c r="Z1127" s="6" t="str">
        <f t="shared" si="127"/>
        <v>Thursday</v>
      </c>
    </row>
    <row r="1128" spans="1:26" x14ac:dyDescent="0.25">
      <c r="A1128" s="6">
        <f t="shared" si="128"/>
        <v>1127</v>
      </c>
      <c r="B1128" s="6" t="s">
        <v>946</v>
      </c>
      <c r="C1128" s="7">
        <v>45845</v>
      </c>
      <c r="D1128" s="7">
        <v>45845</v>
      </c>
      <c r="E1128" s="24">
        <v>441</v>
      </c>
      <c r="F1128" s="26">
        <f t="shared" si="124"/>
        <v>441</v>
      </c>
      <c r="G1128" s="8" t="s">
        <v>346</v>
      </c>
      <c r="H1128" s="8" t="s">
        <v>379</v>
      </c>
      <c r="I1128" s="8">
        <v>1</v>
      </c>
      <c r="J1128" s="8">
        <v>1</v>
      </c>
      <c r="K1128" s="8">
        <f t="shared" si="129"/>
        <v>0</v>
      </c>
      <c r="L1128" s="6" t="s">
        <v>982</v>
      </c>
      <c r="M1128" s="7">
        <v>45846</v>
      </c>
      <c r="N1128" s="9">
        <v>56857.5</v>
      </c>
      <c r="O1128" s="6" t="s">
        <v>275</v>
      </c>
      <c r="P1128" s="54">
        <v>58152921665</v>
      </c>
      <c r="Q1128" s="54" t="s">
        <v>46</v>
      </c>
      <c r="R1128" s="10">
        <v>-20</v>
      </c>
      <c r="S1128" s="40"/>
      <c r="T1128" s="6" t="s">
        <v>326</v>
      </c>
      <c r="U1128" s="6" t="str">
        <f>VLOOKUP(O1128,'Customer List'!B:C,2,)</f>
        <v>Kalyani</v>
      </c>
      <c r="V1128" s="47"/>
      <c r="W1128" s="7">
        <v>45848</v>
      </c>
      <c r="X1128" s="6">
        <f t="shared" si="125"/>
        <v>2</v>
      </c>
      <c r="Y1128" s="6" t="str">
        <f t="shared" si="126"/>
        <v>Tuesday</v>
      </c>
      <c r="Z1128" s="6" t="str">
        <f t="shared" si="127"/>
        <v>Thursday</v>
      </c>
    </row>
    <row r="1129" spans="1:26" x14ac:dyDescent="0.25">
      <c r="A1129" s="6">
        <f t="shared" si="128"/>
        <v>1128</v>
      </c>
      <c r="B1129" s="6">
        <v>175326</v>
      </c>
      <c r="C1129" s="7">
        <v>45841</v>
      </c>
      <c r="D1129" s="7">
        <v>45846</v>
      </c>
      <c r="E1129" s="24">
        <v>103.2</v>
      </c>
      <c r="F1129" s="26">
        <f t="shared" si="124"/>
        <v>103.2</v>
      </c>
      <c r="G1129" s="8" t="s">
        <v>947</v>
      </c>
      <c r="H1129" s="8"/>
      <c r="I1129" s="8">
        <v>1</v>
      </c>
      <c r="J1129" s="8">
        <v>1</v>
      </c>
      <c r="K1129" s="8">
        <f t="shared" si="129"/>
        <v>0</v>
      </c>
      <c r="L1129" s="6" t="s">
        <v>1177</v>
      </c>
      <c r="M1129" s="7">
        <v>45850</v>
      </c>
      <c r="N1129" s="9">
        <v>6321</v>
      </c>
      <c r="O1129" s="6" t="s">
        <v>623</v>
      </c>
      <c r="P1129" s="54">
        <v>58153121121</v>
      </c>
      <c r="Q1129" s="54" t="s">
        <v>46</v>
      </c>
      <c r="R1129" s="10">
        <v>4</v>
      </c>
      <c r="S1129" s="40"/>
      <c r="T1129" s="6" t="s">
        <v>429</v>
      </c>
      <c r="U1129" s="6" t="str">
        <f>VLOOKUP(O1129,'Customer List'!B:C,2,)</f>
        <v>Bhuvneshwar</v>
      </c>
      <c r="V1129" s="47"/>
      <c r="W1129" s="7">
        <v>45853</v>
      </c>
      <c r="X1129" s="6">
        <f t="shared" si="125"/>
        <v>3</v>
      </c>
      <c r="Y1129" s="6" t="str">
        <f t="shared" si="126"/>
        <v>Saturday</v>
      </c>
      <c r="Z1129" s="6" t="str">
        <f t="shared" si="127"/>
        <v>Tuesday</v>
      </c>
    </row>
    <row r="1130" spans="1:26" x14ac:dyDescent="0.25">
      <c r="A1130" s="6">
        <f t="shared" si="128"/>
        <v>1129</v>
      </c>
      <c r="B1130" s="6">
        <v>175326</v>
      </c>
      <c r="C1130" s="7">
        <v>45841</v>
      </c>
      <c r="D1130" s="7">
        <v>45846</v>
      </c>
      <c r="E1130" s="24">
        <v>58.8</v>
      </c>
      <c r="F1130" s="26">
        <f t="shared" si="124"/>
        <v>58.8</v>
      </c>
      <c r="G1130" s="8" t="s">
        <v>948</v>
      </c>
      <c r="H1130" s="8"/>
      <c r="I1130" s="8">
        <v>1</v>
      </c>
      <c r="J1130" s="8">
        <v>1</v>
      </c>
      <c r="K1130" s="8">
        <f t="shared" si="129"/>
        <v>0</v>
      </c>
      <c r="L1130" s="6" t="s">
        <v>1177</v>
      </c>
      <c r="M1130" s="7">
        <v>45850</v>
      </c>
      <c r="N1130" s="9">
        <v>7203</v>
      </c>
      <c r="O1130" s="6" t="s">
        <v>623</v>
      </c>
      <c r="P1130" s="54">
        <v>58153121121</v>
      </c>
      <c r="Q1130" s="54" t="s">
        <v>46</v>
      </c>
      <c r="R1130" s="10">
        <v>4</v>
      </c>
      <c r="S1130" s="40"/>
      <c r="T1130" s="6" t="s">
        <v>429</v>
      </c>
      <c r="U1130" s="6" t="str">
        <f>VLOOKUP(O1130,'Customer List'!B:C,2,)</f>
        <v>Bhuvneshwar</v>
      </c>
      <c r="V1130" s="47"/>
      <c r="W1130" s="7">
        <v>45853</v>
      </c>
      <c r="X1130" s="6">
        <f t="shared" si="125"/>
        <v>3</v>
      </c>
      <c r="Y1130" s="6" t="str">
        <f t="shared" si="126"/>
        <v>Saturday</v>
      </c>
      <c r="Z1130" s="6" t="str">
        <f t="shared" si="127"/>
        <v>Tuesday</v>
      </c>
    </row>
    <row r="1131" spans="1:26" x14ac:dyDescent="0.25">
      <c r="A1131" s="6">
        <f t="shared" si="128"/>
        <v>1130</v>
      </c>
      <c r="B1131" s="6">
        <v>175326</v>
      </c>
      <c r="C1131" s="7">
        <v>45841</v>
      </c>
      <c r="D1131" s="7">
        <v>45846</v>
      </c>
      <c r="E1131" s="24">
        <v>103.2</v>
      </c>
      <c r="F1131" s="26">
        <f t="shared" si="124"/>
        <v>103.2</v>
      </c>
      <c r="G1131" s="8" t="s">
        <v>949</v>
      </c>
      <c r="H1131" s="8"/>
      <c r="I1131" s="8">
        <v>1</v>
      </c>
      <c r="J1131" s="8">
        <v>1</v>
      </c>
      <c r="K1131" s="8">
        <f t="shared" si="129"/>
        <v>0</v>
      </c>
      <c r="L1131" s="6" t="s">
        <v>1177</v>
      </c>
      <c r="M1131" s="7">
        <v>45850</v>
      </c>
      <c r="N1131" s="9">
        <v>12642</v>
      </c>
      <c r="O1131" s="6" t="s">
        <v>623</v>
      </c>
      <c r="P1131" s="54">
        <v>58153121121</v>
      </c>
      <c r="Q1131" s="54" t="s">
        <v>46</v>
      </c>
      <c r="R1131" s="10">
        <v>4</v>
      </c>
      <c r="S1131" s="40"/>
      <c r="T1131" s="6" t="s">
        <v>429</v>
      </c>
      <c r="U1131" s="6" t="str">
        <f>VLOOKUP(O1131,'Customer List'!B:C,2,)</f>
        <v>Bhuvneshwar</v>
      </c>
      <c r="V1131" s="47"/>
      <c r="W1131" s="7">
        <v>45853</v>
      </c>
      <c r="X1131" s="6">
        <f t="shared" si="125"/>
        <v>3</v>
      </c>
      <c r="Y1131" s="6" t="str">
        <f t="shared" si="126"/>
        <v>Saturday</v>
      </c>
      <c r="Z1131" s="6" t="str">
        <f t="shared" si="127"/>
        <v>Tuesday</v>
      </c>
    </row>
    <row r="1132" spans="1:26" x14ac:dyDescent="0.25">
      <c r="A1132" s="6">
        <f t="shared" si="128"/>
        <v>1131</v>
      </c>
      <c r="B1132" s="6">
        <v>175326</v>
      </c>
      <c r="C1132" s="7">
        <v>45841</v>
      </c>
      <c r="D1132" s="7">
        <v>45846</v>
      </c>
      <c r="E1132" s="24">
        <v>492</v>
      </c>
      <c r="F1132" s="26">
        <f t="shared" si="124"/>
        <v>492</v>
      </c>
      <c r="G1132" s="8" t="s">
        <v>950</v>
      </c>
      <c r="H1132" s="8"/>
      <c r="I1132" s="8">
        <v>1</v>
      </c>
      <c r="J1132" s="8">
        <v>1</v>
      </c>
      <c r="K1132" s="8">
        <f t="shared" si="129"/>
        <v>0</v>
      </c>
      <c r="L1132" s="6" t="s">
        <v>1177</v>
      </c>
      <c r="M1132" s="7">
        <v>45850</v>
      </c>
      <c r="N1132" s="9">
        <v>60270</v>
      </c>
      <c r="O1132" s="6" t="s">
        <v>623</v>
      </c>
      <c r="P1132" s="54">
        <v>58153121121</v>
      </c>
      <c r="Q1132" s="54" t="s">
        <v>46</v>
      </c>
      <c r="R1132" s="10">
        <v>4</v>
      </c>
      <c r="S1132" s="40"/>
      <c r="T1132" s="6" t="s">
        <v>429</v>
      </c>
      <c r="U1132" s="6" t="str">
        <f>VLOOKUP(O1132,'Customer List'!B:C,2,)</f>
        <v>Bhuvneshwar</v>
      </c>
      <c r="V1132" s="47"/>
      <c r="W1132" s="7">
        <v>45853</v>
      </c>
      <c r="X1132" s="6">
        <f t="shared" si="125"/>
        <v>3</v>
      </c>
      <c r="Y1132" s="6" t="str">
        <f t="shared" si="126"/>
        <v>Saturday</v>
      </c>
      <c r="Z1132" s="6" t="str">
        <f t="shared" si="127"/>
        <v>Tuesday</v>
      </c>
    </row>
    <row r="1133" spans="1:26" x14ac:dyDescent="0.25">
      <c r="A1133" s="6">
        <f t="shared" si="128"/>
        <v>1132</v>
      </c>
      <c r="B1133" s="6">
        <v>175326</v>
      </c>
      <c r="C1133" s="7">
        <v>45841</v>
      </c>
      <c r="D1133" s="7">
        <v>45846</v>
      </c>
      <c r="E1133" s="24">
        <v>103.2</v>
      </c>
      <c r="F1133" s="26">
        <f t="shared" si="124"/>
        <v>103.2</v>
      </c>
      <c r="G1133" s="8" t="s">
        <v>951</v>
      </c>
      <c r="H1133" s="8"/>
      <c r="I1133" s="8">
        <v>1</v>
      </c>
      <c r="J1133" s="8">
        <v>1</v>
      </c>
      <c r="K1133" s="8">
        <f t="shared" si="129"/>
        <v>0</v>
      </c>
      <c r="L1133" s="6" t="s">
        <v>1177</v>
      </c>
      <c r="M1133" s="7">
        <v>45850</v>
      </c>
      <c r="N1133" s="9">
        <v>12642</v>
      </c>
      <c r="O1133" s="6" t="s">
        <v>623</v>
      </c>
      <c r="P1133" s="54">
        <v>58153121121</v>
      </c>
      <c r="Q1133" s="54" t="s">
        <v>46</v>
      </c>
      <c r="R1133" s="10">
        <v>4</v>
      </c>
      <c r="S1133" s="40"/>
      <c r="T1133" s="6" t="s">
        <v>429</v>
      </c>
      <c r="U1133" s="6" t="str">
        <f>VLOOKUP(O1133,'Customer List'!B:C,2,)</f>
        <v>Bhuvneshwar</v>
      </c>
      <c r="V1133" s="47"/>
      <c r="W1133" s="7">
        <v>45853</v>
      </c>
      <c r="X1133" s="6">
        <f t="shared" si="125"/>
        <v>3</v>
      </c>
      <c r="Y1133" s="6" t="str">
        <f t="shared" si="126"/>
        <v>Saturday</v>
      </c>
      <c r="Z1133" s="6" t="str">
        <f t="shared" si="127"/>
        <v>Tuesday</v>
      </c>
    </row>
    <row r="1134" spans="1:26" x14ac:dyDescent="0.25">
      <c r="A1134" s="6">
        <f t="shared" si="128"/>
        <v>1133</v>
      </c>
      <c r="B1134" s="6">
        <v>175326</v>
      </c>
      <c r="C1134" s="7">
        <v>45841</v>
      </c>
      <c r="D1134" s="7">
        <v>45846</v>
      </c>
      <c r="E1134" s="24">
        <v>103.2</v>
      </c>
      <c r="F1134" s="26">
        <f t="shared" si="124"/>
        <v>103.2</v>
      </c>
      <c r="G1134" s="8" t="s">
        <v>952</v>
      </c>
      <c r="H1134" s="8"/>
      <c r="I1134" s="8">
        <v>1</v>
      </c>
      <c r="J1134" s="8">
        <v>1</v>
      </c>
      <c r="K1134" s="8">
        <f t="shared" si="129"/>
        <v>0</v>
      </c>
      <c r="L1134" s="6" t="s">
        <v>1177</v>
      </c>
      <c r="M1134" s="7">
        <v>45850</v>
      </c>
      <c r="N1134" s="9">
        <v>12642</v>
      </c>
      <c r="O1134" s="6" t="s">
        <v>623</v>
      </c>
      <c r="P1134" s="54">
        <v>58153121121</v>
      </c>
      <c r="Q1134" s="54" t="s">
        <v>46</v>
      </c>
      <c r="R1134" s="10">
        <v>4</v>
      </c>
      <c r="S1134" s="40"/>
      <c r="T1134" s="6" t="s">
        <v>429</v>
      </c>
      <c r="U1134" s="6" t="str">
        <f>VLOOKUP(O1134,'Customer List'!B:C,2,)</f>
        <v>Bhuvneshwar</v>
      </c>
      <c r="V1134" s="47"/>
      <c r="W1134" s="7">
        <v>45853</v>
      </c>
      <c r="X1134" s="6">
        <f t="shared" si="125"/>
        <v>3</v>
      </c>
      <c r="Y1134" s="6" t="str">
        <f t="shared" si="126"/>
        <v>Saturday</v>
      </c>
      <c r="Z1134" s="6" t="str">
        <f t="shared" si="127"/>
        <v>Tuesday</v>
      </c>
    </row>
    <row r="1135" spans="1:26" x14ac:dyDescent="0.25">
      <c r="A1135" s="6">
        <f t="shared" si="128"/>
        <v>1134</v>
      </c>
      <c r="B1135" s="6">
        <v>175326</v>
      </c>
      <c r="C1135" s="7">
        <v>45841</v>
      </c>
      <c r="D1135" s="7">
        <v>45846</v>
      </c>
      <c r="E1135" s="24">
        <v>103.2</v>
      </c>
      <c r="F1135" s="26">
        <f t="shared" si="124"/>
        <v>103.2</v>
      </c>
      <c r="G1135" s="8" t="s">
        <v>664</v>
      </c>
      <c r="H1135" s="8"/>
      <c r="I1135" s="8">
        <v>1</v>
      </c>
      <c r="J1135" s="8">
        <v>1</v>
      </c>
      <c r="K1135" s="8">
        <f t="shared" si="129"/>
        <v>0</v>
      </c>
      <c r="L1135" s="6" t="s">
        <v>1177</v>
      </c>
      <c r="M1135" s="7">
        <v>45850</v>
      </c>
      <c r="N1135" s="9">
        <v>12642</v>
      </c>
      <c r="O1135" s="6" t="s">
        <v>623</v>
      </c>
      <c r="P1135" s="54">
        <v>58153121121</v>
      </c>
      <c r="Q1135" s="54" t="s">
        <v>46</v>
      </c>
      <c r="R1135" s="10">
        <v>4</v>
      </c>
      <c r="S1135" s="40"/>
      <c r="T1135" s="6" t="s">
        <v>429</v>
      </c>
      <c r="U1135" s="6" t="str">
        <f>VLOOKUP(O1135,'Customer List'!B:C,2,)</f>
        <v>Bhuvneshwar</v>
      </c>
      <c r="V1135" s="47"/>
      <c r="W1135" s="7">
        <v>45853</v>
      </c>
      <c r="X1135" s="6">
        <f t="shared" si="125"/>
        <v>3</v>
      </c>
      <c r="Y1135" s="6" t="str">
        <f t="shared" si="126"/>
        <v>Saturday</v>
      </c>
      <c r="Z1135" s="6" t="str">
        <f t="shared" si="127"/>
        <v>Tuesday</v>
      </c>
    </row>
    <row r="1136" spans="1:26" x14ac:dyDescent="0.25">
      <c r="A1136" s="6">
        <f t="shared" si="128"/>
        <v>1135</v>
      </c>
      <c r="B1136" s="6">
        <v>175326</v>
      </c>
      <c r="C1136" s="7">
        <v>45841</v>
      </c>
      <c r="D1136" s="7">
        <v>45846</v>
      </c>
      <c r="E1136" s="24">
        <v>58.8</v>
      </c>
      <c r="F1136" s="26">
        <f t="shared" si="124"/>
        <v>58.8</v>
      </c>
      <c r="G1136" s="8" t="s">
        <v>953</v>
      </c>
      <c r="H1136" s="8"/>
      <c r="I1136" s="8">
        <v>1</v>
      </c>
      <c r="J1136" s="8">
        <v>1</v>
      </c>
      <c r="K1136" s="8">
        <f t="shared" si="129"/>
        <v>0</v>
      </c>
      <c r="L1136" s="6" t="s">
        <v>1177</v>
      </c>
      <c r="M1136" s="7">
        <v>45850</v>
      </c>
      <c r="N1136" s="9">
        <v>7203</v>
      </c>
      <c r="O1136" s="6" t="s">
        <v>623</v>
      </c>
      <c r="P1136" s="54">
        <v>58153121121</v>
      </c>
      <c r="Q1136" s="54" t="s">
        <v>46</v>
      </c>
      <c r="R1136" s="10">
        <v>4</v>
      </c>
      <c r="S1136" s="40"/>
      <c r="T1136" s="6" t="s">
        <v>429</v>
      </c>
      <c r="U1136" s="6" t="str">
        <f>VLOOKUP(O1136,'Customer List'!B:C,2,)</f>
        <v>Bhuvneshwar</v>
      </c>
      <c r="V1136" s="47"/>
      <c r="W1136" s="7">
        <v>45853</v>
      </c>
      <c r="X1136" s="6">
        <f t="shared" si="125"/>
        <v>3</v>
      </c>
      <c r="Y1136" s="6" t="str">
        <f t="shared" si="126"/>
        <v>Saturday</v>
      </c>
      <c r="Z1136" s="6" t="str">
        <f t="shared" si="127"/>
        <v>Tuesday</v>
      </c>
    </row>
    <row r="1137" spans="1:26" x14ac:dyDescent="0.25">
      <c r="A1137" s="6">
        <f t="shared" si="128"/>
        <v>1136</v>
      </c>
      <c r="B1137" s="6">
        <v>175326</v>
      </c>
      <c r="C1137" s="7">
        <v>45841</v>
      </c>
      <c r="D1137" s="7">
        <v>45846</v>
      </c>
      <c r="E1137" s="24">
        <v>103.2</v>
      </c>
      <c r="F1137" s="26">
        <f t="shared" si="124"/>
        <v>103.2</v>
      </c>
      <c r="G1137" s="8" t="s">
        <v>954</v>
      </c>
      <c r="H1137" s="8"/>
      <c r="I1137" s="8">
        <v>1</v>
      </c>
      <c r="J1137" s="8">
        <v>1</v>
      </c>
      <c r="K1137" s="8">
        <f t="shared" si="129"/>
        <v>0</v>
      </c>
      <c r="L1137" s="6" t="s">
        <v>1177</v>
      </c>
      <c r="M1137" s="7">
        <v>45850</v>
      </c>
      <c r="N1137" s="9">
        <v>12642</v>
      </c>
      <c r="O1137" s="6" t="s">
        <v>623</v>
      </c>
      <c r="P1137" s="54">
        <v>58153121121</v>
      </c>
      <c r="Q1137" s="54" t="s">
        <v>46</v>
      </c>
      <c r="R1137" s="10">
        <v>4</v>
      </c>
      <c r="S1137" s="40"/>
      <c r="T1137" s="6" t="s">
        <v>429</v>
      </c>
      <c r="U1137" s="6" t="str">
        <f>VLOOKUP(O1137,'Customer List'!B:C,2,)</f>
        <v>Bhuvneshwar</v>
      </c>
      <c r="V1137" s="47"/>
      <c r="W1137" s="7">
        <v>45853</v>
      </c>
      <c r="X1137" s="6">
        <f t="shared" si="125"/>
        <v>3</v>
      </c>
      <c r="Y1137" s="6" t="str">
        <f t="shared" si="126"/>
        <v>Saturday</v>
      </c>
      <c r="Z1137" s="6" t="str">
        <f t="shared" si="127"/>
        <v>Tuesday</v>
      </c>
    </row>
    <row r="1138" spans="1:26" x14ac:dyDescent="0.25">
      <c r="A1138" s="6">
        <f t="shared" si="128"/>
        <v>1137</v>
      </c>
      <c r="B1138" s="6">
        <v>175326</v>
      </c>
      <c r="C1138" s="7">
        <v>45841</v>
      </c>
      <c r="D1138" s="7">
        <v>45846</v>
      </c>
      <c r="E1138" s="24">
        <v>103.2</v>
      </c>
      <c r="F1138" s="26">
        <f t="shared" si="124"/>
        <v>103.2</v>
      </c>
      <c r="G1138" s="8" t="s">
        <v>955</v>
      </c>
      <c r="H1138" s="8"/>
      <c r="I1138" s="8">
        <v>1</v>
      </c>
      <c r="J1138" s="8">
        <v>1</v>
      </c>
      <c r="K1138" s="8">
        <f t="shared" si="129"/>
        <v>0</v>
      </c>
      <c r="L1138" s="6" t="s">
        <v>1004</v>
      </c>
      <c r="M1138" s="7">
        <v>45847</v>
      </c>
      <c r="N1138" s="9">
        <v>12642</v>
      </c>
      <c r="O1138" s="6" t="s">
        <v>904</v>
      </c>
      <c r="P1138" s="54">
        <v>58152973480</v>
      </c>
      <c r="Q1138" s="54" t="s">
        <v>46</v>
      </c>
      <c r="R1138" s="10">
        <v>4</v>
      </c>
      <c r="S1138" s="40"/>
      <c r="T1138" s="6" t="s">
        <v>429</v>
      </c>
      <c r="U1138" s="6" t="str">
        <f>VLOOKUP(O1138,'Customer List'!B:C,2,)</f>
        <v>Bhopal</v>
      </c>
      <c r="V1138" s="47"/>
      <c r="W1138" s="7">
        <v>45849</v>
      </c>
      <c r="X1138" s="6">
        <f t="shared" si="125"/>
        <v>2</v>
      </c>
      <c r="Y1138" s="6" t="str">
        <f t="shared" si="126"/>
        <v>Wednesday</v>
      </c>
      <c r="Z1138" s="6" t="str">
        <f t="shared" si="127"/>
        <v>Friday</v>
      </c>
    </row>
    <row r="1139" spans="1:26" x14ac:dyDescent="0.25">
      <c r="A1139" s="6">
        <f t="shared" si="128"/>
        <v>1138</v>
      </c>
      <c r="B1139" s="6">
        <v>175326</v>
      </c>
      <c r="C1139" s="7">
        <v>45841</v>
      </c>
      <c r="D1139" s="7">
        <v>45846</v>
      </c>
      <c r="E1139" s="24">
        <v>103.2</v>
      </c>
      <c r="F1139" s="26">
        <f t="shared" si="124"/>
        <v>103.2</v>
      </c>
      <c r="G1139" s="8" t="s">
        <v>956</v>
      </c>
      <c r="H1139" s="8"/>
      <c r="I1139" s="8">
        <v>1</v>
      </c>
      <c r="J1139" s="8">
        <v>1</v>
      </c>
      <c r="K1139" s="8">
        <f t="shared" si="129"/>
        <v>0</v>
      </c>
      <c r="L1139" s="6" t="s">
        <v>1004</v>
      </c>
      <c r="M1139" s="7">
        <v>45847</v>
      </c>
      <c r="N1139" s="9">
        <v>12642</v>
      </c>
      <c r="O1139" s="6" t="s">
        <v>904</v>
      </c>
      <c r="P1139" s="54">
        <v>58152973480</v>
      </c>
      <c r="Q1139" s="54" t="s">
        <v>46</v>
      </c>
      <c r="R1139" s="10">
        <v>4</v>
      </c>
      <c r="S1139" s="40"/>
      <c r="T1139" s="6" t="s">
        <v>429</v>
      </c>
      <c r="U1139" s="6" t="str">
        <f>VLOOKUP(O1139,'Customer List'!B:C,2,)</f>
        <v>Bhopal</v>
      </c>
      <c r="V1139" s="47"/>
      <c r="W1139" s="7">
        <v>45849</v>
      </c>
      <c r="X1139" s="6">
        <f t="shared" si="125"/>
        <v>2</v>
      </c>
      <c r="Y1139" s="6" t="str">
        <f t="shared" si="126"/>
        <v>Wednesday</v>
      </c>
      <c r="Z1139" s="6" t="str">
        <f t="shared" si="127"/>
        <v>Friday</v>
      </c>
    </row>
    <row r="1140" spans="1:26" x14ac:dyDescent="0.25">
      <c r="A1140" s="6">
        <f t="shared" si="128"/>
        <v>1139</v>
      </c>
      <c r="B1140" s="6">
        <v>175326</v>
      </c>
      <c r="C1140" s="7">
        <v>45841</v>
      </c>
      <c r="D1140" s="7">
        <v>45846</v>
      </c>
      <c r="E1140" s="24">
        <v>103.2</v>
      </c>
      <c r="F1140" s="26">
        <f t="shared" si="124"/>
        <v>103.2</v>
      </c>
      <c r="G1140" s="8" t="s">
        <v>957</v>
      </c>
      <c r="H1140" s="8"/>
      <c r="I1140" s="8">
        <v>1</v>
      </c>
      <c r="J1140" s="8">
        <v>1</v>
      </c>
      <c r="K1140" s="8">
        <f t="shared" si="129"/>
        <v>0</v>
      </c>
      <c r="L1140" s="6" t="s">
        <v>1004</v>
      </c>
      <c r="M1140" s="7">
        <v>45847</v>
      </c>
      <c r="N1140" s="9">
        <v>12642</v>
      </c>
      <c r="O1140" s="6" t="s">
        <v>904</v>
      </c>
      <c r="P1140" s="54">
        <v>58152973480</v>
      </c>
      <c r="Q1140" s="54" t="s">
        <v>46</v>
      </c>
      <c r="R1140" s="10">
        <v>4</v>
      </c>
      <c r="S1140" s="40"/>
      <c r="T1140" s="6" t="s">
        <v>429</v>
      </c>
      <c r="U1140" s="6" t="str">
        <f>VLOOKUP(O1140,'Customer List'!B:C,2,)</f>
        <v>Bhopal</v>
      </c>
      <c r="V1140" s="47"/>
      <c r="W1140" s="7">
        <v>45849</v>
      </c>
      <c r="X1140" s="6">
        <f t="shared" si="125"/>
        <v>2</v>
      </c>
      <c r="Y1140" s="6" t="str">
        <f t="shared" si="126"/>
        <v>Wednesday</v>
      </c>
      <c r="Z1140" s="6" t="str">
        <f t="shared" si="127"/>
        <v>Friday</v>
      </c>
    </row>
    <row r="1141" spans="1:26" x14ac:dyDescent="0.25">
      <c r="A1141" s="6">
        <f t="shared" si="128"/>
        <v>1140</v>
      </c>
      <c r="B1141" s="6">
        <v>175326</v>
      </c>
      <c r="C1141" s="7">
        <v>45841</v>
      </c>
      <c r="D1141" s="7">
        <v>45846</v>
      </c>
      <c r="E1141" s="24">
        <v>26296.400000000001</v>
      </c>
      <c r="F1141" s="26">
        <f t="shared" si="124"/>
        <v>52592.800000000003</v>
      </c>
      <c r="G1141" s="8" t="s">
        <v>958</v>
      </c>
      <c r="H1141" s="8"/>
      <c r="I1141" s="8">
        <v>2</v>
      </c>
      <c r="J1141" s="8">
        <v>2</v>
      </c>
      <c r="K1141" s="8">
        <f t="shared" si="129"/>
        <v>0</v>
      </c>
      <c r="L1141" s="6" t="s">
        <v>1199</v>
      </c>
      <c r="M1141" s="7">
        <v>45850</v>
      </c>
      <c r="N1141" s="9">
        <v>613431</v>
      </c>
      <c r="O1141" s="6" t="s">
        <v>959</v>
      </c>
      <c r="P1141" s="54">
        <v>58153118424</v>
      </c>
      <c r="Q1141" s="54" t="s">
        <v>46</v>
      </c>
      <c r="R1141" s="10">
        <v>4</v>
      </c>
      <c r="S1141" s="40"/>
      <c r="T1141" s="6" t="s">
        <v>429</v>
      </c>
      <c r="U1141" s="6" t="str">
        <f>VLOOKUP(O1141,'Customer List'!B:C,2,)</f>
        <v>Banglore</v>
      </c>
      <c r="V1141" s="47"/>
      <c r="W1141" s="7">
        <v>45852</v>
      </c>
      <c r="X1141" s="6">
        <f t="shared" si="125"/>
        <v>2</v>
      </c>
      <c r="Y1141" s="6" t="str">
        <f t="shared" si="126"/>
        <v>Saturday</v>
      </c>
      <c r="Z1141" s="6" t="str">
        <f t="shared" si="127"/>
        <v>Monday</v>
      </c>
    </row>
    <row r="1142" spans="1:26" x14ac:dyDescent="0.25">
      <c r="A1142" s="6">
        <f t="shared" si="128"/>
        <v>1141</v>
      </c>
      <c r="B1142" s="6">
        <v>44325</v>
      </c>
      <c r="C1142" s="7">
        <v>45841</v>
      </c>
      <c r="D1142" s="7">
        <v>45846</v>
      </c>
      <c r="E1142" s="24">
        <v>2047.5</v>
      </c>
      <c r="F1142" s="26">
        <f t="shared" si="124"/>
        <v>2047.5</v>
      </c>
      <c r="G1142" s="8" t="s">
        <v>960</v>
      </c>
      <c r="H1142" s="8"/>
      <c r="I1142" s="8">
        <v>1</v>
      </c>
      <c r="J1142" s="8">
        <v>1</v>
      </c>
      <c r="K1142" s="8">
        <f t="shared" si="129"/>
        <v>0</v>
      </c>
      <c r="L1142" s="6" t="s">
        <v>1172</v>
      </c>
      <c r="M1142" s="7">
        <v>45850</v>
      </c>
      <c r="N1142" s="9">
        <v>278460</v>
      </c>
      <c r="O1142" s="6" t="s">
        <v>962</v>
      </c>
      <c r="P1142" s="54">
        <v>58153120303</v>
      </c>
      <c r="Q1142" s="54" t="s">
        <v>46</v>
      </c>
      <c r="R1142" s="10">
        <v>4</v>
      </c>
      <c r="S1142" s="40"/>
      <c r="T1142" s="6" t="s">
        <v>670</v>
      </c>
      <c r="U1142" s="6" t="str">
        <f>VLOOKUP(O1142,'Customer List'!B:C,2,)</f>
        <v>Banglore</v>
      </c>
      <c r="V1142" s="47"/>
      <c r="W1142" s="7">
        <v>45852</v>
      </c>
      <c r="X1142" s="6">
        <f t="shared" si="125"/>
        <v>2</v>
      </c>
      <c r="Y1142" s="6" t="str">
        <f t="shared" si="126"/>
        <v>Saturday</v>
      </c>
      <c r="Z1142" s="6" t="str">
        <f t="shared" si="127"/>
        <v>Monday</v>
      </c>
    </row>
    <row r="1143" spans="1:26" x14ac:dyDescent="0.25">
      <c r="A1143" s="6">
        <f t="shared" si="128"/>
        <v>1142</v>
      </c>
      <c r="B1143" s="6">
        <v>44325</v>
      </c>
      <c r="C1143" s="7">
        <v>45841</v>
      </c>
      <c r="D1143" s="7">
        <v>45846</v>
      </c>
      <c r="E1143" s="24">
        <v>451.5</v>
      </c>
      <c r="F1143" s="26">
        <f t="shared" si="124"/>
        <v>1354.5</v>
      </c>
      <c r="G1143" s="8" t="s">
        <v>961</v>
      </c>
      <c r="H1143" s="8"/>
      <c r="I1143" s="8">
        <v>3</v>
      </c>
      <c r="J1143" s="8">
        <v>3</v>
      </c>
      <c r="K1143" s="8">
        <f t="shared" si="129"/>
        <v>0</v>
      </c>
      <c r="L1143" s="6" t="s">
        <v>1172</v>
      </c>
      <c r="M1143" s="7">
        <v>45850</v>
      </c>
      <c r="N1143" s="9">
        <v>184212</v>
      </c>
      <c r="O1143" s="6" t="s">
        <v>962</v>
      </c>
      <c r="P1143" s="54">
        <v>58153120303</v>
      </c>
      <c r="Q1143" s="54" t="s">
        <v>46</v>
      </c>
      <c r="R1143" s="10">
        <v>4</v>
      </c>
      <c r="S1143" s="40"/>
      <c r="T1143" s="6" t="s">
        <v>670</v>
      </c>
      <c r="U1143" s="6" t="str">
        <f>VLOOKUP(O1143,'Customer List'!B:C,2,)</f>
        <v>Banglore</v>
      </c>
      <c r="V1143" s="47"/>
      <c r="W1143" s="7">
        <v>45852</v>
      </c>
      <c r="X1143" s="6">
        <f t="shared" si="125"/>
        <v>2</v>
      </c>
      <c r="Y1143" s="6" t="str">
        <f t="shared" si="126"/>
        <v>Saturday</v>
      </c>
      <c r="Z1143" s="6" t="str">
        <f t="shared" si="127"/>
        <v>Monday</v>
      </c>
    </row>
    <row r="1144" spans="1:26" x14ac:dyDescent="0.25">
      <c r="A1144" s="6">
        <f t="shared" si="128"/>
        <v>1143</v>
      </c>
      <c r="B1144" s="6" t="s">
        <v>972</v>
      </c>
      <c r="C1144" s="7">
        <v>45841</v>
      </c>
      <c r="D1144" s="7">
        <v>45846</v>
      </c>
      <c r="E1144" s="24">
        <v>148</v>
      </c>
      <c r="F1144" s="26">
        <f t="shared" si="124"/>
        <v>148</v>
      </c>
      <c r="G1144" s="8" t="s">
        <v>963</v>
      </c>
      <c r="H1144" s="8"/>
      <c r="I1144" s="8">
        <v>1</v>
      </c>
      <c r="J1144" s="8">
        <v>1</v>
      </c>
      <c r="K1144" s="8">
        <f t="shared" si="129"/>
        <v>0</v>
      </c>
      <c r="L1144" s="6" t="s">
        <v>998</v>
      </c>
      <c r="M1144" s="7">
        <v>45847</v>
      </c>
      <c r="N1144" s="9">
        <v>19927</v>
      </c>
      <c r="O1144" s="6" t="s">
        <v>45</v>
      </c>
      <c r="P1144" s="54">
        <v>58152973196</v>
      </c>
      <c r="Q1144" s="54" t="s">
        <v>46</v>
      </c>
      <c r="R1144" s="10">
        <v>-20</v>
      </c>
      <c r="S1144" s="40"/>
      <c r="T1144" s="6" t="s">
        <v>526</v>
      </c>
      <c r="U1144" s="6" t="str">
        <f>VLOOKUP(O1144,'Customer List'!B:C,2,)</f>
        <v>Pune</v>
      </c>
      <c r="V1144" s="47"/>
      <c r="W1144" s="7">
        <v>45849</v>
      </c>
      <c r="X1144" s="6">
        <f t="shared" si="125"/>
        <v>2</v>
      </c>
      <c r="Y1144" s="6" t="str">
        <f t="shared" si="126"/>
        <v>Wednesday</v>
      </c>
      <c r="Z1144" s="6" t="str">
        <f t="shared" si="127"/>
        <v>Friday</v>
      </c>
    </row>
    <row r="1145" spans="1:26" x14ac:dyDescent="0.25">
      <c r="A1145" s="6">
        <f t="shared" si="128"/>
        <v>1144</v>
      </c>
      <c r="B1145" s="6" t="s">
        <v>972</v>
      </c>
      <c r="C1145" s="7">
        <v>45841</v>
      </c>
      <c r="D1145" s="7">
        <v>45846</v>
      </c>
      <c r="E1145" s="24">
        <v>148</v>
      </c>
      <c r="F1145" s="26">
        <f t="shared" si="124"/>
        <v>148</v>
      </c>
      <c r="G1145" s="8" t="s">
        <v>964</v>
      </c>
      <c r="H1145" s="8"/>
      <c r="I1145" s="8">
        <v>1</v>
      </c>
      <c r="J1145" s="8">
        <v>1</v>
      </c>
      <c r="K1145" s="8">
        <f t="shared" ref="K1145:K1207" si="130">I1145-J1145</f>
        <v>0</v>
      </c>
      <c r="L1145" s="6" t="s">
        <v>998</v>
      </c>
      <c r="M1145" s="7">
        <v>45847</v>
      </c>
      <c r="N1145" s="9">
        <v>19927</v>
      </c>
      <c r="O1145" s="6" t="s">
        <v>45</v>
      </c>
      <c r="P1145" s="54">
        <v>58152973196</v>
      </c>
      <c r="Q1145" s="54" t="s">
        <v>46</v>
      </c>
      <c r="R1145" s="10">
        <v>-20</v>
      </c>
      <c r="S1145" s="40"/>
      <c r="T1145" s="6" t="s">
        <v>526</v>
      </c>
      <c r="U1145" s="6" t="str">
        <f>VLOOKUP(O1145,'Customer List'!B:C,2,)</f>
        <v>Pune</v>
      </c>
      <c r="V1145" s="47"/>
      <c r="W1145" s="7">
        <v>45849</v>
      </c>
      <c r="X1145" s="6">
        <f t="shared" si="125"/>
        <v>2</v>
      </c>
      <c r="Y1145" s="6" t="str">
        <f t="shared" si="126"/>
        <v>Wednesday</v>
      </c>
      <c r="Z1145" s="6" t="str">
        <f t="shared" si="127"/>
        <v>Friday</v>
      </c>
    </row>
    <row r="1146" spans="1:26" x14ac:dyDescent="0.25">
      <c r="A1146" s="6">
        <f t="shared" si="128"/>
        <v>1145</v>
      </c>
      <c r="B1146" s="6" t="s">
        <v>972</v>
      </c>
      <c r="C1146" s="7">
        <v>45841</v>
      </c>
      <c r="D1146" s="7">
        <v>45846</v>
      </c>
      <c r="E1146" s="24">
        <v>279</v>
      </c>
      <c r="F1146" s="26">
        <f t="shared" si="124"/>
        <v>279</v>
      </c>
      <c r="G1146" s="8" t="s">
        <v>965</v>
      </c>
      <c r="H1146" s="8"/>
      <c r="I1146" s="8">
        <v>1</v>
      </c>
      <c r="J1146" s="8">
        <v>1</v>
      </c>
      <c r="K1146" s="8">
        <f t="shared" si="130"/>
        <v>0</v>
      </c>
      <c r="L1146" s="6" t="s">
        <v>998</v>
      </c>
      <c r="M1146" s="7">
        <v>45847</v>
      </c>
      <c r="N1146" s="9">
        <v>37565.360000000001</v>
      </c>
      <c r="O1146" s="6" t="s">
        <v>45</v>
      </c>
      <c r="P1146" s="54">
        <v>58152973196</v>
      </c>
      <c r="Q1146" s="54" t="s">
        <v>46</v>
      </c>
      <c r="R1146" s="10">
        <v>-20</v>
      </c>
      <c r="S1146" s="40"/>
      <c r="T1146" s="6" t="s">
        <v>526</v>
      </c>
      <c r="U1146" s="6" t="str">
        <f>VLOOKUP(O1146,'Customer List'!B:C,2,)</f>
        <v>Pune</v>
      </c>
      <c r="V1146" s="47"/>
      <c r="W1146" s="7">
        <v>45849</v>
      </c>
      <c r="X1146" s="6">
        <f t="shared" si="125"/>
        <v>2</v>
      </c>
      <c r="Y1146" s="6" t="str">
        <f t="shared" si="126"/>
        <v>Wednesday</v>
      </c>
      <c r="Z1146" s="6" t="str">
        <f t="shared" si="127"/>
        <v>Friday</v>
      </c>
    </row>
    <row r="1147" spans="1:26" x14ac:dyDescent="0.25">
      <c r="A1147" s="6">
        <f t="shared" si="128"/>
        <v>1146</v>
      </c>
      <c r="B1147" s="6" t="s">
        <v>972</v>
      </c>
      <c r="C1147" s="7">
        <v>45841</v>
      </c>
      <c r="D1147" s="7">
        <v>45846</v>
      </c>
      <c r="E1147" s="24">
        <v>151</v>
      </c>
      <c r="F1147" s="26">
        <f t="shared" si="124"/>
        <v>151</v>
      </c>
      <c r="G1147" s="8" t="s">
        <v>966</v>
      </c>
      <c r="H1147" s="8"/>
      <c r="I1147" s="8">
        <v>1</v>
      </c>
      <c r="J1147" s="8">
        <v>1</v>
      </c>
      <c r="K1147" s="8">
        <f t="shared" si="130"/>
        <v>0</v>
      </c>
      <c r="L1147" s="6" t="s">
        <v>998</v>
      </c>
      <c r="M1147" s="7">
        <v>45847</v>
      </c>
      <c r="N1147" s="9">
        <v>20331</v>
      </c>
      <c r="O1147" s="6" t="s">
        <v>45</v>
      </c>
      <c r="P1147" s="54">
        <v>58152973196</v>
      </c>
      <c r="Q1147" s="54" t="s">
        <v>46</v>
      </c>
      <c r="R1147" s="10">
        <v>-20</v>
      </c>
      <c r="S1147" s="40"/>
      <c r="T1147" s="6" t="s">
        <v>526</v>
      </c>
      <c r="U1147" s="6" t="str">
        <f>VLOOKUP(O1147,'Customer List'!B:C,2,)</f>
        <v>Pune</v>
      </c>
      <c r="V1147" s="47"/>
      <c r="W1147" s="7">
        <v>45849</v>
      </c>
      <c r="X1147" s="6">
        <f t="shared" si="125"/>
        <v>2</v>
      </c>
      <c r="Y1147" s="6" t="str">
        <f t="shared" si="126"/>
        <v>Wednesday</v>
      </c>
      <c r="Z1147" s="6" t="str">
        <f t="shared" si="127"/>
        <v>Friday</v>
      </c>
    </row>
    <row r="1148" spans="1:26" x14ac:dyDescent="0.25">
      <c r="A1148" s="6">
        <f t="shared" si="128"/>
        <v>1147</v>
      </c>
      <c r="B1148" s="6" t="s">
        <v>972</v>
      </c>
      <c r="C1148" s="7">
        <v>45841</v>
      </c>
      <c r="D1148" s="7">
        <v>45846</v>
      </c>
      <c r="E1148" s="24">
        <v>90</v>
      </c>
      <c r="F1148" s="26">
        <f t="shared" si="124"/>
        <v>90</v>
      </c>
      <c r="G1148" s="8" t="s">
        <v>967</v>
      </c>
      <c r="H1148" s="8"/>
      <c r="I1148" s="8">
        <v>1</v>
      </c>
      <c r="J1148" s="8">
        <v>1</v>
      </c>
      <c r="K1148" s="8">
        <f t="shared" si="130"/>
        <v>0</v>
      </c>
      <c r="L1148" s="6" t="s">
        <v>998</v>
      </c>
      <c r="M1148" s="7">
        <v>45847</v>
      </c>
      <c r="N1148" s="9">
        <v>12117.86</v>
      </c>
      <c r="O1148" s="6" t="s">
        <v>45</v>
      </c>
      <c r="P1148" s="54">
        <v>58152973196</v>
      </c>
      <c r="Q1148" s="54" t="s">
        <v>46</v>
      </c>
      <c r="R1148" s="10">
        <v>-20</v>
      </c>
      <c r="S1148" s="40"/>
      <c r="T1148" s="6" t="s">
        <v>526</v>
      </c>
      <c r="U1148" s="6" t="str">
        <f>VLOOKUP(O1148,'Customer List'!B:C,2,)</f>
        <v>Pune</v>
      </c>
      <c r="V1148" s="47"/>
      <c r="W1148" s="7">
        <v>45849</v>
      </c>
      <c r="X1148" s="6">
        <f t="shared" si="125"/>
        <v>2</v>
      </c>
      <c r="Y1148" s="6" t="str">
        <f t="shared" si="126"/>
        <v>Wednesday</v>
      </c>
      <c r="Z1148" s="6" t="str">
        <f t="shared" si="127"/>
        <v>Friday</v>
      </c>
    </row>
    <row r="1149" spans="1:26" x14ac:dyDescent="0.25">
      <c r="A1149" s="6">
        <f t="shared" si="128"/>
        <v>1148</v>
      </c>
      <c r="B1149" s="6" t="s">
        <v>972</v>
      </c>
      <c r="C1149" s="7">
        <v>45841</v>
      </c>
      <c r="D1149" s="7">
        <v>45846</v>
      </c>
      <c r="E1149" s="24">
        <v>90</v>
      </c>
      <c r="F1149" s="26">
        <f t="shared" si="124"/>
        <v>90</v>
      </c>
      <c r="G1149" s="8">
        <v>8916342</v>
      </c>
      <c r="H1149" s="8"/>
      <c r="I1149" s="8">
        <v>1</v>
      </c>
      <c r="J1149" s="8">
        <v>1</v>
      </c>
      <c r="K1149" s="8">
        <f t="shared" si="130"/>
        <v>0</v>
      </c>
      <c r="L1149" s="6" t="s">
        <v>998</v>
      </c>
      <c r="M1149" s="7">
        <v>45847</v>
      </c>
      <c r="N1149" s="9">
        <v>12117.86</v>
      </c>
      <c r="O1149" s="6" t="s">
        <v>45</v>
      </c>
      <c r="P1149" s="54">
        <v>58152973196</v>
      </c>
      <c r="Q1149" s="54" t="s">
        <v>46</v>
      </c>
      <c r="R1149" s="10">
        <v>-20</v>
      </c>
      <c r="S1149" s="40"/>
      <c r="T1149" s="6" t="s">
        <v>526</v>
      </c>
      <c r="U1149" s="6" t="str">
        <f>VLOOKUP(O1149,'Customer List'!B:C,2,)</f>
        <v>Pune</v>
      </c>
      <c r="V1149" s="47"/>
      <c r="W1149" s="7">
        <v>45849</v>
      </c>
      <c r="X1149" s="6">
        <f t="shared" si="125"/>
        <v>2</v>
      </c>
      <c r="Y1149" s="6" t="str">
        <f t="shared" si="126"/>
        <v>Wednesday</v>
      </c>
      <c r="Z1149" s="6" t="str">
        <f t="shared" si="127"/>
        <v>Friday</v>
      </c>
    </row>
    <row r="1150" spans="1:26" x14ac:dyDescent="0.25">
      <c r="A1150" s="6">
        <f t="shared" si="128"/>
        <v>1149</v>
      </c>
      <c r="B1150" s="6" t="s">
        <v>972</v>
      </c>
      <c r="C1150" s="7">
        <v>45841</v>
      </c>
      <c r="D1150" s="7">
        <v>45846</v>
      </c>
      <c r="E1150" s="24">
        <v>172</v>
      </c>
      <c r="F1150" s="26">
        <f t="shared" si="124"/>
        <v>172</v>
      </c>
      <c r="G1150" s="8" t="s">
        <v>968</v>
      </c>
      <c r="H1150" s="8"/>
      <c r="I1150" s="8">
        <v>1</v>
      </c>
      <c r="J1150" s="8">
        <v>1</v>
      </c>
      <c r="K1150" s="8">
        <f t="shared" si="130"/>
        <v>0</v>
      </c>
      <c r="L1150" s="6" t="s">
        <v>998</v>
      </c>
      <c r="M1150" s="7">
        <v>45847</v>
      </c>
      <c r="N1150" s="9">
        <v>23158.57</v>
      </c>
      <c r="O1150" s="6" t="s">
        <v>45</v>
      </c>
      <c r="P1150" s="54">
        <v>58152973196</v>
      </c>
      <c r="Q1150" s="54" t="s">
        <v>46</v>
      </c>
      <c r="R1150" s="10">
        <v>-20</v>
      </c>
      <c r="S1150" s="40"/>
      <c r="T1150" s="6" t="s">
        <v>526</v>
      </c>
      <c r="U1150" s="6" t="str">
        <f>VLOOKUP(O1150,'Customer List'!B:C,2,)</f>
        <v>Pune</v>
      </c>
      <c r="V1150" s="47"/>
      <c r="W1150" s="7">
        <v>45849</v>
      </c>
      <c r="X1150" s="6">
        <f t="shared" si="125"/>
        <v>2</v>
      </c>
      <c r="Y1150" s="6" t="str">
        <f t="shared" si="126"/>
        <v>Wednesday</v>
      </c>
      <c r="Z1150" s="6" t="str">
        <f t="shared" si="127"/>
        <v>Friday</v>
      </c>
    </row>
    <row r="1151" spans="1:26" x14ac:dyDescent="0.25">
      <c r="A1151" s="6">
        <f t="shared" si="128"/>
        <v>1150</v>
      </c>
      <c r="B1151" s="6" t="s">
        <v>972</v>
      </c>
      <c r="C1151" s="7">
        <v>45841</v>
      </c>
      <c r="D1151" s="7">
        <v>45846</v>
      </c>
      <c r="E1151" s="24">
        <v>90</v>
      </c>
      <c r="F1151" s="26">
        <f t="shared" si="124"/>
        <v>90</v>
      </c>
      <c r="G1151" s="8" t="s">
        <v>969</v>
      </c>
      <c r="H1151" s="8"/>
      <c r="I1151" s="8">
        <v>1</v>
      </c>
      <c r="J1151" s="8">
        <v>1</v>
      </c>
      <c r="K1151" s="8">
        <f t="shared" si="130"/>
        <v>0</v>
      </c>
      <c r="L1151" s="6" t="s">
        <v>998</v>
      </c>
      <c r="M1151" s="7">
        <v>45847</v>
      </c>
      <c r="N1151" s="9">
        <v>12117.86</v>
      </c>
      <c r="O1151" s="6" t="s">
        <v>45</v>
      </c>
      <c r="P1151" s="54">
        <v>58152973196</v>
      </c>
      <c r="Q1151" s="54" t="s">
        <v>46</v>
      </c>
      <c r="R1151" s="10">
        <v>-20</v>
      </c>
      <c r="S1151" s="40"/>
      <c r="T1151" s="6" t="s">
        <v>526</v>
      </c>
      <c r="U1151" s="6" t="str">
        <f>VLOOKUP(O1151,'Customer List'!B:C,2,)</f>
        <v>Pune</v>
      </c>
      <c r="V1151" s="47"/>
      <c r="W1151" s="7">
        <v>45849</v>
      </c>
      <c r="X1151" s="6">
        <f t="shared" si="125"/>
        <v>2</v>
      </c>
      <c r="Y1151" s="6" t="str">
        <f t="shared" si="126"/>
        <v>Wednesday</v>
      </c>
      <c r="Z1151" s="6" t="str">
        <f t="shared" si="127"/>
        <v>Friday</v>
      </c>
    </row>
    <row r="1152" spans="1:26" x14ac:dyDescent="0.25">
      <c r="A1152" s="6">
        <f t="shared" si="128"/>
        <v>1151</v>
      </c>
      <c r="B1152" s="6" t="s">
        <v>972</v>
      </c>
      <c r="C1152" s="7">
        <v>45841</v>
      </c>
      <c r="D1152" s="7">
        <v>45846</v>
      </c>
      <c r="E1152" s="24">
        <v>90</v>
      </c>
      <c r="F1152" s="26">
        <f t="shared" si="124"/>
        <v>90</v>
      </c>
      <c r="G1152" s="8" t="s">
        <v>970</v>
      </c>
      <c r="H1152" s="8"/>
      <c r="I1152" s="8">
        <v>1</v>
      </c>
      <c r="J1152" s="8">
        <v>1</v>
      </c>
      <c r="K1152" s="8">
        <f t="shared" si="130"/>
        <v>0</v>
      </c>
      <c r="L1152" s="6" t="s">
        <v>998</v>
      </c>
      <c r="M1152" s="7">
        <v>45847</v>
      </c>
      <c r="N1152" s="9">
        <v>12117.86</v>
      </c>
      <c r="O1152" s="6" t="s">
        <v>45</v>
      </c>
      <c r="P1152" s="54">
        <v>58152973196</v>
      </c>
      <c r="Q1152" s="54" t="s">
        <v>46</v>
      </c>
      <c r="R1152" s="10">
        <v>-20</v>
      </c>
      <c r="S1152" s="40"/>
      <c r="T1152" s="6" t="s">
        <v>526</v>
      </c>
      <c r="U1152" s="6" t="str">
        <f>VLOOKUP(O1152,'Customer List'!B:C,2,)</f>
        <v>Pune</v>
      </c>
      <c r="V1152" s="47"/>
      <c r="W1152" s="7">
        <v>45849</v>
      </c>
      <c r="X1152" s="6">
        <f t="shared" si="125"/>
        <v>2</v>
      </c>
      <c r="Y1152" s="6" t="str">
        <f t="shared" si="126"/>
        <v>Wednesday</v>
      </c>
      <c r="Z1152" s="6" t="str">
        <f t="shared" si="127"/>
        <v>Friday</v>
      </c>
    </row>
    <row r="1153" spans="1:26" x14ac:dyDescent="0.25">
      <c r="A1153" s="6">
        <f t="shared" si="128"/>
        <v>1152</v>
      </c>
      <c r="B1153" s="6" t="s">
        <v>972</v>
      </c>
      <c r="C1153" s="7">
        <v>45841</v>
      </c>
      <c r="D1153" s="7">
        <v>45846</v>
      </c>
      <c r="E1153" s="24">
        <v>90</v>
      </c>
      <c r="F1153" s="26">
        <f t="shared" si="124"/>
        <v>90</v>
      </c>
      <c r="G1153" s="8" t="s">
        <v>971</v>
      </c>
      <c r="H1153" s="8"/>
      <c r="I1153" s="8">
        <v>1</v>
      </c>
      <c r="J1153" s="8">
        <v>1</v>
      </c>
      <c r="K1153" s="8">
        <f t="shared" si="130"/>
        <v>0</v>
      </c>
      <c r="L1153" s="6" t="s">
        <v>998</v>
      </c>
      <c r="M1153" s="7">
        <v>45847</v>
      </c>
      <c r="N1153" s="9">
        <v>12117.86</v>
      </c>
      <c r="O1153" s="6" t="s">
        <v>45</v>
      </c>
      <c r="P1153" s="54">
        <v>58152973196</v>
      </c>
      <c r="Q1153" s="54" t="s">
        <v>46</v>
      </c>
      <c r="R1153" s="10">
        <v>-20</v>
      </c>
      <c r="S1153" s="40"/>
      <c r="T1153" s="6" t="s">
        <v>526</v>
      </c>
      <c r="U1153" s="6" t="str">
        <f>VLOOKUP(O1153,'Customer List'!B:C,2,)</f>
        <v>Pune</v>
      </c>
      <c r="V1153" s="47"/>
      <c r="W1153" s="7">
        <v>45849</v>
      </c>
      <c r="X1153" s="6">
        <f t="shared" si="125"/>
        <v>2</v>
      </c>
      <c r="Y1153" s="6" t="str">
        <f t="shared" si="126"/>
        <v>Wednesday</v>
      </c>
      <c r="Z1153" s="6" t="str">
        <f t="shared" si="127"/>
        <v>Friday</v>
      </c>
    </row>
    <row r="1154" spans="1:26" x14ac:dyDescent="0.25">
      <c r="A1154" s="6">
        <f t="shared" si="128"/>
        <v>1153</v>
      </c>
      <c r="B1154" s="6" t="s">
        <v>975</v>
      </c>
      <c r="C1154" s="7">
        <v>45841</v>
      </c>
      <c r="D1154" s="7">
        <v>45846</v>
      </c>
      <c r="E1154" s="24">
        <v>25.2</v>
      </c>
      <c r="F1154" s="26">
        <f t="shared" si="124"/>
        <v>25.2</v>
      </c>
      <c r="G1154" s="8" t="s">
        <v>973</v>
      </c>
      <c r="H1154" s="8"/>
      <c r="I1154" s="8">
        <v>1</v>
      </c>
      <c r="J1154" s="8">
        <v>1</v>
      </c>
      <c r="K1154" s="8">
        <f t="shared" si="130"/>
        <v>0</v>
      </c>
      <c r="L1154" s="6" t="s">
        <v>2060</v>
      </c>
      <c r="M1154" s="7">
        <v>45863</v>
      </c>
      <c r="N1154" s="9">
        <v>4141.2</v>
      </c>
      <c r="O1154" s="6" t="s">
        <v>981</v>
      </c>
      <c r="P1154" s="54" t="s">
        <v>642</v>
      </c>
      <c r="Q1154" s="54" t="s">
        <v>731</v>
      </c>
      <c r="R1154" s="10">
        <v>-20</v>
      </c>
      <c r="S1154" s="40"/>
      <c r="T1154" s="6" t="s">
        <v>526</v>
      </c>
      <c r="U1154" s="6" t="str">
        <f>VLOOKUP(O1154,'Customer List'!B:C,2,)</f>
        <v>Delhi</v>
      </c>
      <c r="V1154" s="47"/>
      <c r="W1154" s="7"/>
      <c r="X1154" s="6" t="str">
        <f t="shared" si="125"/>
        <v/>
      </c>
      <c r="Y1154" s="6" t="str">
        <f t="shared" si="126"/>
        <v>Friday</v>
      </c>
      <c r="Z1154" s="6" t="str">
        <f t="shared" si="127"/>
        <v/>
      </c>
    </row>
    <row r="1155" spans="1:26" x14ac:dyDescent="0.25">
      <c r="A1155" s="6">
        <f t="shared" si="128"/>
        <v>1154</v>
      </c>
      <c r="B1155" s="6" t="s">
        <v>975</v>
      </c>
      <c r="C1155" s="7">
        <v>45841</v>
      </c>
      <c r="D1155" s="7">
        <v>45846</v>
      </c>
      <c r="E1155" s="24">
        <v>22.2</v>
      </c>
      <c r="F1155" s="26">
        <f t="shared" si="124"/>
        <v>22.2</v>
      </c>
      <c r="G1155" s="8" t="s">
        <v>974</v>
      </c>
      <c r="H1155" s="8"/>
      <c r="I1155" s="8">
        <v>1</v>
      </c>
      <c r="J1155" s="8">
        <v>1</v>
      </c>
      <c r="K1155" s="8">
        <f t="shared" si="130"/>
        <v>0</v>
      </c>
      <c r="L1155" s="6" t="s">
        <v>989</v>
      </c>
      <c r="M1155" s="7">
        <v>45847</v>
      </c>
      <c r="N1155" s="9">
        <v>3755.5</v>
      </c>
      <c r="O1155" s="6" t="s">
        <v>248</v>
      </c>
      <c r="P1155" s="54">
        <v>58152972415</v>
      </c>
      <c r="Q1155" s="54" t="s">
        <v>46</v>
      </c>
      <c r="R1155" s="10">
        <v>-20</v>
      </c>
      <c r="S1155" s="40"/>
      <c r="T1155" s="6" t="s">
        <v>526</v>
      </c>
      <c r="U1155" s="6" t="str">
        <f>VLOOKUP(O1155,'Customer List'!B:C,2,)</f>
        <v>Mumbai</v>
      </c>
      <c r="V1155" s="47"/>
      <c r="W1155" s="7">
        <v>45848</v>
      </c>
      <c r="X1155" s="6">
        <f t="shared" si="125"/>
        <v>1</v>
      </c>
      <c r="Y1155" s="6" t="str">
        <f t="shared" si="126"/>
        <v>Wednesday</v>
      </c>
      <c r="Z1155" s="6" t="str">
        <f t="shared" si="127"/>
        <v>Thursday</v>
      </c>
    </row>
    <row r="1156" spans="1:26" x14ac:dyDescent="0.25">
      <c r="A1156" s="6">
        <f t="shared" si="128"/>
        <v>1155</v>
      </c>
      <c r="B1156" s="6" t="s">
        <v>978</v>
      </c>
      <c r="C1156" s="7">
        <v>45841</v>
      </c>
      <c r="D1156" s="7">
        <v>45846</v>
      </c>
      <c r="E1156" s="24">
        <v>295.8</v>
      </c>
      <c r="F1156" s="26">
        <f t="shared" ref="F1156:F1219" si="131">E1156*I1156</f>
        <v>295.8</v>
      </c>
      <c r="G1156" s="8" t="s">
        <v>976</v>
      </c>
      <c r="H1156" s="8"/>
      <c r="I1156" s="8">
        <v>1</v>
      </c>
      <c r="J1156" s="8">
        <v>1</v>
      </c>
      <c r="K1156" s="8">
        <f t="shared" si="130"/>
        <v>0</v>
      </c>
      <c r="L1156" s="6" t="s">
        <v>1013</v>
      </c>
      <c r="M1156" s="7">
        <v>45847</v>
      </c>
      <c r="N1156" s="9">
        <v>38000</v>
      </c>
      <c r="O1156" s="6" t="s">
        <v>627</v>
      </c>
      <c r="P1156" s="54">
        <v>58152972161</v>
      </c>
      <c r="Q1156" s="54" t="s">
        <v>46</v>
      </c>
      <c r="R1156" s="10">
        <v>-20</v>
      </c>
      <c r="S1156" s="40"/>
      <c r="T1156" s="6" t="s">
        <v>526</v>
      </c>
      <c r="U1156" s="6" t="str">
        <f>VLOOKUP(O1156,'Customer List'!B:C,2,)</f>
        <v>Hyderabad</v>
      </c>
      <c r="V1156" s="47"/>
      <c r="W1156" s="7">
        <v>45848</v>
      </c>
      <c r="X1156" s="6">
        <f t="shared" si="125"/>
        <v>1</v>
      </c>
      <c r="Y1156" s="6" t="str">
        <f t="shared" si="126"/>
        <v>Wednesday</v>
      </c>
      <c r="Z1156" s="6" t="str">
        <f t="shared" si="127"/>
        <v>Thursday</v>
      </c>
    </row>
    <row r="1157" spans="1:26" x14ac:dyDescent="0.25">
      <c r="A1157" s="6">
        <f t="shared" si="128"/>
        <v>1156</v>
      </c>
      <c r="B1157" s="6" t="s">
        <v>978</v>
      </c>
      <c r="C1157" s="7">
        <v>45841</v>
      </c>
      <c r="D1157" s="7">
        <v>45846</v>
      </c>
      <c r="E1157" s="24">
        <v>5</v>
      </c>
      <c r="F1157" s="26">
        <f t="shared" si="131"/>
        <v>5</v>
      </c>
      <c r="G1157" s="8" t="s">
        <v>977</v>
      </c>
      <c r="H1157" s="8"/>
      <c r="I1157" s="8">
        <v>1</v>
      </c>
      <c r="J1157" s="8">
        <v>1</v>
      </c>
      <c r="K1157" s="8">
        <f t="shared" si="130"/>
        <v>0</v>
      </c>
      <c r="L1157" s="6" t="s">
        <v>1245</v>
      </c>
      <c r="M1157" s="7">
        <v>45854</v>
      </c>
      <c r="N1157" s="9">
        <v>0</v>
      </c>
      <c r="O1157" s="6" t="s">
        <v>631</v>
      </c>
      <c r="P1157" s="54" t="s">
        <v>642</v>
      </c>
      <c r="Q1157" s="54" t="s">
        <v>643</v>
      </c>
      <c r="R1157" s="10">
        <v>-20</v>
      </c>
      <c r="S1157" s="40" t="s">
        <v>654</v>
      </c>
      <c r="T1157" s="6" t="s">
        <v>526</v>
      </c>
      <c r="U1157" s="6" t="str">
        <f>VLOOKUP(O1157,'Customer List'!B:C,2,)</f>
        <v>Delhi</v>
      </c>
      <c r="V1157" s="47"/>
      <c r="W1157" s="7"/>
      <c r="X1157" s="6" t="str">
        <f t="shared" ref="X1157:X1220" si="132">IF(W1157="", "", W1157-M1157)</f>
        <v/>
      </c>
      <c r="Y1157" s="6" t="str">
        <f t="shared" ref="Y1157:Y1220" si="133">IF(M1157="", "", TEXT(M1157, "dddd"))</f>
        <v>Wednesday</v>
      </c>
      <c r="Z1157" s="6" t="str">
        <f t="shared" ref="Z1157:Z1220" si="134">IF(W1157="", "", TEXT(W1157, "dddd"))</f>
        <v/>
      </c>
    </row>
    <row r="1158" spans="1:26" x14ac:dyDescent="0.25">
      <c r="A1158" s="6">
        <f t="shared" si="128"/>
        <v>1157</v>
      </c>
      <c r="B1158" s="6" t="s">
        <v>980</v>
      </c>
      <c r="C1158" s="7">
        <v>45841</v>
      </c>
      <c r="D1158" s="7">
        <v>45846</v>
      </c>
      <c r="E1158" s="24">
        <v>5</v>
      </c>
      <c r="F1158" s="26">
        <f t="shared" si="131"/>
        <v>5</v>
      </c>
      <c r="G1158" s="8" t="s">
        <v>979</v>
      </c>
      <c r="H1158" s="8"/>
      <c r="I1158" s="8">
        <v>1</v>
      </c>
      <c r="J1158" s="8">
        <v>1</v>
      </c>
      <c r="K1158" s="8">
        <f t="shared" si="130"/>
        <v>0</v>
      </c>
      <c r="L1158" s="6" t="s">
        <v>1179</v>
      </c>
      <c r="M1158" s="7">
        <v>45852</v>
      </c>
      <c r="N1158" s="9">
        <v>0</v>
      </c>
      <c r="O1158" s="6" t="s">
        <v>631</v>
      </c>
      <c r="P1158" s="54" t="s">
        <v>642</v>
      </c>
      <c r="Q1158" s="54" t="s">
        <v>731</v>
      </c>
      <c r="R1158" s="10">
        <v>-20</v>
      </c>
      <c r="S1158" s="40" t="s">
        <v>654</v>
      </c>
      <c r="T1158" s="6" t="s">
        <v>526</v>
      </c>
      <c r="U1158" s="6" t="str">
        <f>VLOOKUP(O1158,'Customer List'!B:C,2,)</f>
        <v>Delhi</v>
      </c>
      <c r="V1158" s="47"/>
      <c r="W1158" s="7"/>
      <c r="X1158" s="6" t="str">
        <f t="shared" si="132"/>
        <v/>
      </c>
      <c r="Y1158" s="6" t="str">
        <f t="shared" si="133"/>
        <v>Monday</v>
      </c>
      <c r="Z1158" s="6" t="str">
        <f t="shared" si="134"/>
        <v/>
      </c>
    </row>
    <row r="1159" spans="1:26" x14ac:dyDescent="0.25">
      <c r="A1159" s="6">
        <f t="shared" si="128"/>
        <v>1158</v>
      </c>
      <c r="B1159" s="6" t="s">
        <v>1148</v>
      </c>
      <c r="C1159" s="7">
        <v>45841</v>
      </c>
      <c r="D1159" s="7">
        <v>45849</v>
      </c>
      <c r="E1159" s="24">
        <v>17.5</v>
      </c>
      <c r="F1159" s="26">
        <f t="shared" si="131"/>
        <v>17.5</v>
      </c>
      <c r="G1159" s="8">
        <v>100511</v>
      </c>
      <c r="H1159" s="8" t="s">
        <v>1439</v>
      </c>
      <c r="I1159" s="8">
        <v>1</v>
      </c>
      <c r="J1159" s="8">
        <v>1</v>
      </c>
      <c r="K1159" s="8">
        <f t="shared" si="130"/>
        <v>0</v>
      </c>
      <c r="L1159" s="6" t="s">
        <v>1173</v>
      </c>
      <c r="M1159" s="7">
        <v>45850</v>
      </c>
      <c r="N1159" s="9">
        <v>2325</v>
      </c>
      <c r="O1159" s="6" t="s">
        <v>171</v>
      </c>
      <c r="P1159" s="54">
        <v>58153114386</v>
      </c>
      <c r="Q1159" s="54" t="s">
        <v>46</v>
      </c>
      <c r="R1159" s="10">
        <v>4</v>
      </c>
      <c r="S1159" s="40"/>
      <c r="T1159" s="6" t="s">
        <v>24</v>
      </c>
      <c r="U1159" s="6" t="str">
        <f>VLOOKUP(O1159,'Customer List'!B:C,2,)</f>
        <v>Lucknow</v>
      </c>
      <c r="V1159" s="47"/>
      <c r="W1159" s="7">
        <v>45852</v>
      </c>
      <c r="X1159" s="6">
        <f t="shared" si="132"/>
        <v>2</v>
      </c>
      <c r="Y1159" s="6" t="str">
        <f t="shared" si="133"/>
        <v>Saturday</v>
      </c>
      <c r="Z1159" s="6" t="str">
        <f t="shared" si="134"/>
        <v>Monday</v>
      </c>
    </row>
    <row r="1160" spans="1:26" x14ac:dyDescent="0.25">
      <c r="A1160" s="6">
        <f t="shared" si="128"/>
        <v>1159</v>
      </c>
      <c r="B1160" s="6" t="s">
        <v>1148</v>
      </c>
      <c r="C1160" s="7">
        <v>45841</v>
      </c>
      <c r="D1160" s="7">
        <v>45849</v>
      </c>
      <c r="E1160" s="24">
        <v>73.5</v>
      </c>
      <c r="F1160" s="26">
        <f t="shared" si="131"/>
        <v>73.5</v>
      </c>
      <c r="G1160" s="8">
        <v>103108</v>
      </c>
      <c r="H1160" s="8" t="s">
        <v>83</v>
      </c>
      <c r="I1160" s="8">
        <v>1</v>
      </c>
      <c r="J1160" s="8">
        <v>1</v>
      </c>
      <c r="K1160" s="8">
        <f t="shared" si="130"/>
        <v>0</v>
      </c>
      <c r="L1160" s="6" t="s">
        <v>1933</v>
      </c>
      <c r="M1160" s="7">
        <v>45857</v>
      </c>
      <c r="N1160" s="9">
        <v>9975</v>
      </c>
      <c r="O1160" s="6" t="s">
        <v>1150</v>
      </c>
      <c r="P1160" s="54">
        <v>58153395355</v>
      </c>
      <c r="Q1160" s="54" t="s">
        <v>46</v>
      </c>
      <c r="R1160" s="10">
        <v>4</v>
      </c>
      <c r="S1160" s="40"/>
      <c r="T1160" s="6" t="s">
        <v>24</v>
      </c>
      <c r="U1160" s="6" t="str">
        <f>VLOOKUP(O1160,'Customer List'!B:C,2,)</f>
        <v>Kerala</v>
      </c>
      <c r="V1160" s="47"/>
      <c r="W1160" s="7">
        <v>45859</v>
      </c>
      <c r="X1160" s="6">
        <f t="shared" si="132"/>
        <v>2</v>
      </c>
      <c r="Y1160" s="6" t="str">
        <f t="shared" si="133"/>
        <v>Saturday</v>
      </c>
      <c r="Z1160" s="6" t="str">
        <f t="shared" si="134"/>
        <v>Monday</v>
      </c>
    </row>
    <row r="1161" spans="1:26" x14ac:dyDescent="0.25">
      <c r="A1161" s="6">
        <f t="shared" si="128"/>
        <v>1160</v>
      </c>
      <c r="B1161" s="6" t="s">
        <v>1148</v>
      </c>
      <c r="C1161" s="7">
        <v>45841</v>
      </c>
      <c r="D1161" s="7">
        <v>45849</v>
      </c>
      <c r="E1161" s="24">
        <v>303.8</v>
      </c>
      <c r="F1161" s="26">
        <f t="shared" si="131"/>
        <v>303.8</v>
      </c>
      <c r="G1161" s="8">
        <v>106906</v>
      </c>
      <c r="H1161" s="8" t="s">
        <v>1878</v>
      </c>
      <c r="I1161" s="8">
        <v>1</v>
      </c>
      <c r="J1161" s="8">
        <v>1</v>
      </c>
      <c r="K1161" s="8">
        <f t="shared" si="130"/>
        <v>0</v>
      </c>
      <c r="L1161" s="6" t="s">
        <v>1209</v>
      </c>
      <c r="M1161" s="7">
        <v>45853</v>
      </c>
      <c r="N1161" s="9">
        <v>37107</v>
      </c>
      <c r="O1161" s="6" t="s">
        <v>22</v>
      </c>
      <c r="P1161" s="54" t="s">
        <v>642</v>
      </c>
      <c r="Q1161" s="54" t="s">
        <v>731</v>
      </c>
      <c r="R1161" s="10">
        <v>4</v>
      </c>
      <c r="S1161" s="40"/>
      <c r="T1161" s="6" t="s">
        <v>24</v>
      </c>
      <c r="U1161" s="6" t="str">
        <f>VLOOKUP(O1161,'Customer List'!B:C,2,)</f>
        <v>Delhi</v>
      </c>
      <c r="V1161" s="47"/>
      <c r="W1161" s="7"/>
      <c r="X1161" s="6" t="str">
        <f t="shared" si="132"/>
        <v/>
      </c>
      <c r="Y1161" s="6" t="str">
        <f t="shared" si="133"/>
        <v>Tuesday</v>
      </c>
      <c r="Z1161" s="6" t="str">
        <f t="shared" si="134"/>
        <v/>
      </c>
    </row>
    <row r="1162" spans="1:26" x14ac:dyDescent="0.25">
      <c r="A1162" s="6">
        <f t="shared" si="128"/>
        <v>1161</v>
      </c>
      <c r="B1162" s="6" t="s">
        <v>1148</v>
      </c>
      <c r="C1162" s="7">
        <v>45841</v>
      </c>
      <c r="D1162" s="7">
        <v>45849</v>
      </c>
      <c r="E1162" s="24">
        <v>65.8</v>
      </c>
      <c r="F1162" s="26">
        <f t="shared" si="131"/>
        <v>65.8</v>
      </c>
      <c r="G1162" s="8">
        <v>107627</v>
      </c>
      <c r="H1162" s="8" t="s">
        <v>1564</v>
      </c>
      <c r="I1162" s="8">
        <v>1</v>
      </c>
      <c r="J1162" s="8">
        <v>1</v>
      </c>
      <c r="K1162" s="8">
        <f t="shared" si="130"/>
        <v>0</v>
      </c>
      <c r="L1162" s="6" t="s">
        <v>1173</v>
      </c>
      <c r="M1162" s="7">
        <v>45850</v>
      </c>
      <c r="N1162" s="9">
        <v>8742</v>
      </c>
      <c r="O1162" s="6" t="s">
        <v>171</v>
      </c>
      <c r="P1162" s="54">
        <v>58153114386</v>
      </c>
      <c r="Q1162" s="54" t="s">
        <v>46</v>
      </c>
      <c r="R1162" s="10">
        <v>4</v>
      </c>
      <c r="S1162" s="40"/>
      <c r="T1162" s="6" t="s">
        <v>24</v>
      </c>
      <c r="U1162" s="6" t="str">
        <f>VLOOKUP(O1162,'Customer List'!B:C,2,)</f>
        <v>Lucknow</v>
      </c>
      <c r="V1162" s="47"/>
      <c r="W1162" s="7">
        <v>45852</v>
      </c>
      <c r="X1162" s="6">
        <f t="shared" si="132"/>
        <v>2</v>
      </c>
      <c r="Y1162" s="6" t="str">
        <f t="shared" si="133"/>
        <v>Saturday</v>
      </c>
      <c r="Z1162" s="6" t="str">
        <f t="shared" si="134"/>
        <v>Monday</v>
      </c>
    </row>
    <row r="1163" spans="1:26" x14ac:dyDescent="0.25">
      <c r="A1163" s="6">
        <f t="shared" si="128"/>
        <v>1162</v>
      </c>
      <c r="B1163" s="6" t="s">
        <v>1148</v>
      </c>
      <c r="C1163" s="7">
        <v>45841</v>
      </c>
      <c r="D1163" s="7">
        <v>45849</v>
      </c>
      <c r="E1163" s="24">
        <v>275.10000000000002</v>
      </c>
      <c r="F1163" s="26">
        <f t="shared" si="131"/>
        <v>275.10000000000002</v>
      </c>
      <c r="G1163" s="8">
        <v>109412</v>
      </c>
      <c r="H1163" s="8" t="s">
        <v>1879</v>
      </c>
      <c r="I1163" s="8">
        <v>1</v>
      </c>
      <c r="J1163" s="8">
        <v>1</v>
      </c>
      <c r="K1163" s="8">
        <f t="shared" si="130"/>
        <v>0</v>
      </c>
      <c r="L1163" s="6" t="s">
        <v>1173</v>
      </c>
      <c r="M1163" s="7">
        <v>45850</v>
      </c>
      <c r="N1163" s="9">
        <v>36549</v>
      </c>
      <c r="O1163" s="6" t="s">
        <v>171</v>
      </c>
      <c r="P1163" s="54">
        <v>58153114386</v>
      </c>
      <c r="Q1163" s="54" t="s">
        <v>46</v>
      </c>
      <c r="R1163" s="10">
        <v>4</v>
      </c>
      <c r="S1163" s="40"/>
      <c r="T1163" s="6" t="s">
        <v>24</v>
      </c>
      <c r="U1163" s="6" t="str">
        <f>VLOOKUP(O1163,'Customer List'!B:C,2,)</f>
        <v>Lucknow</v>
      </c>
      <c r="V1163" s="47"/>
      <c r="W1163" s="7">
        <v>45852</v>
      </c>
      <c r="X1163" s="6">
        <f t="shared" si="132"/>
        <v>2</v>
      </c>
      <c r="Y1163" s="6" t="str">
        <f t="shared" si="133"/>
        <v>Saturday</v>
      </c>
      <c r="Z1163" s="6" t="str">
        <f t="shared" si="134"/>
        <v>Monday</v>
      </c>
    </row>
    <row r="1164" spans="1:26" x14ac:dyDescent="0.25">
      <c r="A1164" s="6">
        <f t="shared" si="128"/>
        <v>1163</v>
      </c>
      <c r="B1164" s="6" t="s">
        <v>1148</v>
      </c>
      <c r="C1164" s="7">
        <v>45841</v>
      </c>
      <c r="D1164" s="7">
        <v>45849</v>
      </c>
      <c r="E1164" s="24">
        <v>214.5</v>
      </c>
      <c r="F1164" s="26">
        <f t="shared" si="131"/>
        <v>214.5</v>
      </c>
      <c r="G1164" s="8">
        <v>121439</v>
      </c>
      <c r="H1164" s="8" t="s">
        <v>1880</v>
      </c>
      <c r="I1164" s="8">
        <v>1</v>
      </c>
      <c r="J1164" s="8">
        <v>1</v>
      </c>
      <c r="K1164" s="8">
        <f t="shared" si="130"/>
        <v>0</v>
      </c>
      <c r="L1164" s="6" t="s">
        <v>1173</v>
      </c>
      <c r="M1164" s="7">
        <v>45850</v>
      </c>
      <c r="N1164" s="9">
        <v>26598</v>
      </c>
      <c r="O1164" s="6" t="s">
        <v>171</v>
      </c>
      <c r="P1164" s="54">
        <v>58153114386</v>
      </c>
      <c r="Q1164" s="54" t="s">
        <v>46</v>
      </c>
      <c r="R1164" s="10">
        <v>4</v>
      </c>
      <c r="S1164" s="40"/>
      <c r="T1164" s="6" t="s">
        <v>24</v>
      </c>
      <c r="U1164" s="6" t="str">
        <f>VLOOKUP(O1164,'Customer List'!B:C,2,)</f>
        <v>Lucknow</v>
      </c>
      <c r="V1164" s="47"/>
      <c r="W1164" s="7">
        <v>45852</v>
      </c>
      <c r="X1164" s="6">
        <f t="shared" si="132"/>
        <v>2</v>
      </c>
      <c r="Y1164" s="6" t="str">
        <f t="shared" si="133"/>
        <v>Saturday</v>
      </c>
      <c r="Z1164" s="6" t="str">
        <f t="shared" si="134"/>
        <v>Monday</v>
      </c>
    </row>
    <row r="1165" spans="1:26" x14ac:dyDescent="0.25">
      <c r="A1165" s="6">
        <f t="shared" ref="A1165:A1228" si="135">A1164+1</f>
        <v>1164</v>
      </c>
      <c r="B1165" s="6" t="s">
        <v>1148</v>
      </c>
      <c r="C1165" s="7">
        <v>45841</v>
      </c>
      <c r="D1165" s="7">
        <v>45849</v>
      </c>
      <c r="E1165" s="24">
        <v>35</v>
      </c>
      <c r="F1165" s="26">
        <f t="shared" si="131"/>
        <v>35</v>
      </c>
      <c r="G1165" s="8">
        <v>123115</v>
      </c>
      <c r="H1165" s="8" t="s">
        <v>1473</v>
      </c>
      <c r="I1165" s="8">
        <v>1</v>
      </c>
      <c r="J1165" s="8">
        <v>1</v>
      </c>
      <c r="K1165" s="8">
        <f t="shared" si="130"/>
        <v>0</v>
      </c>
      <c r="L1165" s="6" t="s">
        <v>1173</v>
      </c>
      <c r="M1165" s="7">
        <v>45850</v>
      </c>
      <c r="N1165" s="9">
        <v>4650</v>
      </c>
      <c r="O1165" s="6" t="s">
        <v>171</v>
      </c>
      <c r="P1165" s="54">
        <v>58153114386</v>
      </c>
      <c r="Q1165" s="54" t="s">
        <v>46</v>
      </c>
      <c r="R1165" s="10">
        <v>4</v>
      </c>
      <c r="S1165" s="40"/>
      <c r="T1165" s="6" t="s">
        <v>24</v>
      </c>
      <c r="U1165" s="6" t="str">
        <f>VLOOKUP(O1165,'Customer List'!B:C,2,)</f>
        <v>Lucknow</v>
      </c>
      <c r="V1165" s="47"/>
      <c r="W1165" s="7">
        <v>45852</v>
      </c>
      <c r="X1165" s="6">
        <f t="shared" si="132"/>
        <v>2</v>
      </c>
      <c r="Y1165" s="6" t="str">
        <f t="shared" si="133"/>
        <v>Saturday</v>
      </c>
      <c r="Z1165" s="6" t="str">
        <f t="shared" si="134"/>
        <v>Monday</v>
      </c>
    </row>
    <row r="1166" spans="1:26" x14ac:dyDescent="0.25">
      <c r="A1166" s="6">
        <f t="shared" si="135"/>
        <v>1165</v>
      </c>
      <c r="B1166" s="6" t="s">
        <v>1148</v>
      </c>
      <c r="C1166" s="7">
        <v>45841</v>
      </c>
      <c r="D1166" s="7">
        <v>45849</v>
      </c>
      <c r="E1166" s="24">
        <v>90.3</v>
      </c>
      <c r="F1166" s="26">
        <f t="shared" si="131"/>
        <v>90.3</v>
      </c>
      <c r="G1166" s="8">
        <v>141705</v>
      </c>
      <c r="H1166" s="8" t="s">
        <v>1881</v>
      </c>
      <c r="I1166" s="8">
        <v>1</v>
      </c>
      <c r="J1166" s="8">
        <v>1</v>
      </c>
      <c r="K1166" s="8">
        <f t="shared" si="130"/>
        <v>0</v>
      </c>
      <c r="L1166" s="6" t="s">
        <v>1173</v>
      </c>
      <c r="M1166" s="7">
        <v>45850</v>
      </c>
      <c r="N1166" s="9">
        <v>11997</v>
      </c>
      <c r="O1166" s="6" t="s">
        <v>171</v>
      </c>
      <c r="P1166" s="54">
        <v>58153114386</v>
      </c>
      <c r="Q1166" s="54" t="s">
        <v>46</v>
      </c>
      <c r="R1166" s="10">
        <v>4</v>
      </c>
      <c r="S1166" s="40"/>
      <c r="T1166" s="6" t="s">
        <v>24</v>
      </c>
      <c r="U1166" s="6" t="str">
        <f>VLOOKUP(O1166,'Customer List'!B:C,2,)</f>
        <v>Lucknow</v>
      </c>
      <c r="V1166" s="47"/>
      <c r="W1166" s="7">
        <v>45852</v>
      </c>
      <c r="X1166" s="6">
        <f t="shared" si="132"/>
        <v>2</v>
      </c>
      <c r="Y1166" s="6" t="str">
        <f t="shared" si="133"/>
        <v>Saturday</v>
      </c>
      <c r="Z1166" s="6" t="str">
        <f t="shared" si="134"/>
        <v>Monday</v>
      </c>
    </row>
    <row r="1167" spans="1:26" x14ac:dyDescent="0.25">
      <c r="A1167" s="6">
        <f t="shared" si="135"/>
        <v>1166</v>
      </c>
      <c r="B1167" s="6" t="s">
        <v>1148</v>
      </c>
      <c r="C1167" s="7">
        <v>45841</v>
      </c>
      <c r="D1167" s="7">
        <v>45849</v>
      </c>
      <c r="E1167" s="24">
        <v>262.5</v>
      </c>
      <c r="F1167" s="26">
        <f t="shared" si="131"/>
        <v>262.5</v>
      </c>
      <c r="G1167" s="8">
        <v>146528</v>
      </c>
      <c r="H1167" s="8" t="s">
        <v>1882</v>
      </c>
      <c r="I1167" s="8">
        <v>1</v>
      </c>
      <c r="J1167" s="8">
        <v>1</v>
      </c>
      <c r="K1167" s="8">
        <f t="shared" si="130"/>
        <v>0</v>
      </c>
      <c r="L1167" s="6" t="s">
        <v>1209</v>
      </c>
      <c r="M1167" s="7">
        <v>45853</v>
      </c>
      <c r="N1167" s="9">
        <v>32062.5</v>
      </c>
      <c r="O1167" s="6" t="s">
        <v>22</v>
      </c>
      <c r="P1167" s="54" t="s">
        <v>642</v>
      </c>
      <c r="Q1167" s="54" t="s">
        <v>731</v>
      </c>
      <c r="R1167" s="10">
        <v>4</v>
      </c>
      <c r="S1167" s="40"/>
      <c r="T1167" s="6" t="s">
        <v>24</v>
      </c>
      <c r="U1167" s="6" t="str">
        <f>VLOOKUP(O1167,'Customer List'!B:C,2,)</f>
        <v>Delhi</v>
      </c>
      <c r="V1167" s="47"/>
      <c r="W1167" s="7"/>
      <c r="X1167" s="6" t="str">
        <f t="shared" si="132"/>
        <v/>
      </c>
      <c r="Y1167" s="6" t="str">
        <f t="shared" si="133"/>
        <v>Tuesday</v>
      </c>
      <c r="Z1167" s="6" t="str">
        <f t="shared" si="134"/>
        <v/>
      </c>
    </row>
    <row r="1168" spans="1:26" x14ac:dyDescent="0.25">
      <c r="A1168" s="6">
        <f t="shared" si="135"/>
        <v>1167</v>
      </c>
      <c r="B1168" s="6" t="s">
        <v>1148</v>
      </c>
      <c r="C1168" s="7">
        <v>45841</v>
      </c>
      <c r="D1168" s="7">
        <v>45849</v>
      </c>
      <c r="E1168" s="24">
        <v>267.39999999999998</v>
      </c>
      <c r="F1168" s="26">
        <f t="shared" si="131"/>
        <v>267.39999999999998</v>
      </c>
      <c r="G1168" s="8">
        <v>149050</v>
      </c>
      <c r="H1168" s="8" t="s">
        <v>1883</v>
      </c>
      <c r="I1168" s="8">
        <v>1</v>
      </c>
      <c r="J1168" s="8">
        <v>1</v>
      </c>
      <c r="K1168" s="8">
        <f t="shared" si="130"/>
        <v>0</v>
      </c>
      <c r="L1168" s="6" t="s">
        <v>1173</v>
      </c>
      <c r="M1168" s="7">
        <v>45850</v>
      </c>
      <c r="N1168" s="9">
        <v>35526</v>
      </c>
      <c r="O1168" s="6" t="s">
        <v>171</v>
      </c>
      <c r="P1168" s="54">
        <v>58153114386</v>
      </c>
      <c r="Q1168" s="54" t="s">
        <v>46</v>
      </c>
      <c r="R1168" s="10">
        <v>4</v>
      </c>
      <c r="S1168" s="40"/>
      <c r="T1168" s="6" t="s">
        <v>24</v>
      </c>
      <c r="U1168" s="6" t="str">
        <f>VLOOKUP(O1168,'Customer List'!B:C,2,)</f>
        <v>Lucknow</v>
      </c>
      <c r="V1168" s="47"/>
      <c r="W1168" s="7">
        <v>45852</v>
      </c>
      <c r="X1168" s="6">
        <f t="shared" si="132"/>
        <v>2</v>
      </c>
      <c r="Y1168" s="6" t="str">
        <f t="shared" si="133"/>
        <v>Saturday</v>
      </c>
      <c r="Z1168" s="6" t="str">
        <f t="shared" si="134"/>
        <v>Monday</v>
      </c>
    </row>
    <row r="1169" spans="1:26" x14ac:dyDescent="0.25">
      <c r="A1169" s="6">
        <f t="shared" si="135"/>
        <v>1168</v>
      </c>
      <c r="B1169" s="6" t="s">
        <v>1148</v>
      </c>
      <c r="C1169" s="7">
        <v>45841</v>
      </c>
      <c r="D1169" s="7">
        <v>45849</v>
      </c>
      <c r="E1169" s="24">
        <v>303.8</v>
      </c>
      <c r="F1169" s="26">
        <f t="shared" si="131"/>
        <v>303.8</v>
      </c>
      <c r="G1169" s="8">
        <v>150636</v>
      </c>
      <c r="H1169" s="8" t="s">
        <v>1884</v>
      </c>
      <c r="I1169" s="8">
        <v>1</v>
      </c>
      <c r="J1169" s="8">
        <v>1</v>
      </c>
      <c r="K1169" s="8">
        <f t="shared" si="130"/>
        <v>0</v>
      </c>
      <c r="L1169" s="6" t="s">
        <v>1173</v>
      </c>
      <c r="M1169" s="7">
        <v>45850</v>
      </c>
      <c r="N1169" s="9">
        <v>40362</v>
      </c>
      <c r="O1169" s="6" t="s">
        <v>171</v>
      </c>
      <c r="P1169" s="54">
        <v>58153114386</v>
      </c>
      <c r="Q1169" s="54" t="s">
        <v>46</v>
      </c>
      <c r="R1169" s="10">
        <v>4</v>
      </c>
      <c r="S1169" s="40"/>
      <c r="T1169" s="6" t="s">
        <v>24</v>
      </c>
      <c r="U1169" s="6" t="str">
        <f>VLOOKUP(O1169,'Customer List'!B:C,2,)</f>
        <v>Lucknow</v>
      </c>
      <c r="V1169" s="47"/>
      <c r="W1169" s="7">
        <v>45852</v>
      </c>
      <c r="X1169" s="6">
        <f t="shared" si="132"/>
        <v>2</v>
      </c>
      <c r="Y1169" s="6" t="str">
        <f t="shared" si="133"/>
        <v>Saturday</v>
      </c>
      <c r="Z1169" s="6" t="str">
        <f t="shared" si="134"/>
        <v>Monday</v>
      </c>
    </row>
    <row r="1170" spans="1:26" x14ac:dyDescent="0.25">
      <c r="A1170" s="6">
        <f t="shared" si="135"/>
        <v>1169</v>
      </c>
      <c r="B1170" s="6" t="s">
        <v>1148</v>
      </c>
      <c r="C1170" s="7">
        <v>45841</v>
      </c>
      <c r="D1170" s="7">
        <v>45849</v>
      </c>
      <c r="E1170" s="24">
        <v>11.9</v>
      </c>
      <c r="F1170" s="26">
        <f t="shared" si="131"/>
        <v>23.8</v>
      </c>
      <c r="G1170" s="8">
        <v>300505</v>
      </c>
      <c r="H1170" s="8" t="s">
        <v>29</v>
      </c>
      <c r="I1170" s="8">
        <v>2</v>
      </c>
      <c r="J1170" s="8">
        <v>2</v>
      </c>
      <c r="K1170" s="8">
        <f t="shared" si="130"/>
        <v>0</v>
      </c>
      <c r="L1170" s="6" t="s">
        <v>1169</v>
      </c>
      <c r="M1170" s="7">
        <v>45850</v>
      </c>
      <c r="N1170" s="9">
        <v>3570</v>
      </c>
      <c r="O1170" s="6" t="s">
        <v>178</v>
      </c>
      <c r="P1170" s="54">
        <v>58153114541</v>
      </c>
      <c r="Q1170" s="54" t="s">
        <v>46</v>
      </c>
      <c r="R1170" s="10">
        <v>4</v>
      </c>
      <c r="S1170" s="40"/>
      <c r="T1170" s="6" t="s">
        <v>24</v>
      </c>
      <c r="U1170" s="6" t="str">
        <f>VLOOKUP(O1170,'Customer List'!B:C,2,)</f>
        <v>Kolkata</v>
      </c>
      <c r="V1170" s="47"/>
      <c r="W1170" s="7">
        <v>45852</v>
      </c>
      <c r="X1170" s="6">
        <f t="shared" si="132"/>
        <v>2</v>
      </c>
      <c r="Y1170" s="6" t="str">
        <f t="shared" si="133"/>
        <v>Saturday</v>
      </c>
      <c r="Z1170" s="6" t="str">
        <f t="shared" si="134"/>
        <v>Monday</v>
      </c>
    </row>
    <row r="1171" spans="1:26" x14ac:dyDescent="0.25">
      <c r="A1171" s="6">
        <f t="shared" si="135"/>
        <v>1170</v>
      </c>
      <c r="B1171" s="6" t="s">
        <v>1148</v>
      </c>
      <c r="C1171" s="7">
        <v>45841</v>
      </c>
      <c r="D1171" s="7">
        <v>45849</v>
      </c>
      <c r="E1171" s="24">
        <v>50.4</v>
      </c>
      <c r="F1171" s="26">
        <f t="shared" si="131"/>
        <v>50.4</v>
      </c>
      <c r="G1171" s="8">
        <v>301008</v>
      </c>
      <c r="H1171" s="8" t="s">
        <v>1819</v>
      </c>
      <c r="I1171" s="8">
        <v>1</v>
      </c>
      <c r="J1171" s="8">
        <v>1</v>
      </c>
      <c r="K1171" s="8">
        <f t="shared" si="130"/>
        <v>0</v>
      </c>
      <c r="L1171" s="6" t="s">
        <v>1933</v>
      </c>
      <c r="M1171" s="7">
        <v>45857</v>
      </c>
      <c r="N1171" s="9">
        <v>6840</v>
      </c>
      <c r="O1171" s="6" t="s">
        <v>1150</v>
      </c>
      <c r="P1171" s="54">
        <v>58153395355</v>
      </c>
      <c r="Q1171" s="54" t="s">
        <v>46</v>
      </c>
      <c r="R1171" s="10">
        <v>4</v>
      </c>
      <c r="S1171" s="40"/>
      <c r="T1171" s="6" t="s">
        <v>24</v>
      </c>
      <c r="U1171" s="6" t="str">
        <f>VLOOKUP(O1171,'Customer List'!B:C,2,)</f>
        <v>Kerala</v>
      </c>
      <c r="V1171" s="47"/>
      <c r="W1171" s="7">
        <v>45859</v>
      </c>
      <c r="X1171" s="6">
        <f t="shared" si="132"/>
        <v>2</v>
      </c>
      <c r="Y1171" s="6" t="str">
        <f t="shared" si="133"/>
        <v>Saturday</v>
      </c>
      <c r="Z1171" s="6" t="str">
        <f t="shared" si="134"/>
        <v>Monday</v>
      </c>
    </row>
    <row r="1172" spans="1:26" x14ac:dyDescent="0.25">
      <c r="A1172" s="6">
        <f t="shared" si="135"/>
        <v>1171</v>
      </c>
      <c r="B1172" s="6" t="s">
        <v>1148</v>
      </c>
      <c r="C1172" s="7">
        <v>45841</v>
      </c>
      <c r="D1172" s="7">
        <v>45849</v>
      </c>
      <c r="E1172" s="24">
        <v>98.7</v>
      </c>
      <c r="F1172" s="26">
        <f t="shared" si="131"/>
        <v>98.7</v>
      </c>
      <c r="G1172" s="8">
        <v>301641</v>
      </c>
      <c r="H1172" s="8" t="s">
        <v>1885</v>
      </c>
      <c r="I1172" s="8">
        <v>1</v>
      </c>
      <c r="J1172" s="8">
        <v>1</v>
      </c>
      <c r="K1172" s="8">
        <f t="shared" si="130"/>
        <v>0</v>
      </c>
      <c r="L1172" s="6" t="s">
        <v>1167</v>
      </c>
      <c r="M1172" s="7">
        <v>45850</v>
      </c>
      <c r="N1172" s="9">
        <v>16391</v>
      </c>
      <c r="O1172" s="6" t="s">
        <v>294</v>
      </c>
      <c r="P1172" s="54">
        <v>58153120675</v>
      </c>
      <c r="Q1172" s="54" t="s">
        <v>46</v>
      </c>
      <c r="R1172" s="10">
        <v>4</v>
      </c>
      <c r="S1172" s="40"/>
      <c r="T1172" s="6" t="s">
        <v>24</v>
      </c>
      <c r="U1172" s="6" t="str">
        <f>VLOOKUP(O1172,'Customer List'!B:C,2,)</f>
        <v>Banglore</v>
      </c>
      <c r="V1172" s="47"/>
      <c r="W1172" s="7">
        <v>45852</v>
      </c>
      <c r="X1172" s="6">
        <f t="shared" si="132"/>
        <v>2</v>
      </c>
      <c r="Y1172" s="6" t="str">
        <f t="shared" si="133"/>
        <v>Saturday</v>
      </c>
      <c r="Z1172" s="6" t="str">
        <f t="shared" si="134"/>
        <v>Monday</v>
      </c>
    </row>
    <row r="1173" spans="1:26" x14ac:dyDescent="0.25">
      <c r="A1173" s="6">
        <f t="shared" si="135"/>
        <v>1172</v>
      </c>
      <c r="B1173" s="6" t="s">
        <v>1148</v>
      </c>
      <c r="C1173" s="7">
        <v>45841</v>
      </c>
      <c r="D1173" s="7">
        <v>45849</v>
      </c>
      <c r="E1173" s="24">
        <v>285</v>
      </c>
      <c r="F1173" s="26">
        <f t="shared" si="131"/>
        <v>285</v>
      </c>
      <c r="G1173" s="8">
        <v>302340</v>
      </c>
      <c r="H1173" s="8" t="s">
        <v>1413</v>
      </c>
      <c r="I1173" s="8">
        <v>1</v>
      </c>
      <c r="J1173" s="8">
        <v>1</v>
      </c>
      <c r="K1173" s="8">
        <f t="shared" si="130"/>
        <v>0</v>
      </c>
      <c r="L1173" s="6" t="s">
        <v>1168</v>
      </c>
      <c r="M1173" s="7">
        <v>45850</v>
      </c>
      <c r="N1173" s="9">
        <v>41230</v>
      </c>
      <c r="O1173" s="6" t="s">
        <v>1151</v>
      </c>
      <c r="P1173" s="54">
        <v>58153120546</v>
      </c>
      <c r="Q1173" s="54" t="s">
        <v>46</v>
      </c>
      <c r="R1173" s="10">
        <v>4</v>
      </c>
      <c r="S1173" s="40"/>
      <c r="T1173" s="6" t="s">
        <v>24</v>
      </c>
      <c r="U1173" s="6" t="str">
        <f>VLOOKUP(O1173,'Customer List'!B:C,2,)</f>
        <v>Mumbai</v>
      </c>
      <c r="V1173" s="47"/>
      <c r="W1173" s="7">
        <v>45852</v>
      </c>
      <c r="X1173" s="6">
        <f t="shared" si="132"/>
        <v>2</v>
      </c>
      <c r="Y1173" s="6" t="str">
        <f t="shared" si="133"/>
        <v>Saturday</v>
      </c>
      <c r="Z1173" s="6" t="str">
        <f t="shared" si="134"/>
        <v>Monday</v>
      </c>
    </row>
    <row r="1174" spans="1:26" x14ac:dyDescent="0.25">
      <c r="A1174" s="6">
        <f t="shared" si="135"/>
        <v>1173</v>
      </c>
      <c r="B1174" s="6" t="s">
        <v>1148</v>
      </c>
      <c r="C1174" s="7">
        <v>45841</v>
      </c>
      <c r="D1174" s="7">
        <v>45849</v>
      </c>
      <c r="E1174" s="24">
        <v>104.3</v>
      </c>
      <c r="F1174" s="26">
        <f t="shared" si="131"/>
        <v>104.3</v>
      </c>
      <c r="G1174" s="8">
        <v>303007</v>
      </c>
      <c r="H1174" s="8" t="s">
        <v>1886</v>
      </c>
      <c r="I1174" s="8">
        <v>1</v>
      </c>
      <c r="J1174" s="8">
        <v>1</v>
      </c>
      <c r="K1174" s="8">
        <f t="shared" si="130"/>
        <v>0</v>
      </c>
      <c r="L1174" s="6" t="s">
        <v>1181</v>
      </c>
      <c r="M1174" s="7">
        <v>45852</v>
      </c>
      <c r="N1174" s="9">
        <v>16166.5</v>
      </c>
      <c r="O1174" s="6" t="s">
        <v>111</v>
      </c>
      <c r="P1174" s="54" t="s">
        <v>1210</v>
      </c>
      <c r="Q1174" s="54" t="s">
        <v>46</v>
      </c>
      <c r="R1174" s="10">
        <v>4</v>
      </c>
      <c r="S1174" s="40"/>
      <c r="T1174" s="6" t="s">
        <v>24</v>
      </c>
      <c r="U1174" s="6" t="str">
        <f>VLOOKUP(O1174,'Customer List'!B:C,2,)</f>
        <v>Chandigarh</v>
      </c>
      <c r="V1174" s="47"/>
      <c r="W1174" s="7">
        <v>45853</v>
      </c>
      <c r="X1174" s="6">
        <f t="shared" si="132"/>
        <v>1</v>
      </c>
      <c r="Y1174" s="6" t="str">
        <f t="shared" si="133"/>
        <v>Monday</v>
      </c>
      <c r="Z1174" s="6" t="str">
        <f t="shared" si="134"/>
        <v>Tuesday</v>
      </c>
    </row>
    <row r="1175" spans="1:26" x14ac:dyDescent="0.25">
      <c r="A1175" s="6">
        <f t="shared" si="135"/>
        <v>1174</v>
      </c>
      <c r="B1175" s="6" t="s">
        <v>1148</v>
      </c>
      <c r="C1175" s="7">
        <v>45841</v>
      </c>
      <c r="D1175" s="7">
        <v>45849</v>
      </c>
      <c r="E1175" s="24">
        <v>326.25</v>
      </c>
      <c r="F1175" s="26">
        <f t="shared" si="131"/>
        <v>326.25</v>
      </c>
      <c r="G1175" s="8">
        <v>304134</v>
      </c>
      <c r="H1175" s="8" t="s">
        <v>1887</v>
      </c>
      <c r="I1175" s="8">
        <v>1</v>
      </c>
      <c r="J1175" s="8">
        <v>1</v>
      </c>
      <c r="K1175" s="8">
        <f t="shared" si="130"/>
        <v>0</v>
      </c>
      <c r="L1175" s="6" t="s">
        <v>1164</v>
      </c>
      <c r="M1175" s="7">
        <v>45850</v>
      </c>
      <c r="N1175" s="9">
        <v>37192.5</v>
      </c>
      <c r="O1175" s="6" t="s">
        <v>248</v>
      </c>
      <c r="P1175" s="54">
        <v>58153114902</v>
      </c>
      <c r="Q1175" s="54" t="s">
        <v>46</v>
      </c>
      <c r="R1175" s="10">
        <v>4</v>
      </c>
      <c r="S1175" s="40"/>
      <c r="T1175" s="6" t="s">
        <v>24</v>
      </c>
      <c r="U1175" s="6" t="str">
        <f>VLOOKUP(O1175,'Customer List'!B:C,2,)</f>
        <v>Mumbai</v>
      </c>
      <c r="V1175" s="47"/>
      <c r="W1175" s="7">
        <v>45852</v>
      </c>
      <c r="X1175" s="6">
        <f t="shared" si="132"/>
        <v>2</v>
      </c>
      <c r="Y1175" s="6" t="str">
        <f t="shared" si="133"/>
        <v>Saturday</v>
      </c>
      <c r="Z1175" s="6" t="str">
        <f t="shared" si="134"/>
        <v>Monday</v>
      </c>
    </row>
    <row r="1176" spans="1:26" x14ac:dyDescent="0.25">
      <c r="A1176" s="6">
        <f t="shared" si="135"/>
        <v>1175</v>
      </c>
      <c r="B1176" s="6" t="s">
        <v>1148</v>
      </c>
      <c r="C1176" s="7">
        <v>45841</v>
      </c>
      <c r="D1176" s="7">
        <v>45849</v>
      </c>
      <c r="E1176" s="24">
        <v>74.2</v>
      </c>
      <c r="F1176" s="26">
        <f t="shared" si="131"/>
        <v>74.2</v>
      </c>
      <c r="G1176" s="8">
        <v>304603</v>
      </c>
      <c r="H1176" s="8" t="s">
        <v>1341</v>
      </c>
      <c r="I1176" s="8">
        <v>1</v>
      </c>
      <c r="J1176" s="8">
        <v>1</v>
      </c>
      <c r="K1176" s="8">
        <f t="shared" si="130"/>
        <v>0</v>
      </c>
      <c r="L1176" s="6" t="s">
        <v>1181</v>
      </c>
      <c r="M1176" s="7">
        <v>45852</v>
      </c>
      <c r="N1176" s="9">
        <v>11501</v>
      </c>
      <c r="O1176" s="6" t="s">
        <v>111</v>
      </c>
      <c r="P1176" s="54" t="s">
        <v>1210</v>
      </c>
      <c r="Q1176" s="54" t="s">
        <v>46</v>
      </c>
      <c r="R1176" s="10">
        <v>4</v>
      </c>
      <c r="S1176" s="40"/>
      <c r="T1176" s="6" t="s">
        <v>24</v>
      </c>
      <c r="U1176" s="6" t="str">
        <f>VLOOKUP(O1176,'Customer List'!B:C,2,)</f>
        <v>Chandigarh</v>
      </c>
      <c r="V1176" s="47"/>
      <c r="W1176" s="7">
        <v>45853</v>
      </c>
      <c r="X1176" s="6">
        <f t="shared" si="132"/>
        <v>1</v>
      </c>
      <c r="Y1176" s="6" t="str">
        <f t="shared" si="133"/>
        <v>Monday</v>
      </c>
      <c r="Z1176" s="6" t="str">
        <f t="shared" si="134"/>
        <v>Tuesday</v>
      </c>
    </row>
    <row r="1177" spans="1:26" x14ac:dyDescent="0.25">
      <c r="A1177" s="6">
        <f t="shared" si="135"/>
        <v>1176</v>
      </c>
      <c r="B1177" s="6" t="s">
        <v>1148</v>
      </c>
      <c r="C1177" s="7">
        <v>45841</v>
      </c>
      <c r="D1177" s="7">
        <v>45849</v>
      </c>
      <c r="E1177" s="24">
        <v>85.4</v>
      </c>
      <c r="F1177" s="26">
        <f t="shared" si="131"/>
        <v>85.4</v>
      </c>
      <c r="G1177" s="8">
        <v>321105</v>
      </c>
      <c r="H1177" s="8" t="s">
        <v>1888</v>
      </c>
      <c r="I1177" s="8">
        <v>1</v>
      </c>
      <c r="J1177" s="8">
        <v>1</v>
      </c>
      <c r="K1177" s="8">
        <f t="shared" si="130"/>
        <v>0</v>
      </c>
      <c r="L1177" s="6" t="s">
        <v>1173</v>
      </c>
      <c r="M1177" s="7">
        <v>45850</v>
      </c>
      <c r="N1177" s="9">
        <v>11346</v>
      </c>
      <c r="O1177" s="6" t="s">
        <v>171</v>
      </c>
      <c r="P1177" s="54">
        <v>58153114386</v>
      </c>
      <c r="Q1177" s="54" t="s">
        <v>46</v>
      </c>
      <c r="R1177" s="10">
        <v>4</v>
      </c>
      <c r="S1177" s="40"/>
      <c r="T1177" s="6" t="s">
        <v>24</v>
      </c>
      <c r="U1177" s="6" t="str">
        <f>VLOOKUP(O1177,'Customer List'!B:C,2,)</f>
        <v>Lucknow</v>
      </c>
      <c r="V1177" s="47"/>
      <c r="W1177" s="7">
        <v>45852</v>
      </c>
      <c r="X1177" s="6">
        <f t="shared" si="132"/>
        <v>2</v>
      </c>
      <c r="Y1177" s="6" t="str">
        <f t="shared" si="133"/>
        <v>Saturday</v>
      </c>
      <c r="Z1177" s="6" t="str">
        <f t="shared" si="134"/>
        <v>Monday</v>
      </c>
    </row>
    <row r="1178" spans="1:26" x14ac:dyDescent="0.25">
      <c r="A1178" s="6">
        <f t="shared" si="135"/>
        <v>1177</v>
      </c>
      <c r="B1178" s="6" t="s">
        <v>1148</v>
      </c>
      <c r="C1178" s="7">
        <v>45841</v>
      </c>
      <c r="D1178" s="7">
        <v>45849</v>
      </c>
      <c r="E1178" s="24">
        <v>68.599999999999994</v>
      </c>
      <c r="F1178" s="26">
        <f t="shared" si="131"/>
        <v>68.599999999999994</v>
      </c>
      <c r="G1178" s="8">
        <v>328605</v>
      </c>
      <c r="H1178" s="8" t="s">
        <v>1831</v>
      </c>
      <c r="I1178" s="8">
        <v>1</v>
      </c>
      <c r="J1178" s="8">
        <v>1</v>
      </c>
      <c r="K1178" s="8">
        <f t="shared" si="130"/>
        <v>0</v>
      </c>
      <c r="L1178" s="6" t="s">
        <v>1169</v>
      </c>
      <c r="M1178" s="7">
        <v>45850</v>
      </c>
      <c r="N1178" s="9">
        <v>10290</v>
      </c>
      <c r="O1178" s="6" t="s">
        <v>178</v>
      </c>
      <c r="P1178" s="54">
        <v>58153114541</v>
      </c>
      <c r="Q1178" s="54" t="s">
        <v>46</v>
      </c>
      <c r="R1178" s="10">
        <v>4</v>
      </c>
      <c r="S1178" s="40"/>
      <c r="T1178" s="6" t="s">
        <v>24</v>
      </c>
      <c r="U1178" s="6" t="str">
        <f>VLOOKUP(O1178,'Customer List'!B:C,2,)</f>
        <v>Kolkata</v>
      </c>
      <c r="V1178" s="47"/>
      <c r="W1178" s="7">
        <v>45852</v>
      </c>
      <c r="X1178" s="6">
        <f t="shared" si="132"/>
        <v>2</v>
      </c>
      <c r="Y1178" s="6" t="str">
        <f t="shared" si="133"/>
        <v>Saturday</v>
      </c>
      <c r="Z1178" s="6" t="str">
        <f t="shared" si="134"/>
        <v>Monday</v>
      </c>
    </row>
    <row r="1179" spans="1:26" x14ac:dyDescent="0.25">
      <c r="A1179" s="6">
        <f t="shared" si="135"/>
        <v>1178</v>
      </c>
      <c r="B1179" s="6" t="s">
        <v>1148</v>
      </c>
      <c r="C1179" s="7">
        <v>45841</v>
      </c>
      <c r="D1179" s="7">
        <v>45849</v>
      </c>
      <c r="E1179" s="24">
        <v>45.5</v>
      </c>
      <c r="F1179" s="26">
        <f t="shared" si="131"/>
        <v>45.5</v>
      </c>
      <c r="G1179" s="8">
        <v>333801</v>
      </c>
      <c r="H1179" s="8" t="s">
        <v>1889</v>
      </c>
      <c r="I1179" s="8">
        <v>1</v>
      </c>
      <c r="J1179" s="8">
        <v>1</v>
      </c>
      <c r="K1179" s="8">
        <f t="shared" si="130"/>
        <v>0</v>
      </c>
      <c r="L1179" s="6" t="s">
        <v>1171</v>
      </c>
      <c r="M1179" s="7">
        <v>45850</v>
      </c>
      <c r="N1179" s="9">
        <v>7354.75</v>
      </c>
      <c r="O1179" s="6" t="s">
        <v>1152</v>
      </c>
      <c r="P1179" s="54">
        <v>58153114191</v>
      </c>
      <c r="Q1179" s="54" t="s">
        <v>46</v>
      </c>
      <c r="R1179" s="10">
        <v>4</v>
      </c>
      <c r="S1179" s="40"/>
      <c r="T1179" s="6" t="s">
        <v>24</v>
      </c>
      <c r="U1179" s="6" t="str">
        <f>VLOOKUP(O1179,'Customer List'!B:C,2,)</f>
        <v>Banglore</v>
      </c>
      <c r="V1179" s="47"/>
      <c r="W1179" s="7">
        <v>45852</v>
      </c>
      <c r="X1179" s="6">
        <f t="shared" si="132"/>
        <v>2</v>
      </c>
      <c r="Y1179" s="6" t="str">
        <f t="shared" si="133"/>
        <v>Saturday</v>
      </c>
      <c r="Z1179" s="6" t="str">
        <f t="shared" si="134"/>
        <v>Monday</v>
      </c>
    </row>
    <row r="1180" spans="1:26" x14ac:dyDescent="0.25">
      <c r="A1180" s="6">
        <f t="shared" si="135"/>
        <v>1179</v>
      </c>
      <c r="B1180" s="6" t="s">
        <v>1148</v>
      </c>
      <c r="C1180" s="7">
        <v>45841</v>
      </c>
      <c r="D1180" s="7">
        <v>45849</v>
      </c>
      <c r="E1180" s="24">
        <v>84.7</v>
      </c>
      <c r="F1180" s="26">
        <f t="shared" si="131"/>
        <v>84.7</v>
      </c>
      <c r="G1180" s="8">
        <v>344703</v>
      </c>
      <c r="H1180" s="8" t="s">
        <v>1890</v>
      </c>
      <c r="I1180" s="8">
        <v>1</v>
      </c>
      <c r="J1180" s="8">
        <v>1</v>
      </c>
      <c r="K1180" s="8">
        <f t="shared" si="130"/>
        <v>0</v>
      </c>
      <c r="L1180" s="6" t="s">
        <v>1169</v>
      </c>
      <c r="M1180" s="7">
        <v>45850</v>
      </c>
      <c r="N1180" s="9">
        <v>12705</v>
      </c>
      <c r="O1180" s="6" t="s">
        <v>178</v>
      </c>
      <c r="P1180" s="54">
        <v>58153114541</v>
      </c>
      <c r="Q1180" s="54" t="s">
        <v>46</v>
      </c>
      <c r="R1180" s="10">
        <v>4</v>
      </c>
      <c r="S1180" s="40"/>
      <c r="T1180" s="6" t="s">
        <v>24</v>
      </c>
      <c r="U1180" s="6" t="str">
        <f>VLOOKUP(O1180,'Customer List'!B:C,2,)</f>
        <v>Kolkata</v>
      </c>
      <c r="V1180" s="47"/>
      <c r="W1180" s="7">
        <v>45852</v>
      </c>
      <c r="X1180" s="6">
        <f t="shared" si="132"/>
        <v>2</v>
      </c>
      <c r="Y1180" s="6" t="str">
        <f t="shared" si="133"/>
        <v>Saturday</v>
      </c>
      <c r="Z1180" s="6" t="str">
        <f t="shared" si="134"/>
        <v>Monday</v>
      </c>
    </row>
    <row r="1181" spans="1:26" x14ac:dyDescent="0.25">
      <c r="A1181" s="6">
        <f t="shared" si="135"/>
        <v>1180</v>
      </c>
      <c r="B1181" s="6" t="s">
        <v>1148</v>
      </c>
      <c r="C1181" s="7">
        <v>45841</v>
      </c>
      <c r="D1181" s="7">
        <v>45849</v>
      </c>
      <c r="E1181" s="24">
        <v>172.9</v>
      </c>
      <c r="F1181" s="26">
        <f t="shared" si="131"/>
        <v>172.9</v>
      </c>
      <c r="G1181" s="8">
        <v>349504</v>
      </c>
      <c r="H1181" s="8" t="s">
        <v>1891</v>
      </c>
      <c r="I1181" s="8">
        <v>1</v>
      </c>
      <c r="J1181" s="8">
        <v>1</v>
      </c>
      <c r="K1181" s="8">
        <f t="shared" si="130"/>
        <v>0</v>
      </c>
      <c r="L1181" s="6" t="s">
        <v>1168</v>
      </c>
      <c r="M1181" s="7">
        <v>45850</v>
      </c>
      <c r="N1181" s="9">
        <v>26799.5</v>
      </c>
      <c r="O1181" s="6" t="s">
        <v>1151</v>
      </c>
      <c r="P1181" s="54">
        <v>58153120546</v>
      </c>
      <c r="Q1181" s="54" t="s">
        <v>46</v>
      </c>
      <c r="R1181" s="10">
        <v>4</v>
      </c>
      <c r="S1181" s="40"/>
      <c r="T1181" s="6" t="s">
        <v>24</v>
      </c>
      <c r="U1181" s="6" t="str">
        <f>VLOOKUP(O1181,'Customer List'!B:C,2,)</f>
        <v>Mumbai</v>
      </c>
      <c r="V1181" s="47"/>
      <c r="W1181" s="7">
        <v>45852</v>
      </c>
      <c r="X1181" s="6">
        <f t="shared" si="132"/>
        <v>2</v>
      </c>
      <c r="Y1181" s="6" t="str">
        <f t="shared" si="133"/>
        <v>Saturday</v>
      </c>
      <c r="Z1181" s="6" t="str">
        <f t="shared" si="134"/>
        <v>Monday</v>
      </c>
    </row>
    <row r="1182" spans="1:26" x14ac:dyDescent="0.25">
      <c r="A1182" s="6">
        <f t="shared" si="135"/>
        <v>1181</v>
      </c>
      <c r="B1182" s="6" t="s">
        <v>1148</v>
      </c>
      <c r="C1182" s="7">
        <v>45841</v>
      </c>
      <c r="D1182" s="7">
        <v>45849</v>
      </c>
      <c r="E1182" s="24">
        <v>122.5</v>
      </c>
      <c r="F1182" s="26">
        <f t="shared" si="131"/>
        <v>122.5</v>
      </c>
      <c r="G1182" s="8">
        <v>422603</v>
      </c>
      <c r="H1182" s="8" t="s">
        <v>1892</v>
      </c>
      <c r="I1182" s="8">
        <v>1</v>
      </c>
      <c r="J1182" s="8">
        <v>1</v>
      </c>
      <c r="K1182" s="8">
        <f t="shared" si="130"/>
        <v>0</v>
      </c>
      <c r="L1182" s="6" t="s">
        <v>1933</v>
      </c>
      <c r="M1182" s="7">
        <v>45857</v>
      </c>
      <c r="N1182" s="9">
        <v>16625</v>
      </c>
      <c r="O1182" s="6" t="s">
        <v>1150</v>
      </c>
      <c r="P1182" s="54">
        <v>58153395355</v>
      </c>
      <c r="Q1182" s="54" t="s">
        <v>46</v>
      </c>
      <c r="R1182" s="10">
        <v>4</v>
      </c>
      <c r="S1182" s="40"/>
      <c r="T1182" s="6" t="s">
        <v>24</v>
      </c>
      <c r="U1182" s="6" t="str">
        <f>VLOOKUP(O1182,'Customer List'!B:C,2,)</f>
        <v>Kerala</v>
      </c>
      <c r="V1182" s="47"/>
      <c r="W1182" s="7">
        <v>45859</v>
      </c>
      <c r="X1182" s="6">
        <f t="shared" si="132"/>
        <v>2</v>
      </c>
      <c r="Y1182" s="6" t="str">
        <f t="shared" si="133"/>
        <v>Saturday</v>
      </c>
      <c r="Z1182" s="6" t="str">
        <f t="shared" si="134"/>
        <v>Monday</v>
      </c>
    </row>
    <row r="1183" spans="1:26" x14ac:dyDescent="0.25">
      <c r="A1183" s="6">
        <f t="shared" si="135"/>
        <v>1182</v>
      </c>
      <c r="B1183" s="6" t="s">
        <v>1148</v>
      </c>
      <c r="C1183" s="7">
        <v>45841</v>
      </c>
      <c r="D1183" s="7">
        <v>45849</v>
      </c>
      <c r="E1183" s="24">
        <v>62.300000000000004</v>
      </c>
      <c r="F1183" s="26">
        <f t="shared" si="131"/>
        <v>186.9</v>
      </c>
      <c r="G1183" s="8">
        <v>423103</v>
      </c>
      <c r="H1183" s="8" t="s">
        <v>1893</v>
      </c>
      <c r="I1183" s="8">
        <v>3</v>
      </c>
      <c r="J1183" s="8">
        <v>3</v>
      </c>
      <c r="K1183" s="8">
        <f t="shared" si="130"/>
        <v>0</v>
      </c>
      <c r="L1183" s="6" t="s">
        <v>1219</v>
      </c>
      <c r="M1183" s="7">
        <v>45853</v>
      </c>
      <c r="N1183" s="9">
        <v>24831</v>
      </c>
      <c r="O1183" s="6" t="s">
        <v>624</v>
      </c>
      <c r="P1183" s="54">
        <v>58153220370</v>
      </c>
      <c r="Q1183" s="54" t="s">
        <v>46</v>
      </c>
      <c r="R1183" s="10">
        <v>-20</v>
      </c>
      <c r="S1183" s="40"/>
      <c r="T1183" s="6" t="s">
        <v>24</v>
      </c>
      <c r="U1183" s="6" t="str">
        <f>VLOOKUP(O1183,'Customer List'!B:C,2,)</f>
        <v>Kerala</v>
      </c>
      <c r="V1183" s="47"/>
      <c r="W1183" s="7">
        <v>45855</v>
      </c>
      <c r="X1183" s="6">
        <f t="shared" si="132"/>
        <v>2</v>
      </c>
      <c r="Y1183" s="6" t="str">
        <f t="shared" si="133"/>
        <v>Tuesday</v>
      </c>
      <c r="Z1183" s="6" t="str">
        <f t="shared" si="134"/>
        <v>Thursday</v>
      </c>
    </row>
    <row r="1184" spans="1:26" x14ac:dyDescent="0.25">
      <c r="A1184" s="6">
        <f t="shared" si="135"/>
        <v>1183</v>
      </c>
      <c r="B1184" s="6" t="s">
        <v>1148</v>
      </c>
      <c r="C1184" s="7">
        <v>45841</v>
      </c>
      <c r="D1184" s="7">
        <v>45849</v>
      </c>
      <c r="E1184" s="24">
        <v>31.5</v>
      </c>
      <c r="F1184" s="26">
        <f t="shared" si="131"/>
        <v>31.5</v>
      </c>
      <c r="G1184" s="8">
        <v>423201</v>
      </c>
      <c r="H1184" s="8" t="s">
        <v>1894</v>
      </c>
      <c r="I1184" s="8">
        <v>1</v>
      </c>
      <c r="J1184" s="8">
        <v>1</v>
      </c>
      <c r="K1184" s="8">
        <f t="shared" si="130"/>
        <v>0</v>
      </c>
      <c r="L1184" s="6" t="s">
        <v>2097</v>
      </c>
      <c r="M1184" s="7">
        <v>45866</v>
      </c>
      <c r="N1184" s="9">
        <v>0</v>
      </c>
      <c r="O1184" s="6" t="s">
        <v>36</v>
      </c>
      <c r="P1184" s="54" t="s">
        <v>642</v>
      </c>
      <c r="Q1184" s="54" t="s">
        <v>731</v>
      </c>
      <c r="R1184" s="10">
        <v>-20</v>
      </c>
      <c r="S1184" s="40" t="s">
        <v>654</v>
      </c>
      <c r="T1184" s="6" t="s">
        <v>24</v>
      </c>
      <c r="U1184" s="6" t="str">
        <f>VLOOKUP(O1184,'Customer List'!B:C,2,)</f>
        <v>Delhi</v>
      </c>
      <c r="V1184" s="47"/>
      <c r="W1184" s="7"/>
      <c r="X1184" s="6" t="str">
        <f t="shared" si="132"/>
        <v/>
      </c>
      <c r="Y1184" s="6" t="str">
        <f t="shared" si="133"/>
        <v>Monday</v>
      </c>
      <c r="Z1184" s="6" t="str">
        <f t="shared" si="134"/>
        <v/>
      </c>
    </row>
    <row r="1185" spans="1:26" x14ac:dyDescent="0.25">
      <c r="A1185" s="6">
        <f t="shared" si="135"/>
        <v>1184</v>
      </c>
      <c r="B1185" s="6" t="s">
        <v>1148</v>
      </c>
      <c r="C1185" s="7">
        <v>45841</v>
      </c>
      <c r="D1185" s="7">
        <v>45849</v>
      </c>
      <c r="E1185" s="24">
        <v>62.3</v>
      </c>
      <c r="F1185" s="26">
        <f t="shared" si="131"/>
        <v>62.3</v>
      </c>
      <c r="G1185" s="8">
        <v>423301</v>
      </c>
      <c r="H1185" s="8" t="s">
        <v>1267</v>
      </c>
      <c r="I1185" s="8">
        <v>1</v>
      </c>
      <c r="J1185" s="8">
        <v>1</v>
      </c>
      <c r="K1185" s="8">
        <f t="shared" si="130"/>
        <v>0</v>
      </c>
      <c r="L1185" s="6" t="s">
        <v>1249</v>
      </c>
      <c r="M1185" s="7">
        <v>45855</v>
      </c>
      <c r="N1185" s="9">
        <v>7609.5</v>
      </c>
      <c r="O1185" s="6" t="s">
        <v>48</v>
      </c>
      <c r="P1185" s="54" t="s">
        <v>642</v>
      </c>
      <c r="Q1185" s="54" t="s">
        <v>643</v>
      </c>
      <c r="R1185" s="10">
        <v>-20</v>
      </c>
      <c r="S1185" s="40"/>
      <c r="T1185" s="6" t="s">
        <v>24</v>
      </c>
      <c r="U1185" s="6" t="str">
        <f>VLOOKUP(O1185,'Customer List'!B:C,2,)</f>
        <v>Faridabad</v>
      </c>
      <c r="V1185" s="47"/>
      <c r="W1185" s="7"/>
      <c r="X1185" s="6" t="str">
        <f t="shared" si="132"/>
        <v/>
      </c>
      <c r="Y1185" s="6" t="str">
        <f t="shared" si="133"/>
        <v>Thursday</v>
      </c>
      <c r="Z1185" s="6" t="str">
        <f t="shared" si="134"/>
        <v/>
      </c>
    </row>
    <row r="1186" spans="1:26" x14ac:dyDescent="0.25">
      <c r="A1186" s="6">
        <f t="shared" si="135"/>
        <v>1185</v>
      </c>
      <c r="B1186" s="6" t="s">
        <v>1148</v>
      </c>
      <c r="C1186" s="7">
        <v>45841</v>
      </c>
      <c r="D1186" s="7">
        <v>45849</v>
      </c>
      <c r="E1186" s="24">
        <v>115.5</v>
      </c>
      <c r="F1186" s="26">
        <f t="shared" si="131"/>
        <v>115.5</v>
      </c>
      <c r="G1186" s="8">
        <v>424401</v>
      </c>
      <c r="H1186" s="8" t="s">
        <v>1361</v>
      </c>
      <c r="I1186" s="8">
        <v>1</v>
      </c>
      <c r="J1186" s="8">
        <v>1</v>
      </c>
      <c r="K1186" s="8">
        <f t="shared" si="130"/>
        <v>0</v>
      </c>
      <c r="L1186" s="6" t="s">
        <v>2063</v>
      </c>
      <c r="M1186" s="7">
        <v>45863</v>
      </c>
      <c r="N1186" s="9">
        <v>0</v>
      </c>
      <c r="O1186" s="6" t="s">
        <v>159</v>
      </c>
      <c r="P1186" s="54" t="s">
        <v>1144</v>
      </c>
      <c r="Q1186" s="54" t="s">
        <v>2061</v>
      </c>
      <c r="R1186" s="10">
        <v>4</v>
      </c>
      <c r="S1186" s="40" t="s">
        <v>2062</v>
      </c>
      <c r="T1186" s="6" t="s">
        <v>24</v>
      </c>
      <c r="U1186" s="6" t="str">
        <f>VLOOKUP(O1186,'Customer List'!B:C,2,)</f>
        <v>Noida</v>
      </c>
      <c r="V1186" s="47"/>
      <c r="W1186" s="7"/>
      <c r="X1186" s="6" t="str">
        <f t="shared" si="132"/>
        <v/>
      </c>
      <c r="Y1186" s="6" t="str">
        <f t="shared" si="133"/>
        <v>Friday</v>
      </c>
      <c r="Z1186" s="6" t="str">
        <f t="shared" si="134"/>
        <v/>
      </c>
    </row>
    <row r="1187" spans="1:26" x14ac:dyDescent="0.25">
      <c r="A1187" s="6">
        <f t="shared" si="135"/>
        <v>1186</v>
      </c>
      <c r="B1187" s="6" t="s">
        <v>1148</v>
      </c>
      <c r="C1187" s="7">
        <v>45841</v>
      </c>
      <c r="D1187" s="7">
        <v>45849</v>
      </c>
      <c r="E1187" s="24">
        <v>98.7</v>
      </c>
      <c r="F1187" s="26">
        <f t="shared" si="131"/>
        <v>197.4</v>
      </c>
      <c r="G1187" s="8">
        <v>426102</v>
      </c>
      <c r="H1187" s="8" t="s">
        <v>1895</v>
      </c>
      <c r="I1187" s="8">
        <v>2</v>
      </c>
      <c r="J1187" s="8">
        <v>2</v>
      </c>
      <c r="K1187" s="8">
        <f t="shared" si="130"/>
        <v>0</v>
      </c>
      <c r="L1187" s="6" t="s">
        <v>2033</v>
      </c>
      <c r="M1187" s="7">
        <v>45861</v>
      </c>
      <c r="N1187" s="9">
        <v>30597</v>
      </c>
      <c r="O1187" s="6" t="s">
        <v>1153</v>
      </c>
      <c r="P1187" s="54" t="s">
        <v>642</v>
      </c>
      <c r="Q1187" s="54" t="s">
        <v>731</v>
      </c>
      <c r="R1187" s="10">
        <v>4</v>
      </c>
      <c r="S1187" s="40"/>
      <c r="T1187" s="6" t="s">
        <v>24</v>
      </c>
      <c r="U1187" s="6" t="str">
        <f>VLOOKUP(O1187,'Customer List'!B:C,2,)</f>
        <v>Delhi</v>
      </c>
      <c r="V1187" s="47"/>
      <c r="W1187" s="7"/>
      <c r="X1187" s="6" t="str">
        <f t="shared" si="132"/>
        <v/>
      </c>
      <c r="Y1187" s="6" t="str">
        <f t="shared" si="133"/>
        <v>Wednesday</v>
      </c>
      <c r="Z1187" s="6" t="str">
        <f t="shared" si="134"/>
        <v/>
      </c>
    </row>
    <row r="1188" spans="1:26" x14ac:dyDescent="0.25">
      <c r="A1188" s="6">
        <f t="shared" si="135"/>
        <v>1187</v>
      </c>
      <c r="B1188" s="6" t="s">
        <v>1148</v>
      </c>
      <c r="C1188" s="7">
        <v>45841</v>
      </c>
      <c r="D1188" s="7">
        <v>45849</v>
      </c>
      <c r="E1188" s="24">
        <v>87.5</v>
      </c>
      <c r="F1188" s="26">
        <f t="shared" si="131"/>
        <v>175</v>
      </c>
      <c r="G1188" s="8">
        <v>426105</v>
      </c>
      <c r="H1188" s="8" t="s">
        <v>1778</v>
      </c>
      <c r="I1188" s="8">
        <v>2</v>
      </c>
      <c r="J1188" s="8">
        <v>2</v>
      </c>
      <c r="K1188" s="8">
        <f t="shared" si="130"/>
        <v>0</v>
      </c>
      <c r="L1188" s="6" t="s">
        <v>2033</v>
      </c>
      <c r="M1188" s="7">
        <v>45861</v>
      </c>
      <c r="N1188" s="9">
        <v>27125</v>
      </c>
      <c r="O1188" s="6" t="s">
        <v>1153</v>
      </c>
      <c r="P1188" s="54" t="s">
        <v>642</v>
      </c>
      <c r="Q1188" s="54" t="s">
        <v>731</v>
      </c>
      <c r="R1188" s="10">
        <v>4</v>
      </c>
      <c r="S1188" s="40"/>
      <c r="T1188" s="6" t="s">
        <v>24</v>
      </c>
      <c r="U1188" s="6" t="str">
        <f>VLOOKUP(O1188,'Customer List'!B:C,2,)</f>
        <v>Delhi</v>
      </c>
      <c r="V1188" s="47"/>
      <c r="W1188" s="7"/>
      <c r="X1188" s="6" t="str">
        <f t="shared" si="132"/>
        <v/>
      </c>
      <c r="Y1188" s="6" t="str">
        <f t="shared" si="133"/>
        <v>Wednesday</v>
      </c>
      <c r="Z1188" s="6" t="str">
        <f t="shared" si="134"/>
        <v/>
      </c>
    </row>
    <row r="1189" spans="1:26" x14ac:dyDescent="0.25">
      <c r="A1189" s="6">
        <f t="shared" si="135"/>
        <v>1188</v>
      </c>
      <c r="B1189" s="6" t="s">
        <v>1148</v>
      </c>
      <c r="C1189" s="7">
        <v>45841</v>
      </c>
      <c r="D1189" s="7">
        <v>45849</v>
      </c>
      <c r="E1189" s="24">
        <v>213.5</v>
      </c>
      <c r="F1189" s="26">
        <f t="shared" si="131"/>
        <v>213.5</v>
      </c>
      <c r="G1189" s="8">
        <v>430804</v>
      </c>
      <c r="H1189" s="8" t="s">
        <v>1896</v>
      </c>
      <c r="I1189" s="8">
        <v>1</v>
      </c>
      <c r="J1189" s="8">
        <v>1</v>
      </c>
      <c r="K1189" s="8">
        <f t="shared" si="130"/>
        <v>0</v>
      </c>
      <c r="L1189" s="6" t="s">
        <v>1250</v>
      </c>
      <c r="M1189" s="7">
        <v>45855</v>
      </c>
      <c r="N1189" s="9">
        <v>24628.75</v>
      </c>
      <c r="O1189" s="6" t="s">
        <v>48</v>
      </c>
      <c r="P1189" s="54" t="s">
        <v>642</v>
      </c>
      <c r="Q1189" s="54" t="s">
        <v>643</v>
      </c>
      <c r="R1189" s="10">
        <v>4</v>
      </c>
      <c r="S1189" s="40"/>
      <c r="T1189" s="6" t="s">
        <v>24</v>
      </c>
      <c r="U1189" s="6" t="str">
        <f>VLOOKUP(O1189,'Customer List'!B:C,2,)</f>
        <v>Faridabad</v>
      </c>
      <c r="V1189" s="47"/>
      <c r="W1189" s="7"/>
      <c r="X1189" s="6" t="str">
        <f t="shared" si="132"/>
        <v/>
      </c>
      <c r="Y1189" s="6" t="str">
        <f t="shared" si="133"/>
        <v>Thursday</v>
      </c>
      <c r="Z1189" s="6" t="str">
        <f t="shared" si="134"/>
        <v/>
      </c>
    </row>
    <row r="1190" spans="1:26" x14ac:dyDescent="0.25">
      <c r="A1190" s="6">
        <f t="shared" si="135"/>
        <v>1189</v>
      </c>
      <c r="B1190" s="6" t="s">
        <v>1148</v>
      </c>
      <c r="C1190" s="7">
        <v>45841</v>
      </c>
      <c r="D1190" s="7">
        <v>45849</v>
      </c>
      <c r="E1190" s="24">
        <v>213.5</v>
      </c>
      <c r="F1190" s="26">
        <f t="shared" si="131"/>
        <v>213.5</v>
      </c>
      <c r="G1190" s="8">
        <v>430904</v>
      </c>
      <c r="H1190" s="8" t="s">
        <v>1897</v>
      </c>
      <c r="I1190" s="8">
        <v>1</v>
      </c>
      <c r="J1190" s="8">
        <v>1</v>
      </c>
      <c r="K1190" s="8">
        <f t="shared" si="130"/>
        <v>0</v>
      </c>
      <c r="L1190" s="6" t="s">
        <v>1250</v>
      </c>
      <c r="M1190" s="7">
        <v>45855</v>
      </c>
      <c r="N1190" s="9">
        <v>24628.75</v>
      </c>
      <c r="O1190" s="6" t="s">
        <v>48</v>
      </c>
      <c r="P1190" s="54" t="s">
        <v>642</v>
      </c>
      <c r="Q1190" s="54" t="s">
        <v>643</v>
      </c>
      <c r="R1190" s="10">
        <v>4</v>
      </c>
      <c r="S1190" s="40"/>
      <c r="T1190" s="6" t="s">
        <v>24</v>
      </c>
      <c r="U1190" s="6" t="str">
        <f>VLOOKUP(O1190,'Customer List'!B:C,2,)</f>
        <v>Faridabad</v>
      </c>
      <c r="V1190" s="47"/>
      <c r="W1190" s="7"/>
      <c r="X1190" s="6" t="str">
        <f t="shared" si="132"/>
        <v/>
      </c>
      <c r="Y1190" s="6" t="str">
        <f t="shared" si="133"/>
        <v>Thursday</v>
      </c>
      <c r="Z1190" s="6" t="str">
        <f t="shared" si="134"/>
        <v/>
      </c>
    </row>
    <row r="1191" spans="1:26" x14ac:dyDescent="0.25">
      <c r="A1191" s="6">
        <f t="shared" si="135"/>
        <v>1190</v>
      </c>
      <c r="B1191" s="6" t="s">
        <v>1148</v>
      </c>
      <c r="C1191" s="7">
        <v>45841</v>
      </c>
      <c r="D1191" s="7">
        <v>45849</v>
      </c>
      <c r="E1191" s="24">
        <v>213.5</v>
      </c>
      <c r="F1191" s="26">
        <f t="shared" si="131"/>
        <v>213.5</v>
      </c>
      <c r="G1191" s="8">
        <v>431104</v>
      </c>
      <c r="H1191" s="8" t="s">
        <v>1783</v>
      </c>
      <c r="I1191" s="8">
        <v>1</v>
      </c>
      <c r="J1191" s="8">
        <v>1</v>
      </c>
      <c r="K1191" s="8">
        <f t="shared" si="130"/>
        <v>0</v>
      </c>
      <c r="L1191" s="6" t="s">
        <v>1250</v>
      </c>
      <c r="M1191" s="7">
        <v>45855</v>
      </c>
      <c r="N1191" s="9">
        <v>24628.75</v>
      </c>
      <c r="O1191" s="6" t="s">
        <v>48</v>
      </c>
      <c r="P1191" s="54" t="s">
        <v>642</v>
      </c>
      <c r="Q1191" s="54" t="s">
        <v>643</v>
      </c>
      <c r="R1191" s="10">
        <v>4</v>
      </c>
      <c r="S1191" s="40"/>
      <c r="T1191" s="6" t="s">
        <v>24</v>
      </c>
      <c r="U1191" s="6" t="str">
        <f>VLOOKUP(O1191,'Customer List'!B:C,2,)</f>
        <v>Faridabad</v>
      </c>
      <c r="V1191" s="47"/>
      <c r="W1191" s="7"/>
      <c r="X1191" s="6" t="str">
        <f t="shared" si="132"/>
        <v/>
      </c>
      <c r="Y1191" s="6" t="str">
        <f t="shared" si="133"/>
        <v>Thursday</v>
      </c>
      <c r="Z1191" s="6" t="str">
        <f t="shared" si="134"/>
        <v/>
      </c>
    </row>
    <row r="1192" spans="1:26" x14ac:dyDescent="0.25">
      <c r="A1192" s="6">
        <f t="shared" si="135"/>
        <v>1191</v>
      </c>
      <c r="B1192" s="6" t="s">
        <v>1148</v>
      </c>
      <c r="C1192" s="7">
        <v>45841</v>
      </c>
      <c r="D1192" s="7">
        <v>45849</v>
      </c>
      <c r="E1192" s="24">
        <v>213.5</v>
      </c>
      <c r="F1192" s="26">
        <f t="shared" si="131"/>
        <v>213.5</v>
      </c>
      <c r="G1192" s="8">
        <v>431414</v>
      </c>
      <c r="H1192" s="8" t="s">
        <v>1898</v>
      </c>
      <c r="I1192" s="8">
        <v>1</v>
      </c>
      <c r="J1192" s="8">
        <v>1</v>
      </c>
      <c r="K1192" s="8">
        <f t="shared" si="130"/>
        <v>0</v>
      </c>
      <c r="L1192" s="6" t="s">
        <v>1250</v>
      </c>
      <c r="M1192" s="7">
        <v>45855</v>
      </c>
      <c r="N1192" s="9">
        <v>24628.75</v>
      </c>
      <c r="O1192" s="6" t="s">
        <v>48</v>
      </c>
      <c r="P1192" s="54" t="s">
        <v>642</v>
      </c>
      <c r="Q1192" s="54" t="s">
        <v>643</v>
      </c>
      <c r="R1192" s="10">
        <v>4</v>
      </c>
      <c r="S1192" s="40"/>
      <c r="T1192" s="6" t="s">
        <v>24</v>
      </c>
      <c r="U1192" s="6" t="str">
        <f>VLOOKUP(O1192,'Customer List'!B:C,2,)</f>
        <v>Faridabad</v>
      </c>
      <c r="V1192" s="47"/>
      <c r="W1192" s="7"/>
      <c r="X1192" s="6" t="str">
        <f t="shared" si="132"/>
        <v/>
      </c>
      <c r="Y1192" s="6" t="str">
        <f t="shared" si="133"/>
        <v>Thursday</v>
      </c>
      <c r="Z1192" s="6" t="str">
        <f t="shared" si="134"/>
        <v/>
      </c>
    </row>
    <row r="1193" spans="1:26" x14ac:dyDescent="0.25">
      <c r="A1193" s="6">
        <f t="shared" si="135"/>
        <v>1192</v>
      </c>
      <c r="B1193" s="6" t="s">
        <v>1148</v>
      </c>
      <c r="C1193" s="7">
        <v>45841</v>
      </c>
      <c r="D1193" s="7">
        <v>45849</v>
      </c>
      <c r="E1193" s="24">
        <v>213.5</v>
      </c>
      <c r="F1193" s="26">
        <f t="shared" si="131"/>
        <v>213.5</v>
      </c>
      <c r="G1193" s="8">
        <v>432504</v>
      </c>
      <c r="H1193" s="8" t="s">
        <v>1899</v>
      </c>
      <c r="I1193" s="8">
        <v>1</v>
      </c>
      <c r="J1193" s="8">
        <v>1</v>
      </c>
      <c r="K1193" s="8">
        <f t="shared" si="130"/>
        <v>0</v>
      </c>
      <c r="L1193" s="6" t="s">
        <v>1250</v>
      </c>
      <c r="M1193" s="7">
        <v>45855</v>
      </c>
      <c r="N1193" s="9">
        <v>24628.75</v>
      </c>
      <c r="O1193" s="6" t="s">
        <v>48</v>
      </c>
      <c r="P1193" s="54" t="s">
        <v>642</v>
      </c>
      <c r="Q1193" s="54" t="s">
        <v>643</v>
      </c>
      <c r="R1193" s="10">
        <v>4</v>
      </c>
      <c r="S1193" s="40"/>
      <c r="T1193" s="6" t="s">
        <v>24</v>
      </c>
      <c r="U1193" s="6" t="str">
        <f>VLOOKUP(O1193,'Customer List'!B:C,2,)</f>
        <v>Faridabad</v>
      </c>
      <c r="V1193" s="47"/>
      <c r="W1193" s="7"/>
      <c r="X1193" s="6" t="str">
        <f t="shared" si="132"/>
        <v/>
      </c>
      <c r="Y1193" s="6" t="str">
        <f t="shared" si="133"/>
        <v>Thursday</v>
      </c>
      <c r="Z1193" s="6" t="str">
        <f t="shared" si="134"/>
        <v/>
      </c>
    </row>
    <row r="1194" spans="1:26" x14ac:dyDescent="0.25">
      <c r="A1194" s="6">
        <f t="shared" si="135"/>
        <v>1193</v>
      </c>
      <c r="B1194" s="6" t="s">
        <v>1148</v>
      </c>
      <c r="C1194" s="7">
        <v>45841</v>
      </c>
      <c r="D1194" s="7">
        <v>45849</v>
      </c>
      <c r="E1194" s="24">
        <v>445.5</v>
      </c>
      <c r="F1194" s="26">
        <f t="shared" si="131"/>
        <v>445.5</v>
      </c>
      <c r="G1194" s="8">
        <v>480012</v>
      </c>
      <c r="H1194" s="8" t="s">
        <v>1900</v>
      </c>
      <c r="I1194" s="8">
        <v>1</v>
      </c>
      <c r="J1194" s="8">
        <v>1</v>
      </c>
      <c r="K1194" s="8">
        <f t="shared" si="130"/>
        <v>0</v>
      </c>
      <c r="L1194" s="6" t="s">
        <v>1933</v>
      </c>
      <c r="M1194" s="7">
        <v>45857</v>
      </c>
      <c r="N1194" s="9">
        <v>56430</v>
      </c>
      <c r="O1194" s="6" t="s">
        <v>1150</v>
      </c>
      <c r="P1194" s="54">
        <v>58153395355</v>
      </c>
      <c r="Q1194" s="54" t="s">
        <v>46</v>
      </c>
      <c r="R1194" s="10">
        <v>4</v>
      </c>
      <c r="S1194" s="40"/>
      <c r="T1194" s="6" t="s">
        <v>24</v>
      </c>
      <c r="U1194" s="6" t="str">
        <f>VLOOKUP(O1194,'Customer List'!B:C,2,)</f>
        <v>Kerala</v>
      </c>
      <c r="V1194" s="47"/>
      <c r="W1194" s="7">
        <v>45859</v>
      </c>
      <c r="X1194" s="6">
        <f t="shared" si="132"/>
        <v>2</v>
      </c>
      <c r="Y1194" s="6" t="str">
        <f t="shared" si="133"/>
        <v>Saturday</v>
      </c>
      <c r="Z1194" s="6" t="str">
        <f t="shared" si="134"/>
        <v>Monday</v>
      </c>
    </row>
    <row r="1195" spans="1:26" x14ac:dyDescent="0.25">
      <c r="A1195" s="6">
        <f t="shared" si="135"/>
        <v>1194</v>
      </c>
      <c r="B1195" s="6" t="s">
        <v>1148</v>
      </c>
      <c r="C1195" s="7">
        <v>45841</v>
      </c>
      <c r="D1195" s="7">
        <v>45849</v>
      </c>
      <c r="E1195" s="24">
        <v>72.8</v>
      </c>
      <c r="F1195" s="26">
        <f t="shared" si="131"/>
        <v>72.8</v>
      </c>
      <c r="G1195" s="8">
        <v>501106</v>
      </c>
      <c r="H1195" s="8" t="s">
        <v>1901</v>
      </c>
      <c r="I1195" s="8">
        <v>1</v>
      </c>
      <c r="J1195" s="8">
        <v>1</v>
      </c>
      <c r="K1195" s="8">
        <f t="shared" si="130"/>
        <v>0</v>
      </c>
      <c r="L1195" s="6" t="s">
        <v>1169</v>
      </c>
      <c r="M1195" s="7">
        <v>45850</v>
      </c>
      <c r="N1195" s="9">
        <v>10920</v>
      </c>
      <c r="O1195" s="6" t="s">
        <v>178</v>
      </c>
      <c r="P1195" s="54">
        <v>58153114541</v>
      </c>
      <c r="Q1195" s="54" t="s">
        <v>46</v>
      </c>
      <c r="R1195" s="10">
        <v>4</v>
      </c>
      <c r="S1195" s="40"/>
      <c r="T1195" s="6" t="s">
        <v>24</v>
      </c>
      <c r="U1195" s="6" t="str">
        <f>VLOOKUP(O1195,'Customer List'!B:C,2,)</f>
        <v>Kolkata</v>
      </c>
      <c r="V1195" s="47"/>
      <c r="W1195" s="7">
        <v>45852</v>
      </c>
      <c r="X1195" s="6">
        <f t="shared" si="132"/>
        <v>2</v>
      </c>
      <c r="Y1195" s="6" t="str">
        <f t="shared" si="133"/>
        <v>Saturday</v>
      </c>
      <c r="Z1195" s="6" t="str">
        <f t="shared" si="134"/>
        <v>Monday</v>
      </c>
    </row>
    <row r="1196" spans="1:26" x14ac:dyDescent="0.25">
      <c r="A1196" s="6">
        <f t="shared" si="135"/>
        <v>1195</v>
      </c>
      <c r="B1196" s="6" t="s">
        <v>1148</v>
      </c>
      <c r="C1196" s="7">
        <v>45841</v>
      </c>
      <c r="D1196" s="7">
        <v>45849</v>
      </c>
      <c r="E1196" s="24">
        <v>86.8</v>
      </c>
      <c r="F1196" s="26">
        <f t="shared" si="131"/>
        <v>86.8</v>
      </c>
      <c r="G1196" s="8">
        <v>502521</v>
      </c>
      <c r="H1196" s="8" t="s">
        <v>1902</v>
      </c>
      <c r="I1196" s="8">
        <v>1</v>
      </c>
      <c r="J1196" s="8">
        <v>1</v>
      </c>
      <c r="K1196" s="8">
        <f t="shared" si="130"/>
        <v>0</v>
      </c>
      <c r="L1196" s="6" t="s">
        <v>1169</v>
      </c>
      <c r="M1196" s="7">
        <v>45850</v>
      </c>
      <c r="N1196" s="9">
        <v>13020</v>
      </c>
      <c r="O1196" s="6" t="s">
        <v>178</v>
      </c>
      <c r="P1196" s="54">
        <v>58153114541</v>
      </c>
      <c r="Q1196" s="54" t="s">
        <v>46</v>
      </c>
      <c r="R1196" s="10">
        <v>4</v>
      </c>
      <c r="S1196" s="40"/>
      <c r="T1196" s="6" t="s">
        <v>24</v>
      </c>
      <c r="U1196" s="6" t="str">
        <f>VLOOKUP(O1196,'Customer List'!B:C,2,)</f>
        <v>Kolkata</v>
      </c>
      <c r="V1196" s="47"/>
      <c r="W1196" s="7">
        <v>45852</v>
      </c>
      <c r="X1196" s="6">
        <f t="shared" si="132"/>
        <v>2</v>
      </c>
      <c r="Y1196" s="6" t="str">
        <f t="shared" si="133"/>
        <v>Saturday</v>
      </c>
      <c r="Z1196" s="6" t="str">
        <f t="shared" si="134"/>
        <v>Monday</v>
      </c>
    </row>
    <row r="1197" spans="1:26" x14ac:dyDescent="0.25">
      <c r="A1197" s="6">
        <f t="shared" si="135"/>
        <v>1196</v>
      </c>
      <c r="B1197" s="6" t="s">
        <v>1148</v>
      </c>
      <c r="C1197" s="7">
        <v>45841</v>
      </c>
      <c r="D1197" s="7">
        <v>45849</v>
      </c>
      <c r="E1197" s="24">
        <v>148.5</v>
      </c>
      <c r="F1197" s="26">
        <f t="shared" si="131"/>
        <v>148.5</v>
      </c>
      <c r="G1197" s="8">
        <v>505829</v>
      </c>
      <c r="H1197" s="8" t="s">
        <v>1536</v>
      </c>
      <c r="I1197" s="8">
        <v>1</v>
      </c>
      <c r="J1197" s="8">
        <v>1</v>
      </c>
      <c r="K1197" s="8">
        <f t="shared" si="130"/>
        <v>0</v>
      </c>
      <c r="L1197" s="6" t="s">
        <v>1173</v>
      </c>
      <c r="M1197" s="7">
        <v>45850</v>
      </c>
      <c r="N1197" s="9">
        <v>18414</v>
      </c>
      <c r="O1197" s="6" t="s">
        <v>171</v>
      </c>
      <c r="P1197" s="54">
        <v>58153114386</v>
      </c>
      <c r="Q1197" s="54" t="s">
        <v>46</v>
      </c>
      <c r="R1197" s="10">
        <v>4</v>
      </c>
      <c r="S1197" s="40"/>
      <c r="T1197" s="6" t="s">
        <v>24</v>
      </c>
      <c r="U1197" s="6" t="str">
        <f>VLOOKUP(O1197,'Customer List'!B:C,2,)</f>
        <v>Lucknow</v>
      </c>
      <c r="V1197" s="47"/>
      <c r="W1197" s="7">
        <v>45852</v>
      </c>
      <c r="X1197" s="6">
        <f t="shared" si="132"/>
        <v>2</v>
      </c>
      <c r="Y1197" s="6" t="str">
        <f t="shared" si="133"/>
        <v>Saturday</v>
      </c>
      <c r="Z1197" s="6" t="str">
        <f t="shared" si="134"/>
        <v>Monday</v>
      </c>
    </row>
    <row r="1198" spans="1:26" x14ac:dyDescent="0.25">
      <c r="A1198" s="6">
        <f t="shared" si="135"/>
        <v>1197</v>
      </c>
      <c r="B1198" s="6" t="s">
        <v>1148</v>
      </c>
      <c r="C1198" s="7">
        <v>45841</v>
      </c>
      <c r="D1198" s="7">
        <v>45849</v>
      </c>
      <c r="E1198" s="24">
        <v>71.400000000000006</v>
      </c>
      <c r="F1198" s="26">
        <f t="shared" si="131"/>
        <v>71.400000000000006</v>
      </c>
      <c r="G1198" s="8">
        <v>506307</v>
      </c>
      <c r="H1198" s="8" t="s">
        <v>1903</v>
      </c>
      <c r="I1198" s="8">
        <v>1</v>
      </c>
      <c r="J1198" s="8">
        <v>1</v>
      </c>
      <c r="K1198" s="8">
        <f t="shared" si="130"/>
        <v>0</v>
      </c>
      <c r="L1198" s="6" t="s">
        <v>1173</v>
      </c>
      <c r="M1198" s="7">
        <v>45850</v>
      </c>
      <c r="N1198" s="9">
        <v>9486</v>
      </c>
      <c r="O1198" s="6" t="s">
        <v>171</v>
      </c>
      <c r="P1198" s="54">
        <v>58153114386</v>
      </c>
      <c r="Q1198" s="54" t="s">
        <v>46</v>
      </c>
      <c r="R1198" s="10">
        <v>4</v>
      </c>
      <c r="S1198" s="40"/>
      <c r="T1198" s="6" t="s">
        <v>24</v>
      </c>
      <c r="U1198" s="6" t="str">
        <f>VLOOKUP(O1198,'Customer List'!B:C,2,)</f>
        <v>Lucknow</v>
      </c>
      <c r="V1198" s="47"/>
      <c r="W1198" s="7">
        <v>45852</v>
      </c>
      <c r="X1198" s="6">
        <f t="shared" si="132"/>
        <v>2</v>
      </c>
      <c r="Y1198" s="6" t="str">
        <f t="shared" si="133"/>
        <v>Saturday</v>
      </c>
      <c r="Z1198" s="6" t="str">
        <f t="shared" si="134"/>
        <v>Monday</v>
      </c>
    </row>
    <row r="1199" spans="1:26" x14ac:dyDescent="0.25">
      <c r="A1199" s="6">
        <f t="shared" si="135"/>
        <v>1198</v>
      </c>
      <c r="B1199" s="6" t="s">
        <v>1148</v>
      </c>
      <c r="C1199" s="7">
        <v>45841</v>
      </c>
      <c r="D1199" s="7">
        <v>45849</v>
      </c>
      <c r="E1199" s="24">
        <v>144.19999999999999</v>
      </c>
      <c r="F1199" s="26">
        <f t="shared" si="131"/>
        <v>144.19999999999999</v>
      </c>
      <c r="G1199" s="8">
        <v>574804</v>
      </c>
      <c r="H1199" s="8" t="s">
        <v>1904</v>
      </c>
      <c r="I1199" s="8">
        <v>1</v>
      </c>
      <c r="J1199" s="8">
        <v>1</v>
      </c>
      <c r="K1199" s="8">
        <f t="shared" si="130"/>
        <v>0</v>
      </c>
      <c r="L1199" s="6" t="s">
        <v>1169</v>
      </c>
      <c r="M1199" s="7">
        <v>45850</v>
      </c>
      <c r="N1199" s="9">
        <v>21630</v>
      </c>
      <c r="O1199" s="6" t="s">
        <v>178</v>
      </c>
      <c r="P1199" s="54">
        <v>58153114541</v>
      </c>
      <c r="Q1199" s="54" t="s">
        <v>46</v>
      </c>
      <c r="R1199" s="10">
        <v>-20</v>
      </c>
      <c r="S1199" s="40"/>
      <c r="T1199" s="6" t="s">
        <v>24</v>
      </c>
      <c r="U1199" s="6" t="str">
        <f>VLOOKUP(O1199,'Customer List'!B:C,2,)</f>
        <v>Kolkata</v>
      </c>
      <c r="V1199" s="47"/>
      <c r="W1199" s="7">
        <v>45852</v>
      </c>
      <c r="X1199" s="6">
        <f t="shared" si="132"/>
        <v>2</v>
      </c>
      <c r="Y1199" s="6" t="str">
        <f t="shared" si="133"/>
        <v>Saturday</v>
      </c>
      <c r="Z1199" s="6" t="str">
        <f t="shared" si="134"/>
        <v>Monday</v>
      </c>
    </row>
    <row r="1200" spans="1:26" x14ac:dyDescent="0.25">
      <c r="A1200" s="6">
        <f t="shared" si="135"/>
        <v>1199</v>
      </c>
      <c r="B1200" s="6" t="s">
        <v>1148</v>
      </c>
      <c r="C1200" s="7">
        <v>45841</v>
      </c>
      <c r="D1200" s="7">
        <v>45849</v>
      </c>
      <c r="E1200" s="24">
        <v>107.1</v>
      </c>
      <c r="F1200" s="26">
        <f t="shared" si="131"/>
        <v>107.1</v>
      </c>
      <c r="G1200" s="8">
        <v>576404</v>
      </c>
      <c r="H1200" s="8" t="s">
        <v>1385</v>
      </c>
      <c r="I1200" s="8">
        <v>1</v>
      </c>
      <c r="J1200" s="8">
        <v>1</v>
      </c>
      <c r="K1200" s="8">
        <f t="shared" si="130"/>
        <v>0</v>
      </c>
      <c r="L1200" s="6" t="s">
        <v>1170</v>
      </c>
      <c r="M1200" s="7">
        <v>45850</v>
      </c>
      <c r="N1200" s="9">
        <v>11621.88</v>
      </c>
      <c r="O1200" s="6" t="s">
        <v>282</v>
      </c>
      <c r="P1200" s="54">
        <v>58153114460</v>
      </c>
      <c r="Q1200" s="54" t="s">
        <v>46</v>
      </c>
      <c r="R1200" s="10">
        <v>-20</v>
      </c>
      <c r="S1200" s="40"/>
      <c r="T1200" s="6" t="s">
        <v>24</v>
      </c>
      <c r="U1200" s="6" t="str">
        <f>VLOOKUP(O1200,'Customer List'!B:C,2,)</f>
        <v>Pune</v>
      </c>
      <c r="V1200" s="47"/>
      <c r="W1200" s="7">
        <v>45852</v>
      </c>
      <c r="X1200" s="6">
        <f t="shared" si="132"/>
        <v>2</v>
      </c>
      <c r="Y1200" s="6" t="str">
        <f t="shared" si="133"/>
        <v>Saturday</v>
      </c>
      <c r="Z1200" s="6" t="str">
        <f t="shared" si="134"/>
        <v>Monday</v>
      </c>
    </row>
    <row r="1201" spans="1:26" x14ac:dyDescent="0.25">
      <c r="A1201" s="6">
        <f t="shared" si="135"/>
        <v>1200</v>
      </c>
      <c r="B1201" s="6" t="s">
        <v>1148</v>
      </c>
      <c r="C1201" s="7">
        <v>45841</v>
      </c>
      <c r="D1201" s="7">
        <v>45849</v>
      </c>
      <c r="E1201" s="24">
        <v>177.1</v>
      </c>
      <c r="F1201" s="26">
        <f t="shared" si="131"/>
        <v>177.1</v>
      </c>
      <c r="G1201" s="8">
        <v>640914</v>
      </c>
      <c r="H1201" s="8" t="s">
        <v>1368</v>
      </c>
      <c r="I1201" s="8">
        <v>1</v>
      </c>
      <c r="J1201" s="8">
        <v>1</v>
      </c>
      <c r="K1201" s="8">
        <f t="shared" si="130"/>
        <v>0</v>
      </c>
      <c r="L1201" s="6" t="s">
        <v>1165</v>
      </c>
      <c r="M1201" s="7">
        <v>45850</v>
      </c>
      <c r="N1201" s="9">
        <v>29711.25</v>
      </c>
      <c r="O1201" s="6" t="s">
        <v>1154</v>
      </c>
      <c r="P1201" s="54">
        <v>58153115042</v>
      </c>
      <c r="Q1201" s="54" t="s">
        <v>46</v>
      </c>
      <c r="R1201" s="10">
        <v>4</v>
      </c>
      <c r="S1201" s="40"/>
      <c r="T1201" s="6" t="s">
        <v>24</v>
      </c>
      <c r="U1201" s="6" t="str">
        <f>VLOOKUP(O1201,'Customer List'!B:C,2,)</f>
        <v>Kolkata</v>
      </c>
      <c r="V1201" s="47"/>
      <c r="W1201" s="7">
        <v>45853</v>
      </c>
      <c r="X1201" s="6">
        <f t="shared" si="132"/>
        <v>3</v>
      </c>
      <c r="Y1201" s="6" t="str">
        <f t="shared" si="133"/>
        <v>Saturday</v>
      </c>
      <c r="Z1201" s="6" t="str">
        <f t="shared" si="134"/>
        <v>Tuesday</v>
      </c>
    </row>
    <row r="1202" spans="1:26" x14ac:dyDescent="0.25">
      <c r="A1202" s="6">
        <f t="shared" si="135"/>
        <v>1201</v>
      </c>
      <c r="B1202" s="6" t="s">
        <v>1148</v>
      </c>
      <c r="C1202" s="7">
        <v>45841</v>
      </c>
      <c r="D1202" s="7">
        <v>45849</v>
      </c>
      <c r="E1202" s="24">
        <v>78.400000000000006</v>
      </c>
      <c r="F1202" s="26">
        <f t="shared" si="131"/>
        <v>78.400000000000006</v>
      </c>
      <c r="G1202" s="8">
        <v>853301</v>
      </c>
      <c r="H1202" s="8" t="s">
        <v>1905</v>
      </c>
      <c r="I1202" s="8">
        <v>1</v>
      </c>
      <c r="J1202" s="8">
        <v>1</v>
      </c>
      <c r="K1202" s="8">
        <f t="shared" si="130"/>
        <v>0</v>
      </c>
      <c r="L1202" s="6" t="s">
        <v>1171</v>
      </c>
      <c r="M1202" s="7">
        <v>45850</v>
      </c>
      <c r="N1202" s="9">
        <v>12672.8</v>
      </c>
      <c r="O1202" s="6" t="s">
        <v>1152</v>
      </c>
      <c r="P1202" s="54">
        <v>58153114191</v>
      </c>
      <c r="Q1202" s="54" t="s">
        <v>46</v>
      </c>
      <c r="R1202" s="10">
        <v>4</v>
      </c>
      <c r="S1202" s="40"/>
      <c r="T1202" s="6" t="s">
        <v>24</v>
      </c>
      <c r="U1202" s="6" t="str">
        <f>VLOOKUP(O1202,'Customer List'!B:C,2,)</f>
        <v>Banglore</v>
      </c>
      <c r="V1202" s="47"/>
      <c r="W1202" s="7">
        <v>45852</v>
      </c>
      <c r="X1202" s="6">
        <f t="shared" si="132"/>
        <v>2</v>
      </c>
      <c r="Y1202" s="6" t="str">
        <f t="shared" si="133"/>
        <v>Saturday</v>
      </c>
      <c r="Z1202" s="6" t="str">
        <f t="shared" si="134"/>
        <v>Monday</v>
      </c>
    </row>
    <row r="1203" spans="1:26" x14ac:dyDescent="0.25">
      <c r="A1203" s="6">
        <f t="shared" si="135"/>
        <v>1202</v>
      </c>
      <c r="B1203" s="6" t="s">
        <v>1148</v>
      </c>
      <c r="C1203" s="7">
        <v>45841</v>
      </c>
      <c r="D1203" s="7">
        <v>45849</v>
      </c>
      <c r="E1203" s="24">
        <v>1270</v>
      </c>
      <c r="F1203" s="26">
        <f t="shared" si="131"/>
        <v>2540</v>
      </c>
      <c r="G1203" s="8">
        <v>900007715</v>
      </c>
      <c r="H1203" s="8"/>
      <c r="I1203" s="8">
        <v>2</v>
      </c>
      <c r="J1203" s="8">
        <v>2</v>
      </c>
      <c r="K1203" s="8">
        <f t="shared" si="130"/>
        <v>0</v>
      </c>
      <c r="L1203" s="6" t="s">
        <v>2253</v>
      </c>
      <c r="M1203" s="7">
        <v>45871</v>
      </c>
      <c r="N1203" s="9">
        <v>370840</v>
      </c>
      <c r="O1203" s="6" t="s">
        <v>186</v>
      </c>
      <c r="P1203" s="54" t="s">
        <v>2096</v>
      </c>
      <c r="Q1203" s="54" t="s">
        <v>643</v>
      </c>
      <c r="R1203" s="10">
        <v>4</v>
      </c>
      <c r="S1203" s="40" t="s">
        <v>2254</v>
      </c>
      <c r="T1203" s="6" t="s">
        <v>24</v>
      </c>
      <c r="U1203" s="6" t="str">
        <f>VLOOKUP(O1203,'Customer List'!B:C,2,)</f>
        <v>Faridabad</v>
      </c>
      <c r="V1203" s="47"/>
      <c r="W1203" s="7"/>
      <c r="X1203" s="6" t="str">
        <f t="shared" si="132"/>
        <v/>
      </c>
      <c r="Y1203" s="6" t="str">
        <f t="shared" si="133"/>
        <v>Saturday</v>
      </c>
      <c r="Z1203" s="6" t="str">
        <f t="shared" si="134"/>
        <v/>
      </c>
    </row>
    <row r="1204" spans="1:26" x14ac:dyDescent="0.25">
      <c r="A1204" s="6">
        <f t="shared" si="135"/>
        <v>1203</v>
      </c>
      <c r="B1204" s="6">
        <v>336488</v>
      </c>
      <c r="C1204" s="7">
        <v>45846</v>
      </c>
      <c r="D1204" s="7">
        <v>45849</v>
      </c>
      <c r="E1204" s="24">
        <v>162.75</v>
      </c>
      <c r="F1204" s="26">
        <f t="shared" si="131"/>
        <v>162.75</v>
      </c>
      <c r="G1204" s="8" t="s">
        <v>1155</v>
      </c>
      <c r="H1204" s="8"/>
      <c r="I1204" s="8">
        <v>1</v>
      </c>
      <c r="J1204" s="8">
        <v>1</v>
      </c>
      <c r="K1204" s="8">
        <f t="shared" si="130"/>
        <v>0</v>
      </c>
      <c r="L1204" s="6" t="s">
        <v>1174</v>
      </c>
      <c r="M1204" s="7">
        <v>45850</v>
      </c>
      <c r="N1204" s="9">
        <v>22025.5</v>
      </c>
      <c r="O1204" s="6" t="s">
        <v>1156</v>
      </c>
      <c r="P1204" s="54">
        <v>58153114622</v>
      </c>
      <c r="Q1204" s="54" t="s">
        <v>46</v>
      </c>
      <c r="R1204" s="10">
        <v>-20</v>
      </c>
      <c r="S1204" s="40"/>
      <c r="T1204" s="6" t="s">
        <v>517</v>
      </c>
      <c r="U1204" s="6" t="str">
        <f>VLOOKUP(O1204,'Customer List'!B:C,2,)</f>
        <v>Hyderabad</v>
      </c>
      <c r="V1204" s="47"/>
      <c r="W1204" s="7">
        <v>45851</v>
      </c>
      <c r="X1204" s="6">
        <f t="shared" si="132"/>
        <v>1</v>
      </c>
      <c r="Y1204" s="6" t="str">
        <f t="shared" si="133"/>
        <v>Saturday</v>
      </c>
      <c r="Z1204" s="6" t="str">
        <f t="shared" si="134"/>
        <v>Sunday</v>
      </c>
    </row>
    <row r="1205" spans="1:26" x14ac:dyDescent="0.25">
      <c r="A1205" s="6">
        <f t="shared" si="135"/>
        <v>1204</v>
      </c>
      <c r="B1205" s="6">
        <v>300080663</v>
      </c>
      <c r="C1205" s="7">
        <v>45846</v>
      </c>
      <c r="D1205" s="7">
        <v>45849</v>
      </c>
      <c r="E1205" s="24">
        <v>44</v>
      </c>
      <c r="F1205" s="26">
        <f t="shared" si="131"/>
        <v>44</v>
      </c>
      <c r="G1205" s="8" t="s">
        <v>1157</v>
      </c>
      <c r="H1205" s="8"/>
      <c r="I1205" s="8">
        <v>1</v>
      </c>
      <c r="J1205" s="8">
        <v>1</v>
      </c>
      <c r="K1205" s="8">
        <f t="shared" si="130"/>
        <v>0</v>
      </c>
      <c r="L1205" s="6" t="s">
        <v>1178</v>
      </c>
      <c r="M1205" s="7">
        <v>45852</v>
      </c>
      <c r="N1205" s="9">
        <v>7672.5</v>
      </c>
      <c r="O1205" s="6" t="s">
        <v>36</v>
      </c>
      <c r="P1205" s="54" t="s">
        <v>642</v>
      </c>
      <c r="Q1205" s="54" t="s">
        <v>731</v>
      </c>
      <c r="R1205" s="10">
        <v>-20</v>
      </c>
      <c r="S1205" s="40"/>
      <c r="T1205" s="6" t="s">
        <v>1158</v>
      </c>
      <c r="U1205" s="6" t="str">
        <f>VLOOKUP(O1205,'Customer List'!B:C,2,)</f>
        <v>Delhi</v>
      </c>
      <c r="V1205" s="47"/>
      <c r="W1205" s="7"/>
      <c r="X1205" s="6" t="str">
        <f t="shared" si="132"/>
        <v/>
      </c>
      <c r="Y1205" s="6" t="str">
        <f t="shared" si="133"/>
        <v>Monday</v>
      </c>
      <c r="Z1205" s="6" t="str">
        <f t="shared" si="134"/>
        <v/>
      </c>
    </row>
    <row r="1206" spans="1:26" x14ac:dyDescent="0.25">
      <c r="A1206" s="6">
        <f t="shared" si="135"/>
        <v>1205</v>
      </c>
      <c r="B1206" s="6">
        <v>300080470</v>
      </c>
      <c r="C1206" s="7">
        <v>45846</v>
      </c>
      <c r="D1206" s="7">
        <v>45849</v>
      </c>
      <c r="E1206" s="24">
        <v>328</v>
      </c>
      <c r="F1206" s="26">
        <f t="shared" si="131"/>
        <v>328</v>
      </c>
      <c r="G1206" s="8" t="s">
        <v>1159</v>
      </c>
      <c r="H1206" s="8"/>
      <c r="I1206" s="8">
        <v>1</v>
      </c>
      <c r="J1206" s="8">
        <v>1</v>
      </c>
      <c r="K1206" s="8">
        <f t="shared" si="130"/>
        <v>0</v>
      </c>
      <c r="L1206" s="6" t="s">
        <v>1242</v>
      </c>
      <c r="M1206" s="7">
        <v>45854</v>
      </c>
      <c r="N1206" s="9">
        <v>48000</v>
      </c>
      <c r="O1206" s="6" t="s">
        <v>631</v>
      </c>
      <c r="P1206" s="54" t="s">
        <v>642</v>
      </c>
      <c r="Q1206" s="54" t="s">
        <v>643</v>
      </c>
      <c r="R1206" s="10">
        <v>-20</v>
      </c>
      <c r="S1206" s="40"/>
      <c r="T1206" s="6" t="s">
        <v>1158</v>
      </c>
      <c r="U1206" s="6" t="str">
        <f>VLOOKUP(O1206,'Customer List'!B:C,2,)</f>
        <v>Delhi</v>
      </c>
      <c r="V1206" s="47"/>
      <c r="W1206" s="7"/>
      <c r="X1206" s="6" t="str">
        <f t="shared" si="132"/>
        <v/>
      </c>
      <c r="Y1206" s="6" t="str">
        <f t="shared" si="133"/>
        <v>Wednesday</v>
      </c>
      <c r="Z1206" s="6" t="str">
        <f t="shared" si="134"/>
        <v/>
      </c>
    </row>
    <row r="1207" spans="1:26" x14ac:dyDescent="0.25">
      <c r="A1207" s="6">
        <f t="shared" si="135"/>
        <v>1206</v>
      </c>
      <c r="B1207" s="6">
        <v>300080470</v>
      </c>
      <c r="C1207" s="7">
        <v>45846</v>
      </c>
      <c r="D1207" s="7">
        <v>45849</v>
      </c>
      <c r="E1207" s="24">
        <v>176</v>
      </c>
      <c r="F1207" s="26">
        <f t="shared" si="131"/>
        <v>176</v>
      </c>
      <c r="G1207" s="8" t="s">
        <v>1160</v>
      </c>
      <c r="H1207" s="8"/>
      <c r="I1207" s="8">
        <v>1</v>
      </c>
      <c r="J1207" s="8">
        <v>1</v>
      </c>
      <c r="K1207" s="8">
        <f t="shared" si="130"/>
        <v>0</v>
      </c>
      <c r="L1207" s="6" t="s">
        <v>1177</v>
      </c>
      <c r="M1207" s="7">
        <v>45850</v>
      </c>
      <c r="N1207" s="9">
        <v>25575</v>
      </c>
      <c r="O1207" s="6" t="s">
        <v>623</v>
      </c>
      <c r="P1207" s="54">
        <v>58153121121</v>
      </c>
      <c r="Q1207" s="54" t="s">
        <v>46</v>
      </c>
      <c r="R1207" s="10">
        <v>-20</v>
      </c>
      <c r="S1207" s="40"/>
      <c r="T1207" s="6" t="s">
        <v>1158</v>
      </c>
      <c r="U1207" s="6" t="str">
        <f>VLOOKUP(O1207,'Customer List'!B:C,2,)</f>
        <v>Bhuvneshwar</v>
      </c>
      <c r="V1207" s="47"/>
      <c r="W1207" s="7">
        <v>45853</v>
      </c>
      <c r="X1207" s="6">
        <f t="shared" si="132"/>
        <v>3</v>
      </c>
      <c r="Y1207" s="6" t="str">
        <f t="shared" si="133"/>
        <v>Saturday</v>
      </c>
      <c r="Z1207" s="6" t="str">
        <f t="shared" si="134"/>
        <v>Tuesday</v>
      </c>
    </row>
    <row r="1208" spans="1:26" x14ac:dyDescent="0.25">
      <c r="A1208" s="6">
        <f t="shared" si="135"/>
        <v>1207</v>
      </c>
      <c r="B1208" s="6" t="s">
        <v>1183</v>
      </c>
      <c r="C1208" s="7">
        <v>45834</v>
      </c>
      <c r="D1208" s="7">
        <v>45850</v>
      </c>
      <c r="E1208" s="24">
        <v>150</v>
      </c>
      <c r="F1208" s="26">
        <f t="shared" si="131"/>
        <v>150</v>
      </c>
      <c r="G1208" s="8" t="s">
        <v>1184</v>
      </c>
      <c r="H1208" s="8"/>
      <c r="I1208" s="8">
        <v>1</v>
      </c>
      <c r="J1208" s="8">
        <v>1</v>
      </c>
      <c r="K1208" s="8">
        <f t="shared" ref="K1208" si="136">I1208-J1208</f>
        <v>0</v>
      </c>
      <c r="L1208" s="6" t="s">
        <v>2164</v>
      </c>
      <c r="M1208" s="7">
        <v>45867</v>
      </c>
      <c r="N1208" s="9">
        <v>15000</v>
      </c>
      <c r="O1208" s="6" t="s">
        <v>625</v>
      </c>
      <c r="P1208" s="54" t="s">
        <v>642</v>
      </c>
      <c r="Q1208" s="54" t="s">
        <v>731</v>
      </c>
      <c r="R1208" s="10">
        <v>4</v>
      </c>
      <c r="S1208" s="40" t="s">
        <v>1195</v>
      </c>
      <c r="T1208" s="6" t="s">
        <v>214</v>
      </c>
      <c r="U1208" s="6" t="str">
        <f>VLOOKUP(O1208,'Customer List'!B:C,2,)</f>
        <v>Delhi</v>
      </c>
      <c r="V1208" s="47"/>
      <c r="W1208" s="7"/>
      <c r="X1208" s="6" t="str">
        <f t="shared" si="132"/>
        <v/>
      </c>
      <c r="Y1208" s="6" t="str">
        <f t="shared" si="133"/>
        <v>Tuesday</v>
      </c>
      <c r="Z1208" s="6" t="str">
        <f t="shared" si="134"/>
        <v/>
      </c>
    </row>
    <row r="1209" spans="1:26" x14ac:dyDescent="0.25">
      <c r="A1209" s="6">
        <f t="shared" si="135"/>
        <v>1208</v>
      </c>
      <c r="B1209" s="6" t="s">
        <v>1183</v>
      </c>
      <c r="C1209" s="7">
        <v>45834</v>
      </c>
      <c r="D1209" s="7">
        <v>45850</v>
      </c>
      <c r="E1209" s="24">
        <v>150</v>
      </c>
      <c r="F1209" s="26">
        <f t="shared" si="131"/>
        <v>150</v>
      </c>
      <c r="G1209" s="8" t="s">
        <v>1185</v>
      </c>
      <c r="H1209" s="8"/>
      <c r="I1209" s="8">
        <v>1</v>
      </c>
      <c r="J1209" s="8">
        <v>1</v>
      </c>
      <c r="K1209" s="8">
        <f t="shared" ref="K1209:K1245" si="137">I1209-J1209</f>
        <v>0</v>
      </c>
      <c r="L1209" s="6" t="s">
        <v>2164</v>
      </c>
      <c r="M1209" s="7">
        <v>45867</v>
      </c>
      <c r="N1209" s="9">
        <v>15000</v>
      </c>
      <c r="O1209" s="6" t="s">
        <v>625</v>
      </c>
      <c r="P1209" s="54" t="s">
        <v>642</v>
      </c>
      <c r="Q1209" s="54" t="s">
        <v>731</v>
      </c>
      <c r="R1209" s="10">
        <v>4</v>
      </c>
      <c r="S1209" s="40" t="s">
        <v>1195</v>
      </c>
      <c r="T1209" s="6" t="s">
        <v>214</v>
      </c>
      <c r="U1209" s="6" t="str">
        <f>VLOOKUP(O1209,'Customer List'!B:C,2,)</f>
        <v>Delhi</v>
      </c>
      <c r="V1209" s="47"/>
      <c r="W1209" s="7"/>
      <c r="X1209" s="6" t="str">
        <f t="shared" si="132"/>
        <v/>
      </c>
      <c r="Y1209" s="6" t="str">
        <f t="shared" si="133"/>
        <v>Tuesday</v>
      </c>
      <c r="Z1209" s="6" t="str">
        <f t="shared" si="134"/>
        <v/>
      </c>
    </row>
    <row r="1210" spans="1:26" x14ac:dyDescent="0.25">
      <c r="A1210" s="6">
        <f t="shared" si="135"/>
        <v>1209</v>
      </c>
      <c r="B1210" s="6" t="s">
        <v>1183</v>
      </c>
      <c r="C1210" s="7">
        <v>45834</v>
      </c>
      <c r="D1210" s="7">
        <v>45850</v>
      </c>
      <c r="E1210" s="24">
        <v>150</v>
      </c>
      <c r="F1210" s="26">
        <f t="shared" si="131"/>
        <v>150</v>
      </c>
      <c r="G1210" s="8" t="s">
        <v>1186</v>
      </c>
      <c r="H1210" s="8"/>
      <c r="I1210" s="8">
        <v>1</v>
      </c>
      <c r="J1210" s="8">
        <v>1</v>
      </c>
      <c r="K1210" s="8">
        <f t="shared" si="137"/>
        <v>0</v>
      </c>
      <c r="L1210" s="6" t="s">
        <v>2164</v>
      </c>
      <c r="M1210" s="7">
        <v>45867</v>
      </c>
      <c r="N1210" s="9">
        <v>15000</v>
      </c>
      <c r="O1210" s="6" t="s">
        <v>625</v>
      </c>
      <c r="P1210" s="54" t="s">
        <v>642</v>
      </c>
      <c r="Q1210" s="54" t="s">
        <v>731</v>
      </c>
      <c r="R1210" s="10">
        <v>4</v>
      </c>
      <c r="S1210" s="40" t="s">
        <v>1195</v>
      </c>
      <c r="T1210" s="6" t="s">
        <v>214</v>
      </c>
      <c r="U1210" s="6" t="str">
        <f>VLOOKUP(O1210,'Customer List'!B:C,2,)</f>
        <v>Delhi</v>
      </c>
      <c r="V1210" s="47"/>
      <c r="W1210" s="7"/>
      <c r="X1210" s="6" t="str">
        <f t="shared" si="132"/>
        <v/>
      </c>
      <c r="Y1210" s="6" t="str">
        <f t="shared" si="133"/>
        <v>Tuesday</v>
      </c>
      <c r="Z1210" s="6" t="str">
        <f t="shared" si="134"/>
        <v/>
      </c>
    </row>
    <row r="1211" spans="1:26" x14ac:dyDescent="0.25">
      <c r="A1211" s="6">
        <f t="shared" si="135"/>
        <v>1210</v>
      </c>
      <c r="B1211" s="6">
        <v>175754</v>
      </c>
      <c r="C1211" s="7">
        <v>45849</v>
      </c>
      <c r="D1211" s="7">
        <v>45854</v>
      </c>
      <c r="E1211" s="24">
        <v>51.6</v>
      </c>
      <c r="F1211" s="26">
        <f t="shared" si="131"/>
        <v>51.6</v>
      </c>
      <c r="G1211" s="8" t="s">
        <v>952</v>
      </c>
      <c r="H1211" s="8"/>
      <c r="I1211" s="8">
        <v>1</v>
      </c>
      <c r="J1211" s="8">
        <v>1</v>
      </c>
      <c r="K1211" s="8">
        <f t="shared" si="137"/>
        <v>0</v>
      </c>
      <c r="L1211" s="6" t="s">
        <v>1241</v>
      </c>
      <c r="M1211" s="7">
        <v>45854</v>
      </c>
      <c r="N1211" s="9">
        <v>16254</v>
      </c>
      <c r="O1211" s="6" t="s">
        <v>631</v>
      </c>
      <c r="P1211" s="54" t="s">
        <v>642</v>
      </c>
      <c r="Q1211" s="54" t="s">
        <v>643</v>
      </c>
      <c r="R1211" s="10">
        <v>4</v>
      </c>
      <c r="S1211" s="40"/>
      <c r="T1211" s="6" t="s">
        <v>1228</v>
      </c>
      <c r="U1211" s="6" t="str">
        <f>VLOOKUP(O1211,'Customer List'!B:C,2,)</f>
        <v>Delhi</v>
      </c>
      <c r="V1211" s="47"/>
      <c r="W1211" s="7"/>
      <c r="X1211" s="6" t="str">
        <f t="shared" si="132"/>
        <v/>
      </c>
      <c r="Y1211" s="6" t="str">
        <f t="shared" si="133"/>
        <v>Wednesday</v>
      </c>
      <c r="Z1211" s="6" t="str">
        <f t="shared" si="134"/>
        <v/>
      </c>
    </row>
    <row r="1212" spans="1:26" x14ac:dyDescent="0.25">
      <c r="A1212" s="6">
        <f t="shared" si="135"/>
        <v>1211</v>
      </c>
      <c r="B1212" s="6">
        <v>175754</v>
      </c>
      <c r="C1212" s="7">
        <v>45849</v>
      </c>
      <c r="D1212" s="7">
        <v>45854</v>
      </c>
      <c r="E1212" s="24">
        <v>51.6</v>
      </c>
      <c r="F1212" s="26">
        <f t="shared" si="131"/>
        <v>51.6</v>
      </c>
      <c r="G1212" s="8" t="s">
        <v>1223</v>
      </c>
      <c r="H1212" s="8"/>
      <c r="I1212" s="8">
        <v>1</v>
      </c>
      <c r="J1212" s="8">
        <v>1</v>
      </c>
      <c r="K1212" s="8">
        <f t="shared" si="137"/>
        <v>0</v>
      </c>
      <c r="L1212" s="6" t="s">
        <v>1241</v>
      </c>
      <c r="M1212" s="7">
        <v>45854</v>
      </c>
      <c r="N1212" s="9">
        <v>16254</v>
      </c>
      <c r="O1212" s="6" t="s">
        <v>631</v>
      </c>
      <c r="P1212" s="54" t="s">
        <v>642</v>
      </c>
      <c r="Q1212" s="54" t="s">
        <v>643</v>
      </c>
      <c r="R1212" s="10">
        <v>4</v>
      </c>
      <c r="S1212" s="40"/>
      <c r="T1212" s="6" t="s">
        <v>1228</v>
      </c>
      <c r="U1212" s="6" t="str">
        <f>VLOOKUP(O1212,'Customer List'!B:C,2,)</f>
        <v>Delhi</v>
      </c>
      <c r="V1212" s="47"/>
      <c r="W1212" s="7"/>
      <c r="X1212" s="6" t="str">
        <f t="shared" si="132"/>
        <v/>
      </c>
      <c r="Y1212" s="6" t="str">
        <f t="shared" si="133"/>
        <v>Wednesday</v>
      </c>
      <c r="Z1212" s="6" t="str">
        <f t="shared" si="134"/>
        <v/>
      </c>
    </row>
    <row r="1213" spans="1:26" x14ac:dyDescent="0.25">
      <c r="A1213" s="6">
        <f t="shared" si="135"/>
        <v>1212</v>
      </c>
      <c r="B1213" s="6">
        <v>175754</v>
      </c>
      <c r="C1213" s="7">
        <v>45849</v>
      </c>
      <c r="D1213" s="7">
        <v>45854</v>
      </c>
      <c r="E1213" s="24">
        <v>51.6</v>
      </c>
      <c r="F1213" s="26">
        <f t="shared" si="131"/>
        <v>51.6</v>
      </c>
      <c r="G1213" s="8" t="s">
        <v>1224</v>
      </c>
      <c r="H1213" s="8"/>
      <c r="I1213" s="8">
        <v>1</v>
      </c>
      <c r="J1213" s="8">
        <v>1</v>
      </c>
      <c r="K1213" s="8">
        <f t="shared" si="137"/>
        <v>0</v>
      </c>
      <c r="L1213" s="6" t="s">
        <v>1241</v>
      </c>
      <c r="M1213" s="7">
        <v>45854</v>
      </c>
      <c r="N1213" s="9">
        <v>16254</v>
      </c>
      <c r="O1213" s="6" t="s">
        <v>631</v>
      </c>
      <c r="P1213" s="54" t="s">
        <v>642</v>
      </c>
      <c r="Q1213" s="54" t="s">
        <v>643</v>
      </c>
      <c r="R1213" s="10">
        <v>4</v>
      </c>
      <c r="S1213" s="40"/>
      <c r="T1213" s="6" t="s">
        <v>1228</v>
      </c>
      <c r="U1213" s="6" t="str">
        <f>VLOOKUP(O1213,'Customer List'!B:C,2,)</f>
        <v>Delhi</v>
      </c>
      <c r="V1213" s="47"/>
      <c r="W1213" s="7"/>
      <c r="X1213" s="6" t="str">
        <f t="shared" si="132"/>
        <v/>
      </c>
      <c r="Y1213" s="6" t="str">
        <f t="shared" si="133"/>
        <v>Wednesday</v>
      </c>
      <c r="Z1213" s="6" t="str">
        <f t="shared" si="134"/>
        <v/>
      </c>
    </row>
    <row r="1214" spans="1:26" x14ac:dyDescent="0.25">
      <c r="A1214" s="6">
        <f t="shared" si="135"/>
        <v>1213</v>
      </c>
      <c r="B1214" s="6">
        <v>175754</v>
      </c>
      <c r="C1214" s="7">
        <v>45849</v>
      </c>
      <c r="D1214" s="7">
        <v>45854</v>
      </c>
      <c r="E1214" s="24">
        <v>189</v>
      </c>
      <c r="F1214" s="26">
        <f t="shared" si="131"/>
        <v>189</v>
      </c>
      <c r="G1214" s="8" t="s">
        <v>453</v>
      </c>
      <c r="H1214" s="8"/>
      <c r="I1214" s="8">
        <v>1</v>
      </c>
      <c r="J1214" s="8">
        <v>1</v>
      </c>
      <c r="K1214" s="8">
        <f t="shared" si="137"/>
        <v>0</v>
      </c>
      <c r="L1214" s="6" t="s">
        <v>1935</v>
      </c>
      <c r="M1214" s="7">
        <v>45857</v>
      </c>
      <c r="N1214" s="9">
        <v>49612.5</v>
      </c>
      <c r="O1214" s="6" t="s">
        <v>1229</v>
      </c>
      <c r="P1214" s="54">
        <v>58153395145</v>
      </c>
      <c r="Q1214" s="54" t="s">
        <v>46</v>
      </c>
      <c r="R1214" s="10">
        <v>4</v>
      </c>
      <c r="S1214" s="40"/>
      <c r="T1214" s="6" t="s">
        <v>1228</v>
      </c>
      <c r="U1214" s="6" t="str">
        <f>VLOOKUP(O1214,'Customer List'!B:C,2,)</f>
        <v>bhopal</v>
      </c>
      <c r="V1214" s="47"/>
      <c r="W1214" s="7">
        <v>45859</v>
      </c>
      <c r="X1214" s="6">
        <f t="shared" si="132"/>
        <v>2</v>
      </c>
      <c r="Y1214" s="6" t="str">
        <f t="shared" si="133"/>
        <v>Saturday</v>
      </c>
      <c r="Z1214" s="6" t="str">
        <f t="shared" si="134"/>
        <v>Monday</v>
      </c>
    </row>
    <row r="1215" spans="1:26" x14ac:dyDescent="0.25">
      <c r="A1215" s="6">
        <f t="shared" si="135"/>
        <v>1214</v>
      </c>
      <c r="B1215" s="6">
        <v>175754</v>
      </c>
      <c r="C1215" s="7">
        <v>45849</v>
      </c>
      <c r="D1215" s="7">
        <v>45854</v>
      </c>
      <c r="E1215" s="24">
        <v>103.2</v>
      </c>
      <c r="F1215" s="26">
        <f t="shared" si="131"/>
        <v>206.4</v>
      </c>
      <c r="G1215" s="8" t="s">
        <v>1225</v>
      </c>
      <c r="H1215" s="8"/>
      <c r="I1215" s="8">
        <v>2</v>
      </c>
      <c r="J1215" s="8">
        <v>2</v>
      </c>
      <c r="K1215" s="8">
        <f t="shared" si="137"/>
        <v>0</v>
      </c>
      <c r="L1215" s="6" t="s">
        <v>1935</v>
      </c>
      <c r="M1215" s="7">
        <v>45857</v>
      </c>
      <c r="N1215" s="9">
        <v>27090</v>
      </c>
      <c r="O1215" s="6" t="s">
        <v>1229</v>
      </c>
      <c r="P1215" s="54">
        <v>58153395145</v>
      </c>
      <c r="Q1215" s="54" t="s">
        <v>46</v>
      </c>
      <c r="R1215" s="10">
        <v>4</v>
      </c>
      <c r="S1215" s="40"/>
      <c r="T1215" s="6" t="s">
        <v>1228</v>
      </c>
      <c r="U1215" s="6" t="str">
        <f>VLOOKUP(O1215,'Customer List'!B:C,2,)</f>
        <v>bhopal</v>
      </c>
      <c r="V1215" s="47"/>
      <c r="W1215" s="7">
        <v>45859</v>
      </c>
      <c r="X1215" s="6">
        <f t="shared" si="132"/>
        <v>2</v>
      </c>
      <c r="Y1215" s="6" t="str">
        <f t="shared" si="133"/>
        <v>Saturday</v>
      </c>
      <c r="Z1215" s="6" t="str">
        <f t="shared" si="134"/>
        <v>Monday</v>
      </c>
    </row>
    <row r="1216" spans="1:26" x14ac:dyDescent="0.25">
      <c r="A1216" s="6">
        <f t="shared" si="135"/>
        <v>1215</v>
      </c>
      <c r="B1216" s="6">
        <v>175754</v>
      </c>
      <c r="C1216" s="7">
        <v>45849</v>
      </c>
      <c r="D1216" s="7">
        <v>45854</v>
      </c>
      <c r="E1216" s="24">
        <v>103.2</v>
      </c>
      <c r="F1216" s="26">
        <f t="shared" si="131"/>
        <v>206.4</v>
      </c>
      <c r="G1216" s="8" t="s">
        <v>1226</v>
      </c>
      <c r="H1216" s="8"/>
      <c r="I1216" s="8">
        <v>2</v>
      </c>
      <c r="J1216" s="8">
        <v>2</v>
      </c>
      <c r="K1216" s="8">
        <f t="shared" si="137"/>
        <v>0</v>
      </c>
      <c r="L1216" s="6" t="s">
        <v>1935</v>
      </c>
      <c r="M1216" s="7">
        <v>45857</v>
      </c>
      <c r="N1216" s="9">
        <v>27090</v>
      </c>
      <c r="O1216" s="6" t="s">
        <v>1229</v>
      </c>
      <c r="P1216" s="54">
        <v>58153395145</v>
      </c>
      <c r="Q1216" s="54" t="s">
        <v>46</v>
      </c>
      <c r="R1216" s="10">
        <v>4</v>
      </c>
      <c r="S1216" s="40"/>
      <c r="T1216" s="6" t="s">
        <v>1228</v>
      </c>
      <c r="U1216" s="6" t="str">
        <f>VLOOKUP(O1216,'Customer List'!B:C,2,)</f>
        <v>bhopal</v>
      </c>
      <c r="V1216" s="47"/>
      <c r="W1216" s="7">
        <v>45859</v>
      </c>
      <c r="X1216" s="6">
        <f t="shared" si="132"/>
        <v>2</v>
      </c>
      <c r="Y1216" s="6" t="str">
        <f t="shared" si="133"/>
        <v>Saturday</v>
      </c>
      <c r="Z1216" s="6" t="str">
        <f t="shared" si="134"/>
        <v>Monday</v>
      </c>
    </row>
    <row r="1217" spans="1:26" x14ac:dyDescent="0.25">
      <c r="A1217" s="6">
        <f t="shared" si="135"/>
        <v>1216</v>
      </c>
      <c r="B1217" s="6">
        <v>175754</v>
      </c>
      <c r="C1217" s="7">
        <v>45849</v>
      </c>
      <c r="D1217" s="7">
        <v>45854</v>
      </c>
      <c r="E1217" s="24">
        <v>146.76</v>
      </c>
      <c r="F1217" s="26">
        <f t="shared" si="131"/>
        <v>146.76</v>
      </c>
      <c r="G1217" s="8" t="s">
        <v>1227</v>
      </c>
      <c r="H1217" s="8"/>
      <c r="I1217" s="8">
        <v>1</v>
      </c>
      <c r="J1217" s="8">
        <v>1</v>
      </c>
      <c r="K1217" s="8">
        <f t="shared" si="137"/>
        <v>0</v>
      </c>
      <c r="L1217" s="6" t="s">
        <v>1935</v>
      </c>
      <c r="M1217" s="7">
        <v>45857</v>
      </c>
      <c r="N1217" s="9">
        <v>49612.5</v>
      </c>
      <c r="O1217" s="6" t="s">
        <v>1229</v>
      </c>
      <c r="P1217" s="54">
        <v>58153395145</v>
      </c>
      <c r="Q1217" s="54" t="s">
        <v>46</v>
      </c>
      <c r="R1217" s="10">
        <v>4</v>
      </c>
      <c r="S1217" s="40"/>
      <c r="T1217" s="6" t="s">
        <v>1228</v>
      </c>
      <c r="U1217" s="6" t="str">
        <f>VLOOKUP(O1217,'Customer List'!B:C,2,)</f>
        <v>bhopal</v>
      </c>
      <c r="V1217" s="47"/>
      <c r="W1217" s="7">
        <v>45859</v>
      </c>
      <c r="X1217" s="6">
        <f t="shared" si="132"/>
        <v>2</v>
      </c>
      <c r="Y1217" s="6" t="str">
        <f t="shared" si="133"/>
        <v>Saturday</v>
      </c>
      <c r="Z1217" s="6" t="str">
        <f t="shared" si="134"/>
        <v>Monday</v>
      </c>
    </row>
    <row r="1218" spans="1:26" x14ac:dyDescent="0.25">
      <c r="A1218" s="6">
        <f t="shared" si="135"/>
        <v>1217</v>
      </c>
      <c r="B1218" s="6" t="s">
        <v>1230</v>
      </c>
      <c r="C1218" s="7">
        <v>45849</v>
      </c>
      <c r="D1218" s="7">
        <v>45854</v>
      </c>
      <c r="E1218" s="24">
        <v>354</v>
      </c>
      <c r="F1218" s="26">
        <f t="shared" si="131"/>
        <v>354</v>
      </c>
      <c r="G1218" s="8">
        <v>79518</v>
      </c>
      <c r="H1218" s="8"/>
      <c r="I1218" s="8">
        <v>1</v>
      </c>
      <c r="J1218" s="8">
        <v>1</v>
      </c>
      <c r="K1218" s="8">
        <f t="shared" si="137"/>
        <v>0</v>
      </c>
      <c r="L1218" s="6" t="s">
        <v>1931</v>
      </c>
      <c r="M1218" s="7">
        <v>45857</v>
      </c>
      <c r="N1218" s="9">
        <v>67112</v>
      </c>
      <c r="O1218" s="6" t="s">
        <v>421</v>
      </c>
      <c r="P1218" s="54">
        <v>58153396302</v>
      </c>
      <c r="Q1218" s="54" t="s">
        <v>46</v>
      </c>
      <c r="R1218" s="10">
        <v>-20</v>
      </c>
      <c r="S1218" s="40"/>
      <c r="T1218" s="6" t="s">
        <v>498</v>
      </c>
      <c r="U1218" s="6" t="str">
        <f>VLOOKUP(O1218,'Customer List'!B:C,2,)</f>
        <v>Kolkata</v>
      </c>
      <c r="V1218" s="47"/>
      <c r="W1218" s="7">
        <v>45859</v>
      </c>
      <c r="X1218" s="6">
        <f t="shared" si="132"/>
        <v>2</v>
      </c>
      <c r="Y1218" s="6" t="str">
        <f t="shared" si="133"/>
        <v>Saturday</v>
      </c>
      <c r="Z1218" s="6" t="str">
        <f t="shared" si="134"/>
        <v>Monday</v>
      </c>
    </row>
    <row r="1219" spans="1:26" x14ac:dyDescent="0.25">
      <c r="A1219" s="6">
        <f t="shared" si="135"/>
        <v>1218</v>
      </c>
      <c r="B1219" s="6" t="s">
        <v>1230</v>
      </c>
      <c r="C1219" s="7">
        <v>45849</v>
      </c>
      <c r="D1219" s="7">
        <v>45854</v>
      </c>
      <c r="E1219" s="24">
        <v>354</v>
      </c>
      <c r="F1219" s="26">
        <f t="shared" si="131"/>
        <v>354</v>
      </c>
      <c r="G1219" s="8">
        <v>79520</v>
      </c>
      <c r="H1219" s="8"/>
      <c r="I1219" s="8">
        <v>1</v>
      </c>
      <c r="J1219" s="8">
        <v>1</v>
      </c>
      <c r="K1219" s="8">
        <f t="shared" si="137"/>
        <v>0</v>
      </c>
      <c r="L1219" s="6" t="s">
        <v>1931</v>
      </c>
      <c r="M1219" s="7">
        <v>45857</v>
      </c>
      <c r="N1219" s="9">
        <v>67112</v>
      </c>
      <c r="O1219" s="6" t="s">
        <v>421</v>
      </c>
      <c r="P1219" s="54">
        <v>58153396302</v>
      </c>
      <c r="Q1219" s="54" t="s">
        <v>46</v>
      </c>
      <c r="R1219" s="10">
        <v>-20</v>
      </c>
      <c r="S1219" s="40"/>
      <c r="T1219" s="6" t="s">
        <v>498</v>
      </c>
      <c r="U1219" s="6" t="str">
        <f>VLOOKUP(O1219,'Customer List'!B:C,2,)</f>
        <v>Kolkata</v>
      </c>
      <c r="V1219" s="47"/>
      <c r="W1219" s="7">
        <v>45859</v>
      </c>
      <c r="X1219" s="6">
        <f t="shared" si="132"/>
        <v>2</v>
      </c>
      <c r="Y1219" s="6" t="str">
        <f t="shared" si="133"/>
        <v>Saturday</v>
      </c>
      <c r="Z1219" s="6" t="str">
        <f t="shared" si="134"/>
        <v>Monday</v>
      </c>
    </row>
    <row r="1220" spans="1:26" x14ac:dyDescent="0.25">
      <c r="A1220" s="6">
        <f t="shared" si="135"/>
        <v>1219</v>
      </c>
      <c r="B1220" s="6" t="s">
        <v>1230</v>
      </c>
      <c r="C1220" s="7">
        <v>45849</v>
      </c>
      <c r="D1220" s="7">
        <v>45854</v>
      </c>
      <c r="E1220" s="24">
        <v>354</v>
      </c>
      <c r="F1220" s="26">
        <f t="shared" ref="F1220:F1283" si="138">E1220*I1220</f>
        <v>354</v>
      </c>
      <c r="G1220" s="8">
        <v>79521</v>
      </c>
      <c r="H1220" s="8"/>
      <c r="I1220" s="8">
        <v>1</v>
      </c>
      <c r="J1220" s="8">
        <v>1</v>
      </c>
      <c r="K1220" s="8">
        <f t="shared" si="137"/>
        <v>0</v>
      </c>
      <c r="L1220" s="6" t="s">
        <v>1931</v>
      </c>
      <c r="M1220" s="7">
        <v>45857</v>
      </c>
      <c r="N1220" s="9">
        <v>67112</v>
      </c>
      <c r="O1220" s="6" t="s">
        <v>421</v>
      </c>
      <c r="P1220" s="54">
        <v>58153396302</v>
      </c>
      <c r="Q1220" s="54" t="s">
        <v>46</v>
      </c>
      <c r="R1220" s="10">
        <v>-20</v>
      </c>
      <c r="S1220" s="40"/>
      <c r="T1220" s="6" t="s">
        <v>498</v>
      </c>
      <c r="U1220" s="6" t="str">
        <f>VLOOKUP(O1220,'Customer List'!B:C,2,)</f>
        <v>Kolkata</v>
      </c>
      <c r="V1220" s="47"/>
      <c r="W1220" s="7">
        <v>45859</v>
      </c>
      <c r="X1220" s="6">
        <f t="shared" si="132"/>
        <v>2</v>
      </c>
      <c r="Y1220" s="6" t="str">
        <f t="shared" si="133"/>
        <v>Saturday</v>
      </c>
      <c r="Z1220" s="6" t="str">
        <f t="shared" si="134"/>
        <v>Monday</v>
      </c>
    </row>
    <row r="1221" spans="1:26" x14ac:dyDescent="0.25">
      <c r="A1221" s="6">
        <f t="shared" si="135"/>
        <v>1220</v>
      </c>
      <c r="B1221" s="6" t="s">
        <v>1230</v>
      </c>
      <c r="C1221" s="7">
        <v>45849</v>
      </c>
      <c r="D1221" s="7">
        <v>45854</v>
      </c>
      <c r="E1221" s="24">
        <v>354</v>
      </c>
      <c r="F1221" s="26">
        <f t="shared" si="138"/>
        <v>354</v>
      </c>
      <c r="G1221" s="8">
        <v>79527</v>
      </c>
      <c r="H1221" s="8"/>
      <c r="I1221" s="8">
        <v>1</v>
      </c>
      <c r="J1221" s="8">
        <v>1</v>
      </c>
      <c r="K1221" s="8">
        <f t="shared" si="137"/>
        <v>0</v>
      </c>
      <c r="L1221" s="6" t="s">
        <v>1931</v>
      </c>
      <c r="M1221" s="7">
        <v>45857</v>
      </c>
      <c r="N1221" s="9">
        <v>67112</v>
      </c>
      <c r="O1221" s="6" t="s">
        <v>421</v>
      </c>
      <c r="P1221" s="54">
        <v>58153396302</v>
      </c>
      <c r="Q1221" s="54" t="s">
        <v>46</v>
      </c>
      <c r="R1221" s="10">
        <v>-20</v>
      </c>
      <c r="S1221" s="40"/>
      <c r="T1221" s="6" t="s">
        <v>498</v>
      </c>
      <c r="U1221" s="6" t="str">
        <f>VLOOKUP(O1221,'Customer List'!B:C,2,)</f>
        <v>Kolkata</v>
      </c>
      <c r="V1221" s="47"/>
      <c r="W1221" s="7">
        <v>45859</v>
      </c>
      <c r="X1221" s="6">
        <f t="shared" ref="X1221:X1284" si="139">IF(W1221="", "", W1221-M1221)</f>
        <v>2</v>
      </c>
      <c r="Y1221" s="6" t="str">
        <f t="shared" ref="Y1221:Y1284" si="140">IF(M1221="", "", TEXT(M1221, "dddd"))</f>
        <v>Saturday</v>
      </c>
      <c r="Z1221" s="6" t="str">
        <f t="shared" ref="Z1221:Z1284" si="141">IF(W1221="", "", TEXT(W1221, "dddd"))</f>
        <v>Monday</v>
      </c>
    </row>
    <row r="1222" spans="1:26" x14ac:dyDescent="0.25">
      <c r="A1222" s="6">
        <f t="shared" si="135"/>
        <v>1221</v>
      </c>
      <c r="B1222" s="6" t="s">
        <v>1231</v>
      </c>
      <c r="C1222" s="7">
        <v>45849</v>
      </c>
      <c r="D1222" s="7">
        <v>45854</v>
      </c>
      <c r="E1222" s="24">
        <v>498</v>
      </c>
      <c r="F1222" s="26">
        <f t="shared" si="138"/>
        <v>498</v>
      </c>
      <c r="G1222" s="8" t="s">
        <v>1232</v>
      </c>
      <c r="H1222" s="8"/>
      <c r="I1222" s="8">
        <v>1</v>
      </c>
      <c r="J1222" s="8">
        <v>1</v>
      </c>
      <c r="K1222" s="8">
        <f t="shared" si="137"/>
        <v>0</v>
      </c>
      <c r="L1222" s="6" t="s">
        <v>1243</v>
      </c>
      <c r="M1222" s="7">
        <v>45854</v>
      </c>
      <c r="N1222" s="9">
        <v>83000</v>
      </c>
      <c r="O1222" s="6" t="s">
        <v>214</v>
      </c>
      <c r="P1222" s="54" t="s">
        <v>642</v>
      </c>
      <c r="Q1222" s="54" t="s">
        <v>643</v>
      </c>
      <c r="R1222" s="10">
        <v>-20</v>
      </c>
      <c r="S1222" s="40"/>
      <c r="T1222" s="6" t="s">
        <v>498</v>
      </c>
      <c r="U1222" s="6" t="str">
        <f>VLOOKUP(O1222,'Customer List'!B:C,2,)</f>
        <v>Delhi</v>
      </c>
      <c r="V1222" s="47"/>
      <c r="W1222" s="7"/>
      <c r="X1222" s="6" t="str">
        <f t="shared" si="139"/>
        <v/>
      </c>
      <c r="Y1222" s="6" t="str">
        <f t="shared" si="140"/>
        <v>Wednesday</v>
      </c>
      <c r="Z1222" s="6" t="str">
        <f t="shared" si="141"/>
        <v/>
      </c>
    </row>
    <row r="1223" spans="1:26" x14ac:dyDescent="0.25">
      <c r="A1223" s="6">
        <f t="shared" si="135"/>
        <v>1222</v>
      </c>
      <c r="B1223" s="6">
        <v>44409</v>
      </c>
      <c r="C1223" s="7">
        <v>45849</v>
      </c>
      <c r="D1223" s="7">
        <v>45854</v>
      </c>
      <c r="E1223" s="24">
        <v>355.1</v>
      </c>
      <c r="F1223" s="26">
        <f t="shared" si="138"/>
        <v>355.1</v>
      </c>
      <c r="G1223" s="8" t="s">
        <v>1233</v>
      </c>
      <c r="H1223" s="8"/>
      <c r="I1223" s="8">
        <v>1</v>
      </c>
      <c r="J1223" s="8">
        <v>1</v>
      </c>
      <c r="K1223" s="8">
        <f t="shared" si="137"/>
        <v>0</v>
      </c>
      <c r="L1223" s="6" t="s">
        <v>1934</v>
      </c>
      <c r="M1223" s="7">
        <v>45857</v>
      </c>
      <c r="N1223" s="9">
        <v>48230</v>
      </c>
      <c r="O1223" s="6" t="s">
        <v>635</v>
      </c>
      <c r="P1223" s="54">
        <v>58153395624</v>
      </c>
      <c r="Q1223" s="54" t="s">
        <v>46</v>
      </c>
      <c r="R1223" s="10">
        <v>-20</v>
      </c>
      <c r="S1223" s="40" t="s">
        <v>1240</v>
      </c>
      <c r="T1223" s="6" t="s">
        <v>574</v>
      </c>
      <c r="U1223" s="6" t="str">
        <f>VLOOKUP(O1223,'Customer List'!B:C,2,)</f>
        <v>Gujrat</v>
      </c>
      <c r="V1223" s="47"/>
      <c r="W1223" s="7">
        <v>45859</v>
      </c>
      <c r="X1223" s="6">
        <f t="shared" si="139"/>
        <v>2</v>
      </c>
      <c r="Y1223" s="6" t="str">
        <f t="shared" si="140"/>
        <v>Saturday</v>
      </c>
      <c r="Z1223" s="6" t="str">
        <f t="shared" si="141"/>
        <v>Monday</v>
      </c>
    </row>
    <row r="1224" spans="1:26" x14ac:dyDescent="0.25">
      <c r="A1224" s="6">
        <f t="shared" si="135"/>
        <v>1223</v>
      </c>
      <c r="B1224" s="6">
        <v>44409</v>
      </c>
      <c r="C1224" s="7">
        <v>45849</v>
      </c>
      <c r="D1224" s="7">
        <v>45854</v>
      </c>
      <c r="E1224" s="24">
        <v>355.1</v>
      </c>
      <c r="F1224" s="26">
        <f t="shared" si="138"/>
        <v>355.1</v>
      </c>
      <c r="G1224" s="8" t="s">
        <v>1234</v>
      </c>
      <c r="H1224" s="8"/>
      <c r="I1224" s="8">
        <v>1</v>
      </c>
      <c r="J1224" s="8">
        <v>1</v>
      </c>
      <c r="K1224" s="8">
        <f t="shared" si="137"/>
        <v>0</v>
      </c>
      <c r="L1224" s="6" t="s">
        <v>1934</v>
      </c>
      <c r="M1224" s="7">
        <v>45857</v>
      </c>
      <c r="N1224" s="9">
        <v>48230</v>
      </c>
      <c r="O1224" s="6" t="s">
        <v>635</v>
      </c>
      <c r="P1224" s="54">
        <v>58153395624</v>
      </c>
      <c r="Q1224" s="54" t="s">
        <v>46</v>
      </c>
      <c r="R1224" s="10">
        <v>-20</v>
      </c>
      <c r="S1224" s="40" t="s">
        <v>1240</v>
      </c>
      <c r="T1224" s="6" t="s">
        <v>574</v>
      </c>
      <c r="U1224" s="6" t="str">
        <f>VLOOKUP(O1224,'Customer List'!B:C,2,)</f>
        <v>Gujrat</v>
      </c>
      <c r="V1224" s="47"/>
      <c r="W1224" s="7">
        <v>45859</v>
      </c>
      <c r="X1224" s="6">
        <f t="shared" si="139"/>
        <v>2</v>
      </c>
      <c r="Y1224" s="6" t="str">
        <f t="shared" si="140"/>
        <v>Saturday</v>
      </c>
      <c r="Z1224" s="6" t="str">
        <f t="shared" si="141"/>
        <v>Monday</v>
      </c>
    </row>
    <row r="1225" spans="1:26" x14ac:dyDescent="0.25">
      <c r="A1225" s="6">
        <f t="shared" si="135"/>
        <v>1224</v>
      </c>
      <c r="B1225" s="6">
        <v>44409</v>
      </c>
      <c r="C1225" s="7">
        <v>45849</v>
      </c>
      <c r="D1225" s="7">
        <v>45854</v>
      </c>
      <c r="E1225" s="24">
        <v>355.1</v>
      </c>
      <c r="F1225" s="26">
        <f t="shared" si="138"/>
        <v>355.1</v>
      </c>
      <c r="G1225" s="8" t="s">
        <v>1235</v>
      </c>
      <c r="H1225" s="8"/>
      <c r="I1225" s="8">
        <v>1</v>
      </c>
      <c r="J1225" s="8">
        <v>1</v>
      </c>
      <c r="K1225" s="8">
        <f t="shared" si="137"/>
        <v>0</v>
      </c>
      <c r="L1225" s="6" t="s">
        <v>1934</v>
      </c>
      <c r="M1225" s="7">
        <v>45857</v>
      </c>
      <c r="N1225" s="9">
        <v>48230</v>
      </c>
      <c r="O1225" s="6" t="s">
        <v>635</v>
      </c>
      <c r="P1225" s="54">
        <v>58153395624</v>
      </c>
      <c r="Q1225" s="54" t="s">
        <v>46</v>
      </c>
      <c r="R1225" s="10">
        <v>-20</v>
      </c>
      <c r="S1225" s="40" t="s">
        <v>1240</v>
      </c>
      <c r="T1225" s="6" t="s">
        <v>574</v>
      </c>
      <c r="U1225" s="6" t="str">
        <f>VLOOKUP(O1225,'Customer List'!B:C,2,)</f>
        <v>Gujrat</v>
      </c>
      <c r="V1225" s="47"/>
      <c r="W1225" s="7">
        <v>45859</v>
      </c>
      <c r="X1225" s="6">
        <f t="shared" si="139"/>
        <v>2</v>
      </c>
      <c r="Y1225" s="6" t="str">
        <f t="shared" si="140"/>
        <v>Saturday</v>
      </c>
      <c r="Z1225" s="6" t="str">
        <f t="shared" si="141"/>
        <v>Monday</v>
      </c>
    </row>
    <row r="1226" spans="1:26" x14ac:dyDescent="0.25">
      <c r="A1226" s="6">
        <f t="shared" si="135"/>
        <v>1225</v>
      </c>
      <c r="B1226" s="6">
        <v>44409</v>
      </c>
      <c r="C1226" s="7">
        <v>45849</v>
      </c>
      <c r="D1226" s="7">
        <v>45854</v>
      </c>
      <c r="E1226" s="24">
        <v>385</v>
      </c>
      <c r="F1226" s="26">
        <f t="shared" si="138"/>
        <v>385</v>
      </c>
      <c r="G1226" s="8" t="s">
        <v>1236</v>
      </c>
      <c r="H1226" s="8"/>
      <c r="I1226" s="8">
        <v>1</v>
      </c>
      <c r="J1226" s="8">
        <v>1</v>
      </c>
      <c r="K1226" s="8">
        <f t="shared" si="137"/>
        <v>0</v>
      </c>
      <c r="L1226" s="6" t="s">
        <v>1934</v>
      </c>
      <c r="M1226" s="7">
        <v>45857</v>
      </c>
      <c r="N1226" s="9">
        <v>51301.25</v>
      </c>
      <c r="O1226" s="6" t="s">
        <v>635</v>
      </c>
      <c r="P1226" s="54">
        <v>58153395624</v>
      </c>
      <c r="Q1226" s="54" t="s">
        <v>46</v>
      </c>
      <c r="R1226" s="10" t="s">
        <v>305</v>
      </c>
      <c r="S1226" s="40"/>
      <c r="T1226" s="6" t="s">
        <v>574</v>
      </c>
      <c r="U1226" s="6" t="str">
        <f>VLOOKUP(O1226,'Customer List'!B:C,2,)</f>
        <v>Gujrat</v>
      </c>
      <c r="V1226" s="47"/>
      <c r="W1226" s="7">
        <v>45859</v>
      </c>
      <c r="X1226" s="6">
        <f t="shared" si="139"/>
        <v>2</v>
      </c>
      <c r="Y1226" s="6" t="str">
        <f t="shared" si="140"/>
        <v>Saturday</v>
      </c>
      <c r="Z1226" s="6" t="str">
        <f t="shared" si="141"/>
        <v>Monday</v>
      </c>
    </row>
    <row r="1227" spans="1:26" x14ac:dyDescent="0.25">
      <c r="A1227" s="6">
        <f t="shared" si="135"/>
        <v>1226</v>
      </c>
      <c r="B1227" s="6">
        <v>44409</v>
      </c>
      <c r="C1227" s="7">
        <v>45849</v>
      </c>
      <c r="D1227" s="7">
        <v>45854</v>
      </c>
      <c r="E1227" s="24">
        <v>123.2</v>
      </c>
      <c r="F1227" s="26">
        <f t="shared" si="138"/>
        <v>123.2</v>
      </c>
      <c r="G1227" s="8" t="s">
        <v>1237</v>
      </c>
      <c r="H1227" s="8"/>
      <c r="I1227" s="8">
        <v>1</v>
      </c>
      <c r="J1227" s="8">
        <v>1</v>
      </c>
      <c r="K1227" s="8">
        <f t="shared" si="137"/>
        <v>0</v>
      </c>
      <c r="L1227" s="6" t="s">
        <v>1934</v>
      </c>
      <c r="M1227" s="7">
        <v>45857</v>
      </c>
      <c r="N1227" s="9">
        <v>14560</v>
      </c>
      <c r="O1227" s="6" t="s">
        <v>635</v>
      </c>
      <c r="P1227" s="54">
        <v>58153395624</v>
      </c>
      <c r="Q1227" s="54" t="s">
        <v>46</v>
      </c>
      <c r="R1227" s="10">
        <v>4</v>
      </c>
      <c r="S1227" s="40"/>
      <c r="T1227" s="6" t="s">
        <v>574</v>
      </c>
      <c r="U1227" s="6" t="str">
        <f>VLOOKUP(O1227,'Customer List'!B:C,2,)</f>
        <v>Gujrat</v>
      </c>
      <c r="V1227" s="47"/>
      <c r="W1227" s="7">
        <v>45859</v>
      </c>
      <c r="X1227" s="6">
        <f t="shared" si="139"/>
        <v>2</v>
      </c>
      <c r="Y1227" s="6" t="str">
        <f t="shared" si="140"/>
        <v>Saturday</v>
      </c>
      <c r="Z1227" s="6" t="str">
        <f t="shared" si="141"/>
        <v>Monday</v>
      </c>
    </row>
    <row r="1228" spans="1:26" x14ac:dyDescent="0.25">
      <c r="A1228" s="6">
        <f t="shared" si="135"/>
        <v>1227</v>
      </c>
      <c r="B1228" s="6">
        <v>44409</v>
      </c>
      <c r="C1228" s="7">
        <v>45849</v>
      </c>
      <c r="D1228" s="7">
        <v>45854</v>
      </c>
      <c r="E1228" s="24">
        <v>329</v>
      </c>
      <c r="F1228" s="26">
        <f t="shared" si="138"/>
        <v>329</v>
      </c>
      <c r="G1228" s="8" t="s">
        <v>1238</v>
      </c>
      <c r="H1228" s="8"/>
      <c r="I1228" s="8">
        <v>1</v>
      </c>
      <c r="J1228" s="8">
        <v>1</v>
      </c>
      <c r="K1228" s="8">
        <f t="shared" si="137"/>
        <v>0</v>
      </c>
      <c r="L1228" s="6" t="s">
        <v>2156</v>
      </c>
      <c r="M1228" s="7">
        <v>45867</v>
      </c>
      <c r="N1228" s="9">
        <v>46060</v>
      </c>
      <c r="O1228" s="6" t="s">
        <v>325</v>
      </c>
      <c r="P1228" s="54">
        <v>58153779283</v>
      </c>
      <c r="Q1228" s="54" t="s">
        <v>46</v>
      </c>
      <c r="R1228" s="10">
        <v>4</v>
      </c>
      <c r="S1228" s="40"/>
      <c r="T1228" s="6" t="s">
        <v>574</v>
      </c>
      <c r="U1228" s="6" t="str">
        <f>VLOOKUP(O1228,'Customer List'!B:C,2,)</f>
        <v>Gujrat</v>
      </c>
      <c r="V1228" s="47"/>
      <c r="W1228" s="7">
        <v>45869</v>
      </c>
      <c r="X1228" s="6">
        <f t="shared" si="139"/>
        <v>2</v>
      </c>
      <c r="Y1228" s="6" t="str">
        <f t="shared" si="140"/>
        <v>Tuesday</v>
      </c>
      <c r="Z1228" s="6" t="str">
        <f t="shared" si="141"/>
        <v>Thursday</v>
      </c>
    </row>
    <row r="1229" spans="1:26" x14ac:dyDescent="0.25">
      <c r="A1229" s="6">
        <f t="shared" ref="A1229:A1292" si="142">A1228+1</f>
        <v>1228</v>
      </c>
      <c r="B1229" s="6">
        <v>44409</v>
      </c>
      <c r="C1229" s="7">
        <v>45849</v>
      </c>
      <c r="D1229" s="7">
        <v>45854</v>
      </c>
      <c r="E1229" s="24">
        <v>514.5</v>
      </c>
      <c r="F1229" s="26">
        <f t="shared" si="138"/>
        <v>514.5</v>
      </c>
      <c r="G1229" s="8" t="s">
        <v>1239</v>
      </c>
      <c r="H1229" s="8"/>
      <c r="I1229" s="8">
        <v>1</v>
      </c>
      <c r="J1229" s="8">
        <v>1</v>
      </c>
      <c r="K1229" s="8">
        <f t="shared" si="137"/>
        <v>0</v>
      </c>
      <c r="L1229" s="6" t="s">
        <v>1939</v>
      </c>
      <c r="M1229" s="7">
        <v>45859</v>
      </c>
      <c r="N1229" s="9">
        <v>92610</v>
      </c>
      <c r="O1229" s="6" t="s">
        <v>22</v>
      </c>
      <c r="P1229" s="54"/>
      <c r="Q1229" s="54"/>
      <c r="R1229" s="10">
        <v>4</v>
      </c>
      <c r="S1229" s="40"/>
      <c r="T1229" s="6" t="s">
        <v>574</v>
      </c>
      <c r="U1229" s="6" t="str">
        <f>VLOOKUP(O1229,'Customer List'!B:C,2,)</f>
        <v>Delhi</v>
      </c>
      <c r="V1229" s="47"/>
      <c r="W1229" s="7"/>
      <c r="X1229" s="6" t="str">
        <f t="shared" si="139"/>
        <v/>
      </c>
      <c r="Y1229" s="6" t="str">
        <f t="shared" si="140"/>
        <v>Monday</v>
      </c>
      <c r="Z1229" s="6" t="str">
        <f t="shared" si="141"/>
        <v/>
      </c>
    </row>
    <row r="1230" spans="1:26" x14ac:dyDescent="0.25">
      <c r="A1230" s="6">
        <f t="shared" si="142"/>
        <v>1229</v>
      </c>
      <c r="B1230" s="6" t="s">
        <v>1964</v>
      </c>
      <c r="C1230" s="7">
        <v>45852</v>
      </c>
      <c r="D1230" s="7">
        <v>45855</v>
      </c>
      <c r="E1230" s="24">
        <v>36225</v>
      </c>
      <c r="F1230" s="26">
        <f t="shared" si="138"/>
        <v>36225</v>
      </c>
      <c r="G1230" s="8" t="s">
        <v>1965</v>
      </c>
      <c r="H1230" s="8"/>
      <c r="I1230" s="8">
        <v>1</v>
      </c>
      <c r="J1230" s="8">
        <v>1</v>
      </c>
      <c r="K1230" s="8">
        <f t="shared" ref="K1230" si="143">I1230-J1230</f>
        <v>0</v>
      </c>
      <c r="L1230" s="6" t="s">
        <v>1966</v>
      </c>
      <c r="M1230" s="7">
        <v>45855</v>
      </c>
      <c r="N1230" s="9">
        <v>0</v>
      </c>
      <c r="O1230" s="6" t="s">
        <v>186</v>
      </c>
      <c r="P1230" s="54" t="s">
        <v>642</v>
      </c>
      <c r="Q1230" s="54" t="s">
        <v>643</v>
      </c>
      <c r="R1230" s="10">
        <v>4</v>
      </c>
      <c r="S1230" s="40" t="s">
        <v>1967</v>
      </c>
      <c r="T1230" s="6" t="s">
        <v>214</v>
      </c>
      <c r="U1230" s="6" t="str">
        <f>VLOOKUP(O1230,'Customer List'!B:C,2,)</f>
        <v>Faridabad</v>
      </c>
      <c r="V1230" s="47"/>
      <c r="W1230" s="7"/>
      <c r="X1230" s="6" t="str">
        <f t="shared" si="139"/>
        <v/>
      </c>
      <c r="Y1230" s="6" t="str">
        <f t="shared" si="140"/>
        <v>Thursday</v>
      </c>
      <c r="Z1230" s="6" t="str">
        <f t="shared" si="141"/>
        <v/>
      </c>
    </row>
    <row r="1231" spans="1:26" x14ac:dyDescent="0.25">
      <c r="A1231" s="6">
        <f t="shared" si="142"/>
        <v>1230</v>
      </c>
      <c r="B1231" s="6" t="s">
        <v>1921</v>
      </c>
      <c r="C1231" s="7">
        <v>45852</v>
      </c>
      <c r="D1231" s="7">
        <v>45856</v>
      </c>
      <c r="E1231" s="24">
        <v>5</v>
      </c>
      <c r="F1231" s="26">
        <f t="shared" si="138"/>
        <v>5</v>
      </c>
      <c r="G1231" s="8" t="s">
        <v>1922</v>
      </c>
      <c r="H1231" s="8"/>
      <c r="I1231" s="8">
        <v>1</v>
      </c>
      <c r="J1231" s="8">
        <v>1</v>
      </c>
      <c r="K1231" s="8">
        <f t="shared" si="137"/>
        <v>0</v>
      </c>
      <c r="L1231" s="6" t="s">
        <v>1961</v>
      </c>
      <c r="M1231" s="7">
        <v>45859</v>
      </c>
      <c r="N1231" s="9">
        <v>0</v>
      </c>
      <c r="O1231" s="6" t="s">
        <v>1923</v>
      </c>
      <c r="P1231" s="54" t="s">
        <v>1968</v>
      </c>
      <c r="Q1231" s="54" t="s">
        <v>1969</v>
      </c>
      <c r="R1231" s="10">
        <v>4</v>
      </c>
      <c r="S1231" s="40" t="s">
        <v>1962</v>
      </c>
      <c r="T1231" s="6" t="s">
        <v>616</v>
      </c>
      <c r="U1231" s="6" t="str">
        <f>VLOOKUP(O1231,'Customer List'!B:C,2,)</f>
        <v>Kolkata</v>
      </c>
      <c r="V1231" s="47"/>
      <c r="W1231" s="7"/>
      <c r="X1231" s="6" t="str">
        <f t="shared" si="139"/>
        <v/>
      </c>
      <c r="Y1231" s="6" t="str">
        <f t="shared" si="140"/>
        <v>Monday</v>
      </c>
      <c r="Z1231" s="6" t="str">
        <f t="shared" si="141"/>
        <v/>
      </c>
    </row>
    <row r="1232" spans="1:26" x14ac:dyDescent="0.25">
      <c r="A1232" s="6">
        <f t="shared" si="142"/>
        <v>1231</v>
      </c>
      <c r="B1232" s="6">
        <v>16101586</v>
      </c>
      <c r="C1232" s="7">
        <v>45828</v>
      </c>
      <c r="D1232" s="7">
        <v>45856</v>
      </c>
      <c r="E1232" s="24">
        <v>238.5</v>
      </c>
      <c r="F1232" s="26">
        <f t="shared" si="138"/>
        <v>238.5</v>
      </c>
      <c r="G1232" s="8" t="s">
        <v>1924</v>
      </c>
      <c r="H1232" s="8"/>
      <c r="I1232" s="8">
        <v>1</v>
      </c>
      <c r="J1232" s="8">
        <v>1</v>
      </c>
      <c r="K1232" s="8">
        <f t="shared" si="137"/>
        <v>0</v>
      </c>
      <c r="L1232" s="6" t="s">
        <v>1953</v>
      </c>
      <c r="M1232" s="7">
        <v>45859</v>
      </c>
      <c r="N1232" s="9">
        <v>35981</v>
      </c>
      <c r="O1232" s="6" t="s">
        <v>178</v>
      </c>
      <c r="P1232" s="54">
        <v>58153433030</v>
      </c>
      <c r="Q1232" s="54" t="s">
        <v>46</v>
      </c>
      <c r="R1232" s="10">
        <v>-20</v>
      </c>
      <c r="S1232" s="40"/>
      <c r="T1232" s="6" t="s">
        <v>1925</v>
      </c>
      <c r="U1232" s="6" t="str">
        <f>VLOOKUP(O1232,'Customer List'!B:C,2,)</f>
        <v>Kolkata</v>
      </c>
      <c r="V1232" s="47"/>
      <c r="W1232" s="7">
        <v>45860</v>
      </c>
      <c r="X1232" s="6">
        <f t="shared" si="139"/>
        <v>1</v>
      </c>
      <c r="Y1232" s="6" t="str">
        <f t="shared" si="140"/>
        <v>Monday</v>
      </c>
      <c r="Z1232" s="6" t="str">
        <f t="shared" si="141"/>
        <v>Tuesday</v>
      </c>
    </row>
    <row r="1233" spans="1:26" x14ac:dyDescent="0.25">
      <c r="A1233" s="6">
        <f t="shared" si="142"/>
        <v>1232</v>
      </c>
      <c r="B1233" s="6" t="s">
        <v>1929</v>
      </c>
      <c r="C1233" s="7">
        <v>45850</v>
      </c>
      <c r="D1233" s="7">
        <v>45856</v>
      </c>
      <c r="E1233" s="24">
        <v>65.8</v>
      </c>
      <c r="F1233" s="26">
        <f t="shared" si="138"/>
        <v>65.8</v>
      </c>
      <c r="G1233" s="8">
        <v>100202</v>
      </c>
      <c r="H1233" s="8"/>
      <c r="I1233" s="8">
        <v>1</v>
      </c>
      <c r="J1233" s="8">
        <v>1</v>
      </c>
      <c r="K1233" s="8">
        <f t="shared" si="137"/>
        <v>0</v>
      </c>
      <c r="L1233" s="6" t="s">
        <v>2019</v>
      </c>
      <c r="M1233" s="7">
        <v>45860</v>
      </c>
      <c r="N1233" s="9">
        <v>10636.1</v>
      </c>
      <c r="O1233" s="6" t="s">
        <v>338</v>
      </c>
      <c r="P1233" s="54">
        <v>58153476765</v>
      </c>
      <c r="Q1233" s="54" t="s">
        <v>46</v>
      </c>
      <c r="R1233" s="10">
        <v>4</v>
      </c>
      <c r="S1233" s="40"/>
      <c r="T1233" s="6" t="s">
        <v>24</v>
      </c>
      <c r="U1233" s="6" t="str">
        <f>VLOOKUP(O1233,'Customer List'!B:C,2,)</f>
        <v>Banglore</v>
      </c>
      <c r="V1233" s="47"/>
      <c r="W1233" s="7">
        <v>45861</v>
      </c>
      <c r="X1233" s="6">
        <f t="shared" si="139"/>
        <v>1</v>
      </c>
      <c r="Y1233" s="6" t="str">
        <f t="shared" si="140"/>
        <v>Tuesday</v>
      </c>
      <c r="Z1233" s="6" t="str">
        <f t="shared" si="141"/>
        <v>Wednesday</v>
      </c>
    </row>
    <row r="1234" spans="1:26" x14ac:dyDescent="0.25">
      <c r="A1234" s="6">
        <f t="shared" si="142"/>
        <v>1233</v>
      </c>
      <c r="B1234" s="6" t="s">
        <v>1929</v>
      </c>
      <c r="C1234" s="7">
        <v>45850</v>
      </c>
      <c r="D1234" s="7">
        <v>45856</v>
      </c>
      <c r="E1234" s="24">
        <v>100.1</v>
      </c>
      <c r="F1234" s="26">
        <f t="shared" si="138"/>
        <v>100.1</v>
      </c>
      <c r="G1234" s="8">
        <v>100204</v>
      </c>
      <c r="H1234" s="8"/>
      <c r="I1234" s="8">
        <v>1</v>
      </c>
      <c r="J1234" s="8">
        <v>1</v>
      </c>
      <c r="K1234" s="8">
        <f t="shared" si="137"/>
        <v>0</v>
      </c>
      <c r="L1234" s="6" t="s">
        <v>1944</v>
      </c>
      <c r="M1234" s="7">
        <v>45859</v>
      </c>
      <c r="N1234" s="9">
        <v>12226.5</v>
      </c>
      <c r="O1234" s="6" t="s">
        <v>1027</v>
      </c>
      <c r="P1234" s="54">
        <v>58153432562</v>
      </c>
      <c r="Q1234" s="54" t="s">
        <v>46</v>
      </c>
      <c r="R1234" s="10">
        <v>4</v>
      </c>
      <c r="S1234" s="40"/>
      <c r="T1234" s="6" t="s">
        <v>24</v>
      </c>
      <c r="U1234" s="6" t="str">
        <f>VLOOKUP(O1234,'Customer List'!B:C,2,)</f>
        <v>Mumbai</v>
      </c>
      <c r="V1234" s="47"/>
      <c r="W1234" s="7">
        <v>45860</v>
      </c>
      <c r="X1234" s="6">
        <f t="shared" si="139"/>
        <v>1</v>
      </c>
      <c r="Y1234" s="6" t="str">
        <f t="shared" si="140"/>
        <v>Monday</v>
      </c>
      <c r="Z1234" s="6" t="str">
        <f t="shared" si="141"/>
        <v>Tuesday</v>
      </c>
    </row>
    <row r="1235" spans="1:26" x14ac:dyDescent="0.25">
      <c r="A1235" s="6">
        <f t="shared" si="142"/>
        <v>1234</v>
      </c>
      <c r="B1235" s="6" t="s">
        <v>1929</v>
      </c>
      <c r="C1235" s="7">
        <v>45850</v>
      </c>
      <c r="D1235" s="7">
        <v>45856</v>
      </c>
      <c r="E1235" s="24">
        <v>173.6</v>
      </c>
      <c r="F1235" s="26">
        <f t="shared" si="138"/>
        <v>173.6</v>
      </c>
      <c r="G1235" s="8">
        <v>100220</v>
      </c>
      <c r="H1235" s="8"/>
      <c r="I1235" s="8">
        <v>1</v>
      </c>
      <c r="J1235" s="8">
        <v>1</v>
      </c>
      <c r="K1235" s="8">
        <f t="shared" si="137"/>
        <v>0</v>
      </c>
      <c r="L1235" s="6" t="s">
        <v>1956</v>
      </c>
      <c r="M1235" s="7">
        <v>45859</v>
      </c>
      <c r="N1235" s="9">
        <v>24986</v>
      </c>
      <c r="O1235" s="6" t="s">
        <v>1926</v>
      </c>
      <c r="P1235" s="54">
        <v>58153429681</v>
      </c>
      <c r="Q1235" s="54" t="s">
        <v>46</v>
      </c>
      <c r="R1235" s="10">
        <v>4</v>
      </c>
      <c r="S1235" s="40"/>
      <c r="T1235" s="6" t="s">
        <v>24</v>
      </c>
      <c r="U1235" s="6" t="str">
        <f>VLOOKUP(O1235,'Customer List'!B:C,2,)</f>
        <v>Lucknow</v>
      </c>
      <c r="V1235" s="47"/>
      <c r="W1235" s="7">
        <v>45862</v>
      </c>
      <c r="X1235" s="6">
        <f t="shared" si="139"/>
        <v>3</v>
      </c>
      <c r="Y1235" s="6" t="str">
        <f t="shared" si="140"/>
        <v>Monday</v>
      </c>
      <c r="Z1235" s="6" t="str">
        <f t="shared" si="141"/>
        <v>Thursday</v>
      </c>
    </row>
    <row r="1236" spans="1:26" x14ac:dyDescent="0.25">
      <c r="A1236" s="6">
        <f t="shared" si="142"/>
        <v>1235</v>
      </c>
      <c r="B1236" s="6" t="s">
        <v>1929</v>
      </c>
      <c r="C1236" s="7">
        <v>45850</v>
      </c>
      <c r="D1236" s="7">
        <v>45856</v>
      </c>
      <c r="E1236" s="24">
        <v>204.75</v>
      </c>
      <c r="F1236" s="26">
        <f t="shared" si="138"/>
        <v>204.75</v>
      </c>
      <c r="G1236" s="8">
        <v>100742</v>
      </c>
      <c r="H1236" s="8"/>
      <c r="I1236" s="8">
        <v>1</v>
      </c>
      <c r="J1236" s="8">
        <v>1</v>
      </c>
      <c r="K1236" s="8">
        <f t="shared" si="137"/>
        <v>0</v>
      </c>
      <c r="L1236" s="6" t="s">
        <v>2022</v>
      </c>
      <c r="M1236" s="7">
        <v>45860</v>
      </c>
      <c r="N1236" s="9">
        <v>20748</v>
      </c>
      <c r="O1236" s="6" t="s">
        <v>853</v>
      </c>
      <c r="P1236" s="54">
        <v>58153479053</v>
      </c>
      <c r="Q1236" s="54" t="s">
        <v>46</v>
      </c>
      <c r="R1236" s="10">
        <v>4</v>
      </c>
      <c r="S1236" s="40"/>
      <c r="T1236" s="6" t="s">
        <v>24</v>
      </c>
      <c r="U1236" s="6" t="str">
        <f>VLOOKUP(O1236,'Customer List'!B:C,2,)</f>
        <v>Hyderabad</v>
      </c>
      <c r="V1236" s="47"/>
      <c r="W1236" s="7">
        <v>45861</v>
      </c>
      <c r="X1236" s="6">
        <f t="shared" si="139"/>
        <v>1</v>
      </c>
      <c r="Y1236" s="6" t="str">
        <f t="shared" si="140"/>
        <v>Tuesday</v>
      </c>
      <c r="Z1236" s="6" t="str">
        <f t="shared" si="141"/>
        <v>Wednesday</v>
      </c>
    </row>
    <row r="1237" spans="1:26" x14ac:dyDescent="0.25">
      <c r="A1237" s="6">
        <f t="shared" si="142"/>
        <v>1236</v>
      </c>
      <c r="B1237" s="6" t="s">
        <v>1929</v>
      </c>
      <c r="C1237" s="7">
        <v>45850</v>
      </c>
      <c r="D1237" s="7">
        <v>45856</v>
      </c>
      <c r="E1237" s="24">
        <v>121.1</v>
      </c>
      <c r="F1237" s="26">
        <f t="shared" si="138"/>
        <v>121.1</v>
      </c>
      <c r="G1237" s="8">
        <v>101208</v>
      </c>
      <c r="H1237" s="8"/>
      <c r="I1237" s="8">
        <v>1</v>
      </c>
      <c r="J1237" s="8">
        <v>1</v>
      </c>
      <c r="K1237" s="8">
        <f t="shared" si="137"/>
        <v>0</v>
      </c>
      <c r="L1237" s="6" t="s">
        <v>1956</v>
      </c>
      <c r="M1237" s="7">
        <v>45859</v>
      </c>
      <c r="N1237" s="9">
        <v>17429.75</v>
      </c>
      <c r="O1237" s="6" t="s">
        <v>1926</v>
      </c>
      <c r="P1237" s="54">
        <v>58153429681</v>
      </c>
      <c r="Q1237" s="54" t="s">
        <v>46</v>
      </c>
      <c r="R1237" s="10">
        <v>4</v>
      </c>
      <c r="S1237" s="40"/>
      <c r="T1237" s="6" t="s">
        <v>24</v>
      </c>
      <c r="U1237" s="6" t="str">
        <f>VLOOKUP(O1237,'Customer List'!B:C,2,)</f>
        <v>Lucknow</v>
      </c>
      <c r="V1237" s="47"/>
      <c r="W1237" s="7">
        <v>45862</v>
      </c>
      <c r="X1237" s="6">
        <f t="shared" si="139"/>
        <v>3</v>
      </c>
      <c r="Y1237" s="6" t="str">
        <f t="shared" si="140"/>
        <v>Monday</v>
      </c>
      <c r="Z1237" s="6" t="str">
        <f t="shared" si="141"/>
        <v>Thursday</v>
      </c>
    </row>
    <row r="1238" spans="1:26" x14ac:dyDescent="0.25">
      <c r="A1238" s="6">
        <f t="shared" si="142"/>
        <v>1237</v>
      </c>
      <c r="B1238" s="6" t="s">
        <v>1929</v>
      </c>
      <c r="C1238" s="7">
        <v>45850</v>
      </c>
      <c r="D1238" s="7">
        <v>45856</v>
      </c>
      <c r="E1238" s="24">
        <v>160.30000000000001</v>
      </c>
      <c r="F1238" s="26">
        <f t="shared" si="138"/>
        <v>641.20000000000005</v>
      </c>
      <c r="G1238" s="8">
        <v>101320</v>
      </c>
      <c r="H1238" s="8"/>
      <c r="I1238" s="8">
        <v>4</v>
      </c>
      <c r="J1238" s="8">
        <v>4</v>
      </c>
      <c r="K1238" s="8">
        <f t="shared" si="137"/>
        <v>0</v>
      </c>
      <c r="L1238" s="6" t="s">
        <v>1957</v>
      </c>
      <c r="M1238" s="7">
        <v>45859</v>
      </c>
      <c r="N1238" s="9">
        <v>99386</v>
      </c>
      <c r="O1238" s="6" t="s">
        <v>258</v>
      </c>
      <c r="P1238" s="54">
        <v>58153430226</v>
      </c>
      <c r="Q1238" s="54" t="s">
        <v>46</v>
      </c>
      <c r="R1238" s="10">
        <v>4</v>
      </c>
      <c r="S1238" s="40"/>
      <c r="T1238" s="6" t="s">
        <v>24</v>
      </c>
      <c r="U1238" s="6" t="str">
        <f>VLOOKUP(O1238,'Customer List'!B:C,2,)</f>
        <v>Gujrat</v>
      </c>
      <c r="V1238" s="47"/>
      <c r="W1238" s="7">
        <v>45861</v>
      </c>
      <c r="X1238" s="6">
        <f t="shared" si="139"/>
        <v>2</v>
      </c>
      <c r="Y1238" s="6" t="str">
        <f t="shared" si="140"/>
        <v>Monday</v>
      </c>
      <c r="Z1238" s="6" t="str">
        <f t="shared" si="141"/>
        <v>Wednesday</v>
      </c>
    </row>
    <row r="1239" spans="1:26" x14ac:dyDescent="0.25">
      <c r="A1239" s="6">
        <f t="shared" si="142"/>
        <v>1238</v>
      </c>
      <c r="B1239" s="6" t="s">
        <v>1929</v>
      </c>
      <c r="C1239" s="7">
        <v>45850</v>
      </c>
      <c r="D1239" s="7">
        <v>45856</v>
      </c>
      <c r="E1239" s="24">
        <v>147.69999999999999</v>
      </c>
      <c r="F1239" s="26">
        <f t="shared" si="138"/>
        <v>147.69999999999999</v>
      </c>
      <c r="G1239" s="8">
        <v>102016</v>
      </c>
      <c r="H1239" s="8"/>
      <c r="I1239" s="8">
        <v>1</v>
      </c>
      <c r="J1239" s="8">
        <v>1</v>
      </c>
      <c r="K1239" s="8">
        <f t="shared" si="137"/>
        <v>0</v>
      </c>
      <c r="L1239" s="6" t="s">
        <v>2022</v>
      </c>
      <c r="M1239" s="7">
        <v>45860</v>
      </c>
      <c r="N1239" s="9">
        <v>16036</v>
      </c>
      <c r="O1239" s="6" t="s">
        <v>853</v>
      </c>
      <c r="P1239" s="54">
        <v>58153479053</v>
      </c>
      <c r="Q1239" s="54" t="s">
        <v>46</v>
      </c>
      <c r="R1239" s="10">
        <v>4</v>
      </c>
      <c r="S1239" s="40"/>
      <c r="T1239" s="6" t="s">
        <v>24</v>
      </c>
      <c r="U1239" s="6" t="str">
        <f>VLOOKUP(O1239,'Customer List'!B:C,2,)</f>
        <v>Hyderabad</v>
      </c>
      <c r="V1239" s="47"/>
      <c r="W1239" s="7">
        <v>45861</v>
      </c>
      <c r="X1239" s="6">
        <f t="shared" si="139"/>
        <v>1</v>
      </c>
      <c r="Y1239" s="6" t="str">
        <f t="shared" si="140"/>
        <v>Tuesday</v>
      </c>
      <c r="Z1239" s="6" t="str">
        <f t="shared" si="141"/>
        <v>Wednesday</v>
      </c>
    </row>
    <row r="1240" spans="1:26" x14ac:dyDescent="0.25">
      <c r="A1240" s="6">
        <f t="shared" si="142"/>
        <v>1239</v>
      </c>
      <c r="B1240" s="6" t="s">
        <v>1929</v>
      </c>
      <c r="C1240" s="7">
        <v>45850</v>
      </c>
      <c r="D1240" s="7">
        <v>45856</v>
      </c>
      <c r="E1240" s="24">
        <v>181.5</v>
      </c>
      <c r="F1240" s="26">
        <f t="shared" si="138"/>
        <v>181.5</v>
      </c>
      <c r="G1240" s="8">
        <v>103040</v>
      </c>
      <c r="H1240" s="8"/>
      <c r="I1240" s="8">
        <v>1</v>
      </c>
      <c r="J1240" s="8">
        <v>1</v>
      </c>
      <c r="K1240" s="8">
        <f t="shared" si="137"/>
        <v>0</v>
      </c>
      <c r="L1240" s="6" t="s">
        <v>2022</v>
      </c>
      <c r="M1240" s="7">
        <v>45860</v>
      </c>
      <c r="N1240" s="9">
        <v>18392</v>
      </c>
      <c r="O1240" s="6" t="s">
        <v>853</v>
      </c>
      <c r="P1240" s="54">
        <v>58153479053</v>
      </c>
      <c r="Q1240" s="54" t="s">
        <v>46</v>
      </c>
      <c r="R1240" s="10">
        <v>4</v>
      </c>
      <c r="S1240" s="40"/>
      <c r="T1240" s="6" t="s">
        <v>24</v>
      </c>
      <c r="U1240" s="6" t="str">
        <f>VLOOKUP(O1240,'Customer List'!B:C,2,)</f>
        <v>Hyderabad</v>
      </c>
      <c r="V1240" s="47"/>
      <c r="W1240" s="7">
        <v>45861</v>
      </c>
      <c r="X1240" s="6">
        <f t="shared" si="139"/>
        <v>1</v>
      </c>
      <c r="Y1240" s="6" t="str">
        <f t="shared" si="140"/>
        <v>Tuesday</v>
      </c>
      <c r="Z1240" s="6" t="str">
        <f t="shared" si="141"/>
        <v>Wednesday</v>
      </c>
    </row>
    <row r="1241" spans="1:26" x14ac:dyDescent="0.25">
      <c r="A1241" s="6">
        <f t="shared" si="142"/>
        <v>1240</v>
      </c>
      <c r="B1241" s="6" t="s">
        <v>1929</v>
      </c>
      <c r="C1241" s="7">
        <v>45850</v>
      </c>
      <c r="D1241" s="7">
        <v>45856</v>
      </c>
      <c r="E1241" s="24">
        <v>181.5</v>
      </c>
      <c r="F1241" s="26">
        <f t="shared" si="138"/>
        <v>181.5</v>
      </c>
      <c r="G1241" s="8">
        <v>103134</v>
      </c>
      <c r="H1241" s="8"/>
      <c r="I1241" s="8">
        <v>1</v>
      </c>
      <c r="J1241" s="8">
        <v>1</v>
      </c>
      <c r="K1241" s="8">
        <f t="shared" si="137"/>
        <v>0</v>
      </c>
      <c r="L1241" s="6" t="s">
        <v>1937</v>
      </c>
      <c r="M1241" s="7">
        <v>45857</v>
      </c>
      <c r="N1241" s="9">
        <v>26257</v>
      </c>
      <c r="O1241" s="6" t="s">
        <v>1914</v>
      </c>
      <c r="P1241" s="54">
        <v>58153395974</v>
      </c>
      <c r="Q1241" s="54" t="s">
        <v>46</v>
      </c>
      <c r="R1241" s="10">
        <v>4</v>
      </c>
      <c r="S1241" s="40"/>
      <c r="T1241" s="6" t="s">
        <v>24</v>
      </c>
      <c r="U1241" s="6" t="str">
        <f>VLOOKUP(O1241,'Customer List'!B:C,2,)</f>
        <v>Banglore</v>
      </c>
      <c r="V1241" s="47"/>
      <c r="W1241" s="7">
        <v>45858</v>
      </c>
      <c r="X1241" s="6">
        <f t="shared" si="139"/>
        <v>1</v>
      </c>
      <c r="Y1241" s="6" t="str">
        <f t="shared" si="140"/>
        <v>Saturday</v>
      </c>
      <c r="Z1241" s="6" t="str">
        <f t="shared" si="141"/>
        <v>Sunday</v>
      </c>
    </row>
    <row r="1242" spans="1:26" x14ac:dyDescent="0.25">
      <c r="A1242" s="6">
        <f t="shared" si="142"/>
        <v>1241</v>
      </c>
      <c r="B1242" s="6" t="s">
        <v>1929</v>
      </c>
      <c r="C1242" s="7">
        <v>45850</v>
      </c>
      <c r="D1242" s="7">
        <v>45856</v>
      </c>
      <c r="E1242" s="24">
        <v>132</v>
      </c>
      <c r="F1242" s="26">
        <f t="shared" si="138"/>
        <v>132</v>
      </c>
      <c r="G1242" s="8">
        <v>104441</v>
      </c>
      <c r="H1242" s="8"/>
      <c r="I1242" s="8">
        <v>1</v>
      </c>
      <c r="J1242" s="8">
        <v>1</v>
      </c>
      <c r="K1242" s="8">
        <f t="shared" si="137"/>
        <v>0</v>
      </c>
      <c r="L1242" s="6" t="s">
        <v>1956</v>
      </c>
      <c r="M1242" s="7">
        <v>45859</v>
      </c>
      <c r="N1242" s="9">
        <v>17732</v>
      </c>
      <c r="O1242" s="6" t="s">
        <v>1926</v>
      </c>
      <c r="P1242" s="54">
        <v>58153429681</v>
      </c>
      <c r="Q1242" s="54" t="s">
        <v>46</v>
      </c>
      <c r="R1242" s="10">
        <v>4</v>
      </c>
      <c r="S1242" s="40"/>
      <c r="T1242" s="6" t="s">
        <v>24</v>
      </c>
      <c r="U1242" s="6" t="str">
        <f>VLOOKUP(O1242,'Customer List'!B:C,2,)</f>
        <v>Lucknow</v>
      </c>
      <c r="V1242" s="47"/>
      <c r="W1242" s="7">
        <v>45862</v>
      </c>
      <c r="X1242" s="6">
        <f t="shared" si="139"/>
        <v>3</v>
      </c>
      <c r="Y1242" s="6" t="str">
        <f t="shared" si="140"/>
        <v>Monday</v>
      </c>
      <c r="Z1242" s="6" t="str">
        <f t="shared" si="141"/>
        <v>Thursday</v>
      </c>
    </row>
    <row r="1243" spans="1:26" x14ac:dyDescent="0.25">
      <c r="A1243" s="6">
        <f t="shared" si="142"/>
        <v>1242</v>
      </c>
      <c r="B1243" s="6" t="s">
        <v>1929</v>
      </c>
      <c r="C1243" s="7">
        <v>45850</v>
      </c>
      <c r="D1243" s="7">
        <v>45856</v>
      </c>
      <c r="E1243" s="24">
        <v>86.8</v>
      </c>
      <c r="F1243" s="26">
        <f t="shared" si="138"/>
        <v>86.8</v>
      </c>
      <c r="G1243" s="8">
        <v>104447</v>
      </c>
      <c r="H1243" s="8"/>
      <c r="I1243" s="8">
        <v>1</v>
      </c>
      <c r="J1243" s="8">
        <v>1</v>
      </c>
      <c r="K1243" s="8">
        <f t="shared" si="137"/>
        <v>0</v>
      </c>
      <c r="L1243" s="6" t="s">
        <v>2022</v>
      </c>
      <c r="M1243" s="7">
        <v>45860</v>
      </c>
      <c r="N1243" s="9">
        <v>9424</v>
      </c>
      <c r="O1243" s="6" t="s">
        <v>853</v>
      </c>
      <c r="P1243" s="54">
        <v>58153479053</v>
      </c>
      <c r="Q1243" s="54" t="s">
        <v>46</v>
      </c>
      <c r="R1243" s="10">
        <v>4</v>
      </c>
      <c r="S1243" s="40"/>
      <c r="T1243" s="6" t="s">
        <v>24</v>
      </c>
      <c r="U1243" s="6" t="str">
        <f>VLOOKUP(O1243,'Customer List'!B:C,2,)</f>
        <v>Hyderabad</v>
      </c>
      <c r="V1243" s="47"/>
      <c r="W1243" s="7">
        <v>45861</v>
      </c>
      <c r="X1243" s="6">
        <f t="shared" si="139"/>
        <v>1</v>
      </c>
      <c r="Y1243" s="6" t="str">
        <f t="shared" si="140"/>
        <v>Tuesday</v>
      </c>
      <c r="Z1243" s="6" t="str">
        <f t="shared" si="141"/>
        <v>Wednesday</v>
      </c>
    </row>
    <row r="1244" spans="1:26" x14ac:dyDescent="0.25">
      <c r="A1244" s="6">
        <f t="shared" si="142"/>
        <v>1243</v>
      </c>
      <c r="B1244" s="6" t="s">
        <v>1929</v>
      </c>
      <c r="C1244" s="7">
        <v>45850</v>
      </c>
      <c r="D1244" s="7">
        <v>45856</v>
      </c>
      <c r="E1244" s="24">
        <v>153</v>
      </c>
      <c r="F1244" s="26">
        <f t="shared" si="138"/>
        <v>153</v>
      </c>
      <c r="G1244" s="8">
        <v>104725</v>
      </c>
      <c r="H1244" s="8"/>
      <c r="I1244" s="8">
        <v>1</v>
      </c>
      <c r="J1244" s="8">
        <v>1</v>
      </c>
      <c r="K1244" s="8">
        <f t="shared" si="137"/>
        <v>0</v>
      </c>
      <c r="L1244" s="6" t="s">
        <v>1941</v>
      </c>
      <c r="M1244" s="7">
        <v>45859</v>
      </c>
      <c r="N1244" s="9">
        <v>17442</v>
      </c>
      <c r="O1244" s="6" t="s">
        <v>1027</v>
      </c>
      <c r="P1244" s="54">
        <v>58153432562</v>
      </c>
      <c r="Q1244" s="54" t="s">
        <v>46</v>
      </c>
      <c r="R1244" s="10">
        <v>4</v>
      </c>
      <c r="S1244" s="40"/>
      <c r="T1244" s="6" t="s">
        <v>24</v>
      </c>
      <c r="U1244" s="6" t="str">
        <f>VLOOKUP(O1244,'Customer List'!B:C,2,)</f>
        <v>Mumbai</v>
      </c>
      <c r="V1244" s="47"/>
      <c r="W1244" s="7">
        <v>45860</v>
      </c>
      <c r="X1244" s="6">
        <f t="shared" si="139"/>
        <v>1</v>
      </c>
      <c r="Y1244" s="6" t="str">
        <f t="shared" si="140"/>
        <v>Monday</v>
      </c>
      <c r="Z1244" s="6" t="str">
        <f t="shared" si="141"/>
        <v>Tuesday</v>
      </c>
    </row>
    <row r="1245" spans="1:26" x14ac:dyDescent="0.25">
      <c r="A1245" s="6">
        <f t="shared" si="142"/>
        <v>1244</v>
      </c>
      <c r="B1245" s="6" t="s">
        <v>1929</v>
      </c>
      <c r="C1245" s="7">
        <v>45850</v>
      </c>
      <c r="D1245" s="7">
        <v>45856</v>
      </c>
      <c r="E1245" s="24">
        <v>205.1</v>
      </c>
      <c r="F1245" s="26">
        <f t="shared" si="138"/>
        <v>205.1</v>
      </c>
      <c r="G1245" s="8">
        <v>105008</v>
      </c>
      <c r="H1245" s="8"/>
      <c r="I1245" s="8">
        <v>1</v>
      </c>
      <c r="J1245" s="8">
        <v>1</v>
      </c>
      <c r="K1245" s="8">
        <f t="shared" si="137"/>
        <v>0</v>
      </c>
      <c r="L1245" s="6" t="s">
        <v>1941</v>
      </c>
      <c r="M1245" s="7">
        <v>45859</v>
      </c>
      <c r="N1245" s="9">
        <v>25051.5</v>
      </c>
      <c r="O1245" s="6" t="s">
        <v>1027</v>
      </c>
      <c r="P1245" s="54">
        <v>58153432562</v>
      </c>
      <c r="Q1245" s="54" t="s">
        <v>46</v>
      </c>
      <c r="R1245" s="10">
        <v>4</v>
      </c>
      <c r="S1245" s="40"/>
      <c r="T1245" s="6" t="s">
        <v>24</v>
      </c>
      <c r="U1245" s="6" t="str">
        <f>VLOOKUP(O1245,'Customer List'!B:C,2,)</f>
        <v>Mumbai</v>
      </c>
      <c r="V1245" s="47"/>
      <c r="W1245" s="7">
        <v>45860</v>
      </c>
      <c r="X1245" s="6">
        <f t="shared" si="139"/>
        <v>1</v>
      </c>
      <c r="Y1245" s="6" t="str">
        <f t="shared" si="140"/>
        <v>Monday</v>
      </c>
      <c r="Z1245" s="6" t="str">
        <f t="shared" si="141"/>
        <v>Tuesday</v>
      </c>
    </row>
    <row r="1246" spans="1:26" x14ac:dyDescent="0.25">
      <c r="A1246" s="6">
        <f t="shared" si="142"/>
        <v>1245</v>
      </c>
      <c r="B1246" s="6" t="s">
        <v>1929</v>
      </c>
      <c r="C1246" s="7">
        <v>45850</v>
      </c>
      <c r="D1246" s="7">
        <v>45856</v>
      </c>
      <c r="E1246" s="24">
        <v>330</v>
      </c>
      <c r="F1246" s="26">
        <f t="shared" si="138"/>
        <v>330</v>
      </c>
      <c r="G1246" s="8">
        <v>108740</v>
      </c>
      <c r="H1246" s="8"/>
      <c r="I1246" s="8">
        <v>1</v>
      </c>
      <c r="J1246" s="8">
        <v>1</v>
      </c>
      <c r="K1246" s="8">
        <f t="shared" ref="K1246:K1277" si="144">I1246-J1246</f>
        <v>0</v>
      </c>
      <c r="L1246" s="6" t="s">
        <v>1948</v>
      </c>
      <c r="M1246" s="7">
        <v>45859</v>
      </c>
      <c r="N1246" s="9">
        <v>37620</v>
      </c>
      <c r="O1246" s="6" t="s">
        <v>1027</v>
      </c>
      <c r="P1246" s="54">
        <v>58153432562</v>
      </c>
      <c r="Q1246" s="54" t="s">
        <v>46</v>
      </c>
      <c r="R1246" s="10">
        <v>4</v>
      </c>
      <c r="S1246" s="40"/>
      <c r="T1246" s="6" t="s">
        <v>24</v>
      </c>
      <c r="U1246" s="6" t="str">
        <f>VLOOKUP(O1246,'Customer List'!B:C,2,)</f>
        <v>Mumbai</v>
      </c>
      <c r="V1246" s="47"/>
      <c r="W1246" s="7">
        <v>45860</v>
      </c>
      <c r="X1246" s="6">
        <f t="shared" si="139"/>
        <v>1</v>
      </c>
      <c r="Y1246" s="6" t="str">
        <f t="shared" si="140"/>
        <v>Monday</v>
      </c>
      <c r="Z1246" s="6" t="str">
        <f t="shared" si="141"/>
        <v>Tuesday</v>
      </c>
    </row>
    <row r="1247" spans="1:26" x14ac:dyDescent="0.25">
      <c r="A1247" s="6">
        <f t="shared" si="142"/>
        <v>1246</v>
      </c>
      <c r="B1247" s="6" t="s">
        <v>1929</v>
      </c>
      <c r="C1247" s="7">
        <v>45850</v>
      </c>
      <c r="D1247" s="7">
        <v>45856</v>
      </c>
      <c r="E1247" s="24">
        <v>187.6</v>
      </c>
      <c r="F1247" s="26">
        <f t="shared" si="138"/>
        <v>187.6</v>
      </c>
      <c r="G1247" s="8">
        <v>109828</v>
      </c>
      <c r="H1247" s="8"/>
      <c r="I1247" s="8">
        <v>1</v>
      </c>
      <c r="J1247" s="8">
        <v>1</v>
      </c>
      <c r="K1247" s="8">
        <f t="shared" si="144"/>
        <v>0</v>
      </c>
      <c r="L1247" s="6" t="s">
        <v>1956</v>
      </c>
      <c r="M1247" s="7">
        <v>45859</v>
      </c>
      <c r="N1247" s="9">
        <v>27001</v>
      </c>
      <c r="O1247" s="6" t="s">
        <v>1926</v>
      </c>
      <c r="P1247" s="54">
        <v>58153429681</v>
      </c>
      <c r="Q1247" s="54" t="s">
        <v>46</v>
      </c>
      <c r="R1247" s="10">
        <v>4</v>
      </c>
      <c r="S1247" s="40"/>
      <c r="T1247" s="6" t="s">
        <v>24</v>
      </c>
      <c r="U1247" s="6" t="str">
        <f>VLOOKUP(O1247,'Customer List'!B:C,2,)</f>
        <v>Lucknow</v>
      </c>
      <c r="V1247" s="47"/>
      <c r="W1247" s="7">
        <v>45862</v>
      </c>
      <c r="X1247" s="6">
        <f t="shared" si="139"/>
        <v>3</v>
      </c>
      <c r="Y1247" s="6" t="str">
        <f t="shared" si="140"/>
        <v>Monday</v>
      </c>
      <c r="Z1247" s="6" t="str">
        <f t="shared" si="141"/>
        <v>Thursday</v>
      </c>
    </row>
    <row r="1248" spans="1:26" x14ac:dyDescent="0.25">
      <c r="A1248" s="6">
        <f t="shared" si="142"/>
        <v>1247</v>
      </c>
      <c r="B1248" s="6" t="s">
        <v>1929</v>
      </c>
      <c r="C1248" s="7">
        <v>45850</v>
      </c>
      <c r="D1248" s="7">
        <v>45856</v>
      </c>
      <c r="E1248" s="24">
        <v>144.19999999999999</v>
      </c>
      <c r="F1248" s="26">
        <f t="shared" si="138"/>
        <v>144.19999999999999</v>
      </c>
      <c r="G1248" s="8">
        <v>118106</v>
      </c>
      <c r="H1248" s="8"/>
      <c r="I1248" s="8">
        <v>1</v>
      </c>
      <c r="J1248" s="8">
        <v>1</v>
      </c>
      <c r="K1248" s="8">
        <f t="shared" si="144"/>
        <v>0</v>
      </c>
      <c r="L1248" s="6" t="s">
        <v>1948</v>
      </c>
      <c r="M1248" s="7">
        <v>45859</v>
      </c>
      <c r="N1248" s="9">
        <v>17613</v>
      </c>
      <c r="O1248" s="6" t="s">
        <v>1027</v>
      </c>
      <c r="P1248" s="54">
        <v>58153432562</v>
      </c>
      <c r="Q1248" s="54" t="s">
        <v>46</v>
      </c>
      <c r="R1248" s="10">
        <v>4</v>
      </c>
      <c r="S1248" s="40"/>
      <c r="T1248" s="6" t="s">
        <v>24</v>
      </c>
      <c r="U1248" s="6" t="str">
        <f>VLOOKUP(O1248,'Customer List'!B:C,2,)</f>
        <v>Mumbai</v>
      </c>
      <c r="V1248" s="47"/>
      <c r="W1248" s="7">
        <v>45860</v>
      </c>
      <c r="X1248" s="6">
        <f t="shared" si="139"/>
        <v>1</v>
      </c>
      <c r="Y1248" s="6" t="str">
        <f t="shared" si="140"/>
        <v>Monday</v>
      </c>
      <c r="Z1248" s="6" t="str">
        <f t="shared" si="141"/>
        <v>Tuesday</v>
      </c>
    </row>
    <row r="1249" spans="1:26" x14ac:dyDescent="0.25">
      <c r="A1249" s="6">
        <f t="shared" si="142"/>
        <v>1248</v>
      </c>
      <c r="B1249" s="6" t="s">
        <v>1929</v>
      </c>
      <c r="C1249" s="7">
        <v>45850</v>
      </c>
      <c r="D1249" s="7">
        <v>45856</v>
      </c>
      <c r="E1249" s="24">
        <v>219</v>
      </c>
      <c r="F1249" s="26">
        <f t="shared" si="138"/>
        <v>219</v>
      </c>
      <c r="G1249" s="8">
        <v>123173</v>
      </c>
      <c r="H1249" s="8"/>
      <c r="I1249" s="8">
        <v>1</v>
      </c>
      <c r="J1249" s="8">
        <v>1</v>
      </c>
      <c r="K1249" s="8">
        <f t="shared" si="144"/>
        <v>0</v>
      </c>
      <c r="L1249" s="6" t="s">
        <v>1959</v>
      </c>
      <c r="M1249" s="7">
        <v>45859</v>
      </c>
      <c r="N1249" s="9">
        <v>31682</v>
      </c>
      <c r="O1249" s="6" t="s">
        <v>258</v>
      </c>
      <c r="P1249" s="54">
        <v>58153430226</v>
      </c>
      <c r="Q1249" s="54" t="s">
        <v>46</v>
      </c>
      <c r="R1249" s="10">
        <v>4</v>
      </c>
      <c r="S1249" s="40"/>
      <c r="T1249" s="6" t="s">
        <v>24</v>
      </c>
      <c r="U1249" s="6" t="str">
        <f>VLOOKUP(O1249,'Customer List'!B:C,2,)</f>
        <v>Gujrat</v>
      </c>
      <c r="V1249" s="47"/>
      <c r="W1249" s="7">
        <v>45861</v>
      </c>
      <c r="X1249" s="6">
        <f t="shared" si="139"/>
        <v>2</v>
      </c>
      <c r="Y1249" s="6" t="str">
        <f t="shared" si="140"/>
        <v>Monday</v>
      </c>
      <c r="Z1249" s="6" t="str">
        <f t="shared" si="141"/>
        <v>Wednesday</v>
      </c>
    </row>
    <row r="1250" spans="1:26" x14ac:dyDescent="0.25">
      <c r="A1250" s="6">
        <f t="shared" si="142"/>
        <v>1249</v>
      </c>
      <c r="B1250" s="6" t="s">
        <v>1929</v>
      </c>
      <c r="C1250" s="7">
        <v>45850</v>
      </c>
      <c r="D1250" s="7">
        <v>45856</v>
      </c>
      <c r="E1250" s="24">
        <v>189.75</v>
      </c>
      <c r="F1250" s="26">
        <f t="shared" si="138"/>
        <v>189.75</v>
      </c>
      <c r="G1250" s="8">
        <v>126419</v>
      </c>
      <c r="H1250" s="8"/>
      <c r="I1250" s="8">
        <v>1</v>
      </c>
      <c r="J1250" s="8">
        <v>1</v>
      </c>
      <c r="K1250" s="8">
        <f t="shared" si="144"/>
        <v>0</v>
      </c>
      <c r="L1250" s="6" t="s">
        <v>2022</v>
      </c>
      <c r="M1250" s="7">
        <v>45860</v>
      </c>
      <c r="N1250" s="9">
        <v>19228</v>
      </c>
      <c r="O1250" s="6" t="s">
        <v>853</v>
      </c>
      <c r="P1250" s="54">
        <v>58153479053</v>
      </c>
      <c r="Q1250" s="54" t="s">
        <v>46</v>
      </c>
      <c r="R1250" s="10">
        <v>4</v>
      </c>
      <c r="S1250" s="40"/>
      <c r="T1250" s="6" t="s">
        <v>24</v>
      </c>
      <c r="U1250" s="6" t="str">
        <f>VLOOKUP(O1250,'Customer List'!B:C,2,)</f>
        <v>Hyderabad</v>
      </c>
      <c r="V1250" s="47"/>
      <c r="W1250" s="7">
        <v>45861</v>
      </c>
      <c r="X1250" s="6">
        <f t="shared" si="139"/>
        <v>1</v>
      </c>
      <c r="Y1250" s="6" t="str">
        <f t="shared" si="140"/>
        <v>Tuesday</v>
      </c>
      <c r="Z1250" s="6" t="str">
        <f t="shared" si="141"/>
        <v>Wednesday</v>
      </c>
    </row>
    <row r="1251" spans="1:26" x14ac:dyDescent="0.25">
      <c r="A1251" s="6">
        <f t="shared" si="142"/>
        <v>1250</v>
      </c>
      <c r="B1251" s="6" t="s">
        <v>1929</v>
      </c>
      <c r="C1251" s="7">
        <v>45850</v>
      </c>
      <c r="D1251" s="7">
        <v>45856</v>
      </c>
      <c r="E1251" s="24">
        <v>237</v>
      </c>
      <c r="F1251" s="26">
        <f t="shared" si="138"/>
        <v>237</v>
      </c>
      <c r="G1251" s="8">
        <v>127527</v>
      </c>
      <c r="H1251" s="8"/>
      <c r="I1251" s="8">
        <v>1</v>
      </c>
      <c r="J1251" s="8">
        <v>1</v>
      </c>
      <c r="K1251" s="8">
        <f t="shared" si="144"/>
        <v>0</v>
      </c>
      <c r="L1251" s="6" t="s">
        <v>1956</v>
      </c>
      <c r="M1251" s="7">
        <v>45859</v>
      </c>
      <c r="N1251" s="9">
        <v>31837</v>
      </c>
      <c r="O1251" s="6" t="s">
        <v>1926</v>
      </c>
      <c r="P1251" s="54">
        <v>58153429681</v>
      </c>
      <c r="Q1251" s="54" t="s">
        <v>46</v>
      </c>
      <c r="R1251" s="10">
        <v>4</v>
      </c>
      <c r="S1251" s="40"/>
      <c r="T1251" s="6" t="s">
        <v>24</v>
      </c>
      <c r="U1251" s="6" t="str">
        <f>VLOOKUP(O1251,'Customer List'!B:C,2,)</f>
        <v>Lucknow</v>
      </c>
      <c r="V1251" s="47"/>
      <c r="W1251" s="7">
        <v>45862</v>
      </c>
      <c r="X1251" s="6">
        <f t="shared" si="139"/>
        <v>3</v>
      </c>
      <c r="Y1251" s="6" t="str">
        <f t="shared" si="140"/>
        <v>Monday</v>
      </c>
      <c r="Z1251" s="6" t="str">
        <f t="shared" si="141"/>
        <v>Thursday</v>
      </c>
    </row>
    <row r="1252" spans="1:26" x14ac:dyDescent="0.25">
      <c r="A1252" s="6">
        <f t="shared" si="142"/>
        <v>1251</v>
      </c>
      <c r="B1252" s="6" t="s">
        <v>1929</v>
      </c>
      <c r="C1252" s="7">
        <v>45850</v>
      </c>
      <c r="D1252" s="7">
        <v>45856</v>
      </c>
      <c r="E1252" s="24">
        <v>102.9</v>
      </c>
      <c r="F1252" s="26">
        <f t="shared" si="138"/>
        <v>102.9</v>
      </c>
      <c r="G1252" s="8">
        <v>135913</v>
      </c>
      <c r="H1252" s="8"/>
      <c r="I1252" s="8">
        <v>1</v>
      </c>
      <c r="J1252" s="8">
        <v>1</v>
      </c>
      <c r="K1252" s="8">
        <f t="shared" si="144"/>
        <v>0</v>
      </c>
      <c r="L1252" s="6" t="s">
        <v>2020</v>
      </c>
      <c r="M1252" s="7">
        <v>45860</v>
      </c>
      <c r="N1252" s="9">
        <v>15662.5</v>
      </c>
      <c r="O1252" s="6" t="s">
        <v>1927</v>
      </c>
      <c r="P1252" s="54" t="s">
        <v>2015</v>
      </c>
      <c r="Q1252" s="54" t="s">
        <v>46</v>
      </c>
      <c r="R1252" s="10">
        <v>4</v>
      </c>
      <c r="S1252" s="40"/>
      <c r="T1252" s="6" t="s">
        <v>24</v>
      </c>
      <c r="U1252" s="6" t="str">
        <f>VLOOKUP(O1252,'Customer List'!B:C,2,)</f>
        <v>Chandigarh</v>
      </c>
      <c r="V1252" s="47"/>
      <c r="W1252" s="7">
        <v>45861</v>
      </c>
      <c r="X1252" s="6">
        <f t="shared" si="139"/>
        <v>1</v>
      </c>
      <c r="Y1252" s="6" t="str">
        <f t="shared" si="140"/>
        <v>Tuesday</v>
      </c>
      <c r="Z1252" s="6" t="str">
        <f t="shared" si="141"/>
        <v>Wednesday</v>
      </c>
    </row>
    <row r="1253" spans="1:26" x14ac:dyDescent="0.25">
      <c r="A1253" s="6">
        <f t="shared" si="142"/>
        <v>1252</v>
      </c>
      <c r="B1253" s="6" t="s">
        <v>1929</v>
      </c>
      <c r="C1253" s="7">
        <v>45850</v>
      </c>
      <c r="D1253" s="7">
        <v>45856</v>
      </c>
      <c r="E1253" s="24">
        <v>90.3</v>
      </c>
      <c r="F1253" s="26">
        <f t="shared" si="138"/>
        <v>90.3</v>
      </c>
      <c r="G1253" s="8">
        <v>141705</v>
      </c>
      <c r="H1253" s="8"/>
      <c r="I1253" s="8">
        <v>1</v>
      </c>
      <c r="J1253" s="8">
        <v>1</v>
      </c>
      <c r="K1253" s="8">
        <f t="shared" si="144"/>
        <v>0</v>
      </c>
      <c r="L1253" s="6" t="s">
        <v>1960</v>
      </c>
      <c r="M1253" s="7">
        <v>45859</v>
      </c>
      <c r="N1253" s="9">
        <v>0</v>
      </c>
      <c r="O1253" s="6" t="s">
        <v>178</v>
      </c>
      <c r="P1253" s="54">
        <v>58153433030</v>
      </c>
      <c r="Q1253" s="54" t="s">
        <v>46</v>
      </c>
      <c r="R1253" s="10">
        <v>4</v>
      </c>
      <c r="S1253" s="40" t="s">
        <v>615</v>
      </c>
      <c r="T1253" s="6" t="s">
        <v>24</v>
      </c>
      <c r="U1253" s="6" t="str">
        <f>VLOOKUP(O1253,'Customer List'!B:C,2,)</f>
        <v>Kolkata</v>
      </c>
      <c r="V1253" s="47"/>
      <c r="W1253" s="7">
        <v>45860</v>
      </c>
      <c r="X1253" s="6">
        <f t="shared" si="139"/>
        <v>1</v>
      </c>
      <c r="Y1253" s="6" t="str">
        <f t="shared" si="140"/>
        <v>Monday</v>
      </c>
      <c r="Z1253" s="6" t="str">
        <f t="shared" si="141"/>
        <v>Tuesday</v>
      </c>
    </row>
    <row r="1254" spans="1:26" x14ac:dyDescent="0.25">
      <c r="A1254" s="6">
        <f t="shared" si="142"/>
        <v>1253</v>
      </c>
      <c r="B1254" s="6" t="s">
        <v>1929</v>
      </c>
      <c r="C1254" s="7">
        <v>45850</v>
      </c>
      <c r="D1254" s="7">
        <v>45856</v>
      </c>
      <c r="E1254" s="24">
        <v>202.5</v>
      </c>
      <c r="F1254" s="26">
        <f t="shared" si="138"/>
        <v>202.5</v>
      </c>
      <c r="G1254" s="8">
        <v>152423</v>
      </c>
      <c r="H1254" s="8"/>
      <c r="I1254" s="8">
        <v>1</v>
      </c>
      <c r="J1254" s="8">
        <v>1</v>
      </c>
      <c r="K1254" s="8">
        <f t="shared" si="144"/>
        <v>0</v>
      </c>
      <c r="L1254" s="6" t="s">
        <v>2022</v>
      </c>
      <c r="M1254" s="7">
        <v>45860</v>
      </c>
      <c r="N1254" s="9">
        <v>20520</v>
      </c>
      <c r="O1254" s="6" t="s">
        <v>853</v>
      </c>
      <c r="P1254" s="54">
        <v>58153479053</v>
      </c>
      <c r="Q1254" s="54" t="s">
        <v>46</v>
      </c>
      <c r="R1254" s="10">
        <v>4</v>
      </c>
      <c r="S1254" s="40"/>
      <c r="T1254" s="6" t="s">
        <v>24</v>
      </c>
      <c r="U1254" s="6" t="str">
        <f>VLOOKUP(O1254,'Customer List'!B:C,2,)</f>
        <v>Hyderabad</v>
      </c>
      <c r="V1254" s="47"/>
      <c r="W1254" s="7">
        <v>45861</v>
      </c>
      <c r="X1254" s="6">
        <f t="shared" si="139"/>
        <v>1</v>
      </c>
      <c r="Y1254" s="6" t="str">
        <f t="shared" si="140"/>
        <v>Tuesday</v>
      </c>
      <c r="Z1254" s="6" t="str">
        <f t="shared" si="141"/>
        <v>Wednesday</v>
      </c>
    </row>
    <row r="1255" spans="1:26" x14ac:dyDescent="0.25">
      <c r="A1255" s="6">
        <f t="shared" si="142"/>
        <v>1254</v>
      </c>
      <c r="B1255" s="6" t="s">
        <v>1929</v>
      </c>
      <c r="C1255" s="7">
        <v>45850</v>
      </c>
      <c r="D1255" s="7">
        <v>45856</v>
      </c>
      <c r="E1255" s="24">
        <v>193.2</v>
      </c>
      <c r="F1255" s="26">
        <f t="shared" si="138"/>
        <v>386.4</v>
      </c>
      <c r="G1255" s="8">
        <v>156604</v>
      </c>
      <c r="H1255" s="8"/>
      <c r="I1255" s="8">
        <v>2</v>
      </c>
      <c r="J1255" s="8">
        <v>2</v>
      </c>
      <c r="K1255" s="8">
        <f t="shared" si="144"/>
        <v>0</v>
      </c>
      <c r="L1255" s="6" t="s">
        <v>1938</v>
      </c>
      <c r="M1255" s="7">
        <v>45857</v>
      </c>
      <c r="N1255" s="9">
        <v>59892</v>
      </c>
      <c r="O1255" s="6" t="s">
        <v>1914</v>
      </c>
      <c r="P1255" s="54">
        <v>58153395974</v>
      </c>
      <c r="Q1255" s="54" t="s">
        <v>46</v>
      </c>
      <c r="R1255" s="10">
        <v>4</v>
      </c>
      <c r="S1255" s="40"/>
      <c r="T1255" s="6" t="s">
        <v>24</v>
      </c>
      <c r="U1255" s="6" t="str">
        <f>VLOOKUP(O1255,'Customer List'!B:C,2,)</f>
        <v>Banglore</v>
      </c>
      <c r="V1255" s="47"/>
      <c r="W1255" s="7">
        <v>45858</v>
      </c>
      <c r="X1255" s="6">
        <f t="shared" si="139"/>
        <v>1</v>
      </c>
      <c r="Y1255" s="6" t="str">
        <f t="shared" si="140"/>
        <v>Saturday</v>
      </c>
      <c r="Z1255" s="6" t="str">
        <f t="shared" si="141"/>
        <v>Sunday</v>
      </c>
    </row>
    <row r="1256" spans="1:26" x14ac:dyDescent="0.25">
      <c r="A1256" s="6">
        <f t="shared" si="142"/>
        <v>1255</v>
      </c>
      <c r="B1256" s="6" t="s">
        <v>1929</v>
      </c>
      <c r="C1256" s="7">
        <v>45850</v>
      </c>
      <c r="D1256" s="7">
        <v>45856</v>
      </c>
      <c r="E1256" s="24">
        <v>193.2</v>
      </c>
      <c r="F1256" s="26">
        <f t="shared" si="138"/>
        <v>579.59999999999991</v>
      </c>
      <c r="G1256" s="8">
        <v>156604</v>
      </c>
      <c r="H1256" s="8"/>
      <c r="I1256" s="8">
        <v>3</v>
      </c>
      <c r="J1256" s="8">
        <v>3</v>
      </c>
      <c r="K1256" s="8">
        <f t="shared" si="144"/>
        <v>0</v>
      </c>
      <c r="L1256" s="6" t="s">
        <v>1959</v>
      </c>
      <c r="M1256" s="7">
        <v>45859</v>
      </c>
      <c r="N1256" s="9">
        <v>89838</v>
      </c>
      <c r="O1256" s="6" t="s">
        <v>258</v>
      </c>
      <c r="P1256" s="54">
        <v>58153430226</v>
      </c>
      <c r="Q1256" s="54" t="s">
        <v>46</v>
      </c>
      <c r="R1256" s="10">
        <v>4</v>
      </c>
      <c r="S1256" s="40"/>
      <c r="T1256" s="6" t="s">
        <v>24</v>
      </c>
      <c r="U1256" s="6" t="str">
        <f>VLOOKUP(O1256,'Customer List'!B:C,2,)</f>
        <v>Gujrat</v>
      </c>
      <c r="V1256" s="47"/>
      <c r="W1256" s="7">
        <v>45861</v>
      </c>
      <c r="X1256" s="6">
        <f t="shared" si="139"/>
        <v>2</v>
      </c>
      <c r="Y1256" s="6" t="str">
        <f t="shared" si="140"/>
        <v>Monday</v>
      </c>
      <c r="Z1256" s="6" t="str">
        <f t="shared" si="141"/>
        <v>Wednesday</v>
      </c>
    </row>
    <row r="1257" spans="1:26" x14ac:dyDescent="0.25">
      <c r="A1257" s="6">
        <f t="shared" si="142"/>
        <v>1256</v>
      </c>
      <c r="B1257" s="6" t="s">
        <v>1929</v>
      </c>
      <c r="C1257" s="7">
        <v>45850</v>
      </c>
      <c r="D1257" s="7">
        <v>45856</v>
      </c>
      <c r="E1257" s="24">
        <v>37.799999999999997</v>
      </c>
      <c r="F1257" s="26">
        <f t="shared" si="138"/>
        <v>37.799999999999997</v>
      </c>
      <c r="G1257" s="8">
        <v>157309</v>
      </c>
      <c r="H1257" s="8"/>
      <c r="I1257" s="8">
        <v>1</v>
      </c>
      <c r="J1257" s="8">
        <v>1</v>
      </c>
      <c r="K1257" s="8">
        <f t="shared" si="144"/>
        <v>0</v>
      </c>
      <c r="L1257" s="6" t="s">
        <v>1960</v>
      </c>
      <c r="M1257" s="7">
        <v>45859</v>
      </c>
      <c r="N1257" s="9">
        <v>0</v>
      </c>
      <c r="O1257" s="6" t="s">
        <v>178</v>
      </c>
      <c r="P1257" s="54">
        <v>58153433030</v>
      </c>
      <c r="Q1257" s="54" t="s">
        <v>46</v>
      </c>
      <c r="R1257" s="10">
        <v>4</v>
      </c>
      <c r="S1257" s="40" t="s">
        <v>615</v>
      </c>
      <c r="T1257" s="6" t="s">
        <v>24</v>
      </c>
      <c r="U1257" s="6" t="str">
        <f>VLOOKUP(O1257,'Customer List'!B:C,2,)</f>
        <v>Kolkata</v>
      </c>
      <c r="V1257" s="47"/>
      <c r="W1257" s="7">
        <v>45860</v>
      </c>
      <c r="X1257" s="6">
        <f t="shared" si="139"/>
        <v>1</v>
      </c>
      <c r="Y1257" s="6" t="str">
        <f t="shared" si="140"/>
        <v>Monday</v>
      </c>
      <c r="Z1257" s="6" t="str">
        <f t="shared" si="141"/>
        <v>Tuesday</v>
      </c>
    </row>
    <row r="1258" spans="1:26" x14ac:dyDescent="0.25">
      <c r="A1258" s="6">
        <f t="shared" si="142"/>
        <v>1257</v>
      </c>
      <c r="B1258" s="6" t="s">
        <v>1929</v>
      </c>
      <c r="C1258" s="7">
        <v>45850</v>
      </c>
      <c r="D1258" s="7">
        <v>45856</v>
      </c>
      <c r="E1258" s="24">
        <v>196</v>
      </c>
      <c r="F1258" s="26">
        <f t="shared" si="138"/>
        <v>196</v>
      </c>
      <c r="G1258" s="8">
        <v>300310</v>
      </c>
      <c r="H1258" s="8"/>
      <c r="I1258" s="8">
        <v>1</v>
      </c>
      <c r="J1258" s="8">
        <v>1</v>
      </c>
      <c r="K1258" s="8">
        <f t="shared" si="144"/>
        <v>0</v>
      </c>
      <c r="L1258" s="6" t="s">
        <v>1959</v>
      </c>
      <c r="M1258" s="7">
        <v>45859</v>
      </c>
      <c r="N1258" s="9">
        <v>30380</v>
      </c>
      <c r="O1258" s="6" t="s">
        <v>258</v>
      </c>
      <c r="P1258" s="54">
        <v>58153430226</v>
      </c>
      <c r="Q1258" s="54" t="s">
        <v>46</v>
      </c>
      <c r="R1258" s="10">
        <v>4</v>
      </c>
      <c r="S1258" s="40"/>
      <c r="T1258" s="6" t="s">
        <v>24</v>
      </c>
      <c r="U1258" s="6" t="str">
        <f>VLOOKUP(O1258,'Customer List'!B:C,2,)</f>
        <v>Gujrat</v>
      </c>
      <c r="V1258" s="47"/>
      <c r="W1258" s="7">
        <v>45861</v>
      </c>
      <c r="X1258" s="6">
        <f t="shared" si="139"/>
        <v>2</v>
      </c>
      <c r="Y1258" s="6" t="str">
        <f t="shared" si="140"/>
        <v>Monday</v>
      </c>
      <c r="Z1258" s="6" t="str">
        <f t="shared" si="141"/>
        <v>Wednesday</v>
      </c>
    </row>
    <row r="1259" spans="1:26" x14ac:dyDescent="0.25">
      <c r="A1259" s="6">
        <f t="shared" si="142"/>
        <v>1258</v>
      </c>
      <c r="B1259" s="6" t="s">
        <v>1929</v>
      </c>
      <c r="C1259" s="7">
        <v>45850</v>
      </c>
      <c r="D1259" s="7">
        <v>45856</v>
      </c>
      <c r="E1259" s="24">
        <v>187.6</v>
      </c>
      <c r="F1259" s="26">
        <f t="shared" si="138"/>
        <v>187.6</v>
      </c>
      <c r="G1259" s="8">
        <v>301028</v>
      </c>
      <c r="H1259" s="8"/>
      <c r="I1259" s="8">
        <v>1</v>
      </c>
      <c r="J1259" s="8">
        <v>1</v>
      </c>
      <c r="K1259" s="8">
        <f t="shared" si="144"/>
        <v>0</v>
      </c>
      <c r="L1259" s="6" t="s">
        <v>1959</v>
      </c>
      <c r="M1259" s="7">
        <v>45859</v>
      </c>
      <c r="N1259" s="9">
        <v>29078</v>
      </c>
      <c r="O1259" s="6" t="s">
        <v>258</v>
      </c>
      <c r="P1259" s="54">
        <v>58153430226</v>
      </c>
      <c r="Q1259" s="54" t="s">
        <v>46</v>
      </c>
      <c r="R1259" s="10">
        <v>4</v>
      </c>
      <c r="S1259" s="40"/>
      <c r="T1259" s="6" t="s">
        <v>24</v>
      </c>
      <c r="U1259" s="6" t="str">
        <f>VLOOKUP(O1259,'Customer List'!B:C,2,)</f>
        <v>Gujrat</v>
      </c>
      <c r="V1259" s="47"/>
      <c r="W1259" s="7">
        <v>45861</v>
      </c>
      <c r="X1259" s="6">
        <f t="shared" si="139"/>
        <v>2</v>
      </c>
      <c r="Y1259" s="6" t="str">
        <f t="shared" si="140"/>
        <v>Monday</v>
      </c>
      <c r="Z1259" s="6" t="str">
        <f t="shared" si="141"/>
        <v>Wednesday</v>
      </c>
    </row>
    <row r="1260" spans="1:26" x14ac:dyDescent="0.25">
      <c r="A1260" s="6">
        <f t="shared" si="142"/>
        <v>1259</v>
      </c>
      <c r="B1260" s="6" t="s">
        <v>1929</v>
      </c>
      <c r="C1260" s="7">
        <v>45850</v>
      </c>
      <c r="D1260" s="7">
        <v>45856</v>
      </c>
      <c r="E1260" s="24">
        <v>94.5</v>
      </c>
      <c r="F1260" s="26">
        <f t="shared" si="138"/>
        <v>189</v>
      </c>
      <c r="G1260" s="8">
        <v>301808</v>
      </c>
      <c r="H1260" s="8"/>
      <c r="I1260" s="8">
        <v>2</v>
      </c>
      <c r="J1260" s="8">
        <v>2</v>
      </c>
      <c r="K1260" s="8">
        <f t="shared" si="144"/>
        <v>0</v>
      </c>
      <c r="L1260" s="6" t="s">
        <v>1938</v>
      </c>
      <c r="M1260" s="7">
        <v>45857</v>
      </c>
      <c r="N1260" s="9">
        <v>29295</v>
      </c>
      <c r="O1260" s="6" t="s">
        <v>1914</v>
      </c>
      <c r="P1260" s="54">
        <v>58153395974</v>
      </c>
      <c r="Q1260" s="54" t="s">
        <v>46</v>
      </c>
      <c r="R1260" s="10">
        <v>4</v>
      </c>
      <c r="S1260" s="40"/>
      <c r="T1260" s="6" t="s">
        <v>24</v>
      </c>
      <c r="U1260" s="6" t="str">
        <f>VLOOKUP(O1260,'Customer List'!B:C,2,)</f>
        <v>Banglore</v>
      </c>
      <c r="V1260" s="47"/>
      <c r="W1260" s="7">
        <v>45858</v>
      </c>
      <c r="X1260" s="6">
        <f t="shared" si="139"/>
        <v>1</v>
      </c>
      <c r="Y1260" s="6" t="str">
        <f t="shared" si="140"/>
        <v>Saturday</v>
      </c>
      <c r="Z1260" s="6" t="str">
        <f t="shared" si="141"/>
        <v>Sunday</v>
      </c>
    </row>
    <row r="1261" spans="1:26" x14ac:dyDescent="0.25">
      <c r="A1261" s="6">
        <f t="shared" si="142"/>
        <v>1260</v>
      </c>
      <c r="B1261" s="6" t="s">
        <v>1929</v>
      </c>
      <c r="C1261" s="7">
        <v>45850</v>
      </c>
      <c r="D1261" s="7">
        <v>45856</v>
      </c>
      <c r="E1261" s="24">
        <v>304.5</v>
      </c>
      <c r="F1261" s="26">
        <f t="shared" si="138"/>
        <v>304.5</v>
      </c>
      <c r="G1261" s="8">
        <v>301836</v>
      </c>
      <c r="H1261" s="8"/>
      <c r="I1261" s="8">
        <v>1</v>
      </c>
      <c r="J1261" s="8">
        <v>1</v>
      </c>
      <c r="K1261" s="8">
        <f t="shared" si="144"/>
        <v>0</v>
      </c>
      <c r="L1261" s="6" t="s">
        <v>1959</v>
      </c>
      <c r="M1261" s="7">
        <v>45859</v>
      </c>
      <c r="N1261" s="9">
        <v>44051</v>
      </c>
      <c r="O1261" s="6" t="s">
        <v>258</v>
      </c>
      <c r="P1261" s="54">
        <v>58153430226</v>
      </c>
      <c r="Q1261" s="54" t="s">
        <v>46</v>
      </c>
      <c r="R1261" s="10">
        <v>4</v>
      </c>
      <c r="S1261" s="40"/>
      <c r="T1261" s="6" t="s">
        <v>24</v>
      </c>
      <c r="U1261" s="6" t="str">
        <f>VLOOKUP(O1261,'Customer List'!B:C,2,)</f>
        <v>Gujrat</v>
      </c>
      <c r="V1261" s="47"/>
      <c r="W1261" s="7">
        <v>45861</v>
      </c>
      <c r="X1261" s="6">
        <f t="shared" si="139"/>
        <v>2</v>
      </c>
      <c r="Y1261" s="6" t="str">
        <f t="shared" si="140"/>
        <v>Monday</v>
      </c>
      <c r="Z1261" s="6" t="str">
        <f t="shared" si="141"/>
        <v>Wednesday</v>
      </c>
    </row>
    <row r="1262" spans="1:26" x14ac:dyDescent="0.25">
      <c r="A1262" s="6">
        <f t="shared" si="142"/>
        <v>1261</v>
      </c>
      <c r="B1262" s="6" t="s">
        <v>1929</v>
      </c>
      <c r="C1262" s="7">
        <v>45850</v>
      </c>
      <c r="D1262" s="7">
        <v>45856</v>
      </c>
      <c r="E1262" s="24">
        <v>163.1</v>
      </c>
      <c r="F1262" s="26">
        <f t="shared" si="138"/>
        <v>163.1</v>
      </c>
      <c r="G1262" s="8">
        <v>302006</v>
      </c>
      <c r="H1262" s="8"/>
      <c r="I1262" s="8">
        <v>1</v>
      </c>
      <c r="J1262" s="8">
        <v>1</v>
      </c>
      <c r="K1262" s="8">
        <f t="shared" si="144"/>
        <v>0</v>
      </c>
      <c r="L1262" s="6" t="s">
        <v>1938</v>
      </c>
      <c r="M1262" s="7">
        <v>45857</v>
      </c>
      <c r="N1262" s="9">
        <v>25280.5</v>
      </c>
      <c r="O1262" s="6" t="s">
        <v>1914</v>
      </c>
      <c r="P1262" s="54">
        <v>58153395974</v>
      </c>
      <c r="Q1262" s="54" t="s">
        <v>46</v>
      </c>
      <c r="R1262" s="10">
        <v>4</v>
      </c>
      <c r="S1262" s="40"/>
      <c r="T1262" s="6" t="s">
        <v>24</v>
      </c>
      <c r="U1262" s="6" t="str">
        <f>VLOOKUP(O1262,'Customer List'!B:C,2,)</f>
        <v>Banglore</v>
      </c>
      <c r="V1262" s="47"/>
      <c r="W1262" s="7">
        <v>45858</v>
      </c>
      <c r="X1262" s="6">
        <f t="shared" si="139"/>
        <v>1</v>
      </c>
      <c r="Y1262" s="6" t="str">
        <f t="shared" si="140"/>
        <v>Saturday</v>
      </c>
      <c r="Z1262" s="6" t="str">
        <f t="shared" si="141"/>
        <v>Sunday</v>
      </c>
    </row>
    <row r="1263" spans="1:26" x14ac:dyDescent="0.25">
      <c r="A1263" s="6">
        <f t="shared" si="142"/>
        <v>1262</v>
      </c>
      <c r="B1263" s="6" t="s">
        <v>1929</v>
      </c>
      <c r="C1263" s="7">
        <v>45850</v>
      </c>
      <c r="D1263" s="7">
        <v>45856</v>
      </c>
      <c r="E1263" s="24">
        <v>169.4</v>
      </c>
      <c r="F1263" s="26">
        <f t="shared" si="138"/>
        <v>338.8</v>
      </c>
      <c r="G1263" s="8">
        <v>302008</v>
      </c>
      <c r="H1263" s="8"/>
      <c r="I1263" s="8">
        <v>2</v>
      </c>
      <c r="J1263" s="8">
        <v>2</v>
      </c>
      <c r="K1263" s="8">
        <f t="shared" si="144"/>
        <v>0</v>
      </c>
      <c r="L1263" s="6" t="s">
        <v>1938</v>
      </c>
      <c r="M1263" s="7">
        <v>45857</v>
      </c>
      <c r="N1263" s="9">
        <v>52514</v>
      </c>
      <c r="O1263" s="6" t="s">
        <v>1914</v>
      </c>
      <c r="P1263" s="54">
        <v>58153395974</v>
      </c>
      <c r="Q1263" s="54" t="s">
        <v>46</v>
      </c>
      <c r="R1263" s="10">
        <v>4</v>
      </c>
      <c r="S1263" s="40"/>
      <c r="T1263" s="6" t="s">
        <v>24</v>
      </c>
      <c r="U1263" s="6" t="str">
        <f>VLOOKUP(O1263,'Customer List'!B:C,2,)</f>
        <v>Banglore</v>
      </c>
      <c r="V1263" s="47"/>
      <c r="W1263" s="7">
        <v>45858</v>
      </c>
      <c r="X1263" s="6">
        <f t="shared" si="139"/>
        <v>1</v>
      </c>
      <c r="Y1263" s="6" t="str">
        <f t="shared" si="140"/>
        <v>Saturday</v>
      </c>
      <c r="Z1263" s="6" t="str">
        <f t="shared" si="141"/>
        <v>Sunday</v>
      </c>
    </row>
    <row r="1264" spans="1:26" x14ac:dyDescent="0.25">
      <c r="A1264" s="6">
        <f t="shared" si="142"/>
        <v>1263</v>
      </c>
      <c r="B1264" s="6" t="s">
        <v>1929</v>
      </c>
      <c r="C1264" s="7">
        <v>45850</v>
      </c>
      <c r="D1264" s="7">
        <v>45856</v>
      </c>
      <c r="E1264" s="24">
        <v>267.39999999999998</v>
      </c>
      <c r="F1264" s="26">
        <f t="shared" si="138"/>
        <v>267.39999999999998</v>
      </c>
      <c r="G1264" s="8">
        <v>302028</v>
      </c>
      <c r="H1264" s="8"/>
      <c r="I1264" s="8">
        <v>1</v>
      </c>
      <c r="J1264" s="8">
        <v>1</v>
      </c>
      <c r="K1264" s="8">
        <f t="shared" si="144"/>
        <v>0</v>
      </c>
      <c r="L1264" s="6" t="s">
        <v>1940</v>
      </c>
      <c r="M1264" s="7">
        <v>45859</v>
      </c>
      <c r="N1264" s="9">
        <v>53289</v>
      </c>
      <c r="O1264" s="6" t="s">
        <v>631</v>
      </c>
      <c r="P1264" s="54" t="s">
        <v>642</v>
      </c>
      <c r="Q1264" s="54" t="s">
        <v>731</v>
      </c>
      <c r="R1264" s="10">
        <v>4</v>
      </c>
      <c r="S1264" s="40"/>
      <c r="T1264" s="6" t="s">
        <v>24</v>
      </c>
      <c r="U1264" s="6" t="str">
        <f>VLOOKUP(O1264,'Customer List'!B:C,2,)</f>
        <v>Delhi</v>
      </c>
      <c r="V1264" s="47"/>
      <c r="W1264" s="7"/>
      <c r="X1264" s="6" t="str">
        <f t="shared" si="139"/>
        <v/>
      </c>
      <c r="Y1264" s="6" t="str">
        <f t="shared" si="140"/>
        <v>Monday</v>
      </c>
      <c r="Z1264" s="6" t="str">
        <f t="shared" si="141"/>
        <v/>
      </c>
    </row>
    <row r="1265" spans="1:26" x14ac:dyDescent="0.25">
      <c r="A1265" s="6">
        <f t="shared" si="142"/>
        <v>1264</v>
      </c>
      <c r="B1265" s="6" t="s">
        <v>1929</v>
      </c>
      <c r="C1265" s="7">
        <v>45850</v>
      </c>
      <c r="D1265" s="7">
        <v>45856</v>
      </c>
      <c r="E1265" s="24">
        <v>73.5</v>
      </c>
      <c r="F1265" s="26">
        <f t="shared" si="138"/>
        <v>73.5</v>
      </c>
      <c r="G1265" s="8">
        <v>302212</v>
      </c>
      <c r="H1265" s="8"/>
      <c r="I1265" s="8">
        <v>1</v>
      </c>
      <c r="J1265" s="8">
        <v>1</v>
      </c>
      <c r="K1265" s="8">
        <f t="shared" si="144"/>
        <v>0</v>
      </c>
      <c r="L1265" s="6" t="s">
        <v>1957</v>
      </c>
      <c r="M1265" s="7">
        <v>45859</v>
      </c>
      <c r="N1265" s="9">
        <v>11392.5</v>
      </c>
      <c r="O1265" s="6" t="s">
        <v>258</v>
      </c>
      <c r="P1265" s="54">
        <v>58153430226</v>
      </c>
      <c r="Q1265" s="54" t="s">
        <v>46</v>
      </c>
      <c r="R1265" s="10">
        <v>4</v>
      </c>
      <c r="S1265" s="40"/>
      <c r="T1265" s="6" t="s">
        <v>24</v>
      </c>
      <c r="U1265" s="6" t="str">
        <f>VLOOKUP(O1265,'Customer List'!B:C,2,)</f>
        <v>Gujrat</v>
      </c>
      <c r="V1265" s="47"/>
      <c r="W1265" s="7">
        <v>45861</v>
      </c>
      <c r="X1265" s="6">
        <f t="shared" si="139"/>
        <v>2</v>
      </c>
      <c r="Y1265" s="6" t="str">
        <f t="shared" si="140"/>
        <v>Monday</v>
      </c>
      <c r="Z1265" s="6" t="str">
        <f t="shared" si="141"/>
        <v>Wednesday</v>
      </c>
    </row>
    <row r="1266" spans="1:26" x14ac:dyDescent="0.25">
      <c r="A1266" s="6">
        <f t="shared" si="142"/>
        <v>1265</v>
      </c>
      <c r="B1266" s="6" t="s">
        <v>1929</v>
      </c>
      <c r="C1266" s="7">
        <v>45850</v>
      </c>
      <c r="D1266" s="7">
        <v>45856</v>
      </c>
      <c r="E1266" s="24">
        <v>73.5</v>
      </c>
      <c r="F1266" s="26">
        <f t="shared" si="138"/>
        <v>73.5</v>
      </c>
      <c r="G1266" s="8">
        <v>302212</v>
      </c>
      <c r="H1266" s="8"/>
      <c r="I1266" s="8">
        <v>1</v>
      </c>
      <c r="J1266" s="8">
        <v>1</v>
      </c>
      <c r="K1266" s="8">
        <f t="shared" si="144"/>
        <v>0</v>
      </c>
      <c r="L1266" s="6" t="s">
        <v>1959</v>
      </c>
      <c r="M1266" s="7">
        <v>45859</v>
      </c>
      <c r="N1266" s="9">
        <v>11392.5</v>
      </c>
      <c r="O1266" s="6" t="s">
        <v>258</v>
      </c>
      <c r="P1266" s="54">
        <v>58153430226</v>
      </c>
      <c r="Q1266" s="54" t="s">
        <v>46</v>
      </c>
      <c r="R1266" s="10">
        <v>4</v>
      </c>
      <c r="S1266" s="40"/>
      <c r="T1266" s="6" t="s">
        <v>24</v>
      </c>
      <c r="U1266" s="6" t="str">
        <f>VLOOKUP(O1266,'Customer List'!B:C,2,)</f>
        <v>Gujrat</v>
      </c>
      <c r="V1266" s="47"/>
      <c r="W1266" s="7">
        <v>45861</v>
      </c>
      <c r="X1266" s="6">
        <f t="shared" si="139"/>
        <v>2</v>
      </c>
      <c r="Y1266" s="6" t="str">
        <f t="shared" si="140"/>
        <v>Monday</v>
      </c>
      <c r="Z1266" s="6" t="str">
        <f t="shared" si="141"/>
        <v>Wednesday</v>
      </c>
    </row>
    <row r="1267" spans="1:26" x14ac:dyDescent="0.25">
      <c r="A1267" s="6">
        <f t="shared" si="142"/>
        <v>1266</v>
      </c>
      <c r="B1267" s="6" t="s">
        <v>1929</v>
      </c>
      <c r="C1267" s="7">
        <v>45850</v>
      </c>
      <c r="D1267" s="7">
        <v>45856</v>
      </c>
      <c r="E1267" s="24">
        <v>204.4</v>
      </c>
      <c r="F1267" s="26">
        <f t="shared" si="138"/>
        <v>408.8</v>
      </c>
      <c r="G1267" s="8">
        <v>302216</v>
      </c>
      <c r="H1267" s="8"/>
      <c r="I1267" s="8">
        <v>2</v>
      </c>
      <c r="J1267" s="8">
        <v>2</v>
      </c>
      <c r="K1267" s="8">
        <f t="shared" si="144"/>
        <v>0</v>
      </c>
      <c r="L1267" s="6" t="s">
        <v>1938</v>
      </c>
      <c r="M1267" s="7">
        <v>45857</v>
      </c>
      <c r="N1267" s="9">
        <v>63364</v>
      </c>
      <c r="O1267" s="6" t="s">
        <v>1914</v>
      </c>
      <c r="P1267" s="54">
        <v>58153395974</v>
      </c>
      <c r="Q1267" s="54" t="s">
        <v>46</v>
      </c>
      <c r="R1267" s="10">
        <v>4</v>
      </c>
      <c r="S1267" s="40"/>
      <c r="T1267" s="6" t="s">
        <v>24</v>
      </c>
      <c r="U1267" s="6" t="str">
        <f>VLOOKUP(O1267,'Customer List'!B:C,2,)</f>
        <v>Banglore</v>
      </c>
      <c r="V1267" s="47"/>
      <c r="W1267" s="7">
        <v>45858</v>
      </c>
      <c r="X1267" s="6">
        <f t="shared" si="139"/>
        <v>1</v>
      </c>
      <c r="Y1267" s="6" t="str">
        <f t="shared" si="140"/>
        <v>Saturday</v>
      </c>
      <c r="Z1267" s="6" t="str">
        <f t="shared" si="141"/>
        <v>Sunday</v>
      </c>
    </row>
    <row r="1268" spans="1:26" x14ac:dyDescent="0.25">
      <c r="A1268" s="6">
        <f t="shared" si="142"/>
        <v>1267</v>
      </c>
      <c r="B1268" s="6" t="s">
        <v>1929</v>
      </c>
      <c r="C1268" s="7">
        <v>45850</v>
      </c>
      <c r="D1268" s="7">
        <v>45856</v>
      </c>
      <c r="E1268" s="24">
        <v>293.25</v>
      </c>
      <c r="F1268" s="26">
        <f t="shared" si="138"/>
        <v>293.25</v>
      </c>
      <c r="G1268" s="8">
        <v>302242</v>
      </c>
      <c r="H1268" s="8"/>
      <c r="I1268" s="8">
        <v>1</v>
      </c>
      <c r="J1268" s="8">
        <v>1</v>
      </c>
      <c r="K1268" s="8">
        <f t="shared" si="144"/>
        <v>0</v>
      </c>
      <c r="L1268" s="6" t="s">
        <v>2028</v>
      </c>
      <c r="M1268" s="7">
        <v>45860</v>
      </c>
      <c r="N1268" s="9">
        <v>37536</v>
      </c>
      <c r="O1268" s="6" t="s">
        <v>214</v>
      </c>
      <c r="P1268" s="54" t="s">
        <v>1144</v>
      </c>
      <c r="Q1268" s="54" t="s">
        <v>2017</v>
      </c>
      <c r="R1268" s="10">
        <v>4</v>
      </c>
      <c r="S1268" s="40"/>
      <c r="T1268" s="6" t="s">
        <v>24</v>
      </c>
      <c r="U1268" s="6" t="str">
        <f>VLOOKUP(O1268,'Customer List'!B:C,2,)</f>
        <v>Delhi</v>
      </c>
      <c r="V1268" s="47"/>
      <c r="W1268" s="7"/>
      <c r="X1268" s="6" t="str">
        <f t="shared" si="139"/>
        <v/>
      </c>
      <c r="Y1268" s="6" t="str">
        <f t="shared" si="140"/>
        <v>Tuesday</v>
      </c>
      <c r="Z1268" s="6" t="str">
        <f t="shared" si="141"/>
        <v/>
      </c>
    </row>
    <row r="1269" spans="1:26" x14ac:dyDescent="0.25">
      <c r="A1269" s="6">
        <f t="shared" si="142"/>
        <v>1268</v>
      </c>
      <c r="B1269" s="6" t="s">
        <v>1929</v>
      </c>
      <c r="C1269" s="7">
        <v>45850</v>
      </c>
      <c r="D1269" s="7">
        <v>45856</v>
      </c>
      <c r="E1269" s="24">
        <v>285.75</v>
      </c>
      <c r="F1269" s="26">
        <f t="shared" si="138"/>
        <v>285.75</v>
      </c>
      <c r="G1269" s="8">
        <v>302330</v>
      </c>
      <c r="H1269" s="8"/>
      <c r="I1269" s="8">
        <v>1</v>
      </c>
      <c r="J1269" s="8">
        <v>1</v>
      </c>
      <c r="K1269" s="8">
        <f t="shared" si="144"/>
        <v>0</v>
      </c>
      <c r="L1269" s="6" t="s">
        <v>2028</v>
      </c>
      <c r="M1269" s="7">
        <v>45860</v>
      </c>
      <c r="N1269" s="9">
        <v>36576</v>
      </c>
      <c r="O1269" s="6" t="s">
        <v>214</v>
      </c>
      <c r="P1269" s="54" t="s">
        <v>1144</v>
      </c>
      <c r="Q1269" s="54" t="s">
        <v>2017</v>
      </c>
      <c r="R1269" s="10">
        <v>4</v>
      </c>
      <c r="S1269" s="40"/>
      <c r="T1269" s="6" t="s">
        <v>24</v>
      </c>
      <c r="U1269" s="6" t="str">
        <f>VLOOKUP(O1269,'Customer List'!B:C,2,)</f>
        <v>Delhi</v>
      </c>
      <c r="V1269" s="47"/>
      <c r="W1269" s="7"/>
      <c r="X1269" s="6" t="str">
        <f t="shared" si="139"/>
        <v/>
      </c>
      <c r="Y1269" s="6" t="str">
        <f t="shared" si="140"/>
        <v>Tuesday</v>
      </c>
      <c r="Z1269" s="6" t="str">
        <f t="shared" si="141"/>
        <v/>
      </c>
    </row>
    <row r="1270" spans="1:26" x14ac:dyDescent="0.25">
      <c r="A1270" s="6">
        <f t="shared" si="142"/>
        <v>1269</v>
      </c>
      <c r="B1270" s="6" t="s">
        <v>1929</v>
      </c>
      <c r="C1270" s="7">
        <v>45850</v>
      </c>
      <c r="D1270" s="7">
        <v>45856</v>
      </c>
      <c r="E1270" s="24">
        <v>216.3</v>
      </c>
      <c r="F1270" s="26">
        <f t="shared" si="138"/>
        <v>216.3</v>
      </c>
      <c r="G1270" s="8">
        <v>302646</v>
      </c>
      <c r="H1270" s="8"/>
      <c r="I1270" s="8">
        <v>1</v>
      </c>
      <c r="J1270" s="8">
        <v>1</v>
      </c>
      <c r="K1270" s="8">
        <f t="shared" si="144"/>
        <v>0</v>
      </c>
      <c r="L1270" s="6" t="s">
        <v>1949</v>
      </c>
      <c r="M1270" s="7">
        <v>45859</v>
      </c>
      <c r="N1270" s="9">
        <v>35921</v>
      </c>
      <c r="O1270" s="6" t="s">
        <v>910</v>
      </c>
      <c r="P1270" s="54">
        <v>58153427216</v>
      </c>
      <c r="Q1270" s="54" t="s">
        <v>46</v>
      </c>
      <c r="R1270" s="10">
        <v>4</v>
      </c>
      <c r="S1270" s="40"/>
      <c r="T1270" s="6" t="s">
        <v>24</v>
      </c>
      <c r="U1270" s="6" t="str">
        <f>VLOOKUP(O1270,'Customer List'!B:C,2,)</f>
        <v>Banglore</v>
      </c>
      <c r="V1270" s="47"/>
      <c r="W1270" s="7">
        <v>45860</v>
      </c>
      <c r="X1270" s="6">
        <f t="shared" si="139"/>
        <v>1</v>
      </c>
      <c r="Y1270" s="6" t="str">
        <f t="shared" si="140"/>
        <v>Monday</v>
      </c>
      <c r="Z1270" s="6" t="str">
        <f t="shared" si="141"/>
        <v>Tuesday</v>
      </c>
    </row>
    <row r="1271" spans="1:26" x14ac:dyDescent="0.25">
      <c r="A1271" s="6">
        <f t="shared" si="142"/>
        <v>1270</v>
      </c>
      <c r="B1271" s="6" t="s">
        <v>1929</v>
      </c>
      <c r="C1271" s="7">
        <v>45850</v>
      </c>
      <c r="D1271" s="7">
        <v>45856</v>
      </c>
      <c r="E1271" s="24">
        <v>170.8</v>
      </c>
      <c r="F1271" s="26">
        <f t="shared" si="138"/>
        <v>170.8</v>
      </c>
      <c r="G1271" s="8">
        <v>302706</v>
      </c>
      <c r="H1271" s="8"/>
      <c r="I1271" s="8">
        <v>1</v>
      </c>
      <c r="J1271" s="8">
        <v>1</v>
      </c>
      <c r="K1271" s="8">
        <f t="shared" si="144"/>
        <v>0</v>
      </c>
      <c r="L1271" s="6" t="s">
        <v>1954</v>
      </c>
      <c r="M1271" s="7">
        <v>45859</v>
      </c>
      <c r="N1271" s="9">
        <v>22692</v>
      </c>
      <c r="O1271" s="6" t="s">
        <v>1910</v>
      </c>
      <c r="P1271" s="54">
        <v>58153427496</v>
      </c>
      <c r="Q1271" s="54" t="s">
        <v>46</v>
      </c>
      <c r="R1271" s="10">
        <v>4</v>
      </c>
      <c r="S1271" s="40"/>
      <c r="T1271" s="6" t="s">
        <v>24</v>
      </c>
      <c r="U1271" s="6" t="str">
        <f>VLOOKUP(O1271,'Customer List'!B:C,2,)</f>
        <v>Tamilnadu</v>
      </c>
      <c r="V1271" s="47"/>
      <c r="W1271" s="7">
        <v>45860</v>
      </c>
      <c r="X1271" s="6">
        <f t="shared" si="139"/>
        <v>1</v>
      </c>
      <c r="Y1271" s="6" t="str">
        <f t="shared" si="140"/>
        <v>Monday</v>
      </c>
      <c r="Z1271" s="6" t="str">
        <f t="shared" si="141"/>
        <v>Tuesday</v>
      </c>
    </row>
    <row r="1272" spans="1:26" x14ac:dyDescent="0.25">
      <c r="A1272" s="6">
        <f t="shared" si="142"/>
        <v>1271</v>
      </c>
      <c r="B1272" s="6" t="s">
        <v>1929</v>
      </c>
      <c r="C1272" s="7">
        <v>45850</v>
      </c>
      <c r="D1272" s="7">
        <v>45856</v>
      </c>
      <c r="E1272" s="24">
        <v>196</v>
      </c>
      <c r="F1272" s="26">
        <f t="shared" si="138"/>
        <v>196</v>
      </c>
      <c r="G1272" s="8">
        <v>303508</v>
      </c>
      <c r="H1272" s="8"/>
      <c r="I1272" s="8">
        <v>1</v>
      </c>
      <c r="J1272" s="8">
        <v>1</v>
      </c>
      <c r="K1272" s="8">
        <f t="shared" si="144"/>
        <v>0</v>
      </c>
      <c r="L1272" s="6" t="s">
        <v>1958</v>
      </c>
      <c r="M1272" s="7">
        <v>45859</v>
      </c>
      <c r="N1272" s="9">
        <v>30380</v>
      </c>
      <c r="O1272" s="6" t="s">
        <v>258</v>
      </c>
      <c r="P1272" s="54">
        <v>58153430226</v>
      </c>
      <c r="Q1272" s="54" t="s">
        <v>46</v>
      </c>
      <c r="R1272" s="10">
        <v>4</v>
      </c>
      <c r="S1272" s="40"/>
      <c r="T1272" s="6" t="s">
        <v>24</v>
      </c>
      <c r="U1272" s="6" t="str">
        <f>VLOOKUP(O1272,'Customer List'!B:C,2,)</f>
        <v>Gujrat</v>
      </c>
      <c r="V1272" s="47"/>
      <c r="W1272" s="7">
        <v>45861</v>
      </c>
      <c r="X1272" s="6">
        <f t="shared" si="139"/>
        <v>2</v>
      </c>
      <c r="Y1272" s="6" t="str">
        <f t="shared" si="140"/>
        <v>Monday</v>
      </c>
      <c r="Z1272" s="6" t="str">
        <f t="shared" si="141"/>
        <v>Wednesday</v>
      </c>
    </row>
    <row r="1273" spans="1:26" x14ac:dyDescent="0.25">
      <c r="A1273" s="6">
        <f t="shared" si="142"/>
        <v>1272</v>
      </c>
      <c r="B1273" s="6" t="s">
        <v>1929</v>
      </c>
      <c r="C1273" s="7">
        <v>45850</v>
      </c>
      <c r="D1273" s="7">
        <v>45856</v>
      </c>
      <c r="E1273" s="24">
        <v>250.6</v>
      </c>
      <c r="F1273" s="26">
        <f t="shared" si="138"/>
        <v>250.6</v>
      </c>
      <c r="G1273" s="8">
        <v>303924</v>
      </c>
      <c r="H1273" s="8"/>
      <c r="I1273" s="8">
        <v>1</v>
      </c>
      <c r="J1273" s="8">
        <v>1</v>
      </c>
      <c r="K1273" s="8">
        <f t="shared" si="144"/>
        <v>0</v>
      </c>
      <c r="L1273" s="6" t="s">
        <v>1954</v>
      </c>
      <c r="M1273" s="7">
        <v>45859</v>
      </c>
      <c r="N1273" s="9">
        <v>33294</v>
      </c>
      <c r="O1273" s="6" t="s">
        <v>1910</v>
      </c>
      <c r="P1273" s="54">
        <v>58153427496</v>
      </c>
      <c r="Q1273" s="54" t="s">
        <v>46</v>
      </c>
      <c r="R1273" s="10">
        <v>4</v>
      </c>
      <c r="S1273" s="40"/>
      <c r="T1273" s="6" t="s">
        <v>24</v>
      </c>
      <c r="U1273" s="6" t="str">
        <f>VLOOKUP(O1273,'Customer List'!B:C,2,)</f>
        <v>Tamilnadu</v>
      </c>
      <c r="V1273" s="47"/>
      <c r="W1273" s="7">
        <v>45860</v>
      </c>
      <c r="X1273" s="6">
        <f t="shared" si="139"/>
        <v>1</v>
      </c>
      <c r="Y1273" s="6" t="str">
        <f t="shared" si="140"/>
        <v>Monday</v>
      </c>
      <c r="Z1273" s="6" t="str">
        <f t="shared" si="141"/>
        <v>Tuesday</v>
      </c>
    </row>
    <row r="1274" spans="1:26" x14ac:dyDescent="0.25">
      <c r="A1274" s="6">
        <f t="shared" si="142"/>
        <v>1273</v>
      </c>
      <c r="B1274" s="6" t="s">
        <v>1929</v>
      </c>
      <c r="C1274" s="7">
        <v>45850</v>
      </c>
      <c r="D1274" s="7">
        <v>45856</v>
      </c>
      <c r="E1274" s="24">
        <v>46.2</v>
      </c>
      <c r="F1274" s="26">
        <f t="shared" si="138"/>
        <v>46.2</v>
      </c>
      <c r="G1274" s="8">
        <v>304008</v>
      </c>
      <c r="H1274" s="8"/>
      <c r="I1274" s="8">
        <v>1</v>
      </c>
      <c r="J1274" s="8">
        <v>1</v>
      </c>
      <c r="K1274" s="8">
        <f t="shared" si="144"/>
        <v>0</v>
      </c>
      <c r="L1274" s="6" t="s">
        <v>1938</v>
      </c>
      <c r="M1274" s="7">
        <v>45857</v>
      </c>
      <c r="N1274" s="9">
        <v>7161</v>
      </c>
      <c r="O1274" s="6" t="s">
        <v>1914</v>
      </c>
      <c r="P1274" s="54">
        <v>58153395974</v>
      </c>
      <c r="Q1274" s="54" t="s">
        <v>46</v>
      </c>
      <c r="R1274" s="10">
        <v>4</v>
      </c>
      <c r="S1274" s="40"/>
      <c r="T1274" s="6" t="s">
        <v>24</v>
      </c>
      <c r="U1274" s="6" t="str">
        <f>VLOOKUP(O1274,'Customer List'!B:C,2,)</f>
        <v>Banglore</v>
      </c>
      <c r="V1274" s="47"/>
      <c r="W1274" s="7">
        <v>45858</v>
      </c>
      <c r="X1274" s="6">
        <f t="shared" si="139"/>
        <v>1</v>
      </c>
      <c r="Y1274" s="6" t="str">
        <f t="shared" si="140"/>
        <v>Saturday</v>
      </c>
      <c r="Z1274" s="6" t="str">
        <f t="shared" si="141"/>
        <v>Sunday</v>
      </c>
    </row>
    <row r="1275" spans="1:26" x14ac:dyDescent="0.25">
      <c r="A1275" s="6">
        <f t="shared" si="142"/>
        <v>1274</v>
      </c>
      <c r="B1275" s="6" t="s">
        <v>1929</v>
      </c>
      <c r="C1275" s="7">
        <v>45850</v>
      </c>
      <c r="D1275" s="7">
        <v>45856</v>
      </c>
      <c r="E1275" s="24">
        <v>73.5</v>
      </c>
      <c r="F1275" s="26">
        <f t="shared" si="138"/>
        <v>73.5</v>
      </c>
      <c r="G1275" s="8">
        <v>304012</v>
      </c>
      <c r="H1275" s="8"/>
      <c r="I1275" s="8">
        <v>1</v>
      </c>
      <c r="J1275" s="8">
        <v>1</v>
      </c>
      <c r="K1275" s="8">
        <f t="shared" si="144"/>
        <v>0</v>
      </c>
      <c r="L1275" s="6" t="s">
        <v>1948</v>
      </c>
      <c r="M1275" s="7">
        <v>45859</v>
      </c>
      <c r="N1275" s="9">
        <v>8977.5</v>
      </c>
      <c r="O1275" s="6" t="s">
        <v>1027</v>
      </c>
      <c r="P1275" s="54">
        <v>58153432562</v>
      </c>
      <c r="Q1275" s="54" t="s">
        <v>46</v>
      </c>
      <c r="R1275" s="10">
        <v>4</v>
      </c>
      <c r="S1275" s="40"/>
      <c r="T1275" s="6" t="s">
        <v>24</v>
      </c>
      <c r="U1275" s="6" t="str">
        <f>VLOOKUP(O1275,'Customer List'!B:C,2,)</f>
        <v>Mumbai</v>
      </c>
      <c r="V1275" s="47"/>
      <c r="W1275" s="7">
        <v>45860</v>
      </c>
      <c r="X1275" s="6">
        <f t="shared" si="139"/>
        <v>1</v>
      </c>
      <c r="Y1275" s="6" t="str">
        <f t="shared" si="140"/>
        <v>Monday</v>
      </c>
      <c r="Z1275" s="6" t="str">
        <f t="shared" si="141"/>
        <v>Tuesday</v>
      </c>
    </row>
    <row r="1276" spans="1:26" x14ac:dyDescent="0.25">
      <c r="A1276" s="6">
        <f t="shared" si="142"/>
        <v>1275</v>
      </c>
      <c r="B1276" s="6" t="s">
        <v>1929</v>
      </c>
      <c r="C1276" s="7">
        <v>45850</v>
      </c>
      <c r="D1276" s="7">
        <v>45856</v>
      </c>
      <c r="E1276" s="24">
        <v>204.4</v>
      </c>
      <c r="F1276" s="26">
        <f t="shared" si="138"/>
        <v>204.4</v>
      </c>
      <c r="G1276" s="8">
        <v>304014</v>
      </c>
      <c r="H1276" s="8"/>
      <c r="I1276" s="8">
        <v>1</v>
      </c>
      <c r="J1276" s="8">
        <v>1</v>
      </c>
      <c r="K1276" s="8">
        <f t="shared" si="144"/>
        <v>0</v>
      </c>
      <c r="L1276" s="6" t="s">
        <v>1938</v>
      </c>
      <c r="M1276" s="7">
        <v>45857</v>
      </c>
      <c r="N1276" s="9">
        <v>31682</v>
      </c>
      <c r="O1276" s="6" t="s">
        <v>1914</v>
      </c>
      <c r="P1276" s="54">
        <v>58153395974</v>
      </c>
      <c r="Q1276" s="54" t="s">
        <v>46</v>
      </c>
      <c r="R1276" s="10">
        <v>4</v>
      </c>
      <c r="S1276" s="40"/>
      <c r="T1276" s="6" t="s">
        <v>24</v>
      </c>
      <c r="U1276" s="6" t="str">
        <f>VLOOKUP(O1276,'Customer List'!B:C,2,)</f>
        <v>Banglore</v>
      </c>
      <c r="V1276" s="47"/>
      <c r="W1276" s="7">
        <v>45858</v>
      </c>
      <c r="X1276" s="6">
        <f t="shared" si="139"/>
        <v>1</v>
      </c>
      <c r="Y1276" s="6" t="str">
        <f t="shared" si="140"/>
        <v>Saturday</v>
      </c>
      <c r="Z1276" s="6" t="str">
        <f t="shared" si="141"/>
        <v>Sunday</v>
      </c>
    </row>
    <row r="1277" spans="1:26" x14ac:dyDescent="0.25">
      <c r="A1277" s="6">
        <f t="shared" si="142"/>
        <v>1276</v>
      </c>
      <c r="B1277" s="6" t="s">
        <v>1929</v>
      </c>
      <c r="C1277" s="7">
        <v>45850</v>
      </c>
      <c r="D1277" s="7">
        <v>45856</v>
      </c>
      <c r="E1277" s="24">
        <v>246.4</v>
      </c>
      <c r="F1277" s="26">
        <f t="shared" si="138"/>
        <v>246.4</v>
      </c>
      <c r="G1277" s="8">
        <v>304944</v>
      </c>
      <c r="H1277" s="8"/>
      <c r="I1277" s="8">
        <v>1</v>
      </c>
      <c r="J1277" s="8">
        <v>1</v>
      </c>
      <c r="K1277" s="8">
        <f t="shared" si="144"/>
        <v>0</v>
      </c>
      <c r="L1277" s="6" t="s">
        <v>1954</v>
      </c>
      <c r="M1277" s="7">
        <v>45859</v>
      </c>
      <c r="N1277" s="9">
        <v>32736</v>
      </c>
      <c r="O1277" s="6" t="s">
        <v>1910</v>
      </c>
      <c r="P1277" s="54">
        <v>58153427496</v>
      </c>
      <c r="Q1277" s="54" t="s">
        <v>46</v>
      </c>
      <c r="R1277" s="10">
        <v>4</v>
      </c>
      <c r="S1277" s="40"/>
      <c r="T1277" s="6" t="s">
        <v>24</v>
      </c>
      <c r="U1277" s="6" t="str">
        <f>VLOOKUP(O1277,'Customer List'!B:C,2,)</f>
        <v>Tamilnadu</v>
      </c>
      <c r="V1277" s="47"/>
      <c r="W1277" s="7">
        <v>45860</v>
      </c>
      <c r="X1277" s="6">
        <f t="shared" si="139"/>
        <v>1</v>
      </c>
      <c r="Y1277" s="6" t="str">
        <f t="shared" si="140"/>
        <v>Monday</v>
      </c>
      <c r="Z1277" s="6" t="str">
        <f t="shared" si="141"/>
        <v>Tuesday</v>
      </c>
    </row>
    <row r="1278" spans="1:26" x14ac:dyDescent="0.25">
      <c r="A1278" s="6">
        <f t="shared" si="142"/>
        <v>1277</v>
      </c>
      <c r="B1278" s="6" t="s">
        <v>1929</v>
      </c>
      <c r="C1278" s="7">
        <v>45850</v>
      </c>
      <c r="D1278" s="7">
        <v>45856</v>
      </c>
      <c r="E1278" s="24">
        <v>199.5</v>
      </c>
      <c r="F1278" s="26">
        <f t="shared" si="138"/>
        <v>199.5</v>
      </c>
      <c r="G1278" s="8">
        <v>307824</v>
      </c>
      <c r="H1278" s="8"/>
      <c r="I1278" s="8">
        <v>1</v>
      </c>
      <c r="J1278" s="8">
        <v>1</v>
      </c>
      <c r="K1278" s="8">
        <f t="shared" ref="K1278:K1309" si="145">I1278-J1278</f>
        <v>0</v>
      </c>
      <c r="L1278" s="6" t="s">
        <v>1946</v>
      </c>
      <c r="M1278" s="7">
        <v>45859</v>
      </c>
      <c r="N1278" s="9">
        <v>24367.5</v>
      </c>
      <c r="O1278" s="6" t="s">
        <v>1027</v>
      </c>
      <c r="P1278" s="54">
        <v>58153432562</v>
      </c>
      <c r="Q1278" s="54" t="s">
        <v>46</v>
      </c>
      <c r="R1278" s="10">
        <v>4</v>
      </c>
      <c r="S1278" s="40"/>
      <c r="T1278" s="6" t="s">
        <v>24</v>
      </c>
      <c r="U1278" s="6" t="str">
        <f>VLOOKUP(O1278,'Customer List'!B:C,2,)</f>
        <v>Mumbai</v>
      </c>
      <c r="V1278" s="47"/>
      <c r="W1278" s="7">
        <v>45860</v>
      </c>
      <c r="X1278" s="6">
        <f t="shared" si="139"/>
        <v>1</v>
      </c>
      <c r="Y1278" s="6" t="str">
        <f t="shared" si="140"/>
        <v>Monday</v>
      </c>
      <c r="Z1278" s="6" t="str">
        <f t="shared" si="141"/>
        <v>Tuesday</v>
      </c>
    </row>
    <row r="1279" spans="1:26" x14ac:dyDescent="0.25">
      <c r="A1279" s="6">
        <f t="shared" si="142"/>
        <v>1278</v>
      </c>
      <c r="B1279" s="6" t="s">
        <v>1929</v>
      </c>
      <c r="C1279" s="7">
        <v>45850</v>
      </c>
      <c r="D1279" s="7">
        <v>45856</v>
      </c>
      <c r="E1279" s="24">
        <v>176.4</v>
      </c>
      <c r="F1279" s="26">
        <f t="shared" si="138"/>
        <v>176.4</v>
      </c>
      <c r="G1279" s="8">
        <v>309804</v>
      </c>
      <c r="H1279" s="8"/>
      <c r="I1279" s="8">
        <v>1</v>
      </c>
      <c r="J1279" s="8">
        <v>1</v>
      </c>
      <c r="K1279" s="8">
        <f t="shared" si="145"/>
        <v>0</v>
      </c>
      <c r="L1279" s="6" t="s">
        <v>1949</v>
      </c>
      <c r="M1279" s="7">
        <v>45859</v>
      </c>
      <c r="N1279" s="9">
        <v>29295</v>
      </c>
      <c r="O1279" s="6" t="s">
        <v>910</v>
      </c>
      <c r="P1279" s="54">
        <v>58153427216</v>
      </c>
      <c r="Q1279" s="54" t="s">
        <v>46</v>
      </c>
      <c r="R1279" s="10">
        <v>4</v>
      </c>
      <c r="S1279" s="40"/>
      <c r="T1279" s="6" t="s">
        <v>24</v>
      </c>
      <c r="U1279" s="6" t="str">
        <f>VLOOKUP(O1279,'Customer List'!B:C,2,)</f>
        <v>Banglore</v>
      </c>
      <c r="V1279" s="47"/>
      <c r="W1279" s="7">
        <v>45860</v>
      </c>
      <c r="X1279" s="6">
        <f t="shared" si="139"/>
        <v>1</v>
      </c>
      <c r="Y1279" s="6" t="str">
        <f t="shared" si="140"/>
        <v>Monday</v>
      </c>
      <c r="Z1279" s="6" t="str">
        <f t="shared" si="141"/>
        <v>Tuesday</v>
      </c>
    </row>
    <row r="1280" spans="1:26" x14ac:dyDescent="0.25">
      <c r="A1280" s="6">
        <f t="shared" si="142"/>
        <v>1279</v>
      </c>
      <c r="B1280" s="6" t="s">
        <v>1929</v>
      </c>
      <c r="C1280" s="7">
        <v>45850</v>
      </c>
      <c r="D1280" s="7">
        <v>45856</v>
      </c>
      <c r="E1280" s="24">
        <v>196</v>
      </c>
      <c r="F1280" s="26">
        <f t="shared" si="138"/>
        <v>196</v>
      </c>
      <c r="G1280" s="8">
        <v>311504</v>
      </c>
      <c r="H1280" s="8"/>
      <c r="I1280" s="8">
        <v>1</v>
      </c>
      <c r="J1280" s="8">
        <v>1</v>
      </c>
      <c r="K1280" s="8">
        <f t="shared" si="145"/>
        <v>0</v>
      </c>
      <c r="L1280" s="6" t="s">
        <v>1937</v>
      </c>
      <c r="M1280" s="7">
        <v>45857</v>
      </c>
      <c r="N1280" s="9">
        <v>30380</v>
      </c>
      <c r="O1280" s="6" t="s">
        <v>1914</v>
      </c>
      <c r="P1280" s="54">
        <v>58153395974</v>
      </c>
      <c r="Q1280" s="54" t="s">
        <v>46</v>
      </c>
      <c r="R1280" s="10">
        <v>4</v>
      </c>
      <c r="S1280" s="40"/>
      <c r="T1280" s="6" t="s">
        <v>24</v>
      </c>
      <c r="U1280" s="6" t="str">
        <f>VLOOKUP(O1280,'Customer List'!B:C,2,)</f>
        <v>Banglore</v>
      </c>
      <c r="V1280" s="47"/>
      <c r="W1280" s="7">
        <v>45858</v>
      </c>
      <c r="X1280" s="6">
        <f t="shared" si="139"/>
        <v>1</v>
      </c>
      <c r="Y1280" s="6" t="str">
        <f t="shared" si="140"/>
        <v>Saturday</v>
      </c>
      <c r="Z1280" s="6" t="str">
        <f t="shared" si="141"/>
        <v>Sunday</v>
      </c>
    </row>
    <row r="1281" spans="1:26" x14ac:dyDescent="0.25">
      <c r="A1281" s="6">
        <f t="shared" si="142"/>
        <v>1280</v>
      </c>
      <c r="B1281" s="6" t="s">
        <v>1929</v>
      </c>
      <c r="C1281" s="7">
        <v>45850</v>
      </c>
      <c r="D1281" s="7">
        <v>45856</v>
      </c>
      <c r="E1281" s="24">
        <v>277.5</v>
      </c>
      <c r="F1281" s="26">
        <f t="shared" si="138"/>
        <v>277.5</v>
      </c>
      <c r="G1281" s="8">
        <v>317434</v>
      </c>
      <c r="H1281" s="8"/>
      <c r="I1281" s="8">
        <v>1</v>
      </c>
      <c r="J1281" s="8">
        <v>1</v>
      </c>
      <c r="K1281" s="8">
        <f t="shared" si="145"/>
        <v>0</v>
      </c>
      <c r="L1281" s="6" t="s">
        <v>1959</v>
      </c>
      <c r="M1281" s="7">
        <v>45859</v>
      </c>
      <c r="N1281" s="9">
        <v>40145</v>
      </c>
      <c r="O1281" s="6" t="s">
        <v>258</v>
      </c>
      <c r="P1281" s="54">
        <v>58153430226</v>
      </c>
      <c r="Q1281" s="54" t="s">
        <v>46</v>
      </c>
      <c r="R1281" s="10">
        <v>4</v>
      </c>
      <c r="S1281" s="40"/>
      <c r="T1281" s="6" t="s">
        <v>24</v>
      </c>
      <c r="U1281" s="6" t="str">
        <f>VLOOKUP(O1281,'Customer List'!B:C,2,)</f>
        <v>Gujrat</v>
      </c>
      <c r="V1281" s="47"/>
      <c r="W1281" s="7">
        <v>45861</v>
      </c>
      <c r="X1281" s="6">
        <f t="shared" si="139"/>
        <v>2</v>
      </c>
      <c r="Y1281" s="6" t="str">
        <f t="shared" si="140"/>
        <v>Monday</v>
      </c>
      <c r="Z1281" s="6" t="str">
        <f t="shared" si="141"/>
        <v>Wednesday</v>
      </c>
    </row>
    <row r="1282" spans="1:26" x14ac:dyDescent="0.25">
      <c r="A1282" s="6">
        <f t="shared" si="142"/>
        <v>1281</v>
      </c>
      <c r="B1282" s="6" t="s">
        <v>1929</v>
      </c>
      <c r="C1282" s="7">
        <v>45850</v>
      </c>
      <c r="D1282" s="7">
        <v>45856</v>
      </c>
      <c r="E1282" s="24">
        <v>305.25</v>
      </c>
      <c r="F1282" s="26">
        <f t="shared" si="138"/>
        <v>610.5</v>
      </c>
      <c r="G1282" s="8">
        <v>318340</v>
      </c>
      <c r="H1282" s="8"/>
      <c r="I1282" s="8">
        <v>2</v>
      </c>
      <c r="J1282" s="8">
        <v>2</v>
      </c>
      <c r="K1282" s="8">
        <f t="shared" si="145"/>
        <v>0</v>
      </c>
      <c r="L1282" s="6" t="s">
        <v>1938</v>
      </c>
      <c r="M1282" s="7">
        <v>45857</v>
      </c>
      <c r="N1282" s="9">
        <v>88319</v>
      </c>
      <c r="O1282" s="6" t="s">
        <v>1914</v>
      </c>
      <c r="P1282" s="54">
        <v>58153395974</v>
      </c>
      <c r="Q1282" s="54" t="s">
        <v>46</v>
      </c>
      <c r="R1282" s="10">
        <v>4</v>
      </c>
      <c r="S1282" s="40"/>
      <c r="T1282" s="6" t="s">
        <v>24</v>
      </c>
      <c r="U1282" s="6" t="str">
        <f>VLOOKUP(O1282,'Customer List'!B:C,2,)</f>
        <v>Banglore</v>
      </c>
      <c r="V1282" s="47"/>
      <c r="W1282" s="7">
        <v>45858</v>
      </c>
      <c r="X1282" s="6">
        <f t="shared" si="139"/>
        <v>1</v>
      </c>
      <c r="Y1282" s="6" t="str">
        <f t="shared" si="140"/>
        <v>Saturday</v>
      </c>
      <c r="Z1282" s="6" t="str">
        <f t="shared" si="141"/>
        <v>Sunday</v>
      </c>
    </row>
    <row r="1283" spans="1:26" x14ac:dyDescent="0.25">
      <c r="A1283" s="6">
        <f t="shared" si="142"/>
        <v>1282</v>
      </c>
      <c r="B1283" s="6" t="s">
        <v>1929</v>
      </c>
      <c r="C1283" s="7">
        <v>45850</v>
      </c>
      <c r="D1283" s="7">
        <v>45856</v>
      </c>
      <c r="E1283" s="24">
        <v>187.6</v>
      </c>
      <c r="F1283" s="26">
        <f t="shared" si="138"/>
        <v>187.6</v>
      </c>
      <c r="G1283" s="8">
        <v>320806</v>
      </c>
      <c r="H1283" s="8"/>
      <c r="I1283" s="8">
        <v>1</v>
      </c>
      <c r="J1283" s="8">
        <v>1</v>
      </c>
      <c r="K1283" s="8">
        <f t="shared" si="145"/>
        <v>0</v>
      </c>
      <c r="L1283" s="6" t="s">
        <v>1938</v>
      </c>
      <c r="M1283" s="7">
        <v>45857</v>
      </c>
      <c r="N1283" s="9">
        <v>29078</v>
      </c>
      <c r="O1283" s="6" t="s">
        <v>1914</v>
      </c>
      <c r="P1283" s="54">
        <v>58153395974</v>
      </c>
      <c r="Q1283" s="54" t="s">
        <v>46</v>
      </c>
      <c r="R1283" s="10">
        <v>4</v>
      </c>
      <c r="S1283" s="40"/>
      <c r="T1283" s="6" t="s">
        <v>24</v>
      </c>
      <c r="U1283" s="6" t="str">
        <f>VLOOKUP(O1283,'Customer List'!B:C,2,)</f>
        <v>Banglore</v>
      </c>
      <c r="V1283" s="47"/>
      <c r="W1283" s="7">
        <v>45858</v>
      </c>
      <c r="X1283" s="6">
        <f t="shared" si="139"/>
        <v>1</v>
      </c>
      <c r="Y1283" s="6" t="str">
        <f t="shared" si="140"/>
        <v>Saturday</v>
      </c>
      <c r="Z1283" s="6" t="str">
        <f t="shared" si="141"/>
        <v>Sunday</v>
      </c>
    </row>
    <row r="1284" spans="1:26" x14ac:dyDescent="0.25">
      <c r="A1284" s="6">
        <f t="shared" si="142"/>
        <v>1283</v>
      </c>
      <c r="B1284" s="6" t="s">
        <v>1929</v>
      </c>
      <c r="C1284" s="7">
        <v>45850</v>
      </c>
      <c r="D1284" s="7">
        <v>45856</v>
      </c>
      <c r="E1284" s="24">
        <v>179.9</v>
      </c>
      <c r="F1284" s="26">
        <f t="shared" ref="F1284:F1347" si="146">E1284*I1284</f>
        <v>179.9</v>
      </c>
      <c r="G1284" s="8">
        <v>321106</v>
      </c>
      <c r="H1284" s="8"/>
      <c r="I1284" s="8">
        <v>1</v>
      </c>
      <c r="J1284" s="8">
        <v>1</v>
      </c>
      <c r="K1284" s="8">
        <f t="shared" si="145"/>
        <v>0</v>
      </c>
      <c r="L1284" s="6" t="s">
        <v>2098</v>
      </c>
      <c r="M1284" s="7">
        <v>45867</v>
      </c>
      <c r="N1284" s="9">
        <v>0</v>
      </c>
      <c r="O1284" s="6" t="s">
        <v>260</v>
      </c>
      <c r="P1284" s="54" t="s">
        <v>642</v>
      </c>
      <c r="Q1284" s="54" t="s">
        <v>643</v>
      </c>
      <c r="R1284" s="10">
        <v>4</v>
      </c>
      <c r="S1284" s="40" t="s">
        <v>615</v>
      </c>
      <c r="T1284" s="6" t="s">
        <v>24</v>
      </c>
      <c r="U1284" s="6" t="str">
        <f>VLOOKUP(O1284,'Customer List'!B:C,2,)</f>
        <v>Delhi</v>
      </c>
      <c r="V1284" s="47"/>
      <c r="W1284" s="7"/>
      <c r="X1284" s="6" t="str">
        <f t="shared" si="139"/>
        <v/>
      </c>
      <c r="Y1284" s="6" t="str">
        <f t="shared" si="140"/>
        <v>Tuesday</v>
      </c>
      <c r="Z1284" s="6" t="str">
        <f t="shared" si="141"/>
        <v/>
      </c>
    </row>
    <row r="1285" spans="1:26" x14ac:dyDescent="0.25">
      <c r="A1285" s="6">
        <f t="shared" si="142"/>
        <v>1284</v>
      </c>
      <c r="B1285" s="6" t="s">
        <v>1929</v>
      </c>
      <c r="C1285" s="7">
        <v>45850</v>
      </c>
      <c r="D1285" s="7">
        <v>45856</v>
      </c>
      <c r="E1285" s="24">
        <v>242.9</v>
      </c>
      <c r="F1285" s="26">
        <f t="shared" si="146"/>
        <v>242.9</v>
      </c>
      <c r="G1285" s="8">
        <v>325514</v>
      </c>
      <c r="H1285" s="8"/>
      <c r="I1285" s="8">
        <v>1</v>
      </c>
      <c r="J1285" s="8">
        <v>1</v>
      </c>
      <c r="K1285" s="8">
        <f t="shared" si="145"/>
        <v>0</v>
      </c>
      <c r="L1285" s="6" t="s">
        <v>1946</v>
      </c>
      <c r="M1285" s="7">
        <v>45859</v>
      </c>
      <c r="N1285" s="9">
        <v>29668.5</v>
      </c>
      <c r="O1285" s="6" t="s">
        <v>1027</v>
      </c>
      <c r="P1285" s="54">
        <v>58153432562</v>
      </c>
      <c r="Q1285" s="54" t="s">
        <v>46</v>
      </c>
      <c r="R1285" s="10">
        <v>4</v>
      </c>
      <c r="S1285" s="40"/>
      <c r="T1285" s="6" t="s">
        <v>24</v>
      </c>
      <c r="U1285" s="6" t="str">
        <f>VLOOKUP(O1285,'Customer List'!B:C,2,)</f>
        <v>Mumbai</v>
      </c>
      <c r="V1285" s="47"/>
      <c r="W1285" s="7">
        <v>45860</v>
      </c>
      <c r="X1285" s="6">
        <f t="shared" ref="X1285:X1348" si="147">IF(W1285="", "", W1285-M1285)</f>
        <v>1</v>
      </c>
      <c r="Y1285" s="6" t="str">
        <f t="shared" ref="Y1285:Y1348" si="148">IF(M1285="", "", TEXT(M1285, "dddd"))</f>
        <v>Monday</v>
      </c>
      <c r="Z1285" s="6" t="str">
        <f t="shared" ref="Z1285:Z1348" si="149">IF(W1285="", "", TEXT(W1285, "dddd"))</f>
        <v>Tuesday</v>
      </c>
    </row>
    <row r="1286" spans="1:26" x14ac:dyDescent="0.25">
      <c r="A1286" s="6">
        <f t="shared" si="142"/>
        <v>1285</v>
      </c>
      <c r="B1286" s="6" t="s">
        <v>1929</v>
      </c>
      <c r="C1286" s="7">
        <v>45850</v>
      </c>
      <c r="D1286" s="7">
        <v>45856</v>
      </c>
      <c r="E1286" s="24">
        <v>219.8</v>
      </c>
      <c r="F1286" s="26">
        <f t="shared" si="146"/>
        <v>219.8</v>
      </c>
      <c r="G1286" s="8">
        <v>328114</v>
      </c>
      <c r="H1286" s="8"/>
      <c r="I1286" s="8">
        <v>1</v>
      </c>
      <c r="J1286" s="8">
        <v>1</v>
      </c>
      <c r="K1286" s="8">
        <f t="shared" si="145"/>
        <v>0</v>
      </c>
      <c r="L1286" s="6" t="s">
        <v>1958</v>
      </c>
      <c r="M1286" s="7">
        <v>45859</v>
      </c>
      <c r="N1286" s="9">
        <v>34069</v>
      </c>
      <c r="O1286" s="6" t="s">
        <v>258</v>
      </c>
      <c r="P1286" s="54">
        <v>58153430226</v>
      </c>
      <c r="Q1286" s="54" t="s">
        <v>46</v>
      </c>
      <c r="R1286" s="10">
        <v>4</v>
      </c>
      <c r="S1286" s="40"/>
      <c r="T1286" s="6" t="s">
        <v>24</v>
      </c>
      <c r="U1286" s="6" t="str">
        <f>VLOOKUP(O1286,'Customer List'!B:C,2,)</f>
        <v>Gujrat</v>
      </c>
      <c r="V1286" s="47"/>
      <c r="W1286" s="7">
        <v>45861</v>
      </c>
      <c r="X1286" s="6">
        <f t="shared" si="147"/>
        <v>2</v>
      </c>
      <c r="Y1286" s="6" t="str">
        <f t="shared" si="148"/>
        <v>Monday</v>
      </c>
      <c r="Z1286" s="6" t="str">
        <f t="shared" si="149"/>
        <v>Wednesday</v>
      </c>
    </row>
    <row r="1287" spans="1:26" x14ac:dyDescent="0.25">
      <c r="A1287" s="6">
        <f t="shared" si="142"/>
        <v>1286</v>
      </c>
      <c r="B1287" s="6" t="s">
        <v>1929</v>
      </c>
      <c r="C1287" s="7">
        <v>45850</v>
      </c>
      <c r="D1287" s="7">
        <v>45856</v>
      </c>
      <c r="E1287" s="24">
        <v>205.1</v>
      </c>
      <c r="F1287" s="26">
        <f t="shared" si="146"/>
        <v>205.1</v>
      </c>
      <c r="G1287" s="8">
        <v>329208</v>
      </c>
      <c r="H1287" s="8"/>
      <c r="I1287" s="8">
        <v>1</v>
      </c>
      <c r="J1287" s="8">
        <v>1</v>
      </c>
      <c r="K1287" s="8">
        <f t="shared" si="145"/>
        <v>0</v>
      </c>
      <c r="L1287" s="6" t="s">
        <v>2115</v>
      </c>
      <c r="M1287" s="7">
        <v>45868</v>
      </c>
      <c r="N1287" s="9">
        <v>26325</v>
      </c>
      <c r="O1287" s="6" t="s">
        <v>1917</v>
      </c>
      <c r="P1287" s="54" t="s">
        <v>642</v>
      </c>
      <c r="Q1287" s="54" t="s">
        <v>731</v>
      </c>
      <c r="R1287" s="10">
        <v>4</v>
      </c>
      <c r="S1287" s="40"/>
      <c r="T1287" s="6" t="s">
        <v>24</v>
      </c>
      <c r="U1287" s="6" t="str">
        <f>VLOOKUP(O1287,'Customer List'!B:C,2,)</f>
        <v>Gurugram</v>
      </c>
      <c r="V1287" s="47"/>
      <c r="W1287" s="7"/>
      <c r="X1287" s="6" t="str">
        <f t="shared" si="147"/>
        <v/>
      </c>
      <c r="Y1287" s="6" t="str">
        <f t="shared" si="148"/>
        <v>Wednesday</v>
      </c>
      <c r="Z1287" s="6" t="str">
        <f t="shared" si="149"/>
        <v/>
      </c>
    </row>
    <row r="1288" spans="1:26" x14ac:dyDescent="0.25">
      <c r="A1288" s="6">
        <f t="shared" si="142"/>
        <v>1287</v>
      </c>
      <c r="B1288" s="6" t="s">
        <v>1929</v>
      </c>
      <c r="C1288" s="7">
        <v>45850</v>
      </c>
      <c r="D1288" s="7">
        <v>45856</v>
      </c>
      <c r="E1288" s="24">
        <v>204.4</v>
      </c>
      <c r="F1288" s="26">
        <f t="shared" si="146"/>
        <v>204.4</v>
      </c>
      <c r="G1288" s="8">
        <v>329708</v>
      </c>
      <c r="H1288" s="8"/>
      <c r="I1288" s="8">
        <v>1</v>
      </c>
      <c r="J1288" s="8">
        <v>1</v>
      </c>
      <c r="K1288" s="8">
        <f t="shared" si="145"/>
        <v>0</v>
      </c>
      <c r="L1288" s="6" t="s">
        <v>1938</v>
      </c>
      <c r="M1288" s="7">
        <v>45857</v>
      </c>
      <c r="N1288" s="9">
        <v>31682</v>
      </c>
      <c r="O1288" s="6" t="s">
        <v>1914</v>
      </c>
      <c r="P1288" s="54">
        <v>58153395974</v>
      </c>
      <c r="Q1288" s="54" t="s">
        <v>46</v>
      </c>
      <c r="R1288" s="10">
        <v>4</v>
      </c>
      <c r="S1288" s="40"/>
      <c r="T1288" s="6" t="s">
        <v>24</v>
      </c>
      <c r="U1288" s="6" t="str">
        <f>VLOOKUP(O1288,'Customer List'!B:C,2,)</f>
        <v>Banglore</v>
      </c>
      <c r="V1288" s="47"/>
      <c r="W1288" s="7">
        <v>45858</v>
      </c>
      <c r="X1288" s="6">
        <f t="shared" si="147"/>
        <v>1</v>
      </c>
      <c r="Y1288" s="6" t="str">
        <f t="shared" si="148"/>
        <v>Saturday</v>
      </c>
      <c r="Z1288" s="6" t="str">
        <f t="shared" si="149"/>
        <v>Sunday</v>
      </c>
    </row>
    <row r="1289" spans="1:26" x14ac:dyDescent="0.25">
      <c r="A1289" s="6">
        <f t="shared" si="142"/>
        <v>1288</v>
      </c>
      <c r="B1289" s="6" t="s">
        <v>1929</v>
      </c>
      <c r="C1289" s="7">
        <v>45850</v>
      </c>
      <c r="D1289" s="7">
        <v>45856</v>
      </c>
      <c r="E1289" s="24">
        <v>147.69999999999999</v>
      </c>
      <c r="F1289" s="26">
        <f t="shared" si="146"/>
        <v>147.69999999999999</v>
      </c>
      <c r="G1289" s="8">
        <v>331208</v>
      </c>
      <c r="H1289" s="8"/>
      <c r="I1289" s="8">
        <v>1</v>
      </c>
      <c r="J1289" s="8">
        <v>1</v>
      </c>
      <c r="K1289" s="8">
        <f t="shared" si="145"/>
        <v>0</v>
      </c>
      <c r="L1289" s="6" t="s">
        <v>1948</v>
      </c>
      <c r="M1289" s="7">
        <v>45859</v>
      </c>
      <c r="N1289" s="9">
        <v>18040.5</v>
      </c>
      <c r="O1289" s="6" t="s">
        <v>1027</v>
      </c>
      <c r="P1289" s="54">
        <v>58153432562</v>
      </c>
      <c r="Q1289" s="54" t="s">
        <v>46</v>
      </c>
      <c r="R1289" s="10">
        <v>4</v>
      </c>
      <c r="S1289" s="40"/>
      <c r="T1289" s="6" t="s">
        <v>24</v>
      </c>
      <c r="U1289" s="6" t="str">
        <f>VLOOKUP(O1289,'Customer List'!B:C,2,)</f>
        <v>Mumbai</v>
      </c>
      <c r="V1289" s="47"/>
      <c r="W1289" s="7">
        <v>45860</v>
      </c>
      <c r="X1289" s="6">
        <f t="shared" si="147"/>
        <v>1</v>
      </c>
      <c r="Y1289" s="6" t="str">
        <f t="shared" si="148"/>
        <v>Monday</v>
      </c>
      <c r="Z1289" s="6" t="str">
        <f t="shared" si="149"/>
        <v>Tuesday</v>
      </c>
    </row>
    <row r="1290" spans="1:26" x14ac:dyDescent="0.25">
      <c r="A1290" s="6">
        <f t="shared" si="142"/>
        <v>1289</v>
      </c>
      <c r="B1290" s="6" t="s">
        <v>1929</v>
      </c>
      <c r="C1290" s="7">
        <v>45850</v>
      </c>
      <c r="D1290" s="7">
        <v>45856</v>
      </c>
      <c r="E1290" s="24">
        <v>187.6</v>
      </c>
      <c r="F1290" s="26">
        <f t="shared" si="146"/>
        <v>187.6</v>
      </c>
      <c r="G1290" s="8">
        <v>334106</v>
      </c>
      <c r="H1290" s="8"/>
      <c r="I1290" s="8">
        <v>1</v>
      </c>
      <c r="J1290" s="8">
        <v>1</v>
      </c>
      <c r="K1290" s="8">
        <f t="shared" si="145"/>
        <v>0</v>
      </c>
      <c r="L1290" s="6" t="s">
        <v>2021</v>
      </c>
      <c r="M1290" s="7">
        <v>45860</v>
      </c>
      <c r="N1290" s="9">
        <v>31155</v>
      </c>
      <c r="O1290" s="6" t="s">
        <v>679</v>
      </c>
      <c r="P1290" s="54">
        <v>58153476533</v>
      </c>
      <c r="Q1290" s="54" t="s">
        <v>46</v>
      </c>
      <c r="R1290" s="10">
        <v>4</v>
      </c>
      <c r="S1290" s="40"/>
      <c r="T1290" s="6" t="s">
        <v>24</v>
      </c>
      <c r="U1290" s="6" t="str">
        <f>VLOOKUP(O1290,'Customer List'!B:C,2,)</f>
        <v>Hyderabad</v>
      </c>
      <c r="V1290" s="47"/>
      <c r="W1290" s="7">
        <v>45861</v>
      </c>
      <c r="X1290" s="6">
        <f t="shared" si="147"/>
        <v>1</v>
      </c>
      <c r="Y1290" s="6" t="str">
        <f t="shared" si="148"/>
        <v>Tuesday</v>
      </c>
      <c r="Z1290" s="6" t="str">
        <f t="shared" si="149"/>
        <v>Wednesday</v>
      </c>
    </row>
    <row r="1291" spans="1:26" x14ac:dyDescent="0.25">
      <c r="A1291" s="6">
        <f t="shared" si="142"/>
        <v>1290</v>
      </c>
      <c r="B1291" s="6" t="s">
        <v>1929</v>
      </c>
      <c r="C1291" s="7">
        <v>45850</v>
      </c>
      <c r="D1291" s="7">
        <v>45856</v>
      </c>
      <c r="E1291" s="24">
        <v>160.30000000000001</v>
      </c>
      <c r="F1291" s="26">
        <f t="shared" si="146"/>
        <v>641.20000000000005</v>
      </c>
      <c r="G1291" s="8">
        <v>349104</v>
      </c>
      <c r="H1291" s="8"/>
      <c r="I1291" s="8">
        <v>4</v>
      </c>
      <c r="J1291" s="8">
        <v>4</v>
      </c>
      <c r="K1291" s="8">
        <f t="shared" si="145"/>
        <v>0</v>
      </c>
      <c r="L1291" s="6" t="s">
        <v>1957</v>
      </c>
      <c r="M1291" s="7">
        <v>45859</v>
      </c>
      <c r="N1291" s="9">
        <v>99386</v>
      </c>
      <c r="O1291" s="6" t="s">
        <v>258</v>
      </c>
      <c r="P1291" s="54">
        <v>58153430226</v>
      </c>
      <c r="Q1291" s="54" t="s">
        <v>46</v>
      </c>
      <c r="R1291" s="10">
        <v>4</v>
      </c>
      <c r="S1291" s="40"/>
      <c r="T1291" s="6" t="s">
        <v>24</v>
      </c>
      <c r="U1291" s="6" t="str">
        <f>VLOOKUP(O1291,'Customer List'!B:C,2,)</f>
        <v>Gujrat</v>
      </c>
      <c r="V1291" s="47"/>
      <c r="W1291" s="7">
        <v>45861</v>
      </c>
      <c r="X1291" s="6">
        <f t="shared" si="147"/>
        <v>2</v>
      </c>
      <c r="Y1291" s="6" t="str">
        <f t="shared" si="148"/>
        <v>Monday</v>
      </c>
      <c r="Z1291" s="6" t="str">
        <f t="shared" si="149"/>
        <v>Wednesday</v>
      </c>
    </row>
    <row r="1292" spans="1:26" x14ac:dyDescent="0.25">
      <c r="A1292" s="6">
        <f t="shared" si="142"/>
        <v>1291</v>
      </c>
      <c r="B1292" s="6" t="s">
        <v>1929</v>
      </c>
      <c r="C1292" s="7">
        <v>45850</v>
      </c>
      <c r="D1292" s="7">
        <v>45856</v>
      </c>
      <c r="E1292" s="24">
        <v>242.9</v>
      </c>
      <c r="F1292" s="26">
        <f t="shared" si="146"/>
        <v>242.9</v>
      </c>
      <c r="G1292" s="8">
        <v>350504</v>
      </c>
      <c r="H1292" s="8"/>
      <c r="I1292" s="8">
        <v>1</v>
      </c>
      <c r="J1292" s="8">
        <v>1</v>
      </c>
      <c r="K1292" s="8">
        <f t="shared" si="145"/>
        <v>0</v>
      </c>
      <c r="L1292" s="6" t="s">
        <v>1945</v>
      </c>
      <c r="M1292" s="7">
        <v>45859</v>
      </c>
      <c r="N1292" s="9">
        <v>29668.5</v>
      </c>
      <c r="O1292" s="6" t="s">
        <v>1027</v>
      </c>
      <c r="P1292" s="54">
        <v>58153432562</v>
      </c>
      <c r="Q1292" s="54" t="s">
        <v>46</v>
      </c>
      <c r="R1292" s="10">
        <v>4</v>
      </c>
      <c r="S1292" s="40"/>
      <c r="T1292" s="6" t="s">
        <v>24</v>
      </c>
      <c r="U1292" s="6" t="str">
        <f>VLOOKUP(O1292,'Customer List'!B:C,2,)</f>
        <v>Mumbai</v>
      </c>
      <c r="V1292" s="47"/>
      <c r="W1292" s="7">
        <v>45860</v>
      </c>
      <c r="X1292" s="6">
        <f t="shared" si="147"/>
        <v>1</v>
      </c>
      <c r="Y1292" s="6" t="str">
        <f t="shared" si="148"/>
        <v>Monday</v>
      </c>
      <c r="Z1292" s="6" t="str">
        <f t="shared" si="149"/>
        <v>Tuesday</v>
      </c>
    </row>
    <row r="1293" spans="1:26" x14ac:dyDescent="0.25">
      <c r="A1293" s="6">
        <f t="shared" ref="A1293:A1356" si="150">A1292+1</f>
        <v>1292</v>
      </c>
      <c r="B1293" s="6" t="s">
        <v>1929</v>
      </c>
      <c r="C1293" s="7">
        <v>45850</v>
      </c>
      <c r="D1293" s="7">
        <v>45856</v>
      </c>
      <c r="E1293" s="24">
        <v>219.8</v>
      </c>
      <c r="F1293" s="26">
        <f t="shared" si="146"/>
        <v>219.8</v>
      </c>
      <c r="G1293" s="8">
        <v>353112</v>
      </c>
      <c r="H1293" s="8"/>
      <c r="I1293" s="8">
        <v>1</v>
      </c>
      <c r="J1293" s="8">
        <v>1</v>
      </c>
      <c r="K1293" s="8">
        <f t="shared" si="145"/>
        <v>0</v>
      </c>
      <c r="L1293" s="6" t="s">
        <v>1955</v>
      </c>
      <c r="M1293" s="7">
        <v>45859</v>
      </c>
      <c r="N1293" s="9">
        <v>29830</v>
      </c>
      <c r="O1293" s="6" t="s">
        <v>962</v>
      </c>
      <c r="P1293" s="54">
        <v>58153427802</v>
      </c>
      <c r="Q1293" s="54" t="s">
        <v>46</v>
      </c>
      <c r="R1293" s="10">
        <v>4</v>
      </c>
      <c r="S1293" s="40"/>
      <c r="T1293" s="6" t="s">
        <v>24</v>
      </c>
      <c r="U1293" s="6" t="str">
        <f>VLOOKUP(O1293,'Customer List'!B:C,2,)</f>
        <v>Banglore</v>
      </c>
      <c r="V1293" s="47"/>
      <c r="W1293" s="7">
        <v>45860</v>
      </c>
      <c r="X1293" s="6">
        <f t="shared" si="147"/>
        <v>1</v>
      </c>
      <c r="Y1293" s="6" t="str">
        <f t="shared" si="148"/>
        <v>Monday</v>
      </c>
      <c r="Z1293" s="6" t="str">
        <f t="shared" si="149"/>
        <v>Tuesday</v>
      </c>
    </row>
    <row r="1294" spans="1:26" x14ac:dyDescent="0.25">
      <c r="A1294" s="6">
        <f t="shared" si="150"/>
        <v>1293</v>
      </c>
      <c r="B1294" s="6" t="s">
        <v>1929</v>
      </c>
      <c r="C1294" s="7">
        <v>45850</v>
      </c>
      <c r="D1294" s="7">
        <v>45856</v>
      </c>
      <c r="E1294" s="24">
        <v>305.25</v>
      </c>
      <c r="F1294" s="26">
        <f t="shared" si="146"/>
        <v>305.25</v>
      </c>
      <c r="G1294" s="8">
        <v>353208</v>
      </c>
      <c r="H1294" s="8"/>
      <c r="I1294" s="8">
        <v>1</v>
      </c>
      <c r="J1294" s="8">
        <v>1</v>
      </c>
      <c r="K1294" s="8">
        <f t="shared" si="145"/>
        <v>0</v>
      </c>
      <c r="L1294" s="6" t="s">
        <v>2158</v>
      </c>
      <c r="M1294" s="7">
        <v>45867</v>
      </c>
      <c r="N1294" s="9">
        <v>44159.5</v>
      </c>
      <c r="O1294" s="6" t="s">
        <v>376</v>
      </c>
      <c r="P1294" s="54">
        <v>58153779283</v>
      </c>
      <c r="Q1294" s="54" t="s">
        <v>46</v>
      </c>
      <c r="R1294" s="10">
        <v>4</v>
      </c>
      <c r="S1294" s="40"/>
      <c r="T1294" s="6" t="s">
        <v>24</v>
      </c>
      <c r="U1294" s="6" t="str">
        <f>VLOOKUP(O1294,'Customer List'!B:C,2,)</f>
        <v>Gujrat</v>
      </c>
      <c r="V1294" s="47"/>
      <c r="W1294" s="7">
        <v>45869</v>
      </c>
      <c r="X1294" s="6">
        <f t="shared" si="147"/>
        <v>2</v>
      </c>
      <c r="Y1294" s="6" t="str">
        <f t="shared" si="148"/>
        <v>Tuesday</v>
      </c>
      <c r="Z1294" s="6" t="str">
        <f t="shared" si="149"/>
        <v>Thursday</v>
      </c>
    </row>
    <row r="1295" spans="1:26" x14ac:dyDescent="0.25">
      <c r="A1295" s="6">
        <f t="shared" si="150"/>
        <v>1294</v>
      </c>
      <c r="B1295" s="6" t="s">
        <v>1929</v>
      </c>
      <c r="C1295" s="7">
        <v>45850</v>
      </c>
      <c r="D1295" s="7">
        <v>45856</v>
      </c>
      <c r="E1295" s="24">
        <v>186</v>
      </c>
      <c r="F1295" s="26">
        <f t="shared" si="146"/>
        <v>186</v>
      </c>
      <c r="G1295" s="8">
        <v>353421</v>
      </c>
      <c r="H1295" s="8"/>
      <c r="I1295" s="8">
        <v>1</v>
      </c>
      <c r="J1295" s="8">
        <v>1</v>
      </c>
      <c r="K1295" s="8">
        <f t="shared" si="145"/>
        <v>0</v>
      </c>
      <c r="L1295" s="6" t="s">
        <v>2473</v>
      </c>
      <c r="M1295" s="7">
        <v>45888</v>
      </c>
      <c r="N1295" s="9">
        <v>0</v>
      </c>
      <c r="O1295" s="6" t="s">
        <v>404</v>
      </c>
      <c r="P1295" s="54">
        <v>58154568953</v>
      </c>
      <c r="Q1295" s="54" t="s">
        <v>46</v>
      </c>
      <c r="R1295" s="10">
        <v>4</v>
      </c>
      <c r="S1295" s="40" t="s">
        <v>2476</v>
      </c>
      <c r="T1295" s="6" t="s">
        <v>24</v>
      </c>
      <c r="U1295" s="6" t="str">
        <f>VLOOKUP(O1295,'Customer List'!B:C,2,)</f>
        <v>Pune</v>
      </c>
      <c r="V1295" s="48"/>
      <c r="W1295" s="7">
        <v>45892</v>
      </c>
      <c r="X1295" s="6">
        <f t="shared" si="147"/>
        <v>4</v>
      </c>
      <c r="Y1295" s="6" t="str">
        <f t="shared" si="148"/>
        <v>Tuesday</v>
      </c>
      <c r="Z1295" s="6" t="str">
        <f t="shared" si="149"/>
        <v>Saturday</v>
      </c>
    </row>
    <row r="1296" spans="1:26" x14ac:dyDescent="0.25">
      <c r="A1296" s="6">
        <f t="shared" si="150"/>
        <v>1295</v>
      </c>
      <c r="B1296" s="6" t="s">
        <v>1929</v>
      </c>
      <c r="C1296" s="7">
        <v>45850</v>
      </c>
      <c r="D1296" s="7">
        <v>45856</v>
      </c>
      <c r="E1296" s="24">
        <v>267.39999999999998</v>
      </c>
      <c r="F1296" s="26">
        <f t="shared" si="146"/>
        <v>267.39999999999998</v>
      </c>
      <c r="G1296" s="8">
        <v>358512</v>
      </c>
      <c r="H1296" s="8"/>
      <c r="I1296" s="8">
        <v>1</v>
      </c>
      <c r="J1296" s="8">
        <v>1</v>
      </c>
      <c r="K1296" s="8">
        <f t="shared" si="145"/>
        <v>0</v>
      </c>
      <c r="L1296" s="6" t="s">
        <v>1946</v>
      </c>
      <c r="M1296" s="7">
        <v>45859</v>
      </c>
      <c r="N1296" s="9">
        <v>32661</v>
      </c>
      <c r="O1296" s="6" t="s">
        <v>1027</v>
      </c>
      <c r="P1296" s="54">
        <v>58153432562</v>
      </c>
      <c r="Q1296" s="54" t="s">
        <v>46</v>
      </c>
      <c r="R1296" s="10">
        <v>4</v>
      </c>
      <c r="S1296" s="40"/>
      <c r="T1296" s="6" t="s">
        <v>24</v>
      </c>
      <c r="U1296" s="6" t="str">
        <f>VLOOKUP(O1296,'Customer List'!B:C,2,)</f>
        <v>Mumbai</v>
      </c>
      <c r="V1296" s="47"/>
      <c r="W1296" s="7">
        <v>45860</v>
      </c>
      <c r="X1296" s="6">
        <f t="shared" si="147"/>
        <v>1</v>
      </c>
      <c r="Y1296" s="6" t="str">
        <f t="shared" si="148"/>
        <v>Monday</v>
      </c>
      <c r="Z1296" s="6" t="str">
        <f t="shared" si="149"/>
        <v>Tuesday</v>
      </c>
    </row>
    <row r="1297" spans="1:26" x14ac:dyDescent="0.25">
      <c r="A1297" s="6">
        <f t="shared" si="150"/>
        <v>1296</v>
      </c>
      <c r="B1297" s="6" t="s">
        <v>1929</v>
      </c>
      <c r="C1297" s="7">
        <v>45850</v>
      </c>
      <c r="D1297" s="7">
        <v>45856</v>
      </c>
      <c r="E1297" s="24">
        <v>326.25</v>
      </c>
      <c r="F1297" s="26">
        <f t="shared" si="146"/>
        <v>326.25</v>
      </c>
      <c r="G1297" s="8">
        <v>358610</v>
      </c>
      <c r="H1297" s="8"/>
      <c r="I1297" s="8">
        <v>1</v>
      </c>
      <c r="J1297" s="8">
        <v>1</v>
      </c>
      <c r="K1297" s="8">
        <f t="shared" si="145"/>
        <v>0</v>
      </c>
      <c r="L1297" s="6" t="s">
        <v>1954</v>
      </c>
      <c r="M1297" s="7">
        <v>45859</v>
      </c>
      <c r="N1297" s="9">
        <v>40455</v>
      </c>
      <c r="O1297" s="6" t="s">
        <v>1910</v>
      </c>
      <c r="P1297" s="54">
        <v>58153427496</v>
      </c>
      <c r="Q1297" s="54" t="s">
        <v>46</v>
      </c>
      <c r="R1297" s="10">
        <v>4</v>
      </c>
      <c r="S1297" s="40"/>
      <c r="T1297" s="6" t="s">
        <v>24</v>
      </c>
      <c r="U1297" s="6" t="str">
        <f>VLOOKUP(O1297,'Customer List'!B:C,2,)</f>
        <v>Tamilnadu</v>
      </c>
      <c r="V1297" s="47"/>
      <c r="W1297" s="7">
        <v>45860</v>
      </c>
      <c r="X1297" s="6">
        <f t="shared" si="147"/>
        <v>1</v>
      </c>
      <c r="Y1297" s="6" t="str">
        <f t="shared" si="148"/>
        <v>Monday</v>
      </c>
      <c r="Z1297" s="6" t="str">
        <f t="shared" si="149"/>
        <v>Tuesday</v>
      </c>
    </row>
    <row r="1298" spans="1:26" x14ac:dyDescent="0.25">
      <c r="A1298" s="6">
        <f t="shared" si="150"/>
        <v>1297</v>
      </c>
      <c r="B1298" s="6" t="s">
        <v>1929</v>
      </c>
      <c r="C1298" s="7">
        <v>45850</v>
      </c>
      <c r="D1298" s="7">
        <v>45856</v>
      </c>
      <c r="E1298" s="24">
        <v>259</v>
      </c>
      <c r="F1298" s="26">
        <f t="shared" si="146"/>
        <v>259</v>
      </c>
      <c r="G1298" s="8">
        <v>363210</v>
      </c>
      <c r="H1298" s="8"/>
      <c r="I1298" s="8">
        <v>1</v>
      </c>
      <c r="J1298" s="8">
        <v>1</v>
      </c>
      <c r="K1298" s="8">
        <f t="shared" si="145"/>
        <v>0</v>
      </c>
      <c r="L1298" s="6" t="s">
        <v>1954</v>
      </c>
      <c r="M1298" s="7">
        <v>45859</v>
      </c>
      <c r="N1298" s="9">
        <v>34410</v>
      </c>
      <c r="O1298" s="6" t="s">
        <v>1910</v>
      </c>
      <c r="P1298" s="54">
        <v>58153427496</v>
      </c>
      <c r="Q1298" s="54" t="s">
        <v>46</v>
      </c>
      <c r="R1298" s="10">
        <v>4</v>
      </c>
      <c r="S1298" s="40"/>
      <c r="T1298" s="6" t="s">
        <v>24</v>
      </c>
      <c r="U1298" s="6" t="str">
        <f>VLOOKUP(O1298,'Customer List'!B:C,2,)</f>
        <v>Tamilnadu</v>
      </c>
      <c r="V1298" s="47"/>
      <c r="W1298" s="7">
        <v>45860</v>
      </c>
      <c r="X1298" s="6">
        <f t="shared" si="147"/>
        <v>1</v>
      </c>
      <c r="Y1298" s="6" t="str">
        <f t="shared" si="148"/>
        <v>Monday</v>
      </c>
      <c r="Z1298" s="6" t="str">
        <f t="shared" si="149"/>
        <v>Tuesday</v>
      </c>
    </row>
    <row r="1299" spans="1:26" x14ac:dyDescent="0.25">
      <c r="A1299" s="6">
        <f t="shared" si="150"/>
        <v>1298</v>
      </c>
      <c r="B1299" s="6" t="s">
        <v>1929</v>
      </c>
      <c r="C1299" s="7">
        <v>45850</v>
      </c>
      <c r="D1299" s="7">
        <v>45856</v>
      </c>
      <c r="E1299" s="24">
        <v>183.4</v>
      </c>
      <c r="F1299" s="26">
        <f t="shared" si="146"/>
        <v>183.4</v>
      </c>
      <c r="G1299" s="8">
        <v>366608</v>
      </c>
      <c r="H1299" s="8"/>
      <c r="I1299" s="8">
        <v>1</v>
      </c>
      <c r="J1299" s="8">
        <v>1</v>
      </c>
      <c r="K1299" s="8">
        <f t="shared" si="145"/>
        <v>0</v>
      </c>
      <c r="L1299" s="6" t="s">
        <v>1957</v>
      </c>
      <c r="M1299" s="7">
        <v>45859</v>
      </c>
      <c r="N1299" s="9">
        <v>28427</v>
      </c>
      <c r="O1299" s="6" t="s">
        <v>258</v>
      </c>
      <c r="P1299" s="54">
        <v>58153430226</v>
      </c>
      <c r="Q1299" s="54" t="s">
        <v>46</v>
      </c>
      <c r="R1299" s="10">
        <v>4</v>
      </c>
      <c r="S1299" s="40"/>
      <c r="T1299" s="6" t="s">
        <v>24</v>
      </c>
      <c r="U1299" s="6" t="str">
        <f>VLOOKUP(O1299,'Customer List'!B:C,2,)</f>
        <v>Gujrat</v>
      </c>
      <c r="V1299" s="47"/>
      <c r="W1299" s="7">
        <v>45861</v>
      </c>
      <c r="X1299" s="6">
        <f t="shared" si="147"/>
        <v>2</v>
      </c>
      <c r="Y1299" s="6" t="str">
        <f t="shared" si="148"/>
        <v>Monday</v>
      </c>
      <c r="Z1299" s="6" t="str">
        <f t="shared" si="149"/>
        <v>Wednesday</v>
      </c>
    </row>
    <row r="1300" spans="1:26" x14ac:dyDescent="0.25">
      <c r="A1300" s="6">
        <f t="shared" si="150"/>
        <v>1299</v>
      </c>
      <c r="B1300" s="6" t="s">
        <v>1929</v>
      </c>
      <c r="C1300" s="7">
        <v>45850</v>
      </c>
      <c r="D1300" s="7">
        <v>45856</v>
      </c>
      <c r="E1300" s="24">
        <v>252</v>
      </c>
      <c r="F1300" s="26">
        <f t="shared" si="146"/>
        <v>252</v>
      </c>
      <c r="G1300" s="8">
        <v>367004</v>
      </c>
      <c r="H1300" s="8"/>
      <c r="I1300" s="8">
        <v>1</v>
      </c>
      <c r="J1300" s="8">
        <v>1</v>
      </c>
      <c r="K1300" s="8">
        <f t="shared" si="145"/>
        <v>0</v>
      </c>
      <c r="L1300" s="6" t="s">
        <v>1937</v>
      </c>
      <c r="M1300" s="7">
        <v>45857</v>
      </c>
      <c r="N1300" s="9">
        <v>39060</v>
      </c>
      <c r="O1300" s="6" t="s">
        <v>1914</v>
      </c>
      <c r="P1300" s="54">
        <v>58153395974</v>
      </c>
      <c r="Q1300" s="54" t="s">
        <v>46</v>
      </c>
      <c r="R1300" s="10">
        <v>4</v>
      </c>
      <c r="S1300" s="40"/>
      <c r="T1300" s="6" t="s">
        <v>24</v>
      </c>
      <c r="U1300" s="6" t="str">
        <f>VLOOKUP(O1300,'Customer List'!B:C,2,)</f>
        <v>Banglore</v>
      </c>
      <c r="V1300" s="47"/>
      <c r="W1300" s="7">
        <v>45858</v>
      </c>
      <c r="X1300" s="6">
        <f t="shared" si="147"/>
        <v>1</v>
      </c>
      <c r="Y1300" s="6" t="str">
        <f t="shared" si="148"/>
        <v>Saturday</v>
      </c>
      <c r="Z1300" s="6" t="str">
        <f t="shared" si="149"/>
        <v>Sunday</v>
      </c>
    </row>
    <row r="1301" spans="1:26" x14ac:dyDescent="0.25">
      <c r="A1301" s="6">
        <f t="shared" si="150"/>
        <v>1300</v>
      </c>
      <c r="B1301" s="6" t="s">
        <v>1929</v>
      </c>
      <c r="C1301" s="7">
        <v>45850</v>
      </c>
      <c r="D1301" s="7">
        <v>45856</v>
      </c>
      <c r="E1301" s="24">
        <v>305.25</v>
      </c>
      <c r="F1301" s="26">
        <f t="shared" si="146"/>
        <v>305.25</v>
      </c>
      <c r="G1301" s="8">
        <v>368526</v>
      </c>
      <c r="H1301" s="8"/>
      <c r="I1301" s="8">
        <v>1</v>
      </c>
      <c r="J1301" s="8">
        <v>1</v>
      </c>
      <c r="K1301" s="8">
        <f t="shared" si="145"/>
        <v>0</v>
      </c>
      <c r="L1301" s="6" t="s">
        <v>1954</v>
      </c>
      <c r="M1301" s="7">
        <v>45859</v>
      </c>
      <c r="N1301" s="9">
        <v>37851</v>
      </c>
      <c r="O1301" s="6" t="s">
        <v>1910</v>
      </c>
      <c r="P1301" s="54">
        <v>58153427496</v>
      </c>
      <c r="Q1301" s="54" t="s">
        <v>46</v>
      </c>
      <c r="R1301" s="10">
        <v>4</v>
      </c>
      <c r="S1301" s="40"/>
      <c r="T1301" s="6" t="s">
        <v>24</v>
      </c>
      <c r="U1301" s="6" t="str">
        <f>VLOOKUP(O1301,'Customer List'!B:C,2,)</f>
        <v>Tamilnadu</v>
      </c>
      <c r="V1301" s="47"/>
      <c r="W1301" s="7">
        <v>45860</v>
      </c>
      <c r="X1301" s="6">
        <f t="shared" si="147"/>
        <v>1</v>
      </c>
      <c r="Y1301" s="6" t="str">
        <f t="shared" si="148"/>
        <v>Monday</v>
      </c>
      <c r="Z1301" s="6" t="str">
        <f t="shared" si="149"/>
        <v>Tuesday</v>
      </c>
    </row>
    <row r="1302" spans="1:26" x14ac:dyDescent="0.25">
      <c r="A1302" s="6">
        <f t="shared" si="150"/>
        <v>1301</v>
      </c>
      <c r="B1302" s="6" t="s">
        <v>1929</v>
      </c>
      <c r="C1302" s="7">
        <v>45850</v>
      </c>
      <c r="D1302" s="7">
        <v>45856</v>
      </c>
      <c r="E1302" s="24">
        <v>196.7</v>
      </c>
      <c r="F1302" s="26">
        <f t="shared" si="146"/>
        <v>196.7</v>
      </c>
      <c r="G1302" s="8">
        <v>368532</v>
      </c>
      <c r="H1302" s="8"/>
      <c r="I1302" s="8">
        <v>1</v>
      </c>
      <c r="J1302" s="8">
        <v>1</v>
      </c>
      <c r="K1302" s="8">
        <f t="shared" si="145"/>
        <v>0</v>
      </c>
      <c r="L1302" s="6" t="s">
        <v>2028</v>
      </c>
      <c r="M1302" s="7">
        <v>45860</v>
      </c>
      <c r="N1302" s="9">
        <v>26976</v>
      </c>
      <c r="O1302" s="6" t="s">
        <v>214</v>
      </c>
      <c r="P1302" s="54" t="s">
        <v>1144</v>
      </c>
      <c r="Q1302" s="54" t="s">
        <v>2017</v>
      </c>
      <c r="R1302" s="10">
        <v>4</v>
      </c>
      <c r="S1302" s="40"/>
      <c r="T1302" s="6" t="s">
        <v>24</v>
      </c>
      <c r="U1302" s="6" t="str">
        <f>VLOOKUP(O1302,'Customer List'!B:C,2,)</f>
        <v>Delhi</v>
      </c>
      <c r="V1302" s="47"/>
      <c r="W1302" s="7"/>
      <c r="X1302" s="6" t="str">
        <f t="shared" si="147"/>
        <v/>
      </c>
      <c r="Y1302" s="6" t="str">
        <f t="shared" si="148"/>
        <v>Tuesday</v>
      </c>
      <c r="Z1302" s="6" t="str">
        <f t="shared" si="149"/>
        <v/>
      </c>
    </row>
    <row r="1303" spans="1:26" x14ac:dyDescent="0.25">
      <c r="A1303" s="6">
        <f t="shared" si="150"/>
        <v>1302</v>
      </c>
      <c r="B1303" s="6" t="s">
        <v>1929</v>
      </c>
      <c r="C1303" s="7">
        <v>45850</v>
      </c>
      <c r="D1303" s="7">
        <v>45856</v>
      </c>
      <c r="E1303" s="24">
        <v>309.75</v>
      </c>
      <c r="F1303" s="26">
        <f t="shared" si="146"/>
        <v>309.75</v>
      </c>
      <c r="G1303" s="8">
        <v>369324</v>
      </c>
      <c r="H1303" s="8"/>
      <c r="I1303" s="8">
        <v>1</v>
      </c>
      <c r="J1303" s="8">
        <v>1</v>
      </c>
      <c r="K1303" s="8">
        <f t="shared" si="145"/>
        <v>0</v>
      </c>
      <c r="L1303" s="6" t="s">
        <v>1952</v>
      </c>
      <c r="M1303" s="7">
        <v>45859</v>
      </c>
      <c r="N1303" s="9">
        <v>38409</v>
      </c>
      <c r="O1303" s="6" t="s">
        <v>1061</v>
      </c>
      <c r="P1303" s="54">
        <v>58153427323</v>
      </c>
      <c r="Q1303" s="54" t="s">
        <v>46</v>
      </c>
      <c r="R1303" s="10">
        <v>4</v>
      </c>
      <c r="S1303" s="40"/>
      <c r="T1303" s="6" t="s">
        <v>24</v>
      </c>
      <c r="U1303" s="6" t="str">
        <f>VLOOKUP(O1303,'Customer List'!B:C,2,)</f>
        <v>Banglore</v>
      </c>
      <c r="V1303" s="47"/>
      <c r="W1303" s="7">
        <v>45860</v>
      </c>
      <c r="X1303" s="6">
        <f t="shared" si="147"/>
        <v>1</v>
      </c>
      <c r="Y1303" s="6" t="str">
        <f t="shared" si="148"/>
        <v>Monday</v>
      </c>
      <c r="Z1303" s="6" t="str">
        <f t="shared" si="149"/>
        <v>Tuesday</v>
      </c>
    </row>
    <row r="1304" spans="1:26" x14ac:dyDescent="0.25">
      <c r="A1304" s="6">
        <f t="shared" si="150"/>
        <v>1303</v>
      </c>
      <c r="B1304" s="6" t="s">
        <v>1929</v>
      </c>
      <c r="C1304" s="7">
        <v>45850</v>
      </c>
      <c r="D1304" s="7">
        <v>45856</v>
      </c>
      <c r="E1304" s="24">
        <v>102.2</v>
      </c>
      <c r="F1304" s="26">
        <f t="shared" si="146"/>
        <v>102.2</v>
      </c>
      <c r="G1304" s="8">
        <v>369505</v>
      </c>
      <c r="H1304" s="8"/>
      <c r="I1304" s="8">
        <v>1</v>
      </c>
      <c r="J1304" s="8">
        <v>1</v>
      </c>
      <c r="K1304" s="8">
        <f t="shared" si="145"/>
        <v>0</v>
      </c>
      <c r="L1304" s="6" t="s">
        <v>2018</v>
      </c>
      <c r="M1304" s="7">
        <v>45860</v>
      </c>
      <c r="N1304" s="9">
        <v>16293.6</v>
      </c>
      <c r="O1304" s="6" t="s">
        <v>1928</v>
      </c>
      <c r="P1304" s="54">
        <v>58153477454</v>
      </c>
      <c r="Q1304" s="54" t="s">
        <v>46</v>
      </c>
      <c r="R1304" s="10">
        <v>4</v>
      </c>
      <c r="S1304" s="40"/>
      <c r="T1304" s="6" t="s">
        <v>24</v>
      </c>
      <c r="U1304" s="6" t="str">
        <f>VLOOKUP(O1304,'Customer List'!B:C,2,)</f>
        <v>Banglore</v>
      </c>
      <c r="V1304" s="47"/>
      <c r="W1304" s="7">
        <v>45861</v>
      </c>
      <c r="X1304" s="6">
        <f t="shared" si="147"/>
        <v>1</v>
      </c>
      <c r="Y1304" s="6" t="str">
        <f t="shared" si="148"/>
        <v>Tuesday</v>
      </c>
      <c r="Z1304" s="6" t="str">
        <f t="shared" si="149"/>
        <v>Wednesday</v>
      </c>
    </row>
    <row r="1305" spans="1:26" x14ac:dyDescent="0.25">
      <c r="A1305" s="6">
        <f t="shared" si="150"/>
        <v>1304</v>
      </c>
      <c r="B1305" s="6" t="s">
        <v>1929</v>
      </c>
      <c r="C1305" s="7">
        <v>45850</v>
      </c>
      <c r="D1305" s="7">
        <v>45856</v>
      </c>
      <c r="E1305" s="24">
        <v>326.25</v>
      </c>
      <c r="F1305" s="26">
        <f t="shared" si="146"/>
        <v>326.25</v>
      </c>
      <c r="G1305" s="8">
        <v>372710</v>
      </c>
      <c r="H1305" s="8"/>
      <c r="I1305" s="8">
        <v>1</v>
      </c>
      <c r="J1305" s="8">
        <v>1</v>
      </c>
      <c r="K1305" s="8">
        <f t="shared" si="145"/>
        <v>0</v>
      </c>
      <c r="L1305" s="6" t="s">
        <v>1937</v>
      </c>
      <c r="M1305" s="7">
        <v>45857</v>
      </c>
      <c r="N1305" s="9">
        <v>47197.5</v>
      </c>
      <c r="O1305" s="6" t="s">
        <v>1914</v>
      </c>
      <c r="P1305" s="54">
        <v>58153395974</v>
      </c>
      <c r="Q1305" s="54" t="s">
        <v>46</v>
      </c>
      <c r="R1305" s="10">
        <v>4</v>
      </c>
      <c r="S1305" s="40"/>
      <c r="T1305" s="6" t="s">
        <v>24</v>
      </c>
      <c r="U1305" s="6" t="str">
        <f>VLOOKUP(O1305,'Customer List'!B:C,2,)</f>
        <v>Banglore</v>
      </c>
      <c r="V1305" s="47"/>
      <c r="W1305" s="7">
        <v>45858</v>
      </c>
      <c r="X1305" s="6">
        <f t="shared" si="147"/>
        <v>1</v>
      </c>
      <c r="Y1305" s="6" t="str">
        <f t="shared" si="148"/>
        <v>Saturday</v>
      </c>
      <c r="Z1305" s="6" t="str">
        <f t="shared" si="149"/>
        <v>Sunday</v>
      </c>
    </row>
    <row r="1306" spans="1:26" x14ac:dyDescent="0.25">
      <c r="A1306" s="6">
        <f t="shared" si="150"/>
        <v>1305</v>
      </c>
      <c r="B1306" s="6" t="s">
        <v>1929</v>
      </c>
      <c r="C1306" s="7">
        <v>45850</v>
      </c>
      <c r="D1306" s="7">
        <v>45856</v>
      </c>
      <c r="E1306" s="24">
        <v>279.3</v>
      </c>
      <c r="F1306" s="26">
        <f t="shared" si="146"/>
        <v>279.3</v>
      </c>
      <c r="G1306" s="8">
        <v>381506</v>
      </c>
      <c r="H1306" s="8"/>
      <c r="I1306" s="8">
        <v>1</v>
      </c>
      <c r="J1306" s="8">
        <v>1</v>
      </c>
      <c r="K1306" s="8">
        <f t="shared" si="145"/>
        <v>0</v>
      </c>
      <c r="L1306" s="6" t="s">
        <v>1956</v>
      </c>
      <c r="M1306" s="7">
        <v>45859</v>
      </c>
      <c r="N1306" s="9">
        <v>40199.25</v>
      </c>
      <c r="O1306" s="6" t="s">
        <v>1926</v>
      </c>
      <c r="P1306" s="54">
        <v>58153429681</v>
      </c>
      <c r="Q1306" s="54" t="s">
        <v>46</v>
      </c>
      <c r="R1306" s="10">
        <v>4</v>
      </c>
      <c r="S1306" s="40"/>
      <c r="T1306" s="6" t="s">
        <v>24</v>
      </c>
      <c r="U1306" s="6" t="str">
        <f>VLOOKUP(O1306,'Customer List'!B:C,2,)</f>
        <v>Lucknow</v>
      </c>
      <c r="V1306" s="47"/>
      <c r="W1306" s="7">
        <v>45862</v>
      </c>
      <c r="X1306" s="6">
        <f t="shared" si="147"/>
        <v>3</v>
      </c>
      <c r="Y1306" s="6" t="str">
        <f t="shared" si="148"/>
        <v>Monday</v>
      </c>
      <c r="Z1306" s="6" t="str">
        <f t="shared" si="149"/>
        <v>Thursday</v>
      </c>
    </row>
    <row r="1307" spans="1:26" x14ac:dyDescent="0.25">
      <c r="A1307" s="6">
        <f t="shared" si="150"/>
        <v>1306</v>
      </c>
      <c r="B1307" s="6" t="s">
        <v>1929</v>
      </c>
      <c r="C1307" s="7">
        <v>45850</v>
      </c>
      <c r="D1307" s="7">
        <v>45856</v>
      </c>
      <c r="E1307" s="24">
        <v>254.1</v>
      </c>
      <c r="F1307" s="26">
        <f t="shared" si="146"/>
        <v>254.1</v>
      </c>
      <c r="G1307" s="8">
        <v>384704</v>
      </c>
      <c r="H1307" s="8"/>
      <c r="I1307" s="8">
        <v>1</v>
      </c>
      <c r="J1307" s="8">
        <v>1</v>
      </c>
      <c r="K1307" s="8">
        <f t="shared" si="145"/>
        <v>0</v>
      </c>
      <c r="L1307" s="6" t="s">
        <v>2021</v>
      </c>
      <c r="M1307" s="7">
        <v>45860</v>
      </c>
      <c r="N1307" s="9">
        <v>42198.75</v>
      </c>
      <c r="O1307" s="6" t="s">
        <v>679</v>
      </c>
      <c r="P1307" s="54">
        <v>58153476533</v>
      </c>
      <c r="Q1307" s="54" t="s">
        <v>46</v>
      </c>
      <c r="R1307" s="10">
        <v>4</v>
      </c>
      <c r="S1307" s="40"/>
      <c r="T1307" s="6" t="s">
        <v>24</v>
      </c>
      <c r="U1307" s="6" t="str">
        <f>VLOOKUP(O1307,'Customer List'!B:C,2,)</f>
        <v>Hyderabad</v>
      </c>
      <c r="V1307" s="47"/>
      <c r="W1307" s="7">
        <v>45861</v>
      </c>
      <c r="X1307" s="6">
        <f t="shared" si="147"/>
        <v>1</v>
      </c>
      <c r="Y1307" s="6" t="str">
        <f t="shared" si="148"/>
        <v>Tuesday</v>
      </c>
      <c r="Z1307" s="6" t="str">
        <f t="shared" si="149"/>
        <v>Wednesday</v>
      </c>
    </row>
    <row r="1308" spans="1:26" x14ac:dyDescent="0.25">
      <c r="A1308" s="6">
        <f t="shared" si="150"/>
        <v>1307</v>
      </c>
      <c r="B1308" s="6" t="s">
        <v>1929</v>
      </c>
      <c r="C1308" s="7">
        <v>45850</v>
      </c>
      <c r="D1308" s="7">
        <v>45856</v>
      </c>
      <c r="E1308" s="24">
        <v>227.5</v>
      </c>
      <c r="F1308" s="26">
        <f t="shared" si="146"/>
        <v>227.5</v>
      </c>
      <c r="G1308" s="8">
        <v>392204</v>
      </c>
      <c r="H1308" s="8"/>
      <c r="I1308" s="8">
        <v>1</v>
      </c>
      <c r="J1308" s="8">
        <v>1</v>
      </c>
      <c r="K1308" s="8">
        <f t="shared" si="145"/>
        <v>0</v>
      </c>
      <c r="L1308" s="6" t="s">
        <v>1955</v>
      </c>
      <c r="M1308" s="7">
        <v>45859</v>
      </c>
      <c r="N1308" s="9">
        <v>30875</v>
      </c>
      <c r="O1308" s="6" t="s">
        <v>962</v>
      </c>
      <c r="P1308" s="54">
        <v>58153427802</v>
      </c>
      <c r="Q1308" s="54" t="s">
        <v>46</v>
      </c>
      <c r="R1308" s="10">
        <v>4</v>
      </c>
      <c r="S1308" s="40"/>
      <c r="T1308" s="6" t="s">
        <v>24</v>
      </c>
      <c r="U1308" s="6" t="str">
        <f>VLOOKUP(O1308,'Customer List'!B:C,2,)</f>
        <v>Banglore</v>
      </c>
      <c r="V1308" s="47"/>
      <c r="W1308" s="7">
        <v>45860</v>
      </c>
      <c r="X1308" s="6">
        <f t="shared" si="147"/>
        <v>1</v>
      </c>
      <c r="Y1308" s="6" t="str">
        <f t="shared" si="148"/>
        <v>Monday</v>
      </c>
      <c r="Z1308" s="6" t="str">
        <f t="shared" si="149"/>
        <v>Tuesday</v>
      </c>
    </row>
    <row r="1309" spans="1:26" x14ac:dyDescent="0.25">
      <c r="A1309" s="6">
        <f t="shared" si="150"/>
        <v>1308</v>
      </c>
      <c r="B1309" s="6" t="s">
        <v>1929</v>
      </c>
      <c r="C1309" s="7">
        <v>45850</v>
      </c>
      <c r="D1309" s="7">
        <v>45856</v>
      </c>
      <c r="E1309" s="24">
        <v>53.9</v>
      </c>
      <c r="F1309" s="26">
        <f t="shared" si="146"/>
        <v>53.9</v>
      </c>
      <c r="G1309" s="8">
        <v>400112</v>
      </c>
      <c r="H1309" s="8"/>
      <c r="I1309" s="8">
        <v>1</v>
      </c>
      <c r="J1309" s="8">
        <v>1</v>
      </c>
      <c r="K1309" s="8">
        <f t="shared" si="145"/>
        <v>0</v>
      </c>
      <c r="L1309" s="6" t="s">
        <v>1937</v>
      </c>
      <c r="M1309" s="7">
        <v>45857</v>
      </c>
      <c r="N1309" s="9">
        <v>8354.5</v>
      </c>
      <c r="O1309" s="6" t="s">
        <v>1914</v>
      </c>
      <c r="P1309" s="54">
        <v>58153395974</v>
      </c>
      <c r="Q1309" s="54" t="s">
        <v>46</v>
      </c>
      <c r="R1309" s="10">
        <v>4</v>
      </c>
      <c r="S1309" s="40"/>
      <c r="T1309" s="6" t="s">
        <v>24</v>
      </c>
      <c r="U1309" s="6" t="str">
        <f>VLOOKUP(O1309,'Customer List'!B:C,2,)</f>
        <v>Banglore</v>
      </c>
      <c r="V1309" s="47"/>
      <c r="W1309" s="7">
        <v>45858</v>
      </c>
      <c r="X1309" s="6">
        <f t="shared" si="147"/>
        <v>1</v>
      </c>
      <c r="Y1309" s="6" t="str">
        <f t="shared" si="148"/>
        <v>Saturday</v>
      </c>
      <c r="Z1309" s="6" t="str">
        <f t="shared" si="149"/>
        <v>Sunday</v>
      </c>
    </row>
    <row r="1310" spans="1:26" x14ac:dyDescent="0.25">
      <c r="A1310" s="6">
        <f t="shared" si="150"/>
        <v>1309</v>
      </c>
      <c r="B1310" s="6" t="s">
        <v>1929</v>
      </c>
      <c r="C1310" s="7">
        <v>45850</v>
      </c>
      <c r="D1310" s="7">
        <v>45856</v>
      </c>
      <c r="E1310" s="24">
        <v>42.7</v>
      </c>
      <c r="F1310" s="26">
        <f t="shared" si="146"/>
        <v>42.7</v>
      </c>
      <c r="G1310" s="8">
        <v>400113</v>
      </c>
      <c r="H1310" s="8"/>
      <c r="I1310" s="8">
        <v>1</v>
      </c>
      <c r="J1310" s="8">
        <v>1</v>
      </c>
      <c r="K1310" s="8">
        <f t="shared" ref="K1310:K1341" si="151">I1310-J1310</f>
        <v>0</v>
      </c>
      <c r="L1310" s="6" t="s">
        <v>1938</v>
      </c>
      <c r="M1310" s="7">
        <v>45857</v>
      </c>
      <c r="N1310" s="9">
        <v>6618.5</v>
      </c>
      <c r="O1310" s="6" t="s">
        <v>1914</v>
      </c>
      <c r="P1310" s="54">
        <v>58153395974</v>
      </c>
      <c r="Q1310" s="54" t="s">
        <v>46</v>
      </c>
      <c r="R1310" s="10">
        <v>4</v>
      </c>
      <c r="S1310" s="40"/>
      <c r="T1310" s="6" t="s">
        <v>24</v>
      </c>
      <c r="U1310" s="6" t="str">
        <f>VLOOKUP(O1310,'Customer List'!B:C,2,)</f>
        <v>Banglore</v>
      </c>
      <c r="V1310" s="47"/>
      <c r="W1310" s="7">
        <v>45858</v>
      </c>
      <c r="X1310" s="6">
        <f t="shared" si="147"/>
        <v>1</v>
      </c>
      <c r="Y1310" s="6" t="str">
        <f t="shared" si="148"/>
        <v>Saturday</v>
      </c>
      <c r="Z1310" s="6" t="str">
        <f t="shared" si="149"/>
        <v>Sunday</v>
      </c>
    </row>
    <row r="1311" spans="1:26" x14ac:dyDescent="0.25">
      <c r="A1311" s="6">
        <f t="shared" si="150"/>
        <v>1310</v>
      </c>
      <c r="B1311" s="6" t="s">
        <v>1929</v>
      </c>
      <c r="C1311" s="7">
        <v>45850</v>
      </c>
      <c r="D1311" s="7">
        <v>45856</v>
      </c>
      <c r="E1311" s="24">
        <v>90.3</v>
      </c>
      <c r="F1311" s="26">
        <f t="shared" si="146"/>
        <v>90.3</v>
      </c>
      <c r="G1311" s="8">
        <v>400114</v>
      </c>
      <c r="H1311" s="8"/>
      <c r="I1311" s="8">
        <v>1</v>
      </c>
      <c r="J1311" s="8">
        <v>1</v>
      </c>
      <c r="K1311" s="8">
        <f t="shared" si="151"/>
        <v>0</v>
      </c>
      <c r="L1311" s="6" t="s">
        <v>1937</v>
      </c>
      <c r="M1311" s="7">
        <v>45857</v>
      </c>
      <c r="N1311" s="9">
        <v>13996.5</v>
      </c>
      <c r="O1311" s="6" t="s">
        <v>1914</v>
      </c>
      <c r="P1311" s="54">
        <v>58153395974</v>
      </c>
      <c r="Q1311" s="54" t="s">
        <v>46</v>
      </c>
      <c r="R1311" s="10">
        <v>4</v>
      </c>
      <c r="S1311" s="40"/>
      <c r="T1311" s="6" t="s">
        <v>24</v>
      </c>
      <c r="U1311" s="6" t="str">
        <f>VLOOKUP(O1311,'Customer List'!B:C,2,)</f>
        <v>Banglore</v>
      </c>
      <c r="V1311" s="47"/>
      <c r="W1311" s="7">
        <v>45858</v>
      </c>
      <c r="X1311" s="6">
        <f t="shared" si="147"/>
        <v>1</v>
      </c>
      <c r="Y1311" s="6" t="str">
        <f t="shared" si="148"/>
        <v>Saturday</v>
      </c>
      <c r="Z1311" s="6" t="str">
        <f t="shared" si="149"/>
        <v>Sunday</v>
      </c>
    </row>
    <row r="1312" spans="1:26" x14ac:dyDescent="0.25">
      <c r="A1312" s="6">
        <f t="shared" si="150"/>
        <v>1311</v>
      </c>
      <c r="B1312" s="6" t="s">
        <v>1929</v>
      </c>
      <c r="C1312" s="7">
        <v>45850</v>
      </c>
      <c r="D1312" s="7">
        <v>45856</v>
      </c>
      <c r="E1312" s="24">
        <v>74.2</v>
      </c>
      <c r="F1312" s="26">
        <f t="shared" si="146"/>
        <v>74.2</v>
      </c>
      <c r="G1312" s="8">
        <v>400125</v>
      </c>
      <c r="H1312" s="8"/>
      <c r="I1312" s="8">
        <v>1</v>
      </c>
      <c r="J1312" s="8">
        <v>1</v>
      </c>
      <c r="K1312" s="8">
        <f t="shared" si="151"/>
        <v>0</v>
      </c>
      <c r="L1312" s="6" t="s">
        <v>1938</v>
      </c>
      <c r="M1312" s="7">
        <v>45857</v>
      </c>
      <c r="N1312" s="9">
        <v>11501</v>
      </c>
      <c r="O1312" s="6" t="s">
        <v>1914</v>
      </c>
      <c r="P1312" s="54">
        <v>58153395974</v>
      </c>
      <c r="Q1312" s="54" t="s">
        <v>46</v>
      </c>
      <c r="R1312" s="10">
        <v>4</v>
      </c>
      <c r="S1312" s="40"/>
      <c r="T1312" s="6" t="s">
        <v>24</v>
      </c>
      <c r="U1312" s="6" t="str">
        <f>VLOOKUP(O1312,'Customer List'!B:C,2,)</f>
        <v>Banglore</v>
      </c>
      <c r="V1312" s="47"/>
      <c r="W1312" s="7">
        <v>45858</v>
      </c>
      <c r="X1312" s="6">
        <f t="shared" si="147"/>
        <v>1</v>
      </c>
      <c r="Y1312" s="6" t="str">
        <f t="shared" si="148"/>
        <v>Saturday</v>
      </c>
      <c r="Z1312" s="6" t="str">
        <f t="shared" si="149"/>
        <v>Sunday</v>
      </c>
    </row>
    <row r="1313" spans="1:26" x14ac:dyDescent="0.25">
      <c r="A1313" s="6">
        <f t="shared" si="150"/>
        <v>1312</v>
      </c>
      <c r="B1313" s="6" t="s">
        <v>1929</v>
      </c>
      <c r="C1313" s="7">
        <v>45850</v>
      </c>
      <c r="D1313" s="7">
        <v>45856</v>
      </c>
      <c r="E1313" s="24">
        <v>125.3</v>
      </c>
      <c r="F1313" s="26">
        <f t="shared" si="146"/>
        <v>125.3</v>
      </c>
      <c r="G1313" s="8">
        <v>400128</v>
      </c>
      <c r="H1313" s="8"/>
      <c r="I1313" s="8">
        <v>1</v>
      </c>
      <c r="J1313" s="8">
        <v>1</v>
      </c>
      <c r="K1313" s="8">
        <f t="shared" si="151"/>
        <v>0</v>
      </c>
      <c r="L1313" s="6" t="s">
        <v>1942</v>
      </c>
      <c r="M1313" s="7">
        <v>45859</v>
      </c>
      <c r="N1313" s="9">
        <v>15304.5</v>
      </c>
      <c r="O1313" s="6" t="s">
        <v>1027</v>
      </c>
      <c r="P1313" s="54">
        <v>58153432562</v>
      </c>
      <c r="Q1313" s="54" t="s">
        <v>46</v>
      </c>
      <c r="R1313" s="10">
        <v>4</v>
      </c>
      <c r="S1313" s="40"/>
      <c r="T1313" s="6" t="s">
        <v>24</v>
      </c>
      <c r="U1313" s="6" t="str">
        <f>VLOOKUP(O1313,'Customer List'!B:C,2,)</f>
        <v>Mumbai</v>
      </c>
      <c r="V1313" s="47"/>
      <c r="W1313" s="7">
        <v>45860</v>
      </c>
      <c r="X1313" s="6">
        <f t="shared" si="147"/>
        <v>1</v>
      </c>
      <c r="Y1313" s="6" t="str">
        <f t="shared" si="148"/>
        <v>Monday</v>
      </c>
      <c r="Z1313" s="6" t="str">
        <f t="shared" si="149"/>
        <v>Tuesday</v>
      </c>
    </row>
    <row r="1314" spans="1:26" x14ac:dyDescent="0.25">
      <c r="A1314" s="6">
        <f t="shared" si="150"/>
        <v>1313</v>
      </c>
      <c r="B1314" s="6" t="s">
        <v>1929</v>
      </c>
      <c r="C1314" s="7">
        <v>45850</v>
      </c>
      <c r="D1314" s="7">
        <v>45856</v>
      </c>
      <c r="E1314" s="24">
        <v>125.3</v>
      </c>
      <c r="F1314" s="26">
        <f t="shared" si="146"/>
        <v>125.3</v>
      </c>
      <c r="G1314" s="8">
        <v>400128</v>
      </c>
      <c r="H1314" s="8"/>
      <c r="I1314" s="8">
        <v>1</v>
      </c>
      <c r="J1314" s="8">
        <v>1</v>
      </c>
      <c r="K1314" s="8">
        <f t="shared" si="151"/>
        <v>0</v>
      </c>
      <c r="L1314" s="6" t="s">
        <v>1938</v>
      </c>
      <c r="M1314" s="7">
        <v>45857</v>
      </c>
      <c r="N1314" s="9">
        <v>19421.5</v>
      </c>
      <c r="O1314" s="6" t="s">
        <v>1914</v>
      </c>
      <c r="P1314" s="54">
        <v>58153395974</v>
      </c>
      <c r="Q1314" s="54" t="s">
        <v>46</v>
      </c>
      <c r="R1314" s="10">
        <v>4</v>
      </c>
      <c r="S1314" s="40"/>
      <c r="T1314" s="6" t="s">
        <v>24</v>
      </c>
      <c r="U1314" s="6" t="str">
        <f>VLOOKUP(O1314,'Customer List'!B:C,2,)</f>
        <v>Banglore</v>
      </c>
      <c r="V1314" s="47"/>
      <c r="W1314" s="7">
        <v>45858</v>
      </c>
      <c r="X1314" s="6">
        <f t="shared" si="147"/>
        <v>1</v>
      </c>
      <c r="Y1314" s="6" t="str">
        <f t="shared" si="148"/>
        <v>Saturday</v>
      </c>
      <c r="Z1314" s="6" t="str">
        <f t="shared" si="149"/>
        <v>Sunday</v>
      </c>
    </row>
    <row r="1315" spans="1:26" x14ac:dyDescent="0.25">
      <c r="A1315" s="6">
        <f t="shared" si="150"/>
        <v>1314</v>
      </c>
      <c r="B1315" s="6" t="s">
        <v>1929</v>
      </c>
      <c r="C1315" s="7">
        <v>45850</v>
      </c>
      <c r="D1315" s="7">
        <v>45856</v>
      </c>
      <c r="E1315" s="24">
        <v>146.30000000000001</v>
      </c>
      <c r="F1315" s="26">
        <f t="shared" si="146"/>
        <v>146.30000000000001</v>
      </c>
      <c r="G1315" s="8">
        <v>400130</v>
      </c>
      <c r="H1315" s="8"/>
      <c r="I1315" s="8">
        <v>1</v>
      </c>
      <c r="J1315" s="8">
        <v>1</v>
      </c>
      <c r="K1315" s="8">
        <f t="shared" si="151"/>
        <v>0</v>
      </c>
      <c r="L1315" s="6" t="s">
        <v>1942</v>
      </c>
      <c r="M1315" s="7">
        <v>45859</v>
      </c>
      <c r="N1315" s="9">
        <v>17869.5</v>
      </c>
      <c r="O1315" s="6" t="s">
        <v>1027</v>
      </c>
      <c r="P1315" s="54">
        <v>58153432562</v>
      </c>
      <c r="Q1315" s="54" t="s">
        <v>46</v>
      </c>
      <c r="R1315" s="10">
        <v>4</v>
      </c>
      <c r="S1315" s="40"/>
      <c r="T1315" s="6" t="s">
        <v>24</v>
      </c>
      <c r="U1315" s="6" t="str">
        <f>VLOOKUP(O1315,'Customer List'!B:C,2,)</f>
        <v>Mumbai</v>
      </c>
      <c r="V1315" s="47"/>
      <c r="W1315" s="7">
        <v>45860</v>
      </c>
      <c r="X1315" s="6">
        <f t="shared" si="147"/>
        <v>1</v>
      </c>
      <c r="Y1315" s="6" t="str">
        <f t="shared" si="148"/>
        <v>Monday</v>
      </c>
      <c r="Z1315" s="6" t="str">
        <f t="shared" si="149"/>
        <v>Tuesday</v>
      </c>
    </row>
    <row r="1316" spans="1:26" x14ac:dyDescent="0.25">
      <c r="A1316" s="6">
        <f t="shared" si="150"/>
        <v>1315</v>
      </c>
      <c r="B1316" s="6" t="s">
        <v>1929</v>
      </c>
      <c r="C1316" s="7">
        <v>45850</v>
      </c>
      <c r="D1316" s="7">
        <v>45856</v>
      </c>
      <c r="E1316" s="24">
        <v>180.6</v>
      </c>
      <c r="F1316" s="26">
        <f t="shared" si="146"/>
        <v>180.6</v>
      </c>
      <c r="G1316" s="8">
        <v>400151</v>
      </c>
      <c r="H1316" s="8"/>
      <c r="I1316" s="8">
        <v>1</v>
      </c>
      <c r="J1316" s="8">
        <v>1</v>
      </c>
      <c r="K1316" s="8">
        <f t="shared" si="151"/>
        <v>0</v>
      </c>
      <c r="L1316" s="6" t="s">
        <v>1947</v>
      </c>
      <c r="M1316" s="7">
        <v>45859</v>
      </c>
      <c r="N1316" s="9">
        <v>22059</v>
      </c>
      <c r="O1316" s="6" t="s">
        <v>1027</v>
      </c>
      <c r="P1316" s="54">
        <v>58153432562</v>
      </c>
      <c r="Q1316" s="54" t="s">
        <v>46</v>
      </c>
      <c r="R1316" s="10">
        <v>4</v>
      </c>
      <c r="S1316" s="40"/>
      <c r="T1316" s="6" t="s">
        <v>24</v>
      </c>
      <c r="U1316" s="6" t="str">
        <f>VLOOKUP(O1316,'Customer List'!B:C,2,)</f>
        <v>Mumbai</v>
      </c>
      <c r="V1316" s="47"/>
      <c r="W1316" s="7">
        <v>45860</v>
      </c>
      <c r="X1316" s="6">
        <f t="shared" si="147"/>
        <v>1</v>
      </c>
      <c r="Y1316" s="6" t="str">
        <f t="shared" si="148"/>
        <v>Monday</v>
      </c>
      <c r="Z1316" s="6" t="str">
        <f t="shared" si="149"/>
        <v>Tuesday</v>
      </c>
    </row>
    <row r="1317" spans="1:26" x14ac:dyDescent="0.25">
      <c r="A1317" s="6">
        <f t="shared" si="150"/>
        <v>1316</v>
      </c>
      <c r="B1317" s="6" t="s">
        <v>1929</v>
      </c>
      <c r="C1317" s="7">
        <v>45850</v>
      </c>
      <c r="D1317" s="7">
        <v>45856</v>
      </c>
      <c r="E1317" s="24">
        <v>309.75</v>
      </c>
      <c r="F1317" s="26">
        <f t="shared" si="146"/>
        <v>309.75</v>
      </c>
      <c r="G1317" s="8">
        <v>400164</v>
      </c>
      <c r="H1317" s="8"/>
      <c r="I1317" s="8">
        <v>1</v>
      </c>
      <c r="J1317" s="8">
        <v>1</v>
      </c>
      <c r="K1317" s="8">
        <f t="shared" si="151"/>
        <v>0</v>
      </c>
      <c r="L1317" s="6" t="s">
        <v>1947</v>
      </c>
      <c r="M1317" s="7">
        <v>45859</v>
      </c>
      <c r="N1317" s="9">
        <v>35311.5</v>
      </c>
      <c r="O1317" s="6" t="s">
        <v>1027</v>
      </c>
      <c r="P1317" s="54">
        <v>58153432562</v>
      </c>
      <c r="Q1317" s="54" t="s">
        <v>46</v>
      </c>
      <c r="R1317" s="10">
        <v>4</v>
      </c>
      <c r="S1317" s="40"/>
      <c r="T1317" s="6" t="s">
        <v>24</v>
      </c>
      <c r="U1317" s="6" t="str">
        <f>VLOOKUP(O1317,'Customer List'!B:C,2,)</f>
        <v>Mumbai</v>
      </c>
      <c r="V1317" s="47"/>
      <c r="W1317" s="7">
        <v>45860</v>
      </c>
      <c r="X1317" s="6">
        <f t="shared" si="147"/>
        <v>1</v>
      </c>
      <c r="Y1317" s="6" t="str">
        <f t="shared" si="148"/>
        <v>Monday</v>
      </c>
      <c r="Z1317" s="6" t="str">
        <f t="shared" si="149"/>
        <v>Tuesday</v>
      </c>
    </row>
    <row r="1318" spans="1:26" x14ac:dyDescent="0.25">
      <c r="A1318" s="6">
        <f t="shared" si="150"/>
        <v>1317</v>
      </c>
      <c r="B1318" s="6" t="s">
        <v>1929</v>
      </c>
      <c r="C1318" s="7">
        <v>45850</v>
      </c>
      <c r="D1318" s="7">
        <v>45856</v>
      </c>
      <c r="E1318" s="24">
        <v>32.9</v>
      </c>
      <c r="F1318" s="26">
        <f t="shared" si="146"/>
        <v>32.9</v>
      </c>
      <c r="G1318" s="8">
        <v>400209</v>
      </c>
      <c r="H1318" s="8"/>
      <c r="I1318" s="8">
        <v>1</v>
      </c>
      <c r="J1318" s="8">
        <v>1</v>
      </c>
      <c r="K1318" s="8">
        <f t="shared" si="151"/>
        <v>0</v>
      </c>
      <c r="L1318" s="6" t="s">
        <v>1938</v>
      </c>
      <c r="M1318" s="7">
        <v>45857</v>
      </c>
      <c r="N1318" s="9">
        <v>5099.5</v>
      </c>
      <c r="O1318" s="6" t="s">
        <v>1914</v>
      </c>
      <c r="P1318" s="54">
        <v>58153395974</v>
      </c>
      <c r="Q1318" s="54" t="s">
        <v>46</v>
      </c>
      <c r="R1318" s="10">
        <v>4</v>
      </c>
      <c r="S1318" s="40"/>
      <c r="T1318" s="6" t="s">
        <v>24</v>
      </c>
      <c r="U1318" s="6" t="str">
        <f>VLOOKUP(O1318,'Customer List'!B:C,2,)</f>
        <v>Banglore</v>
      </c>
      <c r="V1318" s="47"/>
      <c r="W1318" s="7">
        <v>45858</v>
      </c>
      <c r="X1318" s="6">
        <f t="shared" si="147"/>
        <v>1</v>
      </c>
      <c r="Y1318" s="6" t="str">
        <f t="shared" si="148"/>
        <v>Saturday</v>
      </c>
      <c r="Z1318" s="6" t="str">
        <f t="shared" si="149"/>
        <v>Sunday</v>
      </c>
    </row>
    <row r="1319" spans="1:26" x14ac:dyDescent="0.25">
      <c r="A1319" s="6">
        <f t="shared" si="150"/>
        <v>1318</v>
      </c>
      <c r="B1319" s="6" t="s">
        <v>1929</v>
      </c>
      <c r="C1319" s="7">
        <v>45850</v>
      </c>
      <c r="D1319" s="7">
        <v>45856</v>
      </c>
      <c r="E1319" s="24">
        <v>25.2</v>
      </c>
      <c r="F1319" s="26">
        <f t="shared" si="146"/>
        <v>25.2</v>
      </c>
      <c r="G1319" s="8">
        <v>400219</v>
      </c>
      <c r="H1319" s="8"/>
      <c r="I1319" s="8">
        <v>1</v>
      </c>
      <c r="J1319" s="8">
        <v>1</v>
      </c>
      <c r="K1319" s="8">
        <f t="shared" si="151"/>
        <v>0</v>
      </c>
      <c r="L1319" s="6" t="s">
        <v>1938</v>
      </c>
      <c r="M1319" s="7">
        <v>45857</v>
      </c>
      <c r="N1319" s="9">
        <v>3906</v>
      </c>
      <c r="O1319" s="6" t="s">
        <v>1914</v>
      </c>
      <c r="P1319" s="54">
        <v>58153395974</v>
      </c>
      <c r="Q1319" s="54" t="s">
        <v>46</v>
      </c>
      <c r="R1319" s="10">
        <v>4</v>
      </c>
      <c r="S1319" s="40"/>
      <c r="T1319" s="6" t="s">
        <v>24</v>
      </c>
      <c r="U1319" s="6" t="str">
        <f>VLOOKUP(O1319,'Customer List'!B:C,2,)</f>
        <v>Banglore</v>
      </c>
      <c r="V1319" s="47"/>
      <c r="W1319" s="7">
        <v>45858</v>
      </c>
      <c r="X1319" s="6">
        <f t="shared" si="147"/>
        <v>1</v>
      </c>
      <c r="Y1319" s="6" t="str">
        <f t="shared" si="148"/>
        <v>Saturday</v>
      </c>
      <c r="Z1319" s="6" t="str">
        <f t="shared" si="149"/>
        <v>Sunday</v>
      </c>
    </row>
    <row r="1320" spans="1:26" x14ac:dyDescent="0.25">
      <c r="A1320" s="6">
        <f t="shared" si="150"/>
        <v>1319</v>
      </c>
      <c r="B1320" s="6" t="s">
        <v>1929</v>
      </c>
      <c r="C1320" s="7">
        <v>45850</v>
      </c>
      <c r="D1320" s="7">
        <v>45856</v>
      </c>
      <c r="E1320" s="24">
        <v>123.75</v>
      </c>
      <c r="F1320" s="26">
        <f t="shared" si="146"/>
        <v>123.75</v>
      </c>
      <c r="G1320" s="8">
        <v>400259</v>
      </c>
      <c r="H1320" s="8"/>
      <c r="I1320" s="8">
        <v>1</v>
      </c>
      <c r="J1320" s="8">
        <v>1</v>
      </c>
      <c r="K1320" s="8">
        <f t="shared" si="151"/>
        <v>0</v>
      </c>
      <c r="L1320" s="6" t="s">
        <v>1937</v>
      </c>
      <c r="M1320" s="7">
        <v>45857</v>
      </c>
      <c r="N1320" s="9">
        <v>17902.5</v>
      </c>
      <c r="O1320" s="6" t="s">
        <v>1914</v>
      </c>
      <c r="P1320" s="54">
        <v>58153395974</v>
      </c>
      <c r="Q1320" s="54" t="s">
        <v>46</v>
      </c>
      <c r="R1320" s="10">
        <v>4</v>
      </c>
      <c r="S1320" s="40"/>
      <c r="T1320" s="6" t="s">
        <v>24</v>
      </c>
      <c r="U1320" s="6" t="str">
        <f>VLOOKUP(O1320,'Customer List'!B:C,2,)</f>
        <v>Banglore</v>
      </c>
      <c r="V1320" s="47"/>
      <c r="W1320" s="7">
        <v>45858</v>
      </c>
      <c r="X1320" s="6">
        <f t="shared" si="147"/>
        <v>1</v>
      </c>
      <c r="Y1320" s="6" t="str">
        <f t="shared" si="148"/>
        <v>Saturday</v>
      </c>
      <c r="Z1320" s="6" t="str">
        <f t="shared" si="149"/>
        <v>Sunday</v>
      </c>
    </row>
    <row r="1321" spans="1:26" x14ac:dyDescent="0.25">
      <c r="A1321" s="6">
        <f t="shared" si="150"/>
        <v>1320</v>
      </c>
      <c r="B1321" s="6" t="s">
        <v>1929</v>
      </c>
      <c r="C1321" s="7">
        <v>45850</v>
      </c>
      <c r="D1321" s="7">
        <v>45856</v>
      </c>
      <c r="E1321" s="24">
        <v>144.19999999999999</v>
      </c>
      <c r="F1321" s="26">
        <f t="shared" si="146"/>
        <v>144.19999999999999</v>
      </c>
      <c r="G1321" s="8">
        <v>400329</v>
      </c>
      <c r="H1321" s="8"/>
      <c r="I1321" s="8">
        <v>1</v>
      </c>
      <c r="J1321" s="8">
        <v>1</v>
      </c>
      <c r="K1321" s="8">
        <f t="shared" si="151"/>
        <v>0</v>
      </c>
      <c r="L1321" s="6" t="s">
        <v>1937</v>
      </c>
      <c r="M1321" s="7">
        <v>45857</v>
      </c>
      <c r="N1321" s="9">
        <v>22351</v>
      </c>
      <c r="O1321" s="6" t="s">
        <v>1914</v>
      </c>
      <c r="P1321" s="54">
        <v>58153395974</v>
      </c>
      <c r="Q1321" s="54" t="s">
        <v>46</v>
      </c>
      <c r="R1321" s="10">
        <v>4</v>
      </c>
      <c r="S1321" s="40"/>
      <c r="T1321" s="6" t="s">
        <v>24</v>
      </c>
      <c r="U1321" s="6" t="str">
        <f>VLOOKUP(O1321,'Customer List'!B:C,2,)</f>
        <v>Banglore</v>
      </c>
      <c r="V1321" s="47"/>
      <c r="W1321" s="7">
        <v>45858</v>
      </c>
      <c r="X1321" s="6">
        <f t="shared" si="147"/>
        <v>1</v>
      </c>
      <c r="Y1321" s="6" t="str">
        <f t="shared" si="148"/>
        <v>Saturday</v>
      </c>
      <c r="Z1321" s="6" t="str">
        <f t="shared" si="149"/>
        <v>Sunday</v>
      </c>
    </row>
    <row r="1322" spans="1:26" x14ac:dyDescent="0.25">
      <c r="A1322" s="6">
        <f t="shared" si="150"/>
        <v>1321</v>
      </c>
      <c r="B1322" s="6" t="s">
        <v>1929</v>
      </c>
      <c r="C1322" s="7">
        <v>45850</v>
      </c>
      <c r="D1322" s="7">
        <v>45856</v>
      </c>
      <c r="E1322" s="24">
        <v>115.5</v>
      </c>
      <c r="F1322" s="26">
        <f t="shared" si="146"/>
        <v>115.5</v>
      </c>
      <c r="G1322" s="8">
        <v>400406</v>
      </c>
      <c r="H1322" s="8"/>
      <c r="I1322" s="8">
        <v>1</v>
      </c>
      <c r="J1322" s="8">
        <v>1</v>
      </c>
      <c r="K1322" s="8">
        <f t="shared" si="151"/>
        <v>0</v>
      </c>
      <c r="L1322" s="6" t="s">
        <v>1945</v>
      </c>
      <c r="M1322" s="7">
        <v>45859</v>
      </c>
      <c r="N1322" s="9">
        <v>14107.5</v>
      </c>
      <c r="O1322" s="6" t="s">
        <v>1027</v>
      </c>
      <c r="P1322" s="54">
        <v>58153432562</v>
      </c>
      <c r="Q1322" s="54" t="s">
        <v>46</v>
      </c>
      <c r="R1322" s="10">
        <v>4</v>
      </c>
      <c r="S1322" s="40"/>
      <c r="T1322" s="6" t="s">
        <v>24</v>
      </c>
      <c r="U1322" s="6" t="str">
        <f>VLOOKUP(O1322,'Customer List'!B:C,2,)</f>
        <v>Mumbai</v>
      </c>
      <c r="V1322" s="47"/>
      <c r="W1322" s="7">
        <v>45860</v>
      </c>
      <c r="X1322" s="6">
        <f t="shared" si="147"/>
        <v>1</v>
      </c>
      <c r="Y1322" s="6" t="str">
        <f t="shared" si="148"/>
        <v>Monday</v>
      </c>
      <c r="Z1322" s="6" t="str">
        <f t="shared" si="149"/>
        <v>Tuesday</v>
      </c>
    </row>
    <row r="1323" spans="1:26" x14ac:dyDescent="0.25">
      <c r="A1323" s="6">
        <f t="shared" si="150"/>
        <v>1322</v>
      </c>
      <c r="B1323" s="6" t="s">
        <v>1929</v>
      </c>
      <c r="C1323" s="7">
        <v>45850</v>
      </c>
      <c r="D1323" s="7">
        <v>45856</v>
      </c>
      <c r="E1323" s="24">
        <v>123.2</v>
      </c>
      <c r="F1323" s="26">
        <f t="shared" si="146"/>
        <v>123.2</v>
      </c>
      <c r="G1323" s="8">
        <v>400417</v>
      </c>
      <c r="H1323" s="8"/>
      <c r="I1323" s="8">
        <v>1</v>
      </c>
      <c r="J1323" s="8">
        <v>1</v>
      </c>
      <c r="K1323" s="8">
        <f t="shared" si="151"/>
        <v>0</v>
      </c>
      <c r="L1323" s="6" t="s">
        <v>1951</v>
      </c>
      <c r="M1323" s="7">
        <v>45859</v>
      </c>
      <c r="N1323" s="9">
        <v>15048</v>
      </c>
      <c r="O1323" s="6" t="s">
        <v>22</v>
      </c>
      <c r="P1323" s="54" t="s">
        <v>642</v>
      </c>
      <c r="Q1323" s="54" t="s">
        <v>643</v>
      </c>
      <c r="R1323" s="10">
        <v>4</v>
      </c>
      <c r="S1323" s="40"/>
      <c r="T1323" s="6" t="s">
        <v>24</v>
      </c>
      <c r="U1323" s="6" t="str">
        <f>VLOOKUP(O1323,'Customer List'!B:C,2,)</f>
        <v>Delhi</v>
      </c>
      <c r="V1323" s="47"/>
      <c r="W1323" s="7"/>
      <c r="X1323" s="6" t="str">
        <f t="shared" si="147"/>
        <v/>
      </c>
      <c r="Y1323" s="6" t="str">
        <f t="shared" si="148"/>
        <v>Monday</v>
      </c>
      <c r="Z1323" s="6" t="str">
        <f t="shared" si="149"/>
        <v/>
      </c>
    </row>
    <row r="1324" spans="1:26" x14ac:dyDescent="0.25">
      <c r="A1324" s="6">
        <f t="shared" si="150"/>
        <v>1323</v>
      </c>
      <c r="B1324" s="6" t="s">
        <v>1929</v>
      </c>
      <c r="C1324" s="7">
        <v>45850</v>
      </c>
      <c r="D1324" s="7">
        <v>45856</v>
      </c>
      <c r="E1324" s="24">
        <v>123.75</v>
      </c>
      <c r="F1324" s="26">
        <f t="shared" si="146"/>
        <v>247.5</v>
      </c>
      <c r="G1324" s="8">
        <v>400435</v>
      </c>
      <c r="H1324" s="8"/>
      <c r="I1324" s="8">
        <v>2</v>
      </c>
      <c r="J1324" s="8">
        <v>2</v>
      </c>
      <c r="K1324" s="8">
        <f t="shared" si="151"/>
        <v>0</v>
      </c>
      <c r="L1324" s="6" t="s">
        <v>1942</v>
      </c>
      <c r="M1324" s="7">
        <v>45859</v>
      </c>
      <c r="N1324" s="9">
        <v>28215</v>
      </c>
      <c r="O1324" s="6" t="s">
        <v>1027</v>
      </c>
      <c r="P1324" s="54">
        <v>58153432562</v>
      </c>
      <c r="Q1324" s="54" t="s">
        <v>46</v>
      </c>
      <c r="R1324" s="10">
        <v>4</v>
      </c>
      <c r="S1324" s="40"/>
      <c r="T1324" s="6" t="s">
        <v>24</v>
      </c>
      <c r="U1324" s="6" t="str">
        <f>VLOOKUP(O1324,'Customer List'!B:C,2,)</f>
        <v>Mumbai</v>
      </c>
      <c r="V1324" s="47"/>
      <c r="W1324" s="7">
        <v>45860</v>
      </c>
      <c r="X1324" s="6">
        <f t="shared" si="147"/>
        <v>1</v>
      </c>
      <c r="Y1324" s="6" t="str">
        <f t="shared" si="148"/>
        <v>Monday</v>
      </c>
      <c r="Z1324" s="6" t="str">
        <f t="shared" si="149"/>
        <v>Tuesday</v>
      </c>
    </row>
    <row r="1325" spans="1:26" x14ac:dyDescent="0.25">
      <c r="A1325" s="6">
        <f t="shared" si="150"/>
        <v>1324</v>
      </c>
      <c r="B1325" s="6" t="s">
        <v>1929</v>
      </c>
      <c r="C1325" s="7">
        <v>45850</v>
      </c>
      <c r="D1325" s="7">
        <v>45856</v>
      </c>
      <c r="E1325" s="24">
        <v>189.75</v>
      </c>
      <c r="F1325" s="26">
        <f t="shared" si="146"/>
        <v>379.5</v>
      </c>
      <c r="G1325" s="8">
        <v>400438</v>
      </c>
      <c r="H1325" s="8"/>
      <c r="I1325" s="8">
        <v>2</v>
      </c>
      <c r="J1325" s="8">
        <v>2</v>
      </c>
      <c r="K1325" s="8">
        <f t="shared" si="151"/>
        <v>0</v>
      </c>
      <c r="L1325" s="6" t="s">
        <v>1942</v>
      </c>
      <c r="M1325" s="7">
        <v>45859</v>
      </c>
      <c r="N1325" s="9">
        <v>43263</v>
      </c>
      <c r="O1325" s="6" t="s">
        <v>1027</v>
      </c>
      <c r="P1325" s="54">
        <v>58153432562</v>
      </c>
      <c r="Q1325" s="54" t="s">
        <v>46</v>
      </c>
      <c r="R1325" s="10">
        <v>4</v>
      </c>
      <c r="S1325" s="40"/>
      <c r="T1325" s="6" t="s">
        <v>24</v>
      </c>
      <c r="U1325" s="6" t="str">
        <f>VLOOKUP(O1325,'Customer List'!B:C,2,)</f>
        <v>Mumbai</v>
      </c>
      <c r="V1325" s="47"/>
      <c r="W1325" s="7">
        <v>45860</v>
      </c>
      <c r="X1325" s="6">
        <f t="shared" si="147"/>
        <v>1</v>
      </c>
      <c r="Y1325" s="6" t="str">
        <f t="shared" si="148"/>
        <v>Monday</v>
      </c>
      <c r="Z1325" s="6" t="str">
        <f t="shared" si="149"/>
        <v>Tuesday</v>
      </c>
    </row>
    <row r="1326" spans="1:26" x14ac:dyDescent="0.25">
      <c r="A1326" s="6">
        <f t="shared" si="150"/>
        <v>1325</v>
      </c>
      <c r="B1326" s="6" t="s">
        <v>1929</v>
      </c>
      <c r="C1326" s="7">
        <v>45850</v>
      </c>
      <c r="D1326" s="7">
        <v>45856</v>
      </c>
      <c r="E1326" s="24">
        <v>74.900000000000006</v>
      </c>
      <c r="F1326" s="26">
        <f t="shared" si="146"/>
        <v>74.900000000000006</v>
      </c>
      <c r="G1326" s="8">
        <v>400512</v>
      </c>
      <c r="H1326" s="8"/>
      <c r="I1326" s="8">
        <v>1</v>
      </c>
      <c r="J1326" s="8">
        <v>1</v>
      </c>
      <c r="K1326" s="8">
        <f t="shared" si="151"/>
        <v>0</v>
      </c>
      <c r="L1326" s="6" t="s">
        <v>1942</v>
      </c>
      <c r="M1326" s="7">
        <v>45859</v>
      </c>
      <c r="N1326" s="9">
        <v>9148.5</v>
      </c>
      <c r="O1326" s="6" t="s">
        <v>1027</v>
      </c>
      <c r="P1326" s="54">
        <v>58153432562</v>
      </c>
      <c r="Q1326" s="54" t="s">
        <v>46</v>
      </c>
      <c r="R1326" s="10">
        <v>4</v>
      </c>
      <c r="S1326" s="40"/>
      <c r="T1326" s="6" t="s">
        <v>24</v>
      </c>
      <c r="U1326" s="6" t="str">
        <f>VLOOKUP(O1326,'Customer List'!B:C,2,)</f>
        <v>Mumbai</v>
      </c>
      <c r="V1326" s="47"/>
      <c r="W1326" s="7">
        <v>45860</v>
      </c>
      <c r="X1326" s="6">
        <f t="shared" si="147"/>
        <v>1</v>
      </c>
      <c r="Y1326" s="6" t="str">
        <f t="shared" si="148"/>
        <v>Monday</v>
      </c>
      <c r="Z1326" s="6" t="str">
        <f t="shared" si="149"/>
        <v>Tuesday</v>
      </c>
    </row>
    <row r="1327" spans="1:26" x14ac:dyDescent="0.25">
      <c r="A1327" s="6">
        <f t="shared" si="150"/>
        <v>1326</v>
      </c>
      <c r="B1327" s="6" t="s">
        <v>1929</v>
      </c>
      <c r="C1327" s="7">
        <v>45850</v>
      </c>
      <c r="D1327" s="7">
        <v>45856</v>
      </c>
      <c r="E1327" s="24">
        <v>123.2</v>
      </c>
      <c r="F1327" s="26">
        <f t="shared" si="146"/>
        <v>123.2</v>
      </c>
      <c r="G1327" s="8">
        <v>400522</v>
      </c>
      <c r="H1327" s="8"/>
      <c r="I1327" s="8">
        <v>1</v>
      </c>
      <c r="J1327" s="8">
        <v>1</v>
      </c>
      <c r="K1327" s="8">
        <f t="shared" si="151"/>
        <v>0</v>
      </c>
      <c r="L1327" s="6" t="s">
        <v>1945</v>
      </c>
      <c r="M1327" s="7">
        <v>45859</v>
      </c>
      <c r="N1327" s="9">
        <v>15048</v>
      </c>
      <c r="O1327" s="6" t="s">
        <v>1027</v>
      </c>
      <c r="P1327" s="54">
        <v>58153432562</v>
      </c>
      <c r="Q1327" s="54" t="s">
        <v>46</v>
      </c>
      <c r="R1327" s="10">
        <v>4</v>
      </c>
      <c r="S1327" s="40"/>
      <c r="T1327" s="6" t="s">
        <v>24</v>
      </c>
      <c r="U1327" s="6" t="str">
        <f>VLOOKUP(O1327,'Customer List'!B:C,2,)</f>
        <v>Mumbai</v>
      </c>
      <c r="V1327" s="47"/>
      <c r="W1327" s="7">
        <v>45860</v>
      </c>
      <c r="X1327" s="6">
        <f t="shared" si="147"/>
        <v>1</v>
      </c>
      <c r="Y1327" s="6" t="str">
        <f t="shared" si="148"/>
        <v>Monday</v>
      </c>
      <c r="Z1327" s="6" t="str">
        <f t="shared" si="149"/>
        <v>Tuesday</v>
      </c>
    </row>
    <row r="1328" spans="1:26" x14ac:dyDescent="0.25">
      <c r="A1328" s="6">
        <f t="shared" si="150"/>
        <v>1327</v>
      </c>
      <c r="B1328" s="6" t="s">
        <v>1929</v>
      </c>
      <c r="C1328" s="7">
        <v>45850</v>
      </c>
      <c r="D1328" s="7">
        <v>45856</v>
      </c>
      <c r="E1328" s="24">
        <v>123.2</v>
      </c>
      <c r="F1328" s="26">
        <f t="shared" si="146"/>
        <v>123.2</v>
      </c>
      <c r="G1328" s="8">
        <v>400524</v>
      </c>
      <c r="H1328" s="8"/>
      <c r="I1328" s="8">
        <v>1</v>
      </c>
      <c r="J1328" s="8">
        <v>1</v>
      </c>
      <c r="K1328" s="8">
        <f t="shared" si="151"/>
        <v>0</v>
      </c>
      <c r="L1328" s="6" t="s">
        <v>1942</v>
      </c>
      <c r="M1328" s="7">
        <v>45859</v>
      </c>
      <c r="N1328" s="9">
        <v>15048</v>
      </c>
      <c r="O1328" s="6" t="s">
        <v>1027</v>
      </c>
      <c r="P1328" s="54">
        <v>58153432562</v>
      </c>
      <c r="Q1328" s="54" t="s">
        <v>46</v>
      </c>
      <c r="R1328" s="10">
        <v>4</v>
      </c>
      <c r="S1328" s="40"/>
      <c r="T1328" s="6" t="s">
        <v>24</v>
      </c>
      <c r="U1328" s="6" t="str">
        <f>VLOOKUP(O1328,'Customer List'!B:C,2,)</f>
        <v>Mumbai</v>
      </c>
      <c r="V1328" s="47"/>
      <c r="W1328" s="7">
        <v>45860</v>
      </c>
      <c r="X1328" s="6">
        <f t="shared" si="147"/>
        <v>1</v>
      </c>
      <c r="Y1328" s="6" t="str">
        <f t="shared" si="148"/>
        <v>Monday</v>
      </c>
      <c r="Z1328" s="6" t="str">
        <f t="shared" si="149"/>
        <v>Tuesday</v>
      </c>
    </row>
    <row r="1329" spans="1:26" x14ac:dyDescent="0.25">
      <c r="A1329" s="6">
        <f t="shared" si="150"/>
        <v>1328</v>
      </c>
      <c r="B1329" s="6" t="s">
        <v>1929</v>
      </c>
      <c r="C1329" s="7">
        <v>45850</v>
      </c>
      <c r="D1329" s="7">
        <v>45856</v>
      </c>
      <c r="E1329" s="24">
        <v>201.6</v>
      </c>
      <c r="F1329" s="26">
        <f t="shared" si="146"/>
        <v>201.6</v>
      </c>
      <c r="G1329" s="8">
        <v>400558</v>
      </c>
      <c r="H1329" s="8"/>
      <c r="I1329" s="8">
        <v>1</v>
      </c>
      <c r="J1329" s="8">
        <v>1</v>
      </c>
      <c r="K1329" s="8">
        <f t="shared" si="151"/>
        <v>0</v>
      </c>
      <c r="L1329" s="6" t="s">
        <v>1945</v>
      </c>
      <c r="M1329" s="7">
        <v>45859</v>
      </c>
      <c r="N1329" s="9">
        <v>24624</v>
      </c>
      <c r="O1329" s="6" t="s">
        <v>1027</v>
      </c>
      <c r="P1329" s="54">
        <v>58153432562</v>
      </c>
      <c r="Q1329" s="54" t="s">
        <v>46</v>
      </c>
      <c r="R1329" s="10">
        <v>4</v>
      </c>
      <c r="S1329" s="40"/>
      <c r="T1329" s="6" t="s">
        <v>24</v>
      </c>
      <c r="U1329" s="6" t="str">
        <f>VLOOKUP(O1329,'Customer List'!B:C,2,)</f>
        <v>Mumbai</v>
      </c>
      <c r="V1329" s="47"/>
      <c r="W1329" s="7">
        <v>45860</v>
      </c>
      <c r="X1329" s="6">
        <f t="shared" si="147"/>
        <v>1</v>
      </c>
      <c r="Y1329" s="6" t="str">
        <f t="shared" si="148"/>
        <v>Monday</v>
      </c>
      <c r="Z1329" s="6" t="str">
        <f t="shared" si="149"/>
        <v>Tuesday</v>
      </c>
    </row>
    <row r="1330" spans="1:26" x14ac:dyDescent="0.25">
      <c r="A1330" s="6">
        <f t="shared" si="150"/>
        <v>1329</v>
      </c>
      <c r="B1330" s="6" t="s">
        <v>1929</v>
      </c>
      <c r="C1330" s="7">
        <v>45850</v>
      </c>
      <c r="D1330" s="7">
        <v>45856</v>
      </c>
      <c r="E1330" s="24">
        <v>116.2</v>
      </c>
      <c r="F1330" s="26">
        <f t="shared" si="146"/>
        <v>116.2</v>
      </c>
      <c r="G1330" s="8">
        <v>401210</v>
      </c>
      <c r="H1330" s="8"/>
      <c r="I1330" s="8">
        <v>1</v>
      </c>
      <c r="J1330" s="8">
        <v>1</v>
      </c>
      <c r="K1330" s="8">
        <f t="shared" si="151"/>
        <v>0</v>
      </c>
      <c r="L1330" s="6" t="s">
        <v>1938</v>
      </c>
      <c r="M1330" s="7">
        <v>45857</v>
      </c>
      <c r="N1330" s="9">
        <v>18011</v>
      </c>
      <c r="O1330" s="6" t="s">
        <v>1914</v>
      </c>
      <c r="P1330" s="54">
        <v>58153395974</v>
      </c>
      <c r="Q1330" s="54" t="s">
        <v>46</v>
      </c>
      <c r="R1330" s="10">
        <v>4</v>
      </c>
      <c r="S1330" s="40"/>
      <c r="T1330" s="6" t="s">
        <v>24</v>
      </c>
      <c r="U1330" s="6" t="str">
        <f>VLOOKUP(O1330,'Customer List'!B:C,2,)</f>
        <v>Banglore</v>
      </c>
      <c r="V1330" s="47"/>
      <c r="W1330" s="7">
        <v>45858</v>
      </c>
      <c r="X1330" s="6">
        <f t="shared" si="147"/>
        <v>1</v>
      </c>
      <c r="Y1330" s="6" t="str">
        <f t="shared" si="148"/>
        <v>Saturday</v>
      </c>
      <c r="Z1330" s="6" t="str">
        <f t="shared" si="149"/>
        <v>Sunday</v>
      </c>
    </row>
    <row r="1331" spans="1:26" x14ac:dyDescent="0.25">
      <c r="A1331" s="6">
        <f t="shared" si="150"/>
        <v>1330</v>
      </c>
      <c r="B1331" s="6" t="s">
        <v>1929</v>
      </c>
      <c r="C1331" s="7">
        <v>45850</v>
      </c>
      <c r="D1331" s="7">
        <v>45856</v>
      </c>
      <c r="E1331" s="24">
        <v>182.7</v>
      </c>
      <c r="F1331" s="26">
        <f t="shared" si="146"/>
        <v>182.7</v>
      </c>
      <c r="G1331" s="8">
        <v>405714</v>
      </c>
      <c r="H1331" s="8"/>
      <c r="I1331" s="8">
        <v>1</v>
      </c>
      <c r="J1331" s="8">
        <v>1</v>
      </c>
      <c r="K1331" s="8">
        <f t="shared" si="151"/>
        <v>0</v>
      </c>
      <c r="L1331" s="6" t="s">
        <v>1946</v>
      </c>
      <c r="M1331" s="7">
        <v>45859</v>
      </c>
      <c r="N1331" s="9">
        <v>22315.5</v>
      </c>
      <c r="O1331" s="6" t="s">
        <v>1027</v>
      </c>
      <c r="P1331" s="54">
        <v>58153432562</v>
      </c>
      <c r="Q1331" s="54" t="s">
        <v>46</v>
      </c>
      <c r="R1331" s="10">
        <v>4</v>
      </c>
      <c r="S1331" s="40"/>
      <c r="T1331" s="6" t="s">
        <v>24</v>
      </c>
      <c r="U1331" s="6" t="str">
        <f>VLOOKUP(O1331,'Customer List'!B:C,2,)</f>
        <v>Mumbai</v>
      </c>
      <c r="V1331" s="47"/>
      <c r="W1331" s="7">
        <v>45860</v>
      </c>
      <c r="X1331" s="6">
        <f t="shared" si="147"/>
        <v>1</v>
      </c>
      <c r="Y1331" s="6" t="str">
        <f t="shared" si="148"/>
        <v>Monday</v>
      </c>
      <c r="Z1331" s="6" t="str">
        <f t="shared" si="149"/>
        <v>Tuesday</v>
      </c>
    </row>
    <row r="1332" spans="1:26" x14ac:dyDescent="0.25">
      <c r="A1332" s="6">
        <f t="shared" si="150"/>
        <v>1331</v>
      </c>
      <c r="B1332" s="6" t="s">
        <v>1929</v>
      </c>
      <c r="C1332" s="7">
        <v>45850</v>
      </c>
      <c r="D1332" s="7">
        <v>45856</v>
      </c>
      <c r="E1332" s="24">
        <v>226.1</v>
      </c>
      <c r="F1332" s="26">
        <f t="shared" si="146"/>
        <v>226.1</v>
      </c>
      <c r="G1332" s="8">
        <v>410708</v>
      </c>
      <c r="H1332" s="8"/>
      <c r="I1332" s="8">
        <v>1</v>
      </c>
      <c r="J1332" s="8">
        <v>1</v>
      </c>
      <c r="K1332" s="8">
        <f t="shared" si="151"/>
        <v>0</v>
      </c>
      <c r="L1332" s="6" t="s">
        <v>1950</v>
      </c>
      <c r="M1332" s="7">
        <v>45859</v>
      </c>
      <c r="N1332" s="9">
        <v>35045.5</v>
      </c>
      <c r="O1332" s="6" t="s">
        <v>1047</v>
      </c>
      <c r="P1332" s="54">
        <v>58153426936</v>
      </c>
      <c r="Q1332" s="54" t="s">
        <v>46</v>
      </c>
      <c r="R1332" s="10">
        <v>4</v>
      </c>
      <c r="S1332" s="40"/>
      <c r="T1332" s="6" t="s">
        <v>24</v>
      </c>
      <c r="U1332" s="6" t="str">
        <f>VLOOKUP(O1332,'Customer List'!B:C,2,)</f>
        <v>Kerala</v>
      </c>
      <c r="V1332" s="47"/>
      <c r="W1332" s="7">
        <v>45862</v>
      </c>
      <c r="X1332" s="6">
        <f t="shared" si="147"/>
        <v>3</v>
      </c>
      <c r="Y1332" s="6" t="str">
        <f t="shared" si="148"/>
        <v>Monday</v>
      </c>
      <c r="Z1332" s="6" t="str">
        <f>IF(W1332="", "", TEXT(W1332, "dddd"))</f>
        <v>Thursday</v>
      </c>
    </row>
    <row r="1333" spans="1:26" x14ac:dyDescent="0.25">
      <c r="A1333" s="6">
        <f t="shared" si="150"/>
        <v>1332</v>
      </c>
      <c r="B1333" s="6" t="s">
        <v>1929</v>
      </c>
      <c r="C1333" s="7">
        <v>45850</v>
      </c>
      <c r="D1333" s="7">
        <v>45856</v>
      </c>
      <c r="E1333" s="24">
        <v>45.5</v>
      </c>
      <c r="F1333" s="26">
        <f t="shared" si="146"/>
        <v>91</v>
      </c>
      <c r="G1333" s="8">
        <v>420301</v>
      </c>
      <c r="H1333" s="8"/>
      <c r="I1333" s="8">
        <v>2</v>
      </c>
      <c r="J1333" s="8">
        <v>2</v>
      </c>
      <c r="K1333" s="8">
        <f t="shared" si="151"/>
        <v>0</v>
      </c>
      <c r="L1333" s="6" t="s">
        <v>1943</v>
      </c>
      <c r="M1333" s="7">
        <v>45859</v>
      </c>
      <c r="N1333" s="9">
        <v>11115</v>
      </c>
      <c r="O1333" s="6" t="s">
        <v>1027</v>
      </c>
      <c r="P1333" s="54">
        <v>58153432562</v>
      </c>
      <c r="Q1333" s="54" t="s">
        <v>46</v>
      </c>
      <c r="R1333" s="10">
        <v>4</v>
      </c>
      <c r="S1333" s="40"/>
      <c r="T1333" s="6" t="s">
        <v>24</v>
      </c>
      <c r="U1333" s="6" t="str">
        <f>VLOOKUP(O1333,'Customer List'!B:C,2,)</f>
        <v>Mumbai</v>
      </c>
      <c r="V1333" s="47"/>
      <c r="W1333" s="7">
        <v>45860</v>
      </c>
      <c r="X1333" s="6">
        <f t="shared" si="147"/>
        <v>1</v>
      </c>
      <c r="Y1333" s="6" t="str">
        <f t="shared" si="148"/>
        <v>Monday</v>
      </c>
      <c r="Z1333" s="6" t="str">
        <f t="shared" si="149"/>
        <v>Tuesday</v>
      </c>
    </row>
    <row r="1334" spans="1:26" x14ac:dyDescent="0.25">
      <c r="A1334" s="6">
        <f t="shared" si="150"/>
        <v>1333</v>
      </c>
      <c r="B1334" s="6" t="s">
        <v>1929</v>
      </c>
      <c r="C1334" s="7">
        <v>45850</v>
      </c>
      <c r="D1334" s="7">
        <v>45856</v>
      </c>
      <c r="E1334" s="24">
        <v>45.5</v>
      </c>
      <c r="F1334" s="26">
        <f t="shared" si="146"/>
        <v>45.5</v>
      </c>
      <c r="G1334" s="8">
        <v>420301</v>
      </c>
      <c r="H1334" s="8"/>
      <c r="I1334" s="8">
        <v>1</v>
      </c>
      <c r="J1334" s="8">
        <v>1</v>
      </c>
      <c r="K1334" s="8">
        <f t="shared" si="151"/>
        <v>0</v>
      </c>
      <c r="L1334" s="6" t="s">
        <v>2252</v>
      </c>
      <c r="M1334" s="7">
        <v>45871</v>
      </c>
      <c r="N1334" s="9">
        <v>6548.75</v>
      </c>
      <c r="O1334" s="6" t="s">
        <v>1030</v>
      </c>
      <c r="P1334" s="54" t="s">
        <v>2096</v>
      </c>
      <c r="Q1334" s="54" t="s">
        <v>643</v>
      </c>
      <c r="R1334" s="10">
        <v>4</v>
      </c>
      <c r="S1334" s="40" t="s">
        <v>2251</v>
      </c>
      <c r="T1334" s="6" t="s">
        <v>24</v>
      </c>
      <c r="U1334" s="6" t="str">
        <f>VLOOKUP(O1334,'Customer List'!B:C,2,)</f>
        <v>Faridabad</v>
      </c>
      <c r="V1334" s="47"/>
      <c r="W1334" s="7"/>
      <c r="X1334" s="6" t="str">
        <f t="shared" si="147"/>
        <v/>
      </c>
      <c r="Y1334" s="6" t="str">
        <f t="shared" si="148"/>
        <v>Saturday</v>
      </c>
      <c r="Z1334" s="6" t="str">
        <f t="shared" si="149"/>
        <v/>
      </c>
    </row>
    <row r="1335" spans="1:26" ht="15.75" x14ac:dyDescent="0.25">
      <c r="A1335" s="6">
        <f t="shared" si="150"/>
        <v>1334</v>
      </c>
      <c r="B1335" s="6" t="s">
        <v>1929</v>
      </c>
      <c r="C1335" s="7">
        <v>45850</v>
      </c>
      <c r="D1335" s="7">
        <v>45856</v>
      </c>
      <c r="E1335" s="24">
        <v>41.3</v>
      </c>
      <c r="F1335" s="26">
        <f t="shared" si="146"/>
        <v>41.3</v>
      </c>
      <c r="G1335" s="8">
        <v>420404</v>
      </c>
      <c r="H1335" s="8"/>
      <c r="I1335" s="8">
        <v>1</v>
      </c>
      <c r="J1335" s="8">
        <v>1</v>
      </c>
      <c r="K1335" s="8">
        <f t="shared" si="151"/>
        <v>0</v>
      </c>
      <c r="L1335" s="6" t="s">
        <v>2494</v>
      </c>
      <c r="M1335" s="7">
        <v>45860</v>
      </c>
      <c r="N1335" s="9">
        <v>6401.5</v>
      </c>
      <c r="O1335" s="33" t="s">
        <v>1915</v>
      </c>
      <c r="P1335" s="54">
        <v>58153477303</v>
      </c>
      <c r="Q1335" s="54" t="s">
        <v>46</v>
      </c>
      <c r="R1335" s="10">
        <v>4</v>
      </c>
      <c r="S1335" s="40"/>
      <c r="T1335" s="6" t="s">
        <v>24</v>
      </c>
      <c r="U1335" s="6" t="str">
        <f>VLOOKUP(O1335,'Customer List'!B:C,2,)</f>
        <v>Mumbai</v>
      </c>
      <c r="V1335" s="47"/>
      <c r="W1335" s="7">
        <v>45861</v>
      </c>
      <c r="X1335" s="6">
        <f t="shared" si="147"/>
        <v>1</v>
      </c>
      <c r="Y1335" s="6" t="str">
        <f t="shared" si="148"/>
        <v>Tuesday</v>
      </c>
      <c r="Z1335" s="6" t="str">
        <f t="shared" si="149"/>
        <v>Wednesday</v>
      </c>
    </row>
    <row r="1336" spans="1:26" x14ac:dyDescent="0.25">
      <c r="A1336" s="6">
        <f t="shared" si="150"/>
        <v>1335</v>
      </c>
      <c r="B1336" s="6" t="s">
        <v>1929</v>
      </c>
      <c r="C1336" s="7">
        <v>45850</v>
      </c>
      <c r="D1336" s="7">
        <v>45856</v>
      </c>
      <c r="E1336" s="24">
        <v>37.799999999999997</v>
      </c>
      <c r="F1336" s="26">
        <f t="shared" si="146"/>
        <v>37.799999999999997</v>
      </c>
      <c r="G1336" s="8">
        <v>421301</v>
      </c>
      <c r="H1336" s="8"/>
      <c r="I1336" s="8">
        <v>1</v>
      </c>
      <c r="J1336" s="8">
        <v>1</v>
      </c>
      <c r="K1336" s="8">
        <f t="shared" si="151"/>
        <v>0</v>
      </c>
      <c r="L1336" s="6" t="s">
        <v>2252</v>
      </c>
      <c r="M1336" s="7">
        <v>45871</v>
      </c>
      <c r="N1336" s="9">
        <v>5440.5</v>
      </c>
      <c r="O1336" s="6" t="s">
        <v>1030</v>
      </c>
      <c r="P1336" s="54" t="s">
        <v>2096</v>
      </c>
      <c r="Q1336" s="54" t="s">
        <v>643</v>
      </c>
      <c r="R1336" s="10">
        <v>4</v>
      </c>
      <c r="S1336" s="40" t="s">
        <v>2251</v>
      </c>
      <c r="T1336" s="6" t="s">
        <v>24</v>
      </c>
      <c r="U1336" s="6" t="str">
        <f>VLOOKUP(O1336,'Customer List'!B:C,2,)</f>
        <v>Faridabad</v>
      </c>
      <c r="V1336" s="47"/>
      <c r="W1336" s="7"/>
      <c r="X1336" s="6" t="str">
        <f t="shared" si="147"/>
        <v/>
      </c>
      <c r="Y1336" s="6" t="str">
        <f t="shared" si="148"/>
        <v>Saturday</v>
      </c>
      <c r="Z1336" s="6" t="str">
        <f t="shared" si="149"/>
        <v/>
      </c>
    </row>
    <row r="1337" spans="1:26" x14ac:dyDescent="0.25">
      <c r="A1337" s="6">
        <f t="shared" si="150"/>
        <v>1336</v>
      </c>
      <c r="B1337" s="6" t="s">
        <v>1929</v>
      </c>
      <c r="C1337" s="7">
        <v>45850</v>
      </c>
      <c r="D1337" s="7">
        <v>45856</v>
      </c>
      <c r="E1337" s="24">
        <v>160.29999999999998</v>
      </c>
      <c r="F1337" s="26">
        <f t="shared" si="146"/>
        <v>480.9</v>
      </c>
      <c r="G1337" s="8">
        <v>422302</v>
      </c>
      <c r="H1337" s="8"/>
      <c r="I1337" s="8">
        <v>3</v>
      </c>
      <c r="J1337" s="8">
        <v>3</v>
      </c>
      <c r="K1337" s="8">
        <f t="shared" si="151"/>
        <v>0</v>
      </c>
      <c r="L1337" s="6" t="s">
        <v>1959</v>
      </c>
      <c r="M1337" s="7">
        <v>45859</v>
      </c>
      <c r="N1337" s="9">
        <v>74539.5</v>
      </c>
      <c r="O1337" s="6" t="s">
        <v>258</v>
      </c>
      <c r="P1337" s="54">
        <v>58153430226</v>
      </c>
      <c r="Q1337" s="54" t="s">
        <v>46</v>
      </c>
      <c r="R1337" s="10">
        <v>4</v>
      </c>
      <c r="S1337" s="40"/>
      <c r="T1337" s="6" t="s">
        <v>24</v>
      </c>
      <c r="U1337" s="6" t="str">
        <f>VLOOKUP(O1337,'Customer List'!B:C,2,)</f>
        <v>Gujrat</v>
      </c>
      <c r="V1337" s="47"/>
      <c r="W1337" s="7">
        <v>45861</v>
      </c>
      <c r="X1337" s="6">
        <f t="shared" si="147"/>
        <v>2</v>
      </c>
      <c r="Y1337" s="6" t="str">
        <f t="shared" si="148"/>
        <v>Monday</v>
      </c>
      <c r="Z1337" s="6" t="str">
        <f t="shared" si="149"/>
        <v>Wednesday</v>
      </c>
    </row>
    <row r="1338" spans="1:26" x14ac:dyDescent="0.25">
      <c r="A1338" s="6">
        <f t="shared" si="150"/>
        <v>1337</v>
      </c>
      <c r="B1338" s="6" t="s">
        <v>1929</v>
      </c>
      <c r="C1338" s="7">
        <v>45850</v>
      </c>
      <c r="D1338" s="7">
        <v>45856</v>
      </c>
      <c r="E1338" s="24">
        <v>62.3</v>
      </c>
      <c r="F1338" s="26">
        <f t="shared" si="146"/>
        <v>62.3</v>
      </c>
      <c r="G1338" s="8">
        <v>423101</v>
      </c>
      <c r="H1338" s="8"/>
      <c r="I1338" s="8">
        <v>1</v>
      </c>
      <c r="J1338" s="8">
        <v>1</v>
      </c>
      <c r="K1338" s="8">
        <f t="shared" si="151"/>
        <v>0</v>
      </c>
      <c r="L1338" s="6" t="s">
        <v>1947</v>
      </c>
      <c r="M1338" s="7">
        <v>45859</v>
      </c>
      <c r="N1338" s="9">
        <v>7609.5</v>
      </c>
      <c r="O1338" s="6" t="s">
        <v>1027</v>
      </c>
      <c r="P1338" s="54">
        <v>58153432562</v>
      </c>
      <c r="Q1338" s="54" t="s">
        <v>46</v>
      </c>
      <c r="R1338" s="10">
        <v>-20</v>
      </c>
      <c r="S1338" s="40"/>
      <c r="T1338" s="6" t="s">
        <v>24</v>
      </c>
      <c r="U1338" s="6" t="str">
        <f>VLOOKUP(O1338,'Customer List'!B:C,2,)</f>
        <v>Mumbai</v>
      </c>
      <c r="V1338" s="47"/>
      <c r="W1338" s="7">
        <v>45860</v>
      </c>
      <c r="X1338" s="6">
        <f t="shared" si="147"/>
        <v>1</v>
      </c>
      <c r="Y1338" s="6" t="str">
        <f t="shared" si="148"/>
        <v>Monday</v>
      </c>
      <c r="Z1338" s="6" t="str">
        <f t="shared" si="149"/>
        <v>Tuesday</v>
      </c>
    </row>
    <row r="1339" spans="1:26" x14ac:dyDescent="0.25">
      <c r="A1339" s="6">
        <f t="shared" si="150"/>
        <v>1338</v>
      </c>
      <c r="B1339" s="6" t="s">
        <v>1929</v>
      </c>
      <c r="C1339" s="7">
        <v>45850</v>
      </c>
      <c r="D1339" s="7">
        <v>45856</v>
      </c>
      <c r="E1339" s="24">
        <v>62.3</v>
      </c>
      <c r="F1339" s="26">
        <f t="shared" si="146"/>
        <v>62.3</v>
      </c>
      <c r="G1339" s="8">
        <v>423105</v>
      </c>
      <c r="H1339" s="8"/>
      <c r="I1339" s="8">
        <v>1</v>
      </c>
      <c r="J1339" s="8">
        <v>1</v>
      </c>
      <c r="K1339" s="8">
        <f t="shared" si="151"/>
        <v>0</v>
      </c>
      <c r="L1339" s="6" t="s">
        <v>1947</v>
      </c>
      <c r="M1339" s="7">
        <v>45859</v>
      </c>
      <c r="N1339" s="9">
        <v>7609.5</v>
      </c>
      <c r="O1339" s="6" t="s">
        <v>1027</v>
      </c>
      <c r="P1339" s="54">
        <v>58153432562</v>
      </c>
      <c r="Q1339" s="54" t="s">
        <v>46</v>
      </c>
      <c r="R1339" s="10">
        <v>-20</v>
      </c>
      <c r="S1339" s="40"/>
      <c r="T1339" s="6" t="s">
        <v>24</v>
      </c>
      <c r="U1339" s="6" t="str">
        <f>VLOOKUP(O1339,'Customer List'!B:C,2,)</f>
        <v>Mumbai</v>
      </c>
      <c r="V1339" s="47"/>
      <c r="W1339" s="7">
        <v>45860</v>
      </c>
      <c r="X1339" s="6">
        <f t="shared" si="147"/>
        <v>1</v>
      </c>
      <c r="Y1339" s="6" t="str">
        <f t="shared" si="148"/>
        <v>Monday</v>
      </c>
      <c r="Z1339" s="6" t="str">
        <f t="shared" si="149"/>
        <v>Tuesday</v>
      </c>
    </row>
    <row r="1340" spans="1:26" x14ac:dyDescent="0.25">
      <c r="A1340" s="6">
        <f t="shared" si="150"/>
        <v>1339</v>
      </c>
      <c r="B1340" s="6" t="s">
        <v>1929</v>
      </c>
      <c r="C1340" s="7">
        <v>45850</v>
      </c>
      <c r="D1340" s="7">
        <v>45856</v>
      </c>
      <c r="E1340" s="24">
        <v>62.3</v>
      </c>
      <c r="F1340" s="26">
        <f t="shared" si="146"/>
        <v>62.3</v>
      </c>
      <c r="G1340" s="8">
        <v>423109</v>
      </c>
      <c r="H1340" s="8"/>
      <c r="I1340" s="8">
        <v>1</v>
      </c>
      <c r="J1340" s="8">
        <v>1</v>
      </c>
      <c r="K1340" s="8">
        <f t="shared" si="151"/>
        <v>0</v>
      </c>
      <c r="L1340" s="6" t="s">
        <v>1947</v>
      </c>
      <c r="M1340" s="7">
        <v>45859</v>
      </c>
      <c r="N1340" s="9">
        <v>7609.5</v>
      </c>
      <c r="O1340" s="6" t="s">
        <v>1027</v>
      </c>
      <c r="P1340" s="54">
        <v>58153432562</v>
      </c>
      <c r="Q1340" s="54" t="s">
        <v>46</v>
      </c>
      <c r="R1340" s="10">
        <v>-20</v>
      </c>
      <c r="S1340" s="40"/>
      <c r="T1340" s="6" t="s">
        <v>24</v>
      </c>
      <c r="U1340" s="6" t="str">
        <f>VLOOKUP(O1340,'Customer List'!B:C,2,)</f>
        <v>Mumbai</v>
      </c>
      <c r="V1340" s="47"/>
      <c r="W1340" s="7">
        <v>45860</v>
      </c>
      <c r="X1340" s="6">
        <f t="shared" si="147"/>
        <v>1</v>
      </c>
      <c r="Y1340" s="6" t="str">
        <f t="shared" si="148"/>
        <v>Monday</v>
      </c>
      <c r="Z1340" s="6" t="str">
        <f t="shared" si="149"/>
        <v>Tuesday</v>
      </c>
    </row>
    <row r="1341" spans="1:26" x14ac:dyDescent="0.25">
      <c r="A1341" s="6">
        <f t="shared" si="150"/>
        <v>1340</v>
      </c>
      <c r="B1341" s="6" t="s">
        <v>1929</v>
      </c>
      <c r="C1341" s="7">
        <v>45850</v>
      </c>
      <c r="D1341" s="7">
        <v>45856</v>
      </c>
      <c r="E1341" s="24">
        <v>234.5</v>
      </c>
      <c r="F1341" s="26">
        <f t="shared" si="146"/>
        <v>234.5</v>
      </c>
      <c r="G1341" s="8">
        <v>423110</v>
      </c>
      <c r="H1341" s="8"/>
      <c r="I1341" s="8">
        <v>1</v>
      </c>
      <c r="J1341" s="8">
        <v>1</v>
      </c>
      <c r="K1341" s="8">
        <f t="shared" si="151"/>
        <v>0</v>
      </c>
      <c r="L1341" s="6" t="s">
        <v>2024</v>
      </c>
      <c r="M1341" s="7">
        <v>45860</v>
      </c>
      <c r="N1341" s="9">
        <v>33751.25</v>
      </c>
      <c r="O1341" s="6" t="s">
        <v>522</v>
      </c>
      <c r="P1341" s="54">
        <v>58153477126</v>
      </c>
      <c r="Q1341" s="54" t="s">
        <v>46</v>
      </c>
      <c r="R1341" s="10">
        <v>-20</v>
      </c>
      <c r="S1341" s="40"/>
      <c r="T1341" s="6" t="s">
        <v>24</v>
      </c>
      <c r="U1341" s="6" t="str">
        <f>VLOOKUP(O1341,'Customer List'!B:C,2,)</f>
        <v>Pune</v>
      </c>
      <c r="V1341" s="47"/>
      <c r="W1341" s="7">
        <v>45861</v>
      </c>
      <c r="X1341" s="6">
        <f t="shared" si="147"/>
        <v>1</v>
      </c>
      <c r="Y1341" s="6" t="str">
        <f t="shared" si="148"/>
        <v>Tuesday</v>
      </c>
      <c r="Z1341" s="6" t="str">
        <f t="shared" si="149"/>
        <v>Wednesday</v>
      </c>
    </row>
    <row r="1342" spans="1:26" x14ac:dyDescent="0.25">
      <c r="A1342" s="6">
        <f t="shared" si="150"/>
        <v>1341</v>
      </c>
      <c r="B1342" s="6" t="s">
        <v>1929</v>
      </c>
      <c r="C1342" s="7">
        <v>45850</v>
      </c>
      <c r="D1342" s="7">
        <v>45856</v>
      </c>
      <c r="E1342" s="24">
        <v>62.3</v>
      </c>
      <c r="F1342" s="26">
        <f t="shared" si="146"/>
        <v>62.3</v>
      </c>
      <c r="G1342" s="8">
        <v>423111</v>
      </c>
      <c r="H1342" s="8"/>
      <c r="I1342" s="8">
        <v>1</v>
      </c>
      <c r="J1342" s="8">
        <v>1</v>
      </c>
      <c r="K1342" s="8">
        <f t="shared" ref="K1342:K1364" si="152">I1342-J1342</f>
        <v>0</v>
      </c>
      <c r="L1342" s="6" t="s">
        <v>1947</v>
      </c>
      <c r="M1342" s="7">
        <v>45859</v>
      </c>
      <c r="N1342" s="9">
        <v>7609.5</v>
      </c>
      <c r="O1342" s="6" t="s">
        <v>1027</v>
      </c>
      <c r="P1342" s="54">
        <v>58153432562</v>
      </c>
      <c r="Q1342" s="54" t="s">
        <v>46</v>
      </c>
      <c r="R1342" s="10">
        <v>-20</v>
      </c>
      <c r="S1342" s="40"/>
      <c r="T1342" s="6" t="s">
        <v>24</v>
      </c>
      <c r="U1342" s="6" t="str">
        <f>VLOOKUP(O1342,'Customer List'!B:C,2,)</f>
        <v>Mumbai</v>
      </c>
      <c r="V1342" s="47"/>
      <c r="W1342" s="7">
        <v>45860</v>
      </c>
      <c r="X1342" s="6">
        <f t="shared" si="147"/>
        <v>1</v>
      </c>
      <c r="Y1342" s="6" t="str">
        <f t="shared" si="148"/>
        <v>Monday</v>
      </c>
      <c r="Z1342" s="6" t="str">
        <f t="shared" si="149"/>
        <v>Tuesday</v>
      </c>
    </row>
    <row r="1343" spans="1:26" x14ac:dyDescent="0.25">
      <c r="A1343" s="6">
        <f t="shared" si="150"/>
        <v>1342</v>
      </c>
      <c r="B1343" s="6" t="s">
        <v>1929</v>
      </c>
      <c r="C1343" s="7">
        <v>45850</v>
      </c>
      <c r="D1343" s="7">
        <v>45856</v>
      </c>
      <c r="E1343" s="24">
        <v>115.5</v>
      </c>
      <c r="F1343" s="26">
        <f t="shared" si="146"/>
        <v>115.5</v>
      </c>
      <c r="G1343" s="8">
        <v>424401</v>
      </c>
      <c r="H1343" s="8"/>
      <c r="I1343" s="8">
        <v>1</v>
      </c>
      <c r="J1343" s="8">
        <v>1</v>
      </c>
      <c r="K1343" s="8">
        <f t="shared" si="152"/>
        <v>0</v>
      </c>
      <c r="L1343" s="6" t="s">
        <v>2022</v>
      </c>
      <c r="M1343" s="7">
        <v>45860</v>
      </c>
      <c r="N1343" s="9">
        <v>12540</v>
      </c>
      <c r="O1343" s="6" t="s">
        <v>853</v>
      </c>
      <c r="P1343" s="54">
        <v>58153479053</v>
      </c>
      <c r="Q1343" s="54" t="s">
        <v>46</v>
      </c>
      <c r="R1343" s="10">
        <v>4</v>
      </c>
      <c r="S1343" s="40"/>
      <c r="T1343" s="6" t="s">
        <v>24</v>
      </c>
      <c r="U1343" s="6" t="str">
        <f>VLOOKUP(O1343,'Customer List'!B:C,2,)</f>
        <v>Hyderabad</v>
      </c>
      <c r="V1343" s="47"/>
      <c r="W1343" s="7">
        <v>45861</v>
      </c>
      <c r="X1343" s="6">
        <f t="shared" si="147"/>
        <v>1</v>
      </c>
      <c r="Y1343" s="6" t="str">
        <f t="shared" si="148"/>
        <v>Tuesday</v>
      </c>
      <c r="Z1343" s="6" t="str">
        <f t="shared" si="149"/>
        <v>Wednesday</v>
      </c>
    </row>
    <row r="1344" spans="1:26" x14ac:dyDescent="0.25">
      <c r="A1344" s="6">
        <f t="shared" si="150"/>
        <v>1343</v>
      </c>
      <c r="B1344" s="6" t="s">
        <v>1929</v>
      </c>
      <c r="C1344" s="7">
        <v>45850</v>
      </c>
      <c r="D1344" s="7">
        <v>45856</v>
      </c>
      <c r="E1344" s="24">
        <v>53.9</v>
      </c>
      <c r="F1344" s="26">
        <f t="shared" si="146"/>
        <v>53.9</v>
      </c>
      <c r="G1344" s="8">
        <v>424801</v>
      </c>
      <c r="H1344" s="8"/>
      <c r="I1344" s="8">
        <v>1</v>
      </c>
      <c r="J1344" s="8">
        <v>1</v>
      </c>
      <c r="K1344" s="8">
        <f t="shared" si="152"/>
        <v>0</v>
      </c>
      <c r="L1344" s="6" t="s">
        <v>2252</v>
      </c>
      <c r="M1344" s="7">
        <v>45871</v>
      </c>
      <c r="N1344" s="9">
        <v>7757.75</v>
      </c>
      <c r="O1344" s="6" t="s">
        <v>1030</v>
      </c>
      <c r="P1344" s="54" t="s">
        <v>2096</v>
      </c>
      <c r="Q1344" s="54" t="s">
        <v>643</v>
      </c>
      <c r="R1344" s="10">
        <v>-20</v>
      </c>
      <c r="S1344" s="40" t="s">
        <v>2251</v>
      </c>
      <c r="T1344" s="6" t="s">
        <v>24</v>
      </c>
      <c r="U1344" s="6" t="str">
        <f>VLOOKUP(O1344,'Customer List'!B:C,2,)</f>
        <v>Faridabad</v>
      </c>
      <c r="V1344" s="47"/>
      <c r="W1344" s="7"/>
      <c r="X1344" s="6" t="str">
        <f t="shared" si="147"/>
        <v/>
      </c>
      <c r="Y1344" s="6" t="str">
        <f t="shared" si="148"/>
        <v>Saturday</v>
      </c>
      <c r="Z1344" s="6" t="str">
        <f t="shared" si="149"/>
        <v/>
      </c>
    </row>
    <row r="1345" spans="1:26" x14ac:dyDescent="0.25">
      <c r="A1345" s="6">
        <f t="shared" si="150"/>
        <v>1344</v>
      </c>
      <c r="B1345" s="6" t="s">
        <v>1929</v>
      </c>
      <c r="C1345" s="7">
        <v>45850</v>
      </c>
      <c r="D1345" s="7">
        <v>45856</v>
      </c>
      <c r="E1345" s="24">
        <v>148.5</v>
      </c>
      <c r="F1345" s="26">
        <f t="shared" si="146"/>
        <v>148.5</v>
      </c>
      <c r="G1345" s="8">
        <v>480009</v>
      </c>
      <c r="H1345" s="8"/>
      <c r="I1345" s="8">
        <v>1</v>
      </c>
      <c r="J1345" s="8">
        <v>1</v>
      </c>
      <c r="K1345" s="8">
        <f t="shared" si="152"/>
        <v>0</v>
      </c>
      <c r="L1345" s="6" t="s">
        <v>2018</v>
      </c>
      <c r="M1345" s="7">
        <v>45860</v>
      </c>
      <c r="N1345" s="9">
        <v>22096.799999999999</v>
      </c>
      <c r="O1345" s="6" t="s">
        <v>1928</v>
      </c>
      <c r="P1345" s="54">
        <v>58153477454</v>
      </c>
      <c r="Q1345" s="54" t="s">
        <v>46</v>
      </c>
      <c r="R1345" s="10">
        <v>4</v>
      </c>
      <c r="S1345" s="40"/>
      <c r="T1345" s="6" t="s">
        <v>24</v>
      </c>
      <c r="U1345" s="6" t="str">
        <f>VLOOKUP(O1345,'Customer List'!B:C,2,)</f>
        <v>Banglore</v>
      </c>
      <c r="V1345" s="47"/>
      <c r="W1345" s="7">
        <v>45861</v>
      </c>
      <c r="X1345" s="6">
        <f t="shared" si="147"/>
        <v>1</v>
      </c>
      <c r="Y1345" s="6" t="str">
        <f t="shared" si="148"/>
        <v>Tuesday</v>
      </c>
      <c r="Z1345" s="6" t="str">
        <f t="shared" si="149"/>
        <v>Wednesday</v>
      </c>
    </row>
    <row r="1346" spans="1:26" x14ac:dyDescent="0.25">
      <c r="A1346" s="6">
        <f t="shared" si="150"/>
        <v>1345</v>
      </c>
      <c r="B1346" s="6" t="s">
        <v>1929</v>
      </c>
      <c r="C1346" s="7">
        <v>45850</v>
      </c>
      <c r="D1346" s="7">
        <v>45856</v>
      </c>
      <c r="E1346" s="24">
        <v>338.25</v>
      </c>
      <c r="F1346" s="26">
        <f t="shared" si="146"/>
        <v>338.25</v>
      </c>
      <c r="G1346" s="8">
        <v>502938</v>
      </c>
      <c r="H1346" s="8"/>
      <c r="I1346" s="8">
        <v>1</v>
      </c>
      <c r="J1346" s="8">
        <v>1</v>
      </c>
      <c r="K1346" s="8">
        <f t="shared" si="152"/>
        <v>0</v>
      </c>
      <c r="L1346" s="6" t="s">
        <v>1946</v>
      </c>
      <c r="M1346" s="7">
        <v>45859</v>
      </c>
      <c r="N1346" s="9">
        <v>38560.5</v>
      </c>
      <c r="O1346" s="6" t="s">
        <v>1027</v>
      </c>
      <c r="P1346" s="54">
        <v>58153432562</v>
      </c>
      <c r="Q1346" s="54" t="s">
        <v>46</v>
      </c>
      <c r="R1346" s="10">
        <v>4</v>
      </c>
      <c r="S1346" s="40"/>
      <c r="T1346" s="6" t="s">
        <v>24</v>
      </c>
      <c r="U1346" s="6" t="str">
        <f>VLOOKUP(O1346,'Customer List'!B:C,2,)</f>
        <v>Mumbai</v>
      </c>
      <c r="V1346" s="47"/>
      <c r="W1346" s="7">
        <v>45860</v>
      </c>
      <c r="X1346" s="6">
        <f t="shared" si="147"/>
        <v>1</v>
      </c>
      <c r="Y1346" s="6" t="str">
        <f t="shared" si="148"/>
        <v>Monday</v>
      </c>
      <c r="Z1346" s="6" t="str">
        <f t="shared" si="149"/>
        <v>Tuesday</v>
      </c>
    </row>
    <row r="1347" spans="1:26" x14ac:dyDescent="0.25">
      <c r="A1347" s="6">
        <f t="shared" si="150"/>
        <v>1346</v>
      </c>
      <c r="B1347" s="6" t="s">
        <v>1929</v>
      </c>
      <c r="C1347" s="7">
        <v>45850</v>
      </c>
      <c r="D1347" s="7">
        <v>45856</v>
      </c>
      <c r="E1347" s="24">
        <v>187.6</v>
      </c>
      <c r="F1347" s="26">
        <f t="shared" si="146"/>
        <v>187.6</v>
      </c>
      <c r="G1347" s="8">
        <v>504109</v>
      </c>
      <c r="H1347" s="8"/>
      <c r="I1347" s="8">
        <v>1</v>
      </c>
      <c r="J1347" s="8">
        <v>1</v>
      </c>
      <c r="K1347" s="8">
        <f t="shared" si="152"/>
        <v>0</v>
      </c>
      <c r="L1347" s="6" t="s">
        <v>2022</v>
      </c>
      <c r="M1347" s="7">
        <v>45860</v>
      </c>
      <c r="N1347" s="9">
        <v>20368</v>
      </c>
      <c r="O1347" s="6" t="s">
        <v>853</v>
      </c>
      <c r="P1347" s="54">
        <v>58153479053</v>
      </c>
      <c r="Q1347" s="54" t="s">
        <v>46</v>
      </c>
      <c r="R1347" s="10">
        <v>4</v>
      </c>
      <c r="S1347" s="40"/>
      <c r="T1347" s="6" t="s">
        <v>24</v>
      </c>
      <c r="U1347" s="6" t="str">
        <f>VLOOKUP(O1347,'Customer List'!B:C,2,)</f>
        <v>Hyderabad</v>
      </c>
      <c r="V1347" s="47"/>
      <c r="W1347" s="7">
        <v>45861</v>
      </c>
      <c r="X1347" s="6">
        <f t="shared" si="147"/>
        <v>1</v>
      </c>
      <c r="Y1347" s="6" t="str">
        <f t="shared" si="148"/>
        <v>Tuesday</v>
      </c>
      <c r="Z1347" s="6" t="str">
        <f t="shared" si="149"/>
        <v>Wednesday</v>
      </c>
    </row>
    <row r="1348" spans="1:26" x14ac:dyDescent="0.25">
      <c r="A1348" s="6">
        <f t="shared" si="150"/>
        <v>1347</v>
      </c>
      <c r="B1348" s="6" t="s">
        <v>1929</v>
      </c>
      <c r="C1348" s="7">
        <v>45850</v>
      </c>
      <c r="D1348" s="7">
        <v>45856</v>
      </c>
      <c r="E1348" s="24">
        <v>204.75</v>
      </c>
      <c r="F1348" s="26">
        <f t="shared" ref="F1348:F1412" si="153">E1348*I1348</f>
        <v>204.75</v>
      </c>
      <c r="G1348" s="8">
        <v>505031</v>
      </c>
      <c r="H1348" s="8"/>
      <c r="I1348" s="8">
        <v>1</v>
      </c>
      <c r="J1348" s="8">
        <v>1</v>
      </c>
      <c r="K1348" s="8">
        <f t="shared" si="152"/>
        <v>0</v>
      </c>
      <c r="L1348" s="6" t="s">
        <v>2022</v>
      </c>
      <c r="M1348" s="7">
        <v>45860</v>
      </c>
      <c r="N1348" s="9">
        <v>20748</v>
      </c>
      <c r="O1348" s="6" t="s">
        <v>853</v>
      </c>
      <c r="P1348" s="54">
        <v>58153479053</v>
      </c>
      <c r="Q1348" s="54" t="s">
        <v>46</v>
      </c>
      <c r="R1348" s="10">
        <v>4</v>
      </c>
      <c r="S1348" s="40"/>
      <c r="T1348" s="6" t="s">
        <v>24</v>
      </c>
      <c r="U1348" s="6" t="str">
        <f>VLOOKUP(O1348,'Customer List'!B:C,2,)</f>
        <v>Hyderabad</v>
      </c>
      <c r="V1348" s="47"/>
      <c r="W1348" s="7">
        <v>45861</v>
      </c>
      <c r="X1348" s="6">
        <f t="shared" si="147"/>
        <v>1</v>
      </c>
      <c r="Y1348" s="6" t="str">
        <f t="shared" si="148"/>
        <v>Tuesday</v>
      </c>
      <c r="Z1348" s="6" t="str">
        <f t="shared" si="149"/>
        <v>Wednesday</v>
      </c>
    </row>
    <row r="1349" spans="1:26" x14ac:dyDescent="0.25">
      <c r="A1349" s="6">
        <f t="shared" si="150"/>
        <v>1348</v>
      </c>
      <c r="B1349" s="6" t="s">
        <v>1929</v>
      </c>
      <c r="C1349" s="7">
        <v>45850</v>
      </c>
      <c r="D1349" s="7">
        <v>45856</v>
      </c>
      <c r="E1349" s="24">
        <v>194.25</v>
      </c>
      <c r="F1349" s="26">
        <f t="shared" si="153"/>
        <v>194.25</v>
      </c>
      <c r="G1349" s="8">
        <v>505842</v>
      </c>
      <c r="H1349" s="8"/>
      <c r="I1349" s="8">
        <v>1</v>
      </c>
      <c r="J1349" s="8">
        <v>1</v>
      </c>
      <c r="K1349" s="8">
        <f t="shared" si="152"/>
        <v>0</v>
      </c>
      <c r="L1349" s="6" t="s">
        <v>2022</v>
      </c>
      <c r="M1349" s="7">
        <v>45860</v>
      </c>
      <c r="N1349" s="9">
        <v>19684</v>
      </c>
      <c r="O1349" s="6" t="s">
        <v>853</v>
      </c>
      <c r="P1349" s="54">
        <v>58153479053</v>
      </c>
      <c r="Q1349" s="54" t="s">
        <v>46</v>
      </c>
      <c r="R1349" s="10">
        <v>4</v>
      </c>
      <c r="S1349" s="40"/>
      <c r="T1349" s="6" t="s">
        <v>24</v>
      </c>
      <c r="U1349" s="6" t="str">
        <f>VLOOKUP(O1349,'Customer List'!B:C,2,)</f>
        <v>Hyderabad</v>
      </c>
      <c r="V1349" s="47"/>
      <c r="W1349" s="7">
        <v>45861</v>
      </c>
      <c r="X1349" s="6">
        <f t="shared" ref="X1349:X1413" si="154">IF(W1349="", "", W1349-M1349)</f>
        <v>1</v>
      </c>
      <c r="Y1349" s="6" t="str">
        <f t="shared" ref="Y1349:Y1413" si="155">IF(M1349="", "", TEXT(M1349, "dddd"))</f>
        <v>Tuesday</v>
      </c>
      <c r="Z1349" s="6" t="str">
        <f t="shared" ref="Z1349:Z1413" si="156">IF(W1349="", "", TEXT(W1349, "dddd"))</f>
        <v>Wednesday</v>
      </c>
    </row>
    <row r="1350" spans="1:26" x14ac:dyDescent="0.25">
      <c r="A1350" s="6">
        <f t="shared" si="150"/>
        <v>1349</v>
      </c>
      <c r="B1350" s="6" t="s">
        <v>1929</v>
      </c>
      <c r="C1350" s="7">
        <v>45850</v>
      </c>
      <c r="D1350" s="7">
        <v>45856</v>
      </c>
      <c r="E1350" s="24">
        <v>204.75</v>
      </c>
      <c r="F1350" s="26">
        <f t="shared" si="153"/>
        <v>409.5</v>
      </c>
      <c r="G1350" s="8">
        <v>506333</v>
      </c>
      <c r="H1350" s="8"/>
      <c r="I1350" s="8">
        <v>2</v>
      </c>
      <c r="J1350" s="8">
        <v>2</v>
      </c>
      <c r="K1350" s="8">
        <f t="shared" si="152"/>
        <v>0</v>
      </c>
      <c r="L1350" s="6" t="s">
        <v>1945</v>
      </c>
      <c r="M1350" s="7">
        <v>45859</v>
      </c>
      <c r="N1350" s="9">
        <v>46683</v>
      </c>
      <c r="O1350" s="6" t="s">
        <v>1027</v>
      </c>
      <c r="P1350" s="54">
        <v>58153432562</v>
      </c>
      <c r="Q1350" s="54" t="s">
        <v>46</v>
      </c>
      <c r="R1350" s="10">
        <v>4</v>
      </c>
      <c r="S1350" s="40"/>
      <c r="T1350" s="6" t="s">
        <v>24</v>
      </c>
      <c r="U1350" s="6" t="str">
        <f>VLOOKUP(O1350,'Customer List'!B:C,2,)</f>
        <v>Mumbai</v>
      </c>
      <c r="V1350" s="47"/>
      <c r="W1350" s="7">
        <v>45860</v>
      </c>
      <c r="X1350" s="6">
        <f t="shared" si="154"/>
        <v>1</v>
      </c>
      <c r="Y1350" s="6" t="str">
        <f t="shared" si="155"/>
        <v>Monday</v>
      </c>
      <c r="Z1350" s="6" t="str">
        <f t="shared" si="156"/>
        <v>Tuesday</v>
      </c>
    </row>
    <row r="1351" spans="1:26" x14ac:dyDescent="0.25">
      <c r="A1351" s="6">
        <f t="shared" si="150"/>
        <v>1350</v>
      </c>
      <c r="B1351" s="6" t="s">
        <v>1929</v>
      </c>
      <c r="C1351" s="7">
        <v>45850</v>
      </c>
      <c r="D1351" s="7">
        <v>45856</v>
      </c>
      <c r="E1351" s="24">
        <v>267.39999999999998</v>
      </c>
      <c r="F1351" s="26">
        <f t="shared" si="153"/>
        <v>267.39999999999998</v>
      </c>
      <c r="G1351" s="8">
        <v>515408</v>
      </c>
      <c r="H1351" s="8"/>
      <c r="I1351" s="8">
        <v>1</v>
      </c>
      <c r="J1351" s="8">
        <v>1</v>
      </c>
      <c r="K1351" s="8">
        <f t="shared" si="152"/>
        <v>0</v>
      </c>
      <c r="L1351" s="6" t="s">
        <v>1946</v>
      </c>
      <c r="M1351" s="7">
        <v>45859</v>
      </c>
      <c r="N1351" s="9">
        <v>32661</v>
      </c>
      <c r="O1351" s="6" t="s">
        <v>1027</v>
      </c>
      <c r="P1351" s="54">
        <v>58153432562</v>
      </c>
      <c r="Q1351" s="54" t="s">
        <v>46</v>
      </c>
      <c r="R1351" s="10">
        <v>4</v>
      </c>
      <c r="S1351" s="40"/>
      <c r="T1351" s="6" t="s">
        <v>24</v>
      </c>
      <c r="U1351" s="6" t="str">
        <f>VLOOKUP(O1351,'Customer List'!B:C,2,)</f>
        <v>Mumbai</v>
      </c>
      <c r="V1351" s="47"/>
      <c r="W1351" s="7">
        <v>45860</v>
      </c>
      <c r="X1351" s="6">
        <f t="shared" si="154"/>
        <v>1</v>
      </c>
      <c r="Y1351" s="6" t="str">
        <f t="shared" si="155"/>
        <v>Monday</v>
      </c>
      <c r="Z1351" s="6" t="str">
        <f t="shared" si="156"/>
        <v>Tuesday</v>
      </c>
    </row>
    <row r="1352" spans="1:26" x14ac:dyDescent="0.25">
      <c r="A1352" s="6">
        <f t="shared" si="150"/>
        <v>1351</v>
      </c>
      <c r="B1352" s="6" t="s">
        <v>1929</v>
      </c>
      <c r="C1352" s="7">
        <v>45850</v>
      </c>
      <c r="D1352" s="7">
        <v>45856</v>
      </c>
      <c r="E1352" s="24">
        <v>160.30000000000001</v>
      </c>
      <c r="F1352" s="26">
        <f t="shared" si="153"/>
        <v>160.30000000000001</v>
      </c>
      <c r="G1352" s="8">
        <v>570206</v>
      </c>
      <c r="H1352" s="8"/>
      <c r="I1352" s="8">
        <v>1</v>
      </c>
      <c r="J1352" s="8">
        <v>1</v>
      </c>
      <c r="K1352" s="8">
        <f t="shared" si="152"/>
        <v>0</v>
      </c>
      <c r="L1352" s="6" t="s">
        <v>2018</v>
      </c>
      <c r="M1352" s="7">
        <v>45860</v>
      </c>
      <c r="N1352" s="9">
        <v>25556.400000000001</v>
      </c>
      <c r="O1352" s="6" t="s">
        <v>1928</v>
      </c>
      <c r="P1352" s="54">
        <v>58153477454</v>
      </c>
      <c r="Q1352" s="54" t="s">
        <v>46</v>
      </c>
      <c r="R1352" s="10">
        <v>-20</v>
      </c>
      <c r="S1352" s="40"/>
      <c r="T1352" s="6" t="s">
        <v>24</v>
      </c>
      <c r="U1352" s="6" t="str">
        <f>VLOOKUP(O1352,'Customer List'!B:C,2,)</f>
        <v>Banglore</v>
      </c>
      <c r="V1352" s="47"/>
      <c r="W1352" s="7">
        <v>45861</v>
      </c>
      <c r="X1352" s="6">
        <f t="shared" si="154"/>
        <v>1</v>
      </c>
      <c r="Y1352" s="6" t="str">
        <f t="shared" si="155"/>
        <v>Tuesday</v>
      </c>
      <c r="Z1352" s="6" t="str">
        <f t="shared" si="156"/>
        <v>Wednesday</v>
      </c>
    </row>
    <row r="1353" spans="1:26" x14ac:dyDescent="0.25">
      <c r="A1353" s="6">
        <f t="shared" si="150"/>
        <v>1352</v>
      </c>
      <c r="B1353" s="6" t="s">
        <v>1929</v>
      </c>
      <c r="C1353" s="7">
        <v>45850</v>
      </c>
      <c r="D1353" s="7">
        <v>45856</v>
      </c>
      <c r="E1353" s="24">
        <v>70.7</v>
      </c>
      <c r="F1353" s="26">
        <f t="shared" si="153"/>
        <v>70.7</v>
      </c>
      <c r="G1353" s="8">
        <v>576402</v>
      </c>
      <c r="H1353" s="8"/>
      <c r="I1353" s="8">
        <v>1</v>
      </c>
      <c r="J1353" s="8">
        <v>1</v>
      </c>
      <c r="K1353" s="8">
        <f t="shared" si="152"/>
        <v>0</v>
      </c>
      <c r="L1353" s="6" t="s">
        <v>1956</v>
      </c>
      <c r="M1353" s="7">
        <v>45859</v>
      </c>
      <c r="N1353" s="9">
        <v>10175.75</v>
      </c>
      <c r="O1353" s="6" t="s">
        <v>1926</v>
      </c>
      <c r="P1353" s="54">
        <v>58153429681</v>
      </c>
      <c r="Q1353" s="54" t="s">
        <v>46</v>
      </c>
      <c r="R1353" s="10">
        <v>-20</v>
      </c>
      <c r="S1353" s="40"/>
      <c r="T1353" s="6" t="s">
        <v>24</v>
      </c>
      <c r="U1353" s="6" t="str">
        <f>VLOOKUP(O1353,'Customer List'!B:C,2,)</f>
        <v>Lucknow</v>
      </c>
      <c r="V1353" s="47"/>
      <c r="W1353" s="7">
        <v>45862</v>
      </c>
      <c r="X1353" s="6">
        <f t="shared" si="154"/>
        <v>3</v>
      </c>
      <c r="Y1353" s="6" t="str">
        <f t="shared" si="155"/>
        <v>Monday</v>
      </c>
      <c r="Z1353" s="6" t="str">
        <f t="shared" si="156"/>
        <v>Thursday</v>
      </c>
    </row>
    <row r="1354" spans="1:26" x14ac:dyDescent="0.25">
      <c r="A1354" s="6">
        <f t="shared" si="150"/>
        <v>1353</v>
      </c>
      <c r="B1354" s="6" t="s">
        <v>1929</v>
      </c>
      <c r="C1354" s="7">
        <v>45850</v>
      </c>
      <c r="D1354" s="7">
        <v>45856</v>
      </c>
      <c r="E1354" s="24">
        <v>177.1</v>
      </c>
      <c r="F1354" s="26">
        <f t="shared" si="153"/>
        <v>177.1</v>
      </c>
      <c r="G1354" s="8">
        <v>592704</v>
      </c>
      <c r="H1354" s="8"/>
      <c r="I1354" s="8">
        <v>1</v>
      </c>
      <c r="J1354" s="8">
        <v>1</v>
      </c>
      <c r="K1354" s="8">
        <f t="shared" si="152"/>
        <v>0</v>
      </c>
      <c r="L1354" s="6" t="s">
        <v>2018</v>
      </c>
      <c r="M1354" s="7">
        <v>45860</v>
      </c>
      <c r="N1354" s="9">
        <v>28234.799999999999</v>
      </c>
      <c r="O1354" s="6" t="s">
        <v>1928</v>
      </c>
      <c r="P1354" s="54">
        <v>58153477454</v>
      </c>
      <c r="Q1354" s="54" t="s">
        <v>46</v>
      </c>
      <c r="R1354" s="10">
        <v>-20</v>
      </c>
      <c r="S1354" s="40"/>
      <c r="T1354" s="6" t="s">
        <v>24</v>
      </c>
      <c r="U1354" s="6" t="str">
        <f>VLOOKUP(O1354,'Customer List'!B:C,2,)</f>
        <v>Banglore</v>
      </c>
      <c r="V1354" s="47"/>
      <c r="W1354" s="7">
        <v>45861</v>
      </c>
      <c r="X1354" s="6">
        <f t="shared" si="154"/>
        <v>1</v>
      </c>
      <c r="Y1354" s="6" t="str">
        <f t="shared" si="155"/>
        <v>Tuesday</v>
      </c>
      <c r="Z1354" s="6" t="str">
        <f t="shared" si="156"/>
        <v>Wednesday</v>
      </c>
    </row>
    <row r="1355" spans="1:26" x14ac:dyDescent="0.25">
      <c r="A1355" s="6">
        <f t="shared" si="150"/>
        <v>1354</v>
      </c>
      <c r="B1355" s="6" t="s">
        <v>1929</v>
      </c>
      <c r="C1355" s="7">
        <v>45850</v>
      </c>
      <c r="D1355" s="7">
        <v>45856</v>
      </c>
      <c r="E1355" s="24">
        <v>126</v>
      </c>
      <c r="F1355" s="26">
        <f t="shared" si="153"/>
        <v>126</v>
      </c>
      <c r="G1355" s="8">
        <v>600653</v>
      </c>
      <c r="H1355" s="8"/>
      <c r="I1355" s="8">
        <v>1</v>
      </c>
      <c r="J1355" s="8">
        <v>1</v>
      </c>
      <c r="K1355" s="8">
        <f t="shared" si="152"/>
        <v>0</v>
      </c>
      <c r="L1355" s="6" t="s">
        <v>2018</v>
      </c>
      <c r="M1355" s="7">
        <v>45860</v>
      </c>
      <c r="N1355" s="9">
        <v>20088</v>
      </c>
      <c r="O1355" s="6" t="s">
        <v>1928</v>
      </c>
      <c r="P1355" s="54">
        <v>58153477454</v>
      </c>
      <c r="Q1355" s="54" t="s">
        <v>46</v>
      </c>
      <c r="R1355" s="10">
        <v>4</v>
      </c>
      <c r="S1355" s="40"/>
      <c r="T1355" s="6" t="s">
        <v>24</v>
      </c>
      <c r="U1355" s="6" t="str">
        <f>VLOOKUP(O1355,'Customer List'!B:C,2,)</f>
        <v>Banglore</v>
      </c>
      <c r="V1355" s="47"/>
      <c r="W1355" s="7">
        <v>45861</v>
      </c>
      <c r="X1355" s="6">
        <f t="shared" si="154"/>
        <v>1</v>
      </c>
      <c r="Y1355" s="6" t="str">
        <f t="shared" si="155"/>
        <v>Tuesday</v>
      </c>
      <c r="Z1355" s="6" t="str">
        <f t="shared" si="156"/>
        <v>Wednesday</v>
      </c>
    </row>
    <row r="1356" spans="1:26" x14ac:dyDescent="0.25">
      <c r="A1356" s="6">
        <f t="shared" si="150"/>
        <v>1355</v>
      </c>
      <c r="B1356" s="6" t="s">
        <v>1929</v>
      </c>
      <c r="C1356" s="7">
        <v>45850</v>
      </c>
      <c r="D1356" s="7">
        <v>45856</v>
      </c>
      <c r="E1356" s="24">
        <v>259</v>
      </c>
      <c r="F1356" s="26">
        <f t="shared" si="153"/>
        <v>259</v>
      </c>
      <c r="G1356" s="8">
        <v>621616</v>
      </c>
      <c r="H1356" s="8"/>
      <c r="I1356" s="8">
        <v>1</v>
      </c>
      <c r="J1356" s="8">
        <v>1</v>
      </c>
      <c r="K1356" s="8">
        <f t="shared" si="152"/>
        <v>0</v>
      </c>
      <c r="L1356" s="6" t="s">
        <v>1938</v>
      </c>
      <c r="M1356" s="7">
        <v>45857</v>
      </c>
      <c r="N1356" s="9">
        <v>40145</v>
      </c>
      <c r="O1356" s="6" t="s">
        <v>1914</v>
      </c>
      <c r="P1356" s="54">
        <v>58153395974</v>
      </c>
      <c r="Q1356" s="54" t="s">
        <v>46</v>
      </c>
      <c r="R1356" s="10">
        <v>4</v>
      </c>
      <c r="S1356" s="40"/>
      <c r="T1356" s="6" t="s">
        <v>24</v>
      </c>
      <c r="U1356" s="6" t="str">
        <f>VLOOKUP(O1356,'Customer List'!B:C,2,)</f>
        <v>Banglore</v>
      </c>
      <c r="V1356" s="47"/>
      <c r="W1356" s="7">
        <v>45858</v>
      </c>
      <c r="X1356" s="6">
        <f t="shared" si="154"/>
        <v>1</v>
      </c>
      <c r="Y1356" s="6" t="str">
        <f t="shared" si="155"/>
        <v>Saturday</v>
      </c>
      <c r="Z1356" s="6" t="str">
        <f t="shared" si="156"/>
        <v>Sunday</v>
      </c>
    </row>
    <row r="1357" spans="1:26" x14ac:dyDescent="0.25">
      <c r="A1357" s="6">
        <f t="shared" ref="A1357:A1420" si="157">A1356+1</f>
        <v>1356</v>
      </c>
      <c r="B1357" s="6" t="s">
        <v>1929</v>
      </c>
      <c r="C1357" s="7">
        <v>45850</v>
      </c>
      <c r="D1357" s="7">
        <v>45856</v>
      </c>
      <c r="E1357" s="24">
        <v>267.39999999999998</v>
      </c>
      <c r="F1357" s="26">
        <f t="shared" si="153"/>
        <v>267.39999999999998</v>
      </c>
      <c r="G1357" s="8">
        <v>626810</v>
      </c>
      <c r="H1357" s="8"/>
      <c r="I1357" s="8">
        <v>1</v>
      </c>
      <c r="J1357" s="8">
        <v>1</v>
      </c>
      <c r="K1357" s="8">
        <f t="shared" si="152"/>
        <v>0</v>
      </c>
      <c r="L1357" s="6" t="s">
        <v>1938</v>
      </c>
      <c r="M1357" s="7">
        <v>45857</v>
      </c>
      <c r="N1357" s="9">
        <v>41447</v>
      </c>
      <c r="O1357" s="6" t="s">
        <v>1914</v>
      </c>
      <c r="P1357" s="54">
        <v>58153395974</v>
      </c>
      <c r="Q1357" s="54" t="s">
        <v>46</v>
      </c>
      <c r="R1357" s="10">
        <v>4</v>
      </c>
      <c r="S1357" s="40"/>
      <c r="T1357" s="6" t="s">
        <v>24</v>
      </c>
      <c r="U1357" s="6" t="str">
        <f>VLOOKUP(O1357,'Customer List'!B:C,2,)</f>
        <v>Banglore</v>
      </c>
      <c r="V1357" s="47"/>
      <c r="W1357" s="7">
        <v>45858</v>
      </c>
      <c r="X1357" s="6">
        <f t="shared" si="154"/>
        <v>1</v>
      </c>
      <c r="Y1357" s="6" t="str">
        <f t="shared" si="155"/>
        <v>Saturday</v>
      </c>
      <c r="Z1357" s="6" t="str">
        <f t="shared" si="156"/>
        <v>Sunday</v>
      </c>
    </row>
    <row r="1358" spans="1:26" x14ac:dyDescent="0.25">
      <c r="A1358" s="6">
        <f t="shared" si="157"/>
        <v>1357</v>
      </c>
      <c r="B1358" s="6" t="s">
        <v>1929</v>
      </c>
      <c r="C1358" s="7">
        <v>45850</v>
      </c>
      <c r="D1358" s="7">
        <v>45856</v>
      </c>
      <c r="E1358" s="24">
        <v>259</v>
      </c>
      <c r="F1358" s="26">
        <f t="shared" si="153"/>
        <v>259</v>
      </c>
      <c r="G1358" s="8">
        <v>626812</v>
      </c>
      <c r="H1358" s="8"/>
      <c r="I1358" s="8">
        <v>1</v>
      </c>
      <c r="J1358" s="8">
        <v>1</v>
      </c>
      <c r="K1358" s="8">
        <f t="shared" si="152"/>
        <v>0</v>
      </c>
      <c r="L1358" s="6" t="s">
        <v>1936</v>
      </c>
      <c r="M1358" s="7">
        <v>45857</v>
      </c>
      <c r="N1358" s="9">
        <v>40145</v>
      </c>
      <c r="O1358" s="6" t="s">
        <v>1914</v>
      </c>
      <c r="P1358" s="54">
        <v>58153395974</v>
      </c>
      <c r="Q1358" s="54" t="s">
        <v>46</v>
      </c>
      <c r="R1358" s="10">
        <v>4</v>
      </c>
      <c r="S1358" s="40"/>
      <c r="T1358" s="6" t="s">
        <v>24</v>
      </c>
      <c r="U1358" s="6" t="str">
        <f>VLOOKUP(O1358,'Customer List'!B:C,2,)</f>
        <v>Banglore</v>
      </c>
      <c r="V1358" s="47"/>
      <c r="W1358" s="7">
        <v>45858</v>
      </c>
      <c r="X1358" s="6">
        <f t="shared" si="154"/>
        <v>1</v>
      </c>
      <c r="Y1358" s="6" t="str">
        <f t="shared" si="155"/>
        <v>Saturday</v>
      </c>
      <c r="Z1358" s="6" t="str">
        <f t="shared" si="156"/>
        <v>Sunday</v>
      </c>
    </row>
    <row r="1359" spans="1:26" x14ac:dyDescent="0.25">
      <c r="A1359" s="6">
        <f t="shared" si="157"/>
        <v>1358</v>
      </c>
      <c r="B1359" s="6" t="s">
        <v>1929</v>
      </c>
      <c r="C1359" s="7">
        <v>45850</v>
      </c>
      <c r="D1359" s="7">
        <v>45856</v>
      </c>
      <c r="E1359" s="24">
        <v>259</v>
      </c>
      <c r="F1359" s="26">
        <f t="shared" si="153"/>
        <v>1554</v>
      </c>
      <c r="G1359" s="8">
        <v>626812</v>
      </c>
      <c r="H1359" s="8"/>
      <c r="I1359" s="8">
        <v>6</v>
      </c>
      <c r="J1359" s="8">
        <v>6</v>
      </c>
      <c r="K1359" s="8">
        <f t="shared" ref="K1359" si="158">I1359-J1359</f>
        <v>0</v>
      </c>
      <c r="L1359" s="6" t="s">
        <v>2130</v>
      </c>
      <c r="M1359" s="7">
        <v>45866</v>
      </c>
      <c r="N1359" s="9">
        <f>2*120435</f>
        <v>240870</v>
      </c>
      <c r="O1359" s="6" t="s">
        <v>1914</v>
      </c>
      <c r="P1359" s="54">
        <v>58153728301</v>
      </c>
      <c r="Q1359" s="54" t="s">
        <v>46</v>
      </c>
      <c r="R1359" s="10">
        <v>4</v>
      </c>
      <c r="S1359" s="40" t="s">
        <v>1963</v>
      </c>
      <c r="T1359" s="6" t="s">
        <v>24</v>
      </c>
      <c r="U1359" s="6" t="str">
        <f>VLOOKUP(O1359,'Customer List'!B:C,2,)</f>
        <v>Banglore</v>
      </c>
      <c r="V1359" s="47"/>
      <c r="W1359" s="7"/>
      <c r="X1359" s="6" t="str">
        <f t="shared" si="154"/>
        <v/>
      </c>
      <c r="Y1359" s="6" t="str">
        <f t="shared" si="155"/>
        <v>Monday</v>
      </c>
      <c r="Z1359" s="6" t="str">
        <f t="shared" si="156"/>
        <v/>
      </c>
    </row>
    <row r="1360" spans="1:26" x14ac:dyDescent="0.25">
      <c r="A1360" s="6">
        <f t="shared" si="157"/>
        <v>1359</v>
      </c>
      <c r="B1360" s="6" t="s">
        <v>1929</v>
      </c>
      <c r="C1360" s="7">
        <v>45850</v>
      </c>
      <c r="D1360" s="7">
        <v>45856</v>
      </c>
      <c r="E1360" s="24">
        <v>259</v>
      </c>
      <c r="F1360" s="26">
        <f t="shared" ref="F1360" si="159">E1360*I1360</f>
        <v>777</v>
      </c>
      <c r="G1360" s="8">
        <v>626812</v>
      </c>
      <c r="H1360" s="8"/>
      <c r="I1360" s="8">
        <v>3</v>
      </c>
      <c r="J1360" s="8">
        <v>3</v>
      </c>
      <c r="K1360" s="8">
        <f t="shared" ref="K1360" si="160">I1360-J1360</f>
        <v>0</v>
      </c>
      <c r="L1360" s="6" t="s">
        <v>2566</v>
      </c>
      <c r="M1360" s="7">
        <v>45892</v>
      </c>
      <c r="N1360" s="9">
        <v>120435</v>
      </c>
      <c r="O1360" s="6" t="s">
        <v>1914</v>
      </c>
      <c r="P1360" s="6">
        <v>58154747405</v>
      </c>
      <c r="Q1360" s="54" t="s">
        <v>46</v>
      </c>
      <c r="R1360" s="10">
        <v>4</v>
      </c>
      <c r="S1360" s="40" t="s">
        <v>1963</v>
      </c>
      <c r="T1360" s="6" t="s">
        <v>24</v>
      </c>
      <c r="U1360" s="6" t="str">
        <f>VLOOKUP(O1360,'Customer List'!B:C,2,)</f>
        <v>Banglore</v>
      </c>
      <c r="V1360" s="47"/>
      <c r="W1360" s="7">
        <v>45893</v>
      </c>
      <c r="X1360" s="6">
        <f t="shared" ref="X1360" si="161">IF(W1360="", "", W1360-M1360)</f>
        <v>1</v>
      </c>
      <c r="Y1360" s="6" t="str">
        <f t="shared" ref="Y1360" si="162">IF(M1360="", "", TEXT(M1360, "dddd"))</f>
        <v>Saturday</v>
      </c>
      <c r="Z1360" s="6" t="str">
        <f t="shared" ref="Z1360" si="163">IF(W1360="", "", TEXT(W1360, "dddd"))</f>
        <v>Sunday</v>
      </c>
    </row>
    <row r="1361" spans="1:26" ht="14.25" customHeight="1" x14ac:dyDescent="0.25">
      <c r="A1361" s="6">
        <f t="shared" si="157"/>
        <v>1360</v>
      </c>
      <c r="B1361" s="6" t="s">
        <v>1929</v>
      </c>
      <c r="C1361" s="7">
        <v>45850</v>
      </c>
      <c r="D1361" s="7">
        <v>45856</v>
      </c>
      <c r="E1361" s="24">
        <v>252</v>
      </c>
      <c r="F1361" s="26">
        <f t="shared" si="153"/>
        <v>252</v>
      </c>
      <c r="G1361" s="8">
        <v>637310</v>
      </c>
      <c r="H1361" s="8"/>
      <c r="I1361" s="8">
        <v>1</v>
      </c>
      <c r="J1361" s="8">
        <v>1</v>
      </c>
      <c r="K1361" s="8">
        <f t="shared" si="152"/>
        <v>0</v>
      </c>
      <c r="L1361" s="6" t="s">
        <v>1938</v>
      </c>
      <c r="M1361" s="7">
        <v>45857</v>
      </c>
      <c r="N1361" s="9">
        <v>39060</v>
      </c>
      <c r="O1361" s="6" t="s">
        <v>1914</v>
      </c>
      <c r="P1361" s="54">
        <v>58153395974</v>
      </c>
      <c r="Q1361" s="54" t="s">
        <v>46</v>
      </c>
      <c r="R1361" s="10">
        <v>4</v>
      </c>
      <c r="S1361" s="40"/>
      <c r="T1361" s="6" t="s">
        <v>24</v>
      </c>
      <c r="U1361" s="6" t="str">
        <f>VLOOKUP(O1361,'Customer List'!B:C,2,)</f>
        <v>Banglore</v>
      </c>
      <c r="V1361" s="47"/>
      <c r="W1361" s="7">
        <v>45858</v>
      </c>
      <c r="X1361" s="6">
        <f t="shared" si="154"/>
        <v>1</v>
      </c>
      <c r="Y1361" s="6" t="str">
        <f t="shared" si="155"/>
        <v>Saturday</v>
      </c>
      <c r="Z1361" s="6" t="str">
        <f t="shared" si="156"/>
        <v>Sunday</v>
      </c>
    </row>
    <row r="1362" spans="1:26" x14ac:dyDescent="0.25">
      <c r="A1362" s="6">
        <f t="shared" si="157"/>
        <v>1361</v>
      </c>
      <c r="B1362" s="6" t="s">
        <v>1929</v>
      </c>
      <c r="C1362" s="7">
        <v>45850</v>
      </c>
      <c r="D1362" s="7">
        <v>45856</v>
      </c>
      <c r="E1362" s="24">
        <v>177.1</v>
      </c>
      <c r="F1362" s="26">
        <f t="shared" si="153"/>
        <v>177.1</v>
      </c>
      <c r="G1362" s="8">
        <v>640922</v>
      </c>
      <c r="H1362" s="8"/>
      <c r="I1362" s="8">
        <v>1</v>
      </c>
      <c r="J1362" s="8">
        <v>1</v>
      </c>
      <c r="K1362" s="8">
        <f t="shared" si="152"/>
        <v>0</v>
      </c>
      <c r="L1362" s="6" t="s">
        <v>2252</v>
      </c>
      <c r="M1362" s="7">
        <v>45871</v>
      </c>
      <c r="N1362" s="9">
        <v>25489.75</v>
      </c>
      <c r="O1362" s="6" t="s">
        <v>1030</v>
      </c>
      <c r="P1362" s="54" t="s">
        <v>2096</v>
      </c>
      <c r="Q1362" s="54" t="s">
        <v>643</v>
      </c>
      <c r="R1362" s="10">
        <v>4</v>
      </c>
      <c r="S1362" s="40" t="s">
        <v>2251</v>
      </c>
      <c r="T1362" s="6" t="s">
        <v>24</v>
      </c>
      <c r="U1362" s="6" t="str">
        <f>VLOOKUP(O1362,'Customer List'!B:C,2,)</f>
        <v>Faridabad</v>
      </c>
      <c r="V1362" s="47"/>
      <c r="W1362" s="7"/>
      <c r="X1362" s="6" t="str">
        <f t="shared" si="154"/>
        <v/>
      </c>
      <c r="Y1362" s="6" t="str">
        <f t="shared" si="155"/>
        <v>Saturday</v>
      </c>
      <c r="Z1362" s="6" t="str">
        <f t="shared" si="156"/>
        <v/>
      </c>
    </row>
    <row r="1363" spans="1:26" x14ac:dyDescent="0.25">
      <c r="A1363" s="6">
        <f t="shared" si="157"/>
        <v>1362</v>
      </c>
      <c r="B1363" s="6" t="s">
        <v>1929</v>
      </c>
      <c r="C1363" s="7">
        <v>45850</v>
      </c>
      <c r="D1363" s="7">
        <v>45856</v>
      </c>
      <c r="E1363" s="24">
        <v>283.5</v>
      </c>
      <c r="F1363" s="26">
        <f t="shared" si="153"/>
        <v>283.5</v>
      </c>
      <c r="G1363" s="8">
        <v>640945</v>
      </c>
      <c r="H1363" s="8"/>
      <c r="I1363" s="8">
        <v>1</v>
      </c>
      <c r="J1363" s="8">
        <v>1</v>
      </c>
      <c r="K1363" s="8">
        <f t="shared" si="152"/>
        <v>0</v>
      </c>
      <c r="L1363" s="6" t="s">
        <v>1956</v>
      </c>
      <c r="M1363" s="7">
        <v>45859</v>
      </c>
      <c r="N1363" s="9">
        <v>40803.75</v>
      </c>
      <c r="O1363" s="6" t="s">
        <v>1926</v>
      </c>
      <c r="P1363" s="54">
        <v>58153429681</v>
      </c>
      <c r="Q1363" s="54" t="s">
        <v>46</v>
      </c>
      <c r="R1363" s="10">
        <v>4</v>
      </c>
      <c r="S1363" s="40"/>
      <c r="T1363" s="6" t="s">
        <v>24</v>
      </c>
      <c r="U1363" s="6" t="str">
        <f>VLOOKUP(O1363,'Customer List'!B:C,2,)</f>
        <v>Lucknow</v>
      </c>
      <c r="V1363" s="47"/>
      <c r="W1363" s="7">
        <v>45862</v>
      </c>
      <c r="X1363" s="6">
        <f t="shared" si="154"/>
        <v>3</v>
      </c>
      <c r="Y1363" s="6" t="str">
        <f t="shared" si="155"/>
        <v>Monday</v>
      </c>
      <c r="Z1363" s="6" t="str">
        <f t="shared" si="156"/>
        <v>Thursday</v>
      </c>
    </row>
    <row r="1364" spans="1:26" x14ac:dyDescent="0.25">
      <c r="A1364" s="6">
        <f t="shared" si="157"/>
        <v>1363</v>
      </c>
      <c r="B1364" s="6" t="s">
        <v>1929</v>
      </c>
      <c r="C1364" s="7">
        <v>45850</v>
      </c>
      <c r="D1364" s="7">
        <v>45856</v>
      </c>
      <c r="E1364" s="24">
        <v>252</v>
      </c>
      <c r="F1364" s="26">
        <f t="shared" si="153"/>
        <v>252</v>
      </c>
      <c r="G1364" s="8">
        <v>652404</v>
      </c>
      <c r="H1364" s="8"/>
      <c r="I1364" s="8">
        <v>1</v>
      </c>
      <c r="J1364" s="8">
        <v>1</v>
      </c>
      <c r="K1364" s="8">
        <f t="shared" si="152"/>
        <v>0</v>
      </c>
      <c r="L1364" s="6" t="s">
        <v>1945</v>
      </c>
      <c r="M1364" s="7">
        <v>45859</v>
      </c>
      <c r="N1364" s="9">
        <v>30780</v>
      </c>
      <c r="O1364" s="6" t="s">
        <v>1027</v>
      </c>
      <c r="P1364" s="54">
        <v>58153432562</v>
      </c>
      <c r="Q1364" s="54" t="s">
        <v>46</v>
      </c>
      <c r="R1364" s="10">
        <v>4</v>
      </c>
      <c r="S1364" s="40"/>
      <c r="T1364" s="6" t="s">
        <v>24</v>
      </c>
      <c r="U1364" s="6" t="str">
        <f>VLOOKUP(O1364,'Customer List'!B:C,2,)</f>
        <v>Mumbai</v>
      </c>
      <c r="V1364" s="47"/>
      <c r="W1364" s="7">
        <v>45860</v>
      </c>
      <c r="X1364" s="6">
        <f t="shared" si="154"/>
        <v>1</v>
      </c>
      <c r="Y1364" s="6" t="str">
        <f t="shared" si="155"/>
        <v>Monday</v>
      </c>
      <c r="Z1364" s="6" t="str">
        <f t="shared" si="156"/>
        <v>Tuesday</v>
      </c>
    </row>
    <row r="1365" spans="1:26" x14ac:dyDescent="0.25">
      <c r="A1365" s="6">
        <f t="shared" si="157"/>
        <v>1364</v>
      </c>
      <c r="B1365" s="6" t="s">
        <v>1929</v>
      </c>
      <c r="C1365" s="7">
        <v>45850</v>
      </c>
      <c r="D1365" s="7">
        <v>45856</v>
      </c>
      <c r="E1365" s="24">
        <v>105</v>
      </c>
      <c r="F1365" s="26">
        <f t="shared" si="153"/>
        <v>105</v>
      </c>
      <c r="G1365" s="8">
        <v>696807</v>
      </c>
      <c r="H1365" s="8"/>
      <c r="I1365" s="8">
        <v>1</v>
      </c>
      <c r="J1365" s="8">
        <v>1</v>
      </c>
      <c r="K1365" s="8">
        <f t="shared" ref="K1365:K1428" si="164">I1365-J1365</f>
        <v>0</v>
      </c>
      <c r="L1365" s="6" t="s">
        <v>1960</v>
      </c>
      <c r="M1365" s="7">
        <v>45859</v>
      </c>
      <c r="N1365" s="9">
        <v>0</v>
      </c>
      <c r="O1365" s="6" t="s">
        <v>178</v>
      </c>
      <c r="P1365" s="54">
        <v>58153433030</v>
      </c>
      <c r="Q1365" s="54" t="s">
        <v>46</v>
      </c>
      <c r="R1365" s="10">
        <v>4</v>
      </c>
      <c r="S1365" s="40" t="s">
        <v>615</v>
      </c>
      <c r="T1365" s="6" t="s">
        <v>24</v>
      </c>
      <c r="U1365" s="6" t="str">
        <f>VLOOKUP(O1365,'Customer List'!B:C,2,)</f>
        <v>Kolkata</v>
      </c>
      <c r="V1365" s="47"/>
      <c r="W1365" s="7">
        <v>45860</v>
      </c>
      <c r="X1365" s="6">
        <f t="shared" si="154"/>
        <v>1</v>
      </c>
      <c r="Y1365" s="6" t="str">
        <f t="shared" si="155"/>
        <v>Monday</v>
      </c>
      <c r="Z1365" s="6" t="str">
        <f t="shared" si="156"/>
        <v>Tuesday</v>
      </c>
    </row>
    <row r="1366" spans="1:26" x14ac:dyDescent="0.25">
      <c r="A1366" s="6">
        <f t="shared" si="157"/>
        <v>1365</v>
      </c>
      <c r="B1366" s="6" t="s">
        <v>1929</v>
      </c>
      <c r="C1366" s="7">
        <v>45850</v>
      </c>
      <c r="D1366" s="7">
        <v>45856</v>
      </c>
      <c r="E1366" s="24">
        <v>74.2</v>
      </c>
      <c r="F1366" s="26">
        <f t="shared" si="153"/>
        <v>148.4</v>
      </c>
      <c r="G1366" s="8">
        <v>765202</v>
      </c>
      <c r="H1366" s="8"/>
      <c r="I1366" s="8">
        <v>2</v>
      </c>
      <c r="J1366" s="8">
        <v>2</v>
      </c>
      <c r="K1366" s="8">
        <f t="shared" si="164"/>
        <v>0</v>
      </c>
      <c r="L1366" s="6" t="s">
        <v>2157</v>
      </c>
      <c r="M1366" s="7">
        <v>45867</v>
      </c>
      <c r="N1366" s="9">
        <v>24645</v>
      </c>
      <c r="O1366" s="6" t="s">
        <v>376</v>
      </c>
      <c r="P1366" s="54">
        <v>58153779283</v>
      </c>
      <c r="Q1366" s="54" t="s">
        <v>46</v>
      </c>
      <c r="R1366" s="10">
        <v>-20</v>
      </c>
      <c r="S1366" s="40"/>
      <c r="T1366" s="6" t="s">
        <v>24</v>
      </c>
      <c r="U1366" s="6" t="str">
        <f>VLOOKUP(O1366,'Customer List'!B:C,2,)</f>
        <v>Gujrat</v>
      </c>
      <c r="V1366" s="47"/>
      <c r="W1366" s="7">
        <v>45869</v>
      </c>
      <c r="X1366" s="6">
        <f t="shared" si="154"/>
        <v>2</v>
      </c>
      <c r="Y1366" s="6" t="str">
        <f t="shared" si="155"/>
        <v>Tuesday</v>
      </c>
      <c r="Z1366" s="6" t="str">
        <f t="shared" si="156"/>
        <v>Thursday</v>
      </c>
    </row>
    <row r="1367" spans="1:26" x14ac:dyDescent="0.25">
      <c r="A1367" s="6">
        <f t="shared" si="157"/>
        <v>1366</v>
      </c>
      <c r="B1367" s="6" t="s">
        <v>1929</v>
      </c>
      <c r="C1367" s="7">
        <v>45850</v>
      </c>
      <c r="D1367" s="7">
        <v>45856</v>
      </c>
      <c r="E1367" s="24">
        <v>152.6</v>
      </c>
      <c r="F1367" s="26">
        <f t="shared" si="153"/>
        <v>152.6</v>
      </c>
      <c r="G1367" s="8">
        <v>769402</v>
      </c>
      <c r="H1367" s="8"/>
      <c r="I1367" s="8">
        <v>1</v>
      </c>
      <c r="J1367" s="8">
        <v>1</v>
      </c>
      <c r="K1367" s="8">
        <f t="shared" si="164"/>
        <v>0</v>
      </c>
      <c r="L1367" s="6" t="s">
        <v>1956</v>
      </c>
      <c r="M1367" s="7">
        <v>45859</v>
      </c>
      <c r="N1367" s="9">
        <v>21963.5</v>
      </c>
      <c r="O1367" s="6" t="s">
        <v>1926</v>
      </c>
      <c r="P1367" s="54">
        <v>58153429681</v>
      </c>
      <c r="Q1367" s="54" t="s">
        <v>46</v>
      </c>
      <c r="R1367" s="10">
        <v>-20</v>
      </c>
      <c r="S1367" s="40"/>
      <c r="T1367" s="6" t="s">
        <v>24</v>
      </c>
      <c r="U1367" s="6" t="str">
        <f>VLOOKUP(O1367,'Customer List'!B:C,2,)</f>
        <v>Lucknow</v>
      </c>
      <c r="V1367" s="47"/>
      <c r="W1367" s="7">
        <v>45862</v>
      </c>
      <c r="X1367" s="6">
        <f t="shared" si="154"/>
        <v>3</v>
      </c>
      <c r="Y1367" s="6" t="str">
        <f t="shared" si="155"/>
        <v>Monday</v>
      </c>
      <c r="Z1367" s="6" t="str">
        <f t="shared" si="156"/>
        <v>Thursday</v>
      </c>
    </row>
    <row r="1368" spans="1:26" x14ac:dyDescent="0.25">
      <c r="A1368" s="6">
        <f t="shared" si="157"/>
        <v>1367</v>
      </c>
      <c r="B1368" s="6" t="s">
        <v>1929</v>
      </c>
      <c r="C1368" s="7">
        <v>45850</v>
      </c>
      <c r="D1368" s="7">
        <v>45856</v>
      </c>
      <c r="E1368" s="24">
        <v>328.3</v>
      </c>
      <c r="F1368" s="26">
        <f t="shared" si="153"/>
        <v>328.3</v>
      </c>
      <c r="G1368" s="8">
        <v>901518</v>
      </c>
      <c r="H1368" s="8"/>
      <c r="I1368" s="8">
        <v>1</v>
      </c>
      <c r="J1368" s="8">
        <v>1</v>
      </c>
      <c r="K1368" s="8">
        <f t="shared" si="164"/>
        <v>0</v>
      </c>
      <c r="L1368" s="6" t="s">
        <v>1937</v>
      </c>
      <c r="M1368" s="7">
        <v>45857</v>
      </c>
      <c r="N1368" s="9">
        <v>50886.5</v>
      </c>
      <c r="O1368" s="6" t="s">
        <v>1914</v>
      </c>
      <c r="P1368" s="54">
        <v>58153395974</v>
      </c>
      <c r="Q1368" s="54" t="s">
        <v>46</v>
      </c>
      <c r="R1368" s="10">
        <v>4</v>
      </c>
      <c r="S1368" s="40"/>
      <c r="T1368" s="6" t="s">
        <v>24</v>
      </c>
      <c r="U1368" s="6" t="str">
        <f>VLOOKUP(O1368,'Customer List'!B:C,2,)</f>
        <v>Banglore</v>
      </c>
      <c r="V1368" s="47"/>
      <c r="W1368" s="7">
        <v>45858</v>
      </c>
      <c r="X1368" s="6">
        <f t="shared" si="154"/>
        <v>1</v>
      </c>
      <c r="Y1368" s="6" t="str">
        <f t="shared" si="155"/>
        <v>Saturday</v>
      </c>
      <c r="Z1368" s="6" t="str">
        <f t="shared" si="156"/>
        <v>Sunday</v>
      </c>
    </row>
    <row r="1369" spans="1:26" x14ac:dyDescent="0.25">
      <c r="A1369" s="6">
        <f t="shared" si="157"/>
        <v>1368</v>
      </c>
      <c r="B1369" s="6" t="s">
        <v>1930</v>
      </c>
      <c r="C1369" s="7">
        <v>45846</v>
      </c>
      <c r="D1369" s="7">
        <v>45856</v>
      </c>
      <c r="E1369" s="24">
        <v>198.1</v>
      </c>
      <c r="F1369" s="26">
        <f t="shared" si="153"/>
        <v>198.1</v>
      </c>
      <c r="G1369" s="8">
        <v>127608</v>
      </c>
      <c r="H1369" s="8"/>
      <c r="I1369" s="8">
        <v>1</v>
      </c>
      <c r="J1369" s="8">
        <v>1</v>
      </c>
      <c r="K1369" s="8">
        <f t="shared" si="164"/>
        <v>0</v>
      </c>
      <c r="L1369" s="6" t="s">
        <v>2025</v>
      </c>
      <c r="M1369" s="7">
        <v>45860</v>
      </c>
      <c r="N1369" s="9">
        <v>25527.31</v>
      </c>
      <c r="O1369" s="6" t="s">
        <v>55</v>
      </c>
      <c r="P1369" s="54" t="s">
        <v>642</v>
      </c>
      <c r="Q1369" s="54" t="s">
        <v>861</v>
      </c>
      <c r="R1369" s="10">
        <v>4</v>
      </c>
      <c r="S1369" s="40"/>
      <c r="T1369" s="6" t="s">
        <v>24</v>
      </c>
      <c r="U1369" s="6" t="str">
        <f>VLOOKUP(O1369,'Customer List'!B:C,2,)</f>
        <v>Delhi</v>
      </c>
      <c r="V1369" s="47"/>
      <c r="W1369" s="7"/>
      <c r="X1369" s="6" t="str">
        <f t="shared" si="154"/>
        <v/>
      </c>
      <c r="Y1369" s="6" t="str">
        <f t="shared" si="155"/>
        <v>Tuesday</v>
      </c>
      <c r="Z1369" s="6" t="str">
        <f t="shared" si="156"/>
        <v/>
      </c>
    </row>
    <row r="1370" spans="1:26" x14ac:dyDescent="0.25">
      <c r="A1370" s="6">
        <f t="shared" si="157"/>
        <v>1369</v>
      </c>
      <c r="B1370" s="6" t="s">
        <v>1930</v>
      </c>
      <c r="C1370" s="7">
        <v>45846</v>
      </c>
      <c r="D1370" s="7">
        <v>45856</v>
      </c>
      <c r="E1370" s="24">
        <v>45.5</v>
      </c>
      <c r="F1370" s="26">
        <f t="shared" si="153"/>
        <v>45.5</v>
      </c>
      <c r="G1370" s="8">
        <v>156603</v>
      </c>
      <c r="H1370" s="8"/>
      <c r="I1370" s="8">
        <v>1</v>
      </c>
      <c r="J1370" s="8">
        <v>1</v>
      </c>
      <c r="K1370" s="8">
        <f t="shared" si="164"/>
        <v>0</v>
      </c>
      <c r="L1370" s="6" t="s">
        <v>2025</v>
      </c>
      <c r="M1370" s="7">
        <v>45860</v>
      </c>
      <c r="N1370" s="9">
        <v>5863.16</v>
      </c>
      <c r="O1370" s="6" t="s">
        <v>55</v>
      </c>
      <c r="P1370" s="54" t="s">
        <v>642</v>
      </c>
      <c r="Q1370" s="54" t="s">
        <v>861</v>
      </c>
      <c r="R1370" s="10">
        <v>4</v>
      </c>
      <c r="S1370" s="40"/>
      <c r="T1370" s="6" t="s">
        <v>24</v>
      </c>
      <c r="U1370" s="6" t="str">
        <f>VLOOKUP(O1370,'Customer List'!B:C,2,)</f>
        <v>Delhi</v>
      </c>
      <c r="V1370" s="47"/>
      <c r="W1370" s="7"/>
      <c r="X1370" s="6" t="str">
        <f t="shared" si="154"/>
        <v/>
      </c>
      <c r="Y1370" s="6" t="str">
        <f t="shared" si="155"/>
        <v>Tuesday</v>
      </c>
      <c r="Z1370" s="6" t="str">
        <f t="shared" si="156"/>
        <v/>
      </c>
    </row>
    <row r="1371" spans="1:26" x14ac:dyDescent="0.25">
      <c r="A1371" s="6">
        <f t="shared" si="157"/>
        <v>1370</v>
      </c>
      <c r="B1371" s="6" t="s">
        <v>1930</v>
      </c>
      <c r="C1371" s="7">
        <v>45846</v>
      </c>
      <c r="D1371" s="7">
        <v>45856</v>
      </c>
      <c r="E1371" s="24">
        <v>187.6</v>
      </c>
      <c r="F1371" s="26">
        <f t="shared" si="153"/>
        <v>187.6</v>
      </c>
      <c r="G1371" s="8">
        <v>300526</v>
      </c>
      <c r="H1371" s="8"/>
      <c r="I1371" s="8">
        <v>1</v>
      </c>
      <c r="J1371" s="8">
        <v>1</v>
      </c>
      <c r="K1371" s="8">
        <f t="shared" si="164"/>
        <v>0</v>
      </c>
      <c r="L1371" s="6" t="s">
        <v>2026</v>
      </c>
      <c r="M1371" s="7">
        <v>45860</v>
      </c>
      <c r="N1371" s="9">
        <v>24174.27</v>
      </c>
      <c r="O1371" s="6" t="s">
        <v>55</v>
      </c>
      <c r="P1371" s="54" t="s">
        <v>642</v>
      </c>
      <c r="Q1371" s="54" t="s">
        <v>861</v>
      </c>
      <c r="R1371" s="10">
        <v>4</v>
      </c>
      <c r="S1371" s="40"/>
      <c r="T1371" s="6" t="s">
        <v>24</v>
      </c>
      <c r="U1371" s="6" t="str">
        <f>VLOOKUP(O1371,'Customer List'!B:C,2,)</f>
        <v>Delhi</v>
      </c>
      <c r="V1371" s="47"/>
      <c r="W1371" s="7"/>
      <c r="X1371" s="6" t="str">
        <f t="shared" si="154"/>
        <v/>
      </c>
      <c r="Y1371" s="6" t="str">
        <f t="shared" si="155"/>
        <v>Tuesday</v>
      </c>
      <c r="Z1371" s="6" t="str">
        <f t="shared" si="156"/>
        <v/>
      </c>
    </row>
    <row r="1372" spans="1:26" x14ac:dyDescent="0.25">
      <c r="A1372" s="6">
        <f t="shared" si="157"/>
        <v>1371</v>
      </c>
      <c r="B1372" s="6" t="s">
        <v>1930</v>
      </c>
      <c r="C1372" s="7">
        <v>45846</v>
      </c>
      <c r="D1372" s="7">
        <v>45856</v>
      </c>
      <c r="E1372" s="24">
        <v>161.25</v>
      </c>
      <c r="F1372" s="26">
        <f t="shared" si="153"/>
        <v>161.25</v>
      </c>
      <c r="G1372" s="8">
        <v>302239</v>
      </c>
      <c r="H1372" s="8"/>
      <c r="I1372" s="8">
        <v>1</v>
      </c>
      <c r="J1372" s="8">
        <v>1</v>
      </c>
      <c r="K1372" s="8">
        <f t="shared" si="164"/>
        <v>0</v>
      </c>
      <c r="L1372" s="6" t="s">
        <v>2026</v>
      </c>
      <c r="M1372" s="7">
        <v>45860</v>
      </c>
      <c r="N1372" s="9">
        <v>19393.54</v>
      </c>
      <c r="O1372" s="6" t="s">
        <v>55</v>
      </c>
      <c r="P1372" s="54" t="s">
        <v>642</v>
      </c>
      <c r="Q1372" s="54" t="s">
        <v>861</v>
      </c>
      <c r="R1372" s="10">
        <v>4</v>
      </c>
      <c r="S1372" s="40"/>
      <c r="T1372" s="6" t="s">
        <v>24</v>
      </c>
      <c r="U1372" s="6" t="str">
        <f>VLOOKUP(O1372,'Customer List'!B:C,2,)</f>
        <v>Delhi</v>
      </c>
      <c r="V1372" s="47"/>
      <c r="W1372" s="7"/>
      <c r="X1372" s="6" t="str">
        <f t="shared" si="154"/>
        <v/>
      </c>
      <c r="Y1372" s="6" t="str">
        <f t="shared" si="155"/>
        <v>Tuesday</v>
      </c>
      <c r="Z1372" s="6" t="str">
        <f t="shared" si="156"/>
        <v/>
      </c>
    </row>
    <row r="1373" spans="1:26" x14ac:dyDescent="0.25">
      <c r="A1373" s="6">
        <f t="shared" si="157"/>
        <v>1372</v>
      </c>
      <c r="B1373" s="6" t="s">
        <v>1930</v>
      </c>
      <c r="C1373" s="7">
        <v>45846</v>
      </c>
      <c r="D1373" s="7">
        <v>45856</v>
      </c>
      <c r="E1373" s="24">
        <v>254.8</v>
      </c>
      <c r="F1373" s="26">
        <f t="shared" si="153"/>
        <v>254.8</v>
      </c>
      <c r="G1373" s="8">
        <v>348918</v>
      </c>
      <c r="H1373" s="8"/>
      <c r="I1373" s="8">
        <v>1</v>
      </c>
      <c r="J1373" s="8">
        <v>1</v>
      </c>
      <c r="K1373" s="8">
        <f t="shared" si="164"/>
        <v>0</v>
      </c>
      <c r="L1373" s="6" t="s">
        <v>2026</v>
      </c>
      <c r="M1373" s="7">
        <v>45860</v>
      </c>
      <c r="N1373" s="9">
        <v>32833.71</v>
      </c>
      <c r="O1373" s="6" t="s">
        <v>55</v>
      </c>
      <c r="P1373" s="54" t="s">
        <v>642</v>
      </c>
      <c r="Q1373" s="54" t="s">
        <v>861</v>
      </c>
      <c r="R1373" s="10">
        <v>4</v>
      </c>
      <c r="S1373" s="40"/>
      <c r="T1373" s="6" t="s">
        <v>24</v>
      </c>
      <c r="U1373" s="6" t="str">
        <f>VLOOKUP(O1373,'Customer List'!B:C,2,)</f>
        <v>Delhi</v>
      </c>
      <c r="V1373" s="47"/>
      <c r="W1373" s="7"/>
      <c r="X1373" s="6" t="str">
        <f t="shared" si="154"/>
        <v/>
      </c>
      <c r="Y1373" s="6" t="str">
        <f t="shared" si="155"/>
        <v>Tuesday</v>
      </c>
      <c r="Z1373" s="6" t="str">
        <f t="shared" si="156"/>
        <v/>
      </c>
    </row>
    <row r="1374" spans="1:26" x14ac:dyDescent="0.25">
      <c r="A1374" s="6">
        <f t="shared" si="157"/>
        <v>1373</v>
      </c>
      <c r="B1374" s="6" t="s">
        <v>1930</v>
      </c>
      <c r="C1374" s="7">
        <v>45846</v>
      </c>
      <c r="D1374" s="7">
        <v>45856</v>
      </c>
      <c r="E1374" s="24">
        <v>115.5</v>
      </c>
      <c r="F1374" s="26">
        <f t="shared" si="153"/>
        <v>115.5</v>
      </c>
      <c r="G1374" s="8">
        <v>353303</v>
      </c>
      <c r="H1374" s="8"/>
      <c r="I1374" s="8">
        <v>1</v>
      </c>
      <c r="J1374" s="8">
        <v>1</v>
      </c>
      <c r="K1374" s="8">
        <f t="shared" si="164"/>
        <v>0</v>
      </c>
      <c r="L1374" s="6" t="s">
        <v>2026</v>
      </c>
      <c r="M1374" s="7">
        <v>45860</v>
      </c>
      <c r="N1374" s="9">
        <v>14883.41</v>
      </c>
      <c r="O1374" s="6" t="s">
        <v>55</v>
      </c>
      <c r="P1374" s="54" t="s">
        <v>642</v>
      </c>
      <c r="Q1374" s="54" t="s">
        <v>861</v>
      </c>
      <c r="R1374" s="10">
        <v>4</v>
      </c>
      <c r="S1374" s="40"/>
      <c r="T1374" s="6" t="s">
        <v>24</v>
      </c>
      <c r="U1374" s="6" t="str">
        <f>VLOOKUP(O1374,'Customer List'!B:C,2,)</f>
        <v>Delhi</v>
      </c>
      <c r="V1374" s="47"/>
      <c r="W1374" s="7"/>
      <c r="X1374" s="6" t="str">
        <f t="shared" si="154"/>
        <v/>
      </c>
      <c r="Y1374" s="6" t="str">
        <f t="shared" si="155"/>
        <v>Tuesday</v>
      </c>
      <c r="Z1374" s="6" t="str">
        <f t="shared" si="156"/>
        <v/>
      </c>
    </row>
    <row r="1375" spans="1:26" x14ac:dyDescent="0.25">
      <c r="A1375" s="6">
        <f t="shared" si="157"/>
        <v>1374</v>
      </c>
      <c r="B1375" s="6" t="s">
        <v>1930</v>
      </c>
      <c r="C1375" s="7">
        <v>45846</v>
      </c>
      <c r="D1375" s="7">
        <v>45856</v>
      </c>
      <c r="E1375" s="24">
        <v>107.1</v>
      </c>
      <c r="F1375" s="26">
        <f t="shared" si="153"/>
        <v>107.1</v>
      </c>
      <c r="G1375" s="8">
        <v>355115</v>
      </c>
      <c r="H1375" s="8"/>
      <c r="I1375" s="8">
        <v>1</v>
      </c>
      <c r="J1375" s="8">
        <v>1</v>
      </c>
      <c r="K1375" s="8">
        <f t="shared" si="164"/>
        <v>0</v>
      </c>
      <c r="L1375" s="6" t="s">
        <v>2026</v>
      </c>
      <c r="M1375" s="7">
        <v>45860</v>
      </c>
      <c r="N1375" s="9">
        <v>13800.98</v>
      </c>
      <c r="O1375" s="6" t="s">
        <v>55</v>
      </c>
      <c r="P1375" s="54" t="s">
        <v>642</v>
      </c>
      <c r="Q1375" s="54" t="s">
        <v>861</v>
      </c>
      <c r="R1375" s="10">
        <v>4</v>
      </c>
      <c r="S1375" s="40"/>
      <c r="T1375" s="6" t="s">
        <v>24</v>
      </c>
      <c r="U1375" s="6" t="str">
        <f>VLOOKUP(O1375,'Customer List'!B:C,2,)</f>
        <v>Delhi</v>
      </c>
      <c r="V1375" s="47"/>
      <c r="W1375" s="7"/>
      <c r="X1375" s="6" t="str">
        <f t="shared" si="154"/>
        <v/>
      </c>
      <c r="Y1375" s="6" t="str">
        <f t="shared" si="155"/>
        <v>Tuesday</v>
      </c>
      <c r="Z1375" s="6" t="str">
        <f t="shared" si="156"/>
        <v/>
      </c>
    </row>
    <row r="1376" spans="1:26" x14ac:dyDescent="0.25">
      <c r="A1376" s="6">
        <f t="shared" si="157"/>
        <v>1375</v>
      </c>
      <c r="B1376" s="6" t="s">
        <v>1930</v>
      </c>
      <c r="C1376" s="7">
        <v>45846</v>
      </c>
      <c r="D1376" s="7">
        <v>45856</v>
      </c>
      <c r="E1376" s="24">
        <v>254.8</v>
      </c>
      <c r="F1376" s="26">
        <f t="shared" si="153"/>
        <v>254.8</v>
      </c>
      <c r="G1376" s="8">
        <v>356906</v>
      </c>
      <c r="H1376" s="8"/>
      <c r="I1376" s="8">
        <v>1</v>
      </c>
      <c r="J1376" s="8">
        <v>1</v>
      </c>
      <c r="K1376" s="8">
        <f t="shared" si="164"/>
        <v>0</v>
      </c>
      <c r="L1376" s="6" t="s">
        <v>2026</v>
      </c>
      <c r="M1376" s="7">
        <v>45860</v>
      </c>
      <c r="N1376" s="9">
        <v>32833.71</v>
      </c>
      <c r="O1376" s="6" t="s">
        <v>55</v>
      </c>
      <c r="P1376" s="54" t="s">
        <v>642</v>
      </c>
      <c r="Q1376" s="54" t="s">
        <v>861</v>
      </c>
      <c r="R1376" s="10">
        <v>4</v>
      </c>
      <c r="S1376" s="40"/>
      <c r="T1376" s="6" t="s">
        <v>24</v>
      </c>
      <c r="U1376" s="6" t="str">
        <f>VLOOKUP(O1376,'Customer List'!B:C,2,)</f>
        <v>Delhi</v>
      </c>
      <c r="V1376" s="47"/>
      <c r="W1376" s="7"/>
      <c r="X1376" s="6" t="str">
        <f t="shared" si="154"/>
        <v/>
      </c>
      <c r="Y1376" s="6" t="str">
        <f t="shared" si="155"/>
        <v>Tuesday</v>
      </c>
      <c r="Z1376" s="6" t="str">
        <f t="shared" si="156"/>
        <v/>
      </c>
    </row>
    <row r="1377" spans="1:26" x14ac:dyDescent="0.25">
      <c r="A1377" s="6">
        <f t="shared" si="157"/>
        <v>1376</v>
      </c>
      <c r="B1377" s="6" t="s">
        <v>1930</v>
      </c>
      <c r="C1377" s="7">
        <v>45846</v>
      </c>
      <c r="D1377" s="7">
        <v>45856</v>
      </c>
      <c r="E1377" s="24">
        <v>279.3</v>
      </c>
      <c r="F1377" s="26">
        <f t="shared" si="153"/>
        <v>279.3</v>
      </c>
      <c r="G1377" s="8">
        <v>381508</v>
      </c>
      <c r="H1377" s="8"/>
      <c r="I1377" s="8">
        <v>1</v>
      </c>
      <c r="J1377" s="8">
        <v>1</v>
      </c>
      <c r="K1377" s="8">
        <f t="shared" si="164"/>
        <v>0</v>
      </c>
      <c r="L1377" s="6" t="s">
        <v>2026</v>
      </c>
      <c r="M1377" s="7">
        <v>45860</v>
      </c>
      <c r="N1377" s="9">
        <v>35990.800000000003</v>
      </c>
      <c r="O1377" s="6" t="s">
        <v>55</v>
      </c>
      <c r="P1377" s="54" t="s">
        <v>642</v>
      </c>
      <c r="Q1377" s="54" t="s">
        <v>861</v>
      </c>
      <c r="R1377" s="10">
        <v>4</v>
      </c>
      <c r="S1377" s="40"/>
      <c r="T1377" s="6" t="s">
        <v>24</v>
      </c>
      <c r="U1377" s="6" t="str">
        <f>VLOOKUP(O1377,'Customer List'!B:C,2,)</f>
        <v>Delhi</v>
      </c>
      <c r="V1377" s="47"/>
      <c r="W1377" s="7"/>
      <c r="X1377" s="6" t="str">
        <f t="shared" si="154"/>
        <v/>
      </c>
      <c r="Y1377" s="6" t="str">
        <f t="shared" si="155"/>
        <v>Tuesday</v>
      </c>
      <c r="Z1377" s="6" t="str">
        <f t="shared" si="156"/>
        <v/>
      </c>
    </row>
    <row r="1378" spans="1:26" x14ac:dyDescent="0.25">
      <c r="A1378" s="6">
        <f t="shared" si="157"/>
        <v>1377</v>
      </c>
      <c r="B1378" s="6" t="s">
        <v>1970</v>
      </c>
      <c r="C1378" s="7" t="s">
        <v>1970</v>
      </c>
      <c r="D1378" s="7">
        <v>45860</v>
      </c>
      <c r="E1378" s="24">
        <v>141</v>
      </c>
      <c r="F1378" s="26">
        <f t="shared" si="153"/>
        <v>141</v>
      </c>
      <c r="G1378" s="8">
        <v>424602</v>
      </c>
      <c r="H1378" s="8" t="s">
        <v>1259</v>
      </c>
      <c r="I1378" s="8">
        <v>1</v>
      </c>
      <c r="J1378" s="8"/>
      <c r="K1378" s="8">
        <f t="shared" si="164"/>
        <v>1</v>
      </c>
      <c r="L1378" s="6"/>
      <c r="M1378" s="7"/>
      <c r="N1378" s="9"/>
      <c r="O1378" s="6" t="s">
        <v>1162</v>
      </c>
      <c r="P1378" s="54"/>
      <c r="Q1378" s="54"/>
      <c r="R1378" s="10">
        <v>4</v>
      </c>
      <c r="S1378" s="40"/>
      <c r="T1378" s="6" t="s">
        <v>24</v>
      </c>
      <c r="U1378" s="6" t="str">
        <f>VLOOKUP(O1378,'Customer List'!B:C,2,)</f>
        <v>STOCK</v>
      </c>
      <c r="V1378" s="47" t="s">
        <v>1162</v>
      </c>
      <c r="W1378" s="7"/>
      <c r="X1378" s="6" t="str">
        <f t="shared" si="154"/>
        <v/>
      </c>
      <c r="Y1378" s="6" t="str">
        <f t="shared" si="155"/>
        <v/>
      </c>
      <c r="Z1378" s="6" t="str">
        <f t="shared" si="156"/>
        <v/>
      </c>
    </row>
    <row r="1379" spans="1:26" x14ac:dyDescent="0.25">
      <c r="A1379" s="6">
        <f t="shared" si="157"/>
        <v>1378</v>
      </c>
      <c r="B1379" s="6" t="s">
        <v>1970</v>
      </c>
      <c r="C1379" s="7" t="s">
        <v>1970</v>
      </c>
      <c r="D1379" s="7">
        <v>45860</v>
      </c>
      <c r="E1379" s="24">
        <v>61.1</v>
      </c>
      <c r="F1379" s="26">
        <f t="shared" si="153"/>
        <v>61.1</v>
      </c>
      <c r="G1379" s="8">
        <v>421002</v>
      </c>
      <c r="H1379" s="8" t="s">
        <v>1260</v>
      </c>
      <c r="I1379" s="8">
        <v>1</v>
      </c>
      <c r="J1379" s="8">
        <v>1</v>
      </c>
      <c r="K1379" s="8">
        <f t="shared" si="164"/>
        <v>0</v>
      </c>
      <c r="L1379" s="6" t="s">
        <v>2567</v>
      </c>
      <c r="M1379" s="7">
        <v>45892</v>
      </c>
      <c r="N1379" s="9">
        <v>8742</v>
      </c>
      <c r="O1379" s="6" t="s">
        <v>679</v>
      </c>
      <c r="P1379" s="6">
        <v>58154746893</v>
      </c>
      <c r="Q1379" s="54" t="s">
        <v>46</v>
      </c>
      <c r="R1379" s="10">
        <v>4</v>
      </c>
      <c r="S1379" s="40"/>
      <c r="T1379" s="6" t="s">
        <v>24</v>
      </c>
      <c r="U1379" s="6" t="str">
        <f>VLOOKUP(O1379,'Customer List'!B:C,2,)</f>
        <v>Hyderabad</v>
      </c>
      <c r="V1379" s="47"/>
      <c r="W1379" s="7">
        <v>45894</v>
      </c>
      <c r="X1379" s="6">
        <f t="shared" si="154"/>
        <v>2</v>
      </c>
      <c r="Y1379" s="6" t="str">
        <f t="shared" si="155"/>
        <v>Saturday</v>
      </c>
      <c r="Z1379" s="6" t="str">
        <f t="shared" si="156"/>
        <v>Monday</v>
      </c>
    </row>
    <row r="1380" spans="1:26" x14ac:dyDescent="0.25">
      <c r="A1380" s="6">
        <f t="shared" si="157"/>
        <v>1379</v>
      </c>
      <c r="B1380" s="6" t="s">
        <v>1970</v>
      </c>
      <c r="C1380" s="7" t="s">
        <v>1970</v>
      </c>
      <c r="D1380" s="7">
        <v>45860</v>
      </c>
      <c r="E1380" s="24">
        <v>38.35</v>
      </c>
      <c r="F1380" s="26">
        <f t="shared" si="153"/>
        <v>76.7</v>
      </c>
      <c r="G1380" s="8">
        <v>420801</v>
      </c>
      <c r="H1380" s="8" t="s">
        <v>1261</v>
      </c>
      <c r="I1380" s="8">
        <v>2</v>
      </c>
      <c r="J1380" s="8"/>
      <c r="K1380" s="8">
        <f t="shared" si="164"/>
        <v>2</v>
      </c>
      <c r="L1380" s="6"/>
      <c r="M1380" s="7"/>
      <c r="N1380" s="9"/>
      <c r="O1380" s="6" t="s">
        <v>1162</v>
      </c>
      <c r="P1380" s="54"/>
      <c r="Q1380" s="54"/>
      <c r="R1380" s="10">
        <v>4</v>
      </c>
      <c r="S1380" s="40"/>
      <c r="T1380" s="6" t="s">
        <v>24</v>
      </c>
      <c r="U1380" s="6" t="str">
        <f>VLOOKUP(O1380,'Customer List'!B:C,2,)</f>
        <v>STOCK</v>
      </c>
      <c r="V1380" s="47" t="s">
        <v>1162</v>
      </c>
      <c r="W1380" s="7"/>
      <c r="X1380" s="6" t="str">
        <f t="shared" si="154"/>
        <v/>
      </c>
      <c r="Y1380" s="6" t="str">
        <f t="shared" si="155"/>
        <v/>
      </c>
      <c r="Z1380" s="6" t="str">
        <f t="shared" si="156"/>
        <v/>
      </c>
    </row>
    <row r="1381" spans="1:26" x14ac:dyDescent="0.25">
      <c r="A1381" s="6">
        <f t="shared" si="157"/>
        <v>1380</v>
      </c>
      <c r="B1381" s="6" t="s">
        <v>1970</v>
      </c>
      <c r="C1381" s="7" t="s">
        <v>1970</v>
      </c>
      <c r="D1381" s="7">
        <v>45860</v>
      </c>
      <c r="E1381" s="24">
        <v>84.6</v>
      </c>
      <c r="F1381" s="26">
        <f t="shared" si="153"/>
        <v>84.6</v>
      </c>
      <c r="G1381" s="8">
        <v>421403</v>
      </c>
      <c r="H1381" s="8" t="s">
        <v>1262</v>
      </c>
      <c r="I1381" s="8">
        <v>1</v>
      </c>
      <c r="J1381" s="8"/>
      <c r="K1381" s="8">
        <f t="shared" si="164"/>
        <v>1</v>
      </c>
      <c r="L1381" s="6"/>
      <c r="M1381" s="7"/>
      <c r="N1381" s="9"/>
      <c r="O1381" s="6" t="s">
        <v>1162</v>
      </c>
      <c r="P1381" s="54"/>
      <c r="Q1381" s="54"/>
      <c r="R1381" s="10">
        <v>4</v>
      </c>
      <c r="S1381" s="40"/>
      <c r="T1381" s="6" t="s">
        <v>24</v>
      </c>
      <c r="U1381" s="6" t="str">
        <f>VLOOKUP(O1381,'Customer List'!B:C,2,)</f>
        <v>STOCK</v>
      </c>
      <c r="V1381" s="47" t="s">
        <v>1162</v>
      </c>
      <c r="W1381" s="7"/>
      <c r="X1381" s="6" t="str">
        <f t="shared" si="154"/>
        <v/>
      </c>
      <c r="Y1381" s="6" t="str">
        <f t="shared" si="155"/>
        <v/>
      </c>
      <c r="Z1381" s="6" t="str">
        <f t="shared" si="156"/>
        <v/>
      </c>
    </row>
    <row r="1382" spans="1:26" x14ac:dyDescent="0.25">
      <c r="A1382" s="6">
        <f t="shared" si="157"/>
        <v>1381</v>
      </c>
      <c r="B1382" s="6" t="s">
        <v>1971</v>
      </c>
      <c r="C1382" s="7">
        <v>45855</v>
      </c>
      <c r="D1382" s="7">
        <v>45860</v>
      </c>
      <c r="E1382" s="24">
        <v>5</v>
      </c>
      <c r="F1382" s="26">
        <f t="shared" si="153"/>
        <v>5</v>
      </c>
      <c r="G1382" s="8" t="s">
        <v>1974</v>
      </c>
      <c r="H1382" s="8"/>
      <c r="I1382" s="8">
        <v>1</v>
      </c>
      <c r="J1382" s="8">
        <v>1</v>
      </c>
      <c r="K1382" s="8">
        <f t="shared" si="164"/>
        <v>0</v>
      </c>
      <c r="L1382" s="6" t="s">
        <v>2097</v>
      </c>
      <c r="M1382" s="7">
        <v>45866</v>
      </c>
      <c r="N1382" s="9">
        <v>0</v>
      </c>
      <c r="O1382" s="6" t="s">
        <v>36</v>
      </c>
      <c r="P1382" s="54" t="s">
        <v>642</v>
      </c>
      <c r="Q1382" s="54" t="s">
        <v>643</v>
      </c>
      <c r="R1382" s="10">
        <v>-20</v>
      </c>
      <c r="S1382" s="40" t="s">
        <v>654</v>
      </c>
      <c r="T1382" s="6" t="s">
        <v>526</v>
      </c>
      <c r="U1382" s="6" t="str">
        <f>VLOOKUP(O1382,'Customer List'!B:C,2,)</f>
        <v>Delhi</v>
      </c>
      <c r="V1382" s="47"/>
      <c r="W1382" s="7"/>
      <c r="X1382" s="6" t="str">
        <f t="shared" si="154"/>
        <v/>
      </c>
      <c r="Y1382" s="6" t="str">
        <f t="shared" si="155"/>
        <v>Monday</v>
      </c>
      <c r="Z1382" s="6" t="str">
        <f t="shared" si="156"/>
        <v/>
      </c>
    </row>
    <row r="1383" spans="1:26" x14ac:dyDescent="0.25">
      <c r="A1383" s="6">
        <f t="shared" si="157"/>
        <v>1382</v>
      </c>
      <c r="B1383" s="6" t="s">
        <v>1971</v>
      </c>
      <c r="C1383" s="7">
        <v>45855</v>
      </c>
      <c r="D1383" s="7">
        <v>45860</v>
      </c>
      <c r="E1383" s="24">
        <v>38.4</v>
      </c>
      <c r="F1383" s="26">
        <f t="shared" si="153"/>
        <v>38.4</v>
      </c>
      <c r="G1383" s="8" t="s">
        <v>1975</v>
      </c>
      <c r="H1383" s="8"/>
      <c r="I1383" s="8">
        <v>1</v>
      </c>
      <c r="J1383" s="8">
        <v>1</v>
      </c>
      <c r="K1383" s="8">
        <f t="shared" si="164"/>
        <v>0</v>
      </c>
      <c r="L1383" s="6" t="s">
        <v>2068</v>
      </c>
      <c r="M1383" s="7">
        <v>45862</v>
      </c>
      <c r="N1383" s="9">
        <v>4872</v>
      </c>
      <c r="O1383" s="6" t="s">
        <v>1993</v>
      </c>
      <c r="P1383" s="54" t="s">
        <v>642</v>
      </c>
      <c r="Q1383" s="54" t="s">
        <v>861</v>
      </c>
      <c r="R1383" s="10">
        <v>-20</v>
      </c>
      <c r="S1383" s="40"/>
      <c r="T1383" s="6" t="s">
        <v>526</v>
      </c>
      <c r="U1383" s="6" t="str">
        <f>VLOOKUP(O1383,'Customer List'!B:C,2,)</f>
        <v>Delhi</v>
      </c>
      <c r="V1383" s="47"/>
      <c r="W1383" s="7"/>
      <c r="X1383" s="6" t="str">
        <f t="shared" si="154"/>
        <v/>
      </c>
      <c r="Y1383" s="6" t="str">
        <f t="shared" si="155"/>
        <v>Thursday</v>
      </c>
      <c r="Z1383" s="6" t="str">
        <f t="shared" si="156"/>
        <v/>
      </c>
    </row>
    <row r="1384" spans="1:26" x14ac:dyDescent="0.25">
      <c r="A1384" s="6">
        <f t="shared" si="157"/>
        <v>1383</v>
      </c>
      <c r="B1384" s="6" t="s">
        <v>1972</v>
      </c>
      <c r="C1384" s="7">
        <v>45855</v>
      </c>
      <c r="D1384" s="7">
        <v>45860</v>
      </c>
      <c r="E1384" s="24">
        <v>21.5</v>
      </c>
      <c r="F1384" s="26">
        <f t="shared" si="153"/>
        <v>21.5</v>
      </c>
      <c r="G1384" s="8" t="s">
        <v>1976</v>
      </c>
      <c r="H1384" s="8"/>
      <c r="I1384" s="8">
        <v>1</v>
      </c>
      <c r="J1384" s="8">
        <v>1</v>
      </c>
      <c r="K1384" s="8">
        <f t="shared" si="164"/>
        <v>0</v>
      </c>
      <c r="L1384" s="6" t="s">
        <v>2163</v>
      </c>
      <c r="M1384" s="7">
        <v>45867</v>
      </c>
      <c r="N1384" s="9">
        <v>4676.25</v>
      </c>
      <c r="O1384" s="6" t="s">
        <v>48</v>
      </c>
      <c r="P1384" s="54"/>
      <c r="Q1384" s="54"/>
      <c r="R1384" s="10">
        <v>-20</v>
      </c>
      <c r="S1384" s="40"/>
      <c r="T1384" s="6" t="s">
        <v>526</v>
      </c>
      <c r="U1384" s="6" t="str">
        <f>VLOOKUP(O1384,'Customer List'!B:C,2,)</f>
        <v>Faridabad</v>
      </c>
      <c r="V1384" s="47"/>
      <c r="W1384" s="7"/>
      <c r="X1384" s="6" t="str">
        <f t="shared" si="154"/>
        <v/>
      </c>
      <c r="Y1384" s="6" t="str">
        <f t="shared" si="155"/>
        <v>Tuesday</v>
      </c>
      <c r="Z1384" s="6" t="str">
        <f t="shared" si="156"/>
        <v/>
      </c>
    </row>
    <row r="1385" spans="1:26" x14ac:dyDescent="0.25">
      <c r="A1385" s="6">
        <f t="shared" si="157"/>
        <v>1384</v>
      </c>
      <c r="B1385" s="6" t="s">
        <v>1972</v>
      </c>
      <c r="C1385" s="7">
        <v>45855</v>
      </c>
      <c r="D1385" s="7">
        <v>45860</v>
      </c>
      <c r="E1385" s="24">
        <v>25</v>
      </c>
      <c r="F1385" s="26">
        <f t="shared" si="153"/>
        <v>25</v>
      </c>
      <c r="G1385" s="8" t="s">
        <v>1977</v>
      </c>
      <c r="H1385" s="8"/>
      <c r="I1385" s="8">
        <v>1</v>
      </c>
      <c r="J1385" s="8">
        <v>1</v>
      </c>
      <c r="K1385" s="8">
        <f t="shared" si="164"/>
        <v>0</v>
      </c>
      <c r="L1385" s="6" t="s">
        <v>2163</v>
      </c>
      <c r="M1385" s="7">
        <v>45867</v>
      </c>
      <c r="N1385" s="9">
        <v>5437.5</v>
      </c>
      <c r="O1385" s="6" t="s">
        <v>48</v>
      </c>
      <c r="P1385" s="54"/>
      <c r="Q1385" s="54"/>
      <c r="R1385" s="10">
        <v>-20</v>
      </c>
      <c r="S1385" s="40"/>
      <c r="T1385" s="6" t="s">
        <v>526</v>
      </c>
      <c r="U1385" s="6" t="str">
        <f>VLOOKUP(O1385,'Customer List'!B:C,2,)</f>
        <v>Faridabad</v>
      </c>
      <c r="V1385" s="47"/>
      <c r="W1385" s="7"/>
      <c r="X1385" s="6" t="str">
        <f t="shared" si="154"/>
        <v/>
      </c>
      <c r="Y1385" s="6" t="str">
        <f t="shared" si="155"/>
        <v>Tuesday</v>
      </c>
      <c r="Z1385" s="6" t="str">
        <f t="shared" si="156"/>
        <v/>
      </c>
    </row>
    <row r="1386" spans="1:26" x14ac:dyDescent="0.25">
      <c r="A1386" s="6">
        <f t="shared" si="157"/>
        <v>1385</v>
      </c>
      <c r="B1386" s="6" t="s">
        <v>1972</v>
      </c>
      <c r="C1386" s="7">
        <v>45855</v>
      </c>
      <c r="D1386" s="7">
        <v>45860</v>
      </c>
      <c r="E1386" s="24">
        <v>14.5</v>
      </c>
      <c r="F1386" s="26">
        <f t="shared" si="153"/>
        <v>14.5</v>
      </c>
      <c r="G1386" s="8" t="s">
        <v>1978</v>
      </c>
      <c r="H1386" s="8"/>
      <c r="I1386" s="8">
        <v>1</v>
      </c>
      <c r="J1386" s="8">
        <v>1</v>
      </c>
      <c r="K1386" s="8">
        <f t="shared" si="164"/>
        <v>0</v>
      </c>
      <c r="L1386" s="6" t="s">
        <v>2163</v>
      </c>
      <c r="M1386" s="7">
        <v>45867</v>
      </c>
      <c r="N1386" s="9">
        <v>3153.75</v>
      </c>
      <c r="O1386" s="6" t="s">
        <v>48</v>
      </c>
      <c r="P1386" s="54"/>
      <c r="Q1386" s="54"/>
      <c r="R1386" s="10">
        <v>-20</v>
      </c>
      <c r="S1386" s="40"/>
      <c r="T1386" s="6" t="s">
        <v>526</v>
      </c>
      <c r="U1386" s="6" t="str">
        <f>VLOOKUP(O1386,'Customer List'!B:C,2,)</f>
        <v>Faridabad</v>
      </c>
      <c r="V1386" s="47"/>
      <c r="W1386" s="7"/>
      <c r="X1386" s="6" t="str">
        <f t="shared" si="154"/>
        <v/>
      </c>
      <c r="Y1386" s="6" t="str">
        <f t="shared" si="155"/>
        <v>Tuesday</v>
      </c>
      <c r="Z1386" s="6" t="str">
        <f t="shared" si="156"/>
        <v/>
      </c>
    </row>
    <row r="1387" spans="1:26" x14ac:dyDescent="0.25">
      <c r="A1387" s="6">
        <f t="shared" si="157"/>
        <v>1386</v>
      </c>
      <c r="B1387" s="6" t="s">
        <v>1972</v>
      </c>
      <c r="C1387" s="7">
        <v>45855</v>
      </c>
      <c r="D1387" s="7">
        <v>45860</v>
      </c>
      <c r="E1387" s="24">
        <v>146.5</v>
      </c>
      <c r="F1387" s="26">
        <f t="shared" si="153"/>
        <v>146.5</v>
      </c>
      <c r="G1387" s="8" t="s">
        <v>1979</v>
      </c>
      <c r="H1387" s="8"/>
      <c r="I1387" s="8">
        <v>1</v>
      </c>
      <c r="J1387" s="8">
        <v>1</v>
      </c>
      <c r="K1387" s="8">
        <f t="shared" si="164"/>
        <v>0</v>
      </c>
      <c r="L1387" s="6" t="s">
        <v>2163</v>
      </c>
      <c r="M1387" s="7">
        <v>45867</v>
      </c>
      <c r="N1387" s="9">
        <v>31863.75</v>
      </c>
      <c r="O1387" s="6" t="s">
        <v>48</v>
      </c>
      <c r="P1387" s="54"/>
      <c r="Q1387" s="54"/>
      <c r="R1387" s="10">
        <v>-20</v>
      </c>
      <c r="S1387" s="40"/>
      <c r="T1387" s="6" t="s">
        <v>526</v>
      </c>
      <c r="U1387" s="6" t="str">
        <f>VLOOKUP(O1387,'Customer List'!B:C,2,)</f>
        <v>Faridabad</v>
      </c>
      <c r="V1387" s="47"/>
      <c r="W1387" s="7"/>
      <c r="X1387" s="6" t="str">
        <f t="shared" si="154"/>
        <v/>
      </c>
      <c r="Y1387" s="6" t="str">
        <f t="shared" si="155"/>
        <v>Tuesday</v>
      </c>
      <c r="Z1387" s="6" t="str">
        <f t="shared" si="156"/>
        <v/>
      </c>
    </row>
    <row r="1388" spans="1:26" x14ac:dyDescent="0.25">
      <c r="A1388" s="6">
        <f t="shared" si="157"/>
        <v>1387</v>
      </c>
      <c r="B1388" s="6" t="s">
        <v>1972</v>
      </c>
      <c r="C1388" s="7">
        <v>45855</v>
      </c>
      <c r="D1388" s="7">
        <v>45860</v>
      </c>
      <c r="E1388" s="24">
        <v>153.5</v>
      </c>
      <c r="F1388" s="26">
        <f t="shared" si="153"/>
        <v>153.5</v>
      </c>
      <c r="G1388" s="8" t="s">
        <v>1980</v>
      </c>
      <c r="H1388" s="8"/>
      <c r="I1388" s="8">
        <v>1</v>
      </c>
      <c r="J1388" s="8">
        <v>1</v>
      </c>
      <c r="K1388" s="8">
        <f t="shared" si="164"/>
        <v>0</v>
      </c>
      <c r="L1388" s="6" t="s">
        <v>2163</v>
      </c>
      <c r="M1388" s="7">
        <v>45867</v>
      </c>
      <c r="N1388" s="9">
        <v>10005</v>
      </c>
      <c r="O1388" s="6" t="s">
        <v>48</v>
      </c>
      <c r="P1388" s="54"/>
      <c r="Q1388" s="54"/>
      <c r="R1388" s="10">
        <v>-20</v>
      </c>
      <c r="S1388" s="40"/>
      <c r="T1388" s="6" t="s">
        <v>526</v>
      </c>
      <c r="U1388" s="6" t="str">
        <f>VLOOKUP(O1388,'Customer List'!B:C,2,)</f>
        <v>Faridabad</v>
      </c>
      <c r="V1388" s="47"/>
      <c r="W1388" s="7"/>
      <c r="X1388" s="6" t="str">
        <f t="shared" si="154"/>
        <v/>
      </c>
      <c r="Y1388" s="6" t="str">
        <f t="shared" si="155"/>
        <v>Tuesday</v>
      </c>
      <c r="Z1388" s="6" t="str">
        <f t="shared" si="156"/>
        <v/>
      </c>
    </row>
    <row r="1389" spans="1:26" x14ac:dyDescent="0.25">
      <c r="A1389" s="6">
        <f t="shared" si="157"/>
        <v>1388</v>
      </c>
      <c r="B1389" s="6" t="s">
        <v>1972</v>
      </c>
      <c r="C1389" s="7">
        <v>45855</v>
      </c>
      <c r="D1389" s="7">
        <v>45860</v>
      </c>
      <c r="E1389" s="24">
        <v>46</v>
      </c>
      <c r="F1389" s="26">
        <f t="shared" si="153"/>
        <v>46</v>
      </c>
      <c r="G1389" s="8" t="s">
        <v>1980</v>
      </c>
      <c r="H1389" s="8"/>
      <c r="I1389" s="8">
        <v>1</v>
      </c>
      <c r="J1389" s="8">
        <v>1</v>
      </c>
      <c r="K1389" s="8">
        <f t="shared" si="164"/>
        <v>0</v>
      </c>
      <c r="L1389" s="6" t="s">
        <v>2163</v>
      </c>
      <c r="M1389" s="7">
        <v>45867</v>
      </c>
      <c r="N1389" s="9">
        <v>33386.25</v>
      </c>
      <c r="O1389" s="6" t="s">
        <v>48</v>
      </c>
      <c r="P1389" s="54"/>
      <c r="Q1389" s="54"/>
      <c r="R1389" s="10">
        <v>-20</v>
      </c>
      <c r="S1389" s="40"/>
      <c r="T1389" s="6" t="s">
        <v>526</v>
      </c>
      <c r="U1389" s="6" t="str">
        <f>VLOOKUP(O1389,'Customer List'!B:C,2,)</f>
        <v>Faridabad</v>
      </c>
      <c r="V1389" s="47"/>
      <c r="W1389" s="7"/>
      <c r="X1389" s="6" t="str">
        <f t="shared" si="154"/>
        <v/>
      </c>
      <c r="Y1389" s="6" t="str">
        <f t="shared" si="155"/>
        <v>Tuesday</v>
      </c>
      <c r="Z1389" s="6" t="str">
        <f t="shared" si="156"/>
        <v/>
      </c>
    </row>
    <row r="1390" spans="1:26" x14ac:dyDescent="0.25">
      <c r="A1390" s="6">
        <f t="shared" si="157"/>
        <v>1389</v>
      </c>
      <c r="B1390" s="6" t="s">
        <v>1973</v>
      </c>
      <c r="C1390" s="7">
        <v>45855</v>
      </c>
      <c r="D1390" s="7">
        <v>45860</v>
      </c>
      <c r="E1390" s="24">
        <v>136.80000000000001</v>
      </c>
      <c r="F1390" s="26">
        <f t="shared" si="153"/>
        <v>136.80000000000001</v>
      </c>
      <c r="G1390" s="8" t="s">
        <v>1981</v>
      </c>
      <c r="H1390" s="8"/>
      <c r="I1390" s="8">
        <v>1</v>
      </c>
      <c r="J1390" s="8">
        <v>1</v>
      </c>
      <c r="K1390" s="8">
        <f t="shared" si="164"/>
        <v>0</v>
      </c>
      <c r="L1390" s="6" t="s">
        <v>2495</v>
      </c>
      <c r="M1390" s="7">
        <v>45864</v>
      </c>
      <c r="N1390" s="9">
        <v>19836</v>
      </c>
      <c r="O1390" s="6" t="s">
        <v>623</v>
      </c>
      <c r="P1390" s="54">
        <v>58153688736</v>
      </c>
      <c r="Q1390" s="54" t="s">
        <v>46</v>
      </c>
      <c r="R1390" s="10">
        <v>-20</v>
      </c>
      <c r="S1390" s="40"/>
      <c r="T1390" s="6" t="s">
        <v>526</v>
      </c>
      <c r="U1390" s="6" t="str">
        <f>VLOOKUP(O1390,'Customer List'!B:C,2,)</f>
        <v>Bhuvneshwar</v>
      </c>
      <c r="V1390" s="47"/>
      <c r="W1390" s="7">
        <v>45866</v>
      </c>
      <c r="X1390" s="6">
        <f t="shared" si="154"/>
        <v>2</v>
      </c>
      <c r="Y1390" s="6" t="str">
        <f t="shared" si="155"/>
        <v>Saturday</v>
      </c>
      <c r="Z1390" s="6" t="str">
        <f t="shared" si="156"/>
        <v>Monday</v>
      </c>
    </row>
    <row r="1391" spans="1:26" x14ac:dyDescent="0.25">
      <c r="A1391" s="6">
        <f t="shared" si="157"/>
        <v>1390</v>
      </c>
      <c r="B1391" s="6" t="s">
        <v>1973</v>
      </c>
      <c r="C1391" s="7">
        <v>45855</v>
      </c>
      <c r="D1391" s="7">
        <v>45860</v>
      </c>
      <c r="E1391" s="24">
        <v>27</v>
      </c>
      <c r="F1391" s="26">
        <f t="shared" si="153"/>
        <v>27</v>
      </c>
      <c r="G1391" s="8" t="s">
        <v>1982</v>
      </c>
      <c r="H1391" s="8"/>
      <c r="I1391" s="8">
        <v>1</v>
      </c>
      <c r="J1391" s="8">
        <v>1</v>
      </c>
      <c r="K1391" s="8">
        <f t="shared" si="164"/>
        <v>0</v>
      </c>
      <c r="L1391" s="6" t="s">
        <v>2495</v>
      </c>
      <c r="M1391" s="7">
        <v>45864</v>
      </c>
      <c r="N1391" s="9">
        <v>3915</v>
      </c>
      <c r="O1391" s="6" t="s">
        <v>623</v>
      </c>
      <c r="P1391" s="54">
        <v>58153688736</v>
      </c>
      <c r="Q1391" s="54" t="s">
        <v>46</v>
      </c>
      <c r="R1391" s="10">
        <v>-20</v>
      </c>
      <c r="S1391" s="40"/>
      <c r="T1391" s="6" t="s">
        <v>526</v>
      </c>
      <c r="U1391" s="6" t="str">
        <f>VLOOKUP(O1391,'Customer List'!B:C,2,)</f>
        <v>Bhuvneshwar</v>
      </c>
      <c r="V1391" s="47"/>
      <c r="W1391" s="7">
        <v>45866</v>
      </c>
      <c r="X1391" s="6">
        <f t="shared" si="154"/>
        <v>2</v>
      </c>
      <c r="Y1391" s="6" t="str">
        <f t="shared" si="155"/>
        <v>Saturday</v>
      </c>
      <c r="Z1391" s="6" t="str">
        <f t="shared" si="156"/>
        <v>Monday</v>
      </c>
    </row>
    <row r="1392" spans="1:26" x14ac:dyDescent="0.25">
      <c r="A1392" s="6">
        <f t="shared" si="157"/>
        <v>1391</v>
      </c>
      <c r="B1392" s="6" t="s">
        <v>1973</v>
      </c>
      <c r="C1392" s="7">
        <v>45855</v>
      </c>
      <c r="D1392" s="7">
        <v>45860</v>
      </c>
      <c r="E1392" s="24">
        <v>21.6</v>
      </c>
      <c r="F1392" s="26">
        <f t="shared" si="153"/>
        <v>21.6</v>
      </c>
      <c r="G1392" s="8" t="s">
        <v>1983</v>
      </c>
      <c r="H1392" s="8"/>
      <c r="I1392" s="8">
        <v>1</v>
      </c>
      <c r="J1392" s="8">
        <v>1</v>
      </c>
      <c r="K1392" s="8">
        <f t="shared" si="164"/>
        <v>0</v>
      </c>
      <c r="L1392" s="6" t="s">
        <v>2495</v>
      </c>
      <c r="M1392" s="7">
        <v>45864</v>
      </c>
      <c r="N1392" s="9">
        <v>3132</v>
      </c>
      <c r="O1392" s="6" t="s">
        <v>623</v>
      </c>
      <c r="P1392" s="54">
        <v>58153688736</v>
      </c>
      <c r="Q1392" s="54" t="s">
        <v>46</v>
      </c>
      <c r="R1392" s="10">
        <v>-20</v>
      </c>
      <c r="S1392" s="40"/>
      <c r="T1392" s="6" t="s">
        <v>526</v>
      </c>
      <c r="U1392" s="6" t="str">
        <f>VLOOKUP(O1392,'Customer List'!B:C,2,)</f>
        <v>Bhuvneshwar</v>
      </c>
      <c r="V1392" s="47"/>
      <c r="W1392" s="7">
        <v>45866</v>
      </c>
      <c r="X1392" s="6">
        <f t="shared" si="154"/>
        <v>2</v>
      </c>
      <c r="Y1392" s="6" t="str">
        <f t="shared" si="155"/>
        <v>Saturday</v>
      </c>
      <c r="Z1392" s="6" t="str">
        <f t="shared" si="156"/>
        <v>Monday</v>
      </c>
    </row>
    <row r="1393" spans="1:26" x14ac:dyDescent="0.25">
      <c r="A1393" s="6">
        <f t="shared" si="157"/>
        <v>1392</v>
      </c>
      <c r="B1393" s="6" t="s">
        <v>1973</v>
      </c>
      <c r="C1393" s="7">
        <v>45855</v>
      </c>
      <c r="D1393" s="7">
        <v>45860</v>
      </c>
      <c r="E1393" s="24">
        <v>26.4</v>
      </c>
      <c r="F1393" s="26">
        <f t="shared" si="153"/>
        <v>26.4</v>
      </c>
      <c r="G1393" s="8" t="s">
        <v>1984</v>
      </c>
      <c r="H1393" s="8"/>
      <c r="I1393" s="8">
        <v>1</v>
      </c>
      <c r="J1393" s="8">
        <v>1</v>
      </c>
      <c r="K1393" s="8">
        <f t="shared" si="164"/>
        <v>0</v>
      </c>
      <c r="L1393" s="6" t="s">
        <v>2495</v>
      </c>
      <c r="M1393" s="7">
        <v>45864</v>
      </c>
      <c r="N1393" s="9">
        <v>3828</v>
      </c>
      <c r="O1393" s="6" t="s">
        <v>623</v>
      </c>
      <c r="P1393" s="54">
        <v>58153688736</v>
      </c>
      <c r="Q1393" s="54" t="s">
        <v>46</v>
      </c>
      <c r="R1393" s="10">
        <v>-20</v>
      </c>
      <c r="S1393" s="40"/>
      <c r="T1393" s="6" t="s">
        <v>526</v>
      </c>
      <c r="U1393" s="6" t="str">
        <f>VLOOKUP(O1393,'Customer List'!B:C,2,)</f>
        <v>Bhuvneshwar</v>
      </c>
      <c r="V1393" s="47"/>
      <c r="W1393" s="7">
        <v>45866</v>
      </c>
      <c r="X1393" s="6">
        <f t="shared" si="154"/>
        <v>2</v>
      </c>
      <c r="Y1393" s="6" t="str">
        <f t="shared" si="155"/>
        <v>Saturday</v>
      </c>
      <c r="Z1393" s="6" t="str">
        <f t="shared" si="156"/>
        <v>Monday</v>
      </c>
    </row>
    <row r="1394" spans="1:26" x14ac:dyDescent="0.25">
      <c r="A1394" s="6">
        <f t="shared" si="157"/>
        <v>1393</v>
      </c>
      <c r="B1394" s="6" t="s">
        <v>1973</v>
      </c>
      <c r="C1394" s="7">
        <v>45855</v>
      </c>
      <c r="D1394" s="7">
        <v>45860</v>
      </c>
      <c r="E1394" s="24">
        <v>70.8</v>
      </c>
      <c r="F1394" s="26">
        <f t="shared" si="153"/>
        <v>70.8</v>
      </c>
      <c r="G1394" s="8" t="s">
        <v>1985</v>
      </c>
      <c r="H1394" s="8"/>
      <c r="I1394" s="8">
        <v>1</v>
      </c>
      <c r="J1394" s="8">
        <v>1</v>
      </c>
      <c r="K1394" s="8">
        <f t="shared" si="164"/>
        <v>0</v>
      </c>
      <c r="L1394" s="6" t="s">
        <v>2495</v>
      </c>
      <c r="M1394" s="7">
        <v>45864</v>
      </c>
      <c r="N1394" s="9">
        <v>10266</v>
      </c>
      <c r="O1394" s="6" t="s">
        <v>623</v>
      </c>
      <c r="P1394" s="54">
        <v>58153688736</v>
      </c>
      <c r="Q1394" s="54" t="s">
        <v>46</v>
      </c>
      <c r="R1394" s="10">
        <v>-20</v>
      </c>
      <c r="S1394" s="40"/>
      <c r="T1394" s="6" t="s">
        <v>526</v>
      </c>
      <c r="U1394" s="6" t="str">
        <f>VLOOKUP(O1394,'Customer List'!B:C,2,)</f>
        <v>Bhuvneshwar</v>
      </c>
      <c r="V1394" s="47"/>
      <c r="W1394" s="7">
        <v>45866</v>
      </c>
      <c r="X1394" s="6">
        <f t="shared" si="154"/>
        <v>2</v>
      </c>
      <c r="Y1394" s="6" t="str">
        <f t="shared" si="155"/>
        <v>Saturday</v>
      </c>
      <c r="Z1394" s="6" t="str">
        <f t="shared" si="156"/>
        <v>Monday</v>
      </c>
    </row>
    <row r="1395" spans="1:26" x14ac:dyDescent="0.25">
      <c r="A1395" s="6">
        <f t="shared" si="157"/>
        <v>1394</v>
      </c>
      <c r="B1395" s="6" t="s">
        <v>1973</v>
      </c>
      <c r="C1395" s="7">
        <v>45855</v>
      </c>
      <c r="D1395" s="7">
        <v>45860</v>
      </c>
      <c r="E1395" s="24">
        <v>69</v>
      </c>
      <c r="F1395" s="26">
        <f t="shared" si="153"/>
        <v>69</v>
      </c>
      <c r="G1395" s="8" t="s">
        <v>1986</v>
      </c>
      <c r="H1395" s="8"/>
      <c r="I1395" s="8">
        <v>1</v>
      </c>
      <c r="J1395" s="8">
        <v>1</v>
      </c>
      <c r="K1395" s="8">
        <f t="shared" si="164"/>
        <v>0</v>
      </c>
      <c r="L1395" s="6" t="s">
        <v>2495</v>
      </c>
      <c r="M1395" s="7">
        <v>45864</v>
      </c>
      <c r="N1395" s="9">
        <v>10005</v>
      </c>
      <c r="O1395" s="6" t="s">
        <v>623</v>
      </c>
      <c r="P1395" s="54">
        <v>58153688736</v>
      </c>
      <c r="Q1395" s="54" t="s">
        <v>46</v>
      </c>
      <c r="R1395" s="10">
        <v>-20</v>
      </c>
      <c r="S1395" s="40"/>
      <c r="T1395" s="6" t="s">
        <v>526</v>
      </c>
      <c r="U1395" s="6" t="str">
        <f>VLOOKUP(O1395,'Customer List'!B:C,2,)</f>
        <v>Bhuvneshwar</v>
      </c>
      <c r="V1395" s="47"/>
      <c r="W1395" s="7">
        <v>45866</v>
      </c>
      <c r="X1395" s="6">
        <f t="shared" si="154"/>
        <v>2</v>
      </c>
      <c r="Y1395" s="6" t="str">
        <f t="shared" si="155"/>
        <v>Saturday</v>
      </c>
      <c r="Z1395" s="6" t="str">
        <f t="shared" si="156"/>
        <v>Monday</v>
      </c>
    </row>
    <row r="1396" spans="1:26" x14ac:dyDescent="0.25">
      <c r="A1396" s="6">
        <f t="shared" si="157"/>
        <v>1395</v>
      </c>
      <c r="B1396" s="6" t="s">
        <v>1973</v>
      </c>
      <c r="C1396" s="7">
        <v>45855</v>
      </c>
      <c r="D1396" s="7">
        <v>45860</v>
      </c>
      <c r="E1396" s="24">
        <v>73.2</v>
      </c>
      <c r="F1396" s="26">
        <f t="shared" si="153"/>
        <v>73.2</v>
      </c>
      <c r="G1396" s="8" t="s">
        <v>1987</v>
      </c>
      <c r="H1396" s="8"/>
      <c r="I1396" s="8">
        <v>1</v>
      </c>
      <c r="J1396" s="8">
        <v>1</v>
      </c>
      <c r="K1396" s="8">
        <f t="shared" si="164"/>
        <v>0</v>
      </c>
      <c r="L1396" s="6" t="s">
        <v>2495</v>
      </c>
      <c r="M1396" s="7">
        <v>45864</v>
      </c>
      <c r="N1396" s="9">
        <v>10614</v>
      </c>
      <c r="O1396" s="6" t="s">
        <v>623</v>
      </c>
      <c r="P1396" s="54">
        <v>58153688736</v>
      </c>
      <c r="Q1396" s="54" t="s">
        <v>46</v>
      </c>
      <c r="R1396" s="10">
        <v>-20</v>
      </c>
      <c r="S1396" s="40"/>
      <c r="T1396" s="6" t="s">
        <v>526</v>
      </c>
      <c r="U1396" s="6" t="str">
        <f>VLOOKUP(O1396,'Customer List'!B:C,2,)</f>
        <v>Bhuvneshwar</v>
      </c>
      <c r="V1396" s="47"/>
      <c r="W1396" s="7">
        <v>45866</v>
      </c>
      <c r="X1396" s="6">
        <f t="shared" si="154"/>
        <v>2</v>
      </c>
      <c r="Y1396" s="6" t="str">
        <f t="shared" si="155"/>
        <v>Saturday</v>
      </c>
      <c r="Z1396" s="6" t="str">
        <f t="shared" si="156"/>
        <v>Monday</v>
      </c>
    </row>
    <row r="1397" spans="1:26" x14ac:dyDescent="0.25">
      <c r="A1397" s="6">
        <f t="shared" si="157"/>
        <v>1396</v>
      </c>
      <c r="B1397" s="6" t="s">
        <v>1973</v>
      </c>
      <c r="C1397" s="7">
        <v>45855</v>
      </c>
      <c r="D1397" s="7">
        <v>45860</v>
      </c>
      <c r="E1397" s="24">
        <v>27</v>
      </c>
      <c r="F1397" s="26">
        <f t="shared" si="153"/>
        <v>27</v>
      </c>
      <c r="G1397" s="8" t="s">
        <v>1988</v>
      </c>
      <c r="H1397" s="8"/>
      <c r="I1397" s="8">
        <v>1</v>
      </c>
      <c r="J1397" s="8">
        <v>1</v>
      </c>
      <c r="K1397" s="8">
        <f t="shared" si="164"/>
        <v>0</v>
      </c>
      <c r="L1397" s="6" t="s">
        <v>2495</v>
      </c>
      <c r="M1397" s="7">
        <v>45864</v>
      </c>
      <c r="N1397" s="9">
        <v>3915</v>
      </c>
      <c r="O1397" s="6" t="s">
        <v>623</v>
      </c>
      <c r="P1397" s="54">
        <v>58153688736</v>
      </c>
      <c r="Q1397" s="54" t="s">
        <v>46</v>
      </c>
      <c r="R1397" s="10">
        <v>-20</v>
      </c>
      <c r="S1397" s="40"/>
      <c r="T1397" s="6" t="s">
        <v>526</v>
      </c>
      <c r="U1397" s="6" t="str">
        <f>VLOOKUP(O1397,'Customer List'!B:C,2,)</f>
        <v>Bhuvneshwar</v>
      </c>
      <c r="V1397" s="47"/>
      <c r="W1397" s="7">
        <v>45866</v>
      </c>
      <c r="X1397" s="6">
        <f t="shared" si="154"/>
        <v>2</v>
      </c>
      <c r="Y1397" s="6" t="str">
        <f t="shared" si="155"/>
        <v>Saturday</v>
      </c>
      <c r="Z1397" s="6" t="str">
        <f t="shared" si="156"/>
        <v>Monday</v>
      </c>
    </row>
    <row r="1398" spans="1:26" x14ac:dyDescent="0.25">
      <c r="A1398" s="6">
        <f t="shared" si="157"/>
        <v>1397</v>
      </c>
      <c r="B1398" s="6" t="s">
        <v>1973</v>
      </c>
      <c r="C1398" s="7">
        <v>45855</v>
      </c>
      <c r="D1398" s="7">
        <v>45860</v>
      </c>
      <c r="E1398" s="24">
        <v>48</v>
      </c>
      <c r="F1398" s="26">
        <f t="shared" si="153"/>
        <v>48</v>
      </c>
      <c r="G1398" s="8" t="s">
        <v>1989</v>
      </c>
      <c r="H1398" s="8"/>
      <c r="I1398" s="8">
        <v>1</v>
      </c>
      <c r="J1398" s="8">
        <v>1</v>
      </c>
      <c r="K1398" s="8">
        <f t="shared" si="164"/>
        <v>0</v>
      </c>
      <c r="L1398" s="6" t="s">
        <v>2495</v>
      </c>
      <c r="M1398" s="7">
        <v>45864</v>
      </c>
      <c r="N1398" s="9">
        <v>6960</v>
      </c>
      <c r="O1398" s="6" t="s">
        <v>623</v>
      </c>
      <c r="P1398" s="54">
        <v>58153688736</v>
      </c>
      <c r="Q1398" s="54" t="s">
        <v>46</v>
      </c>
      <c r="R1398" s="10">
        <v>-20</v>
      </c>
      <c r="S1398" s="40"/>
      <c r="T1398" s="6" t="s">
        <v>526</v>
      </c>
      <c r="U1398" s="6" t="str">
        <f>VLOOKUP(O1398,'Customer List'!B:C,2,)</f>
        <v>Bhuvneshwar</v>
      </c>
      <c r="V1398" s="47"/>
      <c r="W1398" s="7">
        <v>45866</v>
      </c>
      <c r="X1398" s="6">
        <f t="shared" si="154"/>
        <v>2</v>
      </c>
      <c r="Y1398" s="6" t="str">
        <f t="shared" si="155"/>
        <v>Saturday</v>
      </c>
      <c r="Z1398" s="6" t="str">
        <f t="shared" si="156"/>
        <v>Monday</v>
      </c>
    </row>
    <row r="1399" spans="1:26" x14ac:dyDescent="0.25">
      <c r="A1399" s="6">
        <f t="shared" si="157"/>
        <v>1398</v>
      </c>
      <c r="B1399" s="6" t="s">
        <v>1973</v>
      </c>
      <c r="C1399" s="7">
        <v>45855</v>
      </c>
      <c r="D1399" s="7">
        <v>45860</v>
      </c>
      <c r="E1399" s="24">
        <v>18.600000000000001</v>
      </c>
      <c r="F1399" s="26">
        <f t="shared" si="153"/>
        <v>18.600000000000001</v>
      </c>
      <c r="G1399" s="8" t="s">
        <v>1990</v>
      </c>
      <c r="H1399" s="8"/>
      <c r="I1399" s="8">
        <v>1</v>
      </c>
      <c r="J1399" s="8">
        <v>1</v>
      </c>
      <c r="K1399" s="8">
        <f t="shared" si="164"/>
        <v>0</v>
      </c>
      <c r="L1399" s="6" t="s">
        <v>2495</v>
      </c>
      <c r="M1399" s="7">
        <v>45864</v>
      </c>
      <c r="N1399" s="9">
        <v>2697</v>
      </c>
      <c r="O1399" s="6" t="s">
        <v>623</v>
      </c>
      <c r="P1399" s="54">
        <v>58153688736</v>
      </c>
      <c r="Q1399" s="54" t="s">
        <v>46</v>
      </c>
      <c r="R1399" s="10">
        <v>-20</v>
      </c>
      <c r="S1399" s="40"/>
      <c r="T1399" s="6" t="s">
        <v>526</v>
      </c>
      <c r="U1399" s="6" t="str">
        <f>VLOOKUP(O1399,'Customer List'!B:C,2,)</f>
        <v>Bhuvneshwar</v>
      </c>
      <c r="V1399" s="47"/>
      <c r="W1399" s="7">
        <v>45866</v>
      </c>
      <c r="X1399" s="6">
        <f t="shared" si="154"/>
        <v>2</v>
      </c>
      <c r="Y1399" s="6" t="str">
        <f t="shared" si="155"/>
        <v>Saturday</v>
      </c>
      <c r="Z1399" s="6" t="str">
        <f t="shared" si="156"/>
        <v>Monday</v>
      </c>
    </row>
    <row r="1400" spans="1:26" x14ac:dyDescent="0.25">
      <c r="A1400" s="6">
        <f t="shared" si="157"/>
        <v>1399</v>
      </c>
      <c r="B1400" s="6" t="s">
        <v>1973</v>
      </c>
      <c r="C1400" s="7">
        <v>45855</v>
      </c>
      <c r="D1400" s="7">
        <v>45860</v>
      </c>
      <c r="E1400" s="24">
        <v>81</v>
      </c>
      <c r="F1400" s="26">
        <f t="shared" si="153"/>
        <v>243</v>
      </c>
      <c r="G1400" s="8" t="s">
        <v>1991</v>
      </c>
      <c r="H1400" s="8"/>
      <c r="I1400" s="8">
        <v>3</v>
      </c>
      <c r="J1400" s="8">
        <v>3</v>
      </c>
      <c r="K1400" s="8">
        <f t="shared" si="164"/>
        <v>0</v>
      </c>
      <c r="L1400" s="6" t="s">
        <v>2037</v>
      </c>
      <c r="M1400" s="7">
        <v>45861</v>
      </c>
      <c r="N1400" s="9">
        <v>13702.5</v>
      </c>
      <c r="O1400" s="6" t="s">
        <v>895</v>
      </c>
      <c r="P1400" s="54">
        <v>58153552995</v>
      </c>
      <c r="Q1400" s="54" t="s">
        <v>46</v>
      </c>
      <c r="R1400" s="10">
        <v>-20</v>
      </c>
      <c r="S1400" s="40" t="s">
        <v>2036</v>
      </c>
      <c r="T1400" s="6" t="s">
        <v>526</v>
      </c>
      <c r="U1400" s="6" t="str">
        <f>VLOOKUP(O1400,'Customer List'!B:C,2,)</f>
        <v>Mumbai</v>
      </c>
      <c r="V1400" s="47"/>
      <c r="W1400" s="7">
        <v>45862</v>
      </c>
      <c r="X1400" s="6">
        <f t="shared" si="154"/>
        <v>1</v>
      </c>
      <c r="Y1400" s="6" t="str">
        <f t="shared" si="155"/>
        <v>Wednesday</v>
      </c>
      <c r="Z1400" s="6" t="str">
        <f t="shared" si="156"/>
        <v>Thursday</v>
      </c>
    </row>
    <row r="1401" spans="1:26" x14ac:dyDescent="0.25">
      <c r="A1401" s="6">
        <f t="shared" si="157"/>
        <v>1400</v>
      </c>
      <c r="B1401" s="6" t="s">
        <v>1973</v>
      </c>
      <c r="C1401" s="7">
        <v>45855</v>
      </c>
      <c r="D1401" s="7">
        <v>45860</v>
      </c>
      <c r="E1401" s="24">
        <v>26.4</v>
      </c>
      <c r="F1401" s="26">
        <f t="shared" si="153"/>
        <v>26.4</v>
      </c>
      <c r="G1401" s="8" t="s">
        <v>1992</v>
      </c>
      <c r="H1401" s="8"/>
      <c r="I1401" s="8">
        <v>1</v>
      </c>
      <c r="J1401" s="8">
        <v>1</v>
      </c>
      <c r="K1401" s="8">
        <f t="shared" si="164"/>
        <v>0</v>
      </c>
      <c r="L1401" s="6" t="s">
        <v>2037</v>
      </c>
      <c r="M1401" s="7">
        <v>45861</v>
      </c>
      <c r="N1401" s="9">
        <v>4466</v>
      </c>
      <c r="O1401" s="6" t="s">
        <v>895</v>
      </c>
      <c r="P1401" s="54">
        <v>58153552995</v>
      </c>
      <c r="Q1401" s="54" t="s">
        <v>46</v>
      </c>
      <c r="R1401" s="10">
        <v>-20</v>
      </c>
      <c r="S1401" s="40" t="s">
        <v>2036</v>
      </c>
      <c r="T1401" s="6" t="s">
        <v>526</v>
      </c>
      <c r="U1401" s="6" t="str">
        <f>VLOOKUP(O1401,'Customer List'!B:C,2,)</f>
        <v>Mumbai</v>
      </c>
      <c r="V1401" s="47"/>
      <c r="W1401" s="7">
        <v>45862</v>
      </c>
      <c r="X1401" s="6">
        <f t="shared" si="154"/>
        <v>1</v>
      </c>
      <c r="Y1401" s="6" t="str">
        <f t="shared" si="155"/>
        <v>Wednesday</v>
      </c>
      <c r="Z1401" s="6" t="str">
        <f t="shared" si="156"/>
        <v>Thursday</v>
      </c>
    </row>
    <row r="1402" spans="1:26" x14ac:dyDescent="0.25">
      <c r="A1402" s="6">
        <f t="shared" si="157"/>
        <v>1401</v>
      </c>
      <c r="B1402" s="6" t="s">
        <v>1999</v>
      </c>
      <c r="C1402" s="7">
        <v>45853</v>
      </c>
      <c r="D1402" s="7">
        <v>45860</v>
      </c>
      <c r="E1402" s="24">
        <v>188</v>
      </c>
      <c r="F1402" s="26">
        <f t="shared" si="153"/>
        <v>188</v>
      </c>
      <c r="G1402" s="8" t="s">
        <v>378</v>
      </c>
      <c r="H1402" s="8"/>
      <c r="I1402" s="8">
        <v>1</v>
      </c>
      <c r="J1402" s="8">
        <v>1</v>
      </c>
      <c r="K1402" s="8">
        <f t="shared" si="164"/>
        <v>0</v>
      </c>
      <c r="L1402" s="6" t="s">
        <v>2035</v>
      </c>
      <c r="M1402" s="7">
        <v>45861</v>
      </c>
      <c r="N1402" s="9">
        <v>28245</v>
      </c>
      <c r="O1402" s="6" t="s">
        <v>178</v>
      </c>
      <c r="P1402" s="54">
        <v>58153553625</v>
      </c>
      <c r="Q1402" s="54" t="s">
        <v>46</v>
      </c>
      <c r="R1402" s="10">
        <v>-20</v>
      </c>
      <c r="S1402" s="40"/>
      <c r="T1402" s="6" t="s">
        <v>326</v>
      </c>
      <c r="U1402" s="6" t="str">
        <f>VLOOKUP(O1402,'Customer List'!B:C,2,)</f>
        <v>Kolkata</v>
      </c>
      <c r="V1402" s="47"/>
      <c r="W1402" s="7">
        <v>45862</v>
      </c>
      <c r="X1402" s="6">
        <f t="shared" si="154"/>
        <v>1</v>
      </c>
      <c r="Y1402" s="6" t="str">
        <f t="shared" si="155"/>
        <v>Wednesday</v>
      </c>
      <c r="Z1402" s="6" t="str">
        <f>IF(W1402="", "", TEXT(W1402, "dddd"))</f>
        <v>Thursday</v>
      </c>
    </row>
    <row r="1403" spans="1:26" x14ac:dyDescent="0.25">
      <c r="A1403" s="6">
        <f t="shared" si="157"/>
        <v>1402</v>
      </c>
      <c r="B1403" s="6" t="s">
        <v>1999</v>
      </c>
      <c r="C1403" s="7">
        <v>45853</v>
      </c>
      <c r="D1403" s="7">
        <v>45860</v>
      </c>
      <c r="E1403" s="24">
        <v>291</v>
      </c>
      <c r="F1403" s="26">
        <f t="shared" si="153"/>
        <v>291</v>
      </c>
      <c r="G1403" s="8" t="s">
        <v>1994</v>
      </c>
      <c r="H1403" s="8"/>
      <c r="I1403" s="8">
        <v>1</v>
      </c>
      <c r="J1403" s="8">
        <v>1</v>
      </c>
      <c r="K1403" s="8">
        <f t="shared" si="164"/>
        <v>0</v>
      </c>
      <c r="L1403" s="6" t="s">
        <v>2123</v>
      </c>
      <c r="M1403" s="7">
        <v>45864</v>
      </c>
      <c r="N1403" s="9">
        <v>41593.379999999997</v>
      </c>
      <c r="O1403" s="6" t="s">
        <v>275</v>
      </c>
      <c r="P1403" s="54">
        <v>58153688891</v>
      </c>
      <c r="Q1403" s="54" t="s">
        <v>46</v>
      </c>
      <c r="R1403" s="10">
        <v>-20</v>
      </c>
      <c r="S1403" s="40"/>
      <c r="T1403" s="6" t="s">
        <v>326</v>
      </c>
      <c r="U1403" s="6" t="str">
        <f>VLOOKUP(O1403,'Customer List'!B:C,2,)</f>
        <v>Kalyani</v>
      </c>
      <c r="V1403" s="47"/>
      <c r="W1403" s="7">
        <v>45866</v>
      </c>
      <c r="X1403" s="6">
        <f t="shared" si="154"/>
        <v>2</v>
      </c>
      <c r="Y1403" s="6" t="str">
        <f t="shared" si="155"/>
        <v>Saturday</v>
      </c>
      <c r="Z1403" s="6" t="str">
        <f t="shared" si="156"/>
        <v>Monday</v>
      </c>
    </row>
    <row r="1404" spans="1:26" x14ac:dyDescent="0.25">
      <c r="A1404" s="6">
        <f t="shared" si="157"/>
        <v>1403</v>
      </c>
      <c r="B1404" s="6" t="s">
        <v>1999</v>
      </c>
      <c r="C1404" s="7">
        <v>45853</v>
      </c>
      <c r="D1404" s="7">
        <v>45860</v>
      </c>
      <c r="E1404" s="24">
        <v>827</v>
      </c>
      <c r="F1404" s="26">
        <f t="shared" si="153"/>
        <v>827</v>
      </c>
      <c r="G1404" s="8" t="s">
        <v>1995</v>
      </c>
      <c r="H1404" s="8"/>
      <c r="I1404" s="8">
        <v>1</v>
      </c>
      <c r="J1404" s="8">
        <v>1</v>
      </c>
      <c r="K1404" s="8">
        <f t="shared" si="164"/>
        <v>0</v>
      </c>
      <c r="L1404" s="6" t="s">
        <v>2029</v>
      </c>
      <c r="M1404" s="7">
        <v>45861</v>
      </c>
      <c r="N1404" s="9">
        <v>124110</v>
      </c>
      <c r="O1404" s="6" t="s">
        <v>627</v>
      </c>
      <c r="P1404" s="54">
        <v>58153552645</v>
      </c>
      <c r="Q1404" s="54" t="s">
        <v>46</v>
      </c>
      <c r="R1404" s="10">
        <v>-20</v>
      </c>
      <c r="S1404" s="40"/>
      <c r="T1404" s="6" t="s">
        <v>326</v>
      </c>
      <c r="U1404" s="6" t="str">
        <f>VLOOKUP(O1404,'Customer List'!B:C,2,)</f>
        <v>Hyderabad</v>
      </c>
      <c r="V1404" s="47"/>
      <c r="W1404" s="7">
        <v>45862</v>
      </c>
      <c r="X1404" s="6">
        <f t="shared" si="154"/>
        <v>1</v>
      </c>
      <c r="Y1404" s="6" t="str">
        <f t="shared" si="155"/>
        <v>Wednesday</v>
      </c>
      <c r="Z1404" s="6" t="str">
        <f t="shared" si="156"/>
        <v>Thursday</v>
      </c>
    </row>
    <row r="1405" spans="1:26" x14ac:dyDescent="0.25">
      <c r="A1405" s="6">
        <f t="shared" si="157"/>
        <v>1404</v>
      </c>
      <c r="B1405" s="6" t="s">
        <v>1999</v>
      </c>
      <c r="C1405" s="7">
        <v>45853</v>
      </c>
      <c r="D1405" s="7">
        <v>45860</v>
      </c>
      <c r="E1405" s="24">
        <v>55</v>
      </c>
      <c r="F1405" s="26">
        <f t="shared" si="153"/>
        <v>55</v>
      </c>
      <c r="G1405" s="8" t="s">
        <v>1996</v>
      </c>
      <c r="H1405" s="8"/>
      <c r="I1405" s="8">
        <v>1</v>
      </c>
      <c r="J1405" s="8">
        <v>1</v>
      </c>
      <c r="K1405" s="8">
        <f t="shared" si="164"/>
        <v>0</v>
      </c>
      <c r="L1405" s="6" t="s">
        <v>2169</v>
      </c>
      <c r="M1405" s="7">
        <v>45867</v>
      </c>
      <c r="N1405" s="9">
        <v>7039.29</v>
      </c>
      <c r="O1405" s="6" t="s">
        <v>260</v>
      </c>
      <c r="P1405" s="54"/>
      <c r="Q1405" s="54"/>
      <c r="R1405" s="10">
        <v>-20</v>
      </c>
      <c r="S1405" s="40"/>
      <c r="T1405" s="6" t="s">
        <v>326</v>
      </c>
      <c r="U1405" s="6" t="str">
        <f>VLOOKUP(O1405,'Customer List'!B:C,2,)</f>
        <v>Delhi</v>
      </c>
      <c r="V1405" s="47"/>
      <c r="W1405" s="7"/>
      <c r="X1405" s="6" t="str">
        <f t="shared" si="154"/>
        <v/>
      </c>
      <c r="Y1405" s="6" t="str">
        <f t="shared" si="155"/>
        <v>Tuesday</v>
      </c>
      <c r="Z1405" s="6" t="str">
        <f t="shared" si="156"/>
        <v/>
      </c>
    </row>
    <row r="1406" spans="1:26" x14ac:dyDescent="0.25">
      <c r="A1406" s="6">
        <f t="shared" si="157"/>
        <v>1405</v>
      </c>
      <c r="B1406" s="6" t="s">
        <v>1999</v>
      </c>
      <c r="C1406" s="7">
        <v>45853</v>
      </c>
      <c r="D1406" s="7">
        <v>45860</v>
      </c>
      <c r="E1406" s="24">
        <v>377</v>
      </c>
      <c r="F1406" s="26">
        <f t="shared" si="153"/>
        <v>377</v>
      </c>
      <c r="G1406" s="8" t="s">
        <v>1997</v>
      </c>
      <c r="H1406" s="8"/>
      <c r="I1406" s="8">
        <v>1</v>
      </c>
      <c r="J1406" s="8">
        <v>1</v>
      </c>
      <c r="K1406" s="8">
        <f t="shared" si="164"/>
        <v>0</v>
      </c>
      <c r="L1406" s="6" t="s">
        <v>2141</v>
      </c>
      <c r="M1406" s="7">
        <v>45866</v>
      </c>
      <c r="N1406" s="9">
        <v>48644.75</v>
      </c>
      <c r="O1406" s="6" t="s">
        <v>36</v>
      </c>
      <c r="P1406" s="54"/>
      <c r="Q1406" s="54"/>
      <c r="R1406" s="10">
        <v>-20</v>
      </c>
      <c r="S1406" s="40"/>
      <c r="T1406" s="6" t="s">
        <v>326</v>
      </c>
      <c r="U1406" s="6" t="str">
        <f>VLOOKUP(O1406,'Customer List'!B:C,2,)</f>
        <v>Delhi</v>
      </c>
      <c r="V1406" s="47"/>
      <c r="W1406" s="7"/>
      <c r="X1406" s="6" t="str">
        <f t="shared" si="154"/>
        <v/>
      </c>
      <c r="Y1406" s="6" t="str">
        <f t="shared" si="155"/>
        <v>Monday</v>
      </c>
      <c r="Z1406" s="6" t="str">
        <f t="shared" si="156"/>
        <v/>
      </c>
    </row>
    <row r="1407" spans="1:26" x14ac:dyDescent="0.25">
      <c r="A1407" s="6">
        <f t="shared" si="157"/>
        <v>1406</v>
      </c>
      <c r="B1407" s="6" t="s">
        <v>1999</v>
      </c>
      <c r="C1407" s="7">
        <v>45853</v>
      </c>
      <c r="D1407" s="7">
        <v>45860</v>
      </c>
      <c r="E1407" s="24">
        <v>333</v>
      </c>
      <c r="F1407" s="26">
        <f t="shared" si="153"/>
        <v>333</v>
      </c>
      <c r="G1407" s="8" t="s">
        <v>1998</v>
      </c>
      <c r="H1407" s="8"/>
      <c r="I1407" s="8">
        <v>1</v>
      </c>
      <c r="J1407" s="8">
        <v>1</v>
      </c>
      <c r="K1407" s="8">
        <f t="shared" si="164"/>
        <v>0</v>
      </c>
      <c r="L1407" s="6" t="s">
        <v>2123</v>
      </c>
      <c r="M1407" s="7">
        <v>45864</v>
      </c>
      <c r="N1407" s="9">
        <v>47606.879999999997</v>
      </c>
      <c r="O1407" s="6" t="s">
        <v>275</v>
      </c>
      <c r="P1407" s="54">
        <v>58153688891</v>
      </c>
      <c r="Q1407" s="54" t="s">
        <v>46</v>
      </c>
      <c r="R1407" s="10">
        <v>-20</v>
      </c>
      <c r="S1407" s="40"/>
      <c r="T1407" s="6" t="s">
        <v>326</v>
      </c>
      <c r="U1407" s="6" t="str">
        <f>VLOOKUP(O1407,'Customer List'!B:C,2,)</f>
        <v>Kalyani</v>
      </c>
      <c r="V1407" s="47"/>
      <c r="W1407" s="7">
        <v>45866</v>
      </c>
      <c r="X1407" s="6">
        <f t="shared" si="154"/>
        <v>2</v>
      </c>
      <c r="Y1407" s="6" t="str">
        <f t="shared" si="155"/>
        <v>Saturday</v>
      </c>
      <c r="Z1407" s="6" t="str">
        <f t="shared" si="156"/>
        <v>Monday</v>
      </c>
    </row>
    <row r="1408" spans="1:26" x14ac:dyDescent="0.25">
      <c r="A1408" s="6">
        <f t="shared" si="157"/>
        <v>1407</v>
      </c>
      <c r="B1408" s="6" t="s">
        <v>1999</v>
      </c>
      <c r="C1408" s="7">
        <v>45853</v>
      </c>
      <c r="D1408" s="7">
        <v>45860</v>
      </c>
      <c r="E1408" s="24">
        <v>69</v>
      </c>
      <c r="F1408" s="26">
        <f t="shared" si="153"/>
        <v>69</v>
      </c>
      <c r="G1408" s="8" t="s">
        <v>361</v>
      </c>
      <c r="H1408" s="8"/>
      <c r="I1408" s="8">
        <v>1</v>
      </c>
      <c r="J1408" s="8">
        <v>1</v>
      </c>
      <c r="K1408" s="8">
        <f t="shared" si="164"/>
        <v>0</v>
      </c>
      <c r="L1408" s="6" t="s">
        <v>2031</v>
      </c>
      <c r="M1408" s="7">
        <v>45861</v>
      </c>
      <c r="N1408" s="9">
        <v>8910</v>
      </c>
      <c r="O1408" s="6" t="s">
        <v>234</v>
      </c>
      <c r="P1408" s="54">
        <v>58153554723</v>
      </c>
      <c r="Q1408" s="54" t="s">
        <v>46</v>
      </c>
      <c r="R1408" s="10">
        <v>4</v>
      </c>
      <c r="S1408" s="40"/>
      <c r="T1408" s="6" t="s">
        <v>326</v>
      </c>
      <c r="U1408" s="6" t="str">
        <f>VLOOKUP(O1408,'Customer List'!B:C,2,)</f>
        <v>Kolkata</v>
      </c>
      <c r="V1408" s="47"/>
      <c r="W1408" s="7">
        <v>45862</v>
      </c>
      <c r="X1408" s="6">
        <f t="shared" si="154"/>
        <v>1</v>
      </c>
      <c r="Y1408" s="6" t="str">
        <f t="shared" si="155"/>
        <v>Wednesday</v>
      </c>
      <c r="Z1408" s="6" t="str">
        <f t="shared" si="156"/>
        <v>Thursday</v>
      </c>
    </row>
    <row r="1409" spans="1:26" x14ac:dyDescent="0.25">
      <c r="A1409" s="6">
        <f t="shared" si="157"/>
        <v>1408</v>
      </c>
      <c r="B1409" s="6">
        <v>65451</v>
      </c>
      <c r="C1409" s="7">
        <v>45852</v>
      </c>
      <c r="D1409" s="7">
        <v>45860</v>
      </c>
      <c r="E1409" s="24">
        <v>259</v>
      </c>
      <c r="F1409" s="26">
        <f t="shared" si="153"/>
        <v>259</v>
      </c>
      <c r="G1409" s="8" t="s">
        <v>2000</v>
      </c>
      <c r="H1409" s="8"/>
      <c r="I1409" s="8">
        <v>1</v>
      </c>
      <c r="J1409" s="8">
        <v>1</v>
      </c>
      <c r="K1409" s="8">
        <f t="shared" si="164"/>
        <v>0</v>
      </c>
      <c r="L1409" s="6" t="s">
        <v>2124</v>
      </c>
      <c r="M1409" s="7">
        <v>45864</v>
      </c>
      <c r="N1409" s="9">
        <v>43012.5</v>
      </c>
      <c r="O1409" s="6" t="s">
        <v>1047</v>
      </c>
      <c r="P1409" s="54">
        <v>58153688563</v>
      </c>
      <c r="Q1409" s="54" t="s">
        <v>46</v>
      </c>
      <c r="R1409" s="10">
        <v>-20</v>
      </c>
      <c r="S1409" s="40"/>
      <c r="T1409" s="6" t="s">
        <v>2561</v>
      </c>
      <c r="U1409" s="6" t="str">
        <f>VLOOKUP(O1409,'Customer List'!B:C,2,)</f>
        <v>Kerala</v>
      </c>
      <c r="V1409" s="47"/>
      <c r="W1409" s="7">
        <v>45867</v>
      </c>
      <c r="X1409" s="6">
        <f t="shared" si="154"/>
        <v>3</v>
      </c>
      <c r="Y1409" s="6" t="str">
        <f t="shared" si="155"/>
        <v>Saturday</v>
      </c>
      <c r="Z1409" s="6" t="str">
        <f t="shared" si="156"/>
        <v>Tuesday</v>
      </c>
    </row>
    <row r="1410" spans="1:26" x14ac:dyDescent="0.25">
      <c r="A1410" s="6">
        <f t="shared" si="157"/>
        <v>1409</v>
      </c>
      <c r="B1410" s="6">
        <v>65451</v>
      </c>
      <c r="C1410" s="7">
        <v>45852</v>
      </c>
      <c r="D1410" s="7">
        <v>45860</v>
      </c>
      <c r="E1410" s="24">
        <v>259</v>
      </c>
      <c r="F1410" s="26">
        <f t="shared" si="153"/>
        <v>2331</v>
      </c>
      <c r="G1410" s="8" t="s">
        <v>2001</v>
      </c>
      <c r="H1410" s="8"/>
      <c r="I1410" s="8">
        <v>9</v>
      </c>
      <c r="J1410" s="8">
        <v>9</v>
      </c>
      <c r="K1410" s="8">
        <f t="shared" si="164"/>
        <v>0</v>
      </c>
      <c r="L1410" s="6" t="s">
        <v>2125</v>
      </c>
      <c r="M1410" s="7">
        <v>45864</v>
      </c>
      <c r="N1410" s="9">
        <v>314685</v>
      </c>
      <c r="O1410" s="6" t="s">
        <v>959</v>
      </c>
      <c r="P1410" s="54">
        <v>58153688482</v>
      </c>
      <c r="Q1410" s="54" t="s">
        <v>46</v>
      </c>
      <c r="R1410" s="10">
        <v>-20</v>
      </c>
      <c r="S1410" s="40"/>
      <c r="T1410" s="6" t="s">
        <v>2561</v>
      </c>
      <c r="U1410" s="6" t="str">
        <f>VLOOKUP(O1410,'Customer List'!B:C,2,)</f>
        <v>Banglore</v>
      </c>
      <c r="V1410" s="47"/>
      <c r="W1410" s="7">
        <v>45866</v>
      </c>
      <c r="X1410" s="6">
        <f t="shared" si="154"/>
        <v>2</v>
      </c>
      <c r="Y1410" s="6" t="str">
        <f t="shared" si="155"/>
        <v>Saturday</v>
      </c>
      <c r="Z1410" s="6" t="str">
        <f t="shared" si="156"/>
        <v>Monday</v>
      </c>
    </row>
    <row r="1411" spans="1:26" x14ac:dyDescent="0.25">
      <c r="A1411" s="6">
        <f t="shared" si="157"/>
        <v>1410</v>
      </c>
      <c r="B1411" s="6">
        <v>44451</v>
      </c>
      <c r="C1411" s="7">
        <v>45855</v>
      </c>
      <c r="D1411" s="7">
        <v>45860</v>
      </c>
      <c r="E1411" s="24">
        <v>1094.4000000000001</v>
      </c>
      <c r="F1411" s="26">
        <f t="shared" si="153"/>
        <v>8755.2000000000007</v>
      </c>
      <c r="G1411" s="8" t="s">
        <v>570</v>
      </c>
      <c r="H1411" s="8"/>
      <c r="I1411" s="8">
        <v>8</v>
      </c>
      <c r="J1411" s="8">
        <v>8</v>
      </c>
      <c r="K1411" s="8">
        <f t="shared" si="164"/>
        <v>0</v>
      </c>
      <c r="L1411" s="6" t="s">
        <v>2159</v>
      </c>
      <c r="M1411" s="7">
        <v>45867</v>
      </c>
      <c r="N1411" s="9">
        <v>138320</v>
      </c>
      <c r="O1411" s="6" t="s">
        <v>376</v>
      </c>
      <c r="P1411" s="54">
        <v>58153779283</v>
      </c>
      <c r="Q1411" s="54" t="s">
        <v>46</v>
      </c>
      <c r="R1411" s="10">
        <v>-20</v>
      </c>
      <c r="S1411" s="40"/>
      <c r="T1411" s="6" t="s">
        <v>2050</v>
      </c>
      <c r="U1411" s="6" t="str">
        <f>VLOOKUP(O1411,'Customer List'!B:C,2,)</f>
        <v>Gujrat</v>
      </c>
      <c r="V1411" s="47"/>
      <c r="W1411" s="7">
        <v>45869</v>
      </c>
      <c r="X1411" s="6">
        <f t="shared" si="154"/>
        <v>2</v>
      </c>
      <c r="Y1411" s="6" t="str">
        <f t="shared" si="155"/>
        <v>Tuesday</v>
      </c>
      <c r="Z1411" s="6" t="str">
        <f t="shared" si="156"/>
        <v>Thursday</v>
      </c>
    </row>
    <row r="1412" spans="1:26" x14ac:dyDescent="0.25">
      <c r="A1412" s="6">
        <f t="shared" si="157"/>
        <v>1411</v>
      </c>
      <c r="B1412" s="6">
        <v>44451</v>
      </c>
      <c r="C1412" s="7">
        <v>45855</v>
      </c>
      <c r="D1412" s="7">
        <v>45860</v>
      </c>
      <c r="E1412" s="24">
        <v>2631.9</v>
      </c>
      <c r="F1412" s="26">
        <f t="shared" si="153"/>
        <v>31582.800000000003</v>
      </c>
      <c r="G1412" s="8" t="s">
        <v>2002</v>
      </c>
      <c r="H1412" s="8"/>
      <c r="I1412" s="8">
        <v>12</v>
      </c>
      <c r="J1412" s="8">
        <v>12</v>
      </c>
      <c r="K1412" s="8">
        <f t="shared" si="164"/>
        <v>0</v>
      </c>
      <c r="L1412" s="6" t="s">
        <v>2159</v>
      </c>
      <c r="M1412" s="7">
        <v>45867</v>
      </c>
      <c r="N1412" s="9">
        <v>4635540</v>
      </c>
      <c r="O1412" s="6" t="s">
        <v>376</v>
      </c>
      <c r="P1412" s="54">
        <v>58153779283</v>
      </c>
      <c r="Q1412" s="54" t="s">
        <v>46</v>
      </c>
      <c r="R1412" s="10">
        <v>4</v>
      </c>
      <c r="S1412" s="40"/>
      <c r="T1412" s="6" t="s">
        <v>2050</v>
      </c>
      <c r="U1412" s="6" t="str">
        <f>VLOOKUP(O1412,'Customer List'!B:C,2,)</f>
        <v>Gujrat</v>
      </c>
      <c r="V1412" s="47"/>
      <c r="W1412" s="7">
        <v>45869</v>
      </c>
      <c r="X1412" s="6">
        <f t="shared" si="154"/>
        <v>2</v>
      </c>
      <c r="Y1412" s="6" t="str">
        <f t="shared" si="155"/>
        <v>Tuesday</v>
      </c>
      <c r="Z1412" s="6" t="str">
        <f t="shared" si="156"/>
        <v>Thursday</v>
      </c>
    </row>
    <row r="1413" spans="1:26" x14ac:dyDescent="0.25">
      <c r="A1413" s="6">
        <f t="shared" si="157"/>
        <v>1412</v>
      </c>
      <c r="B1413" s="6">
        <v>44451</v>
      </c>
      <c r="C1413" s="7">
        <v>45855</v>
      </c>
      <c r="D1413" s="7">
        <v>45860</v>
      </c>
      <c r="E1413" s="24">
        <v>385</v>
      </c>
      <c r="F1413" s="26">
        <f t="shared" ref="F1413:F1476" si="165">E1413*I1413</f>
        <v>385</v>
      </c>
      <c r="G1413" s="8" t="s">
        <v>1236</v>
      </c>
      <c r="H1413" s="8"/>
      <c r="I1413" s="8">
        <v>1</v>
      </c>
      <c r="J1413" s="8">
        <v>1</v>
      </c>
      <c r="K1413" s="8">
        <f t="shared" si="164"/>
        <v>0</v>
      </c>
      <c r="L1413" s="6" t="s">
        <v>2160</v>
      </c>
      <c r="M1413" s="7">
        <v>45867</v>
      </c>
      <c r="N1413" s="9">
        <v>60637.5</v>
      </c>
      <c r="O1413" s="6" t="s">
        <v>48</v>
      </c>
      <c r="P1413" s="54"/>
      <c r="Q1413" s="54"/>
      <c r="R1413" s="10" t="s">
        <v>305</v>
      </c>
      <c r="S1413" s="40"/>
      <c r="T1413" s="6" t="s">
        <v>2009</v>
      </c>
      <c r="U1413" s="6" t="str">
        <f>VLOOKUP(O1413,'Customer List'!B:C,2,)</f>
        <v>Faridabad</v>
      </c>
      <c r="V1413" s="47"/>
      <c r="W1413" s="7"/>
      <c r="X1413" s="6" t="str">
        <f t="shared" si="154"/>
        <v/>
      </c>
      <c r="Y1413" s="6" t="str">
        <f t="shared" si="155"/>
        <v>Tuesday</v>
      </c>
      <c r="Z1413" s="6" t="str">
        <f t="shared" si="156"/>
        <v/>
      </c>
    </row>
    <row r="1414" spans="1:26" x14ac:dyDescent="0.25">
      <c r="A1414" s="6">
        <f t="shared" si="157"/>
        <v>1413</v>
      </c>
      <c r="B1414" s="6" t="s">
        <v>2003</v>
      </c>
      <c r="C1414" s="7">
        <v>45856</v>
      </c>
      <c r="D1414" s="7">
        <v>45860</v>
      </c>
      <c r="E1414" s="24">
        <v>401.6</v>
      </c>
      <c r="F1414" s="26">
        <f t="shared" si="165"/>
        <v>401.6</v>
      </c>
      <c r="G1414" s="8" t="s">
        <v>2004</v>
      </c>
      <c r="H1414" s="8"/>
      <c r="I1414" s="8">
        <v>1</v>
      </c>
      <c r="J1414" s="8">
        <v>1</v>
      </c>
      <c r="K1414" s="8">
        <f t="shared" si="164"/>
        <v>0</v>
      </c>
      <c r="L1414" s="6" t="s">
        <v>2114</v>
      </c>
      <c r="M1414" s="7">
        <v>45868</v>
      </c>
      <c r="N1414" s="9">
        <v>58357.5</v>
      </c>
      <c r="O1414" s="6" t="s">
        <v>2010</v>
      </c>
      <c r="P1414" s="54" t="s">
        <v>642</v>
      </c>
      <c r="Q1414" s="54" t="s">
        <v>861</v>
      </c>
      <c r="R1414" s="10">
        <v>4</v>
      </c>
      <c r="S1414" s="40"/>
      <c r="T1414" s="6" t="s">
        <v>2009</v>
      </c>
      <c r="U1414" s="6" t="str">
        <f>VLOOKUP(O1414,'Customer List'!B:C,2,)</f>
        <v>Gurugram</v>
      </c>
      <c r="V1414" s="47"/>
      <c r="W1414" s="7"/>
      <c r="X1414" s="6" t="str">
        <f t="shared" ref="X1414:X1419" si="166">IF(W1414="", "", W1414-M1414)</f>
        <v/>
      </c>
      <c r="Y1414" s="6" t="str">
        <f t="shared" ref="Y1414:Y1419" si="167">IF(M1414="", "", TEXT(M1414, "dddd"))</f>
        <v>Wednesday</v>
      </c>
      <c r="Z1414" s="6" t="str">
        <f t="shared" ref="Z1414:Z1419" si="168">IF(W1414="", "", TEXT(W1414, "dddd"))</f>
        <v/>
      </c>
    </row>
    <row r="1415" spans="1:26" x14ac:dyDescent="0.25">
      <c r="A1415" s="6">
        <f t="shared" si="157"/>
        <v>1414</v>
      </c>
      <c r="B1415" s="6" t="s">
        <v>2003</v>
      </c>
      <c r="C1415" s="7">
        <v>45856</v>
      </c>
      <c r="D1415" s="7">
        <v>45860</v>
      </c>
      <c r="E1415" s="24">
        <v>44.8</v>
      </c>
      <c r="F1415" s="26">
        <f t="shared" si="165"/>
        <v>44.8</v>
      </c>
      <c r="G1415" s="8" t="s">
        <v>687</v>
      </c>
      <c r="H1415" s="8"/>
      <c r="I1415" s="8">
        <v>1</v>
      </c>
      <c r="J1415" s="8">
        <v>1</v>
      </c>
      <c r="K1415" s="8">
        <f t="shared" si="164"/>
        <v>0</v>
      </c>
      <c r="L1415" s="6" t="s">
        <v>2030</v>
      </c>
      <c r="M1415" s="7">
        <v>45861</v>
      </c>
      <c r="N1415" s="9">
        <v>6510</v>
      </c>
      <c r="O1415" s="6" t="s">
        <v>2011</v>
      </c>
      <c r="P1415" s="54">
        <v>58153553415</v>
      </c>
      <c r="Q1415" s="54" t="s">
        <v>46</v>
      </c>
      <c r="R1415" s="10">
        <v>-20</v>
      </c>
      <c r="S1415" s="40"/>
      <c r="T1415" s="6" t="s">
        <v>2009</v>
      </c>
      <c r="U1415" s="6" t="str">
        <f>VLOOKUP(O1415,'Customer List'!B:C,2,)</f>
        <v>SECUNDERABAD</v>
      </c>
      <c r="V1415" s="47"/>
      <c r="W1415" s="7">
        <v>45862</v>
      </c>
      <c r="X1415" s="6">
        <f t="shared" si="166"/>
        <v>1</v>
      </c>
      <c r="Y1415" s="6" t="str">
        <f t="shared" si="167"/>
        <v>Wednesday</v>
      </c>
      <c r="Z1415" s="6" t="str">
        <f t="shared" si="168"/>
        <v>Thursday</v>
      </c>
    </row>
    <row r="1416" spans="1:26" x14ac:dyDescent="0.25">
      <c r="A1416" s="6">
        <f t="shared" si="157"/>
        <v>1415</v>
      </c>
      <c r="B1416" s="6" t="s">
        <v>2005</v>
      </c>
      <c r="C1416" s="7">
        <v>45856</v>
      </c>
      <c r="D1416" s="7">
        <v>45860</v>
      </c>
      <c r="E1416" s="24">
        <v>214.4</v>
      </c>
      <c r="F1416" s="26">
        <f t="shared" si="165"/>
        <v>214.4</v>
      </c>
      <c r="G1416" s="8">
        <v>23012</v>
      </c>
      <c r="H1416" s="8"/>
      <c r="I1416" s="8">
        <v>1</v>
      </c>
      <c r="J1416" s="8">
        <v>1</v>
      </c>
      <c r="K1416" s="8">
        <f t="shared" si="164"/>
        <v>0</v>
      </c>
      <c r="L1416" s="6" t="s">
        <v>2032</v>
      </c>
      <c r="M1416" s="7">
        <v>45861</v>
      </c>
      <c r="N1416" s="9">
        <v>31155</v>
      </c>
      <c r="O1416" s="6" t="s">
        <v>338</v>
      </c>
      <c r="P1416" s="54">
        <v>58153553894</v>
      </c>
      <c r="Q1416" s="54" t="s">
        <v>46</v>
      </c>
      <c r="R1416" s="10">
        <v>4</v>
      </c>
      <c r="S1416" s="40"/>
      <c r="T1416" s="6" t="s">
        <v>2009</v>
      </c>
      <c r="U1416" s="6" t="str">
        <f>VLOOKUP(O1416,'Customer List'!B:C,2,)</f>
        <v>Banglore</v>
      </c>
      <c r="V1416" s="47"/>
      <c r="W1416" s="7">
        <v>45862</v>
      </c>
      <c r="X1416" s="6">
        <f t="shared" si="166"/>
        <v>1</v>
      </c>
      <c r="Y1416" s="6" t="str">
        <f t="shared" si="167"/>
        <v>Wednesday</v>
      </c>
      <c r="Z1416" s="6" t="str">
        <f t="shared" si="168"/>
        <v>Thursday</v>
      </c>
    </row>
    <row r="1417" spans="1:26" x14ac:dyDescent="0.25">
      <c r="A1417" s="6">
        <f t="shared" si="157"/>
        <v>1416</v>
      </c>
      <c r="B1417" s="6" t="s">
        <v>2007</v>
      </c>
      <c r="C1417" s="7">
        <v>45856</v>
      </c>
      <c r="D1417" s="7">
        <v>45860</v>
      </c>
      <c r="E1417" s="24">
        <v>124</v>
      </c>
      <c r="F1417" s="26">
        <f t="shared" si="165"/>
        <v>124</v>
      </c>
      <c r="G1417" s="8" t="s">
        <v>2006</v>
      </c>
      <c r="H1417" s="8"/>
      <c r="I1417" s="8">
        <v>1</v>
      </c>
      <c r="J1417" s="8">
        <v>1</v>
      </c>
      <c r="K1417" s="8">
        <f t="shared" si="164"/>
        <v>0</v>
      </c>
      <c r="L1417" s="6" t="s">
        <v>2023</v>
      </c>
      <c r="M1417" s="7">
        <v>45861</v>
      </c>
      <c r="N1417" s="9">
        <v>17298</v>
      </c>
      <c r="O1417" s="6" t="s">
        <v>234</v>
      </c>
      <c r="P1417" s="54">
        <v>58153554723</v>
      </c>
      <c r="Q1417" s="54" t="s">
        <v>46</v>
      </c>
      <c r="R1417" s="10">
        <v>-20</v>
      </c>
      <c r="S1417" s="40"/>
      <c r="T1417" s="6" t="s">
        <v>2009</v>
      </c>
      <c r="U1417" s="6" t="str">
        <f>VLOOKUP(O1417,'Customer List'!B:C,2,)</f>
        <v>Kolkata</v>
      </c>
      <c r="V1417" s="47"/>
      <c r="W1417" s="7">
        <v>45862</v>
      </c>
      <c r="X1417" s="6">
        <f t="shared" si="166"/>
        <v>1</v>
      </c>
      <c r="Y1417" s="6" t="str">
        <f t="shared" si="167"/>
        <v>Wednesday</v>
      </c>
      <c r="Z1417" s="6" t="str">
        <f t="shared" si="168"/>
        <v>Thursday</v>
      </c>
    </row>
    <row r="1418" spans="1:26" x14ac:dyDescent="0.25">
      <c r="A1418" s="6">
        <f t="shared" si="157"/>
        <v>1417</v>
      </c>
      <c r="B1418" s="6" t="s">
        <v>2008</v>
      </c>
      <c r="C1418" s="7">
        <v>45856</v>
      </c>
      <c r="D1418" s="7">
        <v>45860</v>
      </c>
      <c r="E1418" s="24">
        <v>62.4</v>
      </c>
      <c r="F1418" s="26">
        <f t="shared" si="165"/>
        <v>124.8</v>
      </c>
      <c r="G1418" s="8">
        <v>22010</v>
      </c>
      <c r="H1418" s="8"/>
      <c r="I1418" s="8">
        <v>2</v>
      </c>
      <c r="J1418" s="8">
        <v>2</v>
      </c>
      <c r="K1418" s="8">
        <f t="shared" si="164"/>
        <v>0</v>
      </c>
      <c r="L1418" s="6" t="s">
        <v>2034</v>
      </c>
      <c r="M1418" s="7">
        <v>45861</v>
      </c>
      <c r="N1418" s="9">
        <v>21762</v>
      </c>
      <c r="O1418" s="6" t="s">
        <v>2013</v>
      </c>
      <c r="P1418" s="54">
        <v>58153554480</v>
      </c>
      <c r="Q1418" s="54" t="s">
        <v>46</v>
      </c>
      <c r="R1418" s="10">
        <v>4</v>
      </c>
      <c r="S1418" s="40"/>
      <c r="T1418" s="6" t="s">
        <v>2009</v>
      </c>
      <c r="U1418" s="6" t="str">
        <f>VLOOKUP(O1418,'Customer List'!B:C,2,)</f>
        <v>Chennai</v>
      </c>
      <c r="V1418" s="47"/>
      <c r="W1418" s="7">
        <v>45862</v>
      </c>
      <c r="X1418" s="6">
        <f t="shared" si="166"/>
        <v>1</v>
      </c>
      <c r="Y1418" s="6" t="str">
        <f t="shared" si="167"/>
        <v>Wednesday</v>
      </c>
      <c r="Z1418" s="6" t="str">
        <f t="shared" si="168"/>
        <v>Thursday</v>
      </c>
    </row>
    <row r="1419" spans="1:26" x14ac:dyDescent="0.25">
      <c r="A1419" s="6">
        <f t="shared" si="157"/>
        <v>1418</v>
      </c>
      <c r="B1419" s="6" t="s">
        <v>2008</v>
      </c>
      <c r="C1419" s="7">
        <v>45856</v>
      </c>
      <c r="D1419" s="7">
        <v>45860</v>
      </c>
      <c r="E1419" s="24">
        <v>98.4</v>
      </c>
      <c r="F1419" s="26">
        <f t="shared" si="165"/>
        <v>98.4</v>
      </c>
      <c r="G1419" s="8">
        <v>41004</v>
      </c>
      <c r="H1419" s="8"/>
      <c r="I1419" s="8">
        <v>1</v>
      </c>
      <c r="J1419" s="8">
        <v>1</v>
      </c>
      <c r="K1419" s="8">
        <f t="shared" si="164"/>
        <v>0</v>
      </c>
      <c r="L1419" s="6" t="s">
        <v>2221</v>
      </c>
      <c r="M1419" s="7">
        <v>45864</v>
      </c>
      <c r="N1419" s="9">
        <v>0</v>
      </c>
      <c r="O1419" s="6" t="s">
        <v>36</v>
      </c>
      <c r="P1419" s="54" t="s">
        <v>642</v>
      </c>
      <c r="Q1419" s="54" t="s">
        <v>861</v>
      </c>
      <c r="R1419" s="10" t="s">
        <v>305</v>
      </c>
      <c r="S1419" s="40"/>
      <c r="T1419" s="6" t="s">
        <v>2009</v>
      </c>
      <c r="U1419" s="6" t="str">
        <f>VLOOKUP(O1419,'Customer List'!B:C,2,)</f>
        <v>Delhi</v>
      </c>
      <c r="V1419" s="47"/>
      <c r="W1419" s="7"/>
      <c r="X1419" s="6" t="str">
        <f t="shared" si="166"/>
        <v/>
      </c>
      <c r="Y1419" s="6" t="str">
        <f t="shared" si="167"/>
        <v>Saturday</v>
      </c>
      <c r="Z1419" s="6" t="str">
        <f t="shared" si="168"/>
        <v/>
      </c>
    </row>
    <row r="1420" spans="1:26" x14ac:dyDescent="0.25">
      <c r="A1420" s="6">
        <f t="shared" si="157"/>
        <v>1419</v>
      </c>
      <c r="B1420" s="6" t="s">
        <v>2054</v>
      </c>
      <c r="C1420" s="7" t="s">
        <v>2368</v>
      </c>
      <c r="D1420" s="7">
        <v>45862</v>
      </c>
      <c r="E1420" s="24" t="s">
        <v>825</v>
      </c>
      <c r="F1420" s="26" t="e">
        <f t="shared" si="165"/>
        <v>#VALUE!</v>
      </c>
      <c r="G1420" s="8" t="s">
        <v>2055</v>
      </c>
      <c r="H1420" s="8"/>
      <c r="I1420" s="8">
        <v>5</v>
      </c>
      <c r="J1420" s="8">
        <v>5</v>
      </c>
      <c r="K1420" s="8">
        <f t="shared" si="164"/>
        <v>0</v>
      </c>
      <c r="L1420" s="6" t="s">
        <v>2221</v>
      </c>
      <c r="M1420" s="7">
        <v>45864</v>
      </c>
      <c r="N1420" s="9">
        <v>0</v>
      </c>
      <c r="O1420" s="6" t="s">
        <v>36</v>
      </c>
      <c r="P1420" s="54" t="s">
        <v>642</v>
      </c>
      <c r="Q1420" s="54" t="s">
        <v>861</v>
      </c>
      <c r="R1420" s="10" t="s">
        <v>305</v>
      </c>
      <c r="S1420" s="40" t="s">
        <v>2056</v>
      </c>
      <c r="T1420" s="6" t="s">
        <v>1993</v>
      </c>
      <c r="U1420" s="6" t="str">
        <f>VLOOKUP(O1420,'Customer List'!B:C,2,)</f>
        <v>Delhi</v>
      </c>
      <c r="V1420" s="47"/>
      <c r="W1420" s="7"/>
      <c r="X1420" s="6" t="str">
        <f t="shared" ref="X1420" si="169">IF(W1420="", "", W1420-M1420)</f>
        <v/>
      </c>
      <c r="Y1420" s="6" t="str">
        <f t="shared" ref="Y1420" si="170">IF(M1420="", "", TEXT(M1420, "dddd"))</f>
        <v>Saturday</v>
      </c>
      <c r="Z1420" s="6" t="str">
        <f t="shared" ref="Z1420" si="171">IF(W1420="", "", TEXT(W1420, "dddd"))</f>
        <v/>
      </c>
    </row>
    <row r="1421" spans="1:26" x14ac:dyDescent="0.25">
      <c r="A1421" s="6">
        <f t="shared" ref="A1421:A1484" si="172">A1420+1</f>
        <v>1420</v>
      </c>
      <c r="B1421" s="6" t="s">
        <v>2054</v>
      </c>
      <c r="C1421" s="7" t="s">
        <v>2368</v>
      </c>
      <c r="D1421" s="7">
        <v>45862</v>
      </c>
      <c r="E1421" s="24" t="s">
        <v>825</v>
      </c>
      <c r="F1421" s="26" t="e">
        <f t="shared" si="165"/>
        <v>#VALUE!</v>
      </c>
      <c r="G1421" s="8" t="s">
        <v>2057</v>
      </c>
      <c r="H1421" s="8"/>
      <c r="I1421" s="8">
        <v>1</v>
      </c>
      <c r="J1421" s="8">
        <v>1</v>
      </c>
      <c r="K1421" s="8">
        <f t="shared" si="164"/>
        <v>0</v>
      </c>
      <c r="L1421" s="6" t="s">
        <v>2097</v>
      </c>
      <c r="M1421" s="7">
        <v>45866</v>
      </c>
      <c r="N1421" s="9">
        <v>0</v>
      </c>
      <c r="O1421" s="6" t="s">
        <v>36</v>
      </c>
      <c r="P1421" s="54" t="s">
        <v>642</v>
      </c>
      <c r="Q1421" s="54" t="s">
        <v>861</v>
      </c>
      <c r="R1421" s="10">
        <v>-20</v>
      </c>
      <c r="S1421" s="40" t="s">
        <v>654</v>
      </c>
      <c r="T1421" s="6" t="s">
        <v>1993</v>
      </c>
      <c r="U1421" s="6" t="str">
        <f>VLOOKUP(O1421,'Customer List'!B:C,2,)</f>
        <v>Delhi</v>
      </c>
      <c r="V1421" s="47"/>
      <c r="W1421" s="7"/>
      <c r="X1421" s="6" t="str">
        <f t="shared" ref="X1421" si="173">IF(W1421="", "", W1421-M1421)</f>
        <v/>
      </c>
      <c r="Y1421" s="6" t="str">
        <f t="shared" ref="Y1421" si="174">IF(M1421="", "", TEXT(M1421, "dddd"))</f>
        <v>Monday</v>
      </c>
      <c r="Z1421" s="6" t="str">
        <f t="shared" ref="Z1421" si="175">IF(W1421="", "", TEXT(W1421, "dddd"))</f>
        <v/>
      </c>
    </row>
    <row r="1422" spans="1:26" x14ac:dyDescent="0.25">
      <c r="A1422" s="6">
        <f t="shared" si="172"/>
        <v>1421</v>
      </c>
      <c r="B1422" s="6">
        <v>20335</v>
      </c>
      <c r="C1422" s="7">
        <v>45861</v>
      </c>
      <c r="D1422" s="7">
        <v>45864</v>
      </c>
      <c r="E1422" s="24">
        <v>519.79999999999995</v>
      </c>
      <c r="F1422" s="26">
        <f t="shared" si="165"/>
        <v>519.79999999999995</v>
      </c>
      <c r="G1422" s="8" t="s">
        <v>596</v>
      </c>
      <c r="H1422" s="8"/>
      <c r="I1422" s="8">
        <v>1</v>
      </c>
      <c r="J1422" s="8">
        <v>1</v>
      </c>
      <c r="K1422" s="8">
        <f t="shared" si="164"/>
        <v>0</v>
      </c>
      <c r="L1422" s="6" t="s">
        <v>2151</v>
      </c>
      <c r="M1422" s="7">
        <v>45867</v>
      </c>
      <c r="N1422" s="9">
        <v>60333</v>
      </c>
      <c r="O1422" s="6" t="s">
        <v>171</v>
      </c>
      <c r="P1422" s="54">
        <v>58153777802</v>
      </c>
      <c r="Q1422" s="54" t="s">
        <v>46</v>
      </c>
      <c r="R1422" s="10">
        <v>-20</v>
      </c>
      <c r="S1422" s="40"/>
      <c r="T1422" s="6" t="s">
        <v>617</v>
      </c>
      <c r="U1422" s="6" t="str">
        <f>VLOOKUP(O1422,'Customer List'!B:C,2,)</f>
        <v>Lucknow</v>
      </c>
      <c r="V1422" s="47"/>
      <c r="W1422" s="7">
        <v>45869</v>
      </c>
      <c r="X1422" s="6">
        <f t="shared" ref="X1422" si="176">IF(W1422="", "", W1422-M1422)</f>
        <v>2</v>
      </c>
      <c r="Y1422" s="6" t="str">
        <f t="shared" ref="Y1422" si="177">IF(M1422="", "", TEXT(M1422, "dddd"))</f>
        <v>Tuesday</v>
      </c>
      <c r="Z1422" s="6" t="str">
        <f t="shared" ref="Z1422" si="178">IF(W1422="", "", TEXT(W1422, "dddd"))</f>
        <v>Thursday</v>
      </c>
    </row>
    <row r="1423" spans="1:26" x14ac:dyDescent="0.25">
      <c r="A1423" s="6">
        <f t="shared" si="172"/>
        <v>1422</v>
      </c>
      <c r="B1423" s="6" t="s">
        <v>2077</v>
      </c>
      <c r="C1423" s="7">
        <v>45856</v>
      </c>
      <c r="D1423" s="7">
        <v>45864</v>
      </c>
      <c r="E1423" s="24">
        <v>53.9</v>
      </c>
      <c r="F1423" s="26">
        <f t="shared" si="165"/>
        <v>53.9</v>
      </c>
      <c r="G1423" s="8">
        <v>100236</v>
      </c>
      <c r="H1423" s="8"/>
      <c r="I1423" s="8">
        <v>1</v>
      </c>
      <c r="J1423" s="8">
        <v>1</v>
      </c>
      <c r="K1423" s="8">
        <f t="shared" si="164"/>
        <v>0</v>
      </c>
      <c r="L1423" s="6" t="s">
        <v>2132</v>
      </c>
      <c r="M1423" s="7">
        <v>45866</v>
      </c>
      <c r="N1423" s="9">
        <v>8712.5499999999993</v>
      </c>
      <c r="O1423" s="6" t="s">
        <v>338</v>
      </c>
      <c r="P1423" s="54">
        <v>58153726212</v>
      </c>
      <c r="Q1423" s="54" t="s">
        <v>46</v>
      </c>
      <c r="R1423" s="10" t="s">
        <v>2074</v>
      </c>
      <c r="S1423" s="40"/>
      <c r="T1423" s="6" t="s">
        <v>2073</v>
      </c>
      <c r="U1423" s="6" t="str">
        <f>VLOOKUP(O1423,'Customer List'!B:C,2,)</f>
        <v>Banglore</v>
      </c>
      <c r="V1423" s="47"/>
      <c r="W1423" s="7">
        <v>45867</v>
      </c>
      <c r="X1423" s="6">
        <f t="shared" ref="X1423:X1486" si="179">IF(W1423="", "", W1423-M1423)</f>
        <v>1</v>
      </c>
      <c r="Y1423" s="6" t="str">
        <f t="shared" ref="Y1423:Y1486" si="180">IF(M1423="", "", TEXT(M1423, "dddd"))</f>
        <v>Monday</v>
      </c>
      <c r="Z1423" s="6" t="str">
        <f t="shared" ref="Z1423:Z1486" si="181">IF(W1423="", "", TEXT(W1423, "dddd"))</f>
        <v>Tuesday</v>
      </c>
    </row>
    <row r="1424" spans="1:26" x14ac:dyDescent="0.25">
      <c r="A1424" s="6">
        <f t="shared" si="172"/>
        <v>1423</v>
      </c>
      <c r="B1424" s="6" t="s">
        <v>2077</v>
      </c>
      <c r="C1424" s="7">
        <v>45856</v>
      </c>
      <c r="D1424" s="7">
        <v>45864</v>
      </c>
      <c r="E1424" s="24">
        <v>50.4</v>
      </c>
      <c r="F1424" s="26">
        <f t="shared" si="165"/>
        <v>50.4</v>
      </c>
      <c r="G1424" s="8">
        <v>100408</v>
      </c>
      <c r="H1424" s="8"/>
      <c r="I1424" s="8">
        <v>1</v>
      </c>
      <c r="J1424" s="8">
        <v>1</v>
      </c>
      <c r="K1424" s="8">
        <f t="shared" si="164"/>
        <v>0</v>
      </c>
      <c r="L1424" s="6" t="s">
        <v>2132</v>
      </c>
      <c r="M1424" s="7">
        <v>45866</v>
      </c>
      <c r="N1424" s="9">
        <v>8146.8</v>
      </c>
      <c r="O1424" s="6" t="s">
        <v>338</v>
      </c>
      <c r="P1424" s="54">
        <v>58153726212</v>
      </c>
      <c r="Q1424" s="54" t="s">
        <v>46</v>
      </c>
      <c r="R1424" s="10" t="s">
        <v>2074</v>
      </c>
      <c r="S1424" s="40"/>
      <c r="T1424" s="6" t="s">
        <v>2073</v>
      </c>
      <c r="U1424" s="6" t="str">
        <f>VLOOKUP(O1424,'Customer List'!B:C,2,)</f>
        <v>Banglore</v>
      </c>
      <c r="V1424" s="47"/>
      <c r="W1424" s="7">
        <v>45867</v>
      </c>
      <c r="X1424" s="6">
        <f t="shared" si="179"/>
        <v>1</v>
      </c>
      <c r="Y1424" s="6" t="str">
        <f t="shared" si="180"/>
        <v>Monday</v>
      </c>
      <c r="Z1424" s="6" t="str">
        <f t="shared" si="181"/>
        <v>Tuesday</v>
      </c>
    </row>
    <row r="1425" spans="1:26" x14ac:dyDescent="0.25">
      <c r="A1425" s="6">
        <f t="shared" si="172"/>
        <v>1424</v>
      </c>
      <c r="B1425" s="6" t="s">
        <v>2077</v>
      </c>
      <c r="C1425" s="7">
        <v>45856</v>
      </c>
      <c r="D1425" s="7">
        <v>45864</v>
      </c>
      <c r="E1425" s="24">
        <v>138.6</v>
      </c>
      <c r="F1425" s="26">
        <f t="shared" si="165"/>
        <v>277.2</v>
      </c>
      <c r="G1425" s="8">
        <v>100722</v>
      </c>
      <c r="H1425" s="8"/>
      <c r="I1425" s="8">
        <v>2</v>
      </c>
      <c r="J1425" s="8">
        <v>2</v>
      </c>
      <c r="K1425" s="8">
        <f t="shared" si="164"/>
        <v>0</v>
      </c>
      <c r="L1425" s="6" t="s">
        <v>2134</v>
      </c>
      <c r="M1425" s="7">
        <v>45866</v>
      </c>
      <c r="N1425" s="9">
        <v>42966</v>
      </c>
      <c r="O1425" s="6" t="s">
        <v>2198</v>
      </c>
      <c r="P1425" s="54">
        <v>58153727203</v>
      </c>
      <c r="Q1425" s="54" t="s">
        <v>46</v>
      </c>
      <c r="R1425" s="10" t="s">
        <v>2074</v>
      </c>
      <c r="S1425" s="40"/>
      <c r="T1425" s="6" t="s">
        <v>2073</v>
      </c>
      <c r="U1425" s="6" t="str">
        <f>VLOOKUP(O1425,'Customer List'!B:C,2,)</f>
        <v>Gujrat</v>
      </c>
      <c r="V1425" s="47"/>
      <c r="W1425" s="7">
        <v>45868</v>
      </c>
      <c r="X1425" s="6">
        <f t="shared" si="179"/>
        <v>2</v>
      </c>
      <c r="Y1425" s="6" t="str">
        <f t="shared" si="180"/>
        <v>Monday</v>
      </c>
      <c r="Z1425" s="6" t="str">
        <f t="shared" si="181"/>
        <v>Wednesday</v>
      </c>
    </row>
    <row r="1426" spans="1:26" x14ac:dyDescent="0.25">
      <c r="A1426" s="6">
        <f t="shared" si="172"/>
        <v>1425</v>
      </c>
      <c r="B1426" s="6" t="s">
        <v>2077</v>
      </c>
      <c r="C1426" s="7">
        <v>45856</v>
      </c>
      <c r="D1426" s="7">
        <v>45864</v>
      </c>
      <c r="E1426" s="24">
        <v>50.4</v>
      </c>
      <c r="F1426" s="26">
        <f t="shared" si="165"/>
        <v>50.4</v>
      </c>
      <c r="G1426" s="8">
        <v>100723</v>
      </c>
      <c r="H1426" s="8"/>
      <c r="I1426" s="8">
        <v>1</v>
      </c>
      <c r="J1426" s="8">
        <v>1</v>
      </c>
      <c r="K1426" s="8">
        <f t="shared" si="164"/>
        <v>0</v>
      </c>
      <c r="L1426" s="6" t="s">
        <v>2132</v>
      </c>
      <c r="M1426" s="7">
        <v>45866</v>
      </c>
      <c r="N1426" s="9">
        <v>8146.8</v>
      </c>
      <c r="O1426" s="6" t="s">
        <v>338</v>
      </c>
      <c r="P1426" s="54">
        <v>58153726212</v>
      </c>
      <c r="Q1426" s="54" t="s">
        <v>46</v>
      </c>
      <c r="R1426" s="10" t="s">
        <v>2074</v>
      </c>
      <c r="S1426" s="40"/>
      <c r="T1426" s="6" t="s">
        <v>2073</v>
      </c>
      <c r="U1426" s="6" t="str">
        <f>VLOOKUP(O1426,'Customer List'!B:C,2,)</f>
        <v>Banglore</v>
      </c>
      <c r="V1426" s="47"/>
      <c r="W1426" s="7">
        <v>45867</v>
      </c>
      <c r="X1426" s="6">
        <f t="shared" si="179"/>
        <v>1</v>
      </c>
      <c r="Y1426" s="6" t="str">
        <f t="shared" si="180"/>
        <v>Monday</v>
      </c>
      <c r="Z1426" s="6" t="str">
        <f t="shared" si="181"/>
        <v>Tuesday</v>
      </c>
    </row>
    <row r="1427" spans="1:26" x14ac:dyDescent="0.25">
      <c r="A1427" s="6">
        <f t="shared" si="172"/>
        <v>1426</v>
      </c>
      <c r="B1427" s="6" t="s">
        <v>2077</v>
      </c>
      <c r="C1427" s="7">
        <v>45856</v>
      </c>
      <c r="D1427" s="7">
        <v>45864</v>
      </c>
      <c r="E1427" s="24">
        <v>204.75</v>
      </c>
      <c r="F1427" s="26">
        <f t="shared" si="165"/>
        <v>409.5</v>
      </c>
      <c r="G1427" s="8">
        <v>100742</v>
      </c>
      <c r="H1427" s="8"/>
      <c r="I1427" s="8">
        <v>2</v>
      </c>
      <c r="J1427" s="8">
        <v>2</v>
      </c>
      <c r="K1427" s="8">
        <f t="shared" si="164"/>
        <v>0</v>
      </c>
      <c r="L1427" s="6" t="s">
        <v>2134</v>
      </c>
      <c r="M1427" s="7">
        <v>45866</v>
      </c>
      <c r="N1427" s="9">
        <v>59241</v>
      </c>
      <c r="O1427" s="6" t="s">
        <v>2198</v>
      </c>
      <c r="P1427" s="54">
        <v>58153727203</v>
      </c>
      <c r="Q1427" s="54" t="s">
        <v>46</v>
      </c>
      <c r="R1427" s="10" t="s">
        <v>2074</v>
      </c>
      <c r="S1427" s="40"/>
      <c r="T1427" s="6" t="s">
        <v>2073</v>
      </c>
      <c r="U1427" s="6" t="str">
        <f>VLOOKUP(O1427,'Customer List'!B:C,2,)</f>
        <v>Gujrat</v>
      </c>
      <c r="V1427" s="47"/>
      <c r="W1427" s="7">
        <v>45868</v>
      </c>
      <c r="X1427" s="6">
        <f t="shared" si="179"/>
        <v>2</v>
      </c>
      <c r="Y1427" s="6" t="str">
        <f t="shared" si="180"/>
        <v>Monday</v>
      </c>
      <c r="Z1427" s="6" t="str">
        <f t="shared" si="181"/>
        <v>Wednesday</v>
      </c>
    </row>
    <row r="1428" spans="1:26" x14ac:dyDescent="0.25">
      <c r="A1428" s="6">
        <f t="shared" si="172"/>
        <v>1427</v>
      </c>
      <c r="B1428" s="6" t="s">
        <v>2077</v>
      </c>
      <c r="C1428" s="7">
        <v>45856</v>
      </c>
      <c r="D1428" s="7">
        <v>45864</v>
      </c>
      <c r="E1428" s="24">
        <v>37.799999999999997</v>
      </c>
      <c r="F1428" s="26">
        <f t="shared" si="165"/>
        <v>37.799999999999997</v>
      </c>
      <c r="G1428" s="8">
        <v>101319</v>
      </c>
      <c r="H1428" s="8"/>
      <c r="I1428" s="8">
        <v>1</v>
      </c>
      <c r="J1428" s="8">
        <v>1</v>
      </c>
      <c r="K1428" s="8">
        <f t="shared" si="164"/>
        <v>0</v>
      </c>
      <c r="L1428" s="6" t="s">
        <v>2140</v>
      </c>
      <c r="M1428" s="7">
        <v>45866</v>
      </c>
      <c r="N1428" s="9">
        <v>5440</v>
      </c>
      <c r="O1428" s="6" t="s">
        <v>2069</v>
      </c>
      <c r="P1428" s="54">
        <v>58153726595</v>
      </c>
      <c r="Q1428" s="54" t="s">
        <v>46</v>
      </c>
      <c r="R1428" s="10" t="s">
        <v>2074</v>
      </c>
      <c r="S1428" s="40"/>
      <c r="T1428" s="6" t="s">
        <v>2073</v>
      </c>
      <c r="U1428" s="6" t="str">
        <f>VLOOKUP(O1428,'Customer List'!B:C,2,)</f>
        <v>Pune</v>
      </c>
      <c r="V1428" s="47"/>
      <c r="W1428" s="7">
        <v>45867</v>
      </c>
      <c r="X1428" s="6">
        <f t="shared" si="179"/>
        <v>1</v>
      </c>
      <c r="Y1428" s="6" t="str">
        <f t="shared" si="180"/>
        <v>Monday</v>
      </c>
      <c r="Z1428" s="6" t="str">
        <f t="shared" si="181"/>
        <v>Tuesday</v>
      </c>
    </row>
    <row r="1429" spans="1:26" x14ac:dyDescent="0.25">
      <c r="A1429" s="6">
        <f t="shared" si="172"/>
        <v>1428</v>
      </c>
      <c r="B1429" s="6" t="s">
        <v>2077</v>
      </c>
      <c r="C1429" s="7">
        <v>45856</v>
      </c>
      <c r="D1429" s="7">
        <v>45864</v>
      </c>
      <c r="E1429" s="24">
        <v>181.5</v>
      </c>
      <c r="F1429" s="26">
        <f t="shared" si="165"/>
        <v>181.5</v>
      </c>
      <c r="G1429" s="8">
        <v>102127</v>
      </c>
      <c r="H1429" s="8"/>
      <c r="I1429" s="8">
        <v>1</v>
      </c>
      <c r="J1429" s="8">
        <v>1</v>
      </c>
      <c r="K1429" s="8">
        <f t="shared" ref="K1429:K1492" si="182">I1429-J1429</f>
        <v>0</v>
      </c>
      <c r="L1429" s="6" t="s">
        <v>2132</v>
      </c>
      <c r="M1429" s="7">
        <v>45866</v>
      </c>
      <c r="N1429" s="9">
        <v>27382.3</v>
      </c>
      <c r="O1429" s="6" t="s">
        <v>338</v>
      </c>
      <c r="P1429" s="54">
        <v>58153726212</v>
      </c>
      <c r="Q1429" s="54" t="s">
        <v>46</v>
      </c>
      <c r="R1429" s="10" t="s">
        <v>2074</v>
      </c>
      <c r="S1429" s="40"/>
      <c r="T1429" s="6" t="s">
        <v>2073</v>
      </c>
      <c r="U1429" s="6" t="str">
        <f>VLOOKUP(O1429,'Customer List'!B:C,2,)</f>
        <v>Banglore</v>
      </c>
      <c r="V1429" s="47"/>
      <c r="W1429" s="7">
        <v>45867</v>
      </c>
      <c r="X1429" s="6">
        <f t="shared" si="179"/>
        <v>1</v>
      </c>
      <c r="Y1429" s="6" t="str">
        <f t="shared" si="180"/>
        <v>Monday</v>
      </c>
      <c r="Z1429" s="6" t="str">
        <f t="shared" si="181"/>
        <v>Tuesday</v>
      </c>
    </row>
    <row r="1430" spans="1:26" x14ac:dyDescent="0.25">
      <c r="A1430" s="6">
        <f t="shared" si="172"/>
        <v>1429</v>
      </c>
      <c r="B1430" s="6" t="s">
        <v>2077</v>
      </c>
      <c r="C1430" s="7">
        <v>45856</v>
      </c>
      <c r="D1430" s="7">
        <v>45864</v>
      </c>
      <c r="E1430" s="24">
        <v>168.7</v>
      </c>
      <c r="F1430" s="26">
        <f t="shared" si="165"/>
        <v>168.7</v>
      </c>
      <c r="G1430" s="8">
        <v>102720</v>
      </c>
      <c r="H1430" s="8"/>
      <c r="I1430" s="8">
        <v>1</v>
      </c>
      <c r="J1430" s="8">
        <v>1</v>
      </c>
      <c r="K1430" s="8">
        <f t="shared" si="182"/>
        <v>0</v>
      </c>
      <c r="L1430" s="6" t="s">
        <v>2127</v>
      </c>
      <c r="M1430" s="7">
        <v>45866</v>
      </c>
      <c r="N1430" s="9">
        <v>20605.5</v>
      </c>
      <c r="O1430" s="6" t="s">
        <v>248</v>
      </c>
      <c r="P1430" s="54">
        <v>58153726466</v>
      </c>
      <c r="Q1430" s="54" t="s">
        <v>46</v>
      </c>
      <c r="R1430" s="10" t="s">
        <v>2074</v>
      </c>
      <c r="S1430" s="40"/>
      <c r="T1430" s="6" t="s">
        <v>2073</v>
      </c>
      <c r="U1430" s="6" t="str">
        <f>VLOOKUP(O1430,'Customer List'!B:C,2,)</f>
        <v>Mumbai</v>
      </c>
      <c r="V1430" s="47"/>
      <c r="W1430" s="7">
        <v>45867</v>
      </c>
      <c r="X1430" s="6">
        <f t="shared" si="179"/>
        <v>1</v>
      </c>
      <c r="Y1430" s="6" t="str">
        <f t="shared" si="180"/>
        <v>Monday</v>
      </c>
      <c r="Z1430" s="6" t="str">
        <f t="shared" si="181"/>
        <v>Tuesday</v>
      </c>
    </row>
    <row r="1431" spans="1:26" x14ac:dyDescent="0.25">
      <c r="A1431" s="6">
        <f t="shared" si="172"/>
        <v>1430</v>
      </c>
      <c r="B1431" s="6" t="s">
        <v>2077</v>
      </c>
      <c r="C1431" s="7">
        <v>45856</v>
      </c>
      <c r="D1431" s="7">
        <v>45864</v>
      </c>
      <c r="E1431" s="24">
        <v>150.5</v>
      </c>
      <c r="F1431" s="26">
        <f t="shared" si="165"/>
        <v>150.5</v>
      </c>
      <c r="G1431" s="8">
        <v>103020</v>
      </c>
      <c r="H1431" s="8"/>
      <c r="I1431" s="8">
        <v>1</v>
      </c>
      <c r="J1431" s="8">
        <v>1</v>
      </c>
      <c r="K1431" s="8">
        <f t="shared" si="182"/>
        <v>0</v>
      </c>
      <c r="L1431" s="6" t="s">
        <v>2126</v>
      </c>
      <c r="M1431" s="7">
        <v>45866</v>
      </c>
      <c r="N1431" s="9">
        <v>18382.5</v>
      </c>
      <c r="O1431" s="6" t="s">
        <v>248</v>
      </c>
      <c r="P1431" s="54">
        <v>58153726466</v>
      </c>
      <c r="Q1431" s="54" t="s">
        <v>46</v>
      </c>
      <c r="R1431" s="10" t="s">
        <v>2074</v>
      </c>
      <c r="S1431" s="40"/>
      <c r="T1431" s="6" t="s">
        <v>2073</v>
      </c>
      <c r="U1431" s="6" t="str">
        <f>VLOOKUP(O1431,'Customer List'!B:C,2,)</f>
        <v>Mumbai</v>
      </c>
      <c r="V1431" s="47"/>
      <c r="W1431" s="7">
        <v>45867</v>
      </c>
      <c r="X1431" s="6">
        <f t="shared" si="179"/>
        <v>1</v>
      </c>
      <c r="Y1431" s="6" t="str">
        <f t="shared" si="180"/>
        <v>Monday</v>
      </c>
      <c r="Z1431" s="6" t="str">
        <f t="shared" si="181"/>
        <v>Tuesday</v>
      </c>
    </row>
    <row r="1432" spans="1:26" x14ac:dyDescent="0.25">
      <c r="A1432" s="6">
        <f t="shared" si="172"/>
        <v>1431</v>
      </c>
      <c r="B1432" s="6" t="s">
        <v>2077</v>
      </c>
      <c r="C1432" s="7">
        <v>45856</v>
      </c>
      <c r="D1432" s="7">
        <v>45864</v>
      </c>
      <c r="E1432" s="24">
        <v>204.75</v>
      </c>
      <c r="F1432" s="26">
        <f t="shared" si="165"/>
        <v>409.5</v>
      </c>
      <c r="G1432" s="8">
        <v>103149</v>
      </c>
      <c r="H1432" s="8"/>
      <c r="I1432" s="8">
        <v>2</v>
      </c>
      <c r="J1432" s="8">
        <v>2</v>
      </c>
      <c r="K1432" s="8">
        <f t="shared" si="182"/>
        <v>0</v>
      </c>
      <c r="L1432" s="6" t="s">
        <v>2127</v>
      </c>
      <c r="M1432" s="7">
        <v>45866</v>
      </c>
      <c r="N1432" s="9">
        <v>46683</v>
      </c>
      <c r="O1432" s="6" t="s">
        <v>248</v>
      </c>
      <c r="P1432" s="54">
        <v>58153726466</v>
      </c>
      <c r="Q1432" s="54" t="s">
        <v>46</v>
      </c>
      <c r="R1432" s="10" t="s">
        <v>2074</v>
      </c>
      <c r="S1432" s="40"/>
      <c r="T1432" s="6" t="s">
        <v>2073</v>
      </c>
      <c r="U1432" s="6" t="str">
        <f>VLOOKUP(O1432,'Customer List'!B:C,2,)</f>
        <v>Mumbai</v>
      </c>
      <c r="V1432" s="47"/>
      <c r="W1432" s="7">
        <v>45867</v>
      </c>
      <c r="X1432" s="6">
        <f t="shared" si="179"/>
        <v>1</v>
      </c>
      <c r="Y1432" s="6" t="str">
        <f t="shared" si="180"/>
        <v>Monday</v>
      </c>
      <c r="Z1432" s="6" t="str">
        <f t="shared" si="181"/>
        <v>Tuesday</v>
      </c>
    </row>
    <row r="1433" spans="1:26" x14ac:dyDescent="0.25">
      <c r="A1433" s="6">
        <f t="shared" si="172"/>
        <v>1432</v>
      </c>
      <c r="B1433" s="6" t="s">
        <v>2077</v>
      </c>
      <c r="C1433" s="7">
        <v>45856</v>
      </c>
      <c r="D1433" s="7">
        <v>45864</v>
      </c>
      <c r="E1433" s="24">
        <v>217.7</v>
      </c>
      <c r="F1433" s="26">
        <f t="shared" si="165"/>
        <v>217.7</v>
      </c>
      <c r="G1433" s="8">
        <v>105720</v>
      </c>
      <c r="H1433" s="8"/>
      <c r="I1433" s="8">
        <v>1</v>
      </c>
      <c r="J1433" s="8">
        <v>1</v>
      </c>
      <c r="K1433" s="8">
        <f t="shared" si="182"/>
        <v>0</v>
      </c>
      <c r="L1433" s="6" t="s">
        <v>2126</v>
      </c>
      <c r="M1433" s="7">
        <v>45866</v>
      </c>
      <c r="N1433" s="9">
        <v>26590.5</v>
      </c>
      <c r="O1433" s="6" t="s">
        <v>248</v>
      </c>
      <c r="P1433" s="54">
        <v>58153726466</v>
      </c>
      <c r="Q1433" s="54" t="s">
        <v>46</v>
      </c>
      <c r="R1433" s="10" t="s">
        <v>2074</v>
      </c>
      <c r="S1433" s="40"/>
      <c r="T1433" s="6" t="s">
        <v>2073</v>
      </c>
      <c r="U1433" s="6" t="str">
        <f>VLOOKUP(O1433,'Customer List'!B:C,2,)</f>
        <v>Mumbai</v>
      </c>
      <c r="V1433" s="47"/>
      <c r="W1433" s="7">
        <v>45867</v>
      </c>
      <c r="X1433" s="6">
        <f t="shared" si="179"/>
        <v>1</v>
      </c>
      <c r="Y1433" s="6" t="str">
        <f t="shared" si="180"/>
        <v>Monday</v>
      </c>
      <c r="Z1433" s="6" t="str">
        <f t="shared" si="181"/>
        <v>Tuesday</v>
      </c>
    </row>
    <row r="1434" spans="1:26" x14ac:dyDescent="0.25">
      <c r="A1434" s="6">
        <f t="shared" si="172"/>
        <v>1433</v>
      </c>
      <c r="B1434" s="6" t="s">
        <v>2077</v>
      </c>
      <c r="C1434" s="7">
        <v>45856</v>
      </c>
      <c r="D1434" s="7">
        <v>45864</v>
      </c>
      <c r="E1434" s="24">
        <v>194.25</v>
      </c>
      <c r="F1434" s="26">
        <f t="shared" si="165"/>
        <v>194.25</v>
      </c>
      <c r="G1434" s="8">
        <v>106312</v>
      </c>
      <c r="H1434" s="8"/>
      <c r="I1434" s="8">
        <v>1</v>
      </c>
      <c r="J1434" s="8">
        <v>1</v>
      </c>
      <c r="K1434" s="8">
        <f t="shared" si="182"/>
        <v>0</v>
      </c>
      <c r="L1434" s="6" t="s">
        <v>2132</v>
      </c>
      <c r="M1434" s="7">
        <v>45866</v>
      </c>
      <c r="N1434" s="9">
        <v>29305.85</v>
      </c>
      <c r="O1434" s="6" t="s">
        <v>338</v>
      </c>
      <c r="P1434" s="54">
        <v>58153726212</v>
      </c>
      <c r="Q1434" s="54" t="s">
        <v>46</v>
      </c>
      <c r="R1434" s="10" t="s">
        <v>2074</v>
      </c>
      <c r="S1434" s="40"/>
      <c r="T1434" s="6" t="s">
        <v>2073</v>
      </c>
      <c r="U1434" s="6" t="str">
        <f>VLOOKUP(O1434,'Customer List'!B:C,2,)</f>
        <v>Banglore</v>
      </c>
      <c r="V1434" s="47"/>
      <c r="W1434" s="7">
        <v>45867</v>
      </c>
      <c r="X1434" s="6">
        <f t="shared" si="179"/>
        <v>1</v>
      </c>
      <c r="Y1434" s="6" t="str">
        <f t="shared" si="180"/>
        <v>Monday</v>
      </c>
      <c r="Z1434" s="6" t="str">
        <f t="shared" si="181"/>
        <v>Tuesday</v>
      </c>
    </row>
    <row r="1435" spans="1:26" x14ac:dyDescent="0.25">
      <c r="A1435" s="6">
        <f t="shared" si="172"/>
        <v>1434</v>
      </c>
      <c r="B1435" s="6" t="s">
        <v>2077</v>
      </c>
      <c r="C1435" s="7">
        <v>45856</v>
      </c>
      <c r="D1435" s="7">
        <v>45864</v>
      </c>
      <c r="E1435" s="24">
        <v>186.9</v>
      </c>
      <c r="F1435" s="26">
        <f t="shared" si="165"/>
        <v>186.9</v>
      </c>
      <c r="G1435" s="8">
        <v>108112</v>
      </c>
      <c r="H1435" s="8"/>
      <c r="I1435" s="8">
        <v>1</v>
      </c>
      <c r="J1435" s="8">
        <v>1</v>
      </c>
      <c r="K1435" s="8">
        <f t="shared" si="182"/>
        <v>0</v>
      </c>
      <c r="L1435" s="6" t="s">
        <v>2126</v>
      </c>
      <c r="M1435" s="7">
        <v>45866</v>
      </c>
      <c r="N1435" s="9">
        <v>22828.5</v>
      </c>
      <c r="O1435" s="6" t="s">
        <v>248</v>
      </c>
      <c r="P1435" s="54">
        <v>58153726466</v>
      </c>
      <c r="Q1435" s="54" t="s">
        <v>46</v>
      </c>
      <c r="R1435" s="10" t="s">
        <v>2074</v>
      </c>
      <c r="S1435" s="40"/>
      <c r="T1435" s="6" t="s">
        <v>2073</v>
      </c>
      <c r="U1435" s="6" t="str">
        <f>VLOOKUP(O1435,'Customer List'!B:C,2,)</f>
        <v>Mumbai</v>
      </c>
      <c r="V1435" s="47"/>
      <c r="W1435" s="7">
        <v>45867</v>
      </c>
      <c r="X1435" s="6">
        <f t="shared" si="179"/>
        <v>1</v>
      </c>
      <c r="Y1435" s="6" t="str">
        <f t="shared" si="180"/>
        <v>Monday</v>
      </c>
      <c r="Z1435" s="6" t="str">
        <f t="shared" si="181"/>
        <v>Tuesday</v>
      </c>
    </row>
    <row r="1436" spans="1:26" x14ac:dyDescent="0.25">
      <c r="A1436" s="6">
        <f t="shared" si="172"/>
        <v>1435</v>
      </c>
      <c r="B1436" s="6" t="s">
        <v>2077</v>
      </c>
      <c r="C1436" s="7">
        <v>45856</v>
      </c>
      <c r="D1436" s="7">
        <v>45864</v>
      </c>
      <c r="E1436" s="24">
        <v>214.5</v>
      </c>
      <c r="F1436" s="26">
        <f t="shared" si="165"/>
        <v>429</v>
      </c>
      <c r="G1436" s="8">
        <v>115555</v>
      </c>
      <c r="H1436" s="8"/>
      <c r="I1436" s="8">
        <v>2</v>
      </c>
      <c r="J1436" s="8">
        <v>2</v>
      </c>
      <c r="K1436" s="8">
        <f t="shared" si="182"/>
        <v>0</v>
      </c>
      <c r="L1436" s="6" t="s">
        <v>2126</v>
      </c>
      <c r="M1436" s="7">
        <v>45866</v>
      </c>
      <c r="N1436" s="9">
        <v>48906</v>
      </c>
      <c r="O1436" s="6" t="s">
        <v>248</v>
      </c>
      <c r="P1436" s="54">
        <v>58153726466</v>
      </c>
      <c r="Q1436" s="54" t="s">
        <v>46</v>
      </c>
      <c r="R1436" s="10" t="s">
        <v>2074</v>
      </c>
      <c r="S1436" s="40"/>
      <c r="T1436" s="6" t="s">
        <v>2073</v>
      </c>
      <c r="U1436" s="6" t="str">
        <f>VLOOKUP(O1436,'Customer List'!B:C,2,)</f>
        <v>Mumbai</v>
      </c>
      <c r="V1436" s="47"/>
      <c r="W1436" s="7">
        <v>45867</v>
      </c>
      <c r="X1436" s="6">
        <f t="shared" si="179"/>
        <v>1</v>
      </c>
      <c r="Y1436" s="6" t="str">
        <f t="shared" si="180"/>
        <v>Monday</v>
      </c>
      <c r="Z1436" s="6" t="str">
        <f t="shared" si="181"/>
        <v>Tuesday</v>
      </c>
    </row>
    <row r="1437" spans="1:26" x14ac:dyDescent="0.25">
      <c r="A1437" s="6">
        <f t="shared" si="172"/>
        <v>1436</v>
      </c>
      <c r="B1437" s="6" t="s">
        <v>2077</v>
      </c>
      <c r="C1437" s="7">
        <v>45856</v>
      </c>
      <c r="D1437" s="7">
        <v>45864</v>
      </c>
      <c r="E1437" s="24">
        <v>217.7</v>
      </c>
      <c r="F1437" s="26">
        <f t="shared" si="165"/>
        <v>217.7</v>
      </c>
      <c r="G1437" s="8">
        <v>116122</v>
      </c>
      <c r="H1437" s="8"/>
      <c r="I1437" s="8">
        <v>1</v>
      </c>
      <c r="J1437" s="8">
        <v>1</v>
      </c>
      <c r="K1437" s="8">
        <f t="shared" si="182"/>
        <v>0</v>
      </c>
      <c r="L1437" s="6" t="s">
        <v>2143</v>
      </c>
      <c r="M1437" s="7">
        <v>45866</v>
      </c>
      <c r="N1437" s="9">
        <v>26590.5</v>
      </c>
      <c r="O1437" s="6" t="s">
        <v>22</v>
      </c>
      <c r="P1437" s="54"/>
      <c r="Q1437" s="54"/>
      <c r="R1437" s="10" t="s">
        <v>2074</v>
      </c>
      <c r="S1437" s="40"/>
      <c r="T1437" s="6" t="s">
        <v>2073</v>
      </c>
      <c r="U1437" s="6" t="str">
        <f>VLOOKUP(O1437,'Customer List'!B:C,2,)</f>
        <v>Delhi</v>
      </c>
      <c r="V1437" s="47"/>
      <c r="W1437" s="7"/>
      <c r="X1437" s="6" t="str">
        <f t="shared" si="179"/>
        <v/>
      </c>
      <c r="Y1437" s="6" t="str">
        <f t="shared" si="180"/>
        <v>Monday</v>
      </c>
      <c r="Z1437" s="6" t="str">
        <f t="shared" si="181"/>
        <v/>
      </c>
    </row>
    <row r="1438" spans="1:26" x14ac:dyDescent="0.25">
      <c r="A1438" s="6">
        <f t="shared" si="172"/>
        <v>1437</v>
      </c>
      <c r="B1438" s="6" t="s">
        <v>2077</v>
      </c>
      <c r="C1438" s="7">
        <v>45856</v>
      </c>
      <c r="D1438" s="7">
        <v>45864</v>
      </c>
      <c r="E1438" s="24">
        <v>189.75</v>
      </c>
      <c r="F1438" s="26">
        <f t="shared" si="165"/>
        <v>379.5</v>
      </c>
      <c r="G1438" s="8">
        <v>126631</v>
      </c>
      <c r="H1438" s="8"/>
      <c r="I1438" s="8">
        <v>2</v>
      </c>
      <c r="J1438" s="8">
        <v>2</v>
      </c>
      <c r="K1438" s="8">
        <f t="shared" si="182"/>
        <v>0</v>
      </c>
      <c r="L1438" s="6" t="s">
        <v>2127</v>
      </c>
      <c r="M1438" s="7">
        <v>45866</v>
      </c>
      <c r="N1438" s="9">
        <v>43263</v>
      </c>
      <c r="O1438" s="6" t="s">
        <v>248</v>
      </c>
      <c r="P1438" s="54">
        <v>58153726466</v>
      </c>
      <c r="Q1438" s="54" t="s">
        <v>46</v>
      </c>
      <c r="R1438" s="10" t="s">
        <v>2074</v>
      </c>
      <c r="S1438" s="40"/>
      <c r="T1438" s="6" t="s">
        <v>2073</v>
      </c>
      <c r="U1438" s="6" t="str">
        <f>VLOOKUP(O1438,'Customer List'!B:C,2,)</f>
        <v>Mumbai</v>
      </c>
      <c r="V1438" s="47"/>
      <c r="W1438" s="7">
        <v>45867</v>
      </c>
      <c r="X1438" s="6">
        <f t="shared" si="179"/>
        <v>1</v>
      </c>
      <c r="Y1438" s="6" t="str">
        <f t="shared" si="180"/>
        <v>Monday</v>
      </c>
      <c r="Z1438" s="6" t="str">
        <f t="shared" si="181"/>
        <v>Tuesday</v>
      </c>
    </row>
    <row r="1439" spans="1:26" x14ac:dyDescent="0.25">
      <c r="A1439" s="6">
        <f t="shared" si="172"/>
        <v>1438</v>
      </c>
      <c r="B1439" s="6" t="s">
        <v>2077</v>
      </c>
      <c r="C1439" s="7">
        <v>45856</v>
      </c>
      <c r="D1439" s="7">
        <v>45864</v>
      </c>
      <c r="E1439" s="24">
        <v>377.3</v>
      </c>
      <c r="F1439" s="26">
        <f t="shared" si="165"/>
        <v>377.3</v>
      </c>
      <c r="G1439" s="8">
        <v>127031</v>
      </c>
      <c r="H1439" s="8"/>
      <c r="I1439" s="8">
        <v>1</v>
      </c>
      <c r="J1439" s="8">
        <v>1</v>
      </c>
      <c r="K1439" s="8">
        <f t="shared" si="182"/>
        <v>0</v>
      </c>
      <c r="L1439" s="6" t="s">
        <v>2154</v>
      </c>
      <c r="M1439" s="7">
        <v>45867</v>
      </c>
      <c r="N1439" s="9">
        <v>58781.5</v>
      </c>
      <c r="O1439" s="6" t="s">
        <v>32</v>
      </c>
      <c r="P1439" s="54" t="s">
        <v>2107</v>
      </c>
      <c r="Q1439" s="54" t="s">
        <v>46</v>
      </c>
      <c r="R1439" s="10" t="s">
        <v>2074</v>
      </c>
      <c r="S1439" s="40"/>
      <c r="T1439" s="6" t="s">
        <v>2073</v>
      </c>
      <c r="U1439" s="6" t="str">
        <f>VLOOKUP(O1439,'Customer List'!B:C,2,)</f>
        <v>Chandigarh</v>
      </c>
      <c r="V1439" s="47"/>
      <c r="W1439" s="7">
        <v>45868</v>
      </c>
      <c r="X1439" s="6">
        <f t="shared" si="179"/>
        <v>1</v>
      </c>
      <c r="Y1439" s="6" t="str">
        <f t="shared" si="180"/>
        <v>Tuesday</v>
      </c>
      <c r="Z1439" s="6" t="str">
        <f t="shared" si="181"/>
        <v>Wednesday</v>
      </c>
    </row>
    <row r="1440" spans="1:26" x14ac:dyDescent="0.25">
      <c r="A1440" s="6">
        <f t="shared" si="172"/>
        <v>1439</v>
      </c>
      <c r="B1440" s="6" t="s">
        <v>2077</v>
      </c>
      <c r="C1440" s="7">
        <v>45856</v>
      </c>
      <c r="D1440" s="7">
        <v>45864</v>
      </c>
      <c r="E1440" s="24">
        <v>205.1</v>
      </c>
      <c r="F1440" s="26">
        <f t="shared" si="165"/>
        <v>205.1</v>
      </c>
      <c r="G1440" s="8">
        <v>127106</v>
      </c>
      <c r="H1440" s="8"/>
      <c r="I1440" s="8">
        <v>1</v>
      </c>
      <c r="J1440" s="8">
        <v>1</v>
      </c>
      <c r="K1440" s="8">
        <f t="shared" si="182"/>
        <v>0</v>
      </c>
      <c r="L1440" s="6" t="s">
        <v>2154</v>
      </c>
      <c r="M1440" s="7">
        <v>45867</v>
      </c>
      <c r="N1440" s="9">
        <v>31790.5</v>
      </c>
      <c r="O1440" s="6" t="s">
        <v>32</v>
      </c>
      <c r="P1440" s="54" t="s">
        <v>2107</v>
      </c>
      <c r="Q1440" s="54" t="s">
        <v>46</v>
      </c>
      <c r="R1440" s="10" t="s">
        <v>2074</v>
      </c>
      <c r="S1440" s="40"/>
      <c r="T1440" s="6" t="s">
        <v>2073</v>
      </c>
      <c r="U1440" s="6" t="str">
        <f>VLOOKUP(O1440,'Customer List'!B:C,2,)</f>
        <v>Chandigarh</v>
      </c>
      <c r="V1440" s="47"/>
      <c r="W1440" s="7">
        <v>45868</v>
      </c>
      <c r="X1440" s="6">
        <f t="shared" si="179"/>
        <v>1</v>
      </c>
      <c r="Y1440" s="6" t="str">
        <f t="shared" si="180"/>
        <v>Tuesday</v>
      </c>
      <c r="Z1440" s="6" t="str">
        <f t="shared" si="181"/>
        <v>Wednesday</v>
      </c>
    </row>
    <row r="1441" spans="1:26" x14ac:dyDescent="0.25">
      <c r="A1441" s="6">
        <f t="shared" si="172"/>
        <v>1440</v>
      </c>
      <c r="B1441" s="6" t="s">
        <v>2077</v>
      </c>
      <c r="C1441" s="7">
        <v>45856</v>
      </c>
      <c r="D1441" s="7">
        <v>45864</v>
      </c>
      <c r="E1441" s="24">
        <v>219</v>
      </c>
      <c r="F1441" s="26">
        <f t="shared" si="165"/>
        <v>219</v>
      </c>
      <c r="G1441" s="8">
        <v>135225</v>
      </c>
      <c r="H1441" s="8"/>
      <c r="I1441" s="8">
        <v>1</v>
      </c>
      <c r="J1441" s="8">
        <v>1</v>
      </c>
      <c r="K1441" s="8">
        <f t="shared" si="182"/>
        <v>0</v>
      </c>
      <c r="L1441" s="6" t="s">
        <v>2132</v>
      </c>
      <c r="M1441" s="7">
        <v>45866</v>
      </c>
      <c r="N1441" s="9">
        <v>33039.800000000003</v>
      </c>
      <c r="O1441" s="6" t="s">
        <v>338</v>
      </c>
      <c r="P1441" s="54">
        <v>58153726212</v>
      </c>
      <c r="Q1441" s="54" t="s">
        <v>46</v>
      </c>
      <c r="R1441" s="10" t="s">
        <v>2074</v>
      </c>
      <c r="S1441" s="40"/>
      <c r="T1441" s="6" t="s">
        <v>2073</v>
      </c>
      <c r="U1441" s="6" t="str">
        <f>VLOOKUP(O1441,'Customer List'!B:C,2,)</f>
        <v>Banglore</v>
      </c>
      <c r="V1441" s="47"/>
      <c r="W1441" s="7">
        <v>45867</v>
      </c>
      <c r="X1441" s="6">
        <f t="shared" si="179"/>
        <v>1</v>
      </c>
      <c r="Y1441" s="6" t="str">
        <f t="shared" si="180"/>
        <v>Monday</v>
      </c>
      <c r="Z1441" s="6" t="str">
        <f t="shared" si="181"/>
        <v>Tuesday</v>
      </c>
    </row>
    <row r="1442" spans="1:26" x14ac:dyDescent="0.25">
      <c r="A1442" s="6">
        <f t="shared" si="172"/>
        <v>1441</v>
      </c>
      <c r="B1442" s="6" t="s">
        <v>2077</v>
      </c>
      <c r="C1442" s="7">
        <v>45856</v>
      </c>
      <c r="D1442" s="7">
        <v>45864</v>
      </c>
      <c r="E1442" s="24">
        <v>153</v>
      </c>
      <c r="F1442" s="26">
        <f t="shared" si="165"/>
        <v>306</v>
      </c>
      <c r="G1442" s="8">
        <v>141717</v>
      </c>
      <c r="H1442" s="8"/>
      <c r="I1442" s="8">
        <v>2</v>
      </c>
      <c r="J1442" s="8">
        <v>2</v>
      </c>
      <c r="K1442" s="8">
        <f t="shared" si="182"/>
        <v>0</v>
      </c>
      <c r="L1442" s="6" t="s">
        <v>2127</v>
      </c>
      <c r="M1442" s="7">
        <v>45866</v>
      </c>
      <c r="N1442" s="9">
        <v>34884</v>
      </c>
      <c r="O1442" s="6" t="s">
        <v>248</v>
      </c>
      <c r="P1442" s="54">
        <v>58153726466</v>
      </c>
      <c r="Q1442" s="54" t="s">
        <v>46</v>
      </c>
      <c r="R1442" s="10" t="s">
        <v>2074</v>
      </c>
      <c r="S1442" s="40"/>
      <c r="T1442" s="6" t="s">
        <v>2073</v>
      </c>
      <c r="U1442" s="6" t="str">
        <f>VLOOKUP(O1442,'Customer List'!B:C,2,)</f>
        <v>Mumbai</v>
      </c>
      <c r="V1442" s="47"/>
      <c r="W1442" s="7">
        <v>45867</v>
      </c>
      <c r="X1442" s="6">
        <f t="shared" si="179"/>
        <v>1</v>
      </c>
      <c r="Y1442" s="6" t="str">
        <f t="shared" si="180"/>
        <v>Monday</v>
      </c>
      <c r="Z1442" s="6" t="str">
        <f t="shared" si="181"/>
        <v>Tuesday</v>
      </c>
    </row>
    <row r="1443" spans="1:26" x14ac:dyDescent="0.25">
      <c r="A1443" s="6">
        <f t="shared" si="172"/>
        <v>1442</v>
      </c>
      <c r="B1443" s="6" t="s">
        <v>2077</v>
      </c>
      <c r="C1443" s="7">
        <v>45856</v>
      </c>
      <c r="D1443" s="7">
        <v>45864</v>
      </c>
      <c r="E1443" s="24">
        <v>196.5</v>
      </c>
      <c r="F1443" s="26">
        <f t="shared" si="165"/>
        <v>393</v>
      </c>
      <c r="G1443" s="8">
        <v>142521</v>
      </c>
      <c r="H1443" s="8"/>
      <c r="I1443" s="8">
        <v>2</v>
      </c>
      <c r="J1443" s="8">
        <v>2</v>
      </c>
      <c r="K1443" s="8">
        <f t="shared" si="182"/>
        <v>0</v>
      </c>
      <c r="L1443" s="6" t="s">
        <v>2127</v>
      </c>
      <c r="M1443" s="7">
        <v>45866</v>
      </c>
      <c r="N1443" s="9">
        <v>44802</v>
      </c>
      <c r="O1443" s="6" t="s">
        <v>248</v>
      </c>
      <c r="P1443" s="54">
        <v>58153726466</v>
      </c>
      <c r="Q1443" s="54" t="s">
        <v>46</v>
      </c>
      <c r="R1443" s="10" t="s">
        <v>2074</v>
      </c>
      <c r="S1443" s="40"/>
      <c r="T1443" s="6" t="s">
        <v>2073</v>
      </c>
      <c r="U1443" s="6" t="str">
        <f>VLOOKUP(O1443,'Customer List'!B:C,2,)</f>
        <v>Mumbai</v>
      </c>
      <c r="V1443" s="47"/>
      <c r="W1443" s="7">
        <v>45867</v>
      </c>
      <c r="X1443" s="6">
        <f t="shared" si="179"/>
        <v>1</v>
      </c>
      <c r="Y1443" s="6" t="str">
        <f t="shared" si="180"/>
        <v>Monday</v>
      </c>
      <c r="Z1443" s="6" t="str">
        <f t="shared" si="181"/>
        <v>Tuesday</v>
      </c>
    </row>
    <row r="1444" spans="1:26" x14ac:dyDescent="0.25">
      <c r="A1444" s="6">
        <f t="shared" si="172"/>
        <v>1443</v>
      </c>
      <c r="B1444" s="6" t="s">
        <v>2077</v>
      </c>
      <c r="C1444" s="7">
        <v>45856</v>
      </c>
      <c r="D1444" s="7">
        <v>45864</v>
      </c>
      <c r="E1444" s="24">
        <v>38.5</v>
      </c>
      <c r="F1444" s="26">
        <f t="shared" si="165"/>
        <v>77</v>
      </c>
      <c r="G1444" s="8">
        <v>300306</v>
      </c>
      <c r="H1444" s="8"/>
      <c r="I1444" s="8">
        <v>2</v>
      </c>
      <c r="J1444" s="8">
        <v>2</v>
      </c>
      <c r="K1444" s="8">
        <f t="shared" si="182"/>
        <v>0</v>
      </c>
      <c r="L1444" s="6" t="s">
        <v>2129</v>
      </c>
      <c r="M1444" s="7">
        <v>45866</v>
      </c>
      <c r="N1444" s="9">
        <v>11935</v>
      </c>
      <c r="O1444" s="6" t="s">
        <v>2070</v>
      </c>
      <c r="P1444" s="54">
        <v>58153728301</v>
      </c>
      <c r="Q1444" s="54" t="s">
        <v>46</v>
      </c>
      <c r="R1444" s="10" t="s">
        <v>2074</v>
      </c>
      <c r="S1444" s="40"/>
      <c r="T1444" s="6" t="s">
        <v>2073</v>
      </c>
      <c r="U1444" s="6" t="str">
        <f>VLOOKUP(O1444,'Customer List'!B:C,2,)</f>
        <v>Banglore</v>
      </c>
      <c r="V1444" s="47"/>
      <c r="W1444" s="7">
        <v>45867</v>
      </c>
      <c r="X1444" s="6">
        <f t="shared" si="179"/>
        <v>1</v>
      </c>
      <c r="Y1444" s="6" t="str">
        <f t="shared" si="180"/>
        <v>Monday</v>
      </c>
      <c r="Z1444" s="6" t="str">
        <f t="shared" si="181"/>
        <v>Tuesday</v>
      </c>
    </row>
    <row r="1445" spans="1:26" x14ac:dyDescent="0.25">
      <c r="A1445" s="6">
        <f t="shared" si="172"/>
        <v>1444</v>
      </c>
      <c r="B1445" s="6" t="s">
        <v>2077</v>
      </c>
      <c r="C1445" s="7">
        <v>45856</v>
      </c>
      <c r="D1445" s="7">
        <v>45864</v>
      </c>
      <c r="E1445" s="24">
        <v>15.4</v>
      </c>
      <c r="F1445" s="26">
        <f t="shared" si="165"/>
        <v>30.8</v>
      </c>
      <c r="G1445" s="8">
        <v>300405</v>
      </c>
      <c r="H1445" s="8"/>
      <c r="I1445" s="8">
        <v>2</v>
      </c>
      <c r="J1445" s="8">
        <v>2</v>
      </c>
      <c r="K1445" s="8">
        <f t="shared" si="182"/>
        <v>0</v>
      </c>
      <c r="L1445" s="6" t="s">
        <v>2152</v>
      </c>
      <c r="M1445" s="7">
        <v>45867</v>
      </c>
      <c r="N1445" s="9">
        <v>4092</v>
      </c>
      <c r="O1445" s="6" t="s">
        <v>635</v>
      </c>
      <c r="P1445" s="54">
        <v>58153777916</v>
      </c>
      <c r="Q1445" s="54" t="s">
        <v>46</v>
      </c>
      <c r="R1445" s="10" t="s">
        <v>2074</v>
      </c>
      <c r="S1445" s="40"/>
      <c r="T1445" s="6" t="s">
        <v>2073</v>
      </c>
      <c r="U1445" s="6" t="str">
        <f>VLOOKUP(O1445,'Customer List'!B:C,2,)</f>
        <v>Gujrat</v>
      </c>
      <c r="V1445" s="47"/>
      <c r="W1445" s="7">
        <v>45868</v>
      </c>
      <c r="X1445" s="6">
        <f t="shared" si="179"/>
        <v>1</v>
      </c>
      <c r="Y1445" s="6" t="str">
        <f t="shared" si="180"/>
        <v>Tuesday</v>
      </c>
      <c r="Z1445" s="6" t="str">
        <f t="shared" si="181"/>
        <v>Wednesday</v>
      </c>
    </row>
    <row r="1446" spans="1:26" x14ac:dyDescent="0.25">
      <c r="A1446" s="6">
        <f t="shared" si="172"/>
        <v>1445</v>
      </c>
      <c r="B1446" s="6" t="s">
        <v>2077</v>
      </c>
      <c r="C1446" s="7">
        <v>45856</v>
      </c>
      <c r="D1446" s="7">
        <v>45864</v>
      </c>
      <c r="E1446" s="24">
        <v>35</v>
      </c>
      <c r="F1446" s="26">
        <f t="shared" si="165"/>
        <v>35</v>
      </c>
      <c r="G1446" s="8">
        <v>300406</v>
      </c>
      <c r="H1446" s="8"/>
      <c r="I1446" s="8">
        <v>1</v>
      </c>
      <c r="J1446" s="8">
        <v>1</v>
      </c>
      <c r="K1446" s="8">
        <f t="shared" si="182"/>
        <v>0</v>
      </c>
      <c r="L1446" s="6" t="s">
        <v>2172</v>
      </c>
      <c r="M1446" s="7">
        <v>45866</v>
      </c>
      <c r="N1446" s="9">
        <v>0</v>
      </c>
      <c r="O1446" s="6" t="s">
        <v>22</v>
      </c>
      <c r="P1446" s="54"/>
      <c r="Q1446" s="54"/>
      <c r="R1446" s="10" t="s">
        <v>2074</v>
      </c>
      <c r="S1446" s="40" t="s">
        <v>615</v>
      </c>
      <c r="T1446" s="6" t="s">
        <v>2073</v>
      </c>
      <c r="U1446" s="6" t="str">
        <f>VLOOKUP(O1446,'Customer List'!B:C,2,)</f>
        <v>Delhi</v>
      </c>
      <c r="V1446" s="47"/>
      <c r="W1446" s="7"/>
      <c r="X1446" s="6" t="str">
        <f t="shared" si="179"/>
        <v/>
      </c>
      <c r="Y1446" s="6" t="str">
        <f t="shared" si="180"/>
        <v>Monday</v>
      </c>
      <c r="Z1446" s="6" t="str">
        <f t="shared" si="181"/>
        <v/>
      </c>
    </row>
    <row r="1447" spans="1:26" x14ac:dyDescent="0.25">
      <c r="A1447" s="6">
        <f t="shared" si="172"/>
        <v>1446</v>
      </c>
      <c r="B1447" s="6" t="s">
        <v>2077</v>
      </c>
      <c r="C1447" s="7">
        <v>45856</v>
      </c>
      <c r="D1447" s="7">
        <v>45864</v>
      </c>
      <c r="E1447" s="24">
        <v>69.3</v>
      </c>
      <c r="F1447" s="26">
        <f t="shared" si="165"/>
        <v>69.3</v>
      </c>
      <c r="G1447" s="8">
        <v>300408</v>
      </c>
      <c r="H1447" s="8"/>
      <c r="I1447" s="8">
        <v>1</v>
      </c>
      <c r="J1447" s="8">
        <v>1</v>
      </c>
      <c r="K1447" s="8">
        <f t="shared" si="182"/>
        <v>0</v>
      </c>
      <c r="L1447" s="6" t="s">
        <v>2172</v>
      </c>
      <c r="M1447" s="7">
        <v>45866</v>
      </c>
      <c r="N1447" s="9">
        <v>0</v>
      </c>
      <c r="O1447" s="6" t="s">
        <v>22</v>
      </c>
      <c r="P1447" s="54"/>
      <c r="Q1447" s="54"/>
      <c r="R1447" s="10" t="s">
        <v>2074</v>
      </c>
      <c r="S1447" s="40" t="s">
        <v>615</v>
      </c>
      <c r="T1447" s="6" t="s">
        <v>2073</v>
      </c>
      <c r="U1447" s="6" t="str">
        <f>VLOOKUP(O1447,'Customer List'!B:C,2,)</f>
        <v>Delhi</v>
      </c>
      <c r="V1447" s="47"/>
      <c r="W1447" s="7"/>
      <c r="X1447" s="6" t="str">
        <f t="shared" si="179"/>
        <v/>
      </c>
      <c r="Y1447" s="6" t="str">
        <f t="shared" si="180"/>
        <v>Monday</v>
      </c>
      <c r="Z1447" s="6" t="str">
        <f t="shared" si="181"/>
        <v/>
      </c>
    </row>
    <row r="1448" spans="1:26" x14ac:dyDescent="0.25">
      <c r="A1448" s="6">
        <f t="shared" si="172"/>
        <v>1447</v>
      </c>
      <c r="B1448" s="6" t="s">
        <v>2077</v>
      </c>
      <c r="C1448" s="7">
        <v>45856</v>
      </c>
      <c r="D1448" s="7">
        <v>45864</v>
      </c>
      <c r="E1448" s="24">
        <v>35</v>
      </c>
      <c r="F1448" s="26">
        <f t="shared" si="165"/>
        <v>35</v>
      </c>
      <c r="G1448" s="8">
        <v>300406</v>
      </c>
      <c r="H1448" s="8"/>
      <c r="I1448" s="8">
        <v>1</v>
      </c>
      <c r="J1448" s="8">
        <v>1</v>
      </c>
      <c r="K1448" s="8">
        <f t="shared" si="182"/>
        <v>0</v>
      </c>
      <c r="L1448" s="6" t="s">
        <v>2213</v>
      </c>
      <c r="M1448" s="7">
        <v>45871</v>
      </c>
      <c r="N1448" s="9">
        <v>5425</v>
      </c>
      <c r="O1448" s="6" t="s">
        <v>1061</v>
      </c>
      <c r="P1448" s="54">
        <v>58153984534</v>
      </c>
      <c r="Q1448" s="54" t="s">
        <v>46</v>
      </c>
      <c r="R1448" s="10">
        <v>4</v>
      </c>
      <c r="S1448" s="40"/>
      <c r="T1448" s="6" t="s">
        <v>2073</v>
      </c>
      <c r="U1448" s="6" t="str">
        <f>VLOOKUP(O1448,'Customer List'!B:C,2,)</f>
        <v>Banglore</v>
      </c>
      <c r="V1448" s="47"/>
      <c r="W1448" s="7">
        <v>45873</v>
      </c>
      <c r="X1448" s="6">
        <f t="shared" si="179"/>
        <v>2</v>
      </c>
      <c r="Y1448" s="6" t="str">
        <f t="shared" si="180"/>
        <v>Saturday</v>
      </c>
      <c r="Z1448" s="6" t="str">
        <f t="shared" si="181"/>
        <v>Monday</v>
      </c>
    </row>
    <row r="1449" spans="1:26" x14ac:dyDescent="0.25">
      <c r="A1449" s="6">
        <f t="shared" si="172"/>
        <v>1448</v>
      </c>
      <c r="B1449" s="6" t="s">
        <v>2077</v>
      </c>
      <c r="C1449" s="7">
        <v>45856</v>
      </c>
      <c r="D1449" s="7">
        <v>45864</v>
      </c>
      <c r="E1449" s="24">
        <v>69.3</v>
      </c>
      <c r="F1449" s="26">
        <f t="shared" si="165"/>
        <v>69.3</v>
      </c>
      <c r="G1449" s="8">
        <v>300408</v>
      </c>
      <c r="H1449" s="8"/>
      <c r="I1449" s="8">
        <v>1</v>
      </c>
      <c r="J1449" s="8"/>
      <c r="K1449" s="8">
        <f t="shared" si="182"/>
        <v>1</v>
      </c>
      <c r="L1449" s="6"/>
      <c r="M1449" s="7"/>
      <c r="N1449" s="9"/>
      <c r="O1449" s="6" t="s">
        <v>2047</v>
      </c>
      <c r="P1449" s="54"/>
      <c r="Q1449" s="54"/>
      <c r="R1449" s="10" t="s">
        <v>2074</v>
      </c>
      <c r="S1449" s="40" t="s">
        <v>2177</v>
      </c>
      <c r="T1449" s="6" t="s">
        <v>2073</v>
      </c>
      <c r="U1449" s="6" t="str">
        <f>VLOOKUP(O1449,'Customer List'!B:C,2,)</f>
        <v>STOCK</v>
      </c>
      <c r="V1449" s="47" t="s">
        <v>1162</v>
      </c>
      <c r="W1449" s="7"/>
      <c r="X1449" s="6" t="str">
        <f t="shared" si="179"/>
        <v/>
      </c>
      <c r="Y1449" s="6" t="str">
        <f t="shared" si="180"/>
        <v/>
      </c>
      <c r="Z1449" s="6" t="str">
        <f t="shared" si="181"/>
        <v/>
      </c>
    </row>
    <row r="1450" spans="1:26" x14ac:dyDescent="0.25">
      <c r="A1450" s="6">
        <f t="shared" si="172"/>
        <v>1449</v>
      </c>
      <c r="B1450" s="6" t="s">
        <v>2077</v>
      </c>
      <c r="C1450" s="7">
        <v>45856</v>
      </c>
      <c r="D1450" s="7">
        <v>45864</v>
      </c>
      <c r="E1450" s="24">
        <v>187.6</v>
      </c>
      <c r="F1450" s="26">
        <f t="shared" si="165"/>
        <v>187.6</v>
      </c>
      <c r="G1450" s="8">
        <v>300416</v>
      </c>
      <c r="H1450" s="8"/>
      <c r="I1450" s="8">
        <v>1</v>
      </c>
      <c r="J1450" s="8">
        <v>1</v>
      </c>
      <c r="K1450" s="8">
        <f t="shared" si="182"/>
        <v>0</v>
      </c>
      <c r="L1450" s="6" t="s">
        <v>2144</v>
      </c>
      <c r="M1450" s="7">
        <v>45866</v>
      </c>
      <c r="N1450" s="9">
        <v>22914</v>
      </c>
      <c r="O1450" s="6" t="s">
        <v>22</v>
      </c>
      <c r="P1450" s="54"/>
      <c r="Q1450" s="54"/>
      <c r="R1450" s="10" t="s">
        <v>2074</v>
      </c>
      <c r="S1450" s="40"/>
      <c r="T1450" s="6" t="s">
        <v>2073</v>
      </c>
      <c r="U1450" s="6" t="str">
        <f>VLOOKUP(O1450,'Customer List'!B:C,2,)</f>
        <v>Delhi</v>
      </c>
      <c r="V1450" s="47"/>
      <c r="W1450" s="7"/>
      <c r="X1450" s="6" t="str">
        <f t="shared" si="179"/>
        <v/>
      </c>
      <c r="Y1450" s="6" t="str">
        <f t="shared" si="180"/>
        <v>Monday</v>
      </c>
      <c r="Z1450" s="6" t="str">
        <f t="shared" si="181"/>
        <v/>
      </c>
    </row>
    <row r="1451" spans="1:26" x14ac:dyDescent="0.25">
      <c r="A1451" s="6">
        <f t="shared" si="172"/>
        <v>1450</v>
      </c>
      <c r="B1451" s="6" t="s">
        <v>2077</v>
      </c>
      <c r="C1451" s="7">
        <v>45856</v>
      </c>
      <c r="D1451" s="7">
        <v>45864</v>
      </c>
      <c r="E1451" s="24">
        <v>194.6</v>
      </c>
      <c r="F1451" s="26">
        <f t="shared" si="165"/>
        <v>194.6</v>
      </c>
      <c r="G1451" s="8">
        <v>300420</v>
      </c>
      <c r="H1451" s="8"/>
      <c r="I1451" s="8">
        <v>1</v>
      </c>
      <c r="J1451" s="8">
        <v>1</v>
      </c>
      <c r="K1451" s="8">
        <f t="shared" si="182"/>
        <v>0</v>
      </c>
      <c r="L1451" s="6" t="s">
        <v>2144</v>
      </c>
      <c r="M1451" s="7">
        <v>45866</v>
      </c>
      <c r="N1451" s="9">
        <v>23769</v>
      </c>
      <c r="O1451" s="6" t="s">
        <v>22</v>
      </c>
      <c r="P1451" s="54"/>
      <c r="Q1451" s="54"/>
      <c r="R1451" s="10" t="s">
        <v>2074</v>
      </c>
      <c r="S1451" s="40"/>
      <c r="T1451" s="6" t="s">
        <v>2073</v>
      </c>
      <c r="U1451" s="6" t="str">
        <f>VLOOKUP(O1451,'Customer List'!B:C,2,)</f>
        <v>Delhi</v>
      </c>
      <c r="V1451" s="47"/>
      <c r="W1451" s="7"/>
      <c r="X1451" s="6" t="str">
        <f t="shared" si="179"/>
        <v/>
      </c>
      <c r="Y1451" s="6" t="str">
        <f t="shared" si="180"/>
        <v>Monday</v>
      </c>
      <c r="Z1451" s="6" t="str">
        <f t="shared" si="181"/>
        <v/>
      </c>
    </row>
    <row r="1452" spans="1:26" x14ac:dyDescent="0.25">
      <c r="A1452" s="6">
        <f t="shared" si="172"/>
        <v>1451</v>
      </c>
      <c r="B1452" s="6" t="s">
        <v>2077</v>
      </c>
      <c r="C1452" s="7">
        <v>45856</v>
      </c>
      <c r="D1452" s="7">
        <v>45864</v>
      </c>
      <c r="E1452" s="24">
        <v>204.4</v>
      </c>
      <c r="F1452" s="26">
        <f t="shared" si="165"/>
        <v>204.4</v>
      </c>
      <c r="G1452" s="8">
        <v>300426</v>
      </c>
      <c r="H1452" s="8"/>
      <c r="I1452" s="8">
        <v>1</v>
      </c>
      <c r="J1452" s="8">
        <v>1</v>
      </c>
      <c r="K1452" s="8">
        <f t="shared" si="182"/>
        <v>0</v>
      </c>
      <c r="L1452" s="6" t="s">
        <v>2144</v>
      </c>
      <c r="M1452" s="7">
        <v>45866</v>
      </c>
      <c r="N1452" s="9">
        <v>24966</v>
      </c>
      <c r="O1452" s="6" t="s">
        <v>22</v>
      </c>
      <c r="P1452" s="54"/>
      <c r="Q1452" s="54"/>
      <c r="R1452" s="10" t="s">
        <v>2074</v>
      </c>
      <c r="S1452" s="40"/>
      <c r="T1452" s="6" t="s">
        <v>2073</v>
      </c>
      <c r="U1452" s="6" t="str">
        <f>VLOOKUP(O1452,'Customer List'!B:C,2,)</f>
        <v>Delhi</v>
      </c>
      <c r="V1452" s="47"/>
      <c r="W1452" s="7"/>
      <c r="X1452" s="6" t="str">
        <f t="shared" si="179"/>
        <v/>
      </c>
      <c r="Y1452" s="6" t="str">
        <f t="shared" si="180"/>
        <v>Monday</v>
      </c>
      <c r="Z1452" s="6" t="str">
        <f t="shared" si="181"/>
        <v/>
      </c>
    </row>
    <row r="1453" spans="1:26" x14ac:dyDescent="0.25">
      <c r="A1453" s="6">
        <f t="shared" si="172"/>
        <v>1452</v>
      </c>
      <c r="B1453" s="6" t="s">
        <v>2077</v>
      </c>
      <c r="C1453" s="7">
        <v>45856</v>
      </c>
      <c r="D1453" s="7">
        <v>45864</v>
      </c>
      <c r="E1453" s="24">
        <v>285.75</v>
      </c>
      <c r="F1453" s="26">
        <f t="shared" si="165"/>
        <v>285.75</v>
      </c>
      <c r="G1453" s="8">
        <v>300434</v>
      </c>
      <c r="H1453" s="8"/>
      <c r="I1453" s="8">
        <v>1</v>
      </c>
      <c r="J1453" s="8">
        <v>1</v>
      </c>
      <c r="K1453" s="8">
        <f t="shared" si="182"/>
        <v>0</v>
      </c>
      <c r="L1453" s="6" t="s">
        <v>2144</v>
      </c>
      <c r="M1453" s="7">
        <v>45866</v>
      </c>
      <c r="N1453" s="9">
        <v>32575.5</v>
      </c>
      <c r="O1453" s="6" t="s">
        <v>22</v>
      </c>
      <c r="P1453" s="54"/>
      <c r="Q1453" s="54"/>
      <c r="R1453" s="10" t="s">
        <v>2074</v>
      </c>
      <c r="S1453" s="40"/>
      <c r="T1453" s="6" t="s">
        <v>2073</v>
      </c>
      <c r="U1453" s="6" t="str">
        <f>VLOOKUP(O1453,'Customer List'!B:C,2,)</f>
        <v>Delhi</v>
      </c>
      <c r="V1453" s="47"/>
      <c r="W1453" s="7"/>
      <c r="X1453" s="6" t="str">
        <f t="shared" si="179"/>
        <v/>
      </c>
      <c r="Y1453" s="6" t="str">
        <f t="shared" si="180"/>
        <v>Monday</v>
      </c>
      <c r="Z1453" s="6" t="str">
        <f t="shared" si="181"/>
        <v/>
      </c>
    </row>
    <row r="1454" spans="1:26" x14ac:dyDescent="0.25">
      <c r="A1454" s="6">
        <f t="shared" si="172"/>
        <v>1453</v>
      </c>
      <c r="B1454" s="6" t="s">
        <v>2077</v>
      </c>
      <c r="C1454" s="7">
        <v>45856</v>
      </c>
      <c r="D1454" s="7">
        <v>45864</v>
      </c>
      <c r="E1454" s="24">
        <v>309.75</v>
      </c>
      <c r="F1454" s="26">
        <f t="shared" si="165"/>
        <v>309.75</v>
      </c>
      <c r="G1454" s="8">
        <v>300448</v>
      </c>
      <c r="H1454" s="8"/>
      <c r="I1454" s="8">
        <v>1</v>
      </c>
      <c r="J1454" s="8">
        <v>1</v>
      </c>
      <c r="K1454" s="8">
        <f t="shared" si="182"/>
        <v>0</v>
      </c>
      <c r="L1454" s="6" t="s">
        <v>2144</v>
      </c>
      <c r="M1454" s="7">
        <v>45866</v>
      </c>
      <c r="N1454" s="9">
        <v>35311.5</v>
      </c>
      <c r="O1454" s="6" t="s">
        <v>22</v>
      </c>
      <c r="P1454" s="54"/>
      <c r="Q1454" s="54"/>
      <c r="R1454" s="10" t="s">
        <v>2074</v>
      </c>
      <c r="S1454" s="40"/>
      <c r="T1454" s="6" t="s">
        <v>2073</v>
      </c>
      <c r="U1454" s="6" t="str">
        <f>VLOOKUP(O1454,'Customer List'!B:C,2,)</f>
        <v>Delhi</v>
      </c>
      <c r="V1454" s="47"/>
      <c r="W1454" s="7"/>
      <c r="X1454" s="6" t="str">
        <f t="shared" si="179"/>
        <v/>
      </c>
      <c r="Y1454" s="6" t="str">
        <f t="shared" si="180"/>
        <v>Monday</v>
      </c>
      <c r="Z1454" s="6" t="str">
        <f t="shared" si="181"/>
        <v/>
      </c>
    </row>
    <row r="1455" spans="1:26" x14ac:dyDescent="0.25">
      <c r="A1455" s="6">
        <f t="shared" si="172"/>
        <v>1454</v>
      </c>
      <c r="B1455" s="6" t="s">
        <v>2077</v>
      </c>
      <c r="C1455" s="7">
        <v>45856</v>
      </c>
      <c r="D1455" s="7">
        <v>45864</v>
      </c>
      <c r="E1455" s="24">
        <v>19.600000000000001</v>
      </c>
      <c r="F1455" s="26">
        <f t="shared" si="165"/>
        <v>39.200000000000003</v>
      </c>
      <c r="G1455" s="8">
        <v>300507</v>
      </c>
      <c r="H1455" s="8"/>
      <c r="I1455" s="8">
        <v>2</v>
      </c>
      <c r="J1455" s="8">
        <v>2</v>
      </c>
      <c r="K1455" s="8">
        <f t="shared" si="182"/>
        <v>0</v>
      </c>
      <c r="L1455" s="6" t="s">
        <v>2152</v>
      </c>
      <c r="M1455" s="7">
        <v>45867</v>
      </c>
      <c r="N1455" s="9">
        <v>5208</v>
      </c>
      <c r="O1455" s="6" t="s">
        <v>635</v>
      </c>
      <c r="P1455" s="54">
        <v>58153777916</v>
      </c>
      <c r="Q1455" s="54" t="s">
        <v>46</v>
      </c>
      <c r="R1455" s="10" t="s">
        <v>2074</v>
      </c>
      <c r="S1455" s="40"/>
      <c r="T1455" s="6" t="s">
        <v>2073</v>
      </c>
      <c r="U1455" s="6" t="str">
        <f>VLOOKUP(O1455,'Customer List'!B:C,2,)</f>
        <v>Gujrat</v>
      </c>
      <c r="V1455" s="47"/>
      <c r="W1455" s="7">
        <v>45868</v>
      </c>
      <c r="X1455" s="6">
        <f t="shared" si="179"/>
        <v>1</v>
      </c>
      <c r="Y1455" s="6" t="str">
        <f t="shared" si="180"/>
        <v>Tuesday</v>
      </c>
      <c r="Z1455" s="6" t="str">
        <f t="shared" si="181"/>
        <v>Wednesday</v>
      </c>
    </row>
    <row r="1456" spans="1:26" x14ac:dyDescent="0.25">
      <c r="A1456" s="6">
        <f t="shared" si="172"/>
        <v>1455</v>
      </c>
      <c r="B1456" s="6" t="s">
        <v>2077</v>
      </c>
      <c r="C1456" s="7">
        <v>45856</v>
      </c>
      <c r="D1456" s="7">
        <v>45864</v>
      </c>
      <c r="E1456" s="24">
        <v>100.1</v>
      </c>
      <c r="F1456" s="26">
        <f t="shared" si="165"/>
        <v>100.1</v>
      </c>
      <c r="G1456" s="8">
        <v>301813</v>
      </c>
      <c r="H1456" s="8"/>
      <c r="I1456" s="8">
        <v>1</v>
      </c>
      <c r="J1456" s="8">
        <v>1</v>
      </c>
      <c r="K1456" s="8">
        <f t="shared" si="182"/>
        <v>0</v>
      </c>
      <c r="L1456" s="6" t="s">
        <v>2152</v>
      </c>
      <c r="M1456" s="7">
        <v>45867</v>
      </c>
      <c r="N1456" s="9">
        <v>13299</v>
      </c>
      <c r="O1456" s="6" t="s">
        <v>635</v>
      </c>
      <c r="P1456" s="54">
        <v>58153777916</v>
      </c>
      <c r="Q1456" s="54" t="s">
        <v>46</v>
      </c>
      <c r="R1456" s="10" t="s">
        <v>2074</v>
      </c>
      <c r="S1456" s="40"/>
      <c r="T1456" s="6" t="s">
        <v>2073</v>
      </c>
      <c r="U1456" s="6" t="str">
        <f>VLOOKUP(O1456,'Customer List'!B:C,2,)</f>
        <v>Gujrat</v>
      </c>
      <c r="V1456" s="47"/>
      <c r="W1456" s="7">
        <v>45868</v>
      </c>
      <c r="X1456" s="6">
        <f t="shared" si="179"/>
        <v>1</v>
      </c>
      <c r="Y1456" s="6" t="str">
        <f t="shared" si="180"/>
        <v>Tuesday</v>
      </c>
      <c r="Z1456" s="6" t="str">
        <f t="shared" si="181"/>
        <v>Wednesday</v>
      </c>
    </row>
    <row r="1457" spans="1:26" x14ac:dyDescent="0.25">
      <c r="A1457" s="6">
        <f t="shared" si="172"/>
        <v>1456</v>
      </c>
      <c r="B1457" s="6" t="s">
        <v>2077</v>
      </c>
      <c r="C1457" s="7">
        <v>45856</v>
      </c>
      <c r="D1457" s="7">
        <v>45864</v>
      </c>
      <c r="E1457" s="24">
        <v>60.9</v>
      </c>
      <c r="F1457" s="26">
        <f t="shared" si="165"/>
        <v>60.9</v>
      </c>
      <c r="G1457" s="8">
        <v>301817</v>
      </c>
      <c r="H1457" s="8"/>
      <c r="I1457" s="8">
        <v>1</v>
      </c>
      <c r="J1457" s="8">
        <v>1</v>
      </c>
      <c r="K1457" s="8">
        <f t="shared" si="182"/>
        <v>0</v>
      </c>
      <c r="L1457" s="6" t="s">
        <v>2122</v>
      </c>
      <c r="M1457" s="7">
        <v>45868</v>
      </c>
      <c r="N1457" s="9">
        <v>0</v>
      </c>
      <c r="O1457" s="6" t="s">
        <v>1068</v>
      </c>
      <c r="P1457" s="54" t="s">
        <v>2096</v>
      </c>
      <c r="Q1457" s="54" t="s">
        <v>643</v>
      </c>
      <c r="R1457" s="10" t="s">
        <v>2074</v>
      </c>
      <c r="S1457" s="40" t="s">
        <v>2120</v>
      </c>
      <c r="T1457" s="6" t="s">
        <v>2073</v>
      </c>
      <c r="U1457" s="6" t="str">
        <f>VLOOKUP(O1457,'Customer List'!B:C,2,)</f>
        <v>Delhi</v>
      </c>
      <c r="V1457" s="47"/>
      <c r="W1457" s="7"/>
      <c r="X1457" s="6" t="str">
        <f t="shared" si="179"/>
        <v/>
      </c>
      <c r="Y1457" s="6" t="str">
        <f t="shared" si="180"/>
        <v>Wednesday</v>
      </c>
      <c r="Z1457" s="6" t="str">
        <f t="shared" si="181"/>
        <v/>
      </c>
    </row>
    <row r="1458" spans="1:26" x14ac:dyDescent="0.25">
      <c r="A1458" s="6">
        <f t="shared" si="172"/>
        <v>1457</v>
      </c>
      <c r="B1458" s="6" t="s">
        <v>2077</v>
      </c>
      <c r="C1458" s="7">
        <v>45856</v>
      </c>
      <c r="D1458" s="7">
        <v>45864</v>
      </c>
      <c r="E1458" s="24">
        <v>163.1</v>
      </c>
      <c r="F1458" s="26">
        <f t="shared" si="165"/>
        <v>163.1</v>
      </c>
      <c r="G1458" s="8">
        <v>302006</v>
      </c>
      <c r="H1458" s="8"/>
      <c r="I1458" s="8">
        <v>1</v>
      </c>
      <c r="J1458" s="8">
        <v>1</v>
      </c>
      <c r="K1458" s="8">
        <f t="shared" si="182"/>
        <v>0</v>
      </c>
      <c r="L1458" s="6" t="s">
        <v>2129</v>
      </c>
      <c r="M1458" s="7">
        <v>45866</v>
      </c>
      <c r="N1458" s="9">
        <v>25280.5</v>
      </c>
      <c r="O1458" s="6" t="s">
        <v>2070</v>
      </c>
      <c r="P1458" s="54">
        <v>58153728301</v>
      </c>
      <c r="Q1458" s="54" t="s">
        <v>46</v>
      </c>
      <c r="R1458" s="10" t="s">
        <v>2074</v>
      </c>
      <c r="S1458" s="40"/>
      <c r="T1458" s="6" t="s">
        <v>2073</v>
      </c>
      <c r="U1458" s="6" t="str">
        <f>VLOOKUP(O1458,'Customer List'!B:C,2,)</f>
        <v>Banglore</v>
      </c>
      <c r="V1458" s="47"/>
      <c r="W1458" s="7">
        <v>45867</v>
      </c>
      <c r="X1458" s="6">
        <f t="shared" si="179"/>
        <v>1</v>
      </c>
      <c r="Y1458" s="6" t="str">
        <f t="shared" si="180"/>
        <v>Monday</v>
      </c>
      <c r="Z1458" s="6" t="str">
        <f t="shared" si="181"/>
        <v>Tuesday</v>
      </c>
    </row>
    <row r="1459" spans="1:26" x14ac:dyDescent="0.25">
      <c r="A1459" s="6">
        <f t="shared" si="172"/>
        <v>1458</v>
      </c>
      <c r="B1459" s="6" t="s">
        <v>2077</v>
      </c>
      <c r="C1459" s="7">
        <v>45856</v>
      </c>
      <c r="D1459" s="7">
        <v>45864</v>
      </c>
      <c r="E1459" s="24">
        <v>285</v>
      </c>
      <c r="F1459" s="26">
        <f t="shared" si="165"/>
        <v>285</v>
      </c>
      <c r="G1459" s="8">
        <v>302340</v>
      </c>
      <c r="H1459" s="8"/>
      <c r="I1459" s="8">
        <v>1</v>
      </c>
      <c r="J1459" s="8">
        <v>1</v>
      </c>
      <c r="K1459" s="8">
        <f t="shared" si="182"/>
        <v>0</v>
      </c>
      <c r="L1459" s="6" t="s">
        <v>2121</v>
      </c>
      <c r="M1459" s="7">
        <v>45868</v>
      </c>
      <c r="N1459" s="9">
        <v>36100</v>
      </c>
      <c r="O1459" s="6" t="s">
        <v>219</v>
      </c>
      <c r="P1459" s="54" t="s">
        <v>1144</v>
      </c>
      <c r="Q1459" s="54" t="s">
        <v>1144</v>
      </c>
      <c r="R1459" s="10" t="s">
        <v>2074</v>
      </c>
      <c r="S1459" s="40"/>
      <c r="T1459" s="6" t="s">
        <v>2073</v>
      </c>
      <c r="U1459" s="6" t="str">
        <f>VLOOKUP(O1459,'Customer List'!B:C,2,)</f>
        <v>Delhi</v>
      </c>
      <c r="V1459" s="47"/>
      <c r="W1459" s="7"/>
      <c r="X1459" s="6" t="str">
        <f t="shared" si="179"/>
        <v/>
      </c>
      <c r="Y1459" s="6" t="str">
        <f t="shared" si="180"/>
        <v>Wednesday</v>
      </c>
      <c r="Z1459" s="6" t="str">
        <f t="shared" si="181"/>
        <v/>
      </c>
    </row>
    <row r="1460" spans="1:26" x14ac:dyDescent="0.25">
      <c r="A1460" s="6">
        <f t="shared" si="172"/>
        <v>1459</v>
      </c>
      <c r="B1460" s="6" t="s">
        <v>2077</v>
      </c>
      <c r="C1460" s="7">
        <v>45856</v>
      </c>
      <c r="D1460" s="7">
        <v>45864</v>
      </c>
      <c r="E1460" s="24">
        <v>90.3</v>
      </c>
      <c r="F1460" s="26">
        <f t="shared" si="165"/>
        <v>90.3</v>
      </c>
      <c r="G1460" s="8">
        <v>302607</v>
      </c>
      <c r="H1460" s="8"/>
      <c r="I1460" s="8">
        <v>1</v>
      </c>
      <c r="J1460" s="8">
        <v>1</v>
      </c>
      <c r="K1460" s="8">
        <f t="shared" si="182"/>
        <v>0</v>
      </c>
      <c r="L1460" s="6" t="s">
        <v>2152</v>
      </c>
      <c r="M1460" s="7">
        <v>45867</v>
      </c>
      <c r="N1460" s="9">
        <v>11997</v>
      </c>
      <c r="O1460" s="6" t="s">
        <v>635</v>
      </c>
      <c r="P1460" s="54">
        <v>58153777916</v>
      </c>
      <c r="Q1460" s="54" t="s">
        <v>46</v>
      </c>
      <c r="R1460" s="10" t="s">
        <v>2074</v>
      </c>
      <c r="S1460" s="40"/>
      <c r="T1460" s="6" t="s">
        <v>2073</v>
      </c>
      <c r="U1460" s="6" t="str">
        <f>VLOOKUP(O1460,'Customer List'!B:C,2,)</f>
        <v>Gujrat</v>
      </c>
      <c r="V1460" s="47"/>
      <c r="W1460" s="7">
        <v>45868</v>
      </c>
      <c r="X1460" s="6">
        <f t="shared" si="179"/>
        <v>1</v>
      </c>
      <c r="Y1460" s="6" t="str">
        <f t="shared" si="180"/>
        <v>Tuesday</v>
      </c>
      <c r="Z1460" s="6" t="str">
        <f t="shared" si="181"/>
        <v>Wednesday</v>
      </c>
    </row>
    <row r="1461" spans="1:26" x14ac:dyDescent="0.25">
      <c r="A1461" s="6">
        <f t="shared" si="172"/>
        <v>1460</v>
      </c>
      <c r="B1461" s="6" t="s">
        <v>2077</v>
      </c>
      <c r="C1461" s="7">
        <v>45856</v>
      </c>
      <c r="D1461" s="7">
        <v>45864</v>
      </c>
      <c r="E1461" s="24">
        <v>100.1</v>
      </c>
      <c r="F1461" s="26">
        <f t="shared" si="165"/>
        <v>100.1</v>
      </c>
      <c r="G1461" s="8">
        <v>302611</v>
      </c>
      <c r="H1461" s="8"/>
      <c r="I1461" s="8">
        <v>1</v>
      </c>
      <c r="J1461" s="8">
        <v>1</v>
      </c>
      <c r="K1461" s="8">
        <f t="shared" si="182"/>
        <v>0</v>
      </c>
      <c r="L1461" s="6" t="s">
        <v>2118</v>
      </c>
      <c r="M1461" s="7">
        <v>45868</v>
      </c>
      <c r="N1461" s="9">
        <v>13742.3</v>
      </c>
      <c r="O1461" s="6" t="s">
        <v>1068</v>
      </c>
      <c r="P1461" s="54" t="s">
        <v>2096</v>
      </c>
      <c r="Q1461" s="54" t="s">
        <v>643</v>
      </c>
      <c r="R1461" s="10" t="s">
        <v>2074</v>
      </c>
      <c r="S1461" s="40" t="s">
        <v>2119</v>
      </c>
      <c r="T1461" s="6" t="s">
        <v>2073</v>
      </c>
      <c r="U1461" s="6" t="str">
        <f>VLOOKUP(O1461,'Customer List'!B:C,2,)</f>
        <v>Delhi</v>
      </c>
      <c r="V1461" s="47"/>
      <c r="W1461" s="7"/>
      <c r="X1461" s="6" t="str">
        <f t="shared" si="179"/>
        <v/>
      </c>
      <c r="Y1461" s="6" t="str">
        <f t="shared" si="180"/>
        <v>Wednesday</v>
      </c>
      <c r="Z1461" s="6" t="str">
        <f t="shared" si="181"/>
        <v/>
      </c>
    </row>
    <row r="1462" spans="1:26" x14ac:dyDescent="0.25">
      <c r="A1462" s="6">
        <f t="shared" si="172"/>
        <v>1461</v>
      </c>
      <c r="B1462" s="6" t="s">
        <v>2077</v>
      </c>
      <c r="C1462" s="7">
        <v>45856</v>
      </c>
      <c r="D1462" s="7">
        <v>45864</v>
      </c>
      <c r="E1462" s="24">
        <v>217.7</v>
      </c>
      <c r="F1462" s="26">
        <f t="shared" si="165"/>
        <v>217.7</v>
      </c>
      <c r="G1462" s="8">
        <v>302614</v>
      </c>
      <c r="H1462" s="8"/>
      <c r="I1462" s="8">
        <v>1</v>
      </c>
      <c r="J1462" s="8">
        <v>1</v>
      </c>
      <c r="K1462" s="8">
        <f t="shared" si="182"/>
        <v>0</v>
      </c>
      <c r="L1462" s="6" t="s">
        <v>2149</v>
      </c>
      <c r="M1462" s="7">
        <v>45867</v>
      </c>
      <c r="N1462" s="9">
        <v>28923</v>
      </c>
      <c r="O1462" s="6" t="s">
        <v>906</v>
      </c>
      <c r="P1462" s="54">
        <v>58153772773</v>
      </c>
      <c r="Q1462" s="54" t="s">
        <v>46</v>
      </c>
      <c r="R1462" s="10" t="s">
        <v>2074</v>
      </c>
      <c r="S1462" s="40"/>
      <c r="T1462" s="6" t="s">
        <v>2073</v>
      </c>
      <c r="U1462" s="6" t="str">
        <f>VLOOKUP(O1462,'Customer List'!B:C,2,)</f>
        <v>Banglore</v>
      </c>
      <c r="V1462" s="47"/>
      <c r="W1462" s="7">
        <v>45868</v>
      </c>
      <c r="X1462" s="6">
        <f t="shared" si="179"/>
        <v>1</v>
      </c>
      <c r="Y1462" s="6" t="str">
        <f t="shared" si="180"/>
        <v>Tuesday</v>
      </c>
      <c r="Z1462" s="6" t="str">
        <f t="shared" si="181"/>
        <v>Wednesday</v>
      </c>
    </row>
    <row r="1463" spans="1:26" x14ac:dyDescent="0.25">
      <c r="A1463" s="6">
        <f t="shared" si="172"/>
        <v>1462</v>
      </c>
      <c r="B1463" s="6" t="s">
        <v>2077</v>
      </c>
      <c r="C1463" s="7">
        <v>45856</v>
      </c>
      <c r="D1463" s="7">
        <v>45864</v>
      </c>
      <c r="E1463" s="24">
        <v>77</v>
      </c>
      <c r="F1463" s="26">
        <f t="shared" si="165"/>
        <v>77</v>
      </c>
      <c r="G1463" s="8">
        <v>302933</v>
      </c>
      <c r="H1463" s="8"/>
      <c r="I1463" s="8">
        <v>1</v>
      </c>
      <c r="J1463" s="8">
        <v>1</v>
      </c>
      <c r="K1463" s="8">
        <f t="shared" si="182"/>
        <v>0</v>
      </c>
      <c r="L1463" s="6" t="s">
        <v>2153</v>
      </c>
      <c r="M1463" s="7">
        <v>45867</v>
      </c>
      <c r="N1463" s="9">
        <v>12446.5</v>
      </c>
      <c r="O1463" s="6" t="s">
        <v>2071</v>
      </c>
      <c r="P1463" s="54">
        <v>58153772681</v>
      </c>
      <c r="Q1463" s="54" t="s">
        <v>46</v>
      </c>
      <c r="R1463" s="10" t="s">
        <v>2074</v>
      </c>
      <c r="S1463" s="40"/>
      <c r="T1463" s="6" t="s">
        <v>2073</v>
      </c>
      <c r="U1463" s="6" t="str">
        <f>VLOOKUP(O1463,'Customer List'!B:C,2,)</f>
        <v>Guntur</v>
      </c>
      <c r="V1463" s="47"/>
      <c r="W1463" s="7">
        <v>45869</v>
      </c>
      <c r="X1463" s="6">
        <f t="shared" si="179"/>
        <v>2</v>
      </c>
      <c r="Y1463" s="6" t="str">
        <f t="shared" si="180"/>
        <v>Tuesday</v>
      </c>
      <c r="Z1463" s="6" t="str">
        <f>IF(W1463="", "", TEXT(W1463, "dddd"))</f>
        <v>Thursday</v>
      </c>
    </row>
    <row r="1464" spans="1:26" x14ac:dyDescent="0.25">
      <c r="A1464" s="6">
        <f t="shared" si="172"/>
        <v>1463</v>
      </c>
      <c r="B1464" s="6" t="s">
        <v>2077</v>
      </c>
      <c r="C1464" s="7">
        <v>45856</v>
      </c>
      <c r="D1464" s="7">
        <v>45864</v>
      </c>
      <c r="E1464" s="24">
        <v>176.4</v>
      </c>
      <c r="F1464" s="26">
        <f t="shared" si="165"/>
        <v>176.4</v>
      </c>
      <c r="G1464" s="8">
        <v>303706</v>
      </c>
      <c r="H1464" s="8"/>
      <c r="I1464" s="8">
        <v>1</v>
      </c>
      <c r="J1464" s="8">
        <v>1</v>
      </c>
      <c r="K1464" s="8">
        <f t="shared" si="182"/>
        <v>0</v>
      </c>
      <c r="L1464" s="6" t="s">
        <v>2144</v>
      </c>
      <c r="M1464" s="7">
        <v>45866</v>
      </c>
      <c r="N1464" s="9">
        <v>21546</v>
      </c>
      <c r="O1464" s="6" t="s">
        <v>22</v>
      </c>
      <c r="P1464" s="54"/>
      <c r="Q1464" s="54"/>
      <c r="R1464" s="10" t="s">
        <v>2074</v>
      </c>
      <c r="S1464" s="40"/>
      <c r="T1464" s="6" t="s">
        <v>2073</v>
      </c>
      <c r="U1464" s="6" t="str">
        <f>VLOOKUP(O1464,'Customer List'!B:C,2,)</f>
        <v>Delhi</v>
      </c>
      <c r="V1464" s="47"/>
      <c r="W1464" s="7"/>
      <c r="X1464" s="6" t="str">
        <f t="shared" si="179"/>
        <v/>
      </c>
      <c r="Y1464" s="6" t="str">
        <f t="shared" si="180"/>
        <v>Monday</v>
      </c>
      <c r="Z1464" s="6" t="str">
        <f t="shared" si="181"/>
        <v/>
      </c>
    </row>
    <row r="1465" spans="1:26" x14ac:dyDescent="0.25">
      <c r="A1465" s="6">
        <f t="shared" si="172"/>
        <v>1464</v>
      </c>
      <c r="B1465" s="6" t="s">
        <v>2077</v>
      </c>
      <c r="C1465" s="7">
        <v>45856</v>
      </c>
      <c r="D1465" s="7">
        <v>45864</v>
      </c>
      <c r="E1465" s="24">
        <v>250.6</v>
      </c>
      <c r="F1465" s="26">
        <f t="shared" si="165"/>
        <v>250.6</v>
      </c>
      <c r="G1465" s="8">
        <v>303924</v>
      </c>
      <c r="H1465" s="8"/>
      <c r="I1465" s="8">
        <v>1</v>
      </c>
      <c r="J1465" s="8">
        <v>1</v>
      </c>
      <c r="K1465" s="8">
        <f t="shared" si="182"/>
        <v>0</v>
      </c>
      <c r="L1465" s="6" t="s">
        <v>2144</v>
      </c>
      <c r="M1465" s="7">
        <v>45866</v>
      </c>
      <c r="N1465" s="9">
        <v>30609</v>
      </c>
      <c r="O1465" s="6" t="s">
        <v>22</v>
      </c>
      <c r="P1465" s="54"/>
      <c r="Q1465" s="54"/>
      <c r="R1465" s="10" t="s">
        <v>2074</v>
      </c>
      <c r="S1465" s="40"/>
      <c r="T1465" s="6" t="s">
        <v>2073</v>
      </c>
      <c r="U1465" s="6" t="str">
        <f>VLOOKUP(O1465,'Customer List'!B:C,2,)</f>
        <v>Delhi</v>
      </c>
      <c r="V1465" s="47"/>
      <c r="W1465" s="7"/>
      <c r="X1465" s="6" t="str">
        <f t="shared" si="179"/>
        <v/>
      </c>
      <c r="Y1465" s="6" t="str">
        <f t="shared" si="180"/>
        <v>Monday</v>
      </c>
      <c r="Z1465" s="6" t="str">
        <f t="shared" si="181"/>
        <v/>
      </c>
    </row>
    <row r="1466" spans="1:26" x14ac:dyDescent="0.25">
      <c r="A1466" s="6">
        <f t="shared" si="172"/>
        <v>1465</v>
      </c>
      <c r="B1466" s="6" t="s">
        <v>2077</v>
      </c>
      <c r="C1466" s="7">
        <v>45856</v>
      </c>
      <c r="D1466" s="7">
        <v>45864</v>
      </c>
      <c r="E1466" s="24">
        <v>73.5</v>
      </c>
      <c r="F1466" s="26">
        <f t="shared" si="165"/>
        <v>73.5</v>
      </c>
      <c r="G1466" s="8">
        <v>304012</v>
      </c>
      <c r="H1466" s="8"/>
      <c r="I1466" s="8">
        <v>1</v>
      </c>
      <c r="J1466" s="8">
        <v>1</v>
      </c>
      <c r="K1466" s="8">
        <f t="shared" si="182"/>
        <v>0</v>
      </c>
      <c r="L1466" s="6" t="s">
        <v>2128</v>
      </c>
      <c r="M1466" s="7">
        <v>45866</v>
      </c>
      <c r="N1466" s="9">
        <v>8977.5</v>
      </c>
      <c r="O1466" s="6" t="s">
        <v>248</v>
      </c>
      <c r="P1466" s="54">
        <v>58153726466</v>
      </c>
      <c r="Q1466" s="54" t="s">
        <v>46</v>
      </c>
      <c r="R1466" s="10" t="s">
        <v>2074</v>
      </c>
      <c r="S1466" s="40"/>
      <c r="T1466" s="6" t="s">
        <v>2073</v>
      </c>
      <c r="U1466" s="6" t="str">
        <f>VLOOKUP(O1466,'Customer List'!B:C,2,)</f>
        <v>Mumbai</v>
      </c>
      <c r="V1466" s="47"/>
      <c r="W1466" s="7">
        <v>45867</v>
      </c>
      <c r="X1466" s="6">
        <f t="shared" si="179"/>
        <v>1</v>
      </c>
      <c r="Y1466" s="6" t="str">
        <f t="shared" si="180"/>
        <v>Monday</v>
      </c>
      <c r="Z1466" s="6" t="str">
        <f t="shared" si="181"/>
        <v>Tuesday</v>
      </c>
    </row>
    <row r="1467" spans="1:26" x14ac:dyDescent="0.25">
      <c r="A1467" s="6">
        <f t="shared" si="172"/>
        <v>1466</v>
      </c>
      <c r="B1467" s="6" t="s">
        <v>2077</v>
      </c>
      <c r="C1467" s="7">
        <v>45856</v>
      </c>
      <c r="D1467" s="7">
        <v>45864</v>
      </c>
      <c r="E1467" s="24">
        <v>185.5</v>
      </c>
      <c r="F1467" s="26">
        <f t="shared" si="165"/>
        <v>185.5</v>
      </c>
      <c r="G1467" s="8">
        <v>304024</v>
      </c>
      <c r="H1467" s="8"/>
      <c r="I1467" s="8">
        <v>1</v>
      </c>
      <c r="J1467" s="8">
        <v>1</v>
      </c>
      <c r="K1467" s="8">
        <f t="shared" si="182"/>
        <v>0</v>
      </c>
      <c r="L1467" s="6" t="s">
        <v>2131</v>
      </c>
      <c r="M1467" s="7">
        <v>45866</v>
      </c>
      <c r="N1467" s="9">
        <v>61612</v>
      </c>
      <c r="O1467" s="6" t="s">
        <v>294</v>
      </c>
      <c r="P1467" s="54">
        <v>58153726050</v>
      </c>
      <c r="Q1467" s="54" t="s">
        <v>46</v>
      </c>
      <c r="R1467" s="10" t="s">
        <v>2074</v>
      </c>
      <c r="S1467" s="40"/>
      <c r="T1467" s="6" t="s">
        <v>2073</v>
      </c>
      <c r="U1467" s="6" t="str">
        <f>VLOOKUP(O1467,'Customer List'!B:C,2,)</f>
        <v>Banglore</v>
      </c>
      <c r="V1467" s="47"/>
      <c r="W1467" s="7">
        <v>45867</v>
      </c>
      <c r="X1467" s="6">
        <f t="shared" si="179"/>
        <v>1</v>
      </c>
      <c r="Y1467" s="6" t="str">
        <f t="shared" si="180"/>
        <v>Monday</v>
      </c>
      <c r="Z1467" s="6" t="str">
        <f t="shared" si="181"/>
        <v>Tuesday</v>
      </c>
    </row>
    <row r="1468" spans="1:26" x14ac:dyDescent="0.25">
      <c r="A1468" s="6">
        <f t="shared" si="172"/>
        <v>1467</v>
      </c>
      <c r="B1468" s="6" t="s">
        <v>2077</v>
      </c>
      <c r="C1468" s="7">
        <v>45856</v>
      </c>
      <c r="D1468" s="7">
        <v>45864</v>
      </c>
      <c r="E1468" s="24">
        <v>300.75</v>
      </c>
      <c r="F1468" s="26">
        <f t="shared" si="165"/>
        <v>300.75</v>
      </c>
      <c r="G1468" s="8">
        <v>304048</v>
      </c>
      <c r="H1468" s="8"/>
      <c r="I1468" s="8">
        <v>1</v>
      </c>
      <c r="J1468" s="8">
        <v>1</v>
      </c>
      <c r="K1468" s="8">
        <f t="shared" si="182"/>
        <v>0</v>
      </c>
      <c r="L1468" s="6" t="s">
        <v>2127</v>
      </c>
      <c r="M1468" s="7">
        <v>45866</v>
      </c>
      <c r="N1468" s="9">
        <v>34285.5</v>
      </c>
      <c r="O1468" s="6" t="s">
        <v>248</v>
      </c>
      <c r="P1468" s="54">
        <v>58153726466</v>
      </c>
      <c r="Q1468" s="54" t="s">
        <v>46</v>
      </c>
      <c r="R1468" s="10" t="s">
        <v>2074</v>
      </c>
      <c r="S1468" s="40"/>
      <c r="T1468" s="6" t="s">
        <v>2073</v>
      </c>
      <c r="U1468" s="6" t="str">
        <f>VLOOKUP(O1468,'Customer List'!B:C,2,)</f>
        <v>Mumbai</v>
      </c>
      <c r="V1468" s="47"/>
      <c r="W1468" s="7">
        <v>45867</v>
      </c>
      <c r="X1468" s="6">
        <f t="shared" si="179"/>
        <v>1</v>
      </c>
      <c r="Y1468" s="6" t="str">
        <f t="shared" si="180"/>
        <v>Monday</v>
      </c>
      <c r="Z1468" s="6" t="str">
        <f t="shared" si="181"/>
        <v>Tuesday</v>
      </c>
    </row>
    <row r="1469" spans="1:26" x14ac:dyDescent="0.25">
      <c r="A1469" s="6">
        <f t="shared" si="172"/>
        <v>1468</v>
      </c>
      <c r="B1469" s="6" t="s">
        <v>2077</v>
      </c>
      <c r="C1469" s="7">
        <v>45856</v>
      </c>
      <c r="D1469" s="7">
        <v>45864</v>
      </c>
      <c r="E1469" s="24">
        <v>297</v>
      </c>
      <c r="F1469" s="26">
        <f t="shared" si="165"/>
        <v>297</v>
      </c>
      <c r="G1469" s="8">
        <v>304050</v>
      </c>
      <c r="H1469" s="8"/>
      <c r="I1469" s="8">
        <v>1</v>
      </c>
      <c r="J1469" s="8">
        <v>1</v>
      </c>
      <c r="K1469" s="8">
        <f t="shared" si="182"/>
        <v>0</v>
      </c>
      <c r="L1469" s="6" t="s">
        <v>2142</v>
      </c>
      <c r="M1469" s="7">
        <v>45866</v>
      </c>
      <c r="N1469" s="9">
        <v>33858</v>
      </c>
      <c r="O1469" s="6" t="s">
        <v>22</v>
      </c>
      <c r="P1469" s="54"/>
      <c r="Q1469" s="54"/>
      <c r="R1469" s="10" t="s">
        <v>2074</v>
      </c>
      <c r="S1469" s="40"/>
      <c r="T1469" s="6" t="s">
        <v>2073</v>
      </c>
      <c r="U1469" s="6" t="str">
        <f>VLOOKUP(O1469,'Customer List'!B:C,2,)</f>
        <v>Delhi</v>
      </c>
      <c r="V1469" s="47"/>
      <c r="W1469" s="7"/>
      <c r="X1469" s="6" t="str">
        <f t="shared" si="179"/>
        <v/>
      </c>
      <c r="Y1469" s="6" t="str">
        <f t="shared" si="180"/>
        <v>Monday</v>
      </c>
      <c r="Z1469" s="6" t="str">
        <f t="shared" si="181"/>
        <v/>
      </c>
    </row>
    <row r="1470" spans="1:26" x14ac:dyDescent="0.25">
      <c r="A1470" s="6">
        <f t="shared" si="172"/>
        <v>1469</v>
      </c>
      <c r="B1470" s="6" t="s">
        <v>2077</v>
      </c>
      <c r="C1470" s="7">
        <v>45856</v>
      </c>
      <c r="D1470" s="7">
        <v>45864</v>
      </c>
      <c r="E1470" s="24">
        <v>86.8</v>
      </c>
      <c r="F1470" s="26">
        <f t="shared" si="165"/>
        <v>86.8</v>
      </c>
      <c r="G1470" s="8">
        <v>304119</v>
      </c>
      <c r="H1470" s="8"/>
      <c r="I1470" s="8">
        <v>1</v>
      </c>
      <c r="J1470" s="8">
        <v>1</v>
      </c>
      <c r="K1470" s="8">
        <f t="shared" si="182"/>
        <v>0</v>
      </c>
      <c r="L1470" s="6" t="s">
        <v>2118</v>
      </c>
      <c r="M1470" s="7">
        <v>45868</v>
      </c>
      <c r="N1470" s="9">
        <v>11916.4</v>
      </c>
      <c r="O1470" s="6" t="s">
        <v>1068</v>
      </c>
      <c r="P1470" s="54" t="s">
        <v>2096</v>
      </c>
      <c r="Q1470" s="54" t="s">
        <v>643</v>
      </c>
      <c r="R1470" s="10" t="s">
        <v>2074</v>
      </c>
      <c r="S1470" s="40" t="s">
        <v>2119</v>
      </c>
      <c r="T1470" s="6" t="s">
        <v>2073</v>
      </c>
      <c r="U1470" s="6" t="str">
        <f>VLOOKUP(O1470,'Customer List'!B:C,2,)</f>
        <v>Delhi</v>
      </c>
      <c r="V1470" s="47"/>
      <c r="W1470" s="7"/>
      <c r="X1470" s="6" t="str">
        <f t="shared" si="179"/>
        <v/>
      </c>
      <c r="Y1470" s="6" t="str">
        <f t="shared" si="180"/>
        <v>Wednesday</v>
      </c>
      <c r="Z1470" s="6" t="str">
        <f t="shared" si="181"/>
        <v/>
      </c>
    </row>
    <row r="1471" spans="1:26" x14ac:dyDescent="0.25">
      <c r="A1471" s="6">
        <f t="shared" si="172"/>
        <v>1470</v>
      </c>
      <c r="B1471" s="6" t="s">
        <v>2077</v>
      </c>
      <c r="C1471" s="7">
        <v>45856</v>
      </c>
      <c r="D1471" s="7">
        <v>45864</v>
      </c>
      <c r="E1471" s="24">
        <v>162</v>
      </c>
      <c r="F1471" s="26">
        <f t="shared" si="165"/>
        <v>162</v>
      </c>
      <c r="G1471" s="8">
        <v>304231</v>
      </c>
      <c r="H1471" s="8"/>
      <c r="I1471" s="8">
        <v>1</v>
      </c>
      <c r="J1471" s="8">
        <v>1</v>
      </c>
      <c r="K1471" s="8">
        <f t="shared" si="182"/>
        <v>0</v>
      </c>
      <c r="L1471" s="6" t="s">
        <v>2118</v>
      </c>
      <c r="M1471" s="7">
        <v>45868</v>
      </c>
      <c r="N1471" s="9">
        <v>24440.400000000001</v>
      </c>
      <c r="O1471" s="6" t="s">
        <v>1068</v>
      </c>
      <c r="P1471" s="54" t="s">
        <v>2096</v>
      </c>
      <c r="Q1471" s="54" t="s">
        <v>643</v>
      </c>
      <c r="R1471" s="10" t="s">
        <v>2074</v>
      </c>
      <c r="S1471" s="40" t="s">
        <v>2119</v>
      </c>
      <c r="T1471" s="6" t="s">
        <v>2073</v>
      </c>
      <c r="U1471" s="6" t="str">
        <f>VLOOKUP(O1471,'Customer List'!B:C,2,)</f>
        <v>Delhi</v>
      </c>
      <c r="V1471" s="47"/>
      <c r="W1471" s="7"/>
      <c r="X1471" s="6" t="str">
        <f t="shared" si="179"/>
        <v/>
      </c>
      <c r="Y1471" s="6" t="str">
        <f t="shared" si="180"/>
        <v>Wednesday</v>
      </c>
      <c r="Z1471" s="6" t="str">
        <f t="shared" si="181"/>
        <v/>
      </c>
    </row>
    <row r="1472" spans="1:26" x14ac:dyDescent="0.25">
      <c r="A1472" s="6">
        <f t="shared" si="172"/>
        <v>1471</v>
      </c>
      <c r="B1472" s="6" t="s">
        <v>2077</v>
      </c>
      <c r="C1472" s="7">
        <v>45856</v>
      </c>
      <c r="D1472" s="7">
        <v>45864</v>
      </c>
      <c r="E1472" s="24">
        <v>246.4</v>
      </c>
      <c r="F1472" s="26">
        <f t="shared" si="165"/>
        <v>246.4</v>
      </c>
      <c r="G1472" s="8">
        <v>304944</v>
      </c>
      <c r="H1472" s="8"/>
      <c r="I1472" s="8">
        <v>1</v>
      </c>
      <c r="J1472" s="8">
        <v>1</v>
      </c>
      <c r="K1472" s="8">
        <f t="shared" si="182"/>
        <v>0</v>
      </c>
      <c r="L1472" s="6" t="s">
        <v>2144</v>
      </c>
      <c r="M1472" s="7">
        <v>45866</v>
      </c>
      <c r="N1472" s="9">
        <v>30096</v>
      </c>
      <c r="O1472" s="6" t="s">
        <v>22</v>
      </c>
      <c r="P1472" s="54"/>
      <c r="Q1472" s="54"/>
      <c r="R1472" s="10" t="s">
        <v>2074</v>
      </c>
      <c r="S1472" s="40"/>
      <c r="T1472" s="6" t="s">
        <v>2073</v>
      </c>
      <c r="U1472" s="6" t="str">
        <f>VLOOKUP(O1472,'Customer List'!B:C,2,)</f>
        <v>Delhi</v>
      </c>
      <c r="V1472" s="47"/>
      <c r="W1472" s="7"/>
      <c r="X1472" s="6" t="str">
        <f t="shared" si="179"/>
        <v/>
      </c>
      <c r="Y1472" s="6" t="str">
        <f t="shared" si="180"/>
        <v>Monday</v>
      </c>
      <c r="Z1472" s="6" t="str">
        <f t="shared" si="181"/>
        <v/>
      </c>
    </row>
    <row r="1473" spans="1:26" x14ac:dyDescent="0.25">
      <c r="A1473" s="6">
        <f t="shared" si="172"/>
        <v>1472</v>
      </c>
      <c r="B1473" s="6" t="s">
        <v>2077</v>
      </c>
      <c r="C1473" s="7">
        <v>45856</v>
      </c>
      <c r="D1473" s="7">
        <v>45864</v>
      </c>
      <c r="E1473" s="24">
        <v>69.3</v>
      </c>
      <c r="F1473" s="26">
        <f t="shared" si="165"/>
        <v>69.3</v>
      </c>
      <c r="G1473" s="8">
        <v>305207</v>
      </c>
      <c r="H1473" s="8"/>
      <c r="I1473" s="8">
        <v>1</v>
      </c>
      <c r="J1473" s="8">
        <v>1</v>
      </c>
      <c r="K1473" s="8">
        <f t="shared" si="182"/>
        <v>0</v>
      </c>
      <c r="L1473" s="6" t="s">
        <v>2118</v>
      </c>
      <c r="M1473" s="7">
        <v>45868</v>
      </c>
      <c r="N1473" s="9">
        <v>9513.9</v>
      </c>
      <c r="O1473" s="6" t="s">
        <v>1068</v>
      </c>
      <c r="P1473" s="54" t="s">
        <v>2096</v>
      </c>
      <c r="Q1473" s="54" t="s">
        <v>643</v>
      </c>
      <c r="R1473" s="10" t="s">
        <v>2074</v>
      </c>
      <c r="S1473" s="40" t="s">
        <v>2119</v>
      </c>
      <c r="T1473" s="6" t="s">
        <v>2073</v>
      </c>
      <c r="U1473" s="6" t="str">
        <f>VLOOKUP(O1473,'Customer List'!B:C,2,)</f>
        <v>Delhi</v>
      </c>
      <c r="V1473" s="47"/>
      <c r="W1473" s="7"/>
      <c r="X1473" s="6" t="str">
        <f t="shared" si="179"/>
        <v/>
      </c>
      <c r="Y1473" s="6" t="str">
        <f t="shared" si="180"/>
        <v>Wednesday</v>
      </c>
      <c r="Z1473" s="6" t="str">
        <f t="shared" si="181"/>
        <v/>
      </c>
    </row>
    <row r="1474" spans="1:26" x14ac:dyDescent="0.25">
      <c r="A1474" s="6">
        <f t="shared" si="172"/>
        <v>1473</v>
      </c>
      <c r="B1474" s="6" t="s">
        <v>2077</v>
      </c>
      <c r="C1474" s="7">
        <v>45856</v>
      </c>
      <c r="D1474" s="7">
        <v>45864</v>
      </c>
      <c r="E1474" s="24">
        <v>107.1</v>
      </c>
      <c r="F1474" s="26">
        <f t="shared" si="165"/>
        <v>107.1</v>
      </c>
      <c r="G1474" s="8">
        <v>305421</v>
      </c>
      <c r="H1474" s="8"/>
      <c r="I1474" s="8">
        <v>1</v>
      </c>
      <c r="J1474" s="8">
        <v>1</v>
      </c>
      <c r="K1474" s="8">
        <f t="shared" si="182"/>
        <v>0</v>
      </c>
      <c r="L1474" s="6" t="s">
        <v>2118</v>
      </c>
      <c r="M1474" s="7">
        <v>45868</v>
      </c>
      <c r="N1474" s="9">
        <v>14703.3</v>
      </c>
      <c r="O1474" s="6" t="s">
        <v>1068</v>
      </c>
      <c r="P1474" s="54" t="s">
        <v>2096</v>
      </c>
      <c r="Q1474" s="54" t="s">
        <v>643</v>
      </c>
      <c r="R1474" s="10" t="s">
        <v>2074</v>
      </c>
      <c r="S1474" s="40" t="s">
        <v>2119</v>
      </c>
      <c r="T1474" s="6" t="s">
        <v>2073</v>
      </c>
      <c r="U1474" s="6" t="str">
        <f>VLOOKUP(O1474,'Customer List'!B:C,2,)</f>
        <v>Delhi</v>
      </c>
      <c r="V1474" s="47"/>
      <c r="W1474" s="7"/>
      <c r="X1474" s="6" t="str">
        <f t="shared" si="179"/>
        <v/>
      </c>
      <c r="Y1474" s="6" t="str">
        <f t="shared" si="180"/>
        <v>Wednesday</v>
      </c>
      <c r="Z1474" s="6" t="str">
        <f t="shared" si="181"/>
        <v/>
      </c>
    </row>
    <row r="1475" spans="1:26" x14ac:dyDescent="0.25">
      <c r="A1475" s="6">
        <f t="shared" si="172"/>
        <v>1474</v>
      </c>
      <c r="B1475" s="6" t="s">
        <v>2077</v>
      </c>
      <c r="C1475" s="7">
        <v>45856</v>
      </c>
      <c r="D1475" s="7">
        <v>45864</v>
      </c>
      <c r="E1475" s="24">
        <v>285</v>
      </c>
      <c r="F1475" s="26">
        <f t="shared" si="165"/>
        <v>855</v>
      </c>
      <c r="G1475" s="8">
        <v>307646</v>
      </c>
      <c r="H1475" s="8"/>
      <c r="I1475" s="8">
        <v>3</v>
      </c>
      <c r="J1475" s="8">
        <v>3</v>
      </c>
      <c r="K1475" s="8">
        <f t="shared" si="182"/>
        <v>0</v>
      </c>
      <c r="L1475" s="6" t="s">
        <v>2137</v>
      </c>
      <c r="M1475" s="7">
        <v>45866</v>
      </c>
      <c r="N1475" s="9">
        <v>114855</v>
      </c>
      <c r="O1475" s="6" t="s">
        <v>189</v>
      </c>
      <c r="P1475" s="54">
        <v>58153729395</v>
      </c>
      <c r="Q1475" s="54" t="s">
        <v>46</v>
      </c>
      <c r="R1475" s="10" t="s">
        <v>2074</v>
      </c>
      <c r="S1475" s="40" t="s">
        <v>2103</v>
      </c>
      <c r="T1475" s="6" t="s">
        <v>2073</v>
      </c>
      <c r="U1475" s="6" t="str">
        <f>VLOOKUP(O1475,'Customer List'!B:C,2,)</f>
        <v>Mumbai</v>
      </c>
      <c r="V1475" s="47"/>
      <c r="W1475" s="7">
        <v>45867</v>
      </c>
      <c r="X1475" s="6">
        <f t="shared" si="179"/>
        <v>1</v>
      </c>
      <c r="Y1475" s="6" t="str">
        <f t="shared" si="180"/>
        <v>Monday</v>
      </c>
      <c r="Z1475" s="6" t="str">
        <f t="shared" si="181"/>
        <v>Tuesday</v>
      </c>
    </row>
    <row r="1476" spans="1:26" x14ac:dyDescent="0.25">
      <c r="A1476" s="6">
        <f t="shared" si="172"/>
        <v>1475</v>
      </c>
      <c r="B1476" s="6" t="s">
        <v>2077</v>
      </c>
      <c r="C1476" s="7">
        <v>45856</v>
      </c>
      <c r="D1476" s="7">
        <v>45864</v>
      </c>
      <c r="E1476" s="24">
        <v>161.25</v>
      </c>
      <c r="F1476" s="26">
        <f t="shared" si="165"/>
        <v>161.25</v>
      </c>
      <c r="G1476" s="8">
        <v>312811</v>
      </c>
      <c r="H1476" s="8"/>
      <c r="I1476" s="8">
        <v>1</v>
      </c>
      <c r="J1476" s="8">
        <v>1</v>
      </c>
      <c r="K1476" s="8">
        <f t="shared" si="182"/>
        <v>0</v>
      </c>
      <c r="L1476" s="6" t="s">
        <v>2118</v>
      </c>
      <c r="M1476" s="7">
        <v>45868</v>
      </c>
      <c r="N1476" s="9">
        <v>24327.25</v>
      </c>
      <c r="O1476" s="6" t="s">
        <v>1068</v>
      </c>
      <c r="P1476" s="54" t="s">
        <v>2096</v>
      </c>
      <c r="Q1476" s="54" t="s">
        <v>643</v>
      </c>
      <c r="R1476" s="10" t="s">
        <v>2074</v>
      </c>
      <c r="S1476" s="40" t="s">
        <v>2119</v>
      </c>
      <c r="T1476" s="6" t="s">
        <v>2073</v>
      </c>
      <c r="U1476" s="6" t="str">
        <f>VLOOKUP(O1476,'Customer List'!B:C,2,)</f>
        <v>Delhi</v>
      </c>
      <c r="V1476" s="47"/>
      <c r="W1476" s="7"/>
      <c r="X1476" s="6" t="str">
        <f t="shared" si="179"/>
        <v/>
      </c>
      <c r="Y1476" s="6" t="str">
        <f t="shared" si="180"/>
        <v>Wednesday</v>
      </c>
      <c r="Z1476" s="6" t="str">
        <f t="shared" si="181"/>
        <v/>
      </c>
    </row>
    <row r="1477" spans="1:26" x14ac:dyDescent="0.25">
      <c r="A1477" s="6">
        <f t="shared" si="172"/>
        <v>1476</v>
      </c>
      <c r="B1477" s="6" t="s">
        <v>2077</v>
      </c>
      <c r="C1477" s="7">
        <v>45856</v>
      </c>
      <c r="D1477" s="7">
        <v>45864</v>
      </c>
      <c r="E1477" s="24">
        <v>326.25</v>
      </c>
      <c r="F1477" s="26">
        <f t="shared" ref="F1477:F1540" si="183">E1477*I1477</f>
        <v>978.75</v>
      </c>
      <c r="G1477" s="8">
        <v>313238</v>
      </c>
      <c r="H1477" s="8"/>
      <c r="I1477" s="8">
        <v>3</v>
      </c>
      <c r="J1477" s="8">
        <v>3</v>
      </c>
      <c r="K1477" s="8">
        <f t="shared" si="182"/>
        <v>0</v>
      </c>
      <c r="L1477" s="6" t="s">
        <v>2137</v>
      </c>
      <c r="M1477" s="7">
        <v>45866</v>
      </c>
      <c r="N1477" s="9">
        <v>131478</v>
      </c>
      <c r="O1477" s="6" t="s">
        <v>189</v>
      </c>
      <c r="P1477" s="54">
        <v>58153729395</v>
      </c>
      <c r="Q1477" s="54" t="s">
        <v>46</v>
      </c>
      <c r="R1477" s="10" t="s">
        <v>2074</v>
      </c>
      <c r="S1477" s="40" t="s">
        <v>2103</v>
      </c>
      <c r="T1477" s="6" t="s">
        <v>2073</v>
      </c>
      <c r="U1477" s="6" t="str">
        <f>VLOOKUP(O1477,'Customer List'!B:C,2,)</f>
        <v>Mumbai</v>
      </c>
      <c r="V1477" s="47"/>
      <c r="W1477" s="7">
        <v>45867</v>
      </c>
      <c r="X1477" s="6">
        <f t="shared" si="179"/>
        <v>1</v>
      </c>
      <c r="Y1477" s="6" t="str">
        <f t="shared" si="180"/>
        <v>Monday</v>
      </c>
      <c r="Z1477" s="6" t="str">
        <f t="shared" si="181"/>
        <v>Tuesday</v>
      </c>
    </row>
    <row r="1478" spans="1:26" x14ac:dyDescent="0.25">
      <c r="A1478" s="6">
        <f t="shared" si="172"/>
        <v>1477</v>
      </c>
      <c r="B1478" s="6" t="s">
        <v>2077</v>
      </c>
      <c r="C1478" s="7">
        <v>45856</v>
      </c>
      <c r="D1478" s="7">
        <v>45864</v>
      </c>
      <c r="E1478" s="24">
        <v>46.2</v>
      </c>
      <c r="F1478" s="26">
        <f t="shared" si="183"/>
        <v>46.2</v>
      </c>
      <c r="G1478" s="8">
        <v>317308</v>
      </c>
      <c r="H1478" s="8"/>
      <c r="I1478" s="8">
        <v>1</v>
      </c>
      <c r="J1478" s="8">
        <v>1</v>
      </c>
      <c r="K1478" s="8">
        <f t="shared" si="182"/>
        <v>0</v>
      </c>
      <c r="L1478" s="6" t="s">
        <v>2147</v>
      </c>
      <c r="M1478" s="7">
        <v>45867</v>
      </c>
      <c r="N1478" s="9">
        <v>6956.4</v>
      </c>
      <c r="O1478" s="6" t="s">
        <v>234</v>
      </c>
      <c r="P1478" s="54">
        <v>58153776855</v>
      </c>
      <c r="Q1478" s="54" t="s">
        <v>46</v>
      </c>
      <c r="R1478" s="10" t="s">
        <v>2074</v>
      </c>
      <c r="S1478" s="40"/>
      <c r="T1478" s="6" t="s">
        <v>2073</v>
      </c>
      <c r="U1478" s="6" t="str">
        <f>VLOOKUP(O1478,'Customer List'!B:C,2,)</f>
        <v>Kolkata</v>
      </c>
      <c r="V1478" s="47"/>
      <c r="W1478" s="7">
        <v>45868</v>
      </c>
      <c r="X1478" s="6">
        <f t="shared" si="179"/>
        <v>1</v>
      </c>
      <c r="Y1478" s="6" t="str">
        <f t="shared" si="180"/>
        <v>Tuesday</v>
      </c>
      <c r="Z1478" s="6" t="str">
        <f t="shared" si="181"/>
        <v>Wednesday</v>
      </c>
    </row>
    <row r="1479" spans="1:26" x14ac:dyDescent="0.25">
      <c r="A1479" s="6">
        <f t="shared" si="172"/>
        <v>1478</v>
      </c>
      <c r="B1479" s="6" t="s">
        <v>2077</v>
      </c>
      <c r="C1479" s="7">
        <v>45856</v>
      </c>
      <c r="D1479" s="7">
        <v>45864</v>
      </c>
      <c r="E1479" s="24">
        <v>53.9</v>
      </c>
      <c r="F1479" s="26">
        <f t="shared" si="183"/>
        <v>53.9</v>
      </c>
      <c r="G1479" s="8">
        <v>317318</v>
      </c>
      <c r="H1479" s="8"/>
      <c r="I1479" s="8">
        <v>1</v>
      </c>
      <c r="J1479" s="8">
        <v>1</v>
      </c>
      <c r="K1479" s="8">
        <f t="shared" si="182"/>
        <v>0</v>
      </c>
      <c r="L1479" s="6" t="s">
        <v>2147</v>
      </c>
      <c r="M1479" s="7">
        <v>45867</v>
      </c>
      <c r="N1479" s="9">
        <v>8115.8</v>
      </c>
      <c r="O1479" s="6" t="s">
        <v>234</v>
      </c>
      <c r="P1479" s="54">
        <v>58153776855</v>
      </c>
      <c r="Q1479" s="54" t="s">
        <v>46</v>
      </c>
      <c r="R1479" s="10" t="s">
        <v>2074</v>
      </c>
      <c r="S1479" s="40"/>
      <c r="T1479" s="6" t="s">
        <v>2073</v>
      </c>
      <c r="U1479" s="6" t="str">
        <f>VLOOKUP(O1479,'Customer List'!B:C,2,)</f>
        <v>Kolkata</v>
      </c>
      <c r="V1479" s="47"/>
      <c r="W1479" s="7">
        <v>45868</v>
      </c>
      <c r="X1479" s="6">
        <f t="shared" si="179"/>
        <v>1</v>
      </c>
      <c r="Y1479" s="6" t="str">
        <f t="shared" si="180"/>
        <v>Tuesday</v>
      </c>
      <c r="Z1479" s="6" t="str">
        <f t="shared" si="181"/>
        <v>Wednesday</v>
      </c>
    </row>
    <row r="1480" spans="1:26" x14ac:dyDescent="0.25">
      <c r="A1480" s="6">
        <f t="shared" si="172"/>
        <v>1479</v>
      </c>
      <c r="B1480" s="6" t="s">
        <v>2077</v>
      </c>
      <c r="C1480" s="7">
        <v>45856</v>
      </c>
      <c r="D1480" s="7">
        <v>45864</v>
      </c>
      <c r="E1480" s="24">
        <v>69.3</v>
      </c>
      <c r="F1480" s="26">
        <f t="shared" si="183"/>
        <v>69.3</v>
      </c>
      <c r="G1480" s="8">
        <v>317325</v>
      </c>
      <c r="H1480" s="8"/>
      <c r="I1480" s="8">
        <v>1</v>
      </c>
      <c r="J1480" s="8">
        <v>1</v>
      </c>
      <c r="K1480" s="8">
        <f t="shared" si="182"/>
        <v>0</v>
      </c>
      <c r="L1480" s="6" t="s">
        <v>2153</v>
      </c>
      <c r="M1480" s="7">
        <v>45867</v>
      </c>
      <c r="N1480" s="9">
        <v>11201.85</v>
      </c>
      <c r="O1480" s="6" t="s">
        <v>2071</v>
      </c>
      <c r="P1480" s="54">
        <v>58153772681</v>
      </c>
      <c r="Q1480" s="54" t="s">
        <v>46</v>
      </c>
      <c r="R1480" s="10" t="s">
        <v>2074</v>
      </c>
      <c r="S1480" s="40"/>
      <c r="T1480" s="6" t="s">
        <v>2073</v>
      </c>
      <c r="U1480" s="6" t="str">
        <f>VLOOKUP(O1480,'Customer List'!B:C,2,)</f>
        <v>Guntur</v>
      </c>
      <c r="V1480" s="47"/>
      <c r="W1480" s="7">
        <v>45869</v>
      </c>
      <c r="X1480" s="6">
        <f t="shared" si="179"/>
        <v>2</v>
      </c>
      <c r="Y1480" s="6" t="str">
        <f t="shared" si="180"/>
        <v>Tuesday</v>
      </c>
      <c r="Z1480" s="6" t="str">
        <f>IF(W1480="", "", TEXT(W1480, "dddd"))</f>
        <v>Thursday</v>
      </c>
    </row>
    <row r="1481" spans="1:26" x14ac:dyDescent="0.25">
      <c r="A1481" s="6">
        <f t="shared" si="172"/>
        <v>1480</v>
      </c>
      <c r="B1481" s="6" t="s">
        <v>2077</v>
      </c>
      <c r="C1481" s="7">
        <v>45856</v>
      </c>
      <c r="D1481" s="7">
        <v>45864</v>
      </c>
      <c r="E1481" s="24">
        <v>127.5</v>
      </c>
      <c r="F1481" s="26">
        <f t="shared" si="183"/>
        <v>127.5</v>
      </c>
      <c r="G1481" s="8">
        <v>317343</v>
      </c>
      <c r="H1481" s="8"/>
      <c r="I1481" s="8">
        <v>1</v>
      </c>
      <c r="J1481" s="8">
        <v>1</v>
      </c>
      <c r="K1481" s="8">
        <f t="shared" si="182"/>
        <v>0</v>
      </c>
      <c r="L1481" s="6" t="s">
        <v>2118</v>
      </c>
      <c r="M1481" s="7">
        <v>45868</v>
      </c>
      <c r="N1481" s="9">
        <v>19235.5</v>
      </c>
      <c r="O1481" s="6" t="s">
        <v>1068</v>
      </c>
      <c r="P1481" s="54" t="s">
        <v>2096</v>
      </c>
      <c r="Q1481" s="54" t="s">
        <v>643</v>
      </c>
      <c r="R1481" s="10" t="s">
        <v>2074</v>
      </c>
      <c r="S1481" s="40" t="s">
        <v>2119</v>
      </c>
      <c r="T1481" s="6" t="s">
        <v>2073</v>
      </c>
      <c r="U1481" s="6" t="str">
        <f>VLOOKUP(O1481,'Customer List'!B:C,2,)</f>
        <v>Delhi</v>
      </c>
      <c r="V1481" s="47"/>
      <c r="W1481" s="7"/>
      <c r="X1481" s="6" t="str">
        <f t="shared" si="179"/>
        <v/>
      </c>
      <c r="Y1481" s="6" t="str">
        <f t="shared" si="180"/>
        <v>Wednesday</v>
      </c>
      <c r="Z1481" s="6" t="str">
        <f t="shared" si="181"/>
        <v/>
      </c>
    </row>
    <row r="1482" spans="1:26" x14ac:dyDescent="0.25">
      <c r="A1482" s="6">
        <f t="shared" si="172"/>
        <v>1481</v>
      </c>
      <c r="B1482" s="6" t="s">
        <v>2077</v>
      </c>
      <c r="C1482" s="7">
        <v>45856</v>
      </c>
      <c r="D1482" s="7">
        <v>45864</v>
      </c>
      <c r="E1482" s="24">
        <v>132</v>
      </c>
      <c r="F1482" s="26">
        <f t="shared" si="183"/>
        <v>132</v>
      </c>
      <c r="G1482" s="8">
        <v>317443</v>
      </c>
      <c r="H1482" s="8"/>
      <c r="I1482" s="8">
        <v>1</v>
      </c>
      <c r="J1482" s="8">
        <v>1</v>
      </c>
      <c r="K1482" s="8">
        <f t="shared" si="182"/>
        <v>0</v>
      </c>
      <c r="L1482" s="6" t="s">
        <v>2118</v>
      </c>
      <c r="M1482" s="7">
        <v>45868</v>
      </c>
      <c r="N1482" s="9">
        <v>19914.400000000001</v>
      </c>
      <c r="O1482" s="6" t="s">
        <v>1068</v>
      </c>
      <c r="P1482" s="54" t="s">
        <v>2096</v>
      </c>
      <c r="Q1482" s="54" t="s">
        <v>643</v>
      </c>
      <c r="R1482" s="10" t="s">
        <v>2074</v>
      </c>
      <c r="S1482" s="40" t="s">
        <v>2119</v>
      </c>
      <c r="T1482" s="6" t="s">
        <v>2073</v>
      </c>
      <c r="U1482" s="6" t="str">
        <f>VLOOKUP(O1482,'Customer List'!B:C,2,)</f>
        <v>Delhi</v>
      </c>
      <c r="V1482" s="47"/>
      <c r="W1482" s="7"/>
      <c r="X1482" s="6" t="str">
        <f t="shared" si="179"/>
        <v/>
      </c>
      <c r="Y1482" s="6" t="str">
        <f t="shared" si="180"/>
        <v>Wednesday</v>
      </c>
      <c r="Z1482" s="6" t="str">
        <f t="shared" si="181"/>
        <v/>
      </c>
    </row>
    <row r="1483" spans="1:26" x14ac:dyDescent="0.25">
      <c r="A1483" s="6">
        <f t="shared" si="172"/>
        <v>1482</v>
      </c>
      <c r="B1483" s="6" t="s">
        <v>2077</v>
      </c>
      <c r="C1483" s="7">
        <v>45856</v>
      </c>
      <c r="D1483" s="7">
        <v>45864</v>
      </c>
      <c r="E1483" s="24">
        <v>305.25</v>
      </c>
      <c r="F1483" s="26">
        <f t="shared" si="183"/>
        <v>610.5</v>
      </c>
      <c r="G1483" s="8">
        <v>318340</v>
      </c>
      <c r="H1483" s="8"/>
      <c r="I1483" s="8">
        <v>2</v>
      </c>
      <c r="J1483" s="8">
        <v>2</v>
      </c>
      <c r="K1483" s="8">
        <f t="shared" si="182"/>
        <v>0</v>
      </c>
      <c r="L1483" s="6" t="s">
        <v>2129</v>
      </c>
      <c r="M1483" s="7">
        <v>45866</v>
      </c>
      <c r="N1483" s="9">
        <v>88319</v>
      </c>
      <c r="O1483" s="6" t="s">
        <v>2070</v>
      </c>
      <c r="P1483" s="54">
        <v>58153728301</v>
      </c>
      <c r="Q1483" s="54" t="s">
        <v>46</v>
      </c>
      <c r="R1483" s="10" t="s">
        <v>2074</v>
      </c>
      <c r="S1483" s="40"/>
      <c r="T1483" s="6" t="s">
        <v>2073</v>
      </c>
      <c r="U1483" s="6" t="str">
        <f>VLOOKUP(O1483,'Customer List'!B:C,2,)</f>
        <v>Banglore</v>
      </c>
      <c r="V1483" s="47"/>
      <c r="W1483" s="7">
        <v>45867</v>
      </c>
      <c r="X1483" s="6">
        <f t="shared" si="179"/>
        <v>1</v>
      </c>
      <c r="Y1483" s="6" t="str">
        <f t="shared" si="180"/>
        <v>Monday</v>
      </c>
      <c r="Z1483" s="6" t="str">
        <f t="shared" si="181"/>
        <v>Tuesday</v>
      </c>
    </row>
    <row r="1484" spans="1:26" x14ac:dyDescent="0.25">
      <c r="A1484" s="6">
        <f t="shared" si="172"/>
        <v>1483</v>
      </c>
      <c r="B1484" s="6" t="s">
        <v>2077</v>
      </c>
      <c r="C1484" s="7">
        <v>45856</v>
      </c>
      <c r="D1484" s="7">
        <v>45864</v>
      </c>
      <c r="E1484" s="24">
        <v>115.5</v>
      </c>
      <c r="F1484" s="26">
        <f t="shared" si="183"/>
        <v>115.5</v>
      </c>
      <c r="G1484" s="8">
        <v>320113</v>
      </c>
      <c r="H1484" s="8"/>
      <c r="I1484" s="8">
        <v>1</v>
      </c>
      <c r="J1484" s="8">
        <v>1</v>
      </c>
      <c r="K1484" s="8">
        <f t="shared" si="182"/>
        <v>0</v>
      </c>
      <c r="L1484" s="6" t="s">
        <v>2118</v>
      </c>
      <c r="M1484" s="7">
        <v>45868</v>
      </c>
      <c r="N1484" s="9">
        <v>15856.5</v>
      </c>
      <c r="O1484" s="6" t="s">
        <v>1068</v>
      </c>
      <c r="P1484" s="54" t="s">
        <v>2096</v>
      </c>
      <c r="Q1484" s="54" t="s">
        <v>643</v>
      </c>
      <c r="R1484" s="10" t="s">
        <v>2074</v>
      </c>
      <c r="S1484" s="40" t="s">
        <v>2119</v>
      </c>
      <c r="T1484" s="6" t="s">
        <v>2073</v>
      </c>
      <c r="U1484" s="6" t="str">
        <f>VLOOKUP(O1484,'Customer List'!B:C,2,)</f>
        <v>Delhi</v>
      </c>
      <c r="V1484" s="47"/>
      <c r="W1484" s="7"/>
      <c r="X1484" s="6" t="str">
        <f t="shared" si="179"/>
        <v/>
      </c>
      <c r="Y1484" s="6" t="str">
        <f t="shared" si="180"/>
        <v>Wednesday</v>
      </c>
      <c r="Z1484" s="6" t="str">
        <f t="shared" si="181"/>
        <v/>
      </c>
    </row>
    <row r="1485" spans="1:26" x14ac:dyDescent="0.25">
      <c r="A1485" s="6">
        <f t="shared" ref="A1485:A1548" si="184">A1484+1</f>
        <v>1484</v>
      </c>
      <c r="B1485" s="6" t="s">
        <v>2077</v>
      </c>
      <c r="C1485" s="7">
        <v>45856</v>
      </c>
      <c r="D1485" s="7">
        <v>45864</v>
      </c>
      <c r="E1485" s="24">
        <v>115.5</v>
      </c>
      <c r="F1485" s="26">
        <f t="shared" si="183"/>
        <v>115.5</v>
      </c>
      <c r="G1485" s="8">
        <v>320211</v>
      </c>
      <c r="H1485" s="8"/>
      <c r="I1485" s="8">
        <v>1</v>
      </c>
      <c r="J1485" s="8">
        <v>1</v>
      </c>
      <c r="K1485" s="8">
        <f t="shared" si="182"/>
        <v>0</v>
      </c>
      <c r="L1485" s="6" t="s">
        <v>2152</v>
      </c>
      <c r="M1485" s="7">
        <v>45867</v>
      </c>
      <c r="N1485" s="9">
        <v>15345</v>
      </c>
      <c r="O1485" s="6" t="s">
        <v>635</v>
      </c>
      <c r="P1485" s="54">
        <v>58153777916</v>
      </c>
      <c r="Q1485" s="54" t="s">
        <v>46</v>
      </c>
      <c r="R1485" s="10" t="s">
        <v>2074</v>
      </c>
      <c r="S1485" s="40"/>
      <c r="T1485" s="6" t="s">
        <v>2073</v>
      </c>
      <c r="U1485" s="6" t="str">
        <f>VLOOKUP(O1485,'Customer List'!B:C,2,)</f>
        <v>Gujrat</v>
      </c>
      <c r="V1485" s="47"/>
      <c r="W1485" s="7">
        <v>45868</v>
      </c>
      <c r="X1485" s="6">
        <f t="shared" si="179"/>
        <v>1</v>
      </c>
      <c r="Y1485" s="6" t="str">
        <f t="shared" si="180"/>
        <v>Tuesday</v>
      </c>
      <c r="Z1485" s="6" t="str">
        <f t="shared" si="181"/>
        <v>Wednesday</v>
      </c>
    </row>
    <row r="1486" spans="1:26" x14ac:dyDescent="0.25">
      <c r="A1486" s="6">
        <f t="shared" si="184"/>
        <v>1485</v>
      </c>
      <c r="B1486" s="6" t="s">
        <v>2077</v>
      </c>
      <c r="C1486" s="7">
        <v>45856</v>
      </c>
      <c r="D1486" s="7">
        <v>45864</v>
      </c>
      <c r="E1486" s="24">
        <v>187.6</v>
      </c>
      <c r="F1486" s="26">
        <f t="shared" si="183"/>
        <v>375.2</v>
      </c>
      <c r="G1486" s="8">
        <v>320806</v>
      </c>
      <c r="H1486" s="8"/>
      <c r="I1486" s="8">
        <v>2</v>
      </c>
      <c r="J1486" s="8">
        <v>2</v>
      </c>
      <c r="K1486" s="8">
        <f t="shared" si="182"/>
        <v>0</v>
      </c>
      <c r="L1486" s="6" t="s">
        <v>2129</v>
      </c>
      <c r="M1486" s="7">
        <v>45866</v>
      </c>
      <c r="N1486" s="9">
        <v>58156</v>
      </c>
      <c r="O1486" s="6" t="s">
        <v>2070</v>
      </c>
      <c r="P1486" s="54">
        <v>58153728301</v>
      </c>
      <c r="Q1486" s="54" t="s">
        <v>46</v>
      </c>
      <c r="R1486" s="10" t="s">
        <v>2074</v>
      </c>
      <c r="S1486" s="40"/>
      <c r="T1486" s="6" t="s">
        <v>2073</v>
      </c>
      <c r="U1486" s="6" t="str">
        <f>VLOOKUP(O1486,'Customer List'!B:C,2,)</f>
        <v>Banglore</v>
      </c>
      <c r="V1486" s="47"/>
      <c r="W1486" s="7">
        <v>45867</v>
      </c>
      <c r="X1486" s="6">
        <f t="shared" si="179"/>
        <v>1</v>
      </c>
      <c r="Y1486" s="6" t="str">
        <f t="shared" si="180"/>
        <v>Monday</v>
      </c>
      <c r="Z1486" s="6" t="str">
        <f t="shared" si="181"/>
        <v>Tuesday</v>
      </c>
    </row>
    <row r="1487" spans="1:26" x14ac:dyDescent="0.25">
      <c r="A1487" s="6">
        <f t="shared" si="184"/>
        <v>1486</v>
      </c>
      <c r="B1487" s="6" t="s">
        <v>2077</v>
      </c>
      <c r="C1487" s="7">
        <v>45856</v>
      </c>
      <c r="D1487" s="7">
        <v>45864</v>
      </c>
      <c r="E1487" s="24">
        <v>262.5</v>
      </c>
      <c r="F1487" s="26">
        <f t="shared" si="183"/>
        <v>262.5</v>
      </c>
      <c r="G1487" s="8">
        <v>325124</v>
      </c>
      <c r="H1487" s="8"/>
      <c r="I1487" s="8">
        <v>1</v>
      </c>
      <c r="J1487" s="8">
        <v>1</v>
      </c>
      <c r="K1487" s="8">
        <f t="shared" si="182"/>
        <v>0</v>
      </c>
      <c r="L1487" s="6" t="s">
        <v>2129</v>
      </c>
      <c r="M1487" s="7">
        <v>45866</v>
      </c>
      <c r="N1487" s="9">
        <v>40687.5</v>
      </c>
      <c r="O1487" s="6" t="s">
        <v>2070</v>
      </c>
      <c r="P1487" s="54">
        <v>58153728301</v>
      </c>
      <c r="Q1487" s="54" t="s">
        <v>46</v>
      </c>
      <c r="R1487" s="10" t="s">
        <v>2074</v>
      </c>
      <c r="S1487" s="40"/>
      <c r="T1487" s="6" t="s">
        <v>2073</v>
      </c>
      <c r="U1487" s="6" t="str">
        <f>VLOOKUP(O1487,'Customer List'!B:C,2,)</f>
        <v>Banglore</v>
      </c>
      <c r="V1487" s="47"/>
      <c r="W1487" s="7">
        <v>45867</v>
      </c>
      <c r="X1487" s="6">
        <f t="shared" ref="X1487:X1550" si="185">IF(W1487="", "", W1487-M1487)</f>
        <v>1</v>
      </c>
      <c r="Y1487" s="6" t="str">
        <f t="shared" ref="Y1487:Y1550" si="186">IF(M1487="", "", TEXT(M1487, "dddd"))</f>
        <v>Monday</v>
      </c>
      <c r="Z1487" s="6" t="str">
        <f t="shared" ref="Z1487:Z1550" si="187">IF(W1487="", "", TEXT(W1487, "dddd"))</f>
        <v>Tuesday</v>
      </c>
    </row>
    <row r="1488" spans="1:26" x14ac:dyDescent="0.25">
      <c r="A1488" s="6">
        <f t="shared" si="184"/>
        <v>1487</v>
      </c>
      <c r="B1488" s="6" t="s">
        <v>2077</v>
      </c>
      <c r="C1488" s="7">
        <v>45856</v>
      </c>
      <c r="D1488" s="7">
        <v>45864</v>
      </c>
      <c r="E1488" s="24">
        <v>321.75</v>
      </c>
      <c r="F1488" s="26">
        <f t="shared" si="183"/>
        <v>643.5</v>
      </c>
      <c r="G1488" s="8">
        <v>328638</v>
      </c>
      <c r="H1488" s="8"/>
      <c r="I1488" s="8">
        <v>2</v>
      </c>
      <c r="J1488" s="8">
        <v>2</v>
      </c>
      <c r="K1488" s="8">
        <f t="shared" si="182"/>
        <v>0</v>
      </c>
      <c r="L1488" s="6" t="s">
        <v>2146</v>
      </c>
      <c r="M1488" s="7">
        <v>45866</v>
      </c>
      <c r="N1488" s="9">
        <v>99742.5</v>
      </c>
      <c r="O1488" s="6" t="s">
        <v>2072</v>
      </c>
      <c r="P1488" s="54">
        <v>58153727494</v>
      </c>
      <c r="Q1488" s="54" t="s">
        <v>46</v>
      </c>
      <c r="R1488" s="10" t="s">
        <v>2074</v>
      </c>
      <c r="S1488" s="40"/>
      <c r="T1488" s="6" t="s">
        <v>2073</v>
      </c>
      <c r="U1488" s="6" t="str">
        <f>VLOOKUP(O1488,'Customer List'!B:C,2,)</f>
        <v>Hyderabad</v>
      </c>
      <c r="V1488" s="47"/>
      <c r="W1488" s="7">
        <v>45867</v>
      </c>
      <c r="X1488" s="6">
        <f t="shared" si="185"/>
        <v>1</v>
      </c>
      <c r="Y1488" s="6" t="str">
        <f t="shared" si="186"/>
        <v>Monday</v>
      </c>
      <c r="Z1488" s="6" t="str">
        <f t="shared" si="187"/>
        <v>Tuesday</v>
      </c>
    </row>
    <row r="1489" spans="1:26" x14ac:dyDescent="0.25">
      <c r="A1489" s="6">
        <f t="shared" si="184"/>
        <v>1488</v>
      </c>
      <c r="B1489" s="6" t="s">
        <v>2077</v>
      </c>
      <c r="C1489" s="7">
        <v>45856</v>
      </c>
      <c r="D1489" s="7">
        <v>45864</v>
      </c>
      <c r="E1489" s="24">
        <v>177.75</v>
      </c>
      <c r="F1489" s="26">
        <f t="shared" si="183"/>
        <v>177.75</v>
      </c>
      <c r="G1489" s="8">
        <v>329929</v>
      </c>
      <c r="H1489" s="8"/>
      <c r="I1489" s="8">
        <v>1</v>
      </c>
      <c r="J1489" s="8">
        <v>1</v>
      </c>
      <c r="K1489" s="8">
        <f t="shared" si="182"/>
        <v>0</v>
      </c>
      <c r="L1489" s="6" t="s">
        <v>2118</v>
      </c>
      <c r="M1489" s="7">
        <v>45868</v>
      </c>
      <c r="N1489" s="9">
        <v>26816.55</v>
      </c>
      <c r="O1489" s="6" t="s">
        <v>1068</v>
      </c>
      <c r="P1489" s="54" t="s">
        <v>2096</v>
      </c>
      <c r="Q1489" s="54" t="s">
        <v>643</v>
      </c>
      <c r="R1489" s="10" t="s">
        <v>2074</v>
      </c>
      <c r="S1489" s="40" t="s">
        <v>2119</v>
      </c>
      <c r="T1489" s="6" t="s">
        <v>2073</v>
      </c>
      <c r="U1489" s="6" t="str">
        <f>VLOOKUP(O1489,'Customer List'!B:C,2,)</f>
        <v>Delhi</v>
      </c>
      <c r="V1489" s="47"/>
      <c r="W1489" s="7"/>
      <c r="X1489" s="6" t="str">
        <f t="shared" si="185"/>
        <v/>
      </c>
      <c r="Y1489" s="6" t="str">
        <f t="shared" si="186"/>
        <v>Wednesday</v>
      </c>
      <c r="Z1489" s="6" t="str">
        <f t="shared" si="187"/>
        <v/>
      </c>
    </row>
    <row r="1490" spans="1:26" x14ac:dyDescent="0.25">
      <c r="A1490" s="6">
        <f t="shared" si="184"/>
        <v>1489</v>
      </c>
      <c r="B1490" s="6" t="s">
        <v>2077</v>
      </c>
      <c r="C1490" s="7">
        <v>45856</v>
      </c>
      <c r="D1490" s="7">
        <v>45864</v>
      </c>
      <c r="E1490" s="24">
        <v>161.25</v>
      </c>
      <c r="F1490" s="26">
        <f t="shared" si="183"/>
        <v>161.25</v>
      </c>
      <c r="G1490" s="8">
        <v>331927</v>
      </c>
      <c r="H1490" s="8"/>
      <c r="I1490" s="8">
        <v>1</v>
      </c>
      <c r="J1490" s="8">
        <v>1</v>
      </c>
      <c r="K1490" s="8">
        <f t="shared" si="182"/>
        <v>0</v>
      </c>
      <c r="L1490" s="6" t="s">
        <v>2129</v>
      </c>
      <c r="M1490" s="7">
        <v>45866</v>
      </c>
      <c r="N1490" s="9">
        <v>23327.5</v>
      </c>
      <c r="O1490" s="6" t="s">
        <v>2070</v>
      </c>
      <c r="P1490" s="54">
        <v>58153728301</v>
      </c>
      <c r="Q1490" s="54" t="s">
        <v>46</v>
      </c>
      <c r="R1490" s="10" t="s">
        <v>2074</v>
      </c>
      <c r="S1490" s="40"/>
      <c r="T1490" s="6" t="s">
        <v>2073</v>
      </c>
      <c r="U1490" s="6" t="str">
        <f>VLOOKUP(O1490,'Customer List'!B:C,2,)</f>
        <v>Banglore</v>
      </c>
      <c r="V1490" s="47"/>
      <c r="W1490" s="7">
        <v>45867</v>
      </c>
      <c r="X1490" s="6">
        <f t="shared" si="185"/>
        <v>1</v>
      </c>
      <c r="Y1490" s="6" t="str">
        <f t="shared" si="186"/>
        <v>Monday</v>
      </c>
      <c r="Z1490" s="6" t="str">
        <f t="shared" si="187"/>
        <v>Tuesday</v>
      </c>
    </row>
    <row r="1491" spans="1:26" x14ac:dyDescent="0.25">
      <c r="A1491" s="6">
        <f t="shared" si="184"/>
        <v>1490</v>
      </c>
      <c r="B1491" s="6" t="s">
        <v>2077</v>
      </c>
      <c r="C1491" s="7">
        <v>45856</v>
      </c>
      <c r="D1491" s="7">
        <v>45864</v>
      </c>
      <c r="E1491" s="24">
        <v>136.5</v>
      </c>
      <c r="F1491" s="26">
        <f t="shared" si="183"/>
        <v>136.5</v>
      </c>
      <c r="G1491" s="8">
        <v>334329</v>
      </c>
      <c r="H1491" s="8"/>
      <c r="I1491" s="8">
        <v>1</v>
      </c>
      <c r="J1491" s="8">
        <v>1</v>
      </c>
      <c r="K1491" s="8">
        <f t="shared" si="182"/>
        <v>0</v>
      </c>
      <c r="L1491" s="6" t="s">
        <v>2118</v>
      </c>
      <c r="M1491" s="7">
        <v>45868</v>
      </c>
      <c r="N1491" s="9">
        <v>20593.3</v>
      </c>
      <c r="O1491" s="6" t="s">
        <v>1068</v>
      </c>
      <c r="P1491" s="54" t="s">
        <v>2096</v>
      </c>
      <c r="Q1491" s="54" t="s">
        <v>643</v>
      </c>
      <c r="R1491" s="10" t="s">
        <v>2074</v>
      </c>
      <c r="S1491" s="40" t="s">
        <v>2119</v>
      </c>
      <c r="T1491" s="6" t="s">
        <v>2073</v>
      </c>
      <c r="U1491" s="6" t="str">
        <f>VLOOKUP(O1491,'Customer List'!B:C,2,)</f>
        <v>Delhi</v>
      </c>
      <c r="V1491" s="47"/>
      <c r="W1491" s="7"/>
      <c r="X1491" s="6" t="str">
        <f t="shared" si="185"/>
        <v/>
      </c>
      <c r="Y1491" s="6" t="str">
        <f t="shared" si="186"/>
        <v>Wednesday</v>
      </c>
      <c r="Z1491" s="6" t="str">
        <f t="shared" si="187"/>
        <v/>
      </c>
    </row>
    <row r="1492" spans="1:26" x14ac:dyDescent="0.25">
      <c r="A1492" s="6">
        <f t="shared" si="184"/>
        <v>1491</v>
      </c>
      <c r="B1492" s="6" t="s">
        <v>2077</v>
      </c>
      <c r="C1492" s="7">
        <v>45856</v>
      </c>
      <c r="D1492" s="7">
        <v>45864</v>
      </c>
      <c r="E1492" s="24">
        <v>95.2</v>
      </c>
      <c r="F1492" s="26">
        <f t="shared" si="183"/>
        <v>95.2</v>
      </c>
      <c r="G1492" s="8">
        <v>339011</v>
      </c>
      <c r="H1492" s="8"/>
      <c r="I1492" s="8">
        <v>1</v>
      </c>
      <c r="J1492" s="8">
        <v>1</v>
      </c>
      <c r="K1492" s="8">
        <f t="shared" si="182"/>
        <v>0</v>
      </c>
      <c r="L1492" s="6" t="s">
        <v>2147</v>
      </c>
      <c r="M1492" s="7">
        <v>45867</v>
      </c>
      <c r="N1492" s="9">
        <v>14334.4</v>
      </c>
      <c r="O1492" s="6" t="s">
        <v>234</v>
      </c>
      <c r="P1492" s="54">
        <v>58153776855</v>
      </c>
      <c r="Q1492" s="54" t="s">
        <v>46</v>
      </c>
      <c r="R1492" s="10" t="s">
        <v>2074</v>
      </c>
      <c r="S1492" s="40"/>
      <c r="T1492" s="6" t="s">
        <v>2073</v>
      </c>
      <c r="U1492" s="6" t="str">
        <f>VLOOKUP(O1492,'Customer List'!B:C,2,)</f>
        <v>Kolkata</v>
      </c>
      <c r="V1492" s="47"/>
      <c r="W1492" s="7">
        <v>45868</v>
      </c>
      <c r="X1492" s="6">
        <f t="shared" si="185"/>
        <v>1</v>
      </c>
      <c r="Y1492" s="6" t="str">
        <f t="shared" si="186"/>
        <v>Tuesday</v>
      </c>
      <c r="Z1492" s="6" t="str">
        <f t="shared" si="187"/>
        <v>Wednesday</v>
      </c>
    </row>
    <row r="1493" spans="1:26" x14ac:dyDescent="0.25">
      <c r="A1493" s="6">
        <f t="shared" si="184"/>
        <v>1492</v>
      </c>
      <c r="B1493" s="6" t="s">
        <v>2077</v>
      </c>
      <c r="C1493" s="7">
        <v>45856</v>
      </c>
      <c r="D1493" s="7">
        <v>45864</v>
      </c>
      <c r="E1493" s="24">
        <v>326.25</v>
      </c>
      <c r="F1493" s="26">
        <f t="shared" si="183"/>
        <v>326.25</v>
      </c>
      <c r="G1493" s="8">
        <v>341628</v>
      </c>
      <c r="H1493" s="8"/>
      <c r="I1493" s="8">
        <v>1</v>
      </c>
      <c r="J1493" s="8">
        <v>1</v>
      </c>
      <c r="K1493" s="8">
        <f t="shared" ref="K1493:K1556" si="188">I1493-J1493</f>
        <v>0</v>
      </c>
      <c r="L1493" s="6" t="s">
        <v>2142</v>
      </c>
      <c r="M1493" s="7">
        <v>45866</v>
      </c>
      <c r="N1493" s="9">
        <v>37192</v>
      </c>
      <c r="O1493" s="6" t="s">
        <v>22</v>
      </c>
      <c r="P1493" s="54"/>
      <c r="Q1493" s="54"/>
      <c r="R1493" s="10" t="s">
        <v>2074</v>
      </c>
      <c r="S1493" s="40"/>
      <c r="T1493" s="6" t="s">
        <v>2073</v>
      </c>
      <c r="U1493" s="6" t="str">
        <f>VLOOKUP(O1493,'Customer List'!B:C,2,)</f>
        <v>Delhi</v>
      </c>
      <c r="V1493" s="47"/>
      <c r="W1493" s="7"/>
      <c r="X1493" s="6" t="str">
        <f t="shared" si="185"/>
        <v/>
      </c>
      <c r="Y1493" s="6" t="str">
        <f t="shared" si="186"/>
        <v>Monday</v>
      </c>
      <c r="Z1493" s="6" t="str">
        <f t="shared" si="187"/>
        <v/>
      </c>
    </row>
    <row r="1494" spans="1:26" x14ac:dyDescent="0.25">
      <c r="A1494" s="6">
        <f t="shared" si="184"/>
        <v>1493</v>
      </c>
      <c r="B1494" s="6" t="s">
        <v>2077</v>
      </c>
      <c r="C1494" s="7">
        <v>45856</v>
      </c>
      <c r="D1494" s="7">
        <v>45864</v>
      </c>
      <c r="E1494" s="24">
        <v>150.75</v>
      </c>
      <c r="F1494" s="26">
        <f t="shared" si="183"/>
        <v>150.75</v>
      </c>
      <c r="G1494" s="8">
        <v>344741</v>
      </c>
      <c r="H1494" s="8"/>
      <c r="I1494" s="8">
        <v>1</v>
      </c>
      <c r="J1494" s="8">
        <v>1</v>
      </c>
      <c r="K1494" s="8">
        <f t="shared" si="188"/>
        <v>0</v>
      </c>
      <c r="L1494" s="6" t="s">
        <v>2118</v>
      </c>
      <c r="M1494" s="7">
        <v>45868</v>
      </c>
      <c r="N1494" s="9">
        <v>22743.15</v>
      </c>
      <c r="O1494" s="6" t="s">
        <v>1068</v>
      </c>
      <c r="P1494" s="54" t="s">
        <v>2096</v>
      </c>
      <c r="Q1494" s="54" t="s">
        <v>643</v>
      </c>
      <c r="R1494" s="10" t="s">
        <v>2074</v>
      </c>
      <c r="S1494" s="40" t="s">
        <v>2119</v>
      </c>
      <c r="T1494" s="6" t="s">
        <v>2073</v>
      </c>
      <c r="U1494" s="6" t="str">
        <f>VLOOKUP(O1494,'Customer List'!B:C,2,)</f>
        <v>Delhi</v>
      </c>
      <c r="V1494" s="47"/>
      <c r="W1494" s="7"/>
      <c r="X1494" s="6" t="str">
        <f t="shared" si="185"/>
        <v/>
      </c>
      <c r="Y1494" s="6" t="str">
        <f t="shared" si="186"/>
        <v>Wednesday</v>
      </c>
      <c r="Z1494" s="6" t="str">
        <f t="shared" si="187"/>
        <v/>
      </c>
    </row>
    <row r="1495" spans="1:26" x14ac:dyDescent="0.25">
      <c r="A1495" s="6">
        <f t="shared" si="184"/>
        <v>1494</v>
      </c>
      <c r="B1495" s="6" t="s">
        <v>2077</v>
      </c>
      <c r="C1495" s="7">
        <v>45856</v>
      </c>
      <c r="D1495" s="7">
        <v>45864</v>
      </c>
      <c r="E1495" s="24">
        <v>252</v>
      </c>
      <c r="F1495" s="26">
        <f t="shared" si="183"/>
        <v>252</v>
      </c>
      <c r="G1495" s="8">
        <v>345006</v>
      </c>
      <c r="H1495" s="8"/>
      <c r="I1495" s="8">
        <v>1</v>
      </c>
      <c r="J1495" s="8">
        <v>1</v>
      </c>
      <c r="K1495" s="8">
        <f t="shared" si="188"/>
        <v>0</v>
      </c>
      <c r="L1495" s="6" t="s">
        <v>2129</v>
      </c>
      <c r="M1495" s="7">
        <v>45866</v>
      </c>
      <c r="N1495" s="9">
        <v>39060</v>
      </c>
      <c r="O1495" s="6" t="s">
        <v>2070</v>
      </c>
      <c r="P1495" s="54">
        <v>58153728301</v>
      </c>
      <c r="Q1495" s="54" t="s">
        <v>46</v>
      </c>
      <c r="R1495" s="10" t="s">
        <v>2074</v>
      </c>
      <c r="S1495" s="40"/>
      <c r="T1495" s="6" t="s">
        <v>2073</v>
      </c>
      <c r="U1495" s="6" t="str">
        <f>VLOOKUP(O1495,'Customer List'!B:C,2,)</f>
        <v>Banglore</v>
      </c>
      <c r="V1495" s="47"/>
      <c r="W1495" s="7">
        <v>45867</v>
      </c>
      <c r="X1495" s="6">
        <f t="shared" si="185"/>
        <v>1</v>
      </c>
      <c r="Y1495" s="6" t="str">
        <f t="shared" si="186"/>
        <v>Monday</v>
      </c>
      <c r="Z1495" s="6" t="str">
        <f t="shared" si="187"/>
        <v>Tuesday</v>
      </c>
    </row>
    <row r="1496" spans="1:26" x14ac:dyDescent="0.25">
      <c r="A1496" s="6">
        <f t="shared" si="184"/>
        <v>1495</v>
      </c>
      <c r="B1496" s="6" t="s">
        <v>2077</v>
      </c>
      <c r="C1496" s="7">
        <v>45856</v>
      </c>
      <c r="D1496" s="7">
        <v>45864</v>
      </c>
      <c r="E1496" s="24">
        <v>267.39999999999998</v>
      </c>
      <c r="F1496" s="26">
        <f t="shared" si="183"/>
        <v>534.79999999999995</v>
      </c>
      <c r="G1496" s="8">
        <v>353054</v>
      </c>
      <c r="H1496" s="8"/>
      <c r="I1496" s="8">
        <v>2</v>
      </c>
      <c r="J1496" s="8">
        <v>2</v>
      </c>
      <c r="K1496" s="8">
        <f t="shared" si="188"/>
        <v>0</v>
      </c>
      <c r="L1496" s="6" t="s">
        <v>2146</v>
      </c>
      <c r="M1496" s="7">
        <v>45866</v>
      </c>
      <c r="N1496" s="9">
        <v>88815</v>
      </c>
      <c r="O1496" s="6" t="s">
        <v>2072</v>
      </c>
      <c r="P1496" s="54">
        <v>58153727494</v>
      </c>
      <c r="Q1496" s="54" t="s">
        <v>46</v>
      </c>
      <c r="R1496" s="10" t="s">
        <v>2074</v>
      </c>
      <c r="S1496" s="40"/>
      <c r="T1496" s="6" t="s">
        <v>2073</v>
      </c>
      <c r="U1496" s="6" t="str">
        <f>VLOOKUP(O1496,'Customer List'!B:C,2,)</f>
        <v>Hyderabad</v>
      </c>
      <c r="V1496" s="47"/>
      <c r="W1496" s="7">
        <v>45867</v>
      </c>
      <c r="X1496" s="6">
        <f t="shared" si="185"/>
        <v>1</v>
      </c>
      <c r="Y1496" s="6" t="str">
        <f t="shared" si="186"/>
        <v>Monday</v>
      </c>
      <c r="Z1496" s="6" t="str">
        <f t="shared" si="187"/>
        <v>Tuesday</v>
      </c>
    </row>
    <row r="1497" spans="1:26" x14ac:dyDescent="0.25">
      <c r="A1497" s="6">
        <f t="shared" si="184"/>
        <v>1496</v>
      </c>
      <c r="B1497" s="6" t="s">
        <v>2077</v>
      </c>
      <c r="C1497" s="7">
        <v>45856</v>
      </c>
      <c r="D1497" s="7">
        <v>45864</v>
      </c>
      <c r="E1497" s="24">
        <v>234.5</v>
      </c>
      <c r="F1497" s="26">
        <f t="shared" si="183"/>
        <v>234.5</v>
      </c>
      <c r="G1497" s="8">
        <v>353712</v>
      </c>
      <c r="H1497" s="8"/>
      <c r="I1497" s="8">
        <v>1</v>
      </c>
      <c r="J1497" s="8">
        <v>1</v>
      </c>
      <c r="K1497" s="8">
        <f t="shared" si="188"/>
        <v>0</v>
      </c>
      <c r="L1497" s="6" t="s">
        <v>2129</v>
      </c>
      <c r="M1497" s="7">
        <v>45866</v>
      </c>
      <c r="N1497" s="9">
        <v>36347.5</v>
      </c>
      <c r="O1497" s="6" t="s">
        <v>2070</v>
      </c>
      <c r="P1497" s="54">
        <v>58153728301</v>
      </c>
      <c r="Q1497" s="54" t="s">
        <v>46</v>
      </c>
      <c r="R1497" s="10" t="s">
        <v>2074</v>
      </c>
      <c r="S1497" s="40"/>
      <c r="T1497" s="6" t="s">
        <v>2073</v>
      </c>
      <c r="U1497" s="6" t="str">
        <f>VLOOKUP(O1497,'Customer List'!B:C,2,)</f>
        <v>Banglore</v>
      </c>
      <c r="V1497" s="47"/>
      <c r="W1497" s="7">
        <v>45867</v>
      </c>
      <c r="X1497" s="6">
        <f t="shared" si="185"/>
        <v>1</v>
      </c>
      <c r="Y1497" s="6" t="str">
        <f t="shared" si="186"/>
        <v>Monday</v>
      </c>
      <c r="Z1497" s="6" t="str">
        <f t="shared" si="187"/>
        <v>Tuesday</v>
      </c>
    </row>
    <row r="1498" spans="1:26" x14ac:dyDescent="0.25">
      <c r="A1498" s="6">
        <f t="shared" si="184"/>
        <v>1497</v>
      </c>
      <c r="B1498" s="6" t="s">
        <v>2077</v>
      </c>
      <c r="C1498" s="7">
        <v>45856</v>
      </c>
      <c r="D1498" s="7">
        <v>45864</v>
      </c>
      <c r="E1498" s="24">
        <v>326.25</v>
      </c>
      <c r="F1498" s="26">
        <f t="shared" si="183"/>
        <v>326.25</v>
      </c>
      <c r="G1498" s="8">
        <v>358610</v>
      </c>
      <c r="H1498" s="8"/>
      <c r="I1498" s="8">
        <v>1</v>
      </c>
      <c r="J1498" s="8">
        <v>1</v>
      </c>
      <c r="K1498" s="8">
        <f t="shared" si="188"/>
        <v>0</v>
      </c>
      <c r="L1498" s="6" t="s">
        <v>2144</v>
      </c>
      <c r="M1498" s="7">
        <v>45866</v>
      </c>
      <c r="N1498" s="9">
        <v>37192.5</v>
      </c>
      <c r="O1498" s="6" t="s">
        <v>22</v>
      </c>
      <c r="P1498" s="54"/>
      <c r="Q1498" s="54"/>
      <c r="R1498" s="10" t="s">
        <v>2074</v>
      </c>
      <c r="S1498" s="40"/>
      <c r="T1498" s="6" t="s">
        <v>2073</v>
      </c>
      <c r="U1498" s="6" t="str">
        <f>VLOOKUP(O1498,'Customer List'!B:C,2,)</f>
        <v>Delhi</v>
      </c>
      <c r="V1498" s="47"/>
      <c r="W1498" s="7"/>
      <c r="X1498" s="6" t="str">
        <f t="shared" si="185"/>
        <v/>
      </c>
      <c r="Y1498" s="6" t="str">
        <f t="shared" si="186"/>
        <v>Monday</v>
      </c>
      <c r="Z1498" s="6" t="str">
        <f t="shared" si="187"/>
        <v/>
      </c>
    </row>
    <row r="1499" spans="1:26" x14ac:dyDescent="0.25">
      <c r="A1499" s="6">
        <f t="shared" si="184"/>
        <v>1498</v>
      </c>
      <c r="B1499" s="6" t="s">
        <v>2077</v>
      </c>
      <c r="C1499" s="7">
        <v>45856</v>
      </c>
      <c r="D1499" s="7">
        <v>45864</v>
      </c>
      <c r="E1499" s="24">
        <v>236.6</v>
      </c>
      <c r="F1499" s="26">
        <f t="shared" si="183"/>
        <v>236.6</v>
      </c>
      <c r="G1499" s="8">
        <v>359610</v>
      </c>
      <c r="H1499" s="8"/>
      <c r="I1499" s="8">
        <v>1</v>
      </c>
      <c r="J1499" s="8">
        <v>1</v>
      </c>
      <c r="K1499" s="8">
        <f t="shared" si="188"/>
        <v>0</v>
      </c>
      <c r="L1499" s="6" t="s">
        <v>2167</v>
      </c>
      <c r="M1499" s="7">
        <v>45867</v>
      </c>
      <c r="N1499" s="9">
        <v>36673</v>
      </c>
      <c r="O1499" s="6" t="s">
        <v>197</v>
      </c>
      <c r="P1499" s="54" t="s">
        <v>2105</v>
      </c>
      <c r="Q1499" s="54" t="s">
        <v>46</v>
      </c>
      <c r="R1499" s="10" t="s">
        <v>2074</v>
      </c>
      <c r="S1499" s="40"/>
      <c r="T1499" s="6" t="s">
        <v>2073</v>
      </c>
      <c r="U1499" s="6" t="str">
        <f>VLOOKUP(O1499,'Customer List'!B:C,2,)</f>
        <v>Chandigarh</v>
      </c>
      <c r="V1499" s="47"/>
      <c r="W1499" s="7">
        <v>45868</v>
      </c>
      <c r="X1499" s="6">
        <f t="shared" si="185"/>
        <v>1</v>
      </c>
      <c r="Y1499" s="6" t="str">
        <f t="shared" si="186"/>
        <v>Tuesday</v>
      </c>
      <c r="Z1499" s="6" t="str">
        <f t="shared" si="187"/>
        <v>Wednesday</v>
      </c>
    </row>
    <row r="1500" spans="1:26" x14ac:dyDescent="0.25">
      <c r="A1500" s="6">
        <f t="shared" si="184"/>
        <v>1499</v>
      </c>
      <c r="B1500" s="6" t="s">
        <v>2077</v>
      </c>
      <c r="C1500" s="7">
        <v>45856</v>
      </c>
      <c r="D1500" s="7">
        <v>45864</v>
      </c>
      <c r="E1500" s="24">
        <v>183.4</v>
      </c>
      <c r="F1500" s="26">
        <f t="shared" si="183"/>
        <v>183.4</v>
      </c>
      <c r="G1500" s="8">
        <v>362508</v>
      </c>
      <c r="H1500" s="8"/>
      <c r="I1500" s="8">
        <v>1</v>
      </c>
      <c r="J1500" s="8">
        <v>1</v>
      </c>
      <c r="K1500" s="8">
        <f t="shared" si="188"/>
        <v>0</v>
      </c>
      <c r="L1500" s="6" t="s">
        <v>2147</v>
      </c>
      <c r="M1500" s="7">
        <v>45867</v>
      </c>
      <c r="N1500" s="9">
        <v>27614.799999999999</v>
      </c>
      <c r="O1500" s="6" t="s">
        <v>234</v>
      </c>
      <c r="P1500" s="54">
        <v>58153776855</v>
      </c>
      <c r="Q1500" s="54" t="s">
        <v>46</v>
      </c>
      <c r="R1500" s="10" t="s">
        <v>2074</v>
      </c>
      <c r="S1500" s="40"/>
      <c r="T1500" s="6" t="s">
        <v>2073</v>
      </c>
      <c r="U1500" s="6" t="str">
        <f>VLOOKUP(O1500,'Customer List'!B:C,2,)</f>
        <v>Kolkata</v>
      </c>
      <c r="V1500" s="47"/>
      <c r="W1500" s="7">
        <v>45868</v>
      </c>
      <c r="X1500" s="6">
        <f t="shared" si="185"/>
        <v>1</v>
      </c>
      <c r="Y1500" s="6" t="str">
        <f t="shared" si="186"/>
        <v>Tuesday</v>
      </c>
      <c r="Z1500" s="6" t="str">
        <f t="shared" si="187"/>
        <v>Wednesday</v>
      </c>
    </row>
    <row r="1501" spans="1:26" x14ac:dyDescent="0.25">
      <c r="A1501" s="6">
        <f t="shared" si="184"/>
        <v>1500</v>
      </c>
      <c r="B1501" s="6" t="s">
        <v>2077</v>
      </c>
      <c r="C1501" s="7">
        <v>45856</v>
      </c>
      <c r="D1501" s="7">
        <v>45864</v>
      </c>
      <c r="E1501" s="24">
        <v>304.5</v>
      </c>
      <c r="F1501" s="26">
        <f t="shared" si="183"/>
        <v>304.5</v>
      </c>
      <c r="G1501" s="8">
        <v>363022</v>
      </c>
      <c r="H1501" s="8"/>
      <c r="I1501" s="8">
        <v>1</v>
      </c>
      <c r="J1501" s="8">
        <v>1</v>
      </c>
      <c r="K1501" s="8">
        <f t="shared" si="188"/>
        <v>0</v>
      </c>
      <c r="L1501" s="6" t="s">
        <v>2126</v>
      </c>
      <c r="M1501" s="7">
        <v>45866</v>
      </c>
      <c r="N1501" s="9">
        <v>34713</v>
      </c>
      <c r="O1501" s="6" t="s">
        <v>248</v>
      </c>
      <c r="P1501" s="54">
        <v>58153726466</v>
      </c>
      <c r="Q1501" s="54" t="s">
        <v>46</v>
      </c>
      <c r="R1501" s="10" t="s">
        <v>2074</v>
      </c>
      <c r="S1501" s="40"/>
      <c r="T1501" s="6" t="s">
        <v>2073</v>
      </c>
      <c r="U1501" s="6" t="str">
        <f>VLOOKUP(O1501,'Customer List'!B:C,2,)</f>
        <v>Mumbai</v>
      </c>
      <c r="V1501" s="47"/>
      <c r="W1501" s="7">
        <v>45867</v>
      </c>
      <c r="X1501" s="6">
        <f t="shared" si="185"/>
        <v>1</v>
      </c>
      <c r="Y1501" s="6" t="str">
        <f t="shared" si="186"/>
        <v>Monday</v>
      </c>
      <c r="Z1501" s="6" t="str">
        <f t="shared" si="187"/>
        <v>Tuesday</v>
      </c>
    </row>
    <row r="1502" spans="1:26" x14ac:dyDescent="0.25">
      <c r="A1502" s="6">
        <f t="shared" si="184"/>
        <v>1501</v>
      </c>
      <c r="B1502" s="6" t="s">
        <v>2077</v>
      </c>
      <c r="C1502" s="7">
        <v>45856</v>
      </c>
      <c r="D1502" s="7">
        <v>45864</v>
      </c>
      <c r="E1502" s="24">
        <v>259</v>
      </c>
      <c r="F1502" s="26">
        <f t="shared" si="183"/>
        <v>259</v>
      </c>
      <c r="G1502" s="8">
        <v>363210</v>
      </c>
      <c r="H1502" s="8"/>
      <c r="I1502" s="8">
        <v>1</v>
      </c>
      <c r="J1502" s="8">
        <v>1</v>
      </c>
      <c r="K1502" s="8">
        <f t="shared" si="188"/>
        <v>0</v>
      </c>
      <c r="L1502" s="6" t="s">
        <v>2144</v>
      </c>
      <c r="M1502" s="7">
        <v>45866</v>
      </c>
      <c r="N1502" s="9">
        <v>31635</v>
      </c>
      <c r="O1502" s="6" t="s">
        <v>22</v>
      </c>
      <c r="P1502" s="54"/>
      <c r="Q1502" s="54"/>
      <c r="R1502" s="10" t="s">
        <v>2074</v>
      </c>
      <c r="S1502" s="40"/>
      <c r="T1502" s="6" t="s">
        <v>2073</v>
      </c>
      <c r="U1502" s="6" t="str">
        <f>VLOOKUP(O1502,'Customer List'!B:C,2,)</f>
        <v>Delhi</v>
      </c>
      <c r="V1502" s="47"/>
      <c r="W1502" s="7"/>
      <c r="X1502" s="6" t="str">
        <f t="shared" si="185"/>
        <v/>
      </c>
      <c r="Y1502" s="6" t="str">
        <f t="shared" si="186"/>
        <v>Monday</v>
      </c>
      <c r="Z1502" s="6" t="str">
        <f t="shared" si="187"/>
        <v/>
      </c>
    </row>
    <row r="1503" spans="1:26" x14ac:dyDescent="0.25">
      <c r="A1503" s="6">
        <f t="shared" si="184"/>
        <v>1502</v>
      </c>
      <c r="B1503" s="6" t="s">
        <v>2077</v>
      </c>
      <c r="C1503" s="7">
        <v>45856</v>
      </c>
      <c r="D1503" s="7">
        <v>45864</v>
      </c>
      <c r="E1503" s="24">
        <v>242.9</v>
      </c>
      <c r="F1503" s="26">
        <f t="shared" si="183"/>
        <v>242.9</v>
      </c>
      <c r="G1503" s="8">
        <v>363804</v>
      </c>
      <c r="H1503" s="8"/>
      <c r="I1503" s="8">
        <v>1</v>
      </c>
      <c r="J1503" s="8">
        <v>1</v>
      </c>
      <c r="K1503" s="8">
        <f t="shared" si="188"/>
        <v>0</v>
      </c>
      <c r="L1503" s="6" t="s">
        <v>2129</v>
      </c>
      <c r="M1503" s="7">
        <v>45866</v>
      </c>
      <c r="N1503" s="9">
        <v>37649.5</v>
      </c>
      <c r="O1503" s="6" t="s">
        <v>2070</v>
      </c>
      <c r="P1503" s="54">
        <v>58153728301</v>
      </c>
      <c r="Q1503" s="54" t="s">
        <v>46</v>
      </c>
      <c r="R1503" s="10" t="s">
        <v>2074</v>
      </c>
      <c r="S1503" s="40"/>
      <c r="T1503" s="6" t="s">
        <v>2073</v>
      </c>
      <c r="U1503" s="6" t="str">
        <f>VLOOKUP(O1503,'Customer List'!B:C,2,)</f>
        <v>Banglore</v>
      </c>
      <c r="V1503" s="47"/>
      <c r="W1503" s="7">
        <v>45867</v>
      </c>
      <c r="X1503" s="6">
        <f t="shared" si="185"/>
        <v>1</v>
      </c>
      <c r="Y1503" s="6" t="str">
        <f t="shared" si="186"/>
        <v>Monday</v>
      </c>
      <c r="Z1503" s="6" t="str">
        <f t="shared" si="187"/>
        <v>Tuesday</v>
      </c>
    </row>
    <row r="1504" spans="1:26" x14ac:dyDescent="0.25">
      <c r="A1504" s="6">
        <f t="shared" si="184"/>
        <v>1503</v>
      </c>
      <c r="B1504" s="6" t="s">
        <v>2077</v>
      </c>
      <c r="C1504" s="7">
        <v>45856</v>
      </c>
      <c r="D1504" s="7">
        <v>45864</v>
      </c>
      <c r="E1504" s="24">
        <v>301.5</v>
      </c>
      <c r="F1504" s="26">
        <f t="shared" si="183"/>
        <v>301.5</v>
      </c>
      <c r="G1504" s="8">
        <v>367422</v>
      </c>
      <c r="H1504" s="8"/>
      <c r="I1504" s="8">
        <v>1</v>
      </c>
      <c r="J1504" s="8">
        <v>1</v>
      </c>
      <c r="K1504" s="8">
        <f t="shared" si="188"/>
        <v>0</v>
      </c>
      <c r="L1504" s="6" t="s">
        <v>2117</v>
      </c>
      <c r="M1504" s="7">
        <v>45868</v>
      </c>
      <c r="N1504" s="9">
        <v>38592</v>
      </c>
      <c r="O1504" s="6" t="s">
        <v>214</v>
      </c>
      <c r="P1504" s="54" t="s">
        <v>2096</v>
      </c>
      <c r="Q1504" s="54" t="s">
        <v>643</v>
      </c>
      <c r="R1504" s="10" t="s">
        <v>2074</v>
      </c>
      <c r="S1504" s="40"/>
      <c r="T1504" s="6" t="s">
        <v>2073</v>
      </c>
      <c r="U1504" s="6" t="str">
        <f>VLOOKUP(O1504,'Customer List'!B:C,2,)</f>
        <v>Delhi</v>
      </c>
      <c r="V1504" s="47"/>
      <c r="W1504" s="7"/>
      <c r="X1504" s="6" t="str">
        <f t="shared" si="185"/>
        <v/>
      </c>
      <c r="Y1504" s="6" t="str">
        <f t="shared" si="186"/>
        <v>Wednesday</v>
      </c>
      <c r="Z1504" s="6" t="str">
        <f t="shared" si="187"/>
        <v/>
      </c>
    </row>
    <row r="1505" spans="1:26" x14ac:dyDescent="0.25">
      <c r="A1505" s="6">
        <f t="shared" si="184"/>
        <v>1504</v>
      </c>
      <c r="B1505" s="6" t="s">
        <v>2077</v>
      </c>
      <c r="C1505" s="7">
        <v>45856</v>
      </c>
      <c r="D1505" s="7">
        <v>45864</v>
      </c>
      <c r="E1505" s="24">
        <v>259</v>
      </c>
      <c r="F1505" s="26">
        <f t="shared" si="183"/>
        <v>259</v>
      </c>
      <c r="G1505" s="8">
        <v>367730</v>
      </c>
      <c r="H1505" s="8"/>
      <c r="I1505" s="8">
        <v>1</v>
      </c>
      <c r="J1505" s="8">
        <v>1</v>
      </c>
      <c r="K1505" s="8">
        <f t="shared" si="188"/>
        <v>0</v>
      </c>
      <c r="L1505" s="6" t="s">
        <v>2129</v>
      </c>
      <c r="M1505" s="7">
        <v>45866</v>
      </c>
      <c r="N1505" s="9">
        <v>40145</v>
      </c>
      <c r="O1505" s="6" t="s">
        <v>2070</v>
      </c>
      <c r="P1505" s="54">
        <v>58153728301</v>
      </c>
      <c r="Q1505" s="54" t="s">
        <v>46</v>
      </c>
      <c r="R1505" s="10" t="s">
        <v>2074</v>
      </c>
      <c r="S1505" s="40"/>
      <c r="T1505" s="6" t="s">
        <v>2073</v>
      </c>
      <c r="U1505" s="6" t="str">
        <f>VLOOKUP(O1505,'Customer List'!B:C,2,)</f>
        <v>Banglore</v>
      </c>
      <c r="V1505" s="47"/>
      <c r="W1505" s="7">
        <v>45867</v>
      </c>
      <c r="X1505" s="6">
        <f t="shared" si="185"/>
        <v>1</v>
      </c>
      <c r="Y1505" s="6" t="str">
        <f t="shared" si="186"/>
        <v>Monday</v>
      </c>
      <c r="Z1505" s="6" t="str">
        <f t="shared" si="187"/>
        <v>Tuesday</v>
      </c>
    </row>
    <row r="1506" spans="1:26" x14ac:dyDescent="0.25">
      <c r="A1506" s="6">
        <f t="shared" si="184"/>
        <v>1505</v>
      </c>
      <c r="B1506" s="6" t="s">
        <v>2077</v>
      </c>
      <c r="C1506" s="7">
        <v>45856</v>
      </c>
      <c r="D1506" s="7">
        <v>45864</v>
      </c>
      <c r="E1506" s="24">
        <v>305.25</v>
      </c>
      <c r="F1506" s="26">
        <f t="shared" si="183"/>
        <v>305.25</v>
      </c>
      <c r="G1506" s="8">
        <v>368526</v>
      </c>
      <c r="H1506" s="8"/>
      <c r="I1506" s="8">
        <v>1</v>
      </c>
      <c r="J1506" s="8">
        <v>1</v>
      </c>
      <c r="K1506" s="8">
        <f t="shared" si="188"/>
        <v>0</v>
      </c>
      <c r="L1506" s="6" t="s">
        <v>2144</v>
      </c>
      <c r="M1506" s="7">
        <v>45866</v>
      </c>
      <c r="N1506" s="9">
        <v>34798.5</v>
      </c>
      <c r="O1506" s="6" t="s">
        <v>22</v>
      </c>
      <c r="P1506" s="54"/>
      <c r="Q1506" s="54"/>
      <c r="R1506" s="10" t="s">
        <v>2074</v>
      </c>
      <c r="S1506" s="40"/>
      <c r="T1506" s="6" t="s">
        <v>2073</v>
      </c>
      <c r="U1506" s="6" t="str">
        <f>VLOOKUP(O1506,'Customer List'!B:C,2,)</f>
        <v>Delhi</v>
      </c>
      <c r="V1506" s="47"/>
      <c r="W1506" s="7"/>
      <c r="X1506" s="6" t="str">
        <f t="shared" si="185"/>
        <v/>
      </c>
      <c r="Y1506" s="6" t="str">
        <f t="shared" si="186"/>
        <v>Monday</v>
      </c>
      <c r="Z1506" s="6" t="str">
        <f t="shared" si="187"/>
        <v/>
      </c>
    </row>
    <row r="1507" spans="1:26" x14ac:dyDescent="0.25">
      <c r="A1507" s="6">
        <f t="shared" si="184"/>
        <v>1506</v>
      </c>
      <c r="B1507" s="6" t="s">
        <v>2077</v>
      </c>
      <c r="C1507" s="7">
        <v>45856</v>
      </c>
      <c r="D1507" s="7">
        <v>45864</v>
      </c>
      <c r="E1507" s="24">
        <v>259</v>
      </c>
      <c r="F1507" s="26">
        <f t="shared" si="183"/>
        <v>259</v>
      </c>
      <c r="G1507" s="8">
        <v>372214</v>
      </c>
      <c r="H1507" s="8"/>
      <c r="I1507" s="8">
        <v>1</v>
      </c>
      <c r="J1507" s="8">
        <v>1</v>
      </c>
      <c r="K1507" s="8">
        <f t="shared" si="188"/>
        <v>0</v>
      </c>
      <c r="L1507" s="6" t="s">
        <v>2131</v>
      </c>
      <c r="M1507" s="7">
        <v>45866</v>
      </c>
      <c r="N1507" s="9">
        <v>43012</v>
      </c>
      <c r="O1507" s="6" t="s">
        <v>294</v>
      </c>
      <c r="P1507" s="54">
        <v>58153726050</v>
      </c>
      <c r="Q1507" s="54" t="s">
        <v>46</v>
      </c>
      <c r="R1507" s="10" t="s">
        <v>2074</v>
      </c>
      <c r="S1507" s="40"/>
      <c r="T1507" s="6" t="s">
        <v>2073</v>
      </c>
      <c r="U1507" s="6" t="str">
        <f>VLOOKUP(O1507,'Customer List'!B:C,2,)</f>
        <v>Banglore</v>
      </c>
      <c r="V1507" s="47"/>
      <c r="W1507" s="7">
        <v>45867</v>
      </c>
      <c r="X1507" s="6">
        <f t="shared" si="185"/>
        <v>1</v>
      </c>
      <c r="Y1507" s="6" t="str">
        <f t="shared" si="186"/>
        <v>Monday</v>
      </c>
      <c r="Z1507" s="6" t="str">
        <f t="shared" si="187"/>
        <v>Tuesday</v>
      </c>
    </row>
    <row r="1508" spans="1:26" x14ac:dyDescent="0.25">
      <c r="A1508" s="6">
        <f t="shared" si="184"/>
        <v>1507</v>
      </c>
      <c r="B1508" s="6" t="s">
        <v>2077</v>
      </c>
      <c r="C1508" s="7">
        <v>45856</v>
      </c>
      <c r="D1508" s="7">
        <v>45864</v>
      </c>
      <c r="E1508" s="24">
        <v>279.3</v>
      </c>
      <c r="F1508" s="26">
        <f t="shared" si="183"/>
        <v>279.3</v>
      </c>
      <c r="G1508" s="8">
        <v>373308</v>
      </c>
      <c r="H1508" s="8"/>
      <c r="I1508" s="8">
        <v>1</v>
      </c>
      <c r="J1508" s="8">
        <v>1</v>
      </c>
      <c r="K1508" s="8">
        <f t="shared" si="188"/>
        <v>0</v>
      </c>
      <c r="L1508" s="6" t="s">
        <v>2148</v>
      </c>
      <c r="M1508" s="7">
        <v>45867</v>
      </c>
      <c r="N1508" s="9">
        <v>41895</v>
      </c>
      <c r="O1508" s="6" t="s">
        <v>627</v>
      </c>
      <c r="P1508" s="54">
        <v>58153777684</v>
      </c>
      <c r="Q1508" s="54" t="s">
        <v>46</v>
      </c>
      <c r="R1508" s="10" t="s">
        <v>2074</v>
      </c>
      <c r="S1508" s="40"/>
      <c r="T1508" s="6" t="s">
        <v>2073</v>
      </c>
      <c r="U1508" s="6" t="str">
        <f>VLOOKUP(O1508,'Customer List'!B:C,2,)</f>
        <v>Hyderabad</v>
      </c>
      <c r="V1508" s="47"/>
      <c r="W1508" s="7">
        <v>45868</v>
      </c>
      <c r="X1508" s="6">
        <f t="shared" si="185"/>
        <v>1</v>
      </c>
      <c r="Y1508" s="6" t="str">
        <f t="shared" si="186"/>
        <v>Tuesday</v>
      </c>
      <c r="Z1508" s="6" t="str">
        <f t="shared" si="187"/>
        <v>Wednesday</v>
      </c>
    </row>
    <row r="1509" spans="1:26" x14ac:dyDescent="0.25">
      <c r="A1509" s="6">
        <f t="shared" si="184"/>
        <v>1508</v>
      </c>
      <c r="B1509" s="6" t="s">
        <v>2077</v>
      </c>
      <c r="C1509" s="7">
        <v>45856</v>
      </c>
      <c r="D1509" s="7">
        <v>45864</v>
      </c>
      <c r="E1509" s="24">
        <v>111.3</v>
      </c>
      <c r="F1509" s="26">
        <f t="shared" si="183"/>
        <v>111.3</v>
      </c>
      <c r="G1509" s="8">
        <v>375021</v>
      </c>
      <c r="H1509" s="8"/>
      <c r="I1509" s="8">
        <v>1</v>
      </c>
      <c r="J1509" s="8">
        <v>1</v>
      </c>
      <c r="K1509" s="8">
        <f t="shared" si="188"/>
        <v>0</v>
      </c>
      <c r="L1509" s="6" t="s">
        <v>2147</v>
      </c>
      <c r="M1509" s="7">
        <v>45867</v>
      </c>
      <c r="N1509" s="9">
        <v>16758.599999999999</v>
      </c>
      <c r="O1509" s="6" t="s">
        <v>234</v>
      </c>
      <c r="P1509" s="54">
        <v>58153776855</v>
      </c>
      <c r="Q1509" s="54" t="s">
        <v>46</v>
      </c>
      <c r="R1509" s="10" t="s">
        <v>2074</v>
      </c>
      <c r="S1509" s="40"/>
      <c r="T1509" s="6" t="s">
        <v>2073</v>
      </c>
      <c r="U1509" s="6" t="str">
        <f>VLOOKUP(O1509,'Customer List'!B:C,2,)</f>
        <v>Kolkata</v>
      </c>
      <c r="V1509" s="47"/>
      <c r="W1509" s="7">
        <v>45868</v>
      </c>
      <c r="X1509" s="6">
        <f t="shared" si="185"/>
        <v>1</v>
      </c>
      <c r="Y1509" s="6" t="str">
        <f t="shared" si="186"/>
        <v>Tuesday</v>
      </c>
      <c r="Z1509" s="6" t="str">
        <f t="shared" si="187"/>
        <v>Wednesday</v>
      </c>
    </row>
    <row r="1510" spans="1:26" x14ac:dyDescent="0.25">
      <c r="A1510" s="6">
        <f t="shared" si="184"/>
        <v>1509</v>
      </c>
      <c r="B1510" s="6" t="s">
        <v>2077</v>
      </c>
      <c r="C1510" s="7">
        <v>45856</v>
      </c>
      <c r="D1510" s="7">
        <v>45864</v>
      </c>
      <c r="E1510" s="24">
        <v>287.7</v>
      </c>
      <c r="F1510" s="26">
        <f t="shared" si="183"/>
        <v>287.7</v>
      </c>
      <c r="G1510" s="8">
        <v>375120</v>
      </c>
      <c r="H1510" s="8"/>
      <c r="I1510" s="8">
        <v>1</v>
      </c>
      <c r="J1510" s="8">
        <v>1</v>
      </c>
      <c r="K1510" s="8">
        <f t="shared" si="188"/>
        <v>0</v>
      </c>
      <c r="L1510" s="6" t="s">
        <v>2129</v>
      </c>
      <c r="M1510" s="7">
        <v>45866</v>
      </c>
      <c r="N1510" s="9">
        <v>44593.5</v>
      </c>
      <c r="O1510" s="6" t="s">
        <v>2070</v>
      </c>
      <c r="P1510" s="54">
        <v>58153728301</v>
      </c>
      <c r="Q1510" s="54" t="s">
        <v>46</v>
      </c>
      <c r="R1510" s="10" t="s">
        <v>2074</v>
      </c>
      <c r="S1510" s="40"/>
      <c r="T1510" s="6" t="s">
        <v>2073</v>
      </c>
      <c r="U1510" s="6" t="str">
        <f>VLOOKUP(O1510,'Customer List'!B:C,2,)</f>
        <v>Banglore</v>
      </c>
      <c r="V1510" s="47"/>
      <c r="W1510" s="7">
        <v>45867</v>
      </c>
      <c r="X1510" s="6">
        <f t="shared" si="185"/>
        <v>1</v>
      </c>
      <c r="Y1510" s="6" t="str">
        <f t="shared" si="186"/>
        <v>Monday</v>
      </c>
      <c r="Z1510" s="6" t="str">
        <f t="shared" si="187"/>
        <v>Tuesday</v>
      </c>
    </row>
    <row r="1511" spans="1:26" x14ac:dyDescent="0.25">
      <c r="A1511" s="6">
        <f t="shared" si="184"/>
        <v>1510</v>
      </c>
      <c r="B1511" s="6" t="s">
        <v>2077</v>
      </c>
      <c r="C1511" s="7">
        <v>45856</v>
      </c>
      <c r="D1511" s="7">
        <v>45864</v>
      </c>
      <c r="E1511" s="24">
        <v>123.2</v>
      </c>
      <c r="F1511" s="26">
        <f t="shared" si="183"/>
        <v>123.2</v>
      </c>
      <c r="G1511" s="8">
        <v>375151</v>
      </c>
      <c r="H1511" s="8"/>
      <c r="I1511" s="8">
        <v>1</v>
      </c>
      <c r="J1511" s="8">
        <v>1</v>
      </c>
      <c r="K1511" s="8">
        <f t="shared" si="188"/>
        <v>0</v>
      </c>
      <c r="L1511" s="6" t="s">
        <v>2147</v>
      </c>
      <c r="M1511" s="7">
        <v>45867</v>
      </c>
      <c r="N1511" s="9">
        <v>18550.400000000001</v>
      </c>
      <c r="O1511" s="6" t="s">
        <v>234</v>
      </c>
      <c r="P1511" s="54">
        <v>58153776855</v>
      </c>
      <c r="Q1511" s="54" t="s">
        <v>46</v>
      </c>
      <c r="R1511" s="10" t="s">
        <v>2074</v>
      </c>
      <c r="S1511" s="40"/>
      <c r="T1511" s="6" t="s">
        <v>2073</v>
      </c>
      <c r="U1511" s="6" t="str">
        <f>VLOOKUP(O1511,'Customer List'!B:C,2,)</f>
        <v>Kolkata</v>
      </c>
      <c r="V1511" s="47"/>
      <c r="W1511" s="7">
        <v>45868</v>
      </c>
      <c r="X1511" s="6">
        <f t="shared" si="185"/>
        <v>1</v>
      </c>
      <c r="Y1511" s="6" t="str">
        <f t="shared" si="186"/>
        <v>Tuesday</v>
      </c>
      <c r="Z1511" s="6" t="str">
        <f t="shared" si="187"/>
        <v>Wednesday</v>
      </c>
    </row>
    <row r="1512" spans="1:26" x14ac:dyDescent="0.25">
      <c r="A1512" s="6">
        <f t="shared" si="184"/>
        <v>1511</v>
      </c>
      <c r="B1512" s="6" t="s">
        <v>2077</v>
      </c>
      <c r="C1512" s="7">
        <v>45856</v>
      </c>
      <c r="D1512" s="7">
        <v>45864</v>
      </c>
      <c r="E1512" s="24">
        <v>115.5</v>
      </c>
      <c r="F1512" s="26">
        <f t="shared" si="183"/>
        <v>115.5</v>
      </c>
      <c r="G1512" s="8">
        <v>381505</v>
      </c>
      <c r="H1512" s="8"/>
      <c r="I1512" s="8">
        <v>1</v>
      </c>
      <c r="J1512" s="8">
        <v>1</v>
      </c>
      <c r="K1512" s="8">
        <f t="shared" si="188"/>
        <v>0</v>
      </c>
      <c r="L1512" s="6" t="s">
        <v>2168</v>
      </c>
      <c r="M1512" s="7">
        <v>45867</v>
      </c>
      <c r="N1512" s="9">
        <v>14107.14</v>
      </c>
      <c r="O1512" s="6" t="s">
        <v>260</v>
      </c>
      <c r="P1512" s="54"/>
      <c r="Q1512" s="54"/>
      <c r="R1512" s="10" t="s">
        <v>2074</v>
      </c>
      <c r="S1512" s="40"/>
      <c r="T1512" s="6" t="s">
        <v>2073</v>
      </c>
      <c r="U1512" s="6" t="str">
        <f>VLOOKUP(O1512,'Customer List'!B:C,2,)</f>
        <v>Delhi</v>
      </c>
      <c r="V1512" s="47"/>
      <c r="W1512" s="7"/>
      <c r="X1512" s="6" t="str">
        <f t="shared" si="185"/>
        <v/>
      </c>
      <c r="Y1512" s="6" t="str">
        <f t="shared" si="186"/>
        <v>Tuesday</v>
      </c>
      <c r="Z1512" s="6" t="str">
        <f t="shared" si="187"/>
        <v/>
      </c>
    </row>
    <row r="1513" spans="1:26" x14ac:dyDescent="0.25">
      <c r="A1513" s="6">
        <f t="shared" si="184"/>
        <v>1512</v>
      </c>
      <c r="B1513" s="6" t="s">
        <v>2077</v>
      </c>
      <c r="C1513" s="7">
        <v>45856</v>
      </c>
      <c r="D1513" s="7">
        <v>45864</v>
      </c>
      <c r="E1513" s="24">
        <v>107.8</v>
      </c>
      <c r="F1513" s="26">
        <f t="shared" si="183"/>
        <v>107.8</v>
      </c>
      <c r="G1513" s="8">
        <v>392303</v>
      </c>
      <c r="H1513" s="8"/>
      <c r="I1513" s="8">
        <v>1</v>
      </c>
      <c r="J1513" s="8">
        <v>1</v>
      </c>
      <c r="K1513" s="8">
        <f t="shared" si="188"/>
        <v>0</v>
      </c>
      <c r="L1513" s="6" t="s">
        <v>2118</v>
      </c>
      <c r="M1513" s="7">
        <v>45868</v>
      </c>
      <c r="N1513" s="9">
        <v>14799.4</v>
      </c>
      <c r="O1513" s="6" t="s">
        <v>1068</v>
      </c>
      <c r="P1513" s="54" t="s">
        <v>2096</v>
      </c>
      <c r="Q1513" s="54" t="s">
        <v>643</v>
      </c>
      <c r="R1513" s="10" t="s">
        <v>2074</v>
      </c>
      <c r="S1513" s="40" t="s">
        <v>2119</v>
      </c>
      <c r="T1513" s="6" t="s">
        <v>2073</v>
      </c>
      <c r="U1513" s="6" t="str">
        <f>VLOOKUP(O1513,'Customer List'!B:C,2,)</f>
        <v>Delhi</v>
      </c>
      <c r="V1513" s="47"/>
      <c r="W1513" s="7"/>
      <c r="X1513" s="6" t="str">
        <f t="shared" si="185"/>
        <v/>
      </c>
      <c r="Y1513" s="6" t="str">
        <f t="shared" si="186"/>
        <v>Wednesday</v>
      </c>
      <c r="Z1513" s="6" t="str">
        <f t="shared" si="187"/>
        <v/>
      </c>
    </row>
    <row r="1514" spans="1:26" x14ac:dyDescent="0.25">
      <c r="A1514" s="6">
        <f t="shared" si="184"/>
        <v>1513</v>
      </c>
      <c r="B1514" s="6" t="s">
        <v>2077</v>
      </c>
      <c r="C1514" s="7">
        <v>45856</v>
      </c>
      <c r="D1514" s="7">
        <v>45864</v>
      </c>
      <c r="E1514" s="24">
        <v>21</v>
      </c>
      <c r="F1514" s="26">
        <f t="shared" si="183"/>
        <v>21</v>
      </c>
      <c r="G1514" s="8">
        <v>400107</v>
      </c>
      <c r="H1514" s="8"/>
      <c r="I1514" s="8">
        <v>1</v>
      </c>
      <c r="J1514" s="8">
        <v>1</v>
      </c>
      <c r="K1514" s="8">
        <f t="shared" si="188"/>
        <v>0</v>
      </c>
      <c r="L1514" s="6" t="s">
        <v>2152</v>
      </c>
      <c r="M1514" s="7">
        <v>45867</v>
      </c>
      <c r="N1514" s="9">
        <v>2790</v>
      </c>
      <c r="O1514" s="6" t="s">
        <v>635</v>
      </c>
      <c r="P1514" s="54">
        <v>58153777916</v>
      </c>
      <c r="Q1514" s="54" t="s">
        <v>46</v>
      </c>
      <c r="R1514" s="10" t="s">
        <v>2074</v>
      </c>
      <c r="S1514" s="40"/>
      <c r="T1514" s="6" t="s">
        <v>2073</v>
      </c>
      <c r="U1514" s="6" t="str">
        <f>VLOOKUP(O1514,'Customer List'!B:C,2,)</f>
        <v>Gujrat</v>
      </c>
      <c r="V1514" s="47"/>
      <c r="W1514" s="7">
        <v>45868</v>
      </c>
      <c r="X1514" s="6">
        <f t="shared" si="185"/>
        <v>1</v>
      </c>
      <c r="Y1514" s="6" t="str">
        <f t="shared" si="186"/>
        <v>Tuesday</v>
      </c>
      <c r="Z1514" s="6" t="str">
        <f t="shared" si="187"/>
        <v>Wednesday</v>
      </c>
    </row>
    <row r="1515" spans="1:26" x14ac:dyDescent="0.25">
      <c r="A1515" s="6">
        <f t="shared" si="184"/>
        <v>1514</v>
      </c>
      <c r="B1515" s="6" t="s">
        <v>2077</v>
      </c>
      <c r="C1515" s="7">
        <v>45856</v>
      </c>
      <c r="D1515" s="7">
        <v>45864</v>
      </c>
      <c r="E1515" s="24">
        <v>53.9</v>
      </c>
      <c r="F1515" s="26">
        <f t="shared" si="183"/>
        <v>53.9</v>
      </c>
      <c r="G1515" s="8">
        <v>400112</v>
      </c>
      <c r="H1515" s="8"/>
      <c r="I1515" s="8">
        <v>1</v>
      </c>
      <c r="J1515" s="8">
        <v>1</v>
      </c>
      <c r="K1515" s="8">
        <f t="shared" si="188"/>
        <v>0</v>
      </c>
      <c r="L1515" s="6" t="s">
        <v>2129</v>
      </c>
      <c r="M1515" s="7">
        <v>45866</v>
      </c>
      <c r="N1515" s="9">
        <v>8354.5</v>
      </c>
      <c r="O1515" s="6" t="s">
        <v>2070</v>
      </c>
      <c r="P1515" s="54">
        <v>58153728301</v>
      </c>
      <c r="Q1515" s="54" t="s">
        <v>46</v>
      </c>
      <c r="R1515" s="10" t="s">
        <v>2074</v>
      </c>
      <c r="S1515" s="40"/>
      <c r="T1515" s="6" t="s">
        <v>2073</v>
      </c>
      <c r="U1515" s="6" t="str">
        <f>VLOOKUP(O1515,'Customer List'!B:C,2,)</f>
        <v>Banglore</v>
      </c>
      <c r="V1515" s="47"/>
      <c r="W1515" s="7">
        <v>45867</v>
      </c>
      <c r="X1515" s="6">
        <f t="shared" si="185"/>
        <v>1</v>
      </c>
      <c r="Y1515" s="6" t="str">
        <f t="shared" si="186"/>
        <v>Monday</v>
      </c>
      <c r="Z1515" s="6" t="str">
        <f t="shared" si="187"/>
        <v>Tuesday</v>
      </c>
    </row>
    <row r="1516" spans="1:26" x14ac:dyDescent="0.25">
      <c r="A1516" s="6">
        <f t="shared" si="184"/>
        <v>1515</v>
      </c>
      <c r="B1516" s="6" t="s">
        <v>2077</v>
      </c>
      <c r="C1516" s="7">
        <v>45856</v>
      </c>
      <c r="D1516" s="7">
        <v>45864</v>
      </c>
      <c r="E1516" s="24">
        <v>42.7</v>
      </c>
      <c r="F1516" s="26">
        <f t="shared" si="183"/>
        <v>42.7</v>
      </c>
      <c r="G1516" s="8">
        <v>400113</v>
      </c>
      <c r="H1516" s="8"/>
      <c r="I1516" s="8">
        <v>1</v>
      </c>
      <c r="J1516" s="8">
        <v>1</v>
      </c>
      <c r="K1516" s="8">
        <f t="shared" si="188"/>
        <v>0</v>
      </c>
      <c r="L1516" s="6" t="s">
        <v>2152</v>
      </c>
      <c r="M1516" s="7">
        <v>45867</v>
      </c>
      <c r="N1516" s="9">
        <v>5673</v>
      </c>
      <c r="O1516" s="6" t="s">
        <v>635</v>
      </c>
      <c r="P1516" s="54">
        <v>58153777916</v>
      </c>
      <c r="Q1516" s="54" t="s">
        <v>46</v>
      </c>
      <c r="R1516" s="10" t="s">
        <v>2074</v>
      </c>
      <c r="S1516" s="40"/>
      <c r="T1516" s="6" t="s">
        <v>2073</v>
      </c>
      <c r="U1516" s="6" t="str">
        <f>VLOOKUP(O1516,'Customer List'!B:C,2,)</f>
        <v>Gujrat</v>
      </c>
      <c r="V1516" s="47"/>
      <c r="W1516" s="7">
        <v>45868</v>
      </c>
      <c r="X1516" s="6">
        <f t="shared" si="185"/>
        <v>1</v>
      </c>
      <c r="Y1516" s="6" t="str">
        <f t="shared" si="186"/>
        <v>Tuesday</v>
      </c>
      <c r="Z1516" s="6" t="str">
        <f t="shared" si="187"/>
        <v>Wednesday</v>
      </c>
    </row>
    <row r="1517" spans="1:26" x14ac:dyDescent="0.25">
      <c r="A1517" s="6">
        <f t="shared" si="184"/>
        <v>1516</v>
      </c>
      <c r="B1517" s="6" t="s">
        <v>2077</v>
      </c>
      <c r="C1517" s="7">
        <v>45856</v>
      </c>
      <c r="D1517" s="7">
        <v>45864</v>
      </c>
      <c r="E1517" s="24">
        <v>74.2</v>
      </c>
      <c r="F1517" s="26">
        <f t="shared" si="183"/>
        <v>74.2</v>
      </c>
      <c r="G1517" s="8">
        <v>400117</v>
      </c>
      <c r="H1517" s="8"/>
      <c r="I1517" s="8">
        <v>1</v>
      </c>
      <c r="J1517" s="8">
        <v>1</v>
      </c>
      <c r="K1517" s="8">
        <f t="shared" si="188"/>
        <v>0</v>
      </c>
      <c r="L1517" s="6" t="s">
        <v>2152</v>
      </c>
      <c r="M1517" s="7">
        <v>45867</v>
      </c>
      <c r="N1517" s="9">
        <v>9858</v>
      </c>
      <c r="O1517" s="6" t="s">
        <v>635</v>
      </c>
      <c r="P1517" s="54">
        <v>58153777916</v>
      </c>
      <c r="Q1517" s="54" t="s">
        <v>46</v>
      </c>
      <c r="R1517" s="10" t="s">
        <v>2074</v>
      </c>
      <c r="S1517" s="40"/>
      <c r="T1517" s="6" t="s">
        <v>2073</v>
      </c>
      <c r="U1517" s="6" t="str">
        <f>VLOOKUP(O1517,'Customer List'!B:C,2,)</f>
        <v>Gujrat</v>
      </c>
      <c r="V1517" s="47"/>
      <c r="W1517" s="7">
        <v>45868</v>
      </c>
      <c r="X1517" s="6">
        <f t="shared" si="185"/>
        <v>1</v>
      </c>
      <c r="Y1517" s="6" t="str">
        <f t="shared" si="186"/>
        <v>Tuesday</v>
      </c>
      <c r="Z1517" s="6" t="str">
        <f t="shared" si="187"/>
        <v>Wednesday</v>
      </c>
    </row>
    <row r="1518" spans="1:26" x14ac:dyDescent="0.25">
      <c r="A1518" s="6">
        <f t="shared" si="184"/>
        <v>1517</v>
      </c>
      <c r="B1518" s="6" t="s">
        <v>2077</v>
      </c>
      <c r="C1518" s="7">
        <v>45856</v>
      </c>
      <c r="D1518" s="7">
        <v>45864</v>
      </c>
      <c r="E1518" s="24">
        <v>125.3</v>
      </c>
      <c r="F1518" s="26">
        <f t="shared" si="183"/>
        <v>125.3</v>
      </c>
      <c r="G1518" s="8">
        <v>400126</v>
      </c>
      <c r="H1518" s="8"/>
      <c r="I1518" s="8">
        <v>1</v>
      </c>
      <c r="J1518" s="8">
        <v>1</v>
      </c>
      <c r="K1518" s="8">
        <f t="shared" si="188"/>
        <v>0</v>
      </c>
      <c r="L1518" s="6" t="s">
        <v>2138</v>
      </c>
      <c r="M1518" s="7">
        <v>45866</v>
      </c>
      <c r="N1518" s="9">
        <v>20808.75</v>
      </c>
      <c r="O1518" s="6" t="s">
        <v>632</v>
      </c>
      <c r="P1518" s="54">
        <v>58153726956</v>
      </c>
      <c r="Q1518" s="54" t="s">
        <v>46</v>
      </c>
      <c r="R1518" s="10" t="s">
        <v>2074</v>
      </c>
      <c r="S1518" s="40"/>
      <c r="T1518" s="6" t="s">
        <v>2073</v>
      </c>
      <c r="U1518" s="6" t="str">
        <f>VLOOKUP(O1518,'Customer List'!B:C,2,)</f>
        <v>Hyderabad</v>
      </c>
      <c r="V1518" s="47"/>
      <c r="W1518" s="7">
        <v>45867</v>
      </c>
      <c r="X1518" s="6">
        <f t="shared" si="185"/>
        <v>1</v>
      </c>
      <c r="Y1518" s="6" t="str">
        <f t="shared" si="186"/>
        <v>Monday</v>
      </c>
      <c r="Z1518" s="6" t="str">
        <f t="shared" si="187"/>
        <v>Tuesday</v>
      </c>
    </row>
    <row r="1519" spans="1:26" x14ac:dyDescent="0.25">
      <c r="A1519" s="6">
        <f t="shared" si="184"/>
        <v>1518</v>
      </c>
      <c r="B1519" s="6" t="s">
        <v>2077</v>
      </c>
      <c r="C1519" s="7">
        <v>45856</v>
      </c>
      <c r="D1519" s="7">
        <v>45864</v>
      </c>
      <c r="E1519" s="24">
        <v>125.3</v>
      </c>
      <c r="F1519" s="26">
        <f t="shared" si="183"/>
        <v>125.3</v>
      </c>
      <c r="G1519" s="8">
        <v>400128</v>
      </c>
      <c r="H1519" s="8"/>
      <c r="I1519" s="8">
        <v>1</v>
      </c>
      <c r="J1519" s="8">
        <v>1</v>
      </c>
      <c r="K1519" s="8">
        <f t="shared" si="188"/>
        <v>0</v>
      </c>
      <c r="L1519" s="6" t="s">
        <v>2129</v>
      </c>
      <c r="M1519" s="7">
        <v>45866</v>
      </c>
      <c r="N1519" s="9">
        <v>19421.5</v>
      </c>
      <c r="O1519" s="6" t="s">
        <v>2070</v>
      </c>
      <c r="P1519" s="54">
        <v>58153728301</v>
      </c>
      <c r="Q1519" s="54" t="s">
        <v>46</v>
      </c>
      <c r="R1519" s="10" t="s">
        <v>2074</v>
      </c>
      <c r="S1519" s="40"/>
      <c r="T1519" s="6" t="s">
        <v>2073</v>
      </c>
      <c r="U1519" s="6" t="str">
        <f>VLOOKUP(O1519,'Customer List'!B:C,2,)</f>
        <v>Banglore</v>
      </c>
      <c r="V1519" s="47"/>
      <c r="W1519" s="7">
        <v>45867</v>
      </c>
      <c r="X1519" s="6">
        <f t="shared" si="185"/>
        <v>1</v>
      </c>
      <c r="Y1519" s="6" t="str">
        <f t="shared" si="186"/>
        <v>Monday</v>
      </c>
      <c r="Z1519" s="6" t="str">
        <f t="shared" si="187"/>
        <v>Tuesday</v>
      </c>
    </row>
    <row r="1520" spans="1:26" x14ac:dyDescent="0.25">
      <c r="A1520" s="6">
        <f t="shared" si="184"/>
        <v>1519</v>
      </c>
      <c r="B1520" s="6" t="s">
        <v>2077</v>
      </c>
      <c r="C1520" s="7">
        <v>45856</v>
      </c>
      <c r="D1520" s="7">
        <v>45864</v>
      </c>
      <c r="E1520" s="24">
        <v>146.30000000000001</v>
      </c>
      <c r="F1520" s="26">
        <f t="shared" si="183"/>
        <v>146.30000000000001</v>
      </c>
      <c r="G1520" s="8">
        <v>400129</v>
      </c>
      <c r="H1520" s="8"/>
      <c r="I1520" s="8">
        <v>1</v>
      </c>
      <c r="J1520" s="8">
        <v>1</v>
      </c>
      <c r="K1520" s="8">
        <f t="shared" si="188"/>
        <v>0</v>
      </c>
      <c r="L1520" s="6" t="s">
        <v>2129</v>
      </c>
      <c r="M1520" s="7">
        <v>45866</v>
      </c>
      <c r="N1520" s="9">
        <v>22676.5</v>
      </c>
      <c r="O1520" s="6" t="s">
        <v>2070</v>
      </c>
      <c r="P1520" s="54">
        <v>58153728301</v>
      </c>
      <c r="Q1520" s="54" t="s">
        <v>46</v>
      </c>
      <c r="R1520" s="10" t="s">
        <v>2074</v>
      </c>
      <c r="S1520" s="40"/>
      <c r="T1520" s="6" t="s">
        <v>2073</v>
      </c>
      <c r="U1520" s="6" t="str">
        <f>VLOOKUP(O1520,'Customer List'!B:C,2,)</f>
        <v>Banglore</v>
      </c>
      <c r="V1520" s="47"/>
      <c r="W1520" s="7">
        <v>45867</v>
      </c>
      <c r="X1520" s="6">
        <f t="shared" si="185"/>
        <v>1</v>
      </c>
      <c r="Y1520" s="6" t="str">
        <f t="shared" si="186"/>
        <v>Monday</v>
      </c>
      <c r="Z1520" s="6" t="str">
        <f t="shared" si="187"/>
        <v>Tuesday</v>
      </c>
    </row>
    <row r="1521" spans="1:26" x14ac:dyDescent="0.25">
      <c r="A1521" s="6">
        <f t="shared" si="184"/>
        <v>1520</v>
      </c>
      <c r="B1521" s="6" t="s">
        <v>2077</v>
      </c>
      <c r="C1521" s="7">
        <v>45856</v>
      </c>
      <c r="D1521" s="7">
        <v>45864</v>
      </c>
      <c r="E1521" s="24">
        <v>146.30000000000001</v>
      </c>
      <c r="F1521" s="26">
        <f t="shared" si="183"/>
        <v>146.30000000000001</v>
      </c>
      <c r="G1521" s="8">
        <v>400130</v>
      </c>
      <c r="H1521" s="8"/>
      <c r="I1521" s="8">
        <v>1</v>
      </c>
      <c r="J1521" s="8">
        <v>1</v>
      </c>
      <c r="K1521" s="8">
        <f t="shared" si="188"/>
        <v>0</v>
      </c>
      <c r="L1521" s="6" t="s">
        <v>2129</v>
      </c>
      <c r="M1521" s="7">
        <v>45866</v>
      </c>
      <c r="N1521" s="9">
        <v>22676.5</v>
      </c>
      <c r="O1521" s="6" t="s">
        <v>2070</v>
      </c>
      <c r="P1521" s="54">
        <v>58153728301</v>
      </c>
      <c r="Q1521" s="54" t="s">
        <v>46</v>
      </c>
      <c r="R1521" s="10" t="s">
        <v>2074</v>
      </c>
      <c r="S1521" s="40"/>
      <c r="T1521" s="6" t="s">
        <v>2073</v>
      </c>
      <c r="U1521" s="6" t="str">
        <f>VLOOKUP(O1521,'Customer List'!B:C,2,)</f>
        <v>Banglore</v>
      </c>
      <c r="V1521" s="47"/>
      <c r="W1521" s="7">
        <v>45867</v>
      </c>
      <c r="X1521" s="6">
        <f t="shared" si="185"/>
        <v>1</v>
      </c>
      <c r="Y1521" s="6" t="str">
        <f t="shared" si="186"/>
        <v>Monday</v>
      </c>
      <c r="Z1521" s="6" t="str">
        <f t="shared" si="187"/>
        <v>Tuesday</v>
      </c>
    </row>
    <row r="1522" spans="1:26" x14ac:dyDescent="0.25">
      <c r="A1522" s="6">
        <f t="shared" si="184"/>
        <v>1521</v>
      </c>
      <c r="B1522" s="6" t="s">
        <v>2077</v>
      </c>
      <c r="C1522" s="7">
        <v>45856</v>
      </c>
      <c r="D1522" s="7">
        <v>45864</v>
      </c>
      <c r="E1522" s="24">
        <v>58.1</v>
      </c>
      <c r="F1522" s="26">
        <f t="shared" si="183"/>
        <v>58.1</v>
      </c>
      <c r="G1522" s="8">
        <v>400133</v>
      </c>
      <c r="H1522" s="8"/>
      <c r="I1522" s="8">
        <v>1</v>
      </c>
      <c r="J1522" s="8">
        <v>1</v>
      </c>
      <c r="K1522" s="8">
        <f t="shared" si="188"/>
        <v>0</v>
      </c>
      <c r="L1522" s="6" t="s">
        <v>2152</v>
      </c>
      <c r="M1522" s="7">
        <v>45867</v>
      </c>
      <c r="N1522" s="9">
        <v>7719</v>
      </c>
      <c r="O1522" s="6" t="s">
        <v>635</v>
      </c>
      <c r="P1522" s="54">
        <v>58153777916</v>
      </c>
      <c r="Q1522" s="54" t="s">
        <v>46</v>
      </c>
      <c r="R1522" s="10" t="s">
        <v>2074</v>
      </c>
      <c r="S1522" s="40"/>
      <c r="T1522" s="6" t="s">
        <v>2073</v>
      </c>
      <c r="U1522" s="6" t="str">
        <f>VLOOKUP(O1522,'Customer List'!B:C,2,)</f>
        <v>Gujrat</v>
      </c>
      <c r="V1522" s="47"/>
      <c r="W1522" s="7">
        <v>45868</v>
      </c>
      <c r="X1522" s="6">
        <f t="shared" si="185"/>
        <v>1</v>
      </c>
      <c r="Y1522" s="6" t="str">
        <f t="shared" si="186"/>
        <v>Tuesday</v>
      </c>
      <c r="Z1522" s="6" t="str">
        <f t="shared" si="187"/>
        <v>Wednesday</v>
      </c>
    </row>
    <row r="1523" spans="1:26" x14ac:dyDescent="0.25">
      <c r="A1523" s="6">
        <f t="shared" si="184"/>
        <v>1522</v>
      </c>
      <c r="B1523" s="6" t="s">
        <v>2077</v>
      </c>
      <c r="C1523" s="7">
        <v>45856</v>
      </c>
      <c r="D1523" s="7">
        <v>45864</v>
      </c>
      <c r="E1523" s="24">
        <v>135.1</v>
      </c>
      <c r="F1523" s="26">
        <f t="shared" si="183"/>
        <v>135.1</v>
      </c>
      <c r="G1523" s="8">
        <v>400144</v>
      </c>
      <c r="H1523" s="8"/>
      <c r="I1523" s="8">
        <v>1</v>
      </c>
      <c r="J1523" s="8">
        <v>1</v>
      </c>
      <c r="K1523" s="8">
        <f t="shared" si="188"/>
        <v>0</v>
      </c>
      <c r="L1523" s="6" t="s">
        <v>2129</v>
      </c>
      <c r="M1523" s="7">
        <v>45866</v>
      </c>
      <c r="N1523" s="9">
        <v>20940.5</v>
      </c>
      <c r="O1523" s="6" t="s">
        <v>2070</v>
      </c>
      <c r="P1523" s="54">
        <v>58153728301</v>
      </c>
      <c r="Q1523" s="54" t="s">
        <v>46</v>
      </c>
      <c r="R1523" s="10" t="s">
        <v>2074</v>
      </c>
      <c r="S1523" s="40"/>
      <c r="T1523" s="6" t="s">
        <v>2073</v>
      </c>
      <c r="U1523" s="6" t="str">
        <f>VLOOKUP(O1523,'Customer List'!B:C,2,)</f>
        <v>Banglore</v>
      </c>
      <c r="V1523" s="47"/>
      <c r="W1523" s="7">
        <v>45867</v>
      </c>
      <c r="X1523" s="6">
        <f t="shared" si="185"/>
        <v>1</v>
      </c>
      <c r="Y1523" s="6" t="str">
        <f t="shared" si="186"/>
        <v>Monday</v>
      </c>
      <c r="Z1523" s="6" t="str">
        <f t="shared" si="187"/>
        <v>Tuesday</v>
      </c>
    </row>
    <row r="1524" spans="1:26" x14ac:dyDescent="0.25">
      <c r="A1524" s="6">
        <f t="shared" si="184"/>
        <v>1523</v>
      </c>
      <c r="B1524" s="6" t="s">
        <v>2077</v>
      </c>
      <c r="C1524" s="7">
        <v>45856</v>
      </c>
      <c r="D1524" s="7">
        <v>45864</v>
      </c>
      <c r="E1524" s="24">
        <v>147.69999999999999</v>
      </c>
      <c r="F1524" s="26">
        <f t="shared" si="183"/>
        <v>147.69999999999999</v>
      </c>
      <c r="G1524" s="8">
        <v>400148</v>
      </c>
      <c r="H1524" s="8"/>
      <c r="I1524" s="8">
        <v>1</v>
      </c>
      <c r="J1524" s="8">
        <v>1</v>
      </c>
      <c r="K1524" s="8">
        <f t="shared" si="188"/>
        <v>0</v>
      </c>
      <c r="L1524" s="6" t="s">
        <v>2138</v>
      </c>
      <c r="M1524" s="7">
        <v>45866</v>
      </c>
      <c r="N1524" s="9">
        <v>24528.75</v>
      </c>
      <c r="O1524" s="6" t="s">
        <v>632</v>
      </c>
      <c r="P1524" s="54">
        <v>58153726956</v>
      </c>
      <c r="Q1524" s="54" t="s">
        <v>46</v>
      </c>
      <c r="R1524" s="10" t="s">
        <v>2074</v>
      </c>
      <c r="S1524" s="40"/>
      <c r="T1524" s="6" t="s">
        <v>2073</v>
      </c>
      <c r="U1524" s="6" t="str">
        <f>VLOOKUP(O1524,'Customer List'!B:C,2,)</f>
        <v>Hyderabad</v>
      </c>
      <c r="V1524" s="47"/>
      <c r="W1524" s="7">
        <v>45867</v>
      </c>
      <c r="X1524" s="6">
        <f t="shared" si="185"/>
        <v>1</v>
      </c>
      <c r="Y1524" s="6" t="str">
        <f t="shared" si="186"/>
        <v>Monday</v>
      </c>
      <c r="Z1524" s="6" t="str">
        <f t="shared" si="187"/>
        <v>Tuesday</v>
      </c>
    </row>
    <row r="1525" spans="1:26" x14ac:dyDescent="0.25">
      <c r="A1525" s="6">
        <f t="shared" si="184"/>
        <v>1524</v>
      </c>
      <c r="B1525" s="6" t="s">
        <v>2077</v>
      </c>
      <c r="C1525" s="7">
        <v>45856</v>
      </c>
      <c r="D1525" s="7">
        <v>45864</v>
      </c>
      <c r="E1525" s="24">
        <v>153</v>
      </c>
      <c r="F1525" s="26">
        <f t="shared" si="183"/>
        <v>153</v>
      </c>
      <c r="G1525" s="8">
        <v>400163</v>
      </c>
      <c r="H1525" s="8"/>
      <c r="I1525" s="8">
        <v>1</v>
      </c>
      <c r="J1525" s="8">
        <v>1</v>
      </c>
      <c r="K1525" s="8">
        <f t="shared" si="188"/>
        <v>0</v>
      </c>
      <c r="L1525" s="6" t="s">
        <v>2129</v>
      </c>
      <c r="M1525" s="7">
        <v>45866</v>
      </c>
      <c r="N1525" s="9">
        <v>22134</v>
      </c>
      <c r="O1525" s="6" t="s">
        <v>2070</v>
      </c>
      <c r="P1525" s="54">
        <v>58153728301</v>
      </c>
      <c r="Q1525" s="54" t="s">
        <v>46</v>
      </c>
      <c r="R1525" s="10" t="s">
        <v>2074</v>
      </c>
      <c r="S1525" s="40"/>
      <c r="T1525" s="6" t="s">
        <v>2073</v>
      </c>
      <c r="U1525" s="6" t="str">
        <f>VLOOKUP(O1525,'Customer List'!B:C,2,)</f>
        <v>Banglore</v>
      </c>
      <c r="V1525" s="47"/>
      <c r="W1525" s="7">
        <v>45867</v>
      </c>
      <c r="X1525" s="6">
        <f t="shared" si="185"/>
        <v>1</v>
      </c>
      <c r="Y1525" s="6" t="str">
        <f t="shared" si="186"/>
        <v>Monday</v>
      </c>
      <c r="Z1525" s="6" t="str">
        <f t="shared" si="187"/>
        <v>Tuesday</v>
      </c>
    </row>
    <row r="1526" spans="1:26" x14ac:dyDescent="0.25">
      <c r="A1526" s="6">
        <f t="shared" si="184"/>
        <v>1525</v>
      </c>
      <c r="B1526" s="6" t="s">
        <v>2077</v>
      </c>
      <c r="C1526" s="7">
        <v>45856</v>
      </c>
      <c r="D1526" s="7">
        <v>45864</v>
      </c>
      <c r="E1526" s="24">
        <v>309.75</v>
      </c>
      <c r="F1526" s="26">
        <f t="shared" si="183"/>
        <v>309.75</v>
      </c>
      <c r="G1526" s="8">
        <v>400168</v>
      </c>
      <c r="H1526" s="8"/>
      <c r="I1526" s="8">
        <v>1</v>
      </c>
      <c r="J1526" s="8">
        <v>1</v>
      </c>
      <c r="K1526" s="8">
        <f t="shared" si="188"/>
        <v>0</v>
      </c>
      <c r="L1526" s="6" t="s">
        <v>2138</v>
      </c>
      <c r="M1526" s="7">
        <v>45866</v>
      </c>
      <c r="N1526" s="9">
        <v>48011.25</v>
      </c>
      <c r="O1526" s="6" t="s">
        <v>632</v>
      </c>
      <c r="P1526" s="54">
        <v>58153726956</v>
      </c>
      <c r="Q1526" s="54" t="s">
        <v>46</v>
      </c>
      <c r="R1526" s="10" t="s">
        <v>2074</v>
      </c>
      <c r="S1526" s="40"/>
      <c r="T1526" s="6" t="s">
        <v>2073</v>
      </c>
      <c r="U1526" s="6" t="str">
        <f>VLOOKUP(O1526,'Customer List'!B:C,2,)</f>
        <v>Hyderabad</v>
      </c>
      <c r="V1526" s="47"/>
      <c r="W1526" s="7">
        <v>45867</v>
      </c>
      <c r="X1526" s="6">
        <f t="shared" si="185"/>
        <v>1</v>
      </c>
      <c r="Y1526" s="6" t="str">
        <f t="shared" si="186"/>
        <v>Monday</v>
      </c>
      <c r="Z1526" s="6" t="str">
        <f t="shared" si="187"/>
        <v>Tuesday</v>
      </c>
    </row>
    <row r="1527" spans="1:26" x14ac:dyDescent="0.25">
      <c r="A1527" s="6">
        <f t="shared" si="184"/>
        <v>1526</v>
      </c>
      <c r="B1527" s="6" t="s">
        <v>2077</v>
      </c>
      <c r="C1527" s="7">
        <v>45856</v>
      </c>
      <c r="D1527" s="7">
        <v>45864</v>
      </c>
      <c r="E1527" s="24">
        <v>288.75</v>
      </c>
      <c r="F1527" s="26">
        <f t="shared" si="183"/>
        <v>288.75</v>
      </c>
      <c r="G1527" s="8">
        <v>400172</v>
      </c>
      <c r="H1527" s="8"/>
      <c r="I1527" s="8">
        <v>1</v>
      </c>
      <c r="J1527" s="8">
        <v>1</v>
      </c>
      <c r="K1527" s="8">
        <f t="shared" si="188"/>
        <v>0</v>
      </c>
      <c r="L1527" s="6" t="s">
        <v>2129</v>
      </c>
      <c r="M1527" s="7">
        <v>45866</v>
      </c>
      <c r="N1527" s="9">
        <v>41772.5</v>
      </c>
      <c r="O1527" s="6" t="s">
        <v>2070</v>
      </c>
      <c r="P1527" s="54">
        <v>58153728301</v>
      </c>
      <c r="Q1527" s="54" t="s">
        <v>46</v>
      </c>
      <c r="R1527" s="10" t="s">
        <v>2074</v>
      </c>
      <c r="S1527" s="40"/>
      <c r="T1527" s="6" t="s">
        <v>2073</v>
      </c>
      <c r="U1527" s="6" t="str">
        <f>VLOOKUP(O1527,'Customer List'!B:C,2,)</f>
        <v>Banglore</v>
      </c>
      <c r="V1527" s="47"/>
      <c r="W1527" s="7">
        <v>45867</v>
      </c>
      <c r="X1527" s="6">
        <f t="shared" si="185"/>
        <v>1</v>
      </c>
      <c r="Y1527" s="6" t="str">
        <f t="shared" si="186"/>
        <v>Monday</v>
      </c>
      <c r="Z1527" s="6" t="str">
        <f t="shared" si="187"/>
        <v>Tuesday</v>
      </c>
    </row>
    <row r="1528" spans="1:26" x14ac:dyDescent="0.25">
      <c r="A1528" s="6">
        <f t="shared" si="184"/>
        <v>1527</v>
      </c>
      <c r="B1528" s="6" t="s">
        <v>2077</v>
      </c>
      <c r="C1528" s="7">
        <v>45856</v>
      </c>
      <c r="D1528" s="7">
        <v>45864</v>
      </c>
      <c r="E1528" s="24">
        <v>32.9</v>
      </c>
      <c r="F1528" s="26">
        <f t="shared" si="183"/>
        <v>32.9</v>
      </c>
      <c r="G1528" s="8">
        <v>400209</v>
      </c>
      <c r="H1528" s="8"/>
      <c r="I1528" s="8">
        <v>1</v>
      </c>
      <c r="J1528" s="8">
        <v>1</v>
      </c>
      <c r="K1528" s="8">
        <f t="shared" si="188"/>
        <v>0</v>
      </c>
      <c r="L1528" s="6" t="s">
        <v>2129</v>
      </c>
      <c r="M1528" s="7">
        <v>45866</v>
      </c>
      <c r="N1528" s="9">
        <v>5099.5</v>
      </c>
      <c r="O1528" s="6" t="s">
        <v>2070</v>
      </c>
      <c r="P1528" s="54">
        <v>58153728301</v>
      </c>
      <c r="Q1528" s="54" t="s">
        <v>46</v>
      </c>
      <c r="R1528" s="10" t="s">
        <v>2074</v>
      </c>
      <c r="S1528" s="40"/>
      <c r="T1528" s="6" t="s">
        <v>2073</v>
      </c>
      <c r="U1528" s="6" t="str">
        <f>VLOOKUP(O1528,'Customer List'!B:C,2,)</f>
        <v>Banglore</v>
      </c>
      <c r="V1528" s="47"/>
      <c r="W1528" s="7">
        <v>45867</v>
      </c>
      <c r="X1528" s="6">
        <f t="shared" si="185"/>
        <v>1</v>
      </c>
      <c r="Y1528" s="6" t="str">
        <f t="shared" si="186"/>
        <v>Monday</v>
      </c>
      <c r="Z1528" s="6" t="str">
        <f t="shared" si="187"/>
        <v>Tuesday</v>
      </c>
    </row>
    <row r="1529" spans="1:26" x14ac:dyDescent="0.25">
      <c r="A1529" s="6">
        <f t="shared" si="184"/>
        <v>1528</v>
      </c>
      <c r="B1529" s="6" t="s">
        <v>2077</v>
      </c>
      <c r="C1529" s="7">
        <v>45856</v>
      </c>
      <c r="D1529" s="7">
        <v>45864</v>
      </c>
      <c r="E1529" s="24">
        <v>93.8</v>
      </c>
      <c r="F1529" s="26">
        <f t="shared" si="183"/>
        <v>93.8</v>
      </c>
      <c r="G1529" s="8">
        <v>400214</v>
      </c>
      <c r="H1529" s="8"/>
      <c r="I1529" s="8">
        <v>1</v>
      </c>
      <c r="J1529" s="8">
        <v>1</v>
      </c>
      <c r="K1529" s="8">
        <f t="shared" si="188"/>
        <v>0</v>
      </c>
      <c r="L1529" s="6" t="s">
        <v>2129</v>
      </c>
      <c r="M1529" s="7">
        <v>45866</v>
      </c>
      <c r="N1529" s="9">
        <v>14539</v>
      </c>
      <c r="O1529" s="6" t="s">
        <v>2070</v>
      </c>
      <c r="P1529" s="54">
        <v>58153728301</v>
      </c>
      <c r="Q1529" s="54" t="s">
        <v>46</v>
      </c>
      <c r="R1529" s="10" t="s">
        <v>2074</v>
      </c>
      <c r="S1529" s="40"/>
      <c r="T1529" s="6" t="s">
        <v>2073</v>
      </c>
      <c r="U1529" s="6" t="str">
        <f>VLOOKUP(O1529,'Customer List'!B:C,2,)</f>
        <v>Banglore</v>
      </c>
      <c r="V1529" s="47"/>
      <c r="W1529" s="7">
        <v>45867</v>
      </c>
      <c r="X1529" s="6">
        <f t="shared" si="185"/>
        <v>1</v>
      </c>
      <c r="Y1529" s="6" t="str">
        <f t="shared" si="186"/>
        <v>Monday</v>
      </c>
      <c r="Z1529" s="6" t="str">
        <f t="shared" si="187"/>
        <v>Tuesday</v>
      </c>
    </row>
    <row r="1530" spans="1:26" x14ac:dyDescent="0.25">
      <c r="A1530" s="6">
        <f t="shared" si="184"/>
        <v>1529</v>
      </c>
      <c r="B1530" s="6" t="s">
        <v>2077</v>
      </c>
      <c r="C1530" s="7">
        <v>45856</v>
      </c>
      <c r="D1530" s="7">
        <v>45864</v>
      </c>
      <c r="E1530" s="24">
        <v>66.5</v>
      </c>
      <c r="F1530" s="26">
        <f t="shared" si="183"/>
        <v>66.5</v>
      </c>
      <c r="G1530" s="8">
        <v>400220</v>
      </c>
      <c r="H1530" s="8"/>
      <c r="I1530" s="8">
        <v>1</v>
      </c>
      <c r="J1530" s="8">
        <v>1</v>
      </c>
      <c r="K1530" s="8">
        <f t="shared" si="188"/>
        <v>0</v>
      </c>
      <c r="L1530" s="6" t="s">
        <v>2138</v>
      </c>
      <c r="M1530" s="7">
        <v>45866</v>
      </c>
      <c r="N1530" s="9">
        <v>20808.75</v>
      </c>
      <c r="O1530" s="6" t="s">
        <v>632</v>
      </c>
      <c r="P1530" s="54">
        <v>58153726956</v>
      </c>
      <c r="Q1530" s="54" t="s">
        <v>46</v>
      </c>
      <c r="R1530" s="10" t="s">
        <v>2074</v>
      </c>
      <c r="S1530" s="40"/>
      <c r="T1530" s="6" t="s">
        <v>2073</v>
      </c>
      <c r="U1530" s="6" t="str">
        <f>VLOOKUP(O1530,'Customer List'!B:C,2,)</f>
        <v>Hyderabad</v>
      </c>
      <c r="V1530" s="47"/>
      <c r="W1530" s="7">
        <v>45867</v>
      </c>
      <c r="X1530" s="6">
        <f t="shared" si="185"/>
        <v>1</v>
      </c>
      <c r="Y1530" s="6" t="str">
        <f t="shared" si="186"/>
        <v>Monday</v>
      </c>
      <c r="Z1530" s="6" t="str">
        <f t="shared" si="187"/>
        <v>Tuesday</v>
      </c>
    </row>
    <row r="1531" spans="1:26" x14ac:dyDescent="0.25">
      <c r="A1531" s="6">
        <f t="shared" si="184"/>
        <v>1530</v>
      </c>
      <c r="B1531" s="6" t="s">
        <v>2077</v>
      </c>
      <c r="C1531" s="7">
        <v>45856</v>
      </c>
      <c r="D1531" s="7">
        <v>45864</v>
      </c>
      <c r="E1531" s="24">
        <v>147.69999999999999</v>
      </c>
      <c r="F1531" s="26">
        <f t="shared" si="183"/>
        <v>147.69999999999999</v>
      </c>
      <c r="G1531" s="8">
        <v>400336</v>
      </c>
      <c r="H1531" s="8"/>
      <c r="I1531" s="8">
        <v>1</v>
      </c>
      <c r="J1531" s="8">
        <v>1</v>
      </c>
      <c r="K1531" s="8">
        <f t="shared" si="188"/>
        <v>0</v>
      </c>
      <c r="L1531" s="6" t="s">
        <v>2138</v>
      </c>
      <c r="M1531" s="7">
        <v>45866</v>
      </c>
      <c r="N1531" s="9">
        <v>24528.75</v>
      </c>
      <c r="O1531" s="6" t="s">
        <v>632</v>
      </c>
      <c r="P1531" s="54">
        <v>58153726956</v>
      </c>
      <c r="Q1531" s="54" t="s">
        <v>46</v>
      </c>
      <c r="R1531" s="10" t="s">
        <v>2074</v>
      </c>
      <c r="S1531" s="40"/>
      <c r="T1531" s="6" t="s">
        <v>2073</v>
      </c>
      <c r="U1531" s="6" t="str">
        <f>VLOOKUP(O1531,'Customer List'!B:C,2,)</f>
        <v>Hyderabad</v>
      </c>
      <c r="V1531" s="47"/>
      <c r="W1531" s="7">
        <v>45867</v>
      </c>
      <c r="X1531" s="6">
        <f t="shared" si="185"/>
        <v>1</v>
      </c>
      <c r="Y1531" s="6" t="str">
        <f t="shared" si="186"/>
        <v>Monday</v>
      </c>
      <c r="Z1531" s="6" t="str">
        <f t="shared" si="187"/>
        <v>Tuesday</v>
      </c>
    </row>
    <row r="1532" spans="1:26" x14ac:dyDescent="0.25">
      <c r="A1532" s="6">
        <f t="shared" si="184"/>
        <v>1531</v>
      </c>
      <c r="B1532" s="6" t="s">
        <v>2077</v>
      </c>
      <c r="C1532" s="7">
        <v>45856</v>
      </c>
      <c r="D1532" s="7">
        <v>45864</v>
      </c>
      <c r="E1532" s="24">
        <v>81.900000000000006</v>
      </c>
      <c r="F1532" s="26">
        <f t="shared" si="183"/>
        <v>81.900000000000006</v>
      </c>
      <c r="G1532" s="8">
        <v>401208</v>
      </c>
      <c r="H1532" s="8"/>
      <c r="I1532" s="8">
        <v>1</v>
      </c>
      <c r="J1532" s="8">
        <v>1</v>
      </c>
      <c r="K1532" s="8">
        <f t="shared" si="188"/>
        <v>0</v>
      </c>
      <c r="L1532" s="6" t="s">
        <v>2138</v>
      </c>
      <c r="M1532" s="7">
        <v>45866</v>
      </c>
      <c r="N1532" s="9">
        <v>13601.25</v>
      </c>
      <c r="O1532" s="6" t="s">
        <v>632</v>
      </c>
      <c r="P1532" s="54">
        <v>58153726956</v>
      </c>
      <c r="Q1532" s="54" t="s">
        <v>46</v>
      </c>
      <c r="R1532" s="10" t="s">
        <v>2074</v>
      </c>
      <c r="S1532" s="40"/>
      <c r="T1532" s="6" t="s">
        <v>2073</v>
      </c>
      <c r="U1532" s="6" t="str">
        <f>VLOOKUP(O1532,'Customer List'!B:C,2,)</f>
        <v>Hyderabad</v>
      </c>
      <c r="V1532" s="47"/>
      <c r="W1532" s="7">
        <v>45867</v>
      </c>
      <c r="X1532" s="6">
        <f t="shared" si="185"/>
        <v>1</v>
      </c>
      <c r="Y1532" s="6" t="str">
        <f t="shared" si="186"/>
        <v>Monday</v>
      </c>
      <c r="Z1532" s="6" t="str">
        <f t="shared" si="187"/>
        <v>Tuesday</v>
      </c>
    </row>
    <row r="1533" spans="1:26" x14ac:dyDescent="0.25">
      <c r="A1533" s="6">
        <f t="shared" si="184"/>
        <v>1532</v>
      </c>
      <c r="B1533" s="6" t="s">
        <v>2077</v>
      </c>
      <c r="C1533" s="7">
        <v>45856</v>
      </c>
      <c r="D1533" s="7">
        <v>45864</v>
      </c>
      <c r="E1533" s="24">
        <v>82.6</v>
      </c>
      <c r="F1533" s="26">
        <f t="shared" si="183"/>
        <v>165.2</v>
      </c>
      <c r="G1533" s="8">
        <v>405202</v>
      </c>
      <c r="H1533" s="8"/>
      <c r="I1533" s="8">
        <v>2</v>
      </c>
      <c r="J1533" s="8">
        <v>2</v>
      </c>
      <c r="K1533" s="8">
        <f t="shared" si="188"/>
        <v>0</v>
      </c>
      <c r="L1533" s="6" t="s">
        <v>2161</v>
      </c>
      <c r="M1533" s="7">
        <v>45867</v>
      </c>
      <c r="N1533" s="9">
        <v>20178</v>
      </c>
      <c r="O1533" s="6" t="s">
        <v>48</v>
      </c>
      <c r="P1533" s="54"/>
      <c r="Q1533" s="54"/>
      <c r="R1533" s="10" t="s">
        <v>2074</v>
      </c>
      <c r="S1533" s="40"/>
      <c r="T1533" s="6" t="s">
        <v>2073</v>
      </c>
      <c r="U1533" s="6" t="str">
        <f>VLOOKUP(O1533,'Customer List'!B:C,2,)</f>
        <v>Faridabad</v>
      </c>
      <c r="V1533" s="47"/>
      <c r="W1533" s="7"/>
      <c r="X1533" s="6" t="str">
        <f t="shared" si="185"/>
        <v/>
      </c>
      <c r="Y1533" s="6" t="str">
        <f t="shared" si="186"/>
        <v>Tuesday</v>
      </c>
      <c r="Z1533" s="6" t="str">
        <f t="shared" si="187"/>
        <v/>
      </c>
    </row>
    <row r="1534" spans="1:26" x14ac:dyDescent="0.25">
      <c r="A1534" s="6">
        <f t="shared" si="184"/>
        <v>1533</v>
      </c>
      <c r="B1534" s="6" t="s">
        <v>2077</v>
      </c>
      <c r="C1534" s="7">
        <v>45856</v>
      </c>
      <c r="D1534" s="7">
        <v>45864</v>
      </c>
      <c r="E1534" s="24">
        <v>166.6</v>
      </c>
      <c r="F1534" s="26">
        <f t="shared" si="183"/>
        <v>333.2</v>
      </c>
      <c r="G1534" s="8">
        <v>405245</v>
      </c>
      <c r="H1534" s="8"/>
      <c r="I1534" s="8">
        <v>2</v>
      </c>
      <c r="J1534" s="8">
        <v>2</v>
      </c>
      <c r="K1534" s="8">
        <f t="shared" si="188"/>
        <v>0</v>
      </c>
      <c r="L1534" s="6" t="s">
        <v>2161</v>
      </c>
      <c r="M1534" s="7">
        <v>45867</v>
      </c>
      <c r="N1534" s="9">
        <v>40698</v>
      </c>
      <c r="O1534" s="6" t="s">
        <v>48</v>
      </c>
      <c r="P1534" s="54"/>
      <c r="Q1534" s="54"/>
      <c r="R1534" s="10" t="s">
        <v>2074</v>
      </c>
      <c r="S1534" s="40"/>
      <c r="T1534" s="6" t="s">
        <v>2073</v>
      </c>
      <c r="U1534" s="6" t="str">
        <f>VLOOKUP(O1534,'Customer List'!B:C,2,)</f>
        <v>Faridabad</v>
      </c>
      <c r="V1534" s="47"/>
      <c r="W1534" s="7"/>
      <c r="X1534" s="6" t="str">
        <f t="shared" si="185"/>
        <v/>
      </c>
      <c r="Y1534" s="6" t="str">
        <f t="shared" si="186"/>
        <v>Tuesday</v>
      </c>
      <c r="Z1534" s="6" t="str">
        <f t="shared" si="187"/>
        <v/>
      </c>
    </row>
    <row r="1535" spans="1:26" x14ac:dyDescent="0.25">
      <c r="A1535" s="6">
        <f t="shared" si="184"/>
        <v>1534</v>
      </c>
      <c r="B1535" s="6" t="s">
        <v>2077</v>
      </c>
      <c r="C1535" s="7">
        <v>45856</v>
      </c>
      <c r="D1535" s="7">
        <v>45864</v>
      </c>
      <c r="E1535" s="24">
        <v>127.4</v>
      </c>
      <c r="F1535" s="26">
        <f t="shared" si="183"/>
        <v>127.4</v>
      </c>
      <c r="G1535" s="8">
        <v>405301</v>
      </c>
      <c r="H1535" s="8"/>
      <c r="I1535" s="8">
        <v>1</v>
      </c>
      <c r="J1535" s="8">
        <v>1</v>
      </c>
      <c r="K1535" s="8">
        <f t="shared" si="188"/>
        <v>0</v>
      </c>
      <c r="L1535" s="6" t="s">
        <v>2161</v>
      </c>
      <c r="M1535" s="7">
        <v>45867</v>
      </c>
      <c r="N1535" s="9">
        <v>15561</v>
      </c>
      <c r="O1535" s="6" t="s">
        <v>48</v>
      </c>
      <c r="P1535" s="54"/>
      <c r="Q1535" s="54"/>
      <c r="R1535" s="10" t="s">
        <v>2074</v>
      </c>
      <c r="S1535" s="40"/>
      <c r="T1535" s="6" t="s">
        <v>2073</v>
      </c>
      <c r="U1535" s="6" t="str">
        <f>VLOOKUP(O1535,'Customer List'!B:C,2,)</f>
        <v>Faridabad</v>
      </c>
      <c r="V1535" s="47"/>
      <c r="W1535" s="7"/>
      <c r="X1535" s="6" t="str">
        <f t="shared" si="185"/>
        <v/>
      </c>
      <c r="Y1535" s="6" t="str">
        <f t="shared" si="186"/>
        <v>Tuesday</v>
      </c>
      <c r="Z1535" s="6" t="str">
        <f t="shared" si="187"/>
        <v/>
      </c>
    </row>
    <row r="1536" spans="1:26" x14ac:dyDescent="0.25">
      <c r="A1536" s="6">
        <f t="shared" si="184"/>
        <v>1535</v>
      </c>
      <c r="B1536" s="6" t="s">
        <v>2077</v>
      </c>
      <c r="C1536" s="7">
        <v>45856</v>
      </c>
      <c r="D1536" s="7">
        <v>45864</v>
      </c>
      <c r="E1536" s="24">
        <v>262.5</v>
      </c>
      <c r="F1536" s="26">
        <f t="shared" si="183"/>
        <v>262.5</v>
      </c>
      <c r="G1536" s="8">
        <v>405303</v>
      </c>
      <c r="H1536" s="8"/>
      <c r="I1536" s="8">
        <v>1</v>
      </c>
      <c r="J1536" s="8">
        <v>1</v>
      </c>
      <c r="K1536" s="8">
        <f t="shared" si="188"/>
        <v>0</v>
      </c>
      <c r="L1536" s="6" t="s">
        <v>2161</v>
      </c>
      <c r="M1536" s="7">
        <v>45867</v>
      </c>
      <c r="N1536" s="9">
        <v>32062.5</v>
      </c>
      <c r="O1536" s="6" t="s">
        <v>48</v>
      </c>
      <c r="P1536" s="54"/>
      <c r="Q1536" s="54"/>
      <c r="R1536" s="10" t="s">
        <v>2074</v>
      </c>
      <c r="S1536" s="40"/>
      <c r="T1536" s="6" t="s">
        <v>2073</v>
      </c>
      <c r="U1536" s="6" t="str">
        <f>VLOOKUP(O1536,'Customer List'!B:C,2,)</f>
        <v>Faridabad</v>
      </c>
      <c r="V1536" s="47"/>
      <c r="W1536" s="7"/>
      <c r="X1536" s="6" t="str">
        <f t="shared" si="185"/>
        <v/>
      </c>
      <c r="Y1536" s="6" t="str">
        <f t="shared" si="186"/>
        <v>Tuesday</v>
      </c>
      <c r="Z1536" s="6" t="str">
        <f t="shared" si="187"/>
        <v/>
      </c>
    </row>
    <row r="1537" spans="1:26" x14ac:dyDescent="0.25">
      <c r="A1537" s="6">
        <f t="shared" si="184"/>
        <v>1536</v>
      </c>
      <c r="B1537" s="6" t="s">
        <v>2077</v>
      </c>
      <c r="C1537" s="7">
        <v>45856</v>
      </c>
      <c r="D1537" s="7">
        <v>45864</v>
      </c>
      <c r="E1537" s="24">
        <v>119.7</v>
      </c>
      <c r="F1537" s="26">
        <f t="shared" si="183"/>
        <v>119.7</v>
      </c>
      <c r="G1537" s="8">
        <v>406602</v>
      </c>
      <c r="H1537" s="8"/>
      <c r="I1537" s="8">
        <v>1</v>
      </c>
      <c r="J1537" s="8">
        <v>1</v>
      </c>
      <c r="K1537" s="8">
        <f t="shared" si="188"/>
        <v>0</v>
      </c>
      <c r="L1537" s="6" t="s">
        <v>2161</v>
      </c>
      <c r="M1537" s="7">
        <v>45867</v>
      </c>
      <c r="N1537" s="9">
        <v>14620.5</v>
      </c>
      <c r="O1537" s="6" t="s">
        <v>48</v>
      </c>
      <c r="P1537" s="54"/>
      <c r="Q1537" s="54"/>
      <c r="R1537" s="10" t="s">
        <v>2074</v>
      </c>
      <c r="S1537" s="40"/>
      <c r="T1537" s="6" t="s">
        <v>2073</v>
      </c>
      <c r="U1537" s="6" t="str">
        <f>VLOOKUP(O1537,'Customer List'!B:C,2,)</f>
        <v>Faridabad</v>
      </c>
      <c r="V1537" s="47"/>
      <c r="W1537" s="7"/>
      <c r="X1537" s="6" t="str">
        <f t="shared" si="185"/>
        <v/>
      </c>
      <c r="Y1537" s="6" t="str">
        <f t="shared" si="186"/>
        <v>Tuesday</v>
      </c>
      <c r="Z1537" s="6" t="str">
        <f t="shared" si="187"/>
        <v/>
      </c>
    </row>
    <row r="1538" spans="1:26" x14ac:dyDescent="0.25">
      <c r="A1538" s="6">
        <f t="shared" si="184"/>
        <v>1537</v>
      </c>
      <c r="B1538" s="6" t="s">
        <v>2077</v>
      </c>
      <c r="C1538" s="7">
        <v>45856</v>
      </c>
      <c r="D1538" s="7">
        <v>45864</v>
      </c>
      <c r="E1538" s="24">
        <v>144.19999999999999</v>
      </c>
      <c r="F1538" s="26">
        <f t="shared" si="183"/>
        <v>144.19999999999999</v>
      </c>
      <c r="G1538" s="8">
        <v>406604</v>
      </c>
      <c r="H1538" s="8"/>
      <c r="I1538" s="8">
        <v>1</v>
      </c>
      <c r="J1538" s="8">
        <v>1</v>
      </c>
      <c r="K1538" s="8">
        <f t="shared" si="188"/>
        <v>0</v>
      </c>
      <c r="L1538" s="6" t="s">
        <v>2161</v>
      </c>
      <c r="M1538" s="7">
        <v>45867</v>
      </c>
      <c r="N1538" s="9">
        <v>17613</v>
      </c>
      <c r="O1538" s="6" t="s">
        <v>48</v>
      </c>
      <c r="P1538" s="54"/>
      <c r="Q1538" s="54"/>
      <c r="R1538" s="10" t="s">
        <v>2074</v>
      </c>
      <c r="S1538" s="40"/>
      <c r="T1538" s="6" t="s">
        <v>2073</v>
      </c>
      <c r="U1538" s="6" t="str">
        <f>VLOOKUP(O1538,'Customer List'!B:C,2,)</f>
        <v>Faridabad</v>
      </c>
      <c r="V1538" s="47"/>
      <c r="W1538" s="7"/>
      <c r="X1538" s="6" t="str">
        <f t="shared" si="185"/>
        <v/>
      </c>
      <c r="Y1538" s="6" t="str">
        <f t="shared" si="186"/>
        <v>Tuesday</v>
      </c>
      <c r="Z1538" s="6" t="str">
        <f t="shared" si="187"/>
        <v/>
      </c>
    </row>
    <row r="1539" spans="1:26" x14ac:dyDescent="0.25">
      <c r="A1539" s="6">
        <f t="shared" si="184"/>
        <v>1538</v>
      </c>
      <c r="B1539" s="6" t="s">
        <v>2077</v>
      </c>
      <c r="C1539" s="7">
        <v>45856</v>
      </c>
      <c r="D1539" s="7">
        <v>45864</v>
      </c>
      <c r="E1539" s="24">
        <v>37.799999999999997</v>
      </c>
      <c r="F1539" s="26">
        <f t="shared" si="183"/>
        <v>37.799999999999997</v>
      </c>
      <c r="G1539" s="8">
        <v>421301</v>
      </c>
      <c r="H1539" s="8"/>
      <c r="I1539" s="8">
        <v>1</v>
      </c>
      <c r="J1539" s="8">
        <v>1</v>
      </c>
      <c r="K1539" s="8">
        <f t="shared" si="188"/>
        <v>0</v>
      </c>
      <c r="L1539" s="6" t="s">
        <v>2133</v>
      </c>
      <c r="M1539" s="7">
        <v>45866</v>
      </c>
      <c r="N1539" s="9">
        <v>6193.8</v>
      </c>
      <c r="O1539" s="6" t="s">
        <v>308</v>
      </c>
      <c r="P1539" s="54">
        <v>58153727671</v>
      </c>
      <c r="Q1539" s="54" t="s">
        <v>46</v>
      </c>
      <c r="R1539" s="10" t="s">
        <v>2074</v>
      </c>
      <c r="S1539" s="40"/>
      <c r="T1539" s="6" t="s">
        <v>2073</v>
      </c>
      <c r="U1539" s="6" t="str">
        <f>VLOOKUP(O1539,'Customer List'!B:C,2,)</f>
        <v>Banglore</v>
      </c>
      <c r="V1539" s="47"/>
      <c r="W1539" s="7">
        <v>45868</v>
      </c>
      <c r="X1539" s="6">
        <f t="shared" si="185"/>
        <v>2</v>
      </c>
      <c r="Y1539" s="6" t="str">
        <f t="shared" si="186"/>
        <v>Monday</v>
      </c>
      <c r="Z1539" s="6" t="str">
        <f t="shared" si="187"/>
        <v>Wednesday</v>
      </c>
    </row>
    <row r="1540" spans="1:26" x14ac:dyDescent="0.25">
      <c r="A1540" s="6">
        <f t="shared" si="184"/>
        <v>1539</v>
      </c>
      <c r="B1540" s="6" t="s">
        <v>2077</v>
      </c>
      <c r="C1540" s="7">
        <v>45856</v>
      </c>
      <c r="D1540" s="7">
        <v>45864</v>
      </c>
      <c r="E1540" s="24">
        <v>205.1</v>
      </c>
      <c r="F1540" s="26">
        <f t="shared" si="183"/>
        <v>615.29999999999995</v>
      </c>
      <c r="G1540" s="8">
        <v>423114</v>
      </c>
      <c r="H1540" s="8"/>
      <c r="I1540" s="8">
        <v>3</v>
      </c>
      <c r="J1540" s="8">
        <v>3</v>
      </c>
      <c r="K1540" s="8">
        <f t="shared" si="188"/>
        <v>0</v>
      </c>
      <c r="L1540" s="6" t="s">
        <v>2139</v>
      </c>
      <c r="M1540" s="7">
        <v>45866</v>
      </c>
      <c r="N1540" s="9">
        <v>99458.85</v>
      </c>
      <c r="O1540" s="6" t="s">
        <v>632</v>
      </c>
      <c r="P1540" s="54">
        <v>58153726956</v>
      </c>
      <c r="Q1540" s="54" t="s">
        <v>46</v>
      </c>
      <c r="R1540" s="10" t="s">
        <v>2075</v>
      </c>
      <c r="S1540" s="40"/>
      <c r="T1540" s="6" t="s">
        <v>2073</v>
      </c>
      <c r="U1540" s="6" t="str">
        <f>VLOOKUP(O1540,'Customer List'!B:C,2,)</f>
        <v>Hyderabad</v>
      </c>
      <c r="V1540" s="47"/>
      <c r="W1540" s="7">
        <v>45867</v>
      </c>
      <c r="X1540" s="6">
        <f t="shared" si="185"/>
        <v>1</v>
      </c>
      <c r="Y1540" s="6" t="str">
        <f t="shared" si="186"/>
        <v>Monday</v>
      </c>
      <c r="Z1540" s="6" t="str">
        <f t="shared" si="187"/>
        <v>Tuesday</v>
      </c>
    </row>
    <row r="1541" spans="1:26" x14ac:dyDescent="0.25">
      <c r="A1541" s="6">
        <f t="shared" si="184"/>
        <v>1540</v>
      </c>
      <c r="B1541" s="6" t="s">
        <v>2077</v>
      </c>
      <c r="C1541" s="7">
        <v>45856</v>
      </c>
      <c r="D1541" s="7">
        <v>45864</v>
      </c>
      <c r="E1541" s="24">
        <v>62.3</v>
      </c>
      <c r="F1541" s="26">
        <f t="shared" ref="F1541:F1604" si="189">E1541*I1541</f>
        <v>62.3</v>
      </c>
      <c r="G1541" s="8">
        <v>423125</v>
      </c>
      <c r="H1541" s="8"/>
      <c r="I1541" s="8">
        <v>1</v>
      </c>
      <c r="J1541" s="8">
        <v>1</v>
      </c>
      <c r="K1541" s="8">
        <f t="shared" si="188"/>
        <v>0</v>
      </c>
      <c r="L1541" s="6" t="s">
        <v>2126</v>
      </c>
      <c r="M1541" s="7">
        <v>45866</v>
      </c>
      <c r="N1541" s="9">
        <v>7609.5</v>
      </c>
      <c r="O1541" s="6" t="s">
        <v>248</v>
      </c>
      <c r="P1541" s="54">
        <v>58153726466</v>
      </c>
      <c r="Q1541" s="54" t="s">
        <v>46</v>
      </c>
      <c r="R1541" s="10" t="s">
        <v>2075</v>
      </c>
      <c r="S1541" s="40"/>
      <c r="T1541" s="6" t="s">
        <v>2073</v>
      </c>
      <c r="U1541" s="6" t="str">
        <f>VLOOKUP(O1541,'Customer List'!B:C,2,)</f>
        <v>Mumbai</v>
      </c>
      <c r="V1541" s="47"/>
      <c r="W1541" s="7">
        <v>45867</v>
      </c>
      <c r="X1541" s="6">
        <f t="shared" si="185"/>
        <v>1</v>
      </c>
      <c r="Y1541" s="6" t="str">
        <f t="shared" si="186"/>
        <v>Monday</v>
      </c>
      <c r="Z1541" s="6" t="str">
        <f t="shared" si="187"/>
        <v>Tuesday</v>
      </c>
    </row>
    <row r="1542" spans="1:26" x14ac:dyDescent="0.25">
      <c r="A1542" s="6">
        <f t="shared" si="184"/>
        <v>1541</v>
      </c>
      <c r="B1542" s="6" t="s">
        <v>2077</v>
      </c>
      <c r="C1542" s="7">
        <v>45856</v>
      </c>
      <c r="D1542" s="7">
        <v>45864</v>
      </c>
      <c r="E1542" s="24">
        <v>29.4</v>
      </c>
      <c r="F1542" s="26">
        <f t="shared" si="189"/>
        <v>29.4</v>
      </c>
      <c r="G1542" s="8">
        <v>423501</v>
      </c>
      <c r="H1542" s="8"/>
      <c r="I1542" s="8">
        <v>1</v>
      </c>
      <c r="J1542" s="8">
        <v>1</v>
      </c>
      <c r="K1542" s="8">
        <f t="shared" si="188"/>
        <v>0</v>
      </c>
      <c r="L1542" s="6" t="s">
        <v>2162</v>
      </c>
      <c r="M1542" s="7">
        <v>45867</v>
      </c>
      <c r="N1542" s="9">
        <v>3391.5</v>
      </c>
      <c r="O1542" s="6" t="s">
        <v>48</v>
      </c>
      <c r="P1542" s="54"/>
      <c r="Q1542" s="54"/>
      <c r="R1542" s="10" t="s">
        <v>2076</v>
      </c>
      <c r="S1542" s="40"/>
      <c r="T1542" s="6" t="s">
        <v>2073</v>
      </c>
      <c r="U1542" s="6" t="str">
        <f>VLOOKUP(O1542,'Customer List'!B:C,2,)</f>
        <v>Faridabad</v>
      </c>
      <c r="V1542" s="47"/>
      <c r="W1542" s="7"/>
      <c r="X1542" s="6" t="str">
        <f t="shared" si="185"/>
        <v/>
      </c>
      <c r="Y1542" s="6" t="str">
        <f t="shared" si="186"/>
        <v>Tuesday</v>
      </c>
      <c r="Z1542" s="6" t="str">
        <f t="shared" si="187"/>
        <v/>
      </c>
    </row>
    <row r="1543" spans="1:26" x14ac:dyDescent="0.25">
      <c r="A1543" s="6">
        <f t="shared" si="184"/>
        <v>1542</v>
      </c>
      <c r="B1543" s="6" t="s">
        <v>2077</v>
      </c>
      <c r="C1543" s="7">
        <v>45856</v>
      </c>
      <c r="D1543" s="7">
        <v>45864</v>
      </c>
      <c r="E1543" s="24">
        <v>164.5</v>
      </c>
      <c r="F1543" s="26">
        <f t="shared" si="189"/>
        <v>164.5</v>
      </c>
      <c r="G1543" s="8">
        <v>500302</v>
      </c>
      <c r="H1543" s="8"/>
      <c r="I1543" s="8">
        <v>1</v>
      </c>
      <c r="J1543" s="8">
        <v>1</v>
      </c>
      <c r="K1543" s="8">
        <f t="shared" si="188"/>
        <v>0</v>
      </c>
      <c r="L1543" s="6" t="s">
        <v>2161</v>
      </c>
      <c r="M1543" s="7">
        <v>45867</v>
      </c>
      <c r="N1543" s="9">
        <v>20092.5</v>
      </c>
      <c r="O1543" s="6" t="s">
        <v>48</v>
      </c>
      <c r="P1543" s="54"/>
      <c r="Q1543" s="54"/>
      <c r="R1543" s="10" t="s">
        <v>2074</v>
      </c>
      <c r="S1543" s="40"/>
      <c r="T1543" s="6" t="s">
        <v>2073</v>
      </c>
      <c r="U1543" s="6" t="str">
        <f>VLOOKUP(O1543,'Customer List'!B:C,2,)</f>
        <v>Faridabad</v>
      </c>
      <c r="V1543" s="47"/>
      <c r="W1543" s="7"/>
      <c r="X1543" s="6" t="str">
        <f t="shared" si="185"/>
        <v/>
      </c>
      <c r="Y1543" s="6" t="str">
        <f t="shared" si="186"/>
        <v>Tuesday</v>
      </c>
      <c r="Z1543" s="6" t="str">
        <f t="shared" si="187"/>
        <v/>
      </c>
    </row>
    <row r="1544" spans="1:26" x14ac:dyDescent="0.25">
      <c r="A1544" s="6">
        <f t="shared" si="184"/>
        <v>1543</v>
      </c>
      <c r="B1544" s="6" t="s">
        <v>2077</v>
      </c>
      <c r="C1544" s="7">
        <v>45856</v>
      </c>
      <c r="D1544" s="7">
        <v>45864</v>
      </c>
      <c r="E1544" s="24">
        <v>164.5</v>
      </c>
      <c r="F1544" s="26">
        <f t="shared" si="189"/>
        <v>164.5</v>
      </c>
      <c r="G1544" s="8">
        <v>502802</v>
      </c>
      <c r="H1544" s="8"/>
      <c r="I1544" s="8">
        <v>1</v>
      </c>
      <c r="J1544" s="8">
        <v>1</v>
      </c>
      <c r="K1544" s="8">
        <f t="shared" si="188"/>
        <v>0</v>
      </c>
      <c r="L1544" s="6" t="s">
        <v>2161</v>
      </c>
      <c r="M1544" s="7">
        <v>45867</v>
      </c>
      <c r="N1544" s="9">
        <v>20092.5</v>
      </c>
      <c r="O1544" s="6" t="s">
        <v>48</v>
      </c>
      <c r="P1544" s="54"/>
      <c r="Q1544" s="54"/>
      <c r="R1544" s="10" t="s">
        <v>2074</v>
      </c>
      <c r="S1544" s="40"/>
      <c r="T1544" s="6" t="s">
        <v>2073</v>
      </c>
      <c r="U1544" s="6" t="str">
        <f>VLOOKUP(O1544,'Customer List'!B:C,2,)</f>
        <v>Faridabad</v>
      </c>
      <c r="V1544" s="47"/>
      <c r="W1544" s="7"/>
      <c r="X1544" s="6" t="str">
        <f t="shared" si="185"/>
        <v/>
      </c>
      <c r="Y1544" s="6" t="str">
        <f t="shared" si="186"/>
        <v>Tuesday</v>
      </c>
      <c r="Z1544" s="6" t="str">
        <f t="shared" si="187"/>
        <v/>
      </c>
    </row>
    <row r="1545" spans="1:26" x14ac:dyDescent="0.25">
      <c r="A1545" s="6">
        <f t="shared" si="184"/>
        <v>1544</v>
      </c>
      <c r="B1545" s="6" t="s">
        <v>2077</v>
      </c>
      <c r="C1545" s="7">
        <v>45856</v>
      </c>
      <c r="D1545" s="7">
        <v>45864</v>
      </c>
      <c r="E1545" s="24">
        <v>195.3</v>
      </c>
      <c r="F1545" s="26">
        <f t="shared" si="189"/>
        <v>195.3</v>
      </c>
      <c r="G1545" s="8">
        <v>502912</v>
      </c>
      <c r="H1545" s="8"/>
      <c r="I1545" s="8">
        <v>1</v>
      </c>
      <c r="J1545" s="8">
        <v>1</v>
      </c>
      <c r="K1545" s="8">
        <f t="shared" si="188"/>
        <v>0</v>
      </c>
      <c r="L1545" s="6" t="s">
        <v>2161</v>
      </c>
      <c r="M1545" s="7">
        <v>45867</v>
      </c>
      <c r="N1545" s="9">
        <v>47709</v>
      </c>
      <c r="O1545" s="6" t="s">
        <v>48</v>
      </c>
      <c r="P1545" s="54"/>
      <c r="Q1545" s="54"/>
      <c r="R1545" s="10" t="s">
        <v>2074</v>
      </c>
      <c r="S1545" s="40"/>
      <c r="T1545" s="6" t="s">
        <v>2073</v>
      </c>
      <c r="U1545" s="6" t="str">
        <f>VLOOKUP(O1545,'Customer List'!B:C,2,)</f>
        <v>Faridabad</v>
      </c>
      <c r="V1545" s="47"/>
      <c r="W1545" s="7"/>
      <c r="X1545" s="6" t="str">
        <f t="shared" si="185"/>
        <v/>
      </c>
      <c r="Y1545" s="6" t="str">
        <f t="shared" si="186"/>
        <v>Tuesday</v>
      </c>
      <c r="Z1545" s="6" t="str">
        <f t="shared" si="187"/>
        <v/>
      </c>
    </row>
    <row r="1546" spans="1:26" x14ac:dyDescent="0.25">
      <c r="A1546" s="6">
        <f t="shared" si="184"/>
        <v>1545</v>
      </c>
      <c r="B1546" s="6" t="s">
        <v>2077</v>
      </c>
      <c r="C1546" s="7">
        <v>45856</v>
      </c>
      <c r="D1546" s="7">
        <v>45864</v>
      </c>
      <c r="E1546" s="24">
        <v>69.3</v>
      </c>
      <c r="F1546" s="26">
        <f t="shared" si="189"/>
        <v>138.6</v>
      </c>
      <c r="G1546" s="8">
        <v>505806</v>
      </c>
      <c r="H1546" s="8"/>
      <c r="I1546" s="8">
        <v>2</v>
      </c>
      <c r="J1546" s="8">
        <v>2</v>
      </c>
      <c r="K1546" s="8">
        <f t="shared" si="188"/>
        <v>0</v>
      </c>
      <c r="L1546" s="6" t="s">
        <v>2135</v>
      </c>
      <c r="M1546" s="7">
        <v>45866</v>
      </c>
      <c r="N1546" s="9">
        <v>21483</v>
      </c>
      <c r="O1546" s="6" t="s">
        <v>2198</v>
      </c>
      <c r="P1546" s="54">
        <v>58153727203</v>
      </c>
      <c r="Q1546" s="54" t="s">
        <v>46</v>
      </c>
      <c r="R1546" s="10" t="s">
        <v>2074</v>
      </c>
      <c r="S1546" s="40"/>
      <c r="T1546" s="6" t="s">
        <v>2073</v>
      </c>
      <c r="U1546" s="6" t="str">
        <f>VLOOKUP(O1546,'Customer List'!B:C,2,)</f>
        <v>Gujrat</v>
      </c>
      <c r="V1546" s="47"/>
      <c r="W1546" s="7">
        <v>45868</v>
      </c>
      <c r="X1546" s="6">
        <f t="shared" si="185"/>
        <v>2</v>
      </c>
      <c r="Y1546" s="6" t="str">
        <f t="shared" si="186"/>
        <v>Monday</v>
      </c>
      <c r="Z1546" s="6" t="str">
        <f t="shared" si="187"/>
        <v>Wednesday</v>
      </c>
    </row>
    <row r="1547" spans="1:26" x14ac:dyDescent="0.25">
      <c r="A1547" s="6">
        <f t="shared" si="184"/>
        <v>1546</v>
      </c>
      <c r="B1547" s="6" t="s">
        <v>2077</v>
      </c>
      <c r="C1547" s="7">
        <v>45856</v>
      </c>
      <c r="D1547" s="7">
        <v>45864</v>
      </c>
      <c r="E1547" s="24">
        <v>88.2</v>
      </c>
      <c r="F1547" s="26">
        <f t="shared" si="189"/>
        <v>88.2</v>
      </c>
      <c r="G1547" s="8">
        <v>506515</v>
      </c>
      <c r="H1547" s="8"/>
      <c r="I1547" s="8">
        <v>1</v>
      </c>
      <c r="J1547" s="8">
        <v>1</v>
      </c>
      <c r="K1547" s="8">
        <f t="shared" si="188"/>
        <v>0</v>
      </c>
      <c r="L1547" s="6" t="s">
        <v>2147</v>
      </c>
      <c r="M1547" s="7">
        <v>45867</v>
      </c>
      <c r="N1547" s="9">
        <v>13280.4</v>
      </c>
      <c r="O1547" s="6" t="s">
        <v>234</v>
      </c>
      <c r="P1547" s="54">
        <v>58153776855</v>
      </c>
      <c r="Q1547" s="54" t="s">
        <v>46</v>
      </c>
      <c r="R1547" s="10" t="s">
        <v>2074</v>
      </c>
      <c r="S1547" s="40"/>
      <c r="T1547" s="6" t="s">
        <v>2073</v>
      </c>
      <c r="U1547" s="6" t="str">
        <f>VLOOKUP(O1547,'Customer List'!B:C,2,)</f>
        <v>Kolkata</v>
      </c>
      <c r="V1547" s="47"/>
      <c r="W1547" s="7">
        <v>45868</v>
      </c>
      <c r="X1547" s="6">
        <f t="shared" si="185"/>
        <v>1</v>
      </c>
      <c r="Y1547" s="6" t="str">
        <f t="shared" si="186"/>
        <v>Tuesday</v>
      </c>
      <c r="Z1547" s="6" t="str">
        <f t="shared" si="187"/>
        <v>Wednesday</v>
      </c>
    </row>
    <row r="1548" spans="1:26" x14ac:dyDescent="0.25">
      <c r="A1548" s="6">
        <f t="shared" si="184"/>
        <v>1547</v>
      </c>
      <c r="B1548" s="6" t="s">
        <v>2077</v>
      </c>
      <c r="C1548" s="7">
        <v>45856</v>
      </c>
      <c r="D1548" s="7">
        <v>45864</v>
      </c>
      <c r="E1548" s="24">
        <v>254.8</v>
      </c>
      <c r="F1548" s="26">
        <f t="shared" si="189"/>
        <v>509.6</v>
      </c>
      <c r="G1548" s="8">
        <v>515406</v>
      </c>
      <c r="H1548" s="8"/>
      <c r="I1548" s="8">
        <v>2</v>
      </c>
      <c r="J1548" s="8">
        <v>2</v>
      </c>
      <c r="K1548" s="8">
        <f t="shared" si="188"/>
        <v>0</v>
      </c>
      <c r="L1548" s="6" t="s">
        <v>2135</v>
      </c>
      <c r="M1548" s="7">
        <v>45866</v>
      </c>
      <c r="N1548" s="9">
        <v>78988</v>
      </c>
      <c r="O1548" s="6" t="s">
        <v>2198</v>
      </c>
      <c r="P1548" s="54">
        <v>58153727203</v>
      </c>
      <c r="Q1548" s="54" t="s">
        <v>46</v>
      </c>
      <c r="R1548" s="10" t="s">
        <v>2074</v>
      </c>
      <c r="S1548" s="40"/>
      <c r="T1548" s="6" t="s">
        <v>2073</v>
      </c>
      <c r="U1548" s="6" t="str">
        <f>VLOOKUP(O1548,'Customer List'!B:C,2,)</f>
        <v>Gujrat</v>
      </c>
      <c r="V1548" s="47"/>
      <c r="W1548" s="7">
        <v>45868</v>
      </c>
      <c r="X1548" s="6">
        <f t="shared" si="185"/>
        <v>2</v>
      </c>
      <c r="Y1548" s="6" t="str">
        <f t="shared" si="186"/>
        <v>Monday</v>
      </c>
      <c r="Z1548" s="6" t="str">
        <f t="shared" si="187"/>
        <v>Wednesday</v>
      </c>
    </row>
    <row r="1549" spans="1:26" x14ac:dyDescent="0.25">
      <c r="A1549" s="6">
        <f t="shared" ref="A1549:A1612" si="190">A1548+1</f>
        <v>1548</v>
      </c>
      <c r="B1549" s="6" t="s">
        <v>2077</v>
      </c>
      <c r="C1549" s="7">
        <v>45856</v>
      </c>
      <c r="D1549" s="7">
        <v>45864</v>
      </c>
      <c r="E1549" s="24">
        <v>107.1</v>
      </c>
      <c r="F1549" s="26">
        <f t="shared" si="189"/>
        <v>107.1</v>
      </c>
      <c r="G1549" s="8">
        <v>519503</v>
      </c>
      <c r="H1549" s="8"/>
      <c r="I1549" s="8">
        <v>1</v>
      </c>
      <c r="J1549" s="8">
        <v>1</v>
      </c>
      <c r="K1549" s="8">
        <f t="shared" si="188"/>
        <v>0</v>
      </c>
      <c r="L1549" s="6" t="s">
        <v>2118</v>
      </c>
      <c r="M1549" s="7">
        <v>45868</v>
      </c>
      <c r="N1549" s="9">
        <v>14703.3</v>
      </c>
      <c r="O1549" s="6" t="s">
        <v>1068</v>
      </c>
      <c r="P1549" s="54" t="s">
        <v>2096</v>
      </c>
      <c r="Q1549" s="54" t="s">
        <v>643</v>
      </c>
      <c r="R1549" s="10" t="s">
        <v>2074</v>
      </c>
      <c r="S1549" s="40" t="s">
        <v>2119</v>
      </c>
      <c r="T1549" s="6" t="s">
        <v>2073</v>
      </c>
      <c r="U1549" s="6" t="str">
        <f>VLOOKUP(O1549,'Customer List'!B:C,2,)</f>
        <v>Delhi</v>
      </c>
      <c r="V1549" s="47"/>
      <c r="W1549" s="7"/>
      <c r="X1549" s="6" t="str">
        <f t="shared" si="185"/>
        <v/>
      </c>
      <c r="Y1549" s="6" t="str">
        <f t="shared" si="186"/>
        <v>Wednesday</v>
      </c>
      <c r="Z1549" s="6" t="str">
        <f t="shared" si="187"/>
        <v/>
      </c>
    </row>
    <row r="1550" spans="1:26" x14ac:dyDescent="0.25">
      <c r="A1550" s="6">
        <f t="shared" si="190"/>
        <v>1549</v>
      </c>
      <c r="B1550" s="6" t="s">
        <v>2077</v>
      </c>
      <c r="C1550" s="7">
        <v>45856</v>
      </c>
      <c r="D1550" s="7">
        <v>45864</v>
      </c>
      <c r="E1550" s="24">
        <v>102.9</v>
      </c>
      <c r="F1550" s="26">
        <f t="shared" si="189"/>
        <v>411.6</v>
      </c>
      <c r="G1550" s="8">
        <v>572902</v>
      </c>
      <c r="H1550" s="8"/>
      <c r="I1550" s="8">
        <v>4</v>
      </c>
      <c r="J1550" s="8">
        <v>4</v>
      </c>
      <c r="K1550" s="8">
        <f t="shared" si="188"/>
        <v>0</v>
      </c>
      <c r="L1550" s="6" t="s">
        <v>2116</v>
      </c>
      <c r="M1550" s="7">
        <v>45868</v>
      </c>
      <c r="N1550" s="9">
        <v>56448</v>
      </c>
      <c r="O1550" s="6" t="s">
        <v>214</v>
      </c>
      <c r="P1550" s="54" t="s">
        <v>2096</v>
      </c>
      <c r="Q1550" s="54" t="s">
        <v>643</v>
      </c>
      <c r="R1550" s="10" t="s">
        <v>2075</v>
      </c>
      <c r="S1550" s="40"/>
      <c r="T1550" s="6" t="s">
        <v>2073</v>
      </c>
      <c r="U1550" s="6" t="str">
        <f>VLOOKUP(O1550,'Customer List'!B:C,2,)</f>
        <v>Delhi</v>
      </c>
      <c r="V1550" s="47"/>
      <c r="W1550" s="7"/>
      <c r="X1550" s="6" t="str">
        <f t="shared" si="185"/>
        <v/>
      </c>
      <c r="Y1550" s="6" t="str">
        <f t="shared" si="186"/>
        <v>Wednesday</v>
      </c>
      <c r="Z1550" s="6" t="str">
        <f t="shared" si="187"/>
        <v/>
      </c>
    </row>
    <row r="1551" spans="1:26" x14ac:dyDescent="0.25">
      <c r="A1551" s="6">
        <f t="shared" si="190"/>
        <v>1550</v>
      </c>
      <c r="B1551" s="6" t="s">
        <v>2077</v>
      </c>
      <c r="C1551" s="7">
        <v>45856</v>
      </c>
      <c r="D1551" s="7">
        <v>45864</v>
      </c>
      <c r="E1551" s="24">
        <v>177.1</v>
      </c>
      <c r="F1551" s="26">
        <f t="shared" si="189"/>
        <v>177.1</v>
      </c>
      <c r="G1551" s="8">
        <v>572903</v>
      </c>
      <c r="H1551" s="8"/>
      <c r="I1551" s="8">
        <v>1</v>
      </c>
      <c r="J1551" s="8">
        <v>1</v>
      </c>
      <c r="K1551" s="8">
        <f t="shared" si="188"/>
        <v>0</v>
      </c>
      <c r="L1551" s="6" t="s">
        <v>2150</v>
      </c>
      <c r="M1551" s="7">
        <v>45867</v>
      </c>
      <c r="N1551" s="9">
        <v>26565</v>
      </c>
      <c r="O1551" s="6" t="s">
        <v>2173</v>
      </c>
      <c r="P1551" s="54">
        <v>58153777964</v>
      </c>
      <c r="Q1551" s="54" t="s">
        <v>46</v>
      </c>
      <c r="R1551" s="10" t="s">
        <v>2075</v>
      </c>
      <c r="S1551" s="40"/>
      <c r="T1551" s="6" t="s">
        <v>2073</v>
      </c>
      <c r="U1551" s="6" t="str">
        <f>VLOOKUP(O1551,'Customer List'!B:C,2,)</f>
        <v>Kolkata</v>
      </c>
      <c r="V1551" s="47"/>
      <c r="W1551" s="7">
        <v>45868</v>
      </c>
      <c r="X1551" s="6">
        <f t="shared" ref="X1551:X1575" si="191">IF(W1551="", "", W1551-M1551)</f>
        <v>1</v>
      </c>
      <c r="Y1551" s="6" t="str">
        <f t="shared" ref="Y1551:Y1575" si="192">IF(M1551="", "", TEXT(M1551, "dddd"))</f>
        <v>Tuesday</v>
      </c>
      <c r="Z1551" s="6" t="str">
        <f t="shared" ref="Z1551:Z1575" si="193">IF(W1551="", "", TEXT(W1551, "dddd"))</f>
        <v>Wednesday</v>
      </c>
    </row>
    <row r="1552" spans="1:26" x14ac:dyDescent="0.25">
      <c r="A1552" s="6">
        <f t="shared" si="190"/>
        <v>1551</v>
      </c>
      <c r="B1552" s="6" t="s">
        <v>2077</v>
      </c>
      <c r="C1552" s="7">
        <v>45856</v>
      </c>
      <c r="D1552" s="7">
        <v>45864</v>
      </c>
      <c r="E1552" s="24">
        <v>144.19999999999999</v>
      </c>
      <c r="F1552" s="26">
        <f t="shared" si="189"/>
        <v>144.19999999999999</v>
      </c>
      <c r="G1552" s="8">
        <v>574804</v>
      </c>
      <c r="H1552" s="8"/>
      <c r="I1552" s="8">
        <v>1</v>
      </c>
      <c r="J1552" s="8">
        <v>1</v>
      </c>
      <c r="K1552" s="8">
        <f t="shared" si="188"/>
        <v>0</v>
      </c>
      <c r="L1552" s="6" t="s">
        <v>2148</v>
      </c>
      <c r="M1552" s="7">
        <v>45867</v>
      </c>
      <c r="N1552" s="9">
        <v>21630</v>
      </c>
      <c r="O1552" s="6" t="s">
        <v>627</v>
      </c>
      <c r="P1552" s="54">
        <v>58153777684</v>
      </c>
      <c r="Q1552" s="54" t="s">
        <v>46</v>
      </c>
      <c r="R1552" s="10" t="s">
        <v>2075</v>
      </c>
      <c r="S1552" s="40"/>
      <c r="T1552" s="6" t="s">
        <v>2073</v>
      </c>
      <c r="U1552" s="6" t="str">
        <f>VLOOKUP(O1552,'Customer List'!B:C,2,)</f>
        <v>Hyderabad</v>
      </c>
      <c r="V1552" s="47"/>
      <c r="W1552" s="7">
        <v>45868</v>
      </c>
      <c r="X1552" s="6">
        <f t="shared" si="191"/>
        <v>1</v>
      </c>
      <c r="Y1552" s="6" t="str">
        <f t="shared" si="192"/>
        <v>Tuesday</v>
      </c>
      <c r="Z1552" s="6" t="str">
        <f t="shared" si="193"/>
        <v>Wednesday</v>
      </c>
    </row>
    <row r="1553" spans="1:26" x14ac:dyDescent="0.25">
      <c r="A1553" s="6">
        <f t="shared" si="190"/>
        <v>1552</v>
      </c>
      <c r="B1553" s="6" t="s">
        <v>2077</v>
      </c>
      <c r="C1553" s="7">
        <v>45856</v>
      </c>
      <c r="D1553" s="7">
        <v>45864</v>
      </c>
      <c r="E1553" s="24">
        <v>193.8</v>
      </c>
      <c r="F1553" s="26">
        <f t="shared" si="189"/>
        <v>193.8</v>
      </c>
      <c r="G1553" s="8">
        <v>589002</v>
      </c>
      <c r="H1553" s="8"/>
      <c r="I1553" s="8">
        <v>1</v>
      </c>
      <c r="J1553" s="8">
        <v>1</v>
      </c>
      <c r="K1553" s="8">
        <f t="shared" si="188"/>
        <v>0</v>
      </c>
      <c r="L1553" s="6" t="s">
        <v>2155</v>
      </c>
      <c r="M1553" s="7">
        <v>45867</v>
      </c>
      <c r="N1553" s="9">
        <v>35045.5</v>
      </c>
      <c r="O1553" s="6" t="s">
        <v>32</v>
      </c>
      <c r="P1553" s="54" t="s">
        <v>2106</v>
      </c>
      <c r="Q1553" s="54" t="s">
        <v>46</v>
      </c>
      <c r="R1553" s="10" t="s">
        <v>2075</v>
      </c>
      <c r="S1553" s="40"/>
      <c r="T1553" s="6" t="s">
        <v>2073</v>
      </c>
      <c r="U1553" s="6" t="str">
        <f>VLOOKUP(O1553,'Customer List'!B:C,2,)</f>
        <v>Chandigarh</v>
      </c>
      <c r="V1553" s="47"/>
      <c r="W1553" s="7">
        <v>45869</v>
      </c>
      <c r="X1553" s="6">
        <f t="shared" si="191"/>
        <v>2</v>
      </c>
      <c r="Y1553" s="6" t="str">
        <f t="shared" si="192"/>
        <v>Tuesday</v>
      </c>
      <c r="Z1553" s="6" t="str">
        <f t="shared" si="193"/>
        <v>Thursday</v>
      </c>
    </row>
    <row r="1554" spans="1:26" x14ac:dyDescent="0.25">
      <c r="A1554" s="6">
        <f t="shared" si="190"/>
        <v>1553</v>
      </c>
      <c r="B1554" s="6" t="s">
        <v>2077</v>
      </c>
      <c r="C1554" s="7">
        <v>45856</v>
      </c>
      <c r="D1554" s="7">
        <v>45864</v>
      </c>
      <c r="E1554" s="24">
        <v>205.8</v>
      </c>
      <c r="F1554" s="26">
        <f t="shared" si="189"/>
        <v>205.8</v>
      </c>
      <c r="G1554" s="8">
        <v>740868</v>
      </c>
      <c r="H1554" s="8"/>
      <c r="I1554" s="8">
        <v>1</v>
      </c>
      <c r="J1554" s="8">
        <v>1</v>
      </c>
      <c r="K1554" s="8">
        <f t="shared" si="188"/>
        <v>0</v>
      </c>
      <c r="L1554" s="6" t="s">
        <v>2136</v>
      </c>
      <c r="M1554" s="7">
        <v>45866</v>
      </c>
      <c r="N1554" s="9">
        <v>33266</v>
      </c>
      <c r="O1554" s="6" t="s">
        <v>189</v>
      </c>
      <c r="P1554" s="54">
        <v>58153729395</v>
      </c>
      <c r="Q1554" s="54" t="s">
        <v>46</v>
      </c>
      <c r="R1554" s="10" t="s">
        <v>2074</v>
      </c>
      <c r="S1554" s="40" t="s">
        <v>2104</v>
      </c>
      <c r="T1554" s="6" t="s">
        <v>2073</v>
      </c>
      <c r="U1554" s="6" t="str">
        <f>VLOOKUP(O1554,'Customer List'!B:C,2,)</f>
        <v>Mumbai</v>
      </c>
      <c r="V1554" s="47"/>
      <c r="W1554" s="7">
        <v>45867</v>
      </c>
      <c r="X1554" s="6">
        <f t="shared" si="191"/>
        <v>1</v>
      </c>
      <c r="Y1554" s="6" t="str">
        <f t="shared" si="192"/>
        <v>Monday</v>
      </c>
      <c r="Z1554" s="6" t="str">
        <f t="shared" si="193"/>
        <v>Tuesday</v>
      </c>
    </row>
    <row r="1555" spans="1:26" x14ac:dyDescent="0.25">
      <c r="A1555" s="6">
        <f t="shared" si="190"/>
        <v>1554</v>
      </c>
      <c r="B1555" s="6" t="s">
        <v>2077</v>
      </c>
      <c r="C1555" s="7">
        <v>45856</v>
      </c>
      <c r="D1555" s="7">
        <v>45864</v>
      </c>
      <c r="E1555" s="24">
        <v>41.3</v>
      </c>
      <c r="F1555" s="26">
        <f t="shared" si="189"/>
        <v>41.3</v>
      </c>
      <c r="G1555" s="8">
        <v>740869</v>
      </c>
      <c r="H1555" s="8"/>
      <c r="I1555" s="8">
        <v>1</v>
      </c>
      <c r="J1555" s="8">
        <v>1</v>
      </c>
      <c r="K1555" s="8">
        <f t="shared" si="188"/>
        <v>0</v>
      </c>
      <c r="L1555" s="6" t="s">
        <v>2136</v>
      </c>
      <c r="M1555" s="7">
        <v>45866</v>
      </c>
      <c r="N1555" s="9">
        <v>6675.85</v>
      </c>
      <c r="O1555" s="6" t="s">
        <v>189</v>
      </c>
      <c r="P1555" s="54">
        <v>58153729395</v>
      </c>
      <c r="Q1555" s="54" t="s">
        <v>46</v>
      </c>
      <c r="R1555" s="10" t="s">
        <v>2074</v>
      </c>
      <c r="S1555" s="40" t="s">
        <v>2104</v>
      </c>
      <c r="T1555" s="6" t="s">
        <v>2073</v>
      </c>
      <c r="U1555" s="6" t="str">
        <f>VLOOKUP(O1555,'Customer List'!B:C,2,)</f>
        <v>Mumbai</v>
      </c>
      <c r="V1555" s="47"/>
      <c r="W1555" s="7">
        <v>45867</v>
      </c>
      <c r="X1555" s="6">
        <f t="shared" si="191"/>
        <v>1</v>
      </c>
      <c r="Y1555" s="6" t="str">
        <f t="shared" si="192"/>
        <v>Monday</v>
      </c>
      <c r="Z1555" s="6" t="str">
        <f t="shared" si="193"/>
        <v>Tuesday</v>
      </c>
    </row>
    <row r="1556" spans="1:26" x14ac:dyDescent="0.25">
      <c r="A1556" s="6">
        <f t="shared" si="190"/>
        <v>1555</v>
      </c>
      <c r="B1556" s="6" t="s">
        <v>2077</v>
      </c>
      <c r="C1556" s="7">
        <v>45856</v>
      </c>
      <c r="D1556" s="7">
        <v>45864</v>
      </c>
      <c r="E1556" s="24">
        <v>82.6</v>
      </c>
      <c r="F1556" s="26">
        <f t="shared" si="189"/>
        <v>82.6</v>
      </c>
      <c r="G1556" s="8">
        <v>740870</v>
      </c>
      <c r="H1556" s="8"/>
      <c r="I1556" s="8">
        <v>1</v>
      </c>
      <c r="J1556" s="8">
        <v>1</v>
      </c>
      <c r="K1556" s="8">
        <f t="shared" si="188"/>
        <v>0</v>
      </c>
      <c r="L1556" s="6" t="s">
        <v>2136</v>
      </c>
      <c r="M1556" s="7">
        <v>45866</v>
      </c>
      <c r="N1556" s="9">
        <v>13351.7</v>
      </c>
      <c r="O1556" s="6" t="s">
        <v>189</v>
      </c>
      <c r="P1556" s="54">
        <v>58153729395</v>
      </c>
      <c r="Q1556" s="54" t="s">
        <v>46</v>
      </c>
      <c r="R1556" s="10" t="s">
        <v>2074</v>
      </c>
      <c r="S1556" s="40" t="s">
        <v>2104</v>
      </c>
      <c r="T1556" s="6" t="s">
        <v>2073</v>
      </c>
      <c r="U1556" s="6" t="str">
        <f>VLOOKUP(O1556,'Customer List'!B:C,2,)</f>
        <v>Mumbai</v>
      </c>
      <c r="V1556" s="47"/>
      <c r="W1556" s="7">
        <v>45867</v>
      </c>
      <c r="X1556" s="6">
        <f t="shared" si="191"/>
        <v>1</v>
      </c>
      <c r="Y1556" s="6" t="str">
        <f t="shared" si="192"/>
        <v>Monday</v>
      </c>
      <c r="Z1556" s="6" t="str">
        <f t="shared" si="193"/>
        <v>Tuesday</v>
      </c>
    </row>
    <row r="1557" spans="1:26" x14ac:dyDescent="0.25">
      <c r="A1557" s="6">
        <f t="shared" si="190"/>
        <v>1556</v>
      </c>
      <c r="B1557" s="6" t="s">
        <v>2077</v>
      </c>
      <c r="C1557" s="7">
        <v>45856</v>
      </c>
      <c r="D1557" s="7">
        <v>45864</v>
      </c>
      <c r="E1557" s="24">
        <v>82.6</v>
      </c>
      <c r="F1557" s="26">
        <f t="shared" si="189"/>
        <v>82.6</v>
      </c>
      <c r="G1557" s="8">
        <v>740981</v>
      </c>
      <c r="H1557" s="8"/>
      <c r="I1557" s="8">
        <v>1</v>
      </c>
      <c r="J1557" s="8">
        <v>1</v>
      </c>
      <c r="K1557" s="8">
        <f t="shared" ref="K1557:K1566" si="194">I1557-J1557</f>
        <v>0</v>
      </c>
      <c r="L1557" s="6" t="s">
        <v>2136</v>
      </c>
      <c r="M1557" s="7">
        <v>45866</v>
      </c>
      <c r="N1557" s="9">
        <v>13351</v>
      </c>
      <c r="O1557" s="6" t="s">
        <v>189</v>
      </c>
      <c r="P1557" s="54">
        <v>58153729395</v>
      </c>
      <c r="Q1557" s="54" t="s">
        <v>46</v>
      </c>
      <c r="R1557" s="10" t="s">
        <v>2074</v>
      </c>
      <c r="S1557" s="40" t="s">
        <v>2104</v>
      </c>
      <c r="T1557" s="6" t="s">
        <v>2073</v>
      </c>
      <c r="U1557" s="6" t="str">
        <f>VLOOKUP(O1557,'Customer List'!B:C,2,)</f>
        <v>Mumbai</v>
      </c>
      <c r="V1557" s="47"/>
      <c r="W1557" s="7">
        <v>45867</v>
      </c>
      <c r="X1557" s="6">
        <f t="shared" si="191"/>
        <v>1</v>
      </c>
      <c r="Y1557" s="6" t="str">
        <f t="shared" si="192"/>
        <v>Monday</v>
      </c>
      <c r="Z1557" s="6" t="str">
        <f t="shared" si="193"/>
        <v>Tuesday</v>
      </c>
    </row>
    <row r="1558" spans="1:26" x14ac:dyDescent="0.25">
      <c r="A1558" s="6">
        <f t="shared" si="190"/>
        <v>1557</v>
      </c>
      <c r="B1558" s="6" t="s">
        <v>2077</v>
      </c>
      <c r="C1558" s="7">
        <v>45856</v>
      </c>
      <c r="D1558" s="7">
        <v>45864</v>
      </c>
      <c r="E1558" s="24">
        <v>205.8</v>
      </c>
      <c r="F1558" s="26">
        <f t="shared" si="189"/>
        <v>205.8</v>
      </c>
      <c r="G1558" s="8">
        <v>741094</v>
      </c>
      <c r="H1558" s="8"/>
      <c r="I1558" s="8">
        <v>1</v>
      </c>
      <c r="J1558" s="8">
        <v>1</v>
      </c>
      <c r="K1558" s="8">
        <f t="shared" si="194"/>
        <v>0</v>
      </c>
      <c r="L1558" s="6" t="s">
        <v>2136</v>
      </c>
      <c r="M1558" s="7">
        <v>45866</v>
      </c>
      <c r="N1558" s="9">
        <v>33266</v>
      </c>
      <c r="O1558" s="6" t="s">
        <v>189</v>
      </c>
      <c r="P1558" s="54">
        <v>58153729395</v>
      </c>
      <c r="Q1558" s="54" t="s">
        <v>46</v>
      </c>
      <c r="R1558" s="10" t="s">
        <v>2074</v>
      </c>
      <c r="S1558" s="40" t="s">
        <v>2104</v>
      </c>
      <c r="T1558" s="6" t="s">
        <v>2073</v>
      </c>
      <c r="U1558" s="6" t="str">
        <f>VLOOKUP(O1558,'Customer List'!B:C,2,)</f>
        <v>Mumbai</v>
      </c>
      <c r="V1558" s="47"/>
      <c r="W1558" s="7">
        <v>45867</v>
      </c>
      <c r="X1558" s="6">
        <f t="shared" si="191"/>
        <v>1</v>
      </c>
      <c r="Y1558" s="6" t="str">
        <f t="shared" si="192"/>
        <v>Monday</v>
      </c>
      <c r="Z1558" s="6" t="str">
        <f t="shared" si="193"/>
        <v>Tuesday</v>
      </c>
    </row>
    <row r="1559" spans="1:26" x14ac:dyDescent="0.25">
      <c r="A1559" s="6">
        <f t="shared" si="190"/>
        <v>1558</v>
      </c>
      <c r="B1559" s="6" t="s">
        <v>2077</v>
      </c>
      <c r="C1559" s="7">
        <v>45856</v>
      </c>
      <c r="D1559" s="7">
        <v>45864</v>
      </c>
      <c r="E1559" s="24">
        <v>41.3</v>
      </c>
      <c r="F1559" s="26">
        <f t="shared" si="189"/>
        <v>41.3</v>
      </c>
      <c r="G1559" s="8">
        <v>741095</v>
      </c>
      <c r="H1559" s="8"/>
      <c r="I1559" s="8">
        <v>1</v>
      </c>
      <c r="J1559" s="8">
        <v>1</v>
      </c>
      <c r="K1559" s="8">
        <f t="shared" si="194"/>
        <v>0</v>
      </c>
      <c r="L1559" s="6" t="s">
        <v>2136</v>
      </c>
      <c r="M1559" s="7">
        <v>45866</v>
      </c>
      <c r="N1559" s="9">
        <v>6675</v>
      </c>
      <c r="O1559" s="6" t="s">
        <v>189</v>
      </c>
      <c r="P1559" s="54">
        <v>58153729395</v>
      </c>
      <c r="Q1559" s="54" t="s">
        <v>46</v>
      </c>
      <c r="R1559" s="10" t="s">
        <v>2074</v>
      </c>
      <c r="S1559" s="40" t="s">
        <v>2104</v>
      </c>
      <c r="T1559" s="6" t="s">
        <v>2073</v>
      </c>
      <c r="U1559" s="6" t="str">
        <f>VLOOKUP(O1559,'Customer List'!B:C,2,)</f>
        <v>Mumbai</v>
      </c>
      <c r="V1559" s="47"/>
      <c r="W1559" s="7">
        <v>45867</v>
      </c>
      <c r="X1559" s="6">
        <f t="shared" si="191"/>
        <v>1</v>
      </c>
      <c r="Y1559" s="6" t="str">
        <f t="shared" si="192"/>
        <v>Monday</v>
      </c>
      <c r="Z1559" s="6" t="str">
        <f t="shared" si="193"/>
        <v>Tuesday</v>
      </c>
    </row>
    <row r="1560" spans="1:26" x14ac:dyDescent="0.25">
      <c r="A1560" s="6">
        <f t="shared" si="190"/>
        <v>1559</v>
      </c>
      <c r="B1560" s="6" t="s">
        <v>2077</v>
      </c>
      <c r="C1560" s="7">
        <v>45856</v>
      </c>
      <c r="D1560" s="7">
        <v>45864</v>
      </c>
      <c r="E1560" s="24">
        <v>82.6</v>
      </c>
      <c r="F1560" s="26">
        <f t="shared" si="189"/>
        <v>82.6</v>
      </c>
      <c r="G1560" s="8">
        <v>741110</v>
      </c>
      <c r="H1560" s="8"/>
      <c r="I1560" s="8">
        <v>1</v>
      </c>
      <c r="J1560" s="8">
        <v>1</v>
      </c>
      <c r="K1560" s="8">
        <f t="shared" si="194"/>
        <v>0</v>
      </c>
      <c r="L1560" s="6" t="s">
        <v>2136</v>
      </c>
      <c r="M1560" s="7">
        <v>45866</v>
      </c>
      <c r="N1560" s="9">
        <v>13351</v>
      </c>
      <c r="O1560" s="6" t="s">
        <v>189</v>
      </c>
      <c r="P1560" s="54">
        <v>58153729395</v>
      </c>
      <c r="Q1560" s="54" t="s">
        <v>46</v>
      </c>
      <c r="R1560" s="10" t="s">
        <v>2074</v>
      </c>
      <c r="S1560" s="40" t="s">
        <v>2104</v>
      </c>
      <c r="T1560" s="6" t="s">
        <v>2073</v>
      </c>
      <c r="U1560" s="6" t="str">
        <f>VLOOKUP(O1560,'Customer List'!B:C,2,)</f>
        <v>Mumbai</v>
      </c>
      <c r="V1560" s="47"/>
      <c r="W1560" s="7">
        <v>45867</v>
      </c>
      <c r="X1560" s="6">
        <f t="shared" si="191"/>
        <v>1</v>
      </c>
      <c r="Y1560" s="6" t="str">
        <f t="shared" si="192"/>
        <v>Monday</v>
      </c>
      <c r="Z1560" s="6" t="str">
        <f t="shared" si="193"/>
        <v>Tuesday</v>
      </c>
    </row>
    <row r="1561" spans="1:26" x14ac:dyDescent="0.25">
      <c r="A1561" s="6">
        <f t="shared" si="190"/>
        <v>1560</v>
      </c>
      <c r="B1561" s="6" t="s">
        <v>2077</v>
      </c>
      <c r="C1561" s="7">
        <v>45856</v>
      </c>
      <c r="D1561" s="7">
        <v>45864</v>
      </c>
      <c r="E1561" s="24">
        <v>82.6</v>
      </c>
      <c r="F1561" s="26">
        <f t="shared" si="189"/>
        <v>82.6</v>
      </c>
      <c r="G1561" s="8">
        <v>741121</v>
      </c>
      <c r="H1561" s="8"/>
      <c r="I1561" s="8">
        <v>1</v>
      </c>
      <c r="J1561" s="8">
        <v>1</v>
      </c>
      <c r="K1561" s="8">
        <f t="shared" si="194"/>
        <v>0</v>
      </c>
      <c r="L1561" s="6" t="s">
        <v>2136</v>
      </c>
      <c r="M1561" s="7">
        <v>45866</v>
      </c>
      <c r="N1561" s="9">
        <v>13351</v>
      </c>
      <c r="O1561" s="6" t="s">
        <v>189</v>
      </c>
      <c r="P1561" s="54">
        <v>58153729395</v>
      </c>
      <c r="Q1561" s="54" t="s">
        <v>46</v>
      </c>
      <c r="R1561" s="10" t="s">
        <v>2074</v>
      </c>
      <c r="S1561" s="40" t="s">
        <v>2104</v>
      </c>
      <c r="T1561" s="6" t="s">
        <v>2073</v>
      </c>
      <c r="U1561" s="6" t="str">
        <f>VLOOKUP(O1561,'Customer List'!B:C,2,)</f>
        <v>Mumbai</v>
      </c>
      <c r="V1561" s="47"/>
      <c r="W1561" s="7">
        <v>45867</v>
      </c>
      <c r="X1561" s="6">
        <f t="shared" si="191"/>
        <v>1</v>
      </c>
      <c r="Y1561" s="6" t="str">
        <f t="shared" si="192"/>
        <v>Monday</v>
      </c>
      <c r="Z1561" s="6" t="str">
        <f t="shared" si="193"/>
        <v>Tuesday</v>
      </c>
    </row>
    <row r="1562" spans="1:26" x14ac:dyDescent="0.25">
      <c r="A1562" s="6">
        <f t="shared" si="190"/>
        <v>1561</v>
      </c>
      <c r="B1562" s="6">
        <v>920577</v>
      </c>
      <c r="C1562" s="7">
        <v>45852</v>
      </c>
      <c r="D1562" s="7">
        <v>45866</v>
      </c>
      <c r="E1562" s="24">
        <v>544</v>
      </c>
      <c r="F1562" s="26">
        <f t="shared" si="189"/>
        <v>544</v>
      </c>
      <c r="G1562" s="8" t="s">
        <v>2078</v>
      </c>
      <c r="H1562" s="8"/>
      <c r="I1562" s="8">
        <v>1</v>
      </c>
      <c r="J1562" s="8">
        <v>1</v>
      </c>
      <c r="K1562" s="8">
        <f t="shared" si="194"/>
        <v>0</v>
      </c>
      <c r="L1562" s="6" t="s">
        <v>2145</v>
      </c>
      <c r="M1562" s="7">
        <v>45866</v>
      </c>
      <c r="N1562" s="9">
        <v>60480</v>
      </c>
      <c r="O1562" s="6" t="s">
        <v>2095</v>
      </c>
      <c r="P1562" s="54" t="s">
        <v>2096</v>
      </c>
      <c r="Q1562" s="54" t="s">
        <v>643</v>
      </c>
      <c r="R1562" s="10" t="s">
        <v>2074</v>
      </c>
      <c r="S1562" s="40"/>
      <c r="T1562" s="6" t="s">
        <v>616</v>
      </c>
      <c r="U1562" s="6" t="e">
        <f>VLOOKUP(O1562,'Customer List'!B:C,2,)</f>
        <v>#N/A</v>
      </c>
      <c r="V1562" s="47"/>
      <c r="W1562" s="7"/>
      <c r="X1562" s="6" t="str">
        <f t="shared" si="191"/>
        <v/>
      </c>
      <c r="Y1562" s="6" t="str">
        <f t="shared" si="192"/>
        <v>Monday</v>
      </c>
      <c r="Z1562" s="6" t="str">
        <f t="shared" si="193"/>
        <v/>
      </c>
    </row>
    <row r="1563" spans="1:26" x14ac:dyDescent="0.25">
      <c r="A1563" s="6">
        <f t="shared" si="190"/>
        <v>1562</v>
      </c>
      <c r="B1563" s="6">
        <v>920577</v>
      </c>
      <c r="C1563" s="7">
        <v>45852</v>
      </c>
      <c r="D1563" s="7">
        <v>45866</v>
      </c>
      <c r="E1563" s="24">
        <v>450.5</v>
      </c>
      <c r="F1563" s="26">
        <f t="shared" si="189"/>
        <v>450.5</v>
      </c>
      <c r="G1563" s="8" t="s">
        <v>2079</v>
      </c>
      <c r="H1563" s="8"/>
      <c r="I1563" s="8">
        <v>1</v>
      </c>
      <c r="J1563" s="8">
        <v>1</v>
      </c>
      <c r="K1563" s="8">
        <f t="shared" si="194"/>
        <v>0</v>
      </c>
      <c r="L1563" s="6" t="s">
        <v>2145</v>
      </c>
      <c r="M1563" s="7">
        <v>45866</v>
      </c>
      <c r="N1563" s="9">
        <v>48488</v>
      </c>
      <c r="O1563" s="6" t="s">
        <v>2095</v>
      </c>
      <c r="P1563" s="54" t="s">
        <v>2096</v>
      </c>
      <c r="Q1563" s="54" t="s">
        <v>643</v>
      </c>
      <c r="R1563" s="10" t="s">
        <v>2074</v>
      </c>
      <c r="S1563" s="40"/>
      <c r="T1563" s="6" t="s">
        <v>616</v>
      </c>
      <c r="U1563" s="6" t="e">
        <f>VLOOKUP(O1563,'Customer List'!B:C,2,)</f>
        <v>#N/A</v>
      </c>
      <c r="V1563" s="47"/>
      <c r="W1563" s="7"/>
      <c r="X1563" s="6" t="str">
        <f t="shared" si="191"/>
        <v/>
      </c>
      <c r="Y1563" s="6" t="str">
        <f t="shared" si="192"/>
        <v>Monday</v>
      </c>
      <c r="Z1563" s="6" t="str">
        <f t="shared" si="193"/>
        <v/>
      </c>
    </row>
    <row r="1564" spans="1:26" x14ac:dyDescent="0.25">
      <c r="A1564" s="6">
        <f t="shared" si="190"/>
        <v>1563</v>
      </c>
      <c r="B1564" s="6">
        <v>920577</v>
      </c>
      <c r="C1564" s="7">
        <v>45852</v>
      </c>
      <c r="D1564" s="7">
        <v>45866</v>
      </c>
      <c r="E1564" s="24">
        <v>544</v>
      </c>
      <c r="F1564" s="26">
        <f t="shared" si="189"/>
        <v>544</v>
      </c>
      <c r="G1564" s="8" t="s">
        <v>2080</v>
      </c>
      <c r="H1564" s="8"/>
      <c r="I1564" s="8">
        <v>1</v>
      </c>
      <c r="J1564" s="8">
        <v>1</v>
      </c>
      <c r="K1564" s="8">
        <f t="shared" si="194"/>
        <v>0</v>
      </c>
      <c r="L1564" s="6" t="s">
        <v>2145</v>
      </c>
      <c r="M1564" s="7">
        <v>45866</v>
      </c>
      <c r="N1564" s="9">
        <v>58480</v>
      </c>
      <c r="O1564" s="6" t="s">
        <v>2095</v>
      </c>
      <c r="P1564" s="54" t="s">
        <v>2096</v>
      </c>
      <c r="Q1564" s="54" t="s">
        <v>643</v>
      </c>
      <c r="R1564" s="10" t="s">
        <v>2074</v>
      </c>
      <c r="S1564" s="40"/>
      <c r="T1564" s="6" t="s">
        <v>616</v>
      </c>
      <c r="U1564" s="6" t="e">
        <f>VLOOKUP(O1564,'Customer List'!B:C,2,)</f>
        <v>#N/A</v>
      </c>
      <c r="V1564" s="47"/>
      <c r="W1564" s="7"/>
      <c r="X1564" s="6" t="str">
        <f t="shared" si="191"/>
        <v/>
      </c>
      <c r="Y1564" s="6" t="str">
        <f t="shared" si="192"/>
        <v>Monday</v>
      </c>
      <c r="Z1564" s="6" t="str">
        <f t="shared" si="193"/>
        <v/>
      </c>
    </row>
    <row r="1565" spans="1:26" x14ac:dyDescent="0.25">
      <c r="A1565" s="6">
        <f t="shared" si="190"/>
        <v>1564</v>
      </c>
      <c r="B1565" s="6">
        <v>920577</v>
      </c>
      <c r="C1565" s="7">
        <v>45852</v>
      </c>
      <c r="D1565" s="7">
        <v>45866</v>
      </c>
      <c r="E1565" s="24">
        <v>684.25</v>
      </c>
      <c r="F1565" s="26">
        <f t="shared" si="189"/>
        <v>684.25</v>
      </c>
      <c r="G1565" s="8" t="s">
        <v>2081</v>
      </c>
      <c r="H1565" s="8"/>
      <c r="I1565" s="8">
        <v>1</v>
      </c>
      <c r="J1565" s="8">
        <v>1</v>
      </c>
      <c r="K1565" s="8">
        <f t="shared" si="194"/>
        <v>0</v>
      </c>
      <c r="L1565" s="6" t="s">
        <v>2145</v>
      </c>
      <c r="M1565" s="7">
        <v>45866</v>
      </c>
      <c r="N1565" s="9">
        <v>74072</v>
      </c>
      <c r="O1565" s="6" t="s">
        <v>2095</v>
      </c>
      <c r="P1565" s="54" t="s">
        <v>2096</v>
      </c>
      <c r="Q1565" s="54" t="s">
        <v>643</v>
      </c>
      <c r="R1565" s="10" t="s">
        <v>2074</v>
      </c>
      <c r="S1565" s="40"/>
      <c r="T1565" s="6" t="s">
        <v>616</v>
      </c>
      <c r="U1565" s="6" t="e">
        <f>VLOOKUP(O1565,'Customer List'!B:C,2,)</f>
        <v>#N/A</v>
      </c>
      <c r="V1565" s="47"/>
      <c r="W1565" s="7"/>
      <c r="X1565" s="6" t="str">
        <f t="shared" si="191"/>
        <v/>
      </c>
      <c r="Y1565" s="6" t="str">
        <f t="shared" si="192"/>
        <v>Monday</v>
      </c>
      <c r="Z1565" s="6" t="str">
        <f t="shared" si="193"/>
        <v/>
      </c>
    </row>
    <row r="1566" spans="1:26" x14ac:dyDescent="0.25">
      <c r="A1566" s="6">
        <f t="shared" si="190"/>
        <v>1565</v>
      </c>
      <c r="B1566" s="6">
        <v>920577</v>
      </c>
      <c r="C1566" s="7">
        <v>45852</v>
      </c>
      <c r="D1566" s="7">
        <v>45866</v>
      </c>
      <c r="E1566" s="24">
        <v>544</v>
      </c>
      <c r="F1566" s="26">
        <f t="shared" si="189"/>
        <v>544</v>
      </c>
      <c r="G1566" s="8" t="s">
        <v>2082</v>
      </c>
      <c r="H1566" s="8"/>
      <c r="I1566" s="8">
        <v>1</v>
      </c>
      <c r="J1566" s="8">
        <v>1</v>
      </c>
      <c r="K1566" s="8">
        <f t="shared" si="194"/>
        <v>0</v>
      </c>
      <c r="L1566" s="6" t="s">
        <v>2145</v>
      </c>
      <c r="M1566" s="7">
        <v>45866</v>
      </c>
      <c r="N1566" s="9">
        <v>58480</v>
      </c>
      <c r="O1566" s="6" t="s">
        <v>2095</v>
      </c>
      <c r="P1566" s="54" t="s">
        <v>2096</v>
      </c>
      <c r="Q1566" s="54" t="s">
        <v>643</v>
      </c>
      <c r="R1566" s="10" t="s">
        <v>2074</v>
      </c>
      <c r="S1566" s="40"/>
      <c r="T1566" s="6" t="s">
        <v>616</v>
      </c>
      <c r="U1566" s="6" t="e">
        <f>VLOOKUP(O1566,'Customer List'!B:C,2,)</f>
        <v>#N/A</v>
      </c>
      <c r="V1566" s="47"/>
      <c r="W1566" s="7"/>
      <c r="X1566" s="6" t="str">
        <f t="shared" si="191"/>
        <v/>
      </c>
      <c r="Y1566" s="6" t="str">
        <f t="shared" si="192"/>
        <v>Monday</v>
      </c>
      <c r="Z1566" s="6" t="str">
        <f t="shared" si="193"/>
        <v/>
      </c>
    </row>
    <row r="1567" spans="1:26" x14ac:dyDescent="0.25">
      <c r="A1567" s="6">
        <f t="shared" si="190"/>
        <v>1566</v>
      </c>
      <c r="B1567" s="6" t="s">
        <v>2087</v>
      </c>
      <c r="C1567" s="7">
        <v>45861</v>
      </c>
      <c r="D1567" s="7">
        <v>45866</v>
      </c>
      <c r="E1567" s="24">
        <v>14.5</v>
      </c>
      <c r="F1567" s="26">
        <f t="shared" si="189"/>
        <v>14.5</v>
      </c>
      <c r="G1567" s="8" t="s">
        <v>2083</v>
      </c>
      <c r="H1567" s="8"/>
      <c r="I1567" s="8">
        <v>1</v>
      </c>
      <c r="J1567" s="8">
        <v>1</v>
      </c>
      <c r="K1567" s="8">
        <f t="shared" ref="K1567:K1630" si="195">I1567-J1567</f>
        <v>0</v>
      </c>
      <c r="L1567" s="6" t="s">
        <v>2163</v>
      </c>
      <c r="M1567" s="7">
        <v>45867</v>
      </c>
      <c r="N1567" s="9">
        <v>3153.75</v>
      </c>
      <c r="O1567" s="6" t="s">
        <v>48</v>
      </c>
      <c r="P1567" s="54"/>
      <c r="Q1567" s="54"/>
      <c r="R1567" s="10" t="s">
        <v>2074</v>
      </c>
      <c r="S1567" s="40"/>
      <c r="T1567" s="6" t="s">
        <v>526</v>
      </c>
      <c r="U1567" s="6" t="str">
        <f>VLOOKUP(O1567,'Customer List'!B:C,2,)</f>
        <v>Faridabad</v>
      </c>
      <c r="V1567" s="47"/>
      <c r="W1567" s="7"/>
      <c r="X1567" s="6" t="str">
        <f t="shared" si="191"/>
        <v/>
      </c>
      <c r="Y1567" s="6" t="str">
        <f t="shared" si="192"/>
        <v>Tuesday</v>
      </c>
      <c r="Z1567" s="6" t="str">
        <f t="shared" si="193"/>
        <v/>
      </c>
    </row>
    <row r="1568" spans="1:26" x14ac:dyDescent="0.25">
      <c r="A1568" s="6">
        <f t="shared" si="190"/>
        <v>1567</v>
      </c>
      <c r="B1568" s="6" t="s">
        <v>2087</v>
      </c>
      <c r="C1568" s="7">
        <v>45861</v>
      </c>
      <c r="D1568" s="7">
        <v>45866</v>
      </c>
      <c r="E1568" s="24">
        <v>71.5</v>
      </c>
      <c r="F1568" s="26">
        <f t="shared" si="189"/>
        <v>71.5</v>
      </c>
      <c r="G1568" s="8" t="s">
        <v>2084</v>
      </c>
      <c r="H1568" s="8"/>
      <c r="I1568" s="8">
        <v>1</v>
      </c>
      <c r="J1568" s="8">
        <v>1</v>
      </c>
      <c r="K1568" s="8">
        <f t="shared" si="195"/>
        <v>0</v>
      </c>
      <c r="L1568" s="6" t="s">
        <v>2163</v>
      </c>
      <c r="M1568" s="7">
        <v>45867</v>
      </c>
      <c r="N1568" s="9">
        <v>15551.25</v>
      </c>
      <c r="O1568" s="6" t="s">
        <v>48</v>
      </c>
      <c r="P1568" s="54"/>
      <c r="Q1568" s="54"/>
      <c r="R1568" s="10" t="s">
        <v>2074</v>
      </c>
      <c r="S1568" s="40"/>
      <c r="T1568" s="6" t="s">
        <v>526</v>
      </c>
      <c r="U1568" s="6" t="str">
        <f>VLOOKUP(O1568,'Customer List'!B:C,2,)</f>
        <v>Faridabad</v>
      </c>
      <c r="V1568" s="47"/>
      <c r="W1568" s="7"/>
      <c r="X1568" s="6" t="str">
        <f t="shared" si="191"/>
        <v/>
      </c>
      <c r="Y1568" s="6" t="str">
        <f t="shared" si="192"/>
        <v>Tuesday</v>
      </c>
      <c r="Z1568" s="6" t="str">
        <f t="shared" si="193"/>
        <v/>
      </c>
    </row>
    <row r="1569" spans="1:26" x14ac:dyDescent="0.25">
      <c r="A1569" s="6">
        <f t="shared" si="190"/>
        <v>1568</v>
      </c>
      <c r="B1569" s="6" t="s">
        <v>2087</v>
      </c>
      <c r="C1569" s="7">
        <v>45861</v>
      </c>
      <c r="D1569" s="7">
        <v>45866</v>
      </c>
      <c r="E1569" s="24">
        <v>14.5</v>
      </c>
      <c r="F1569" s="26">
        <f t="shared" si="189"/>
        <v>14.5</v>
      </c>
      <c r="G1569" s="8" t="s">
        <v>2085</v>
      </c>
      <c r="H1569" s="8"/>
      <c r="I1569" s="8">
        <v>1</v>
      </c>
      <c r="J1569" s="8">
        <v>1</v>
      </c>
      <c r="K1569" s="8">
        <f t="shared" si="195"/>
        <v>0</v>
      </c>
      <c r="L1569" s="6" t="s">
        <v>2163</v>
      </c>
      <c r="M1569" s="7">
        <v>45867</v>
      </c>
      <c r="N1569" s="9">
        <v>3153.75</v>
      </c>
      <c r="O1569" s="6" t="s">
        <v>48</v>
      </c>
      <c r="P1569" s="54"/>
      <c r="Q1569" s="54"/>
      <c r="R1569" s="10" t="s">
        <v>2074</v>
      </c>
      <c r="S1569" s="40"/>
      <c r="T1569" s="6" t="s">
        <v>526</v>
      </c>
      <c r="U1569" s="6" t="str">
        <f>VLOOKUP(O1569,'Customer List'!B:C,2,)</f>
        <v>Faridabad</v>
      </c>
      <c r="V1569" s="47"/>
      <c r="W1569" s="7"/>
      <c r="X1569" s="6" t="str">
        <f t="shared" si="191"/>
        <v/>
      </c>
      <c r="Y1569" s="6" t="str">
        <f t="shared" si="192"/>
        <v>Tuesday</v>
      </c>
      <c r="Z1569" s="6" t="str">
        <f t="shared" si="193"/>
        <v/>
      </c>
    </row>
    <row r="1570" spans="1:26" x14ac:dyDescent="0.25">
      <c r="A1570" s="6">
        <f t="shared" si="190"/>
        <v>1569</v>
      </c>
      <c r="B1570" s="6" t="s">
        <v>2088</v>
      </c>
      <c r="C1570" s="7">
        <v>45861</v>
      </c>
      <c r="D1570" s="7">
        <v>45866</v>
      </c>
      <c r="E1570" s="24">
        <v>26.4</v>
      </c>
      <c r="F1570" s="26">
        <f t="shared" si="189"/>
        <v>26.4</v>
      </c>
      <c r="G1570" s="8" t="s">
        <v>2086</v>
      </c>
      <c r="H1570" s="8"/>
      <c r="I1570" s="8">
        <v>1</v>
      </c>
      <c r="J1570" s="8">
        <v>1</v>
      </c>
      <c r="K1570" s="8">
        <f t="shared" si="195"/>
        <v>0</v>
      </c>
      <c r="L1570" s="6" t="s">
        <v>2457</v>
      </c>
      <c r="M1570" s="7">
        <v>45888</v>
      </c>
      <c r="N1570" s="9">
        <v>3828</v>
      </c>
      <c r="O1570" s="6" t="s">
        <v>623</v>
      </c>
      <c r="P1570" s="54">
        <v>58154568194</v>
      </c>
      <c r="Q1570" s="54" t="s">
        <v>46</v>
      </c>
      <c r="R1570" s="10">
        <v>-20</v>
      </c>
      <c r="S1570" s="40"/>
      <c r="T1570" s="6" t="s">
        <v>526</v>
      </c>
      <c r="U1570" s="6" t="str">
        <f>VLOOKUP(O1570,'Customer List'!B:C,2,)</f>
        <v>Bhuvneshwar</v>
      </c>
      <c r="V1570" s="47"/>
      <c r="W1570" s="7">
        <v>45890</v>
      </c>
      <c r="X1570" s="6">
        <f t="shared" si="191"/>
        <v>2</v>
      </c>
      <c r="Y1570" s="6" t="str">
        <f t="shared" si="192"/>
        <v>Tuesday</v>
      </c>
      <c r="Z1570" s="6" t="str">
        <f t="shared" si="193"/>
        <v>Thursday</v>
      </c>
    </row>
    <row r="1571" spans="1:26" x14ac:dyDescent="0.25">
      <c r="A1571" s="6">
        <f t="shared" si="190"/>
        <v>1570</v>
      </c>
      <c r="B1571" s="6">
        <v>176223</v>
      </c>
      <c r="C1571" s="7">
        <v>45860</v>
      </c>
      <c r="D1571" s="7">
        <v>45866</v>
      </c>
      <c r="E1571" s="24">
        <v>94.66</v>
      </c>
      <c r="F1571" s="26">
        <f t="shared" si="189"/>
        <v>94.66</v>
      </c>
      <c r="G1571" s="8" t="s">
        <v>949</v>
      </c>
      <c r="H1571" s="8"/>
      <c r="I1571" s="8">
        <v>1</v>
      </c>
      <c r="J1571" s="8">
        <v>1</v>
      </c>
      <c r="K1571" s="8">
        <f t="shared" si="195"/>
        <v>0</v>
      </c>
      <c r="L1571" s="6" t="s">
        <v>2112</v>
      </c>
      <c r="M1571" s="7">
        <v>45868</v>
      </c>
      <c r="N1571" s="9">
        <v>48877.5</v>
      </c>
      <c r="O1571" s="6" t="s">
        <v>2094</v>
      </c>
      <c r="P1571" s="54">
        <v>58153856773</v>
      </c>
      <c r="Q1571" s="54" t="s">
        <v>46</v>
      </c>
      <c r="R1571" s="10">
        <v>4</v>
      </c>
      <c r="S1571" s="40"/>
      <c r="T1571" s="6" t="s">
        <v>429</v>
      </c>
      <c r="U1571" s="6" t="str">
        <f>VLOOKUP(O1571,'Customer List'!B:C,2,)</f>
        <v>Kolkata</v>
      </c>
      <c r="V1571" s="47"/>
      <c r="W1571" s="7">
        <v>45869</v>
      </c>
      <c r="X1571" s="6">
        <f t="shared" si="191"/>
        <v>1</v>
      </c>
      <c r="Y1571" s="6" t="str">
        <f t="shared" si="192"/>
        <v>Wednesday</v>
      </c>
      <c r="Z1571" s="6" t="str">
        <f t="shared" si="193"/>
        <v>Thursday</v>
      </c>
    </row>
    <row r="1572" spans="1:26" x14ac:dyDescent="0.25">
      <c r="A1572" s="6">
        <f t="shared" si="190"/>
        <v>1571</v>
      </c>
      <c r="B1572" s="6">
        <v>176223</v>
      </c>
      <c r="C1572" s="7">
        <v>45860</v>
      </c>
      <c r="D1572" s="7">
        <v>45866</v>
      </c>
      <c r="E1572" s="24">
        <v>400</v>
      </c>
      <c r="F1572" s="26">
        <f t="shared" si="189"/>
        <v>400</v>
      </c>
      <c r="G1572" s="8" t="s">
        <v>2111</v>
      </c>
      <c r="H1572" s="8"/>
      <c r="I1572" s="8">
        <v>1</v>
      </c>
      <c r="J1572" s="8">
        <v>1</v>
      </c>
      <c r="K1572" s="8">
        <f t="shared" si="195"/>
        <v>0</v>
      </c>
      <c r="L1572" s="6" t="s">
        <v>2112</v>
      </c>
      <c r="M1572" s="7">
        <v>45868</v>
      </c>
      <c r="N1572" s="9">
        <v>12642</v>
      </c>
      <c r="O1572" s="6" t="s">
        <v>2094</v>
      </c>
      <c r="P1572" s="54">
        <v>58153856773</v>
      </c>
      <c r="Q1572" s="54" t="s">
        <v>46</v>
      </c>
      <c r="R1572" s="10">
        <v>4</v>
      </c>
      <c r="S1572" s="40"/>
      <c r="T1572" s="6" t="s">
        <v>429</v>
      </c>
      <c r="U1572" s="6" t="str">
        <f>VLOOKUP(O1572,'Customer List'!B:C,2,)</f>
        <v>Kolkata</v>
      </c>
      <c r="V1572" s="47"/>
      <c r="W1572" s="7">
        <v>45869</v>
      </c>
      <c r="X1572" s="6">
        <f t="shared" si="191"/>
        <v>1</v>
      </c>
      <c r="Y1572" s="6" t="str">
        <f t="shared" si="192"/>
        <v>Wednesday</v>
      </c>
      <c r="Z1572" s="6" t="str">
        <f t="shared" si="193"/>
        <v>Thursday</v>
      </c>
    </row>
    <row r="1573" spans="1:26" x14ac:dyDescent="0.25">
      <c r="A1573" s="6">
        <f t="shared" si="190"/>
        <v>1572</v>
      </c>
      <c r="B1573" s="6">
        <v>176223</v>
      </c>
      <c r="C1573" s="7">
        <v>45860</v>
      </c>
      <c r="D1573" s="7">
        <v>45866</v>
      </c>
      <c r="E1573" s="24">
        <v>94.66</v>
      </c>
      <c r="F1573" s="26">
        <f t="shared" si="189"/>
        <v>94.66</v>
      </c>
      <c r="G1573" s="8" t="s">
        <v>947</v>
      </c>
      <c r="H1573" s="8"/>
      <c r="I1573" s="8">
        <v>1</v>
      </c>
      <c r="J1573" s="8">
        <v>1</v>
      </c>
      <c r="K1573" s="8">
        <f t="shared" si="195"/>
        <v>0</v>
      </c>
      <c r="L1573" s="6" t="s">
        <v>2457</v>
      </c>
      <c r="M1573" s="7">
        <v>45888</v>
      </c>
      <c r="N1573" s="9">
        <v>6321</v>
      </c>
      <c r="O1573" s="6" t="s">
        <v>623</v>
      </c>
      <c r="P1573" s="54">
        <v>58154568194</v>
      </c>
      <c r="Q1573" s="54" t="s">
        <v>46</v>
      </c>
      <c r="R1573" s="10">
        <v>4</v>
      </c>
      <c r="S1573" s="40"/>
      <c r="T1573" s="6" t="s">
        <v>429</v>
      </c>
      <c r="U1573" s="6" t="str">
        <f>VLOOKUP(O1573,'Customer List'!B:C,2,)</f>
        <v>Bhuvneshwar</v>
      </c>
      <c r="V1573" s="47"/>
      <c r="W1573" s="7">
        <v>45890</v>
      </c>
      <c r="X1573" s="6">
        <f t="shared" si="191"/>
        <v>2</v>
      </c>
      <c r="Y1573" s="6" t="str">
        <f t="shared" si="192"/>
        <v>Tuesday</v>
      </c>
      <c r="Z1573" s="6" t="str">
        <f t="shared" si="193"/>
        <v>Thursday</v>
      </c>
    </row>
    <row r="1574" spans="1:26" x14ac:dyDescent="0.25">
      <c r="A1574" s="6">
        <f t="shared" si="190"/>
        <v>1573</v>
      </c>
      <c r="B1574" s="6">
        <v>176223</v>
      </c>
      <c r="C1574" s="7">
        <v>45860</v>
      </c>
      <c r="D1574" s="7">
        <v>45866</v>
      </c>
      <c r="E1574" s="24">
        <v>450</v>
      </c>
      <c r="F1574" s="26">
        <f t="shared" si="189"/>
        <v>450</v>
      </c>
      <c r="G1574" s="8" t="s">
        <v>2089</v>
      </c>
      <c r="H1574" s="8"/>
      <c r="I1574" s="8">
        <v>1</v>
      </c>
      <c r="J1574" s="8">
        <v>1</v>
      </c>
      <c r="K1574" s="8">
        <f t="shared" si="195"/>
        <v>0</v>
      </c>
      <c r="L1574" s="6" t="s">
        <v>2361</v>
      </c>
      <c r="M1574" s="7">
        <v>45880</v>
      </c>
      <c r="N1574" s="9">
        <v>46305</v>
      </c>
      <c r="O1574" s="6" t="s">
        <v>623</v>
      </c>
      <c r="P1574" s="54">
        <v>58154309533</v>
      </c>
      <c r="Q1574" s="54" t="s">
        <v>46</v>
      </c>
      <c r="R1574" s="10">
        <v>4</v>
      </c>
      <c r="S1574" s="40"/>
      <c r="T1574" s="6" t="s">
        <v>429</v>
      </c>
      <c r="U1574" s="6" t="str">
        <f>VLOOKUP(O1574,'Customer List'!B:C,2,)</f>
        <v>Bhuvneshwar</v>
      </c>
      <c r="V1574" s="47"/>
      <c r="W1574" s="7">
        <v>45882</v>
      </c>
      <c r="X1574" s="6">
        <f t="shared" si="191"/>
        <v>2</v>
      </c>
      <c r="Y1574" s="6" t="str">
        <f t="shared" si="192"/>
        <v>Monday</v>
      </c>
      <c r="Z1574" s="6" t="str">
        <f t="shared" si="193"/>
        <v>Wednesday</v>
      </c>
    </row>
    <row r="1575" spans="1:26" x14ac:dyDescent="0.25">
      <c r="A1575" s="6">
        <f t="shared" si="190"/>
        <v>1574</v>
      </c>
      <c r="B1575" s="6">
        <v>176223</v>
      </c>
      <c r="C1575" s="7">
        <v>45860</v>
      </c>
      <c r="D1575" s="7">
        <v>45866</v>
      </c>
      <c r="E1575" s="24">
        <v>85.08</v>
      </c>
      <c r="F1575" s="26">
        <f t="shared" si="189"/>
        <v>85.08</v>
      </c>
      <c r="G1575" s="8" t="s">
        <v>438</v>
      </c>
      <c r="H1575" s="8"/>
      <c r="I1575" s="8">
        <v>1</v>
      </c>
      <c r="J1575" s="8">
        <v>1</v>
      </c>
      <c r="K1575" s="8">
        <f t="shared" si="195"/>
        <v>0</v>
      </c>
      <c r="L1575" s="6" t="s">
        <v>2165</v>
      </c>
      <c r="M1575" s="7">
        <v>45867</v>
      </c>
      <c r="N1575" s="9">
        <v>17272.5</v>
      </c>
      <c r="O1575" s="6" t="s">
        <v>2090</v>
      </c>
      <c r="P1575" s="54">
        <v>58153777275</v>
      </c>
      <c r="Q1575" s="54" t="s">
        <v>46</v>
      </c>
      <c r="R1575" s="10">
        <v>4</v>
      </c>
      <c r="S1575" s="40"/>
      <c r="T1575" s="6" t="s">
        <v>429</v>
      </c>
      <c r="U1575" s="6" t="e">
        <f>VLOOKUP(O1575,'Customer List'!B:C,2,)</f>
        <v>#N/A</v>
      </c>
      <c r="V1575" s="47"/>
      <c r="W1575" s="7">
        <v>45868</v>
      </c>
      <c r="X1575" s="6">
        <f t="shared" si="191"/>
        <v>1</v>
      </c>
      <c r="Y1575" s="6" t="str">
        <f t="shared" si="192"/>
        <v>Tuesday</v>
      </c>
      <c r="Z1575" s="6" t="str">
        <f t="shared" si="193"/>
        <v>Wednesday</v>
      </c>
    </row>
    <row r="1576" spans="1:26" x14ac:dyDescent="0.25">
      <c r="A1576" s="6">
        <f t="shared" si="190"/>
        <v>1575</v>
      </c>
      <c r="B1576" s="6">
        <v>176374</v>
      </c>
      <c r="C1576" s="7"/>
      <c r="D1576" s="7">
        <v>45867</v>
      </c>
      <c r="E1576" s="24">
        <v>1017.8</v>
      </c>
      <c r="F1576" s="26">
        <f t="shared" si="189"/>
        <v>1017.8</v>
      </c>
      <c r="G1576" s="8" t="s">
        <v>2091</v>
      </c>
      <c r="H1576" s="8"/>
      <c r="I1576" s="8">
        <v>1</v>
      </c>
      <c r="J1576" s="8">
        <v>1</v>
      </c>
      <c r="K1576" s="8">
        <f t="shared" si="195"/>
        <v>0</v>
      </c>
      <c r="L1576" s="6" t="s">
        <v>2166</v>
      </c>
      <c r="M1576" s="7">
        <v>45867</v>
      </c>
      <c r="N1576" s="9">
        <v>150582.6</v>
      </c>
      <c r="O1576" s="6" t="s">
        <v>2069</v>
      </c>
      <c r="P1576" s="54">
        <v>58153779821</v>
      </c>
      <c r="Q1576" s="54" t="s">
        <v>46</v>
      </c>
      <c r="R1576" s="10">
        <v>4</v>
      </c>
      <c r="S1576" s="40"/>
      <c r="T1576" s="6" t="s">
        <v>429</v>
      </c>
      <c r="U1576" s="6" t="str">
        <f>VLOOKUP(O1576,'Customer List'!B:C,2,)</f>
        <v>Pune</v>
      </c>
      <c r="V1576" s="47"/>
      <c r="W1576" s="7">
        <v>45868</v>
      </c>
      <c r="X1576" s="6">
        <f t="shared" ref="X1576:X1577" si="196">IF(W1576="", "", W1576-M1576)</f>
        <v>1</v>
      </c>
      <c r="Y1576" s="6" t="str">
        <f t="shared" ref="Y1576:Y1577" si="197">IF(M1576="", "", TEXT(M1576, "dddd"))</f>
        <v>Tuesday</v>
      </c>
      <c r="Z1576" s="6" t="str">
        <f t="shared" ref="Z1576:Z1577" si="198">IF(W1576="", "", TEXT(W1576, "dddd"))</f>
        <v>Wednesday</v>
      </c>
    </row>
    <row r="1577" spans="1:26" x14ac:dyDescent="0.25">
      <c r="A1577" s="6">
        <f t="shared" si="190"/>
        <v>1576</v>
      </c>
      <c r="B1577" s="6">
        <v>176374</v>
      </c>
      <c r="C1577" s="7"/>
      <c r="D1577" s="7">
        <v>45867</v>
      </c>
      <c r="E1577" s="24">
        <v>2255.8000000000002</v>
      </c>
      <c r="F1577" s="26">
        <f t="shared" si="189"/>
        <v>2255.8000000000002</v>
      </c>
      <c r="G1577" s="8" t="s">
        <v>2092</v>
      </c>
      <c r="H1577" s="8"/>
      <c r="I1577" s="8">
        <v>1</v>
      </c>
      <c r="J1577" s="8">
        <v>1</v>
      </c>
      <c r="K1577" s="8">
        <f t="shared" si="195"/>
        <v>0</v>
      </c>
      <c r="L1577" s="6" t="s">
        <v>2166</v>
      </c>
      <c r="M1577" s="7">
        <v>45867</v>
      </c>
      <c r="N1577" s="9">
        <v>238975.8</v>
      </c>
      <c r="O1577" s="6" t="s">
        <v>2069</v>
      </c>
      <c r="P1577" s="54">
        <v>58153779821</v>
      </c>
      <c r="Q1577" s="54" t="s">
        <v>46</v>
      </c>
      <c r="R1577" s="10">
        <v>4</v>
      </c>
      <c r="S1577" s="40"/>
      <c r="T1577" s="6" t="s">
        <v>429</v>
      </c>
      <c r="U1577" s="6" t="str">
        <f>VLOOKUP(O1577,'Customer List'!B:C,2,)</f>
        <v>Pune</v>
      </c>
      <c r="V1577" s="47"/>
      <c r="W1577" s="7">
        <v>45868</v>
      </c>
      <c r="X1577" s="6">
        <f t="shared" si="196"/>
        <v>1</v>
      </c>
      <c r="Y1577" s="6" t="str">
        <f t="shared" si="197"/>
        <v>Tuesday</v>
      </c>
      <c r="Z1577" s="6" t="str">
        <f t="shared" si="198"/>
        <v>Wednesday</v>
      </c>
    </row>
    <row r="1578" spans="1:26" x14ac:dyDescent="0.25">
      <c r="A1578" s="6">
        <f t="shared" si="190"/>
        <v>1577</v>
      </c>
      <c r="B1578" s="6">
        <v>65619</v>
      </c>
      <c r="C1578" s="7">
        <v>45862</v>
      </c>
      <c r="D1578" s="7">
        <v>45866</v>
      </c>
      <c r="E1578" s="24">
        <v>17.5</v>
      </c>
      <c r="F1578" s="26">
        <f t="shared" si="189"/>
        <v>87.5</v>
      </c>
      <c r="G1578" s="8" t="s">
        <v>2093</v>
      </c>
      <c r="H1578" s="8"/>
      <c r="I1578" s="8">
        <v>5</v>
      </c>
      <c r="J1578" s="8">
        <v>5</v>
      </c>
      <c r="K1578" s="8">
        <f t="shared" si="195"/>
        <v>0</v>
      </c>
      <c r="L1578" s="6" t="s">
        <v>2113</v>
      </c>
      <c r="M1578" s="7">
        <v>45868</v>
      </c>
      <c r="N1578" s="9">
        <v>17500</v>
      </c>
      <c r="O1578" s="6" t="s">
        <v>2094</v>
      </c>
      <c r="P1578" s="54">
        <v>58153856773</v>
      </c>
      <c r="Q1578" s="54" t="s">
        <v>46</v>
      </c>
      <c r="R1578" s="10" t="s">
        <v>305</v>
      </c>
      <c r="S1578" s="40"/>
      <c r="T1578" s="6" t="s">
        <v>2561</v>
      </c>
      <c r="U1578" s="6" t="str">
        <f>VLOOKUP(O1578,'Customer List'!B:C,2,)</f>
        <v>Kolkata</v>
      </c>
      <c r="V1578" s="47"/>
      <c r="W1578" s="7">
        <v>45869</v>
      </c>
      <c r="X1578" s="6">
        <f t="shared" ref="X1578:X1641" si="199">IF(W1578="", "", W1578-M1578)</f>
        <v>1</v>
      </c>
      <c r="Y1578" s="6" t="str">
        <f t="shared" ref="Y1578:Y1641" si="200">IF(M1578="", "", TEXT(M1578, "dddd"))</f>
        <v>Wednesday</v>
      </c>
      <c r="Z1578" s="6" t="str">
        <f t="shared" ref="Z1578:Z1641" si="201">IF(W1578="", "", TEXT(W1578, "dddd"))</f>
        <v>Thursday</v>
      </c>
    </row>
    <row r="1579" spans="1:26" x14ac:dyDescent="0.25">
      <c r="A1579" s="6">
        <f t="shared" si="190"/>
        <v>1578</v>
      </c>
      <c r="B1579" s="6">
        <v>83197</v>
      </c>
      <c r="C1579" s="7">
        <v>45847</v>
      </c>
      <c r="D1579" s="7">
        <v>45866</v>
      </c>
      <c r="E1579" s="24">
        <v>45</v>
      </c>
      <c r="F1579" s="26">
        <f t="shared" si="189"/>
        <v>45</v>
      </c>
      <c r="G1579" s="8" t="s">
        <v>2099</v>
      </c>
      <c r="H1579" s="8"/>
      <c r="I1579" s="8">
        <v>1</v>
      </c>
      <c r="J1579" s="8">
        <v>1</v>
      </c>
      <c r="K1579" s="8">
        <f t="shared" si="195"/>
        <v>0</v>
      </c>
      <c r="L1579" s="6" t="s">
        <v>2777</v>
      </c>
      <c r="M1579" s="7">
        <v>45896</v>
      </c>
      <c r="N1579" s="9">
        <v>16856.25</v>
      </c>
      <c r="O1579" s="6" t="s">
        <v>631</v>
      </c>
      <c r="P1579" s="54" t="s">
        <v>2096</v>
      </c>
      <c r="Q1579" s="54" t="s">
        <v>643</v>
      </c>
      <c r="R1579" s="10">
        <v>-20</v>
      </c>
      <c r="S1579" s="40"/>
      <c r="T1579" s="6" t="s">
        <v>2102</v>
      </c>
      <c r="U1579" s="6" t="str">
        <f>VLOOKUP(O1579,'Customer List'!B:C,2,)</f>
        <v>Delhi</v>
      </c>
      <c r="V1579" s="47" t="s">
        <v>611</v>
      </c>
      <c r="W1579" s="7"/>
      <c r="X1579" s="6" t="str">
        <f t="shared" si="199"/>
        <v/>
      </c>
      <c r="Y1579" s="6" t="str">
        <f t="shared" si="200"/>
        <v>Wednesday</v>
      </c>
      <c r="Z1579" s="6" t="str">
        <f t="shared" si="201"/>
        <v/>
      </c>
    </row>
    <row r="1580" spans="1:26" x14ac:dyDescent="0.25">
      <c r="A1580" s="6">
        <f t="shared" si="190"/>
        <v>1579</v>
      </c>
      <c r="B1580" s="6">
        <v>83197</v>
      </c>
      <c r="C1580" s="7">
        <v>45847</v>
      </c>
      <c r="D1580" s="7">
        <v>45866</v>
      </c>
      <c r="E1580" s="24">
        <v>100</v>
      </c>
      <c r="F1580" s="26">
        <f t="shared" si="189"/>
        <v>100</v>
      </c>
      <c r="G1580" s="8" t="s">
        <v>2100</v>
      </c>
      <c r="H1580" s="8"/>
      <c r="I1580" s="8">
        <v>1</v>
      </c>
      <c r="J1580" s="8">
        <v>1</v>
      </c>
      <c r="K1580" s="8">
        <f t="shared" si="195"/>
        <v>0</v>
      </c>
      <c r="L1580" s="6" t="s">
        <v>2777</v>
      </c>
      <c r="M1580" s="7">
        <v>45896</v>
      </c>
      <c r="N1580" s="9">
        <v>18356.25</v>
      </c>
      <c r="O1580" s="6" t="s">
        <v>631</v>
      </c>
      <c r="P1580" s="54" t="s">
        <v>2096</v>
      </c>
      <c r="Q1580" s="54" t="s">
        <v>643</v>
      </c>
      <c r="R1580" s="10">
        <v>-20</v>
      </c>
      <c r="S1580" s="40"/>
      <c r="T1580" s="6" t="s">
        <v>2102</v>
      </c>
      <c r="U1580" s="6" t="str">
        <f>VLOOKUP(O1580,'Customer List'!B:C,2,)</f>
        <v>Delhi</v>
      </c>
      <c r="V1580" s="47" t="s">
        <v>611</v>
      </c>
      <c r="W1580" s="7"/>
      <c r="X1580" s="6" t="str">
        <f t="shared" si="199"/>
        <v/>
      </c>
      <c r="Y1580" s="6" t="str">
        <f t="shared" si="200"/>
        <v>Wednesday</v>
      </c>
      <c r="Z1580" s="6" t="str">
        <f t="shared" si="201"/>
        <v/>
      </c>
    </row>
    <row r="1581" spans="1:26" x14ac:dyDescent="0.25">
      <c r="A1581" s="6">
        <f t="shared" si="190"/>
        <v>1580</v>
      </c>
      <c r="B1581" s="6">
        <v>83197</v>
      </c>
      <c r="C1581" s="7">
        <v>45847</v>
      </c>
      <c r="D1581" s="7">
        <v>45866</v>
      </c>
      <c r="E1581" s="24">
        <v>100</v>
      </c>
      <c r="F1581" s="26">
        <f t="shared" si="189"/>
        <v>100</v>
      </c>
      <c r="G1581" s="8" t="s">
        <v>2101</v>
      </c>
      <c r="H1581" s="8"/>
      <c r="I1581" s="8">
        <v>1</v>
      </c>
      <c r="J1581" s="8">
        <v>1</v>
      </c>
      <c r="K1581" s="8">
        <f t="shared" si="195"/>
        <v>0</v>
      </c>
      <c r="L1581" s="6" t="s">
        <v>2777</v>
      </c>
      <c r="M1581" s="7">
        <v>45896</v>
      </c>
      <c r="N1581" s="9">
        <v>6975</v>
      </c>
      <c r="O1581" s="6" t="s">
        <v>631</v>
      </c>
      <c r="P1581" s="54" t="s">
        <v>2096</v>
      </c>
      <c r="Q1581" s="54" t="s">
        <v>643</v>
      </c>
      <c r="R1581" s="10">
        <v>-20</v>
      </c>
      <c r="S1581" s="40"/>
      <c r="T1581" s="6" t="s">
        <v>2102</v>
      </c>
      <c r="U1581" s="6" t="str">
        <f>VLOOKUP(O1581,'Customer List'!B:C,2,)</f>
        <v>Delhi</v>
      </c>
      <c r="V1581" s="47" t="s">
        <v>611</v>
      </c>
      <c r="W1581" s="7"/>
      <c r="X1581" s="6" t="str">
        <f t="shared" si="199"/>
        <v/>
      </c>
      <c r="Y1581" s="6" t="str">
        <f t="shared" si="200"/>
        <v>Wednesday</v>
      </c>
      <c r="Z1581" s="6" t="str">
        <f t="shared" si="201"/>
        <v/>
      </c>
    </row>
    <row r="1582" spans="1:26" x14ac:dyDescent="0.25">
      <c r="A1582" s="6">
        <f t="shared" si="190"/>
        <v>1581</v>
      </c>
      <c r="B1582" s="6">
        <v>90230165</v>
      </c>
      <c r="C1582" s="7">
        <v>45863</v>
      </c>
      <c r="D1582" s="7">
        <v>45866</v>
      </c>
      <c r="E1582" s="24">
        <v>116.2</v>
      </c>
      <c r="F1582" s="26">
        <f t="shared" si="189"/>
        <v>116.2</v>
      </c>
      <c r="G1582" s="8" t="s">
        <v>2108</v>
      </c>
      <c r="H1582" s="8"/>
      <c r="I1582" s="8">
        <v>1</v>
      </c>
      <c r="J1582" s="8">
        <v>1</v>
      </c>
      <c r="K1582" s="8">
        <f t="shared" si="195"/>
        <v>0</v>
      </c>
      <c r="L1582" s="6" t="s">
        <v>2325</v>
      </c>
      <c r="M1582" s="7">
        <v>45876</v>
      </c>
      <c r="N1582" s="9">
        <v>16268</v>
      </c>
      <c r="O1582" s="6" t="s">
        <v>1036</v>
      </c>
      <c r="P1582" s="54" t="s">
        <v>1144</v>
      </c>
      <c r="Q1582" s="54" t="s">
        <v>1144</v>
      </c>
      <c r="R1582" s="10">
        <v>4</v>
      </c>
      <c r="S1582" s="40"/>
      <c r="T1582" s="6" t="s">
        <v>316</v>
      </c>
      <c r="U1582" s="6" t="s">
        <v>839</v>
      </c>
      <c r="V1582" s="47"/>
      <c r="W1582" s="7"/>
      <c r="X1582" s="6" t="str">
        <f t="shared" si="199"/>
        <v/>
      </c>
      <c r="Y1582" s="6" t="str">
        <f t="shared" si="200"/>
        <v>Thursday</v>
      </c>
      <c r="Z1582" s="6" t="str">
        <f t="shared" si="201"/>
        <v/>
      </c>
    </row>
    <row r="1583" spans="1:26" x14ac:dyDescent="0.25">
      <c r="A1583" s="6">
        <f t="shared" si="190"/>
        <v>1582</v>
      </c>
      <c r="B1583" s="6">
        <v>90230165</v>
      </c>
      <c r="C1583" s="7">
        <v>45863</v>
      </c>
      <c r="D1583" s="7">
        <v>45866</v>
      </c>
      <c r="E1583" s="24">
        <v>116.2</v>
      </c>
      <c r="F1583" s="26">
        <f t="shared" si="189"/>
        <v>116.2</v>
      </c>
      <c r="G1583" s="8" t="s">
        <v>2108</v>
      </c>
      <c r="H1583" s="8"/>
      <c r="I1583" s="8">
        <v>1</v>
      </c>
      <c r="J1583" s="8">
        <v>1</v>
      </c>
      <c r="K1583" s="8">
        <f t="shared" si="195"/>
        <v>0</v>
      </c>
      <c r="L1583" s="6" t="s">
        <v>2326</v>
      </c>
      <c r="M1583" s="7">
        <v>45876</v>
      </c>
      <c r="N1583" s="9">
        <v>16268</v>
      </c>
      <c r="O1583" s="6" t="s">
        <v>1036</v>
      </c>
      <c r="P1583" s="54" t="s">
        <v>1144</v>
      </c>
      <c r="Q1583" s="54" t="s">
        <v>1144</v>
      </c>
      <c r="R1583" s="10">
        <v>4</v>
      </c>
      <c r="S1583" s="40"/>
      <c r="T1583" s="6" t="s">
        <v>316</v>
      </c>
      <c r="U1583" s="6" t="s">
        <v>839</v>
      </c>
      <c r="V1583" s="47"/>
      <c r="W1583" s="7"/>
      <c r="X1583" s="6" t="str">
        <f t="shared" si="199"/>
        <v/>
      </c>
      <c r="Y1583" s="6" t="str">
        <f t="shared" si="200"/>
        <v>Thursday</v>
      </c>
      <c r="Z1583" s="6" t="str">
        <f t="shared" si="201"/>
        <v/>
      </c>
    </row>
    <row r="1584" spans="1:26" x14ac:dyDescent="0.25">
      <c r="A1584" s="6">
        <f t="shared" si="190"/>
        <v>1583</v>
      </c>
      <c r="B1584" s="58" t="s">
        <v>2369</v>
      </c>
      <c r="C1584" s="7">
        <v>45869</v>
      </c>
      <c r="D1584" s="7">
        <v>45869</v>
      </c>
      <c r="E1584" s="24">
        <v>3960</v>
      </c>
      <c r="F1584" s="9">
        <f t="shared" si="189"/>
        <v>3960</v>
      </c>
      <c r="G1584" s="8" t="s">
        <v>2174</v>
      </c>
      <c r="H1584" s="8"/>
      <c r="I1584" s="8">
        <v>1</v>
      </c>
      <c r="J1584" s="8">
        <v>1</v>
      </c>
      <c r="K1584" s="8">
        <f t="shared" si="195"/>
        <v>0</v>
      </c>
      <c r="L1584" s="6" t="s">
        <v>2252</v>
      </c>
      <c r="M1584" s="7">
        <v>45871</v>
      </c>
      <c r="N1584" s="9">
        <v>4290</v>
      </c>
      <c r="O1584" s="6" t="s">
        <v>186</v>
      </c>
      <c r="P1584" s="54" t="s">
        <v>2096</v>
      </c>
      <c r="Q1584" s="54" t="s">
        <v>643</v>
      </c>
      <c r="R1584" s="10">
        <v>-20</v>
      </c>
      <c r="S1584" s="40" t="s">
        <v>2251</v>
      </c>
      <c r="T1584" s="6" t="s">
        <v>2039</v>
      </c>
      <c r="U1584" s="6" t="str">
        <f>VLOOKUP(O1584,'Customer List'!B:C,2,)</f>
        <v>Faridabad</v>
      </c>
      <c r="V1584" s="47"/>
      <c r="W1584" s="7"/>
      <c r="X1584" s="6" t="str">
        <f t="shared" si="199"/>
        <v/>
      </c>
      <c r="Y1584" s="6" t="str">
        <f t="shared" si="200"/>
        <v>Saturday</v>
      </c>
      <c r="Z1584" s="6" t="str">
        <f t="shared" si="201"/>
        <v/>
      </c>
    </row>
    <row r="1585" spans="1:26" x14ac:dyDescent="0.25">
      <c r="A1585" s="6">
        <f t="shared" si="190"/>
        <v>1584</v>
      </c>
      <c r="B1585" s="58" t="s">
        <v>2369</v>
      </c>
      <c r="C1585" s="7">
        <v>45869</v>
      </c>
      <c r="D1585" s="7">
        <v>45869</v>
      </c>
      <c r="E1585" s="24">
        <v>1822.5</v>
      </c>
      <c r="F1585" s="9">
        <f t="shared" si="189"/>
        <v>1822.5</v>
      </c>
      <c r="G1585" s="8" t="s">
        <v>2175</v>
      </c>
      <c r="H1585" s="8"/>
      <c r="I1585" s="8">
        <v>1</v>
      </c>
      <c r="J1585" s="8">
        <v>1</v>
      </c>
      <c r="K1585" s="8">
        <f t="shared" si="195"/>
        <v>0</v>
      </c>
      <c r="L1585" s="6" t="s">
        <v>2252</v>
      </c>
      <c r="M1585" s="7">
        <v>45871</v>
      </c>
      <c r="N1585" s="9">
        <v>2369.25</v>
      </c>
      <c r="O1585" s="6" t="s">
        <v>186</v>
      </c>
      <c r="P1585" s="54" t="s">
        <v>2096</v>
      </c>
      <c r="Q1585" s="54" t="s">
        <v>643</v>
      </c>
      <c r="R1585" s="10">
        <v>-20</v>
      </c>
      <c r="S1585" s="40" t="s">
        <v>2251</v>
      </c>
      <c r="T1585" s="6" t="s">
        <v>2039</v>
      </c>
      <c r="U1585" s="6" t="str">
        <f>VLOOKUP(O1585,'Customer List'!B:C,2,)</f>
        <v>Faridabad</v>
      </c>
      <c r="V1585" s="47"/>
      <c r="W1585" s="7"/>
      <c r="X1585" s="6" t="str">
        <f t="shared" si="199"/>
        <v/>
      </c>
      <c r="Y1585" s="6" t="str">
        <f t="shared" si="200"/>
        <v>Saturday</v>
      </c>
      <c r="Z1585" s="6" t="str">
        <f t="shared" si="201"/>
        <v/>
      </c>
    </row>
    <row r="1586" spans="1:26" x14ac:dyDescent="0.25">
      <c r="A1586" s="6">
        <f t="shared" si="190"/>
        <v>1585</v>
      </c>
      <c r="B1586" s="58" t="s">
        <v>2369</v>
      </c>
      <c r="C1586" s="7">
        <v>45869</v>
      </c>
      <c r="D1586" s="7">
        <v>45869</v>
      </c>
      <c r="E1586" s="24">
        <v>625</v>
      </c>
      <c r="F1586" s="9">
        <f t="shared" si="189"/>
        <v>625</v>
      </c>
      <c r="G1586" s="8" t="s">
        <v>2176</v>
      </c>
      <c r="H1586" s="8"/>
      <c r="I1586" s="8">
        <v>1</v>
      </c>
      <c r="J1586" s="8">
        <v>1</v>
      </c>
      <c r="K1586" s="8">
        <f t="shared" si="195"/>
        <v>0</v>
      </c>
      <c r="L1586" s="6" t="s">
        <v>2252</v>
      </c>
      <c r="M1586" s="7">
        <v>45871</v>
      </c>
      <c r="N1586" s="9">
        <v>812.5</v>
      </c>
      <c r="O1586" s="6" t="s">
        <v>186</v>
      </c>
      <c r="P1586" s="54" t="s">
        <v>2096</v>
      </c>
      <c r="Q1586" s="54" t="s">
        <v>643</v>
      </c>
      <c r="R1586" s="10">
        <v>4</v>
      </c>
      <c r="S1586" s="40" t="s">
        <v>2251</v>
      </c>
      <c r="T1586" s="6" t="s">
        <v>2039</v>
      </c>
      <c r="U1586" s="6" t="str">
        <f>VLOOKUP(O1586,'Customer List'!B:C,2,)</f>
        <v>Faridabad</v>
      </c>
      <c r="V1586" s="47"/>
      <c r="W1586" s="7"/>
      <c r="X1586" s="6" t="str">
        <f t="shared" si="199"/>
        <v/>
      </c>
      <c r="Y1586" s="6" t="str">
        <f t="shared" si="200"/>
        <v>Saturday</v>
      </c>
      <c r="Z1586" s="6" t="str">
        <f t="shared" si="201"/>
        <v/>
      </c>
    </row>
    <row r="1587" spans="1:26" x14ac:dyDescent="0.25">
      <c r="A1587" s="6">
        <f t="shared" si="190"/>
        <v>1586</v>
      </c>
      <c r="B1587" s="6" t="s">
        <v>2183</v>
      </c>
      <c r="C1587" s="7">
        <v>45863</v>
      </c>
      <c r="D1587" s="7">
        <v>45869</v>
      </c>
      <c r="E1587" s="24">
        <v>65.8</v>
      </c>
      <c r="F1587" s="26">
        <f t="shared" si="189"/>
        <v>65.8</v>
      </c>
      <c r="G1587" s="8">
        <v>101225</v>
      </c>
      <c r="H1587" s="8"/>
      <c r="I1587" s="8">
        <v>1</v>
      </c>
      <c r="J1587" s="8">
        <v>1</v>
      </c>
      <c r="K1587" s="8">
        <f t="shared" si="195"/>
        <v>0</v>
      </c>
      <c r="L1587" s="6" t="s">
        <v>2256</v>
      </c>
      <c r="M1587" s="7">
        <v>45871</v>
      </c>
      <c r="N1587" s="9">
        <v>8930</v>
      </c>
      <c r="O1587" s="6" t="s">
        <v>219</v>
      </c>
      <c r="P1587" s="54" t="s">
        <v>1144</v>
      </c>
      <c r="Q1587" s="54" t="s">
        <v>1144</v>
      </c>
      <c r="R1587" s="10">
        <v>4</v>
      </c>
      <c r="S1587" s="40"/>
      <c r="T1587" s="6" t="s">
        <v>24</v>
      </c>
      <c r="U1587" s="6" t="str">
        <f>VLOOKUP(O1587,'Customer List'!B:C,2,)</f>
        <v>Delhi</v>
      </c>
      <c r="V1587" s="47"/>
      <c r="W1587" s="7"/>
      <c r="X1587" s="6" t="str">
        <f t="shared" si="199"/>
        <v/>
      </c>
      <c r="Y1587" s="6" t="str">
        <f t="shared" si="200"/>
        <v>Saturday</v>
      </c>
      <c r="Z1587" s="6" t="str">
        <f t="shared" si="201"/>
        <v/>
      </c>
    </row>
    <row r="1588" spans="1:26" x14ac:dyDescent="0.25">
      <c r="A1588" s="6">
        <f t="shared" si="190"/>
        <v>1587</v>
      </c>
      <c r="B1588" s="6" t="s">
        <v>2183</v>
      </c>
      <c r="C1588" s="7">
        <v>45863</v>
      </c>
      <c r="D1588" s="7">
        <v>45869</v>
      </c>
      <c r="E1588" s="24">
        <v>160.30000000000001</v>
      </c>
      <c r="F1588" s="26">
        <f t="shared" si="189"/>
        <v>160.30000000000001</v>
      </c>
      <c r="G1588" s="8">
        <v>101320</v>
      </c>
      <c r="H1588" s="8"/>
      <c r="I1588" s="8">
        <v>1</v>
      </c>
      <c r="J1588" s="8">
        <v>1</v>
      </c>
      <c r="K1588" s="8">
        <f t="shared" si="195"/>
        <v>0</v>
      </c>
      <c r="L1588" s="6" t="s">
        <v>2219</v>
      </c>
      <c r="M1588" s="7">
        <v>45871</v>
      </c>
      <c r="N1588" s="9">
        <v>21297</v>
      </c>
      <c r="O1588" s="6" t="s">
        <v>2069</v>
      </c>
      <c r="P1588" s="54">
        <v>58153983484</v>
      </c>
      <c r="Q1588" s="54" t="s">
        <v>46</v>
      </c>
      <c r="R1588" s="10">
        <v>4</v>
      </c>
      <c r="S1588" s="40"/>
      <c r="T1588" s="6" t="s">
        <v>24</v>
      </c>
      <c r="U1588" s="6" t="str">
        <f>VLOOKUP(O1588,'Customer List'!B:C,2,)</f>
        <v>Pune</v>
      </c>
      <c r="V1588" s="47"/>
      <c r="W1588" s="7">
        <v>45873</v>
      </c>
      <c r="X1588" s="6">
        <f t="shared" si="199"/>
        <v>2</v>
      </c>
      <c r="Y1588" s="6" t="str">
        <f t="shared" si="200"/>
        <v>Saturday</v>
      </c>
      <c r="Z1588" s="6" t="str">
        <f t="shared" si="201"/>
        <v>Monday</v>
      </c>
    </row>
    <row r="1589" spans="1:26" x14ac:dyDescent="0.25">
      <c r="A1589" s="6">
        <f t="shared" si="190"/>
        <v>1588</v>
      </c>
      <c r="B1589" s="6" t="s">
        <v>2183</v>
      </c>
      <c r="C1589" s="7">
        <v>45863</v>
      </c>
      <c r="D1589" s="7">
        <v>45869</v>
      </c>
      <c r="E1589" s="24">
        <v>93.8</v>
      </c>
      <c r="F1589" s="26">
        <f t="shared" si="189"/>
        <v>93.8</v>
      </c>
      <c r="G1589" s="8">
        <v>102605</v>
      </c>
      <c r="H1589" s="8"/>
      <c r="I1589" s="8">
        <v>1</v>
      </c>
      <c r="J1589" s="8">
        <v>1</v>
      </c>
      <c r="K1589" s="8">
        <f t="shared" si="195"/>
        <v>0</v>
      </c>
      <c r="L1589" s="6" t="s">
        <v>2378</v>
      </c>
      <c r="M1589" s="7">
        <v>45881</v>
      </c>
      <c r="N1589" s="9">
        <v>19731.5</v>
      </c>
      <c r="O1589" s="6" t="s">
        <v>36</v>
      </c>
      <c r="P1589" s="54" t="s">
        <v>2096</v>
      </c>
      <c r="Q1589" s="54" t="s">
        <v>643</v>
      </c>
      <c r="R1589" s="10">
        <v>4</v>
      </c>
      <c r="S1589" s="40"/>
      <c r="T1589" s="6" t="s">
        <v>24</v>
      </c>
      <c r="U1589" s="6" t="str">
        <f>VLOOKUP(O1589,'Customer List'!B:C,2,)</f>
        <v>Delhi</v>
      </c>
      <c r="V1589" s="47"/>
      <c r="W1589" s="7"/>
      <c r="X1589" s="6" t="str">
        <f t="shared" si="199"/>
        <v/>
      </c>
      <c r="Y1589" s="6" t="str">
        <f t="shared" si="200"/>
        <v>Tuesday</v>
      </c>
      <c r="Z1589" s="6" t="str">
        <f t="shared" si="201"/>
        <v/>
      </c>
    </row>
    <row r="1590" spans="1:26" x14ac:dyDescent="0.25">
      <c r="A1590" s="6">
        <f t="shared" si="190"/>
        <v>1589</v>
      </c>
      <c r="B1590" s="6" t="s">
        <v>2183</v>
      </c>
      <c r="C1590" s="7">
        <v>45863</v>
      </c>
      <c r="D1590" s="7">
        <v>45869</v>
      </c>
      <c r="E1590" s="24">
        <v>137.19999999999999</v>
      </c>
      <c r="F1590" s="26">
        <f t="shared" si="189"/>
        <v>137.19999999999999</v>
      </c>
      <c r="G1590" s="8">
        <v>103116</v>
      </c>
      <c r="H1590" s="8"/>
      <c r="I1590" s="8">
        <v>1</v>
      </c>
      <c r="J1590" s="8">
        <v>1</v>
      </c>
      <c r="K1590" s="8">
        <f t="shared" si="195"/>
        <v>0</v>
      </c>
      <c r="L1590" s="6" t="s">
        <v>2219</v>
      </c>
      <c r="M1590" s="7">
        <v>45871</v>
      </c>
      <c r="N1590" s="9">
        <v>18228</v>
      </c>
      <c r="O1590" s="6" t="s">
        <v>2069</v>
      </c>
      <c r="P1590" s="54">
        <v>58153983484</v>
      </c>
      <c r="Q1590" s="54" t="s">
        <v>46</v>
      </c>
      <c r="R1590" s="10">
        <v>4</v>
      </c>
      <c r="S1590" s="40"/>
      <c r="T1590" s="6" t="s">
        <v>24</v>
      </c>
      <c r="U1590" s="6" t="str">
        <f>VLOOKUP(O1590,'Customer List'!B:C,2,)</f>
        <v>Pune</v>
      </c>
      <c r="V1590" s="47"/>
      <c r="W1590" s="7">
        <v>45873</v>
      </c>
      <c r="X1590" s="6">
        <f t="shared" si="199"/>
        <v>2</v>
      </c>
      <c r="Y1590" s="6" t="str">
        <f t="shared" si="200"/>
        <v>Saturday</v>
      </c>
      <c r="Z1590" s="6" t="str">
        <f t="shared" si="201"/>
        <v>Monday</v>
      </c>
    </row>
    <row r="1591" spans="1:26" x14ac:dyDescent="0.25">
      <c r="A1591" s="6">
        <f t="shared" si="190"/>
        <v>1590</v>
      </c>
      <c r="B1591" s="6" t="s">
        <v>2183</v>
      </c>
      <c r="C1591" s="7">
        <v>45863</v>
      </c>
      <c r="D1591" s="7">
        <v>45869</v>
      </c>
      <c r="E1591" s="24">
        <v>150.5</v>
      </c>
      <c r="F1591" s="26">
        <f t="shared" si="189"/>
        <v>301</v>
      </c>
      <c r="G1591" s="8">
        <v>103227</v>
      </c>
      <c r="H1591" s="8"/>
      <c r="I1591" s="8">
        <v>2</v>
      </c>
      <c r="J1591" s="8">
        <v>2</v>
      </c>
      <c r="K1591" s="8">
        <f t="shared" si="195"/>
        <v>0</v>
      </c>
      <c r="L1591" s="6" t="s">
        <v>2219</v>
      </c>
      <c r="M1591" s="7">
        <v>45871</v>
      </c>
      <c r="N1591" s="9">
        <v>39990</v>
      </c>
      <c r="O1591" s="6" t="s">
        <v>2069</v>
      </c>
      <c r="P1591" s="54">
        <v>58153983484</v>
      </c>
      <c r="Q1591" s="54" t="s">
        <v>46</v>
      </c>
      <c r="R1591" s="10">
        <v>4</v>
      </c>
      <c r="S1591" s="40"/>
      <c r="T1591" s="6" t="s">
        <v>24</v>
      </c>
      <c r="U1591" s="6" t="str">
        <f>VLOOKUP(O1591,'Customer List'!B:C,2,)</f>
        <v>Pune</v>
      </c>
      <c r="V1591" s="47"/>
      <c r="W1591" s="7">
        <v>45873</v>
      </c>
      <c r="X1591" s="6">
        <f t="shared" si="199"/>
        <v>2</v>
      </c>
      <c r="Y1591" s="6" t="str">
        <f t="shared" si="200"/>
        <v>Saturday</v>
      </c>
      <c r="Z1591" s="6" t="str">
        <f t="shared" si="201"/>
        <v>Monday</v>
      </c>
    </row>
    <row r="1592" spans="1:26" x14ac:dyDescent="0.25">
      <c r="A1592" s="6">
        <f t="shared" si="190"/>
        <v>1591</v>
      </c>
      <c r="B1592" s="6" t="s">
        <v>2183</v>
      </c>
      <c r="C1592" s="7">
        <v>45863</v>
      </c>
      <c r="D1592" s="7">
        <v>45869</v>
      </c>
      <c r="E1592" s="24">
        <v>70.7</v>
      </c>
      <c r="F1592" s="26">
        <f t="shared" si="189"/>
        <v>282.8</v>
      </c>
      <c r="G1592" s="8">
        <v>104419</v>
      </c>
      <c r="H1592" s="8"/>
      <c r="I1592" s="8">
        <v>4</v>
      </c>
      <c r="J1592" s="8">
        <v>4</v>
      </c>
      <c r="K1592" s="8">
        <f t="shared" si="195"/>
        <v>0</v>
      </c>
      <c r="L1592" s="6" t="s">
        <v>2205</v>
      </c>
      <c r="M1592" s="7">
        <v>45871</v>
      </c>
      <c r="N1592" s="9">
        <v>46965</v>
      </c>
      <c r="O1592" s="6" t="s">
        <v>2072</v>
      </c>
      <c r="P1592" s="54">
        <v>58153983042</v>
      </c>
      <c r="Q1592" s="54" t="s">
        <v>46</v>
      </c>
      <c r="R1592" s="10">
        <v>4</v>
      </c>
      <c r="S1592" s="40"/>
      <c r="T1592" s="6" t="s">
        <v>24</v>
      </c>
      <c r="U1592" s="6" t="str">
        <f>VLOOKUP(O1592,'Customer List'!B:C,2,)</f>
        <v>Hyderabad</v>
      </c>
      <c r="V1592" s="47"/>
      <c r="W1592" s="7">
        <v>45873</v>
      </c>
      <c r="X1592" s="6">
        <f t="shared" si="199"/>
        <v>2</v>
      </c>
      <c r="Y1592" s="6" t="str">
        <f t="shared" si="200"/>
        <v>Saturday</v>
      </c>
      <c r="Z1592" s="6" t="str">
        <f t="shared" si="201"/>
        <v>Monday</v>
      </c>
    </row>
    <row r="1593" spans="1:26" x14ac:dyDescent="0.25">
      <c r="A1593" s="6">
        <f t="shared" si="190"/>
        <v>1592</v>
      </c>
      <c r="B1593" s="6" t="s">
        <v>2183</v>
      </c>
      <c r="C1593" s="7">
        <v>45863</v>
      </c>
      <c r="D1593" s="7">
        <v>45869</v>
      </c>
      <c r="E1593" s="24">
        <v>160.30000000000001</v>
      </c>
      <c r="F1593" s="26">
        <f t="shared" si="189"/>
        <v>160.30000000000001</v>
      </c>
      <c r="G1593" s="8">
        <v>104518</v>
      </c>
      <c r="H1593" s="8"/>
      <c r="I1593" s="8">
        <v>1</v>
      </c>
      <c r="J1593" s="8">
        <v>1</v>
      </c>
      <c r="K1593" s="8">
        <f t="shared" si="195"/>
        <v>0</v>
      </c>
      <c r="L1593" s="6" t="s">
        <v>2200</v>
      </c>
      <c r="M1593" s="7">
        <v>45871</v>
      </c>
      <c r="N1593" s="9">
        <v>19579.5</v>
      </c>
      <c r="O1593" s="6" t="s">
        <v>248</v>
      </c>
      <c r="P1593" s="54">
        <v>58153984346</v>
      </c>
      <c r="Q1593" s="54" t="s">
        <v>46</v>
      </c>
      <c r="R1593" s="10">
        <v>4</v>
      </c>
      <c r="S1593" s="40"/>
      <c r="T1593" s="6" t="s">
        <v>24</v>
      </c>
      <c r="U1593" s="6" t="str">
        <f>VLOOKUP(O1593,'Customer List'!B:C,2,)</f>
        <v>Mumbai</v>
      </c>
      <c r="V1593" s="47"/>
      <c r="W1593" s="7">
        <v>45873</v>
      </c>
      <c r="X1593" s="6">
        <f t="shared" si="199"/>
        <v>2</v>
      </c>
      <c r="Y1593" s="6" t="str">
        <f t="shared" si="200"/>
        <v>Saturday</v>
      </c>
      <c r="Z1593" s="6" t="str">
        <f t="shared" si="201"/>
        <v>Monday</v>
      </c>
    </row>
    <row r="1594" spans="1:26" x14ac:dyDescent="0.25">
      <c r="A1594" s="6">
        <f t="shared" si="190"/>
        <v>1593</v>
      </c>
      <c r="B1594" s="6" t="s">
        <v>2183</v>
      </c>
      <c r="C1594" s="7">
        <v>45863</v>
      </c>
      <c r="D1594" s="7">
        <v>45869</v>
      </c>
      <c r="E1594" s="24">
        <v>39.200000000000003</v>
      </c>
      <c r="F1594" s="26">
        <f t="shared" si="189"/>
        <v>39.200000000000003</v>
      </c>
      <c r="G1594" s="8">
        <v>108407</v>
      </c>
      <c r="H1594" s="8"/>
      <c r="I1594" s="8">
        <v>1</v>
      </c>
      <c r="J1594" s="8">
        <v>1</v>
      </c>
      <c r="K1594" s="8">
        <f t="shared" si="195"/>
        <v>0</v>
      </c>
      <c r="L1594" s="6" t="s">
        <v>2256</v>
      </c>
      <c r="M1594" s="7">
        <v>45871</v>
      </c>
      <c r="N1594" s="9">
        <v>5320</v>
      </c>
      <c r="O1594" s="6" t="s">
        <v>219</v>
      </c>
      <c r="P1594" s="54" t="s">
        <v>1144</v>
      </c>
      <c r="Q1594" s="54" t="s">
        <v>1144</v>
      </c>
      <c r="R1594" s="10">
        <v>4</v>
      </c>
      <c r="S1594" s="40"/>
      <c r="T1594" s="6" t="s">
        <v>24</v>
      </c>
      <c r="U1594" s="6" t="str">
        <f>VLOOKUP(O1594,'Customer List'!B:C,2,)</f>
        <v>Delhi</v>
      </c>
      <c r="V1594" s="47"/>
      <c r="W1594" s="7"/>
      <c r="X1594" s="6" t="str">
        <f t="shared" si="199"/>
        <v/>
      </c>
      <c r="Y1594" s="6" t="str">
        <f t="shared" si="200"/>
        <v>Saturday</v>
      </c>
      <c r="Z1594" s="6" t="str">
        <f t="shared" si="201"/>
        <v/>
      </c>
    </row>
    <row r="1595" spans="1:26" x14ac:dyDescent="0.25">
      <c r="A1595" s="6">
        <f t="shared" si="190"/>
        <v>1594</v>
      </c>
      <c r="B1595" s="6" t="s">
        <v>2183</v>
      </c>
      <c r="C1595" s="7">
        <v>45863</v>
      </c>
      <c r="D1595" s="7">
        <v>45869</v>
      </c>
      <c r="E1595" s="24">
        <v>222.75</v>
      </c>
      <c r="F1595" s="26">
        <f t="shared" si="189"/>
        <v>445.5</v>
      </c>
      <c r="G1595" s="8">
        <v>118227</v>
      </c>
      <c r="H1595" s="8"/>
      <c r="I1595" s="8">
        <v>2</v>
      </c>
      <c r="J1595" s="8">
        <v>2</v>
      </c>
      <c r="K1595" s="8">
        <f t="shared" si="195"/>
        <v>0</v>
      </c>
      <c r="L1595" s="6" t="s">
        <v>2200</v>
      </c>
      <c r="M1595" s="7">
        <v>45871</v>
      </c>
      <c r="N1595" s="9">
        <v>50787</v>
      </c>
      <c r="O1595" s="6" t="s">
        <v>248</v>
      </c>
      <c r="P1595" s="54">
        <v>58153984346</v>
      </c>
      <c r="Q1595" s="54" t="s">
        <v>46</v>
      </c>
      <c r="R1595" s="10">
        <v>4</v>
      </c>
      <c r="S1595" s="40"/>
      <c r="T1595" s="6" t="s">
        <v>24</v>
      </c>
      <c r="U1595" s="6" t="str">
        <f>VLOOKUP(O1595,'Customer List'!B:C,2,)</f>
        <v>Mumbai</v>
      </c>
      <c r="V1595" s="47"/>
      <c r="W1595" s="7">
        <v>45873</v>
      </c>
      <c r="X1595" s="6">
        <f t="shared" si="199"/>
        <v>2</v>
      </c>
      <c r="Y1595" s="6" t="str">
        <f t="shared" si="200"/>
        <v>Saturday</v>
      </c>
      <c r="Z1595" s="6" t="str">
        <f t="shared" si="201"/>
        <v>Monday</v>
      </c>
    </row>
    <row r="1596" spans="1:26" x14ac:dyDescent="0.25">
      <c r="A1596" s="6">
        <f t="shared" si="190"/>
        <v>1595</v>
      </c>
      <c r="B1596" s="6" t="s">
        <v>2183</v>
      </c>
      <c r="C1596" s="7">
        <v>45863</v>
      </c>
      <c r="D1596" s="7">
        <v>45869</v>
      </c>
      <c r="E1596" s="24">
        <v>210</v>
      </c>
      <c r="F1596" s="26">
        <f t="shared" si="189"/>
        <v>420</v>
      </c>
      <c r="G1596" s="8">
        <v>125221</v>
      </c>
      <c r="H1596" s="8"/>
      <c r="I1596" s="8">
        <v>2</v>
      </c>
      <c r="J1596" s="8">
        <v>2</v>
      </c>
      <c r="K1596" s="8">
        <f t="shared" si="195"/>
        <v>0</v>
      </c>
      <c r="L1596" s="6" t="s">
        <v>2200</v>
      </c>
      <c r="M1596" s="7">
        <v>45871</v>
      </c>
      <c r="N1596" s="9">
        <v>47880</v>
      </c>
      <c r="O1596" s="6" t="s">
        <v>248</v>
      </c>
      <c r="P1596" s="54">
        <v>58153984346</v>
      </c>
      <c r="Q1596" s="54" t="s">
        <v>46</v>
      </c>
      <c r="R1596" s="10">
        <v>4</v>
      </c>
      <c r="S1596" s="40"/>
      <c r="T1596" s="6" t="s">
        <v>24</v>
      </c>
      <c r="U1596" s="6" t="str">
        <f>VLOOKUP(O1596,'Customer List'!B:C,2,)</f>
        <v>Mumbai</v>
      </c>
      <c r="V1596" s="47"/>
      <c r="W1596" s="7">
        <v>45873</v>
      </c>
      <c r="X1596" s="6">
        <f t="shared" si="199"/>
        <v>2</v>
      </c>
      <c r="Y1596" s="6" t="str">
        <f t="shared" si="200"/>
        <v>Saturday</v>
      </c>
      <c r="Z1596" s="6" t="str">
        <f t="shared" si="201"/>
        <v>Monday</v>
      </c>
    </row>
    <row r="1597" spans="1:26" x14ac:dyDescent="0.25">
      <c r="A1597" s="6">
        <f t="shared" si="190"/>
        <v>1596</v>
      </c>
      <c r="B1597" s="6" t="s">
        <v>2183</v>
      </c>
      <c r="C1597" s="7">
        <v>45863</v>
      </c>
      <c r="D1597" s="7">
        <v>45869</v>
      </c>
      <c r="E1597" s="24">
        <v>221.9</v>
      </c>
      <c r="F1597" s="26">
        <f t="shared" si="189"/>
        <v>221.9</v>
      </c>
      <c r="G1597" s="8">
        <v>135214</v>
      </c>
      <c r="H1597" s="8"/>
      <c r="I1597" s="8">
        <v>1</v>
      </c>
      <c r="J1597" s="8">
        <v>1</v>
      </c>
      <c r="K1597" s="8">
        <f t="shared" si="195"/>
        <v>0</v>
      </c>
      <c r="L1597" s="6" t="s">
        <v>2200</v>
      </c>
      <c r="M1597" s="7">
        <v>45871</v>
      </c>
      <c r="N1597" s="9">
        <v>27103.5</v>
      </c>
      <c r="O1597" s="6" t="s">
        <v>248</v>
      </c>
      <c r="P1597" s="54">
        <v>58153984346</v>
      </c>
      <c r="Q1597" s="54" t="s">
        <v>46</v>
      </c>
      <c r="R1597" s="10">
        <v>4</v>
      </c>
      <c r="S1597" s="40"/>
      <c r="T1597" s="6" t="s">
        <v>24</v>
      </c>
      <c r="U1597" s="6" t="str">
        <f>VLOOKUP(O1597,'Customer List'!B:C,2,)</f>
        <v>Mumbai</v>
      </c>
      <c r="V1597" s="47"/>
      <c r="W1597" s="7">
        <v>45873</v>
      </c>
      <c r="X1597" s="6">
        <f t="shared" si="199"/>
        <v>2</v>
      </c>
      <c r="Y1597" s="6" t="str">
        <f t="shared" si="200"/>
        <v>Saturday</v>
      </c>
      <c r="Z1597" s="6" t="str">
        <f t="shared" si="201"/>
        <v>Monday</v>
      </c>
    </row>
    <row r="1598" spans="1:26" x14ac:dyDescent="0.25">
      <c r="A1598" s="6">
        <f t="shared" si="190"/>
        <v>1597</v>
      </c>
      <c r="B1598" s="6" t="s">
        <v>2183</v>
      </c>
      <c r="C1598" s="7">
        <v>45863</v>
      </c>
      <c r="D1598" s="7">
        <v>45869</v>
      </c>
      <c r="E1598" s="24">
        <v>267.39999999999998</v>
      </c>
      <c r="F1598" s="26">
        <f t="shared" si="189"/>
        <v>267.39999999999998</v>
      </c>
      <c r="G1598" s="8">
        <v>139314</v>
      </c>
      <c r="H1598" s="8"/>
      <c r="I1598" s="8">
        <v>1</v>
      </c>
      <c r="J1598" s="8">
        <v>1</v>
      </c>
      <c r="K1598" s="8">
        <f t="shared" si="195"/>
        <v>0</v>
      </c>
      <c r="L1598" s="6" t="s">
        <v>2218</v>
      </c>
      <c r="M1598" s="7">
        <v>45871</v>
      </c>
      <c r="N1598" s="9">
        <v>29032</v>
      </c>
      <c r="O1598" s="6" t="s">
        <v>853</v>
      </c>
      <c r="P1598" s="54">
        <v>58153982865</v>
      </c>
      <c r="Q1598" s="54" t="s">
        <v>46</v>
      </c>
      <c r="R1598" s="10">
        <v>4</v>
      </c>
      <c r="S1598" s="40"/>
      <c r="T1598" s="6" t="s">
        <v>24</v>
      </c>
      <c r="U1598" s="6" t="str">
        <f>VLOOKUP(O1598,'Customer List'!B:C,2,)</f>
        <v>Hyderabad</v>
      </c>
      <c r="V1598" s="47"/>
      <c r="W1598" s="7">
        <v>45873</v>
      </c>
      <c r="X1598" s="6">
        <f t="shared" si="199"/>
        <v>2</v>
      </c>
      <c r="Y1598" s="6" t="str">
        <f t="shared" si="200"/>
        <v>Saturday</v>
      </c>
      <c r="Z1598" s="6" t="str">
        <f t="shared" si="201"/>
        <v>Monday</v>
      </c>
    </row>
    <row r="1599" spans="1:26" x14ac:dyDescent="0.25">
      <c r="A1599" s="6">
        <f t="shared" si="190"/>
        <v>1598</v>
      </c>
      <c r="B1599" s="6" t="s">
        <v>2183</v>
      </c>
      <c r="C1599" s="7">
        <v>45863</v>
      </c>
      <c r="D1599" s="7">
        <v>45869</v>
      </c>
      <c r="E1599" s="24">
        <v>161.25</v>
      </c>
      <c r="F1599" s="26">
        <f t="shared" si="189"/>
        <v>322.5</v>
      </c>
      <c r="G1599" s="8">
        <v>145513</v>
      </c>
      <c r="H1599" s="8"/>
      <c r="I1599" s="8">
        <v>2</v>
      </c>
      <c r="J1599" s="8">
        <v>2</v>
      </c>
      <c r="K1599" s="8">
        <f t="shared" si="195"/>
        <v>0</v>
      </c>
      <c r="L1599" s="6" t="s">
        <v>2200</v>
      </c>
      <c r="M1599" s="7">
        <v>45871</v>
      </c>
      <c r="N1599" s="9">
        <v>36765</v>
      </c>
      <c r="O1599" s="6" t="s">
        <v>248</v>
      </c>
      <c r="P1599" s="54">
        <v>58153984346</v>
      </c>
      <c r="Q1599" s="54" t="s">
        <v>46</v>
      </c>
      <c r="R1599" s="10">
        <v>4</v>
      </c>
      <c r="S1599" s="40"/>
      <c r="T1599" s="6" t="s">
        <v>24</v>
      </c>
      <c r="U1599" s="6" t="str">
        <f>VLOOKUP(O1599,'Customer List'!B:C,2,)</f>
        <v>Mumbai</v>
      </c>
      <c r="V1599" s="47"/>
      <c r="W1599" s="7">
        <v>45873</v>
      </c>
      <c r="X1599" s="6">
        <f t="shared" si="199"/>
        <v>2</v>
      </c>
      <c r="Y1599" s="6" t="str">
        <f t="shared" si="200"/>
        <v>Saturday</v>
      </c>
      <c r="Z1599" s="6" t="str">
        <f t="shared" si="201"/>
        <v>Monday</v>
      </c>
    </row>
    <row r="1600" spans="1:26" x14ac:dyDescent="0.25">
      <c r="A1600" s="6">
        <f t="shared" si="190"/>
        <v>1599</v>
      </c>
      <c r="B1600" s="6" t="s">
        <v>2183</v>
      </c>
      <c r="C1600" s="7">
        <v>45863</v>
      </c>
      <c r="D1600" s="7">
        <v>45869</v>
      </c>
      <c r="E1600" s="24">
        <v>231</v>
      </c>
      <c r="F1600" s="26">
        <f t="shared" si="189"/>
        <v>231</v>
      </c>
      <c r="G1600" s="8">
        <v>155509</v>
      </c>
      <c r="H1600" s="8"/>
      <c r="I1600" s="8">
        <v>1</v>
      </c>
      <c r="J1600" s="8">
        <v>1</v>
      </c>
      <c r="K1600" s="8">
        <f t="shared" si="195"/>
        <v>0</v>
      </c>
      <c r="L1600" s="6" t="s">
        <v>2218</v>
      </c>
      <c r="M1600" s="7">
        <v>45871</v>
      </c>
      <c r="N1600" s="9">
        <v>23408</v>
      </c>
      <c r="O1600" s="6" t="s">
        <v>853</v>
      </c>
      <c r="P1600" s="54">
        <v>58153982865</v>
      </c>
      <c r="Q1600" s="54" t="s">
        <v>46</v>
      </c>
      <c r="R1600" s="10">
        <v>4</v>
      </c>
      <c r="S1600" s="40"/>
      <c r="T1600" s="6" t="s">
        <v>24</v>
      </c>
      <c r="U1600" s="6" t="str">
        <f>VLOOKUP(O1600,'Customer List'!B:C,2,)</f>
        <v>Hyderabad</v>
      </c>
      <c r="V1600" s="47"/>
      <c r="W1600" s="7">
        <v>45873</v>
      </c>
      <c r="X1600" s="6">
        <f t="shared" si="199"/>
        <v>2</v>
      </c>
      <c r="Y1600" s="6" t="str">
        <f t="shared" si="200"/>
        <v>Saturday</v>
      </c>
      <c r="Z1600" s="6" t="str">
        <f t="shared" si="201"/>
        <v>Monday</v>
      </c>
    </row>
    <row r="1601" spans="1:26" x14ac:dyDescent="0.25">
      <c r="A1601" s="6">
        <f t="shared" si="190"/>
        <v>1600</v>
      </c>
      <c r="B1601" s="6" t="s">
        <v>2183</v>
      </c>
      <c r="C1601" s="7">
        <v>45863</v>
      </c>
      <c r="D1601" s="7">
        <v>45869</v>
      </c>
      <c r="E1601" s="24">
        <v>38.5</v>
      </c>
      <c r="F1601" s="26">
        <f t="shared" si="189"/>
        <v>38.5</v>
      </c>
      <c r="G1601" s="8">
        <v>300306</v>
      </c>
      <c r="H1601" s="8"/>
      <c r="I1601" s="8">
        <v>1</v>
      </c>
      <c r="J1601" s="8">
        <v>1</v>
      </c>
      <c r="K1601" s="8">
        <f t="shared" si="195"/>
        <v>0</v>
      </c>
      <c r="L1601" s="6" t="s">
        <v>2260</v>
      </c>
      <c r="M1601" s="7">
        <v>45873</v>
      </c>
      <c r="N1601" s="9">
        <v>5285.5</v>
      </c>
      <c r="O1601" s="6" t="s">
        <v>1068</v>
      </c>
      <c r="P1601" s="54" t="s">
        <v>2096</v>
      </c>
      <c r="Q1601" s="54" t="s">
        <v>861</v>
      </c>
      <c r="R1601" s="10">
        <v>4</v>
      </c>
      <c r="S1601" s="40"/>
      <c r="T1601" s="6" t="s">
        <v>24</v>
      </c>
      <c r="U1601" s="6" t="str">
        <f>VLOOKUP(O1601,'Customer List'!B:C,2,)</f>
        <v>Delhi</v>
      </c>
      <c r="V1601" s="47"/>
      <c r="W1601" s="7"/>
      <c r="X1601" s="6" t="str">
        <f t="shared" si="199"/>
        <v/>
      </c>
      <c r="Y1601" s="6" t="str">
        <f t="shared" si="200"/>
        <v>Monday</v>
      </c>
      <c r="Z1601" s="6" t="str">
        <f t="shared" si="201"/>
        <v/>
      </c>
    </row>
    <row r="1602" spans="1:26" x14ac:dyDescent="0.25">
      <c r="A1602" s="6">
        <f t="shared" si="190"/>
        <v>1601</v>
      </c>
      <c r="B1602" s="6" t="s">
        <v>2183</v>
      </c>
      <c r="C1602" s="7">
        <v>45863</v>
      </c>
      <c r="D1602" s="7">
        <v>45869</v>
      </c>
      <c r="E1602" s="24">
        <v>35</v>
      </c>
      <c r="F1602" s="26">
        <f t="shared" si="189"/>
        <v>35</v>
      </c>
      <c r="G1602" s="8">
        <v>300406</v>
      </c>
      <c r="H1602" s="8"/>
      <c r="I1602" s="8">
        <v>1</v>
      </c>
      <c r="J1602" s="8">
        <v>1</v>
      </c>
      <c r="K1602" s="8">
        <f t="shared" si="195"/>
        <v>0</v>
      </c>
      <c r="L1602" s="6" t="s">
        <v>2213</v>
      </c>
      <c r="M1602" s="7">
        <v>45871</v>
      </c>
      <c r="N1602" s="9">
        <v>5425</v>
      </c>
      <c r="O1602" s="6" t="s">
        <v>906</v>
      </c>
      <c r="P1602" s="54">
        <v>58153984534</v>
      </c>
      <c r="Q1602" s="54" t="s">
        <v>46</v>
      </c>
      <c r="R1602" s="10">
        <v>4</v>
      </c>
      <c r="S1602" s="40"/>
      <c r="T1602" s="6" t="s">
        <v>24</v>
      </c>
      <c r="U1602" s="6" t="str">
        <f>VLOOKUP(O1602,'Customer List'!B:C,2,)</f>
        <v>Banglore</v>
      </c>
      <c r="V1602" s="47"/>
      <c r="W1602" s="7">
        <v>45873</v>
      </c>
      <c r="X1602" s="6">
        <f t="shared" si="199"/>
        <v>2</v>
      </c>
      <c r="Y1602" s="6" t="str">
        <f t="shared" si="200"/>
        <v>Saturday</v>
      </c>
      <c r="Z1602" s="6" t="str">
        <f t="shared" si="201"/>
        <v>Monday</v>
      </c>
    </row>
    <row r="1603" spans="1:26" x14ac:dyDescent="0.25">
      <c r="A1603" s="6">
        <f t="shared" si="190"/>
        <v>1602</v>
      </c>
      <c r="B1603" s="6" t="s">
        <v>2183</v>
      </c>
      <c r="C1603" s="7">
        <v>45863</v>
      </c>
      <c r="D1603" s="7">
        <v>45869</v>
      </c>
      <c r="E1603" s="24">
        <v>234.5</v>
      </c>
      <c r="F1603" s="26">
        <f t="shared" si="189"/>
        <v>234.5</v>
      </c>
      <c r="G1603" s="8">
        <v>300922</v>
      </c>
      <c r="H1603" s="8"/>
      <c r="I1603" s="8">
        <v>1</v>
      </c>
      <c r="J1603" s="8">
        <v>1</v>
      </c>
      <c r="K1603" s="8">
        <f t="shared" si="195"/>
        <v>0</v>
      </c>
      <c r="L1603" s="6" t="s">
        <v>2260</v>
      </c>
      <c r="M1603" s="7">
        <v>45873</v>
      </c>
      <c r="N1603" s="9">
        <v>32193.5</v>
      </c>
      <c r="O1603" s="6" t="s">
        <v>1068</v>
      </c>
      <c r="P1603" s="54" t="s">
        <v>2096</v>
      </c>
      <c r="Q1603" s="54" t="s">
        <v>861</v>
      </c>
      <c r="R1603" s="10">
        <v>4</v>
      </c>
      <c r="S1603" s="40"/>
      <c r="T1603" s="6" t="s">
        <v>24</v>
      </c>
      <c r="U1603" s="6" t="str">
        <f>VLOOKUP(O1603,'Customer List'!B:C,2,)</f>
        <v>Delhi</v>
      </c>
      <c r="V1603" s="47"/>
      <c r="W1603" s="7"/>
      <c r="X1603" s="6" t="str">
        <f t="shared" si="199"/>
        <v/>
      </c>
      <c r="Y1603" s="6" t="str">
        <f t="shared" si="200"/>
        <v>Monday</v>
      </c>
      <c r="Z1603" s="6" t="str">
        <f t="shared" si="201"/>
        <v/>
      </c>
    </row>
    <row r="1604" spans="1:26" x14ac:dyDescent="0.25">
      <c r="A1604" s="6">
        <f t="shared" si="190"/>
        <v>1603</v>
      </c>
      <c r="B1604" s="6" t="s">
        <v>2183</v>
      </c>
      <c r="C1604" s="7">
        <v>45863</v>
      </c>
      <c r="D1604" s="7">
        <v>45869</v>
      </c>
      <c r="E1604" s="24">
        <v>204.4</v>
      </c>
      <c r="F1604" s="26">
        <f t="shared" si="189"/>
        <v>204.4</v>
      </c>
      <c r="G1604" s="8">
        <v>301016</v>
      </c>
      <c r="H1604" s="8"/>
      <c r="I1604" s="8">
        <v>1</v>
      </c>
      <c r="J1604" s="8">
        <v>1</v>
      </c>
      <c r="K1604" s="8">
        <f t="shared" si="195"/>
        <v>0</v>
      </c>
      <c r="L1604" s="6" t="s">
        <v>2203</v>
      </c>
      <c r="M1604" s="7">
        <v>45871</v>
      </c>
      <c r="N1604" s="9">
        <v>31682</v>
      </c>
      <c r="O1604" s="6" t="s">
        <v>2070</v>
      </c>
      <c r="P1604" s="54">
        <v>58153983650</v>
      </c>
      <c r="Q1604" s="54" t="s">
        <v>46</v>
      </c>
      <c r="R1604" s="10">
        <v>4</v>
      </c>
      <c r="S1604" s="40"/>
      <c r="T1604" s="6" t="s">
        <v>24</v>
      </c>
      <c r="U1604" s="6" t="str">
        <f>VLOOKUP(O1604,'Customer List'!B:C,2,)</f>
        <v>Banglore</v>
      </c>
      <c r="V1604" s="47"/>
      <c r="W1604" s="7">
        <v>45873</v>
      </c>
      <c r="X1604" s="6">
        <f t="shared" si="199"/>
        <v>2</v>
      </c>
      <c r="Y1604" s="6" t="str">
        <f t="shared" si="200"/>
        <v>Saturday</v>
      </c>
      <c r="Z1604" s="6" t="str">
        <f t="shared" si="201"/>
        <v>Monday</v>
      </c>
    </row>
    <row r="1605" spans="1:26" x14ac:dyDescent="0.25">
      <c r="A1605" s="6">
        <f t="shared" si="190"/>
        <v>1604</v>
      </c>
      <c r="B1605" s="6" t="s">
        <v>2183</v>
      </c>
      <c r="C1605" s="7">
        <v>45863</v>
      </c>
      <c r="D1605" s="7">
        <v>45869</v>
      </c>
      <c r="E1605" s="24">
        <v>242.9</v>
      </c>
      <c r="F1605" s="26">
        <f t="shared" ref="F1605:F1668" si="202">E1605*I1605</f>
        <v>485.8</v>
      </c>
      <c r="G1605" s="8">
        <v>301852</v>
      </c>
      <c r="H1605" s="8"/>
      <c r="I1605" s="8">
        <v>2</v>
      </c>
      <c r="J1605" s="8">
        <v>2</v>
      </c>
      <c r="K1605" s="8">
        <f t="shared" si="195"/>
        <v>0</v>
      </c>
      <c r="L1605" s="6" t="s">
        <v>2213</v>
      </c>
      <c r="M1605" s="7">
        <v>45871</v>
      </c>
      <c r="N1605" s="9">
        <v>75299</v>
      </c>
      <c r="O1605" s="6" t="s">
        <v>906</v>
      </c>
      <c r="P1605" s="54">
        <v>58153984534</v>
      </c>
      <c r="Q1605" s="54" t="s">
        <v>46</v>
      </c>
      <c r="R1605" s="10">
        <v>4</v>
      </c>
      <c r="S1605" s="40"/>
      <c r="T1605" s="6" t="s">
        <v>24</v>
      </c>
      <c r="U1605" s="6" t="str">
        <f>VLOOKUP(O1605,'Customer List'!B:C,2,)</f>
        <v>Banglore</v>
      </c>
      <c r="V1605" s="47"/>
      <c r="W1605" s="7">
        <v>45873</v>
      </c>
      <c r="X1605" s="6">
        <f t="shared" si="199"/>
        <v>2</v>
      </c>
      <c r="Y1605" s="6" t="str">
        <f t="shared" si="200"/>
        <v>Saturday</v>
      </c>
      <c r="Z1605" s="6" t="str">
        <f t="shared" si="201"/>
        <v>Monday</v>
      </c>
    </row>
    <row r="1606" spans="1:26" x14ac:dyDescent="0.25">
      <c r="A1606" s="6">
        <f t="shared" si="190"/>
        <v>1605</v>
      </c>
      <c r="B1606" s="6" t="s">
        <v>2183</v>
      </c>
      <c r="C1606" s="7">
        <v>45863</v>
      </c>
      <c r="D1606" s="7">
        <v>45869</v>
      </c>
      <c r="E1606" s="24">
        <v>133.69999999999999</v>
      </c>
      <c r="F1606" s="26">
        <f t="shared" si="202"/>
        <v>133.69999999999999</v>
      </c>
      <c r="G1606" s="8">
        <v>301904</v>
      </c>
      <c r="H1606" s="8"/>
      <c r="I1606" s="8">
        <v>1</v>
      </c>
      <c r="J1606" s="8">
        <v>1</v>
      </c>
      <c r="K1606" s="8">
        <f t="shared" si="195"/>
        <v>0</v>
      </c>
      <c r="L1606" s="6" t="s">
        <v>2378</v>
      </c>
      <c r="M1606" s="7">
        <v>45881</v>
      </c>
      <c r="N1606" s="9">
        <v>28124.75</v>
      </c>
      <c r="O1606" s="6" t="s">
        <v>36</v>
      </c>
      <c r="P1606" s="54" t="s">
        <v>2096</v>
      </c>
      <c r="Q1606" s="54" t="s">
        <v>643</v>
      </c>
      <c r="R1606" s="10">
        <v>4</v>
      </c>
      <c r="S1606" s="40"/>
      <c r="T1606" s="6" t="s">
        <v>24</v>
      </c>
      <c r="U1606" s="6" t="str">
        <f>VLOOKUP(O1606,'Customer List'!B:C,2,)</f>
        <v>Delhi</v>
      </c>
      <c r="V1606" s="47"/>
      <c r="W1606" s="7"/>
      <c r="X1606" s="6" t="str">
        <f t="shared" si="199"/>
        <v/>
      </c>
      <c r="Y1606" s="6" t="str">
        <f t="shared" si="200"/>
        <v>Tuesday</v>
      </c>
      <c r="Z1606" s="6" t="str">
        <f t="shared" si="201"/>
        <v/>
      </c>
    </row>
    <row r="1607" spans="1:26" x14ac:dyDescent="0.25">
      <c r="A1607" s="6">
        <f t="shared" si="190"/>
        <v>1606</v>
      </c>
      <c r="B1607" s="6" t="s">
        <v>2183</v>
      </c>
      <c r="C1607" s="7">
        <v>45863</v>
      </c>
      <c r="D1607" s="7">
        <v>45869</v>
      </c>
      <c r="E1607" s="24">
        <v>282</v>
      </c>
      <c r="F1607" s="26">
        <f t="shared" si="202"/>
        <v>564</v>
      </c>
      <c r="G1607" s="8">
        <v>302048</v>
      </c>
      <c r="H1607" s="8"/>
      <c r="I1607" s="8">
        <v>2</v>
      </c>
      <c r="J1607" s="8">
        <v>2</v>
      </c>
      <c r="K1607" s="8">
        <f t="shared" si="195"/>
        <v>0</v>
      </c>
      <c r="L1607" s="6" t="s">
        <v>2213</v>
      </c>
      <c r="M1607" s="7">
        <v>45871</v>
      </c>
      <c r="N1607" s="9">
        <v>81592</v>
      </c>
      <c r="O1607" s="6" t="s">
        <v>906</v>
      </c>
      <c r="P1607" s="54">
        <v>58153984534</v>
      </c>
      <c r="Q1607" s="54" t="s">
        <v>46</v>
      </c>
      <c r="R1607" s="10">
        <v>4</v>
      </c>
      <c r="S1607" s="40"/>
      <c r="T1607" s="6" t="s">
        <v>24</v>
      </c>
      <c r="U1607" s="6" t="str">
        <f>VLOOKUP(O1607,'Customer List'!B:C,2,)</f>
        <v>Banglore</v>
      </c>
      <c r="V1607" s="47"/>
      <c r="W1607" s="7">
        <v>45873</v>
      </c>
      <c r="X1607" s="6">
        <f t="shared" si="199"/>
        <v>2</v>
      </c>
      <c r="Y1607" s="6" t="str">
        <f t="shared" si="200"/>
        <v>Saturday</v>
      </c>
      <c r="Z1607" s="6" t="str">
        <f t="shared" si="201"/>
        <v>Monday</v>
      </c>
    </row>
    <row r="1608" spans="1:26" x14ac:dyDescent="0.25">
      <c r="A1608" s="6">
        <f t="shared" si="190"/>
        <v>1607</v>
      </c>
      <c r="B1608" s="6" t="s">
        <v>2183</v>
      </c>
      <c r="C1608" s="7">
        <v>45863</v>
      </c>
      <c r="D1608" s="7">
        <v>45869</v>
      </c>
      <c r="E1608" s="24">
        <v>297</v>
      </c>
      <c r="F1608" s="26">
        <f t="shared" si="202"/>
        <v>594</v>
      </c>
      <c r="G1608" s="8">
        <v>302336</v>
      </c>
      <c r="H1608" s="8"/>
      <c r="I1608" s="8">
        <v>2</v>
      </c>
      <c r="J1608" s="8">
        <v>2</v>
      </c>
      <c r="K1608" s="8">
        <f t="shared" si="195"/>
        <v>0</v>
      </c>
      <c r="L1608" s="6" t="s">
        <v>2213</v>
      </c>
      <c r="M1608" s="7">
        <v>45871</v>
      </c>
      <c r="N1608" s="9">
        <v>85932</v>
      </c>
      <c r="O1608" s="6" t="s">
        <v>906</v>
      </c>
      <c r="P1608" s="54">
        <v>58153984534</v>
      </c>
      <c r="Q1608" s="54" t="s">
        <v>46</v>
      </c>
      <c r="R1608" s="10">
        <v>4</v>
      </c>
      <c r="S1608" s="40"/>
      <c r="T1608" s="6" t="s">
        <v>24</v>
      </c>
      <c r="U1608" s="6" t="str">
        <f>VLOOKUP(O1608,'Customer List'!B:C,2,)</f>
        <v>Banglore</v>
      </c>
      <c r="V1608" s="47"/>
      <c r="W1608" s="7">
        <v>45873</v>
      </c>
      <c r="X1608" s="6">
        <f t="shared" si="199"/>
        <v>2</v>
      </c>
      <c r="Y1608" s="6" t="str">
        <f t="shared" si="200"/>
        <v>Saturday</v>
      </c>
      <c r="Z1608" s="6" t="str">
        <f t="shared" si="201"/>
        <v>Monday</v>
      </c>
    </row>
    <row r="1609" spans="1:26" x14ac:dyDescent="0.25">
      <c r="A1609" s="6">
        <f t="shared" si="190"/>
        <v>1608</v>
      </c>
      <c r="B1609" s="6" t="s">
        <v>2183</v>
      </c>
      <c r="C1609" s="7">
        <v>45863</v>
      </c>
      <c r="D1609" s="7">
        <v>45869</v>
      </c>
      <c r="E1609" s="24">
        <v>318</v>
      </c>
      <c r="F1609" s="26">
        <f t="shared" si="202"/>
        <v>318</v>
      </c>
      <c r="G1609" s="8">
        <v>302828</v>
      </c>
      <c r="H1609" s="8"/>
      <c r="I1609" s="8">
        <v>1</v>
      </c>
      <c r="J1609" s="8">
        <v>1</v>
      </c>
      <c r="K1609" s="8">
        <f t="shared" si="195"/>
        <v>0</v>
      </c>
      <c r="L1609" s="6" t="s">
        <v>2202</v>
      </c>
      <c r="M1609" s="7">
        <v>45871</v>
      </c>
      <c r="N1609" s="9">
        <v>39432</v>
      </c>
      <c r="O1609" s="6" t="s">
        <v>2070</v>
      </c>
      <c r="P1609" s="54">
        <v>58153983650</v>
      </c>
      <c r="Q1609" s="54" t="s">
        <v>46</v>
      </c>
      <c r="R1609" s="10">
        <v>4</v>
      </c>
      <c r="S1609" s="40"/>
      <c r="T1609" s="6" t="s">
        <v>24</v>
      </c>
      <c r="U1609" s="6" t="str">
        <f>VLOOKUP(O1609,'Customer List'!B:C,2,)</f>
        <v>Banglore</v>
      </c>
      <c r="V1609" s="47"/>
      <c r="W1609" s="7">
        <v>45873</v>
      </c>
      <c r="X1609" s="6">
        <f t="shared" si="199"/>
        <v>2</v>
      </c>
      <c r="Y1609" s="6" t="str">
        <f t="shared" si="200"/>
        <v>Saturday</v>
      </c>
      <c r="Z1609" s="6" t="str">
        <f t="shared" si="201"/>
        <v>Monday</v>
      </c>
    </row>
    <row r="1610" spans="1:26" x14ac:dyDescent="0.25">
      <c r="A1610" s="6">
        <f t="shared" si="190"/>
        <v>1609</v>
      </c>
      <c r="B1610" s="6" t="s">
        <v>2183</v>
      </c>
      <c r="C1610" s="7">
        <v>45863</v>
      </c>
      <c r="D1610" s="7">
        <v>45869</v>
      </c>
      <c r="E1610" s="24">
        <v>185.5</v>
      </c>
      <c r="F1610" s="26">
        <f t="shared" si="202"/>
        <v>185.5</v>
      </c>
      <c r="G1610" s="8">
        <v>304024</v>
      </c>
      <c r="H1610" s="8"/>
      <c r="I1610" s="8">
        <v>1</v>
      </c>
      <c r="J1610" s="8">
        <v>1</v>
      </c>
      <c r="K1610" s="8">
        <f t="shared" si="195"/>
        <v>0</v>
      </c>
      <c r="L1610" s="6" t="s">
        <v>2208</v>
      </c>
      <c r="M1610" s="7">
        <v>45871</v>
      </c>
      <c r="N1610" s="9">
        <v>30806</v>
      </c>
      <c r="O1610" s="6" t="s">
        <v>294</v>
      </c>
      <c r="P1610" s="54">
        <v>58153983241</v>
      </c>
      <c r="Q1610" s="54" t="s">
        <v>46</v>
      </c>
      <c r="R1610" s="10">
        <v>4</v>
      </c>
      <c r="S1610" s="40"/>
      <c r="T1610" s="6" t="s">
        <v>24</v>
      </c>
      <c r="U1610" s="6" t="str">
        <f>VLOOKUP(O1610,'Customer List'!B:C,2,)</f>
        <v>Banglore</v>
      </c>
      <c r="V1610" s="47"/>
      <c r="W1610" s="7">
        <v>45873</v>
      </c>
      <c r="X1610" s="6">
        <f t="shared" si="199"/>
        <v>2</v>
      </c>
      <c r="Y1610" s="6" t="str">
        <f t="shared" si="200"/>
        <v>Saturday</v>
      </c>
      <c r="Z1610" s="6" t="str">
        <f t="shared" si="201"/>
        <v>Monday</v>
      </c>
    </row>
    <row r="1611" spans="1:26" x14ac:dyDescent="0.25">
      <c r="A1611" s="6">
        <f t="shared" si="190"/>
        <v>1610</v>
      </c>
      <c r="B1611" s="6" t="s">
        <v>2183</v>
      </c>
      <c r="C1611" s="7">
        <v>45863</v>
      </c>
      <c r="D1611" s="7">
        <v>45869</v>
      </c>
      <c r="E1611" s="24">
        <v>326.25</v>
      </c>
      <c r="F1611" s="26">
        <f t="shared" si="202"/>
        <v>652.5</v>
      </c>
      <c r="G1611" s="8">
        <v>306742</v>
      </c>
      <c r="H1611" s="8"/>
      <c r="I1611" s="8">
        <v>2</v>
      </c>
      <c r="J1611" s="8">
        <v>2</v>
      </c>
      <c r="K1611" s="8">
        <f t="shared" si="195"/>
        <v>0</v>
      </c>
      <c r="L1611" s="6" t="s">
        <v>2213</v>
      </c>
      <c r="M1611" s="7">
        <v>45871</v>
      </c>
      <c r="N1611" s="9">
        <v>94395</v>
      </c>
      <c r="O1611" s="6" t="s">
        <v>906</v>
      </c>
      <c r="P1611" s="54">
        <v>58153984534</v>
      </c>
      <c r="Q1611" s="54" t="s">
        <v>46</v>
      </c>
      <c r="R1611" s="10">
        <v>4</v>
      </c>
      <c r="S1611" s="40"/>
      <c r="T1611" s="6" t="s">
        <v>24</v>
      </c>
      <c r="U1611" s="6" t="str">
        <f>VLOOKUP(O1611,'Customer List'!B:C,2,)</f>
        <v>Banglore</v>
      </c>
      <c r="V1611" s="47"/>
      <c r="W1611" s="7">
        <v>45873</v>
      </c>
      <c r="X1611" s="6">
        <f t="shared" si="199"/>
        <v>2</v>
      </c>
      <c r="Y1611" s="6" t="str">
        <f t="shared" si="200"/>
        <v>Saturday</v>
      </c>
      <c r="Z1611" s="6" t="str">
        <f t="shared" si="201"/>
        <v>Monday</v>
      </c>
    </row>
    <row r="1612" spans="1:26" x14ac:dyDescent="0.25">
      <c r="A1612" s="6">
        <f t="shared" si="190"/>
        <v>1611</v>
      </c>
      <c r="B1612" s="6" t="s">
        <v>2183</v>
      </c>
      <c r="C1612" s="7">
        <v>45863</v>
      </c>
      <c r="D1612" s="7">
        <v>45869</v>
      </c>
      <c r="E1612" s="24">
        <v>330</v>
      </c>
      <c r="F1612" s="26">
        <f t="shared" si="202"/>
        <v>330</v>
      </c>
      <c r="G1612" s="8">
        <v>307642</v>
      </c>
      <c r="H1612" s="8"/>
      <c r="I1612" s="8">
        <v>1</v>
      </c>
      <c r="J1612" s="8"/>
      <c r="K1612" s="8">
        <f t="shared" si="195"/>
        <v>1</v>
      </c>
      <c r="L1612" s="6"/>
      <c r="M1612" s="7"/>
      <c r="N1612" s="9"/>
      <c r="O1612" s="6" t="s">
        <v>631</v>
      </c>
      <c r="P1612" s="54"/>
      <c r="Q1612" s="54"/>
      <c r="R1612" s="10">
        <v>4</v>
      </c>
      <c r="S1612" s="40"/>
      <c r="T1612" s="6" t="s">
        <v>24</v>
      </c>
      <c r="U1612" s="6" t="str">
        <f>VLOOKUP(O1612,'Customer List'!B:C,2,)</f>
        <v>Delhi</v>
      </c>
      <c r="V1612" s="47" t="s">
        <v>611</v>
      </c>
      <c r="W1612" s="7"/>
      <c r="X1612" s="6" t="str">
        <f t="shared" si="199"/>
        <v/>
      </c>
      <c r="Y1612" s="6" t="str">
        <f t="shared" si="200"/>
        <v/>
      </c>
      <c r="Z1612" s="6" t="str">
        <f t="shared" si="201"/>
        <v/>
      </c>
    </row>
    <row r="1613" spans="1:26" x14ac:dyDescent="0.25">
      <c r="A1613" s="6">
        <f t="shared" ref="A1613:A1676" si="203">A1612+1</f>
        <v>1612</v>
      </c>
      <c r="B1613" s="6" t="s">
        <v>2183</v>
      </c>
      <c r="C1613" s="7">
        <v>45863</v>
      </c>
      <c r="D1613" s="7">
        <v>45869</v>
      </c>
      <c r="E1613" s="24">
        <v>77</v>
      </c>
      <c r="F1613" s="26">
        <f t="shared" si="202"/>
        <v>77</v>
      </c>
      <c r="G1613" s="8">
        <v>308703</v>
      </c>
      <c r="H1613" s="8"/>
      <c r="I1613" s="8">
        <v>1</v>
      </c>
      <c r="J1613" s="8">
        <v>1</v>
      </c>
      <c r="K1613" s="8">
        <f t="shared" si="195"/>
        <v>0</v>
      </c>
      <c r="L1613" s="6" t="s">
        <v>2210</v>
      </c>
      <c r="M1613" s="7">
        <v>45871</v>
      </c>
      <c r="N1613" s="9">
        <v>11935</v>
      </c>
      <c r="O1613" s="6" t="s">
        <v>301</v>
      </c>
      <c r="P1613" s="54">
        <v>58153982574</v>
      </c>
      <c r="Q1613" s="54" t="s">
        <v>46</v>
      </c>
      <c r="R1613" s="10">
        <v>4</v>
      </c>
      <c r="S1613" s="40"/>
      <c r="T1613" s="6" t="s">
        <v>24</v>
      </c>
      <c r="U1613" s="6" t="str">
        <f>VLOOKUP(O1613,'Customer List'!B:C,2,)</f>
        <v>Kerala</v>
      </c>
      <c r="V1613" s="47"/>
      <c r="W1613" s="7">
        <v>45874</v>
      </c>
      <c r="X1613" s="6">
        <f t="shared" si="199"/>
        <v>3</v>
      </c>
      <c r="Y1613" s="6" t="str">
        <f t="shared" si="200"/>
        <v>Saturday</v>
      </c>
      <c r="Z1613" s="6" t="str">
        <f t="shared" si="201"/>
        <v>Tuesday</v>
      </c>
    </row>
    <row r="1614" spans="1:26" x14ac:dyDescent="0.25">
      <c r="A1614" s="6">
        <f t="shared" si="203"/>
        <v>1613</v>
      </c>
      <c r="B1614" s="6" t="s">
        <v>2183</v>
      </c>
      <c r="C1614" s="7">
        <v>45863</v>
      </c>
      <c r="D1614" s="7">
        <v>45869</v>
      </c>
      <c r="E1614" s="24">
        <v>97.3</v>
      </c>
      <c r="F1614" s="26">
        <f t="shared" si="202"/>
        <v>97.3</v>
      </c>
      <c r="G1614" s="8">
        <v>313205</v>
      </c>
      <c r="H1614" s="8"/>
      <c r="I1614" s="8">
        <v>1</v>
      </c>
      <c r="J1614" s="8">
        <v>1</v>
      </c>
      <c r="K1614" s="8">
        <f t="shared" si="195"/>
        <v>0</v>
      </c>
      <c r="L1614" s="6" t="s">
        <v>2502</v>
      </c>
      <c r="M1614" s="7">
        <v>45890</v>
      </c>
      <c r="N1614" s="9">
        <v>15512.4</v>
      </c>
      <c r="O1614" s="6" t="s">
        <v>2181</v>
      </c>
      <c r="P1614" s="54"/>
      <c r="Q1614" s="54"/>
      <c r="R1614" s="10">
        <v>4</v>
      </c>
      <c r="S1614" s="40"/>
      <c r="T1614" s="6" t="s">
        <v>24</v>
      </c>
      <c r="U1614" s="6" t="str">
        <f>VLOOKUP(O1614,'Customer List'!B:C,2,)</f>
        <v>DELHI</v>
      </c>
      <c r="V1614" s="47"/>
      <c r="W1614" s="7"/>
      <c r="X1614" s="6" t="str">
        <f t="shared" si="199"/>
        <v/>
      </c>
      <c r="Y1614" s="6" t="str">
        <f t="shared" si="200"/>
        <v>Thursday</v>
      </c>
      <c r="Z1614" s="6" t="str">
        <f t="shared" si="201"/>
        <v/>
      </c>
    </row>
    <row r="1615" spans="1:26" x14ac:dyDescent="0.25">
      <c r="A1615" s="6">
        <f t="shared" si="203"/>
        <v>1614</v>
      </c>
      <c r="B1615" s="6" t="s">
        <v>2183</v>
      </c>
      <c r="C1615" s="7">
        <v>45863</v>
      </c>
      <c r="D1615" s="7">
        <v>45869</v>
      </c>
      <c r="E1615" s="24">
        <v>111.3</v>
      </c>
      <c r="F1615" s="26">
        <f t="shared" si="202"/>
        <v>111.3</v>
      </c>
      <c r="G1615" s="8">
        <v>313225</v>
      </c>
      <c r="H1615" s="8"/>
      <c r="I1615" s="8">
        <v>1</v>
      </c>
      <c r="J1615" s="8">
        <v>1</v>
      </c>
      <c r="K1615" s="8">
        <f t="shared" si="195"/>
        <v>0</v>
      </c>
      <c r="L1615" s="6" t="s">
        <v>2256</v>
      </c>
      <c r="M1615" s="7">
        <v>45871</v>
      </c>
      <c r="N1615" s="9">
        <v>15105</v>
      </c>
      <c r="O1615" s="6" t="s">
        <v>219</v>
      </c>
      <c r="P1615" s="54" t="s">
        <v>1144</v>
      </c>
      <c r="Q1615" s="54" t="s">
        <v>1144</v>
      </c>
      <c r="R1615" s="10">
        <v>4</v>
      </c>
      <c r="S1615" s="40"/>
      <c r="T1615" s="6" t="s">
        <v>24</v>
      </c>
      <c r="U1615" s="6" t="str">
        <f>VLOOKUP(O1615,'Customer List'!B:C,2,)</f>
        <v>Delhi</v>
      </c>
      <c r="V1615" s="47"/>
      <c r="W1615" s="7"/>
      <c r="X1615" s="6" t="str">
        <f t="shared" si="199"/>
        <v/>
      </c>
      <c r="Y1615" s="6" t="str">
        <f t="shared" si="200"/>
        <v>Saturday</v>
      </c>
      <c r="Z1615" s="6" t="str">
        <f t="shared" si="201"/>
        <v/>
      </c>
    </row>
    <row r="1616" spans="1:26" x14ac:dyDescent="0.25">
      <c r="A1616" s="6">
        <f t="shared" si="203"/>
        <v>1615</v>
      </c>
      <c r="B1616" s="6" t="s">
        <v>2183</v>
      </c>
      <c r="C1616" s="7">
        <v>45863</v>
      </c>
      <c r="D1616" s="7">
        <v>45869</v>
      </c>
      <c r="E1616" s="24">
        <v>267.39999999999998</v>
      </c>
      <c r="F1616" s="26">
        <f t="shared" si="202"/>
        <v>267.39999999999998</v>
      </c>
      <c r="G1616" s="8">
        <v>314512</v>
      </c>
      <c r="H1616" s="8"/>
      <c r="I1616" s="8">
        <v>1</v>
      </c>
      <c r="J1616" s="8">
        <v>1</v>
      </c>
      <c r="K1616" s="8">
        <f t="shared" si="195"/>
        <v>0</v>
      </c>
      <c r="L1616" s="6" t="s">
        <v>2330</v>
      </c>
      <c r="M1616" s="7">
        <v>45877</v>
      </c>
      <c r="N1616" s="9">
        <v>44407.5</v>
      </c>
      <c r="O1616" s="6" t="s">
        <v>916</v>
      </c>
      <c r="P1616" s="54" t="s">
        <v>2096</v>
      </c>
      <c r="Q1616" s="54" t="s">
        <v>861</v>
      </c>
      <c r="R1616" s="10">
        <v>4</v>
      </c>
      <c r="S1616" s="40"/>
      <c r="T1616" s="6" t="s">
        <v>24</v>
      </c>
      <c r="U1616" s="6" t="str">
        <f>VLOOKUP(O1616,'Customer List'!B:C,2,)</f>
        <v>Delhi</v>
      </c>
      <c r="V1616" s="47"/>
      <c r="W1616" s="7"/>
      <c r="X1616" s="6" t="str">
        <f t="shared" si="199"/>
        <v/>
      </c>
      <c r="Y1616" s="6" t="str">
        <f t="shared" si="200"/>
        <v>Friday</v>
      </c>
      <c r="Z1616" s="6" t="str">
        <f t="shared" si="201"/>
        <v/>
      </c>
    </row>
    <row r="1617" spans="1:26" x14ac:dyDescent="0.25">
      <c r="A1617" s="6">
        <f t="shared" si="203"/>
        <v>1616</v>
      </c>
      <c r="B1617" s="6" t="s">
        <v>2183</v>
      </c>
      <c r="C1617" s="7">
        <v>45863</v>
      </c>
      <c r="D1617" s="7">
        <v>45869</v>
      </c>
      <c r="E1617" s="24">
        <v>19.600000000000001</v>
      </c>
      <c r="F1617" s="26">
        <f t="shared" si="202"/>
        <v>19.600000000000001</v>
      </c>
      <c r="G1617" s="8">
        <v>317307</v>
      </c>
      <c r="H1617" s="8"/>
      <c r="I1617" s="8">
        <v>1</v>
      </c>
      <c r="J1617" s="8">
        <v>1</v>
      </c>
      <c r="K1617" s="8">
        <f t="shared" si="195"/>
        <v>0</v>
      </c>
      <c r="L1617" s="6" t="s">
        <v>2259</v>
      </c>
      <c r="M1617" s="7">
        <v>45873</v>
      </c>
      <c r="N1617" s="9">
        <v>2821</v>
      </c>
      <c r="O1617" s="6" t="s">
        <v>124</v>
      </c>
      <c r="P1617" s="54" t="s">
        <v>2096</v>
      </c>
      <c r="Q1617" s="54" t="s">
        <v>861</v>
      </c>
      <c r="R1617" s="10">
        <v>4</v>
      </c>
      <c r="S1617" s="40"/>
      <c r="T1617" s="6" t="s">
        <v>24</v>
      </c>
      <c r="U1617" s="6" t="str">
        <f>VLOOKUP(O1617,'Customer List'!B:C,2,)</f>
        <v>Delhi</v>
      </c>
      <c r="V1617" s="47"/>
      <c r="W1617" s="7"/>
      <c r="X1617" s="6" t="str">
        <f t="shared" si="199"/>
        <v/>
      </c>
      <c r="Y1617" s="6" t="str">
        <f t="shared" si="200"/>
        <v>Monday</v>
      </c>
      <c r="Z1617" s="6" t="str">
        <f t="shared" si="201"/>
        <v/>
      </c>
    </row>
    <row r="1618" spans="1:26" x14ac:dyDescent="0.25">
      <c r="A1618" s="6">
        <f t="shared" si="203"/>
        <v>1617</v>
      </c>
      <c r="B1618" s="6" t="s">
        <v>2183</v>
      </c>
      <c r="C1618" s="7">
        <v>45863</v>
      </c>
      <c r="D1618" s="7">
        <v>45869</v>
      </c>
      <c r="E1618" s="24">
        <v>321.75</v>
      </c>
      <c r="F1618" s="26">
        <f t="shared" si="202"/>
        <v>643.5</v>
      </c>
      <c r="G1618" s="8">
        <v>318334</v>
      </c>
      <c r="H1618" s="8"/>
      <c r="I1618" s="8">
        <v>2</v>
      </c>
      <c r="J1618" s="8">
        <v>2</v>
      </c>
      <c r="K1618" s="8">
        <f t="shared" si="195"/>
        <v>0</v>
      </c>
      <c r="L1618" s="6" t="s">
        <v>2213</v>
      </c>
      <c r="M1618" s="7">
        <v>45871</v>
      </c>
      <c r="N1618" s="9">
        <v>93093</v>
      </c>
      <c r="O1618" s="6" t="s">
        <v>906</v>
      </c>
      <c r="P1618" s="54">
        <v>58153984534</v>
      </c>
      <c r="Q1618" s="54" t="s">
        <v>46</v>
      </c>
      <c r="R1618" s="10">
        <v>4</v>
      </c>
      <c r="S1618" s="40"/>
      <c r="T1618" s="6" t="s">
        <v>24</v>
      </c>
      <c r="U1618" s="6" t="str">
        <f>VLOOKUP(O1618,'Customer List'!B:C,2,)</f>
        <v>Banglore</v>
      </c>
      <c r="V1618" s="47"/>
      <c r="W1618" s="7">
        <v>45873</v>
      </c>
      <c r="X1618" s="6">
        <f t="shared" si="199"/>
        <v>2</v>
      </c>
      <c r="Y1618" s="6" t="str">
        <f t="shared" si="200"/>
        <v>Saturday</v>
      </c>
      <c r="Z1618" s="6" t="str">
        <f t="shared" si="201"/>
        <v>Monday</v>
      </c>
    </row>
    <row r="1619" spans="1:26" x14ac:dyDescent="0.25">
      <c r="A1619" s="6">
        <f t="shared" si="203"/>
        <v>1618</v>
      </c>
      <c r="B1619" s="6" t="s">
        <v>2183</v>
      </c>
      <c r="C1619" s="7">
        <v>45863</v>
      </c>
      <c r="D1619" s="7">
        <v>45869</v>
      </c>
      <c r="E1619" s="24">
        <v>179.9</v>
      </c>
      <c r="F1619" s="26">
        <f t="shared" si="202"/>
        <v>179.9</v>
      </c>
      <c r="G1619" s="8">
        <v>321106</v>
      </c>
      <c r="H1619" s="8"/>
      <c r="I1619" s="8">
        <v>1</v>
      </c>
      <c r="J1619" s="8">
        <v>1</v>
      </c>
      <c r="K1619" s="8">
        <f t="shared" si="195"/>
        <v>0</v>
      </c>
      <c r="L1619" s="6" t="s">
        <v>2378</v>
      </c>
      <c r="M1619" s="7">
        <v>45881</v>
      </c>
      <c r="N1619" s="9">
        <v>37843.25</v>
      </c>
      <c r="O1619" s="6" t="s">
        <v>36</v>
      </c>
      <c r="P1619" s="54" t="s">
        <v>2096</v>
      </c>
      <c r="Q1619" s="54" t="s">
        <v>643</v>
      </c>
      <c r="R1619" s="10">
        <v>4</v>
      </c>
      <c r="S1619" s="40"/>
      <c r="T1619" s="6" t="s">
        <v>24</v>
      </c>
      <c r="U1619" s="6" t="str">
        <f>VLOOKUP(O1619,'Customer List'!B:C,2,)</f>
        <v>Delhi</v>
      </c>
      <c r="V1619" s="47"/>
      <c r="W1619" s="7"/>
      <c r="X1619" s="6" t="str">
        <f t="shared" si="199"/>
        <v/>
      </c>
      <c r="Y1619" s="6" t="str">
        <f t="shared" si="200"/>
        <v>Tuesday</v>
      </c>
      <c r="Z1619" s="6" t="str">
        <f t="shared" si="201"/>
        <v/>
      </c>
    </row>
    <row r="1620" spans="1:26" x14ac:dyDescent="0.25">
      <c r="A1620" s="6">
        <f t="shared" si="203"/>
        <v>1619</v>
      </c>
      <c r="B1620" s="6" t="s">
        <v>2183</v>
      </c>
      <c r="C1620" s="7">
        <v>45863</v>
      </c>
      <c r="D1620" s="7">
        <v>45869</v>
      </c>
      <c r="E1620" s="24">
        <v>70.7</v>
      </c>
      <c r="F1620" s="26">
        <f t="shared" si="202"/>
        <v>70.7</v>
      </c>
      <c r="G1620" s="8">
        <v>328107</v>
      </c>
      <c r="H1620" s="8"/>
      <c r="I1620" s="8">
        <v>1</v>
      </c>
      <c r="J1620" s="8">
        <v>1</v>
      </c>
      <c r="K1620" s="8">
        <f t="shared" si="195"/>
        <v>0</v>
      </c>
      <c r="L1620" s="6" t="s">
        <v>2502</v>
      </c>
      <c r="M1620" s="7">
        <v>45890</v>
      </c>
      <c r="N1620" s="9">
        <v>11271.6</v>
      </c>
      <c r="O1620" s="6" t="s">
        <v>2181</v>
      </c>
      <c r="P1620" s="54"/>
      <c r="Q1620" s="54"/>
      <c r="R1620" s="10">
        <v>4</v>
      </c>
      <c r="S1620" s="40"/>
      <c r="T1620" s="6" t="s">
        <v>24</v>
      </c>
      <c r="U1620" s="6" t="str">
        <f>VLOOKUP(O1620,'Customer List'!B:C,2,)</f>
        <v>DELHI</v>
      </c>
      <c r="V1620" s="47"/>
      <c r="W1620" s="7"/>
      <c r="X1620" s="6" t="str">
        <f t="shared" si="199"/>
        <v/>
      </c>
      <c r="Y1620" s="6" t="str">
        <f t="shared" si="200"/>
        <v>Thursday</v>
      </c>
      <c r="Z1620" s="6" t="str">
        <f t="shared" si="201"/>
        <v/>
      </c>
    </row>
    <row r="1621" spans="1:26" x14ac:dyDescent="0.25">
      <c r="A1621" s="6">
        <f t="shared" si="203"/>
        <v>1620</v>
      </c>
      <c r="B1621" s="6" t="s">
        <v>2183</v>
      </c>
      <c r="C1621" s="7">
        <v>45863</v>
      </c>
      <c r="D1621" s="7">
        <v>45869</v>
      </c>
      <c r="E1621" s="24">
        <v>301.5</v>
      </c>
      <c r="F1621" s="26">
        <f t="shared" si="202"/>
        <v>603</v>
      </c>
      <c r="G1621" s="8">
        <v>329932</v>
      </c>
      <c r="H1621" s="8"/>
      <c r="I1621" s="8">
        <v>2</v>
      </c>
      <c r="J1621" s="8">
        <v>2</v>
      </c>
      <c r="K1621" s="8">
        <f t="shared" si="195"/>
        <v>0</v>
      </c>
      <c r="L1621" s="6" t="s">
        <v>2212</v>
      </c>
      <c r="M1621" s="7">
        <v>45871</v>
      </c>
      <c r="N1621" s="9">
        <v>87234</v>
      </c>
      <c r="O1621" s="6" t="s">
        <v>906</v>
      </c>
      <c r="P1621" s="54">
        <v>58153984534</v>
      </c>
      <c r="Q1621" s="54" t="s">
        <v>46</v>
      </c>
      <c r="R1621" s="10">
        <v>4</v>
      </c>
      <c r="S1621" s="40"/>
      <c r="T1621" s="6" t="s">
        <v>24</v>
      </c>
      <c r="U1621" s="6" t="str">
        <f>VLOOKUP(O1621,'Customer List'!B:C,2,)</f>
        <v>Banglore</v>
      </c>
      <c r="V1621" s="47"/>
      <c r="W1621" s="7">
        <v>45873</v>
      </c>
      <c r="X1621" s="6">
        <f t="shared" si="199"/>
        <v>2</v>
      </c>
      <c r="Y1621" s="6" t="str">
        <f t="shared" si="200"/>
        <v>Saturday</v>
      </c>
      <c r="Z1621" s="6" t="str">
        <f t="shared" si="201"/>
        <v>Monday</v>
      </c>
    </row>
    <row r="1622" spans="1:26" x14ac:dyDescent="0.25">
      <c r="A1622" s="6">
        <f t="shared" si="203"/>
        <v>1621</v>
      </c>
      <c r="B1622" s="6" t="s">
        <v>2183</v>
      </c>
      <c r="C1622" s="7">
        <v>45863</v>
      </c>
      <c r="D1622" s="7">
        <v>45869</v>
      </c>
      <c r="E1622" s="24">
        <v>147.69999999999999</v>
      </c>
      <c r="F1622" s="26">
        <f t="shared" si="202"/>
        <v>147.69999999999999</v>
      </c>
      <c r="G1622" s="8">
        <v>331208</v>
      </c>
      <c r="H1622" s="8"/>
      <c r="I1622" s="8">
        <v>1</v>
      </c>
      <c r="J1622" s="8">
        <v>1</v>
      </c>
      <c r="K1622" s="8">
        <f t="shared" si="195"/>
        <v>0</v>
      </c>
      <c r="L1622" s="6" t="s">
        <v>2258</v>
      </c>
      <c r="M1622" s="7">
        <v>45871</v>
      </c>
      <c r="N1622" s="9">
        <v>20256</v>
      </c>
      <c r="O1622" s="6" t="s">
        <v>214</v>
      </c>
      <c r="P1622" s="54" t="s">
        <v>1144</v>
      </c>
      <c r="Q1622" s="54" t="s">
        <v>1144</v>
      </c>
      <c r="R1622" s="10">
        <v>4</v>
      </c>
      <c r="S1622" s="40"/>
      <c r="T1622" s="6" t="s">
        <v>24</v>
      </c>
      <c r="U1622" s="6" t="str">
        <f>VLOOKUP(O1622,'Customer List'!B:C,2,)</f>
        <v>Delhi</v>
      </c>
      <c r="V1622" s="47"/>
      <c r="W1622" s="7"/>
      <c r="X1622" s="6" t="str">
        <f t="shared" si="199"/>
        <v/>
      </c>
      <c r="Y1622" s="6" t="str">
        <f t="shared" si="200"/>
        <v>Saturday</v>
      </c>
      <c r="Z1622" s="6" t="str">
        <f t="shared" si="201"/>
        <v/>
      </c>
    </row>
    <row r="1623" spans="1:26" x14ac:dyDescent="0.25">
      <c r="A1623" s="6">
        <f t="shared" si="203"/>
        <v>1622</v>
      </c>
      <c r="B1623" s="6" t="s">
        <v>2183</v>
      </c>
      <c r="C1623" s="7">
        <v>45863</v>
      </c>
      <c r="D1623" s="7">
        <v>45869</v>
      </c>
      <c r="E1623" s="24">
        <v>187.6</v>
      </c>
      <c r="F1623" s="26">
        <f t="shared" si="202"/>
        <v>375.2</v>
      </c>
      <c r="G1623" s="8">
        <v>331210</v>
      </c>
      <c r="H1623" s="8"/>
      <c r="I1623" s="8">
        <v>2</v>
      </c>
      <c r="J1623" s="8">
        <v>2</v>
      </c>
      <c r="K1623" s="8">
        <f t="shared" si="195"/>
        <v>0</v>
      </c>
      <c r="L1623" s="6" t="s">
        <v>2213</v>
      </c>
      <c r="M1623" s="7">
        <v>45871</v>
      </c>
      <c r="N1623" s="9">
        <v>58156</v>
      </c>
      <c r="O1623" s="6" t="s">
        <v>906</v>
      </c>
      <c r="P1623" s="54">
        <v>58153984534</v>
      </c>
      <c r="Q1623" s="54" t="s">
        <v>46</v>
      </c>
      <c r="R1623" s="10">
        <v>4</v>
      </c>
      <c r="S1623" s="40"/>
      <c r="T1623" s="6" t="s">
        <v>24</v>
      </c>
      <c r="U1623" s="6" t="str">
        <f>VLOOKUP(O1623,'Customer List'!B:C,2,)</f>
        <v>Banglore</v>
      </c>
      <c r="V1623" s="47"/>
      <c r="W1623" s="7">
        <v>45873</v>
      </c>
      <c r="X1623" s="6">
        <f t="shared" si="199"/>
        <v>2</v>
      </c>
      <c r="Y1623" s="6" t="str">
        <f t="shared" si="200"/>
        <v>Saturday</v>
      </c>
      <c r="Z1623" s="6" t="str">
        <f t="shared" si="201"/>
        <v>Monday</v>
      </c>
    </row>
    <row r="1624" spans="1:26" x14ac:dyDescent="0.25">
      <c r="A1624" s="6">
        <f t="shared" si="203"/>
        <v>1623</v>
      </c>
      <c r="B1624" s="6" t="s">
        <v>2183</v>
      </c>
      <c r="C1624" s="7">
        <v>45863</v>
      </c>
      <c r="D1624" s="7">
        <v>45869</v>
      </c>
      <c r="E1624" s="24">
        <v>169.5</v>
      </c>
      <c r="F1624" s="26">
        <f t="shared" si="202"/>
        <v>169.5</v>
      </c>
      <c r="G1624" s="8">
        <v>331411</v>
      </c>
      <c r="H1624" s="8"/>
      <c r="I1624" s="8">
        <v>1</v>
      </c>
      <c r="J1624" s="8">
        <v>1</v>
      </c>
      <c r="K1624" s="8">
        <f t="shared" si="195"/>
        <v>0</v>
      </c>
      <c r="L1624" s="6" t="s">
        <v>2258</v>
      </c>
      <c r="M1624" s="7">
        <v>45871</v>
      </c>
      <c r="N1624" s="9">
        <v>21696</v>
      </c>
      <c r="O1624" s="6" t="s">
        <v>214</v>
      </c>
      <c r="P1624" s="54" t="s">
        <v>1144</v>
      </c>
      <c r="Q1624" s="54" t="s">
        <v>1144</v>
      </c>
      <c r="R1624" s="10">
        <v>4</v>
      </c>
      <c r="S1624" s="40"/>
      <c r="T1624" s="6" t="s">
        <v>24</v>
      </c>
      <c r="U1624" s="6" t="str">
        <f>VLOOKUP(O1624,'Customer List'!B:C,2,)</f>
        <v>Delhi</v>
      </c>
      <c r="V1624" s="47"/>
      <c r="W1624" s="7"/>
      <c r="X1624" s="6" t="str">
        <f t="shared" si="199"/>
        <v/>
      </c>
      <c r="Y1624" s="6" t="str">
        <f t="shared" si="200"/>
        <v>Saturday</v>
      </c>
      <c r="Z1624" s="6" t="str">
        <f t="shared" si="201"/>
        <v/>
      </c>
    </row>
    <row r="1625" spans="1:26" x14ac:dyDescent="0.25">
      <c r="A1625" s="6">
        <f t="shared" si="203"/>
        <v>1624</v>
      </c>
      <c r="B1625" s="6" t="s">
        <v>2183</v>
      </c>
      <c r="C1625" s="7">
        <v>45863</v>
      </c>
      <c r="D1625" s="7">
        <v>45869</v>
      </c>
      <c r="E1625" s="24">
        <v>330</v>
      </c>
      <c r="F1625" s="26">
        <f t="shared" si="202"/>
        <v>660</v>
      </c>
      <c r="G1625" s="8">
        <v>331430</v>
      </c>
      <c r="H1625" s="8"/>
      <c r="I1625" s="8">
        <v>2</v>
      </c>
      <c r="J1625" s="8">
        <v>2</v>
      </c>
      <c r="K1625" s="8">
        <f t="shared" si="195"/>
        <v>0</v>
      </c>
      <c r="L1625" s="6" t="s">
        <v>2213</v>
      </c>
      <c r="M1625" s="7">
        <v>45871</v>
      </c>
      <c r="N1625" s="9">
        <v>95480</v>
      </c>
      <c r="O1625" s="6" t="s">
        <v>906</v>
      </c>
      <c r="P1625" s="54">
        <v>58153984534</v>
      </c>
      <c r="Q1625" s="54" t="s">
        <v>46</v>
      </c>
      <c r="R1625" s="10">
        <v>4</v>
      </c>
      <c r="S1625" s="40"/>
      <c r="T1625" s="6" t="s">
        <v>24</v>
      </c>
      <c r="U1625" s="6" t="str">
        <f>VLOOKUP(O1625,'Customer List'!B:C,2,)</f>
        <v>Banglore</v>
      </c>
      <c r="V1625" s="47"/>
      <c r="W1625" s="7">
        <v>45873</v>
      </c>
      <c r="X1625" s="6">
        <f t="shared" si="199"/>
        <v>2</v>
      </c>
      <c r="Y1625" s="6" t="str">
        <f t="shared" si="200"/>
        <v>Saturday</v>
      </c>
      <c r="Z1625" s="6" t="str">
        <f t="shared" si="201"/>
        <v>Monday</v>
      </c>
    </row>
    <row r="1626" spans="1:26" x14ac:dyDescent="0.25">
      <c r="A1626" s="6">
        <f t="shared" si="203"/>
        <v>1625</v>
      </c>
      <c r="B1626" s="6" t="s">
        <v>2183</v>
      </c>
      <c r="C1626" s="7">
        <v>45863</v>
      </c>
      <c r="D1626" s="7">
        <v>45869</v>
      </c>
      <c r="E1626" s="24">
        <v>265.3</v>
      </c>
      <c r="F1626" s="26">
        <f t="shared" si="202"/>
        <v>530.6</v>
      </c>
      <c r="G1626" s="8">
        <v>332706</v>
      </c>
      <c r="H1626" s="8"/>
      <c r="I1626" s="8">
        <v>2</v>
      </c>
      <c r="J1626" s="8">
        <v>2</v>
      </c>
      <c r="K1626" s="8">
        <f t="shared" si="195"/>
        <v>0</v>
      </c>
      <c r="L1626" s="6" t="s">
        <v>2216</v>
      </c>
      <c r="M1626" s="7">
        <v>45871</v>
      </c>
      <c r="N1626" s="9">
        <v>82243</v>
      </c>
      <c r="O1626" s="6" t="s">
        <v>197</v>
      </c>
      <c r="P1626" s="54" t="s">
        <v>2271</v>
      </c>
      <c r="Q1626" s="54" t="s">
        <v>46</v>
      </c>
      <c r="R1626" s="10">
        <v>4</v>
      </c>
      <c r="S1626" s="40"/>
      <c r="T1626" s="6" t="s">
        <v>24</v>
      </c>
      <c r="U1626" s="6" t="str">
        <f>VLOOKUP(O1626,'Customer List'!B:C,2,)</f>
        <v>Chandigarh</v>
      </c>
      <c r="V1626" s="47"/>
      <c r="W1626" s="7">
        <v>45874</v>
      </c>
      <c r="X1626" s="6">
        <f t="shared" si="199"/>
        <v>3</v>
      </c>
      <c r="Y1626" s="6" t="str">
        <f t="shared" si="200"/>
        <v>Saturday</v>
      </c>
      <c r="Z1626" s="6" t="str">
        <f t="shared" si="201"/>
        <v>Tuesday</v>
      </c>
    </row>
    <row r="1627" spans="1:26" x14ac:dyDescent="0.25">
      <c r="A1627" s="6">
        <f t="shared" si="203"/>
        <v>1626</v>
      </c>
      <c r="B1627" s="6" t="s">
        <v>2183</v>
      </c>
      <c r="C1627" s="7">
        <v>45863</v>
      </c>
      <c r="D1627" s="7">
        <v>45869</v>
      </c>
      <c r="E1627" s="24">
        <v>226.8</v>
      </c>
      <c r="F1627" s="26">
        <f t="shared" si="202"/>
        <v>226.8</v>
      </c>
      <c r="G1627" s="8">
        <v>341608</v>
      </c>
      <c r="H1627" s="8"/>
      <c r="I1627" s="8">
        <v>1</v>
      </c>
      <c r="J1627" s="8"/>
      <c r="K1627" s="8">
        <f t="shared" si="195"/>
        <v>1</v>
      </c>
      <c r="L1627" s="6"/>
      <c r="M1627" s="7"/>
      <c r="N1627" s="9"/>
      <c r="O1627" s="6" t="s">
        <v>631</v>
      </c>
      <c r="P1627" s="54"/>
      <c r="Q1627" s="54"/>
      <c r="R1627" s="10">
        <v>4</v>
      </c>
      <c r="S1627" s="40"/>
      <c r="T1627" s="6" t="s">
        <v>24</v>
      </c>
      <c r="U1627" s="6" t="str">
        <f>VLOOKUP(O1627,'Customer List'!B:C,2,)</f>
        <v>Delhi</v>
      </c>
      <c r="V1627" s="47" t="s">
        <v>611</v>
      </c>
      <c r="W1627" s="7"/>
      <c r="X1627" s="6" t="str">
        <f t="shared" si="199"/>
        <v/>
      </c>
      <c r="Y1627" s="6" t="str">
        <f t="shared" si="200"/>
        <v/>
      </c>
      <c r="Z1627" s="6" t="str">
        <f t="shared" si="201"/>
        <v/>
      </c>
    </row>
    <row r="1628" spans="1:26" x14ac:dyDescent="0.25">
      <c r="A1628" s="6">
        <f t="shared" si="203"/>
        <v>1627</v>
      </c>
      <c r="B1628" s="6" t="s">
        <v>2183</v>
      </c>
      <c r="C1628" s="7">
        <v>45863</v>
      </c>
      <c r="D1628" s="7">
        <v>45869</v>
      </c>
      <c r="E1628" s="24">
        <v>70.7</v>
      </c>
      <c r="F1628" s="26">
        <f t="shared" si="202"/>
        <v>70.7</v>
      </c>
      <c r="G1628" s="8">
        <v>343523</v>
      </c>
      <c r="H1628" s="8"/>
      <c r="I1628" s="8">
        <v>1</v>
      </c>
      <c r="J1628" s="8">
        <v>1</v>
      </c>
      <c r="K1628" s="8">
        <f t="shared" si="195"/>
        <v>0</v>
      </c>
      <c r="L1628" s="6" t="s">
        <v>2215</v>
      </c>
      <c r="M1628" s="7">
        <v>45871</v>
      </c>
      <c r="N1628" s="9">
        <v>10605</v>
      </c>
      <c r="O1628" s="6" t="s">
        <v>178</v>
      </c>
      <c r="P1628" s="54">
        <v>58153982821</v>
      </c>
      <c r="Q1628" s="54" t="s">
        <v>46</v>
      </c>
      <c r="R1628" s="10">
        <v>4</v>
      </c>
      <c r="S1628" s="40"/>
      <c r="T1628" s="6" t="s">
        <v>24</v>
      </c>
      <c r="U1628" s="6" t="str">
        <f>VLOOKUP(O1628,'Customer List'!B:C,2,)</f>
        <v>Kolkata</v>
      </c>
      <c r="V1628" s="47"/>
      <c r="W1628" s="7">
        <v>45873</v>
      </c>
      <c r="X1628" s="6">
        <f t="shared" si="199"/>
        <v>2</v>
      </c>
      <c r="Y1628" s="6" t="str">
        <f t="shared" si="200"/>
        <v>Saturday</v>
      </c>
      <c r="Z1628" s="6" t="str">
        <f t="shared" si="201"/>
        <v>Monday</v>
      </c>
    </row>
    <row r="1629" spans="1:26" x14ac:dyDescent="0.25">
      <c r="A1629" s="6">
        <f t="shared" si="203"/>
        <v>1628</v>
      </c>
      <c r="B1629" s="6" t="s">
        <v>2183</v>
      </c>
      <c r="C1629" s="7">
        <v>45863</v>
      </c>
      <c r="D1629" s="7">
        <v>45869</v>
      </c>
      <c r="E1629" s="24">
        <v>267.39999999999998</v>
      </c>
      <c r="F1629" s="26">
        <f t="shared" si="202"/>
        <v>267.39999999999998</v>
      </c>
      <c r="G1629" s="8">
        <v>353236</v>
      </c>
      <c r="H1629" s="8"/>
      <c r="I1629" s="8">
        <v>1</v>
      </c>
      <c r="J1629" s="8">
        <v>1</v>
      </c>
      <c r="K1629" s="8">
        <f t="shared" si="195"/>
        <v>0</v>
      </c>
      <c r="L1629" s="6" t="s">
        <v>2202</v>
      </c>
      <c r="M1629" s="7">
        <v>45871</v>
      </c>
      <c r="N1629" s="9">
        <v>35526</v>
      </c>
      <c r="O1629" s="6" t="s">
        <v>2070</v>
      </c>
      <c r="P1629" s="54">
        <v>58153983650</v>
      </c>
      <c r="Q1629" s="54" t="s">
        <v>46</v>
      </c>
      <c r="R1629" s="10">
        <v>4</v>
      </c>
      <c r="S1629" s="40"/>
      <c r="T1629" s="6" t="s">
        <v>24</v>
      </c>
      <c r="U1629" s="6" t="str">
        <f>VLOOKUP(O1629,'Customer List'!B:C,2,)</f>
        <v>Banglore</v>
      </c>
      <c r="V1629" s="47"/>
      <c r="W1629" s="7">
        <v>45873</v>
      </c>
      <c r="X1629" s="6">
        <f t="shared" si="199"/>
        <v>2</v>
      </c>
      <c r="Y1629" s="6" t="str">
        <f t="shared" si="200"/>
        <v>Saturday</v>
      </c>
      <c r="Z1629" s="6" t="str">
        <f t="shared" si="201"/>
        <v>Monday</v>
      </c>
    </row>
    <row r="1630" spans="1:26" x14ac:dyDescent="0.25">
      <c r="A1630" s="6">
        <f t="shared" si="203"/>
        <v>1629</v>
      </c>
      <c r="B1630" s="6" t="s">
        <v>2183</v>
      </c>
      <c r="C1630" s="7">
        <v>45863</v>
      </c>
      <c r="D1630" s="7">
        <v>45869</v>
      </c>
      <c r="E1630" s="24">
        <v>285.75</v>
      </c>
      <c r="F1630" s="26">
        <f t="shared" si="202"/>
        <v>571.5</v>
      </c>
      <c r="G1630" s="8">
        <v>356418</v>
      </c>
      <c r="H1630" s="8"/>
      <c r="I1630" s="8">
        <v>2</v>
      </c>
      <c r="J1630" s="8">
        <v>2</v>
      </c>
      <c r="K1630" s="8">
        <f t="shared" si="195"/>
        <v>0</v>
      </c>
      <c r="L1630" s="6" t="s">
        <v>2202</v>
      </c>
      <c r="M1630" s="7">
        <v>45871</v>
      </c>
      <c r="N1630" s="9">
        <v>70866</v>
      </c>
      <c r="O1630" s="6" t="s">
        <v>2070</v>
      </c>
      <c r="P1630" s="54">
        <v>58153983650</v>
      </c>
      <c r="Q1630" s="54" t="s">
        <v>46</v>
      </c>
      <c r="R1630" s="10">
        <v>4</v>
      </c>
      <c r="S1630" s="40"/>
      <c r="T1630" s="6" t="s">
        <v>24</v>
      </c>
      <c r="U1630" s="6" t="str">
        <f>VLOOKUP(O1630,'Customer List'!B:C,2,)</f>
        <v>Banglore</v>
      </c>
      <c r="V1630" s="47"/>
      <c r="W1630" s="7">
        <v>45873</v>
      </c>
      <c r="X1630" s="6">
        <f t="shared" si="199"/>
        <v>2</v>
      </c>
      <c r="Y1630" s="6" t="str">
        <f t="shared" si="200"/>
        <v>Saturday</v>
      </c>
      <c r="Z1630" s="6" t="str">
        <f t="shared" si="201"/>
        <v>Monday</v>
      </c>
    </row>
    <row r="1631" spans="1:26" x14ac:dyDescent="0.25">
      <c r="A1631" s="6">
        <f t="shared" si="203"/>
        <v>1630</v>
      </c>
      <c r="B1631" s="6" t="s">
        <v>2183</v>
      </c>
      <c r="C1631" s="7">
        <v>45863</v>
      </c>
      <c r="D1631" s="7">
        <v>45869</v>
      </c>
      <c r="E1631" s="24">
        <v>111.3</v>
      </c>
      <c r="F1631" s="26">
        <f t="shared" si="202"/>
        <v>111.3</v>
      </c>
      <c r="G1631" s="8">
        <v>357404</v>
      </c>
      <c r="H1631" s="8"/>
      <c r="I1631" s="8">
        <v>1</v>
      </c>
      <c r="J1631" s="8">
        <v>1</v>
      </c>
      <c r="K1631" s="8">
        <f t="shared" ref="K1631:K1695" si="204">I1631-J1631</f>
        <v>0</v>
      </c>
      <c r="L1631" s="6" t="s">
        <v>2260</v>
      </c>
      <c r="M1631" s="7">
        <v>45873</v>
      </c>
      <c r="N1631" s="9">
        <v>15279.9</v>
      </c>
      <c r="O1631" s="6" t="s">
        <v>1068</v>
      </c>
      <c r="P1631" s="54" t="s">
        <v>2096</v>
      </c>
      <c r="Q1631" s="54" t="s">
        <v>861</v>
      </c>
      <c r="R1631" s="10">
        <v>4</v>
      </c>
      <c r="S1631" s="40"/>
      <c r="T1631" s="6" t="s">
        <v>24</v>
      </c>
      <c r="U1631" s="6" t="str">
        <f>VLOOKUP(O1631,'Customer List'!B:C,2,)</f>
        <v>Delhi</v>
      </c>
      <c r="V1631" s="47"/>
      <c r="W1631" s="7"/>
      <c r="X1631" s="6" t="str">
        <f t="shared" si="199"/>
        <v/>
      </c>
      <c r="Y1631" s="6" t="str">
        <f t="shared" si="200"/>
        <v>Monday</v>
      </c>
      <c r="Z1631" s="6" t="str">
        <f t="shared" si="201"/>
        <v/>
      </c>
    </row>
    <row r="1632" spans="1:26" x14ac:dyDescent="0.25">
      <c r="A1632" s="6">
        <f t="shared" si="203"/>
        <v>1631</v>
      </c>
      <c r="B1632" s="6" t="s">
        <v>2183</v>
      </c>
      <c r="C1632" s="7">
        <v>45863</v>
      </c>
      <c r="D1632" s="7">
        <v>45869</v>
      </c>
      <c r="E1632" s="24">
        <v>87.5</v>
      </c>
      <c r="F1632" s="26">
        <f t="shared" si="202"/>
        <v>87.5</v>
      </c>
      <c r="G1632" s="8">
        <v>362503</v>
      </c>
      <c r="H1632" s="8"/>
      <c r="I1632" s="8">
        <v>1</v>
      </c>
      <c r="J1632" s="8">
        <v>1</v>
      </c>
      <c r="K1632" s="8">
        <f t="shared" si="204"/>
        <v>0</v>
      </c>
      <c r="L1632" s="6" t="s">
        <v>2217</v>
      </c>
      <c r="M1632" s="7">
        <v>45871</v>
      </c>
      <c r="N1632" s="9">
        <v>13562.5</v>
      </c>
      <c r="O1632" s="6" t="s">
        <v>197</v>
      </c>
      <c r="P1632" s="54" t="s">
        <v>2271</v>
      </c>
      <c r="Q1632" s="54" t="s">
        <v>46</v>
      </c>
      <c r="R1632" s="10">
        <v>4</v>
      </c>
      <c r="S1632" s="40"/>
      <c r="T1632" s="6" t="s">
        <v>24</v>
      </c>
      <c r="U1632" s="6" t="str">
        <f>VLOOKUP(O1632,'Customer List'!B:C,2,)</f>
        <v>Chandigarh</v>
      </c>
      <c r="V1632" s="47"/>
      <c r="W1632" s="7">
        <v>45874</v>
      </c>
      <c r="X1632" s="6">
        <f t="shared" si="199"/>
        <v>3</v>
      </c>
      <c r="Y1632" s="6" t="str">
        <f t="shared" si="200"/>
        <v>Saturday</v>
      </c>
      <c r="Z1632" s="6" t="str">
        <f t="shared" si="201"/>
        <v>Tuesday</v>
      </c>
    </row>
    <row r="1633" spans="1:26" x14ac:dyDescent="0.25">
      <c r="A1633" s="6">
        <f t="shared" si="203"/>
        <v>1632</v>
      </c>
      <c r="B1633" s="6" t="s">
        <v>2183</v>
      </c>
      <c r="C1633" s="7">
        <v>45863</v>
      </c>
      <c r="D1633" s="7">
        <v>45869</v>
      </c>
      <c r="E1633" s="24">
        <v>296.25</v>
      </c>
      <c r="F1633" s="26">
        <f t="shared" si="202"/>
        <v>592.5</v>
      </c>
      <c r="G1633" s="8">
        <v>364808</v>
      </c>
      <c r="H1633" s="8"/>
      <c r="I1633" s="8">
        <v>2</v>
      </c>
      <c r="J1633" s="8">
        <v>2</v>
      </c>
      <c r="K1633" s="8">
        <f t="shared" si="204"/>
        <v>0</v>
      </c>
      <c r="L1633" s="6" t="s">
        <v>2212</v>
      </c>
      <c r="M1633" s="7">
        <v>45871</v>
      </c>
      <c r="N1633" s="9">
        <v>85715</v>
      </c>
      <c r="O1633" s="6" t="s">
        <v>906</v>
      </c>
      <c r="P1633" s="54">
        <v>58153984534</v>
      </c>
      <c r="Q1633" s="54" t="s">
        <v>46</v>
      </c>
      <c r="R1633" s="10">
        <v>4</v>
      </c>
      <c r="S1633" s="40"/>
      <c r="T1633" s="6" t="s">
        <v>24</v>
      </c>
      <c r="U1633" s="6" t="str">
        <f>VLOOKUP(O1633,'Customer List'!B:C,2,)</f>
        <v>Banglore</v>
      </c>
      <c r="V1633" s="47"/>
      <c r="W1633" s="7">
        <v>45873</v>
      </c>
      <c r="X1633" s="6">
        <f t="shared" si="199"/>
        <v>2</v>
      </c>
      <c r="Y1633" s="6" t="str">
        <f t="shared" si="200"/>
        <v>Saturday</v>
      </c>
      <c r="Z1633" s="6" t="str">
        <f t="shared" si="201"/>
        <v>Monday</v>
      </c>
    </row>
    <row r="1634" spans="1:26" x14ac:dyDescent="0.25">
      <c r="A1634" s="6">
        <f t="shared" si="203"/>
        <v>1633</v>
      </c>
      <c r="B1634" s="6" t="s">
        <v>2183</v>
      </c>
      <c r="C1634" s="7">
        <v>45863</v>
      </c>
      <c r="D1634" s="7">
        <v>45869</v>
      </c>
      <c r="E1634" s="24">
        <v>221.9</v>
      </c>
      <c r="F1634" s="26">
        <f t="shared" si="202"/>
        <v>443.8</v>
      </c>
      <c r="G1634" s="8">
        <v>368516</v>
      </c>
      <c r="H1634" s="8"/>
      <c r="I1634" s="8">
        <v>2</v>
      </c>
      <c r="J1634" s="8">
        <v>2</v>
      </c>
      <c r="K1634" s="8">
        <f t="shared" si="204"/>
        <v>0</v>
      </c>
      <c r="L1634" s="6" t="s">
        <v>2213</v>
      </c>
      <c r="M1634" s="7">
        <v>45871</v>
      </c>
      <c r="N1634" s="9">
        <v>68789</v>
      </c>
      <c r="O1634" s="6" t="s">
        <v>906</v>
      </c>
      <c r="P1634" s="54">
        <v>58153984534</v>
      </c>
      <c r="Q1634" s="54" t="s">
        <v>46</v>
      </c>
      <c r="R1634" s="10">
        <v>4</v>
      </c>
      <c r="S1634" s="40"/>
      <c r="T1634" s="6" t="s">
        <v>24</v>
      </c>
      <c r="U1634" s="6" t="str">
        <f>VLOOKUP(O1634,'Customer List'!B:C,2,)</f>
        <v>Banglore</v>
      </c>
      <c r="V1634" s="47"/>
      <c r="W1634" s="7">
        <v>45873</v>
      </c>
      <c r="X1634" s="6">
        <f t="shared" si="199"/>
        <v>2</v>
      </c>
      <c r="Y1634" s="6" t="str">
        <f t="shared" si="200"/>
        <v>Saturday</v>
      </c>
      <c r="Z1634" s="6" t="str">
        <f t="shared" si="201"/>
        <v>Monday</v>
      </c>
    </row>
    <row r="1635" spans="1:26" x14ac:dyDescent="0.25">
      <c r="A1635" s="6">
        <f t="shared" si="203"/>
        <v>1634</v>
      </c>
      <c r="B1635" s="6" t="s">
        <v>2183</v>
      </c>
      <c r="C1635" s="7">
        <v>45863</v>
      </c>
      <c r="D1635" s="7">
        <v>45869</v>
      </c>
      <c r="E1635" s="24">
        <v>78.400000000000006</v>
      </c>
      <c r="F1635" s="26">
        <f t="shared" si="202"/>
        <v>78.400000000000006</v>
      </c>
      <c r="G1635" s="8">
        <v>368535</v>
      </c>
      <c r="H1635" s="8"/>
      <c r="I1635" s="8">
        <v>1</v>
      </c>
      <c r="J1635" s="8">
        <v>1</v>
      </c>
      <c r="K1635" s="8">
        <f t="shared" si="204"/>
        <v>0</v>
      </c>
      <c r="L1635" s="6" t="s">
        <v>2256</v>
      </c>
      <c r="M1635" s="7">
        <v>45871</v>
      </c>
      <c r="N1635" s="9">
        <v>10640</v>
      </c>
      <c r="O1635" s="6" t="s">
        <v>219</v>
      </c>
      <c r="P1635" s="54" t="s">
        <v>1144</v>
      </c>
      <c r="Q1635" s="54" t="s">
        <v>1144</v>
      </c>
      <c r="R1635" s="10">
        <v>4</v>
      </c>
      <c r="S1635" s="40"/>
      <c r="T1635" s="6" t="s">
        <v>24</v>
      </c>
      <c r="U1635" s="6" t="str">
        <f>VLOOKUP(O1635,'Customer List'!B:C,2,)</f>
        <v>Delhi</v>
      </c>
      <c r="V1635" s="47"/>
      <c r="W1635" s="7"/>
      <c r="X1635" s="6" t="str">
        <f t="shared" si="199"/>
        <v/>
      </c>
      <c r="Y1635" s="6" t="str">
        <f t="shared" si="200"/>
        <v>Saturday</v>
      </c>
      <c r="Z1635" s="6" t="str">
        <f t="shared" si="201"/>
        <v/>
      </c>
    </row>
    <row r="1636" spans="1:26" x14ac:dyDescent="0.25">
      <c r="A1636" s="6">
        <f t="shared" si="203"/>
        <v>1635</v>
      </c>
      <c r="B1636" s="6" t="s">
        <v>2183</v>
      </c>
      <c r="C1636" s="7">
        <v>45863</v>
      </c>
      <c r="D1636" s="7">
        <v>45869</v>
      </c>
      <c r="E1636" s="24">
        <v>309.75</v>
      </c>
      <c r="F1636" s="26">
        <f t="shared" si="202"/>
        <v>619.5</v>
      </c>
      <c r="G1636" s="8">
        <v>369324</v>
      </c>
      <c r="H1636" s="8"/>
      <c r="I1636" s="8">
        <v>2</v>
      </c>
      <c r="J1636" s="8">
        <v>2</v>
      </c>
      <c r="K1636" s="8">
        <f t="shared" si="204"/>
        <v>0</v>
      </c>
      <c r="L1636" s="6" t="s">
        <v>2212</v>
      </c>
      <c r="M1636" s="7">
        <v>45871</v>
      </c>
      <c r="N1636" s="9">
        <v>89621</v>
      </c>
      <c r="O1636" s="6" t="s">
        <v>906</v>
      </c>
      <c r="P1636" s="54">
        <v>58153984534</v>
      </c>
      <c r="Q1636" s="54" t="s">
        <v>46</v>
      </c>
      <c r="R1636" s="10">
        <v>4</v>
      </c>
      <c r="S1636" s="40"/>
      <c r="T1636" s="6" t="s">
        <v>24</v>
      </c>
      <c r="U1636" s="6" t="str">
        <f>VLOOKUP(O1636,'Customer List'!B:C,2,)</f>
        <v>Banglore</v>
      </c>
      <c r="V1636" s="47"/>
      <c r="W1636" s="7">
        <v>45873</v>
      </c>
      <c r="X1636" s="6">
        <f t="shared" si="199"/>
        <v>2</v>
      </c>
      <c r="Y1636" s="6" t="str">
        <f t="shared" si="200"/>
        <v>Saturday</v>
      </c>
      <c r="Z1636" s="6" t="str">
        <f t="shared" si="201"/>
        <v>Monday</v>
      </c>
    </row>
    <row r="1637" spans="1:26" x14ac:dyDescent="0.25">
      <c r="A1637" s="6">
        <f t="shared" si="203"/>
        <v>1636</v>
      </c>
      <c r="B1637" s="6" t="s">
        <v>2183</v>
      </c>
      <c r="C1637" s="7">
        <v>45863</v>
      </c>
      <c r="D1637" s="7">
        <v>45869</v>
      </c>
      <c r="E1637" s="24">
        <v>199.5</v>
      </c>
      <c r="F1637" s="26">
        <f t="shared" si="202"/>
        <v>199.5</v>
      </c>
      <c r="G1637" s="8">
        <v>375518</v>
      </c>
      <c r="H1637" s="8"/>
      <c r="I1637" s="8">
        <v>1</v>
      </c>
      <c r="J1637" s="8">
        <v>1</v>
      </c>
      <c r="K1637" s="8">
        <f t="shared" si="204"/>
        <v>0</v>
      </c>
      <c r="L1637" s="6" t="s">
        <v>2200</v>
      </c>
      <c r="M1637" s="7">
        <v>45871</v>
      </c>
      <c r="N1637" s="9">
        <v>24367.5</v>
      </c>
      <c r="O1637" s="6" t="s">
        <v>248</v>
      </c>
      <c r="P1637" s="54">
        <v>58153984346</v>
      </c>
      <c r="Q1637" s="54" t="s">
        <v>46</v>
      </c>
      <c r="R1637" s="10">
        <v>4</v>
      </c>
      <c r="S1637" s="40"/>
      <c r="T1637" s="6" t="s">
        <v>24</v>
      </c>
      <c r="U1637" s="6" t="str">
        <f>VLOOKUP(O1637,'Customer List'!B:C,2,)</f>
        <v>Mumbai</v>
      </c>
      <c r="V1637" s="47"/>
      <c r="W1637" s="7">
        <v>45873</v>
      </c>
      <c r="X1637" s="6">
        <f t="shared" si="199"/>
        <v>2</v>
      </c>
      <c r="Y1637" s="6" t="str">
        <f t="shared" si="200"/>
        <v>Saturday</v>
      </c>
      <c r="Z1637" s="6" t="str">
        <f t="shared" si="201"/>
        <v>Monday</v>
      </c>
    </row>
    <row r="1638" spans="1:26" x14ac:dyDescent="0.25">
      <c r="A1638" s="6">
        <f t="shared" si="203"/>
        <v>1637</v>
      </c>
      <c r="B1638" s="6" t="s">
        <v>2183</v>
      </c>
      <c r="C1638" s="7">
        <v>45863</v>
      </c>
      <c r="D1638" s="7">
        <v>45869</v>
      </c>
      <c r="E1638" s="24">
        <v>125.3</v>
      </c>
      <c r="F1638" s="26">
        <f t="shared" si="202"/>
        <v>125.3</v>
      </c>
      <c r="G1638" s="8">
        <v>400128</v>
      </c>
      <c r="H1638" s="8"/>
      <c r="I1638" s="8">
        <v>1</v>
      </c>
      <c r="J1638" s="8">
        <v>1</v>
      </c>
      <c r="K1638" s="8">
        <f t="shared" si="204"/>
        <v>0</v>
      </c>
      <c r="L1638" s="6" t="s">
        <v>2203</v>
      </c>
      <c r="M1638" s="7">
        <v>45871</v>
      </c>
      <c r="N1638" s="9">
        <v>19421.5</v>
      </c>
      <c r="O1638" s="6" t="s">
        <v>2070</v>
      </c>
      <c r="P1638" s="54">
        <v>58153983650</v>
      </c>
      <c r="Q1638" s="54" t="s">
        <v>46</v>
      </c>
      <c r="R1638" s="10">
        <v>4</v>
      </c>
      <c r="S1638" s="40"/>
      <c r="T1638" s="6" t="s">
        <v>24</v>
      </c>
      <c r="U1638" s="6" t="str">
        <f>VLOOKUP(O1638,'Customer List'!B:C,2,)</f>
        <v>Banglore</v>
      </c>
      <c r="V1638" s="47"/>
      <c r="W1638" s="7">
        <v>45873</v>
      </c>
      <c r="X1638" s="6">
        <f t="shared" si="199"/>
        <v>2</v>
      </c>
      <c r="Y1638" s="6" t="str">
        <f t="shared" si="200"/>
        <v>Saturday</v>
      </c>
      <c r="Z1638" s="6" t="str">
        <f t="shared" si="201"/>
        <v>Monday</v>
      </c>
    </row>
    <row r="1639" spans="1:26" x14ac:dyDescent="0.25">
      <c r="A1639" s="6">
        <f t="shared" si="203"/>
        <v>1638</v>
      </c>
      <c r="B1639" s="6" t="s">
        <v>2183</v>
      </c>
      <c r="C1639" s="7">
        <v>45863</v>
      </c>
      <c r="D1639" s="7">
        <v>45869</v>
      </c>
      <c r="E1639" s="24">
        <v>268.5</v>
      </c>
      <c r="F1639" s="26">
        <f t="shared" si="202"/>
        <v>268.5</v>
      </c>
      <c r="G1639" s="8">
        <v>400158</v>
      </c>
      <c r="H1639" s="8"/>
      <c r="I1639" s="8">
        <v>1</v>
      </c>
      <c r="J1639" s="8">
        <v>1</v>
      </c>
      <c r="K1639" s="8">
        <f t="shared" si="204"/>
        <v>0</v>
      </c>
      <c r="L1639" s="6" t="s">
        <v>2202</v>
      </c>
      <c r="M1639" s="7">
        <v>45871</v>
      </c>
      <c r="N1639" s="9">
        <v>33294</v>
      </c>
      <c r="O1639" s="6" t="s">
        <v>2070</v>
      </c>
      <c r="P1639" s="54">
        <v>58153983650</v>
      </c>
      <c r="Q1639" s="54" t="s">
        <v>46</v>
      </c>
      <c r="R1639" s="10">
        <v>4</v>
      </c>
      <c r="S1639" s="40"/>
      <c r="T1639" s="6" t="s">
        <v>24</v>
      </c>
      <c r="U1639" s="6" t="str">
        <f>VLOOKUP(O1639,'Customer List'!B:C,2,)</f>
        <v>Banglore</v>
      </c>
      <c r="V1639" s="47"/>
      <c r="W1639" s="7">
        <v>45873</v>
      </c>
      <c r="X1639" s="6">
        <f t="shared" si="199"/>
        <v>2</v>
      </c>
      <c r="Y1639" s="6" t="str">
        <f t="shared" si="200"/>
        <v>Saturday</v>
      </c>
      <c r="Z1639" s="6" t="str">
        <f t="shared" si="201"/>
        <v>Monday</v>
      </c>
    </row>
    <row r="1640" spans="1:26" x14ac:dyDescent="0.25">
      <c r="A1640" s="6">
        <f t="shared" si="203"/>
        <v>1639</v>
      </c>
      <c r="B1640" s="6" t="s">
        <v>2183</v>
      </c>
      <c r="C1640" s="7">
        <v>45863</v>
      </c>
      <c r="D1640" s="7">
        <v>45869</v>
      </c>
      <c r="E1640" s="24">
        <v>309.75</v>
      </c>
      <c r="F1640" s="26">
        <f t="shared" si="202"/>
        <v>309.75</v>
      </c>
      <c r="G1640" s="8">
        <v>400164</v>
      </c>
      <c r="H1640" s="8"/>
      <c r="I1640" s="8">
        <v>1</v>
      </c>
      <c r="J1640" s="8">
        <v>1</v>
      </c>
      <c r="K1640" s="8">
        <f t="shared" si="204"/>
        <v>0</v>
      </c>
      <c r="L1640" s="6" t="s">
        <v>2202</v>
      </c>
      <c r="M1640" s="7">
        <v>45871</v>
      </c>
      <c r="N1640" s="9">
        <v>38409</v>
      </c>
      <c r="O1640" s="6" t="s">
        <v>2070</v>
      </c>
      <c r="P1640" s="54">
        <v>58153983650</v>
      </c>
      <c r="Q1640" s="54" t="s">
        <v>46</v>
      </c>
      <c r="R1640" s="10">
        <v>4</v>
      </c>
      <c r="S1640" s="40"/>
      <c r="T1640" s="6" t="s">
        <v>24</v>
      </c>
      <c r="U1640" s="6" t="str">
        <f>VLOOKUP(O1640,'Customer List'!B:C,2,)</f>
        <v>Banglore</v>
      </c>
      <c r="V1640" s="47"/>
      <c r="W1640" s="7">
        <v>45873</v>
      </c>
      <c r="X1640" s="6">
        <f t="shared" si="199"/>
        <v>2</v>
      </c>
      <c r="Y1640" s="6" t="str">
        <f t="shared" si="200"/>
        <v>Saturday</v>
      </c>
      <c r="Z1640" s="6" t="str">
        <f t="shared" si="201"/>
        <v>Monday</v>
      </c>
    </row>
    <row r="1641" spans="1:26" x14ac:dyDescent="0.25">
      <c r="A1641" s="6">
        <f t="shared" si="203"/>
        <v>1640</v>
      </c>
      <c r="B1641" s="6" t="s">
        <v>2183</v>
      </c>
      <c r="C1641" s="7">
        <v>45863</v>
      </c>
      <c r="D1641" s="7">
        <v>45869</v>
      </c>
      <c r="E1641" s="24">
        <v>58.1</v>
      </c>
      <c r="F1641" s="26">
        <f t="shared" si="202"/>
        <v>58.1</v>
      </c>
      <c r="G1641" s="8">
        <v>400247</v>
      </c>
      <c r="H1641" s="8"/>
      <c r="I1641" s="8">
        <v>1</v>
      </c>
      <c r="J1641" s="8">
        <v>1</v>
      </c>
      <c r="K1641" s="8">
        <f t="shared" si="204"/>
        <v>0</v>
      </c>
      <c r="L1641" s="6" t="s">
        <v>2204</v>
      </c>
      <c r="M1641" s="7">
        <v>45871</v>
      </c>
      <c r="N1641" s="9">
        <v>9005.5</v>
      </c>
      <c r="O1641" s="6" t="s">
        <v>2070</v>
      </c>
      <c r="P1641" s="54">
        <v>58153983650</v>
      </c>
      <c r="Q1641" s="54" t="s">
        <v>46</v>
      </c>
      <c r="R1641" s="10">
        <v>4</v>
      </c>
      <c r="S1641" s="40"/>
      <c r="T1641" s="6" t="s">
        <v>24</v>
      </c>
      <c r="U1641" s="6" t="str">
        <f>VLOOKUP(O1641,'Customer List'!B:C,2,)</f>
        <v>Banglore</v>
      </c>
      <c r="V1641" s="47"/>
      <c r="W1641" s="7">
        <v>45873</v>
      </c>
      <c r="X1641" s="6">
        <f t="shared" si="199"/>
        <v>2</v>
      </c>
      <c r="Y1641" s="6" t="str">
        <f t="shared" si="200"/>
        <v>Saturday</v>
      </c>
      <c r="Z1641" s="6" t="str">
        <f t="shared" si="201"/>
        <v>Monday</v>
      </c>
    </row>
    <row r="1642" spans="1:26" x14ac:dyDescent="0.25">
      <c r="A1642" s="6">
        <f t="shared" si="203"/>
        <v>1641</v>
      </c>
      <c r="B1642" s="6" t="s">
        <v>2183</v>
      </c>
      <c r="C1642" s="7">
        <v>45863</v>
      </c>
      <c r="D1642" s="7">
        <v>45869</v>
      </c>
      <c r="E1642" s="24">
        <v>60.2</v>
      </c>
      <c r="F1642" s="26">
        <f t="shared" si="202"/>
        <v>60.2</v>
      </c>
      <c r="G1642" s="8">
        <v>400907</v>
      </c>
      <c r="H1642" s="8"/>
      <c r="I1642" s="8">
        <v>1</v>
      </c>
      <c r="J1642" s="8">
        <v>1</v>
      </c>
      <c r="K1642" s="8">
        <f t="shared" si="204"/>
        <v>0</v>
      </c>
      <c r="L1642" s="6" t="s">
        <v>2378</v>
      </c>
      <c r="M1642" s="7">
        <v>45881</v>
      </c>
      <c r="N1642" s="9">
        <v>12663.5</v>
      </c>
      <c r="O1642" s="6" t="s">
        <v>36</v>
      </c>
      <c r="P1642" s="54" t="s">
        <v>2096</v>
      </c>
      <c r="Q1642" s="54" t="s">
        <v>643</v>
      </c>
      <c r="R1642" s="10">
        <v>4</v>
      </c>
      <c r="S1642" s="40"/>
      <c r="T1642" s="6" t="s">
        <v>24</v>
      </c>
      <c r="U1642" s="6" t="str">
        <f>VLOOKUP(O1642,'Customer List'!B:C,2,)</f>
        <v>Delhi</v>
      </c>
      <c r="V1642" s="47"/>
      <c r="W1642" s="7"/>
      <c r="X1642" s="6" t="str">
        <f t="shared" ref="X1642:X1661" si="205">IF(W1642="", "", W1642-M1642)</f>
        <v/>
      </c>
      <c r="Y1642" s="6" t="str">
        <f t="shared" ref="Y1642:Y1661" si="206">IF(M1642="", "", TEXT(M1642, "dddd"))</f>
        <v>Tuesday</v>
      </c>
      <c r="Z1642" s="6" t="str">
        <f t="shared" ref="Z1642:Z1661" si="207">IF(W1642="", "", TEXT(W1642, "dddd"))</f>
        <v/>
      </c>
    </row>
    <row r="1643" spans="1:26" x14ac:dyDescent="0.25">
      <c r="A1643" s="6">
        <f t="shared" si="203"/>
        <v>1642</v>
      </c>
      <c r="B1643" s="6" t="s">
        <v>2183</v>
      </c>
      <c r="C1643" s="7">
        <v>45863</v>
      </c>
      <c r="D1643" s="7">
        <v>45869</v>
      </c>
      <c r="E1643" s="24">
        <v>37.799999999999997</v>
      </c>
      <c r="F1643" s="26">
        <f t="shared" si="202"/>
        <v>37.799999999999997</v>
      </c>
      <c r="G1643" s="8">
        <v>401605</v>
      </c>
      <c r="H1643" s="8"/>
      <c r="I1643" s="8">
        <v>1</v>
      </c>
      <c r="J1643" s="8">
        <v>1</v>
      </c>
      <c r="K1643" s="8">
        <f t="shared" si="204"/>
        <v>0</v>
      </c>
      <c r="L1643" s="6" t="s">
        <v>2378</v>
      </c>
      <c r="M1643" s="7">
        <v>45881</v>
      </c>
      <c r="N1643" s="9">
        <v>7951.5</v>
      </c>
      <c r="O1643" s="6" t="s">
        <v>36</v>
      </c>
      <c r="P1643" s="54" t="s">
        <v>2096</v>
      </c>
      <c r="Q1643" s="54" t="s">
        <v>643</v>
      </c>
      <c r="R1643" s="10">
        <v>4</v>
      </c>
      <c r="S1643" s="40"/>
      <c r="T1643" s="6" t="s">
        <v>24</v>
      </c>
      <c r="U1643" s="6" t="str">
        <f>VLOOKUP(O1643,'Customer List'!B:C,2,)</f>
        <v>Delhi</v>
      </c>
      <c r="V1643" s="47"/>
      <c r="W1643" s="7"/>
      <c r="X1643" s="6" t="str">
        <f t="shared" si="205"/>
        <v/>
      </c>
      <c r="Y1643" s="6" t="str">
        <f t="shared" si="206"/>
        <v>Tuesday</v>
      </c>
      <c r="Z1643" s="6" t="str">
        <f t="shared" si="207"/>
        <v/>
      </c>
    </row>
    <row r="1644" spans="1:26" x14ac:dyDescent="0.25">
      <c r="A1644" s="6">
        <f t="shared" si="203"/>
        <v>1643</v>
      </c>
      <c r="B1644" s="6" t="s">
        <v>2183</v>
      </c>
      <c r="C1644" s="7">
        <v>45863</v>
      </c>
      <c r="D1644" s="7">
        <v>45869</v>
      </c>
      <c r="E1644" s="24">
        <v>83.3</v>
      </c>
      <c r="F1644" s="26">
        <f t="shared" si="202"/>
        <v>166.6</v>
      </c>
      <c r="G1644" s="8">
        <v>405207</v>
      </c>
      <c r="H1644" s="8"/>
      <c r="I1644" s="8">
        <v>2</v>
      </c>
      <c r="J1644" s="8">
        <v>2</v>
      </c>
      <c r="K1644" s="8">
        <f t="shared" si="204"/>
        <v>0</v>
      </c>
      <c r="L1644" s="6" t="s">
        <v>2213</v>
      </c>
      <c r="M1644" s="7">
        <v>45871</v>
      </c>
      <c r="N1644" s="9">
        <v>25823</v>
      </c>
      <c r="O1644" s="6" t="s">
        <v>906</v>
      </c>
      <c r="P1644" s="54">
        <v>58153984534</v>
      </c>
      <c r="Q1644" s="54" t="s">
        <v>46</v>
      </c>
      <c r="R1644" s="10">
        <v>4</v>
      </c>
      <c r="S1644" s="40"/>
      <c r="T1644" s="6" t="s">
        <v>24</v>
      </c>
      <c r="U1644" s="6" t="str">
        <f>VLOOKUP(O1644,'Customer List'!B:C,2,)</f>
        <v>Banglore</v>
      </c>
      <c r="V1644" s="47"/>
      <c r="W1644" s="7">
        <v>45873</v>
      </c>
      <c r="X1644" s="6">
        <f t="shared" si="205"/>
        <v>2</v>
      </c>
      <c r="Y1644" s="6" t="str">
        <f t="shared" si="206"/>
        <v>Saturday</v>
      </c>
      <c r="Z1644" s="6" t="str">
        <f t="shared" si="207"/>
        <v>Monday</v>
      </c>
    </row>
    <row r="1645" spans="1:26" x14ac:dyDescent="0.25">
      <c r="A1645" s="6">
        <f t="shared" si="203"/>
        <v>1644</v>
      </c>
      <c r="B1645" s="6" t="s">
        <v>2183</v>
      </c>
      <c r="C1645" s="7">
        <v>45863</v>
      </c>
      <c r="D1645" s="7">
        <v>45869</v>
      </c>
      <c r="E1645" s="24">
        <v>185.5</v>
      </c>
      <c r="F1645" s="26">
        <f t="shared" si="202"/>
        <v>185.5</v>
      </c>
      <c r="G1645" s="8">
        <v>405330</v>
      </c>
      <c r="H1645" s="8"/>
      <c r="I1645" s="8">
        <v>1</v>
      </c>
      <c r="J1645" s="8">
        <v>1</v>
      </c>
      <c r="K1645" s="8">
        <f t="shared" si="204"/>
        <v>0</v>
      </c>
      <c r="L1645" s="6" t="s">
        <v>2360</v>
      </c>
      <c r="M1645" s="7">
        <v>45880</v>
      </c>
      <c r="N1645" s="9">
        <v>25175</v>
      </c>
      <c r="O1645" s="6" t="s">
        <v>623</v>
      </c>
      <c r="P1645" s="54">
        <v>58154309533</v>
      </c>
      <c r="Q1645" s="54" t="s">
        <v>46</v>
      </c>
      <c r="R1645" s="10">
        <v>4</v>
      </c>
      <c r="S1645" s="40"/>
      <c r="T1645" s="6" t="s">
        <v>24</v>
      </c>
      <c r="U1645" s="6" t="str">
        <f>VLOOKUP(O1645,'Customer List'!B:C,2,)</f>
        <v>Bhuvneshwar</v>
      </c>
      <c r="V1645" s="47"/>
      <c r="W1645" s="7">
        <v>45882</v>
      </c>
      <c r="X1645" s="6">
        <f t="shared" si="205"/>
        <v>2</v>
      </c>
      <c r="Y1645" s="6" t="str">
        <f t="shared" si="206"/>
        <v>Monday</v>
      </c>
      <c r="Z1645" s="6" t="str">
        <f t="shared" si="207"/>
        <v>Wednesday</v>
      </c>
    </row>
    <row r="1646" spans="1:26" x14ac:dyDescent="0.25">
      <c r="A1646" s="6">
        <f t="shared" si="203"/>
        <v>1645</v>
      </c>
      <c r="B1646" s="6" t="s">
        <v>2183</v>
      </c>
      <c r="C1646" s="7">
        <v>45863</v>
      </c>
      <c r="D1646" s="7">
        <v>45869</v>
      </c>
      <c r="E1646" s="24">
        <v>78.400000000000006</v>
      </c>
      <c r="F1646" s="26">
        <f t="shared" si="202"/>
        <v>78.400000000000006</v>
      </c>
      <c r="G1646" s="8">
        <v>405717</v>
      </c>
      <c r="H1646" s="8"/>
      <c r="I1646" s="8">
        <v>1</v>
      </c>
      <c r="J1646" s="8">
        <v>1</v>
      </c>
      <c r="K1646" s="8">
        <f t="shared" si="204"/>
        <v>0</v>
      </c>
      <c r="L1646" s="6" t="s">
        <v>2360</v>
      </c>
      <c r="M1646" s="7">
        <v>45880</v>
      </c>
      <c r="N1646" s="9">
        <v>10640</v>
      </c>
      <c r="O1646" s="6" t="s">
        <v>623</v>
      </c>
      <c r="P1646" s="54">
        <v>58154309533</v>
      </c>
      <c r="Q1646" s="54" t="s">
        <v>46</v>
      </c>
      <c r="R1646" s="10">
        <v>4</v>
      </c>
      <c r="S1646" s="40"/>
      <c r="T1646" s="6" t="s">
        <v>24</v>
      </c>
      <c r="U1646" s="6" t="str">
        <f>VLOOKUP(O1646,'Customer List'!B:C,2,)</f>
        <v>Bhuvneshwar</v>
      </c>
      <c r="V1646" s="47"/>
      <c r="W1646" s="7">
        <v>45882</v>
      </c>
      <c r="X1646" s="6">
        <f t="shared" si="205"/>
        <v>2</v>
      </c>
      <c r="Y1646" s="6" t="str">
        <f t="shared" si="206"/>
        <v>Monday</v>
      </c>
      <c r="Z1646" s="6" t="str">
        <f t="shared" si="207"/>
        <v>Wednesday</v>
      </c>
    </row>
    <row r="1647" spans="1:26" x14ac:dyDescent="0.25">
      <c r="A1647" s="6">
        <f t="shared" si="203"/>
        <v>1646</v>
      </c>
      <c r="B1647" s="6" t="s">
        <v>2183</v>
      </c>
      <c r="C1647" s="7">
        <v>45863</v>
      </c>
      <c r="D1647" s="7">
        <v>45869</v>
      </c>
      <c r="E1647" s="24">
        <v>70.7</v>
      </c>
      <c r="F1647" s="26">
        <f t="shared" si="202"/>
        <v>70.7</v>
      </c>
      <c r="G1647" s="8">
        <v>406515</v>
      </c>
      <c r="H1647" s="8"/>
      <c r="I1647" s="8">
        <v>1</v>
      </c>
      <c r="J1647" s="8">
        <v>1</v>
      </c>
      <c r="K1647" s="8">
        <f t="shared" si="204"/>
        <v>0</v>
      </c>
      <c r="L1647" s="6" t="s">
        <v>2360</v>
      </c>
      <c r="M1647" s="7">
        <v>45880</v>
      </c>
      <c r="N1647" s="9">
        <v>9595</v>
      </c>
      <c r="O1647" s="6" t="s">
        <v>623</v>
      </c>
      <c r="P1647" s="54">
        <v>58154309533</v>
      </c>
      <c r="Q1647" s="54" t="s">
        <v>46</v>
      </c>
      <c r="R1647" s="10">
        <v>4</v>
      </c>
      <c r="S1647" s="40"/>
      <c r="T1647" s="6" t="s">
        <v>24</v>
      </c>
      <c r="U1647" s="6" t="str">
        <f>VLOOKUP(O1647,'Customer List'!B:C,2,)</f>
        <v>Bhuvneshwar</v>
      </c>
      <c r="V1647" s="47"/>
      <c r="W1647" s="7">
        <v>45882</v>
      </c>
      <c r="X1647" s="6">
        <f t="shared" si="205"/>
        <v>2</v>
      </c>
      <c r="Y1647" s="6" t="str">
        <f t="shared" si="206"/>
        <v>Monday</v>
      </c>
      <c r="Z1647" s="6" t="str">
        <f t="shared" si="207"/>
        <v>Wednesday</v>
      </c>
    </row>
    <row r="1648" spans="1:26" x14ac:dyDescent="0.25">
      <c r="A1648" s="6">
        <f t="shared" si="203"/>
        <v>1647</v>
      </c>
      <c r="B1648" s="6" t="s">
        <v>2183</v>
      </c>
      <c r="C1648" s="7">
        <v>45863</v>
      </c>
      <c r="D1648" s="7">
        <v>45869</v>
      </c>
      <c r="E1648" s="24">
        <v>21</v>
      </c>
      <c r="F1648" s="26">
        <f t="shared" si="202"/>
        <v>210</v>
      </c>
      <c r="G1648" s="8">
        <v>420403</v>
      </c>
      <c r="H1648" s="8"/>
      <c r="I1648" s="8">
        <v>10</v>
      </c>
      <c r="J1648" s="8">
        <v>10</v>
      </c>
      <c r="K1648" s="8">
        <f t="shared" si="204"/>
        <v>0</v>
      </c>
      <c r="L1648" s="6" t="s">
        <v>2255</v>
      </c>
      <c r="M1648" s="7">
        <v>45871</v>
      </c>
      <c r="N1648" s="9">
        <v>34875</v>
      </c>
      <c r="O1648" s="6" t="s">
        <v>43</v>
      </c>
      <c r="P1648" s="54">
        <v>58153982375</v>
      </c>
      <c r="Q1648" s="54" t="s">
        <v>46</v>
      </c>
      <c r="R1648" s="10">
        <v>4</v>
      </c>
      <c r="S1648" s="40"/>
      <c r="T1648" s="6" t="s">
        <v>24</v>
      </c>
      <c r="U1648" s="6" t="str">
        <f>VLOOKUP(O1648,'Customer List'!B:C,2,)</f>
        <v>Banglore</v>
      </c>
      <c r="V1648" s="47"/>
      <c r="W1648" s="7">
        <v>45873</v>
      </c>
      <c r="X1648" s="6">
        <f t="shared" si="205"/>
        <v>2</v>
      </c>
      <c r="Y1648" s="6" t="str">
        <f t="shared" si="206"/>
        <v>Saturday</v>
      </c>
      <c r="Z1648" s="6" t="str">
        <f t="shared" si="207"/>
        <v>Monday</v>
      </c>
    </row>
    <row r="1649" spans="1:26" x14ac:dyDescent="0.25">
      <c r="A1649" s="6">
        <f t="shared" si="203"/>
        <v>1648</v>
      </c>
      <c r="B1649" s="6" t="s">
        <v>2183</v>
      </c>
      <c r="C1649" s="7">
        <v>45863</v>
      </c>
      <c r="D1649" s="7">
        <v>45869</v>
      </c>
      <c r="E1649" s="24">
        <v>41.3</v>
      </c>
      <c r="F1649" s="26">
        <f t="shared" si="202"/>
        <v>82.6</v>
      </c>
      <c r="G1649" s="8">
        <v>420404</v>
      </c>
      <c r="H1649" s="8"/>
      <c r="I1649" s="8">
        <v>2</v>
      </c>
      <c r="J1649" s="8">
        <v>2</v>
      </c>
      <c r="K1649" s="8">
        <f t="shared" si="204"/>
        <v>0</v>
      </c>
      <c r="L1649" s="6" t="s">
        <v>2213</v>
      </c>
      <c r="M1649" s="7">
        <v>45871</v>
      </c>
      <c r="N1649" s="9">
        <v>12803</v>
      </c>
      <c r="O1649" s="6" t="s">
        <v>906</v>
      </c>
      <c r="P1649" s="54">
        <v>58153984534</v>
      </c>
      <c r="Q1649" s="54" t="s">
        <v>46</v>
      </c>
      <c r="R1649" s="10">
        <v>4</v>
      </c>
      <c r="S1649" s="40"/>
      <c r="T1649" s="6" t="s">
        <v>24</v>
      </c>
      <c r="U1649" s="6" t="str">
        <f>VLOOKUP(O1649,'Customer List'!B:C,2,)</f>
        <v>Banglore</v>
      </c>
      <c r="V1649" s="47"/>
      <c r="W1649" s="7">
        <v>45873</v>
      </c>
      <c r="X1649" s="6">
        <f t="shared" si="205"/>
        <v>2</v>
      </c>
      <c r="Y1649" s="6" t="str">
        <f t="shared" si="206"/>
        <v>Saturday</v>
      </c>
      <c r="Z1649" s="6" t="str">
        <f t="shared" si="207"/>
        <v>Monday</v>
      </c>
    </row>
    <row r="1650" spans="1:26" x14ac:dyDescent="0.25">
      <c r="A1650" s="6">
        <f t="shared" si="203"/>
        <v>1649</v>
      </c>
      <c r="B1650" s="6" t="s">
        <v>2183</v>
      </c>
      <c r="C1650" s="7">
        <v>45863</v>
      </c>
      <c r="D1650" s="7">
        <v>45869</v>
      </c>
      <c r="E1650" s="24">
        <v>98.7</v>
      </c>
      <c r="F1650" s="26">
        <f t="shared" si="202"/>
        <v>296.10000000000002</v>
      </c>
      <c r="G1650" s="8">
        <v>421601</v>
      </c>
      <c r="H1650" s="8"/>
      <c r="I1650" s="8">
        <v>3</v>
      </c>
      <c r="J1650" s="8">
        <v>3</v>
      </c>
      <c r="K1650" s="8">
        <f t="shared" si="204"/>
        <v>0</v>
      </c>
      <c r="L1650" s="6" t="s">
        <v>2207</v>
      </c>
      <c r="M1650" s="7">
        <v>45871</v>
      </c>
      <c r="N1650" s="9">
        <v>44415</v>
      </c>
      <c r="O1650" s="6" t="s">
        <v>627</v>
      </c>
      <c r="P1650" s="54">
        <v>58153984151</v>
      </c>
      <c r="Q1650" s="54" t="s">
        <v>46</v>
      </c>
      <c r="R1650" s="10" t="s">
        <v>305</v>
      </c>
      <c r="S1650" s="40"/>
      <c r="T1650" s="6" t="s">
        <v>24</v>
      </c>
      <c r="U1650" s="6" t="str">
        <f>VLOOKUP(O1650,'Customer List'!B:C,2,)</f>
        <v>Hyderabad</v>
      </c>
      <c r="V1650" s="47"/>
      <c r="W1650" s="7">
        <v>45873</v>
      </c>
      <c r="X1650" s="6">
        <f t="shared" si="205"/>
        <v>2</v>
      </c>
      <c r="Y1650" s="6" t="str">
        <f t="shared" si="206"/>
        <v>Saturday</v>
      </c>
      <c r="Z1650" s="6" t="str">
        <f t="shared" si="207"/>
        <v>Monday</v>
      </c>
    </row>
    <row r="1651" spans="1:26" x14ac:dyDescent="0.25">
      <c r="A1651" s="6">
        <f t="shared" si="203"/>
        <v>1650</v>
      </c>
      <c r="B1651" s="6" t="s">
        <v>2183</v>
      </c>
      <c r="C1651" s="7">
        <v>45863</v>
      </c>
      <c r="D1651" s="7">
        <v>45869</v>
      </c>
      <c r="E1651" s="24">
        <v>160.29999999999998</v>
      </c>
      <c r="F1651" s="26">
        <f t="shared" si="202"/>
        <v>480.9</v>
      </c>
      <c r="G1651" s="8">
        <v>422302</v>
      </c>
      <c r="H1651" s="8"/>
      <c r="I1651" s="8">
        <v>3</v>
      </c>
      <c r="J1651" s="8">
        <v>3</v>
      </c>
      <c r="K1651" s="8">
        <f t="shared" si="204"/>
        <v>0</v>
      </c>
      <c r="L1651" s="6" t="s">
        <v>2202</v>
      </c>
      <c r="M1651" s="7">
        <v>45871</v>
      </c>
      <c r="N1651" s="9">
        <v>63891</v>
      </c>
      <c r="O1651" s="6" t="s">
        <v>2070</v>
      </c>
      <c r="P1651" s="54">
        <v>58153983650</v>
      </c>
      <c r="Q1651" s="54" t="s">
        <v>46</v>
      </c>
      <c r="R1651" s="10">
        <v>4</v>
      </c>
      <c r="S1651" s="40"/>
      <c r="T1651" s="6" t="s">
        <v>24</v>
      </c>
      <c r="U1651" s="6" t="str">
        <f>VLOOKUP(O1651,'Customer List'!B:C,2,)</f>
        <v>Banglore</v>
      </c>
      <c r="V1651" s="47"/>
      <c r="W1651" s="7">
        <v>45873</v>
      </c>
      <c r="X1651" s="6">
        <f t="shared" si="205"/>
        <v>2</v>
      </c>
      <c r="Y1651" s="6" t="str">
        <f t="shared" si="206"/>
        <v>Saturday</v>
      </c>
      <c r="Z1651" s="6" t="str">
        <f t="shared" si="207"/>
        <v>Monday</v>
      </c>
    </row>
    <row r="1652" spans="1:26" x14ac:dyDescent="0.25">
      <c r="A1652" s="6">
        <f t="shared" si="203"/>
        <v>1651</v>
      </c>
      <c r="B1652" s="6" t="s">
        <v>2183</v>
      </c>
      <c r="C1652" s="7">
        <v>45863</v>
      </c>
      <c r="D1652" s="7">
        <v>45869</v>
      </c>
      <c r="E1652" s="24">
        <v>53.9</v>
      </c>
      <c r="F1652" s="26">
        <f t="shared" si="202"/>
        <v>269.5</v>
      </c>
      <c r="G1652" s="8">
        <v>423601</v>
      </c>
      <c r="H1652" s="8"/>
      <c r="I1652" s="8">
        <v>5</v>
      </c>
      <c r="J1652" s="8">
        <v>5</v>
      </c>
      <c r="K1652" s="8">
        <f t="shared" si="204"/>
        <v>0</v>
      </c>
      <c r="L1652" s="6" t="s">
        <v>2214</v>
      </c>
      <c r="M1652" s="7">
        <v>45871</v>
      </c>
      <c r="N1652" s="9">
        <v>41772.5</v>
      </c>
      <c r="O1652" s="6" t="s">
        <v>304</v>
      </c>
      <c r="P1652" s="54">
        <v>58153983904</v>
      </c>
      <c r="Q1652" s="54" t="s">
        <v>46</v>
      </c>
      <c r="R1652" s="10" t="s">
        <v>305</v>
      </c>
      <c r="S1652" s="40"/>
      <c r="T1652" s="6" t="s">
        <v>24</v>
      </c>
      <c r="U1652" s="6" t="str">
        <f>VLOOKUP(O1652,'Customer List'!B:C,2,)</f>
        <v>Banglore</v>
      </c>
      <c r="V1652" s="47"/>
      <c r="W1652" s="7">
        <v>45873</v>
      </c>
      <c r="X1652" s="6">
        <f t="shared" si="205"/>
        <v>2</v>
      </c>
      <c r="Y1652" s="6" t="str">
        <f t="shared" si="206"/>
        <v>Saturday</v>
      </c>
      <c r="Z1652" s="6" t="str">
        <f t="shared" si="207"/>
        <v>Monday</v>
      </c>
    </row>
    <row r="1653" spans="1:26" x14ac:dyDescent="0.25">
      <c r="A1653" s="6">
        <f t="shared" si="203"/>
        <v>1652</v>
      </c>
      <c r="B1653" s="6" t="s">
        <v>2183</v>
      </c>
      <c r="C1653" s="7">
        <v>45863</v>
      </c>
      <c r="D1653" s="7">
        <v>45869</v>
      </c>
      <c r="E1653" s="24">
        <v>41.3</v>
      </c>
      <c r="F1653" s="26">
        <f t="shared" si="202"/>
        <v>41.3</v>
      </c>
      <c r="G1653" s="8">
        <v>424807</v>
      </c>
      <c r="H1653" s="8"/>
      <c r="I1653" s="8">
        <v>1</v>
      </c>
      <c r="J1653" s="8">
        <v>1</v>
      </c>
      <c r="K1653" s="8">
        <f t="shared" si="204"/>
        <v>0</v>
      </c>
      <c r="L1653" s="6" t="s">
        <v>2209</v>
      </c>
      <c r="M1653" s="7">
        <v>45871</v>
      </c>
      <c r="N1653" s="9">
        <v>6401</v>
      </c>
      <c r="O1653" s="6" t="s">
        <v>301</v>
      </c>
      <c r="P1653" s="54">
        <v>58153982574</v>
      </c>
      <c r="Q1653" s="54" t="s">
        <v>46</v>
      </c>
      <c r="R1653" s="10">
        <v>-20</v>
      </c>
      <c r="S1653" s="40"/>
      <c r="T1653" s="6" t="s">
        <v>24</v>
      </c>
      <c r="U1653" s="6" t="str">
        <f>VLOOKUP(O1653,'Customer List'!B:C,2,)</f>
        <v>Kerala</v>
      </c>
      <c r="V1653" s="47"/>
      <c r="W1653" s="7">
        <v>45874</v>
      </c>
      <c r="X1653" s="6">
        <f t="shared" si="205"/>
        <v>3</v>
      </c>
      <c r="Y1653" s="6" t="str">
        <f t="shared" si="206"/>
        <v>Saturday</v>
      </c>
      <c r="Z1653" s="6" t="str">
        <f t="shared" si="207"/>
        <v>Tuesday</v>
      </c>
    </row>
    <row r="1654" spans="1:26" x14ac:dyDescent="0.25">
      <c r="A1654" s="6">
        <f t="shared" si="203"/>
        <v>1653</v>
      </c>
      <c r="B1654" s="6" t="s">
        <v>2183</v>
      </c>
      <c r="C1654" s="7">
        <v>45863</v>
      </c>
      <c r="D1654" s="7">
        <v>45869</v>
      </c>
      <c r="E1654" s="24">
        <v>111.3</v>
      </c>
      <c r="F1654" s="26">
        <f t="shared" si="202"/>
        <v>111.3</v>
      </c>
      <c r="G1654" s="8">
        <v>425401</v>
      </c>
      <c r="H1654" s="8"/>
      <c r="I1654" s="8">
        <v>1</v>
      </c>
      <c r="J1654" s="8">
        <v>1</v>
      </c>
      <c r="K1654" s="8">
        <f t="shared" si="204"/>
        <v>0</v>
      </c>
      <c r="L1654" s="6" t="s">
        <v>2206</v>
      </c>
      <c r="M1654" s="7">
        <v>45871</v>
      </c>
      <c r="N1654" s="9">
        <v>16695</v>
      </c>
      <c r="O1654" s="6" t="s">
        <v>627</v>
      </c>
      <c r="P1654" s="54">
        <v>58153984151</v>
      </c>
      <c r="Q1654" s="54" t="s">
        <v>46</v>
      </c>
      <c r="R1654" s="10">
        <v>4</v>
      </c>
      <c r="S1654" s="40"/>
      <c r="T1654" s="6" t="s">
        <v>24</v>
      </c>
      <c r="U1654" s="6" t="str">
        <f>VLOOKUP(O1654,'Customer List'!B:C,2,)</f>
        <v>Hyderabad</v>
      </c>
      <c r="V1654" s="47"/>
      <c r="W1654" s="7">
        <v>45873</v>
      </c>
      <c r="X1654" s="6">
        <f t="shared" si="205"/>
        <v>2</v>
      </c>
      <c r="Y1654" s="6" t="str">
        <f t="shared" si="206"/>
        <v>Saturday</v>
      </c>
      <c r="Z1654" s="6" t="str">
        <f t="shared" si="207"/>
        <v>Monday</v>
      </c>
    </row>
    <row r="1655" spans="1:26" x14ac:dyDescent="0.25">
      <c r="A1655" s="6">
        <f t="shared" si="203"/>
        <v>1654</v>
      </c>
      <c r="B1655" s="6" t="s">
        <v>2183</v>
      </c>
      <c r="C1655" s="7">
        <v>45863</v>
      </c>
      <c r="D1655" s="7">
        <v>45869</v>
      </c>
      <c r="E1655" s="24">
        <v>283.5</v>
      </c>
      <c r="F1655" s="26">
        <f t="shared" si="202"/>
        <v>283.5</v>
      </c>
      <c r="G1655" s="8">
        <v>640945</v>
      </c>
      <c r="H1655" s="8"/>
      <c r="I1655" s="8">
        <v>1</v>
      </c>
      <c r="J1655" s="8">
        <v>1</v>
      </c>
      <c r="K1655" s="8">
        <f t="shared" si="204"/>
        <v>0</v>
      </c>
      <c r="L1655" s="6" t="s">
        <v>2261</v>
      </c>
      <c r="M1655" s="7">
        <v>45873</v>
      </c>
      <c r="N1655" s="9">
        <v>47081</v>
      </c>
      <c r="O1655" s="6" t="s">
        <v>2179</v>
      </c>
      <c r="P1655" s="6" t="s">
        <v>2270</v>
      </c>
      <c r="Q1655" s="54" t="s">
        <v>46</v>
      </c>
      <c r="R1655" s="10">
        <v>4</v>
      </c>
      <c r="S1655" s="40"/>
      <c r="T1655" s="6" t="s">
        <v>24</v>
      </c>
      <c r="U1655" s="6" t="str">
        <f>VLOOKUP(O1655,'Customer List'!B:C,2,)</f>
        <v>PUNJAB</v>
      </c>
      <c r="V1655" s="47"/>
      <c r="W1655" s="7">
        <v>45874</v>
      </c>
      <c r="X1655" s="6">
        <f t="shared" si="205"/>
        <v>1</v>
      </c>
      <c r="Y1655" s="6" t="str">
        <f t="shared" si="206"/>
        <v>Monday</v>
      </c>
      <c r="Z1655" s="6" t="str">
        <f t="shared" si="207"/>
        <v>Tuesday</v>
      </c>
    </row>
    <row r="1656" spans="1:26" x14ac:dyDescent="0.25">
      <c r="A1656" s="6">
        <f t="shared" si="203"/>
        <v>1655</v>
      </c>
      <c r="B1656" s="6" t="s">
        <v>2183</v>
      </c>
      <c r="C1656" s="7">
        <v>45863</v>
      </c>
      <c r="D1656" s="7">
        <v>45869</v>
      </c>
      <c r="E1656" s="24">
        <v>200.9</v>
      </c>
      <c r="F1656" s="26">
        <f t="shared" si="202"/>
        <v>200.9</v>
      </c>
      <c r="G1656" s="8">
        <v>693504</v>
      </c>
      <c r="H1656" s="8"/>
      <c r="I1656" s="8">
        <v>1</v>
      </c>
      <c r="J1656" s="8">
        <v>1</v>
      </c>
      <c r="K1656" s="8">
        <f t="shared" si="204"/>
        <v>0</v>
      </c>
      <c r="L1656" s="6" t="s">
        <v>2330</v>
      </c>
      <c r="M1656" s="7">
        <v>45877</v>
      </c>
      <c r="N1656" s="9">
        <v>33363.75</v>
      </c>
      <c r="O1656" s="6" t="s">
        <v>916</v>
      </c>
      <c r="P1656" s="54" t="s">
        <v>2096</v>
      </c>
      <c r="Q1656" s="54" t="s">
        <v>861</v>
      </c>
      <c r="R1656" s="10">
        <v>4</v>
      </c>
      <c r="S1656" s="40"/>
      <c r="T1656" s="6" t="s">
        <v>24</v>
      </c>
      <c r="U1656" s="6" t="str">
        <f>VLOOKUP(O1656,'Customer List'!B:C,2,)</f>
        <v>Delhi</v>
      </c>
      <c r="V1656" s="47"/>
      <c r="W1656" s="7"/>
      <c r="X1656" s="6" t="str">
        <f t="shared" si="205"/>
        <v/>
      </c>
      <c r="Y1656" s="6" t="str">
        <f t="shared" si="206"/>
        <v>Friday</v>
      </c>
      <c r="Z1656" s="6" t="str">
        <f t="shared" si="207"/>
        <v/>
      </c>
    </row>
    <row r="1657" spans="1:26" x14ac:dyDescent="0.25">
      <c r="A1657" s="6">
        <f t="shared" si="203"/>
        <v>1656</v>
      </c>
      <c r="B1657" s="6" t="s">
        <v>2183</v>
      </c>
      <c r="C1657" s="7">
        <v>45863</v>
      </c>
      <c r="D1657" s="7">
        <v>45869</v>
      </c>
      <c r="E1657" s="24">
        <v>156.1</v>
      </c>
      <c r="F1657" s="26">
        <f t="shared" si="202"/>
        <v>156.1</v>
      </c>
      <c r="G1657" s="8">
        <v>781802</v>
      </c>
      <c r="H1657" s="8"/>
      <c r="I1657" s="8">
        <v>1</v>
      </c>
      <c r="J1657" s="8">
        <v>1</v>
      </c>
      <c r="K1657" s="8">
        <f t="shared" si="204"/>
        <v>0</v>
      </c>
      <c r="L1657" s="6" t="s">
        <v>2211</v>
      </c>
      <c r="M1657" s="7">
        <v>45871</v>
      </c>
      <c r="N1657" s="9">
        <v>24195.5</v>
      </c>
      <c r="O1657" s="6" t="s">
        <v>1923</v>
      </c>
      <c r="P1657" s="54">
        <v>58153982773</v>
      </c>
      <c r="Q1657" s="54" t="s">
        <v>46</v>
      </c>
      <c r="R1657" s="10">
        <v>-20</v>
      </c>
      <c r="S1657" s="40"/>
      <c r="T1657" s="6" t="s">
        <v>24</v>
      </c>
      <c r="U1657" s="6" t="str">
        <f>VLOOKUP(O1657,'Customer List'!B:C,2,)</f>
        <v>Kolkata</v>
      </c>
      <c r="V1657" s="47"/>
      <c r="W1657" s="7">
        <v>45873</v>
      </c>
      <c r="X1657" s="6">
        <f t="shared" si="205"/>
        <v>2</v>
      </c>
      <c r="Y1657" s="6" t="str">
        <f t="shared" si="206"/>
        <v>Saturday</v>
      </c>
      <c r="Z1657" s="6" t="str">
        <f t="shared" si="207"/>
        <v>Monday</v>
      </c>
    </row>
    <row r="1658" spans="1:26" x14ac:dyDescent="0.25">
      <c r="A1658" s="6">
        <f t="shared" si="203"/>
        <v>1657</v>
      </c>
      <c r="B1658" s="6" t="s">
        <v>2183</v>
      </c>
      <c r="C1658" s="7">
        <v>45863</v>
      </c>
      <c r="D1658" s="7">
        <v>45869</v>
      </c>
      <c r="E1658" s="24">
        <v>177.1</v>
      </c>
      <c r="F1658" s="26">
        <f t="shared" si="202"/>
        <v>354.2</v>
      </c>
      <c r="G1658" s="8">
        <v>783904</v>
      </c>
      <c r="H1658" s="8"/>
      <c r="I1658" s="8">
        <v>2</v>
      </c>
      <c r="J1658" s="8">
        <v>2</v>
      </c>
      <c r="K1658" s="8">
        <f t="shared" si="204"/>
        <v>0</v>
      </c>
      <c r="L1658" s="6" t="s">
        <v>2257</v>
      </c>
      <c r="M1658" s="7">
        <v>45871</v>
      </c>
      <c r="N1658" s="9">
        <v>48576</v>
      </c>
      <c r="O1658" s="6" t="s">
        <v>214</v>
      </c>
      <c r="P1658" s="54" t="s">
        <v>1144</v>
      </c>
      <c r="Q1658" s="54" t="s">
        <v>1144</v>
      </c>
      <c r="R1658" s="10">
        <v>-20</v>
      </c>
      <c r="S1658" s="40"/>
      <c r="T1658" s="6" t="s">
        <v>24</v>
      </c>
      <c r="U1658" s="6" t="str">
        <f>VLOOKUP(O1658,'Customer List'!B:C,2,)</f>
        <v>Delhi</v>
      </c>
      <c r="V1658" s="47"/>
      <c r="W1658" s="7"/>
      <c r="X1658" s="6" t="str">
        <f t="shared" si="205"/>
        <v/>
      </c>
      <c r="Y1658" s="6" t="str">
        <f t="shared" si="206"/>
        <v>Saturday</v>
      </c>
      <c r="Z1658" s="6" t="str">
        <f t="shared" si="207"/>
        <v/>
      </c>
    </row>
    <row r="1659" spans="1:26" x14ac:dyDescent="0.25">
      <c r="A1659" s="6">
        <f t="shared" si="203"/>
        <v>1658</v>
      </c>
      <c r="B1659" s="6" t="s">
        <v>2183</v>
      </c>
      <c r="C1659" s="7">
        <v>45863</v>
      </c>
      <c r="D1659" s="7">
        <v>45869</v>
      </c>
      <c r="E1659" s="24">
        <v>37.799999999999997</v>
      </c>
      <c r="F1659" s="26">
        <f t="shared" si="202"/>
        <v>37.799999999999997</v>
      </c>
      <c r="G1659" s="8">
        <v>784002</v>
      </c>
      <c r="H1659" s="8"/>
      <c r="I1659" s="8">
        <v>1</v>
      </c>
      <c r="J1659" s="8">
        <v>1</v>
      </c>
      <c r="K1659" s="8">
        <f t="shared" si="204"/>
        <v>0</v>
      </c>
      <c r="L1659" s="6" t="s">
        <v>2211</v>
      </c>
      <c r="M1659" s="7">
        <v>45871</v>
      </c>
      <c r="N1659" s="9">
        <v>5859</v>
      </c>
      <c r="O1659" s="6" t="s">
        <v>1923</v>
      </c>
      <c r="P1659" s="54">
        <v>58153982773</v>
      </c>
      <c r="Q1659" s="54" t="s">
        <v>46</v>
      </c>
      <c r="R1659" s="10">
        <v>-20</v>
      </c>
      <c r="S1659" s="40"/>
      <c r="T1659" s="6" t="s">
        <v>24</v>
      </c>
      <c r="U1659" s="6" t="str">
        <f>VLOOKUP(O1659,'Customer List'!B:C,2,)</f>
        <v>Kolkata</v>
      </c>
      <c r="V1659" s="47"/>
      <c r="W1659" s="7">
        <v>45873</v>
      </c>
      <c r="X1659" s="6">
        <f t="shared" si="205"/>
        <v>2</v>
      </c>
      <c r="Y1659" s="6" t="str">
        <f t="shared" si="206"/>
        <v>Saturday</v>
      </c>
      <c r="Z1659" s="6" t="str">
        <f t="shared" si="207"/>
        <v>Monday</v>
      </c>
    </row>
    <row r="1660" spans="1:26" x14ac:dyDescent="0.25">
      <c r="A1660" s="6">
        <f t="shared" si="203"/>
        <v>1659</v>
      </c>
      <c r="B1660" s="6" t="s">
        <v>2183</v>
      </c>
      <c r="C1660" s="7">
        <v>45863</v>
      </c>
      <c r="D1660" s="7">
        <v>45869</v>
      </c>
      <c r="E1660" s="24">
        <v>152.6</v>
      </c>
      <c r="F1660" s="26">
        <f t="shared" si="202"/>
        <v>152.6</v>
      </c>
      <c r="G1660" s="8">
        <v>788902</v>
      </c>
      <c r="H1660" s="8"/>
      <c r="I1660" s="8">
        <v>1</v>
      </c>
      <c r="J1660" s="8">
        <v>1</v>
      </c>
      <c r="K1660" s="8">
        <f t="shared" si="204"/>
        <v>0</v>
      </c>
      <c r="L1660" s="6" t="s">
        <v>2211</v>
      </c>
      <c r="M1660" s="7">
        <v>45871</v>
      </c>
      <c r="N1660" s="9">
        <v>23653</v>
      </c>
      <c r="O1660" s="6" t="s">
        <v>1923</v>
      </c>
      <c r="P1660" s="54">
        <v>58153982773</v>
      </c>
      <c r="Q1660" s="54" t="s">
        <v>46</v>
      </c>
      <c r="R1660" s="10">
        <v>-20</v>
      </c>
      <c r="S1660" s="40"/>
      <c r="T1660" s="6" t="s">
        <v>24</v>
      </c>
      <c r="U1660" s="6" t="str">
        <f>VLOOKUP(O1660,'Customer List'!B:C,2,)</f>
        <v>Kolkata</v>
      </c>
      <c r="V1660" s="47"/>
      <c r="W1660" s="7">
        <v>45873</v>
      </c>
      <c r="X1660" s="6">
        <f t="shared" si="205"/>
        <v>2</v>
      </c>
      <c r="Y1660" s="6" t="str">
        <f t="shared" si="206"/>
        <v>Saturday</v>
      </c>
      <c r="Z1660" s="6" t="str">
        <f t="shared" si="207"/>
        <v>Monday</v>
      </c>
    </row>
    <row r="1661" spans="1:26" x14ac:dyDescent="0.25">
      <c r="A1661" s="6">
        <f t="shared" si="203"/>
        <v>1660</v>
      </c>
      <c r="B1661" s="6" t="s">
        <v>2183</v>
      </c>
      <c r="C1661" s="7">
        <v>45863</v>
      </c>
      <c r="D1661" s="7">
        <v>45869</v>
      </c>
      <c r="E1661" s="24">
        <v>160.30000000000001</v>
      </c>
      <c r="F1661" s="26">
        <f t="shared" si="202"/>
        <v>160.30000000000001</v>
      </c>
      <c r="G1661" s="8">
        <v>914204</v>
      </c>
      <c r="H1661" s="8"/>
      <c r="I1661" s="8">
        <v>1</v>
      </c>
      <c r="J1661" s="8">
        <v>1</v>
      </c>
      <c r="K1661" s="8">
        <f t="shared" si="204"/>
        <v>0</v>
      </c>
      <c r="L1661" s="6" t="s">
        <v>2215</v>
      </c>
      <c r="M1661" s="7">
        <v>45871</v>
      </c>
      <c r="N1661" s="9">
        <v>24045</v>
      </c>
      <c r="O1661" s="6" t="s">
        <v>178</v>
      </c>
      <c r="P1661" s="54">
        <v>58153982821</v>
      </c>
      <c r="Q1661" s="54" t="s">
        <v>46</v>
      </c>
      <c r="R1661" s="10">
        <v>4</v>
      </c>
      <c r="S1661" s="40"/>
      <c r="T1661" s="6" t="s">
        <v>24</v>
      </c>
      <c r="U1661" s="6" t="str">
        <f>VLOOKUP(O1661,'Customer List'!B:C,2,)</f>
        <v>Kolkata</v>
      </c>
      <c r="V1661" s="47"/>
      <c r="W1661" s="7">
        <v>45873</v>
      </c>
      <c r="X1661" s="6">
        <f t="shared" si="205"/>
        <v>2</v>
      </c>
      <c r="Y1661" s="6" t="str">
        <f t="shared" si="206"/>
        <v>Saturday</v>
      </c>
      <c r="Z1661" s="6" t="str">
        <f t="shared" si="207"/>
        <v>Monday</v>
      </c>
    </row>
    <row r="1662" spans="1:26" x14ac:dyDescent="0.25">
      <c r="A1662" s="6">
        <f t="shared" si="203"/>
        <v>1661</v>
      </c>
      <c r="B1662" s="6" t="s">
        <v>2197</v>
      </c>
      <c r="C1662" s="7">
        <v>45863</v>
      </c>
      <c r="D1662" s="7">
        <v>45869</v>
      </c>
      <c r="E1662" s="24">
        <v>291</v>
      </c>
      <c r="F1662" s="26">
        <f t="shared" si="202"/>
        <v>291</v>
      </c>
      <c r="G1662" s="8" t="s">
        <v>2184</v>
      </c>
      <c r="H1662" s="8"/>
      <c r="I1662" s="8">
        <v>1</v>
      </c>
      <c r="J1662" s="8">
        <v>1</v>
      </c>
      <c r="K1662" s="8">
        <f t="shared" si="204"/>
        <v>0</v>
      </c>
      <c r="L1662" s="6" t="s">
        <v>2332</v>
      </c>
      <c r="M1662" s="7">
        <v>45877</v>
      </c>
      <c r="N1662" s="9">
        <v>39425</v>
      </c>
      <c r="O1662" s="6" t="s">
        <v>22</v>
      </c>
      <c r="P1662" s="54" t="s">
        <v>2096</v>
      </c>
      <c r="Q1662" s="54" t="s">
        <v>643</v>
      </c>
      <c r="R1662" s="10">
        <v>-20</v>
      </c>
      <c r="S1662" s="40"/>
      <c r="T1662" s="6" t="s">
        <v>2196</v>
      </c>
      <c r="U1662" s="6" t="str">
        <f>VLOOKUP(O1662,'Customer List'!B:C,2,)</f>
        <v>Delhi</v>
      </c>
      <c r="V1662" s="47"/>
      <c r="W1662" s="7"/>
      <c r="X1662" s="6" t="str">
        <f t="shared" ref="X1662:X1674" si="208">IF(W1662="", "", W1662-M1662)</f>
        <v/>
      </c>
      <c r="Y1662" s="6" t="str">
        <f t="shared" ref="Y1662:Y1674" si="209">IF(M1662="", "", TEXT(M1662, "dddd"))</f>
        <v>Friday</v>
      </c>
      <c r="Z1662" s="6" t="str">
        <f t="shared" ref="Z1662:Z1674" si="210">IF(W1662="", "", TEXT(W1662, "dddd"))</f>
        <v/>
      </c>
    </row>
    <row r="1663" spans="1:26" x14ac:dyDescent="0.25">
      <c r="A1663" s="6">
        <f t="shared" si="203"/>
        <v>1662</v>
      </c>
      <c r="B1663" s="6" t="s">
        <v>2197</v>
      </c>
      <c r="C1663" s="7">
        <v>45863</v>
      </c>
      <c r="D1663" s="7">
        <v>45869</v>
      </c>
      <c r="E1663" s="24">
        <v>374</v>
      </c>
      <c r="F1663" s="26">
        <f t="shared" si="202"/>
        <v>374</v>
      </c>
      <c r="G1663" s="8" t="s">
        <v>2185</v>
      </c>
      <c r="H1663" s="8"/>
      <c r="I1663" s="8">
        <v>1</v>
      </c>
      <c r="J1663" s="8">
        <v>1</v>
      </c>
      <c r="K1663" s="8">
        <f t="shared" si="204"/>
        <v>0</v>
      </c>
      <c r="L1663" s="6" t="s">
        <v>2317</v>
      </c>
      <c r="M1663" s="7">
        <v>45875</v>
      </c>
      <c r="N1663" s="9">
        <v>44642</v>
      </c>
      <c r="O1663" s="6" t="s">
        <v>48</v>
      </c>
      <c r="P1663" s="54" t="s">
        <v>2096</v>
      </c>
      <c r="Q1663" s="54" t="s">
        <v>861</v>
      </c>
      <c r="R1663" s="10">
        <v>-20</v>
      </c>
      <c r="S1663" s="40"/>
      <c r="T1663" s="6" t="s">
        <v>2196</v>
      </c>
      <c r="U1663" s="6" t="str">
        <f>VLOOKUP(O1663,'Customer List'!B:C,2,)</f>
        <v>Faridabad</v>
      </c>
      <c r="V1663" s="47"/>
      <c r="W1663" s="7"/>
      <c r="X1663" s="6" t="str">
        <f t="shared" si="208"/>
        <v/>
      </c>
      <c r="Y1663" s="6" t="str">
        <f t="shared" si="209"/>
        <v>Wednesday</v>
      </c>
      <c r="Z1663" s="6" t="str">
        <f t="shared" si="210"/>
        <v/>
      </c>
    </row>
    <row r="1664" spans="1:26" x14ac:dyDescent="0.25">
      <c r="A1664" s="6">
        <f t="shared" si="203"/>
        <v>1663</v>
      </c>
      <c r="B1664" s="6" t="s">
        <v>2197</v>
      </c>
      <c r="C1664" s="7">
        <v>45863</v>
      </c>
      <c r="D1664" s="7">
        <v>45869</v>
      </c>
      <c r="E1664" s="24">
        <v>374</v>
      </c>
      <c r="F1664" s="26">
        <f t="shared" si="202"/>
        <v>374</v>
      </c>
      <c r="G1664" s="8" t="s">
        <v>2186</v>
      </c>
      <c r="H1664" s="8"/>
      <c r="I1664" s="8">
        <v>1</v>
      </c>
      <c r="J1664" s="8">
        <v>1</v>
      </c>
      <c r="K1664" s="8">
        <f t="shared" si="204"/>
        <v>0</v>
      </c>
      <c r="L1664" s="6" t="s">
        <v>2317</v>
      </c>
      <c r="M1664" s="7">
        <v>45875</v>
      </c>
      <c r="N1664" s="9">
        <v>44642.400000000001</v>
      </c>
      <c r="O1664" s="6" t="s">
        <v>48</v>
      </c>
      <c r="P1664" s="54" t="s">
        <v>2096</v>
      </c>
      <c r="Q1664" s="54" t="s">
        <v>861</v>
      </c>
      <c r="R1664" s="10">
        <v>-20</v>
      </c>
      <c r="S1664" s="40"/>
      <c r="T1664" s="6" t="s">
        <v>2196</v>
      </c>
      <c r="U1664" s="6" t="str">
        <f>VLOOKUP(O1664,'Customer List'!B:C,2,)</f>
        <v>Faridabad</v>
      </c>
      <c r="V1664" s="47"/>
      <c r="W1664" s="7"/>
      <c r="X1664" s="6" t="str">
        <f t="shared" si="208"/>
        <v/>
      </c>
      <c r="Y1664" s="6" t="str">
        <f t="shared" si="209"/>
        <v>Wednesday</v>
      </c>
      <c r="Z1664" s="6" t="str">
        <f t="shared" si="210"/>
        <v/>
      </c>
    </row>
    <row r="1665" spans="1:26" x14ac:dyDescent="0.25">
      <c r="A1665" s="6">
        <f t="shared" si="203"/>
        <v>1664</v>
      </c>
      <c r="B1665" s="6" t="s">
        <v>2197</v>
      </c>
      <c r="C1665" s="7">
        <v>45863</v>
      </c>
      <c r="D1665" s="7">
        <v>45869</v>
      </c>
      <c r="E1665" s="24">
        <v>201</v>
      </c>
      <c r="F1665" s="26">
        <f t="shared" si="202"/>
        <v>201</v>
      </c>
      <c r="G1665" s="8" t="s">
        <v>765</v>
      </c>
      <c r="H1665" s="8"/>
      <c r="I1665" s="8">
        <v>1</v>
      </c>
      <c r="J1665" s="8">
        <v>1</v>
      </c>
      <c r="K1665" s="8">
        <f t="shared" si="204"/>
        <v>0</v>
      </c>
      <c r="L1665" s="6" t="s">
        <v>2318</v>
      </c>
      <c r="M1665" s="7">
        <v>45875</v>
      </c>
      <c r="N1665" s="9">
        <v>24538.5</v>
      </c>
      <c r="O1665" s="6" t="s">
        <v>48</v>
      </c>
      <c r="P1665" s="54" t="s">
        <v>2096</v>
      </c>
      <c r="Q1665" s="54" t="s">
        <v>861</v>
      </c>
      <c r="R1665" s="10">
        <v>-20</v>
      </c>
      <c r="S1665" s="40"/>
      <c r="T1665" s="6" t="s">
        <v>2196</v>
      </c>
      <c r="U1665" s="6" t="str">
        <f>VLOOKUP(O1665,'Customer List'!B:C,2,)</f>
        <v>Faridabad</v>
      </c>
      <c r="V1665" s="47"/>
      <c r="W1665" s="7"/>
      <c r="X1665" s="6" t="str">
        <f t="shared" si="208"/>
        <v/>
      </c>
      <c r="Y1665" s="6" t="str">
        <f t="shared" si="209"/>
        <v>Wednesday</v>
      </c>
      <c r="Z1665" s="6" t="str">
        <f t="shared" si="210"/>
        <v/>
      </c>
    </row>
    <row r="1666" spans="1:26" x14ac:dyDescent="0.25">
      <c r="A1666" s="6">
        <f t="shared" si="203"/>
        <v>1665</v>
      </c>
      <c r="B1666" s="6" t="s">
        <v>2197</v>
      </c>
      <c r="C1666" s="7">
        <v>45863</v>
      </c>
      <c r="D1666" s="7">
        <v>45869</v>
      </c>
      <c r="E1666" s="24">
        <v>201</v>
      </c>
      <c r="F1666" s="26">
        <f t="shared" si="202"/>
        <v>201</v>
      </c>
      <c r="G1666" s="8" t="s">
        <v>2187</v>
      </c>
      <c r="H1666" s="8"/>
      <c r="I1666" s="8">
        <v>1</v>
      </c>
      <c r="J1666" s="8">
        <v>1</v>
      </c>
      <c r="K1666" s="8">
        <f t="shared" si="204"/>
        <v>0</v>
      </c>
      <c r="L1666" s="6" t="s">
        <v>2318</v>
      </c>
      <c r="M1666" s="7">
        <v>45875</v>
      </c>
      <c r="N1666" s="9">
        <v>24538.5</v>
      </c>
      <c r="O1666" s="6" t="s">
        <v>48</v>
      </c>
      <c r="P1666" s="54" t="s">
        <v>2096</v>
      </c>
      <c r="Q1666" s="54" t="s">
        <v>861</v>
      </c>
      <c r="R1666" s="10">
        <v>-20</v>
      </c>
      <c r="S1666" s="40"/>
      <c r="T1666" s="6" t="s">
        <v>2196</v>
      </c>
      <c r="U1666" s="6" t="str">
        <f>VLOOKUP(O1666,'Customer List'!B:C,2,)</f>
        <v>Faridabad</v>
      </c>
      <c r="V1666" s="47"/>
      <c r="W1666" s="7"/>
      <c r="X1666" s="6" t="str">
        <f t="shared" si="208"/>
        <v/>
      </c>
      <c r="Y1666" s="6" t="str">
        <f t="shared" si="209"/>
        <v>Wednesday</v>
      </c>
      <c r="Z1666" s="6" t="str">
        <f t="shared" si="210"/>
        <v/>
      </c>
    </row>
    <row r="1667" spans="1:26" x14ac:dyDescent="0.25">
      <c r="A1667" s="6">
        <f t="shared" si="203"/>
        <v>1666</v>
      </c>
      <c r="B1667" s="6" t="s">
        <v>2197</v>
      </c>
      <c r="C1667" s="7">
        <v>45863</v>
      </c>
      <c r="D1667" s="7">
        <v>45869</v>
      </c>
      <c r="E1667" s="24">
        <v>201</v>
      </c>
      <c r="F1667" s="26">
        <f t="shared" si="202"/>
        <v>201</v>
      </c>
      <c r="G1667" s="8" t="s">
        <v>2188</v>
      </c>
      <c r="H1667" s="8"/>
      <c r="I1667" s="8">
        <v>1</v>
      </c>
      <c r="J1667" s="8">
        <v>1</v>
      </c>
      <c r="K1667" s="8">
        <f t="shared" si="204"/>
        <v>0</v>
      </c>
      <c r="L1667" s="6" t="s">
        <v>2318</v>
      </c>
      <c r="M1667" s="7">
        <v>45875</v>
      </c>
      <c r="N1667" s="9">
        <v>24538.5</v>
      </c>
      <c r="O1667" s="6" t="s">
        <v>48</v>
      </c>
      <c r="P1667" s="54" t="s">
        <v>2096</v>
      </c>
      <c r="Q1667" s="54" t="s">
        <v>861</v>
      </c>
      <c r="R1667" s="10">
        <v>-20</v>
      </c>
      <c r="S1667" s="40"/>
      <c r="T1667" s="6" t="s">
        <v>2196</v>
      </c>
      <c r="U1667" s="6" t="str">
        <f>VLOOKUP(O1667,'Customer List'!B:C,2,)</f>
        <v>Faridabad</v>
      </c>
      <c r="V1667" s="47"/>
      <c r="W1667" s="7"/>
      <c r="X1667" s="6" t="str">
        <f t="shared" si="208"/>
        <v/>
      </c>
      <c r="Y1667" s="6" t="str">
        <f t="shared" si="209"/>
        <v>Wednesday</v>
      </c>
      <c r="Z1667" s="6" t="str">
        <f t="shared" si="210"/>
        <v/>
      </c>
    </row>
    <row r="1668" spans="1:26" x14ac:dyDescent="0.25">
      <c r="A1668" s="6">
        <f t="shared" si="203"/>
        <v>1667</v>
      </c>
      <c r="B1668" s="6" t="s">
        <v>2197</v>
      </c>
      <c r="C1668" s="7">
        <v>45863</v>
      </c>
      <c r="D1668" s="7">
        <v>45869</v>
      </c>
      <c r="E1668" s="24">
        <v>201</v>
      </c>
      <c r="F1668" s="26">
        <f t="shared" si="202"/>
        <v>201</v>
      </c>
      <c r="G1668" s="8" t="s">
        <v>768</v>
      </c>
      <c r="H1668" s="8"/>
      <c r="I1668" s="8">
        <v>1</v>
      </c>
      <c r="J1668" s="8">
        <v>1</v>
      </c>
      <c r="K1668" s="8">
        <f t="shared" si="204"/>
        <v>0</v>
      </c>
      <c r="L1668" s="6" t="s">
        <v>2318</v>
      </c>
      <c r="M1668" s="7">
        <v>45875</v>
      </c>
      <c r="N1668" s="9">
        <v>24538.5</v>
      </c>
      <c r="O1668" s="6" t="s">
        <v>48</v>
      </c>
      <c r="P1668" s="54" t="s">
        <v>2096</v>
      </c>
      <c r="Q1668" s="54" t="s">
        <v>861</v>
      </c>
      <c r="R1668" s="10">
        <v>-20</v>
      </c>
      <c r="S1668" s="40"/>
      <c r="T1668" s="6" t="s">
        <v>2196</v>
      </c>
      <c r="U1668" s="6" t="str">
        <f>VLOOKUP(O1668,'Customer List'!B:C,2,)</f>
        <v>Faridabad</v>
      </c>
      <c r="V1668" s="47"/>
      <c r="W1668" s="7"/>
      <c r="X1668" s="6" t="str">
        <f t="shared" si="208"/>
        <v/>
      </c>
      <c r="Y1668" s="6" t="str">
        <f t="shared" si="209"/>
        <v>Wednesday</v>
      </c>
      <c r="Z1668" s="6" t="str">
        <f t="shared" si="210"/>
        <v/>
      </c>
    </row>
    <row r="1669" spans="1:26" x14ac:dyDescent="0.25">
      <c r="A1669" s="6">
        <f t="shared" si="203"/>
        <v>1668</v>
      </c>
      <c r="B1669" s="6" t="s">
        <v>2197</v>
      </c>
      <c r="C1669" s="7">
        <v>45863</v>
      </c>
      <c r="D1669" s="7">
        <v>45869</v>
      </c>
      <c r="E1669" s="24">
        <v>582</v>
      </c>
      <c r="F1669" s="26">
        <f t="shared" ref="F1669:F1721" si="211">E1669*I1669</f>
        <v>582</v>
      </c>
      <c r="G1669" s="8" t="s">
        <v>2189</v>
      </c>
      <c r="H1669" s="8"/>
      <c r="I1669" s="8">
        <v>1</v>
      </c>
      <c r="J1669" s="8">
        <v>1</v>
      </c>
      <c r="K1669" s="8">
        <f t="shared" si="204"/>
        <v>0</v>
      </c>
      <c r="L1669" s="6" t="s">
        <v>2201</v>
      </c>
      <c r="M1669" s="7">
        <v>45871</v>
      </c>
      <c r="N1669" s="9">
        <v>71136</v>
      </c>
      <c r="O1669" s="6" t="s">
        <v>248</v>
      </c>
      <c r="P1669" s="54">
        <v>58153984346</v>
      </c>
      <c r="Q1669" s="54" t="s">
        <v>46</v>
      </c>
      <c r="R1669" s="10">
        <v>-20</v>
      </c>
      <c r="S1669" s="40"/>
      <c r="T1669" s="6" t="s">
        <v>2196</v>
      </c>
      <c r="U1669" s="6" t="str">
        <f>VLOOKUP(O1669,'Customer List'!B:C,2,)</f>
        <v>Mumbai</v>
      </c>
      <c r="V1669" s="47"/>
      <c r="W1669" s="7">
        <v>45873</v>
      </c>
      <c r="X1669" s="6">
        <f t="shared" si="208"/>
        <v>2</v>
      </c>
      <c r="Y1669" s="6" t="str">
        <f t="shared" si="209"/>
        <v>Saturday</v>
      </c>
      <c r="Z1669" s="6" t="str">
        <f t="shared" si="210"/>
        <v>Monday</v>
      </c>
    </row>
    <row r="1670" spans="1:26" x14ac:dyDescent="0.25">
      <c r="A1670" s="6">
        <f t="shared" si="203"/>
        <v>1669</v>
      </c>
      <c r="B1670" s="6" t="s">
        <v>2197</v>
      </c>
      <c r="C1670" s="7">
        <v>45863</v>
      </c>
      <c r="D1670" s="7">
        <v>45869</v>
      </c>
      <c r="E1670" s="24">
        <v>582</v>
      </c>
      <c r="F1670" s="26">
        <f t="shared" si="211"/>
        <v>582</v>
      </c>
      <c r="G1670" s="8" t="s">
        <v>2190</v>
      </c>
      <c r="H1670" s="8"/>
      <c r="I1670" s="8">
        <v>1</v>
      </c>
      <c r="J1670" s="8">
        <v>1</v>
      </c>
      <c r="K1670" s="8">
        <f t="shared" si="204"/>
        <v>0</v>
      </c>
      <c r="L1670" s="6" t="s">
        <v>2201</v>
      </c>
      <c r="M1670" s="7">
        <v>45871</v>
      </c>
      <c r="N1670" s="9">
        <v>71136</v>
      </c>
      <c r="O1670" s="6" t="s">
        <v>248</v>
      </c>
      <c r="P1670" s="54">
        <v>58153984346</v>
      </c>
      <c r="Q1670" s="54" t="s">
        <v>46</v>
      </c>
      <c r="R1670" s="10">
        <v>-20</v>
      </c>
      <c r="S1670" s="40"/>
      <c r="T1670" s="6" t="s">
        <v>2196</v>
      </c>
      <c r="U1670" s="6" t="str">
        <f>VLOOKUP(O1670,'Customer List'!B:C,2,)</f>
        <v>Mumbai</v>
      </c>
      <c r="V1670" s="47"/>
      <c r="W1670" s="7">
        <v>45873</v>
      </c>
      <c r="X1670" s="6">
        <f t="shared" si="208"/>
        <v>2</v>
      </c>
      <c r="Y1670" s="6" t="str">
        <f t="shared" si="209"/>
        <v>Saturday</v>
      </c>
      <c r="Z1670" s="6" t="str">
        <f t="shared" si="210"/>
        <v>Monday</v>
      </c>
    </row>
    <row r="1671" spans="1:26" x14ac:dyDescent="0.25">
      <c r="A1671" s="6">
        <f t="shared" si="203"/>
        <v>1670</v>
      </c>
      <c r="B1671" s="6" t="s">
        <v>2197</v>
      </c>
      <c r="C1671" s="7">
        <v>45863</v>
      </c>
      <c r="D1671" s="7">
        <v>45869</v>
      </c>
      <c r="E1671" s="24">
        <v>1649</v>
      </c>
      <c r="F1671" s="26">
        <f t="shared" si="211"/>
        <v>1649</v>
      </c>
      <c r="G1671" s="8" t="s">
        <v>2191</v>
      </c>
      <c r="H1671" s="8"/>
      <c r="I1671" s="8">
        <v>1</v>
      </c>
      <c r="J1671" s="8">
        <v>1</v>
      </c>
      <c r="K1671" s="8">
        <f t="shared" si="204"/>
        <v>0</v>
      </c>
      <c r="L1671" s="6" t="s">
        <v>2201</v>
      </c>
      <c r="M1671" s="7">
        <v>45871</v>
      </c>
      <c r="N1671" s="9">
        <v>201438</v>
      </c>
      <c r="O1671" s="6" t="s">
        <v>248</v>
      </c>
      <c r="P1671" s="54">
        <v>58153984346</v>
      </c>
      <c r="Q1671" s="54" t="s">
        <v>46</v>
      </c>
      <c r="R1671" s="10">
        <v>-20</v>
      </c>
      <c r="S1671" s="40"/>
      <c r="T1671" s="6" t="s">
        <v>2196</v>
      </c>
      <c r="U1671" s="6" t="str">
        <f>VLOOKUP(O1671,'Customer List'!B:C,2,)</f>
        <v>Mumbai</v>
      </c>
      <c r="V1671" s="47"/>
      <c r="W1671" s="7">
        <v>45873</v>
      </c>
      <c r="X1671" s="6">
        <f t="shared" si="208"/>
        <v>2</v>
      </c>
      <c r="Y1671" s="6" t="str">
        <f t="shared" si="209"/>
        <v>Saturday</v>
      </c>
      <c r="Z1671" s="6" t="str">
        <f t="shared" si="210"/>
        <v>Monday</v>
      </c>
    </row>
    <row r="1672" spans="1:26" x14ac:dyDescent="0.25">
      <c r="A1672" s="6">
        <f t="shared" si="203"/>
        <v>1671</v>
      </c>
      <c r="B1672" s="6" t="s">
        <v>2197</v>
      </c>
      <c r="C1672" s="7">
        <v>45863</v>
      </c>
      <c r="D1672" s="7">
        <v>45869</v>
      </c>
      <c r="E1672" s="24">
        <v>1649</v>
      </c>
      <c r="F1672" s="26">
        <f t="shared" si="211"/>
        <v>1649</v>
      </c>
      <c r="G1672" s="8" t="s">
        <v>2192</v>
      </c>
      <c r="H1672" s="8"/>
      <c r="I1672" s="8">
        <v>1</v>
      </c>
      <c r="J1672" s="8">
        <v>1</v>
      </c>
      <c r="K1672" s="8">
        <f t="shared" si="204"/>
        <v>0</v>
      </c>
      <c r="L1672" s="6" t="s">
        <v>2201</v>
      </c>
      <c r="M1672" s="7">
        <v>45871</v>
      </c>
      <c r="N1672" s="9">
        <v>201438</v>
      </c>
      <c r="O1672" s="6" t="s">
        <v>248</v>
      </c>
      <c r="P1672" s="54">
        <v>58153984346</v>
      </c>
      <c r="Q1672" s="54" t="s">
        <v>46</v>
      </c>
      <c r="R1672" s="10">
        <v>-20</v>
      </c>
      <c r="S1672" s="40"/>
      <c r="T1672" s="6" t="s">
        <v>2196</v>
      </c>
      <c r="U1672" s="6" t="str">
        <f>VLOOKUP(O1672,'Customer List'!B:C,2,)</f>
        <v>Mumbai</v>
      </c>
      <c r="V1672" s="47"/>
      <c r="W1672" s="7">
        <v>45873</v>
      </c>
      <c r="X1672" s="6">
        <f t="shared" si="208"/>
        <v>2</v>
      </c>
      <c r="Y1672" s="6" t="str">
        <f t="shared" si="209"/>
        <v>Saturday</v>
      </c>
      <c r="Z1672" s="6" t="str">
        <f t="shared" si="210"/>
        <v>Monday</v>
      </c>
    </row>
    <row r="1673" spans="1:26" x14ac:dyDescent="0.25">
      <c r="A1673" s="6">
        <f t="shared" si="203"/>
        <v>1672</v>
      </c>
      <c r="B1673" s="6" t="s">
        <v>2197</v>
      </c>
      <c r="C1673" s="7">
        <v>45863</v>
      </c>
      <c r="D1673" s="7">
        <v>45869</v>
      </c>
      <c r="E1673" s="24">
        <v>55</v>
      </c>
      <c r="F1673" s="26">
        <f t="shared" si="211"/>
        <v>55</v>
      </c>
      <c r="G1673" s="8" t="s">
        <v>2193</v>
      </c>
      <c r="H1673" s="8"/>
      <c r="I1673" s="8">
        <v>1</v>
      </c>
      <c r="J1673" s="8">
        <v>1</v>
      </c>
      <c r="K1673" s="8">
        <f t="shared" si="204"/>
        <v>0</v>
      </c>
      <c r="L1673" s="6" t="s">
        <v>2220</v>
      </c>
      <c r="M1673" s="7">
        <v>45871</v>
      </c>
      <c r="N1673" s="9">
        <v>9360</v>
      </c>
      <c r="O1673" s="6" t="s">
        <v>2195</v>
      </c>
      <c r="P1673" s="54">
        <v>58153983764</v>
      </c>
      <c r="Q1673" s="54" t="s">
        <v>46</v>
      </c>
      <c r="R1673" s="10">
        <v>-20</v>
      </c>
      <c r="S1673" s="40"/>
      <c r="T1673" s="6" t="s">
        <v>2196</v>
      </c>
      <c r="U1673" s="6" t="str">
        <f>VLOOKUP(O1673,'Customer List'!B:C,2,)</f>
        <v>Hyderabad</v>
      </c>
      <c r="V1673" s="47"/>
      <c r="W1673" s="7">
        <v>45873</v>
      </c>
      <c r="X1673" s="6">
        <f t="shared" si="208"/>
        <v>2</v>
      </c>
      <c r="Y1673" s="6" t="str">
        <f t="shared" si="209"/>
        <v>Saturday</v>
      </c>
      <c r="Z1673" s="6" t="str">
        <f t="shared" si="210"/>
        <v>Monday</v>
      </c>
    </row>
    <row r="1674" spans="1:26" x14ac:dyDescent="0.25">
      <c r="A1674" s="6">
        <f t="shared" si="203"/>
        <v>1673</v>
      </c>
      <c r="B1674" s="6" t="s">
        <v>2197</v>
      </c>
      <c r="C1674" s="7">
        <v>45863</v>
      </c>
      <c r="D1674" s="7">
        <v>45869</v>
      </c>
      <c r="E1674" s="24">
        <v>393</v>
      </c>
      <c r="F1674" s="26">
        <f t="shared" si="211"/>
        <v>393</v>
      </c>
      <c r="G1674" s="8" t="s">
        <v>2194</v>
      </c>
      <c r="H1674" s="8"/>
      <c r="I1674" s="8">
        <v>1</v>
      </c>
      <c r="J1674" s="8">
        <v>1</v>
      </c>
      <c r="K1674" s="8">
        <f t="shared" si="204"/>
        <v>0</v>
      </c>
      <c r="L1674" s="6" t="s">
        <v>2317</v>
      </c>
      <c r="M1674" s="7">
        <v>45875</v>
      </c>
      <c r="N1674" s="9">
        <v>46983.199999999997</v>
      </c>
      <c r="O1674" s="6" t="s">
        <v>48</v>
      </c>
      <c r="P1674" s="54" t="s">
        <v>2096</v>
      </c>
      <c r="Q1674" s="54" t="s">
        <v>861</v>
      </c>
      <c r="R1674" s="10">
        <v>4</v>
      </c>
      <c r="S1674" s="40"/>
      <c r="T1674" s="6" t="s">
        <v>2196</v>
      </c>
      <c r="U1674" s="6" t="str">
        <f>VLOOKUP(O1674,'Customer List'!B:C,2,)</f>
        <v>Faridabad</v>
      </c>
      <c r="V1674" s="47"/>
      <c r="W1674" s="7"/>
      <c r="X1674" s="6" t="str">
        <f t="shared" si="208"/>
        <v/>
      </c>
      <c r="Y1674" s="6" t="str">
        <f t="shared" si="209"/>
        <v>Wednesday</v>
      </c>
      <c r="Z1674" s="6" t="str">
        <f t="shared" si="210"/>
        <v/>
      </c>
    </row>
    <row r="1675" spans="1:26" x14ac:dyDescent="0.25">
      <c r="A1675" s="6">
        <f t="shared" si="203"/>
        <v>1674</v>
      </c>
      <c r="B1675" s="6">
        <v>194911</v>
      </c>
      <c r="C1675" s="7">
        <v>45867</v>
      </c>
      <c r="D1675" s="7">
        <v>45870</v>
      </c>
      <c r="E1675" s="24">
        <v>285</v>
      </c>
      <c r="F1675" s="26">
        <f t="shared" si="211"/>
        <v>285</v>
      </c>
      <c r="G1675" s="8" t="s">
        <v>2222</v>
      </c>
      <c r="H1675" s="8"/>
      <c r="I1675" s="8">
        <v>1</v>
      </c>
      <c r="J1675" s="8">
        <v>1</v>
      </c>
      <c r="K1675" s="8">
        <f t="shared" si="204"/>
        <v>0</v>
      </c>
      <c r="L1675" s="6" t="s">
        <v>2263</v>
      </c>
      <c r="M1675" s="7">
        <v>45873</v>
      </c>
      <c r="N1675" s="9">
        <v>47430</v>
      </c>
      <c r="O1675" s="6" t="s">
        <v>338</v>
      </c>
      <c r="P1675" s="54">
        <v>58154040324</v>
      </c>
      <c r="Q1675" s="54" t="s">
        <v>46</v>
      </c>
      <c r="R1675" s="10">
        <v>4</v>
      </c>
      <c r="S1675" s="40"/>
      <c r="T1675" s="6" t="s">
        <v>2224</v>
      </c>
      <c r="U1675" s="6" t="str">
        <f>VLOOKUP(O1675,'Customer List'!B:C,2,)</f>
        <v>Banglore</v>
      </c>
      <c r="V1675" s="47"/>
      <c r="W1675" s="7">
        <v>45874</v>
      </c>
      <c r="X1675" s="6">
        <f t="shared" ref="X1675:X1677" si="212">IF(W1675="", "", W1675-M1675)</f>
        <v>1</v>
      </c>
      <c r="Y1675" s="6" t="str">
        <f t="shared" ref="Y1675:Y1677" si="213">IF(M1675="", "", TEXT(M1675, "dddd"))</f>
        <v>Monday</v>
      </c>
      <c r="Z1675" s="6" t="str">
        <f t="shared" ref="Z1675:Z1677" si="214">IF(W1675="", "", TEXT(W1675, "dddd"))</f>
        <v>Tuesday</v>
      </c>
    </row>
    <row r="1676" spans="1:26" x14ac:dyDescent="0.25">
      <c r="A1676" s="6">
        <f t="shared" si="203"/>
        <v>1675</v>
      </c>
      <c r="B1676" s="6">
        <v>194911</v>
      </c>
      <c r="C1676" s="7">
        <v>45867</v>
      </c>
      <c r="D1676" s="7">
        <v>45870</v>
      </c>
      <c r="E1676" s="24">
        <v>391</v>
      </c>
      <c r="F1676" s="26">
        <f t="shared" si="211"/>
        <v>391</v>
      </c>
      <c r="G1676" s="8" t="s">
        <v>2223</v>
      </c>
      <c r="H1676" s="8"/>
      <c r="I1676" s="8">
        <v>1</v>
      </c>
      <c r="J1676" s="8">
        <v>1</v>
      </c>
      <c r="K1676" s="8">
        <f t="shared" si="204"/>
        <v>0</v>
      </c>
      <c r="L1676" s="6" t="s">
        <v>2262</v>
      </c>
      <c r="M1676" s="7">
        <v>45873</v>
      </c>
      <c r="N1676" s="9">
        <v>64983.8</v>
      </c>
      <c r="O1676" s="6" t="s">
        <v>2225</v>
      </c>
      <c r="P1676" s="54">
        <v>58154040011</v>
      </c>
      <c r="Q1676" s="54" t="s">
        <v>46</v>
      </c>
      <c r="R1676" s="10">
        <v>4</v>
      </c>
      <c r="S1676" s="40"/>
      <c r="T1676" s="6" t="s">
        <v>2224</v>
      </c>
      <c r="U1676" s="6" t="e">
        <f>VLOOKUP(O1676,'Customer List'!B:C,2,)</f>
        <v>#N/A</v>
      </c>
      <c r="V1676" s="47"/>
      <c r="W1676" s="7">
        <v>45874</v>
      </c>
      <c r="X1676" s="6">
        <f t="shared" si="212"/>
        <v>1</v>
      </c>
      <c r="Y1676" s="6" t="str">
        <f t="shared" si="213"/>
        <v>Monday</v>
      </c>
      <c r="Z1676" s="6" t="str">
        <f t="shared" si="214"/>
        <v>Tuesday</v>
      </c>
    </row>
    <row r="1677" spans="1:26" x14ac:dyDescent="0.25">
      <c r="A1677" s="6">
        <f t="shared" ref="A1677:A1740" si="215">A1676+1</f>
        <v>1676</v>
      </c>
      <c r="B1677" s="6" t="s">
        <v>19</v>
      </c>
      <c r="C1677" s="7">
        <v>45870</v>
      </c>
      <c r="D1677" s="7">
        <v>45870</v>
      </c>
      <c r="E1677" s="24">
        <v>112.8</v>
      </c>
      <c r="F1677" s="26">
        <f t="shared" si="211"/>
        <v>564</v>
      </c>
      <c r="G1677" s="8">
        <v>41003</v>
      </c>
      <c r="H1677" s="8"/>
      <c r="I1677" s="8">
        <v>5</v>
      </c>
      <c r="J1677" s="8"/>
      <c r="K1677" s="8">
        <f t="shared" si="204"/>
        <v>5</v>
      </c>
      <c r="L1677" s="6"/>
      <c r="M1677" s="7"/>
      <c r="N1677" s="9"/>
      <c r="O1677" s="6" t="s">
        <v>1162</v>
      </c>
      <c r="P1677" s="54"/>
      <c r="Q1677" s="54"/>
      <c r="R1677" s="10" t="s">
        <v>305</v>
      </c>
      <c r="S1677" s="40"/>
      <c r="T1677" s="6" t="s">
        <v>2009</v>
      </c>
      <c r="U1677" s="6" t="str">
        <f>VLOOKUP(O1677,'Customer List'!B:C,2,)</f>
        <v>STOCK</v>
      </c>
      <c r="V1677" s="47" t="s">
        <v>1162</v>
      </c>
      <c r="W1677" s="7"/>
      <c r="X1677" s="6" t="str">
        <f t="shared" si="212"/>
        <v/>
      </c>
      <c r="Y1677" s="6" t="str">
        <f t="shared" si="213"/>
        <v/>
      </c>
      <c r="Z1677" s="6" t="str">
        <f t="shared" si="214"/>
        <v/>
      </c>
    </row>
    <row r="1678" spans="1:26" x14ac:dyDescent="0.25">
      <c r="A1678" s="6">
        <f t="shared" si="215"/>
        <v>1677</v>
      </c>
      <c r="B1678" s="6" t="s">
        <v>19</v>
      </c>
      <c r="C1678" s="7">
        <v>45870</v>
      </c>
      <c r="D1678" s="7">
        <v>45870</v>
      </c>
      <c r="E1678" s="24">
        <v>27.2</v>
      </c>
      <c r="F1678" s="26">
        <f t="shared" si="211"/>
        <v>27.2</v>
      </c>
      <c r="G1678" s="8" t="s">
        <v>2226</v>
      </c>
      <c r="H1678" s="8"/>
      <c r="I1678" s="8">
        <v>1</v>
      </c>
      <c r="J1678" s="8">
        <v>1</v>
      </c>
      <c r="K1678" s="8">
        <f t="shared" si="204"/>
        <v>0</v>
      </c>
      <c r="L1678" s="6" t="s">
        <v>2373</v>
      </c>
      <c r="M1678" s="7">
        <v>45881</v>
      </c>
      <c r="N1678" s="9">
        <v>3952.5</v>
      </c>
      <c r="O1678" s="6" t="s">
        <v>2293</v>
      </c>
      <c r="P1678" s="54" t="s">
        <v>2096</v>
      </c>
      <c r="Q1678" s="54" t="s">
        <v>861</v>
      </c>
      <c r="R1678" s="10" t="s">
        <v>305</v>
      </c>
      <c r="S1678" s="40"/>
      <c r="T1678" s="6" t="s">
        <v>2009</v>
      </c>
      <c r="U1678" s="6" t="str">
        <f>VLOOKUP(O1678,'Customer List'!B:C,2,)</f>
        <v>Faridabad</v>
      </c>
      <c r="V1678" s="47"/>
      <c r="W1678" s="7"/>
      <c r="X1678" s="6" t="str">
        <f t="shared" ref="X1678:X1712" si="216">IF(W1678="", "", W1678-M1678)</f>
        <v/>
      </c>
      <c r="Y1678" s="6" t="str">
        <f t="shared" ref="Y1678:Y1712" si="217">IF(M1678="", "", TEXT(M1678, "dddd"))</f>
        <v>Tuesday</v>
      </c>
      <c r="Z1678" s="6" t="str">
        <f t="shared" ref="Z1678:Z1712" si="218">IF(W1678="", "", TEXT(W1678, "dddd"))</f>
        <v/>
      </c>
    </row>
    <row r="1679" spans="1:26" x14ac:dyDescent="0.25">
      <c r="A1679" s="6">
        <f t="shared" si="215"/>
        <v>1678</v>
      </c>
      <c r="B1679" s="6" t="s">
        <v>2227</v>
      </c>
      <c r="C1679" s="7">
        <v>45868</v>
      </c>
      <c r="D1679" s="7">
        <v>45873</v>
      </c>
      <c r="E1679" s="24">
        <v>32.4</v>
      </c>
      <c r="F1679" s="26">
        <f t="shared" si="211"/>
        <v>32.4</v>
      </c>
      <c r="G1679" s="8" t="s">
        <v>2228</v>
      </c>
      <c r="H1679" s="8"/>
      <c r="I1679" s="8">
        <v>1</v>
      </c>
      <c r="J1679" s="8">
        <v>1</v>
      </c>
      <c r="K1679" s="8">
        <f t="shared" si="204"/>
        <v>0</v>
      </c>
      <c r="L1679" s="6" t="s">
        <v>2448</v>
      </c>
      <c r="M1679" s="7">
        <v>45887</v>
      </c>
      <c r="N1679" s="9">
        <v>7281.25</v>
      </c>
      <c r="O1679" s="6" t="s">
        <v>1152</v>
      </c>
      <c r="P1679" s="54">
        <v>58154519253</v>
      </c>
      <c r="Q1679" s="54" t="s">
        <v>46</v>
      </c>
      <c r="R1679" s="10">
        <v>-20</v>
      </c>
      <c r="S1679" s="40"/>
      <c r="T1679" s="6" t="s">
        <v>526</v>
      </c>
      <c r="U1679" s="6" t="str">
        <f>VLOOKUP(O1679,'Customer List'!B:C,2,)</f>
        <v>Banglore</v>
      </c>
      <c r="V1679" s="47"/>
      <c r="W1679" s="7">
        <v>45888</v>
      </c>
      <c r="X1679" s="6">
        <f t="shared" si="216"/>
        <v>1</v>
      </c>
      <c r="Y1679" s="6" t="str">
        <f t="shared" si="217"/>
        <v>Monday</v>
      </c>
      <c r="Z1679" s="6" t="str">
        <f t="shared" si="218"/>
        <v>Tuesday</v>
      </c>
    </row>
    <row r="1680" spans="1:26" x14ac:dyDescent="0.25">
      <c r="A1680" s="6">
        <f t="shared" si="215"/>
        <v>1679</v>
      </c>
      <c r="B1680" s="6" t="s">
        <v>2227</v>
      </c>
      <c r="C1680" s="7">
        <v>45868</v>
      </c>
      <c r="D1680" s="7">
        <v>45873</v>
      </c>
      <c r="E1680" s="24">
        <v>30</v>
      </c>
      <c r="F1680" s="26">
        <f t="shared" si="211"/>
        <v>60</v>
      </c>
      <c r="G1680" s="8" t="s">
        <v>2229</v>
      </c>
      <c r="H1680" s="8"/>
      <c r="I1680" s="8">
        <v>2</v>
      </c>
      <c r="J1680" s="8">
        <v>2</v>
      </c>
      <c r="K1680" s="8">
        <f t="shared" si="204"/>
        <v>0</v>
      </c>
      <c r="L1680" s="6" t="s">
        <v>2264</v>
      </c>
      <c r="M1680" s="7">
        <v>45873</v>
      </c>
      <c r="N1680" s="9">
        <v>10150</v>
      </c>
      <c r="O1680" s="6" t="s">
        <v>2230</v>
      </c>
      <c r="P1680" s="54">
        <v>58154046182</v>
      </c>
      <c r="Q1680" s="54" t="s">
        <v>46</v>
      </c>
      <c r="R1680" s="10">
        <v>-20</v>
      </c>
      <c r="S1680" s="40"/>
      <c r="T1680" s="6" t="s">
        <v>526</v>
      </c>
      <c r="U1680" s="6" t="e">
        <f>VLOOKUP(O1680,'Customer List'!B:C,2,)</f>
        <v>#N/A</v>
      </c>
      <c r="V1680" s="47"/>
      <c r="W1680" s="7">
        <v>45875</v>
      </c>
      <c r="X1680" s="6">
        <f t="shared" si="216"/>
        <v>2</v>
      </c>
      <c r="Y1680" s="6" t="str">
        <f t="shared" si="217"/>
        <v>Monday</v>
      </c>
      <c r="Z1680" s="6" t="str">
        <f t="shared" si="218"/>
        <v>Wednesday</v>
      </c>
    </row>
    <row r="1681" spans="1:26" x14ac:dyDescent="0.25">
      <c r="A1681" s="6">
        <f t="shared" si="215"/>
        <v>1680</v>
      </c>
      <c r="B1681" s="6" t="s">
        <v>2231</v>
      </c>
      <c r="C1681" s="7">
        <v>45868</v>
      </c>
      <c r="D1681" s="7">
        <v>45873</v>
      </c>
      <c r="E1681" s="24">
        <v>23</v>
      </c>
      <c r="F1681" s="26">
        <f t="shared" si="211"/>
        <v>23</v>
      </c>
      <c r="G1681" s="8" t="s">
        <v>2232</v>
      </c>
      <c r="H1681" s="8"/>
      <c r="I1681" s="8">
        <v>1</v>
      </c>
      <c r="J1681" s="8"/>
      <c r="K1681" s="8">
        <f t="shared" si="204"/>
        <v>1</v>
      </c>
      <c r="L1681" s="6"/>
      <c r="M1681" s="7"/>
      <c r="N1681" s="9"/>
      <c r="O1681" s="6" t="s">
        <v>48</v>
      </c>
      <c r="P1681" s="54"/>
      <c r="Q1681" s="54"/>
      <c r="R1681" s="10">
        <v>-20</v>
      </c>
      <c r="S1681" s="40"/>
      <c r="T1681" s="6" t="s">
        <v>526</v>
      </c>
      <c r="U1681" s="6" t="str">
        <f>VLOOKUP(O1681,'Customer List'!B:C,2,)</f>
        <v>Faridabad</v>
      </c>
      <c r="V1681" s="47" t="s">
        <v>611</v>
      </c>
      <c r="W1681" s="7"/>
      <c r="X1681" s="6" t="str">
        <f t="shared" si="216"/>
        <v/>
      </c>
      <c r="Y1681" s="6" t="str">
        <f t="shared" si="217"/>
        <v/>
      </c>
      <c r="Z1681" s="6" t="str">
        <f t="shared" si="218"/>
        <v/>
      </c>
    </row>
    <row r="1682" spans="1:26" x14ac:dyDescent="0.25">
      <c r="A1682" s="6">
        <f t="shared" si="215"/>
        <v>1681</v>
      </c>
      <c r="B1682" s="6" t="s">
        <v>2233</v>
      </c>
      <c r="C1682" s="7">
        <v>45868</v>
      </c>
      <c r="D1682" s="7">
        <v>45873</v>
      </c>
      <c r="E1682" s="24">
        <v>238.8</v>
      </c>
      <c r="F1682" s="26">
        <f t="shared" si="211"/>
        <v>477.6</v>
      </c>
      <c r="G1682" s="8" t="s">
        <v>2234</v>
      </c>
      <c r="H1682" s="8"/>
      <c r="I1682" s="8">
        <v>2</v>
      </c>
      <c r="J1682" s="8">
        <v>2</v>
      </c>
      <c r="K1682" s="8">
        <f t="shared" si="204"/>
        <v>0</v>
      </c>
      <c r="L1682" s="6" t="s">
        <v>2265</v>
      </c>
      <c r="M1682" s="7">
        <v>45873</v>
      </c>
      <c r="N1682" s="9">
        <v>69252</v>
      </c>
      <c r="O1682" s="6" t="s">
        <v>171</v>
      </c>
      <c r="P1682" s="54">
        <v>58154040733</v>
      </c>
      <c r="Q1682" s="54" t="s">
        <v>46</v>
      </c>
      <c r="R1682" s="10">
        <v>-20</v>
      </c>
      <c r="S1682" s="40"/>
      <c r="T1682" s="6" t="s">
        <v>526</v>
      </c>
      <c r="U1682" s="6" t="str">
        <f>VLOOKUP(O1682,'Customer List'!B:C,2,)</f>
        <v>Lucknow</v>
      </c>
      <c r="V1682" s="47"/>
      <c r="W1682" s="7">
        <v>45875</v>
      </c>
      <c r="X1682" s="6">
        <f t="shared" si="216"/>
        <v>2</v>
      </c>
      <c r="Y1682" s="6" t="str">
        <f t="shared" si="217"/>
        <v>Monday</v>
      </c>
      <c r="Z1682" s="6" t="str">
        <f t="shared" si="218"/>
        <v>Wednesday</v>
      </c>
    </row>
    <row r="1683" spans="1:26" x14ac:dyDescent="0.25">
      <c r="A1683" s="6">
        <f t="shared" si="215"/>
        <v>1682</v>
      </c>
      <c r="B1683" s="6" t="s">
        <v>2235</v>
      </c>
      <c r="C1683" s="7">
        <v>45868</v>
      </c>
      <c r="D1683" s="7">
        <v>45873</v>
      </c>
      <c r="E1683" s="24">
        <v>23.4</v>
      </c>
      <c r="F1683" s="26">
        <f t="shared" si="211"/>
        <v>23.4</v>
      </c>
      <c r="G1683" s="8" t="s">
        <v>2236</v>
      </c>
      <c r="H1683" s="8"/>
      <c r="I1683" s="8">
        <v>1</v>
      </c>
      <c r="J1683" s="8">
        <v>1</v>
      </c>
      <c r="K1683" s="8">
        <f t="shared" si="204"/>
        <v>0</v>
      </c>
      <c r="L1683" s="6" t="s">
        <v>2267</v>
      </c>
      <c r="M1683" s="7">
        <v>45873</v>
      </c>
      <c r="N1683" s="9">
        <v>3675.75</v>
      </c>
      <c r="O1683" s="6" t="s">
        <v>627</v>
      </c>
      <c r="P1683" s="54">
        <v>58154041120</v>
      </c>
      <c r="Q1683" s="54" t="s">
        <v>46</v>
      </c>
      <c r="R1683" s="10">
        <v>-20</v>
      </c>
      <c r="S1683" s="40"/>
      <c r="T1683" s="6" t="s">
        <v>526</v>
      </c>
      <c r="U1683" s="6" t="str">
        <f>VLOOKUP(O1683,'Customer List'!B:C,2,)</f>
        <v>Hyderabad</v>
      </c>
      <c r="V1683" s="47"/>
      <c r="W1683" s="7">
        <v>45874</v>
      </c>
      <c r="X1683" s="6">
        <f t="shared" si="216"/>
        <v>1</v>
      </c>
      <c r="Y1683" s="6" t="str">
        <f t="shared" si="217"/>
        <v>Monday</v>
      </c>
      <c r="Z1683" s="6" t="str">
        <f t="shared" si="218"/>
        <v>Tuesday</v>
      </c>
    </row>
    <row r="1684" spans="1:26" x14ac:dyDescent="0.25">
      <c r="A1684" s="6">
        <f t="shared" si="215"/>
        <v>1683</v>
      </c>
      <c r="B1684" s="6" t="s">
        <v>2237</v>
      </c>
      <c r="C1684" s="7">
        <v>45868</v>
      </c>
      <c r="D1684" s="7">
        <v>45873</v>
      </c>
      <c r="E1684" s="24">
        <v>58.2</v>
      </c>
      <c r="F1684" s="26">
        <f t="shared" si="211"/>
        <v>58.2</v>
      </c>
      <c r="G1684" s="8" t="s">
        <v>2238</v>
      </c>
      <c r="H1684" s="8"/>
      <c r="I1684" s="8">
        <v>1</v>
      </c>
      <c r="J1684" s="8">
        <v>1</v>
      </c>
      <c r="K1684" s="8">
        <f t="shared" si="204"/>
        <v>0</v>
      </c>
      <c r="L1684" s="6" t="s">
        <v>2266</v>
      </c>
      <c r="M1684" s="7">
        <v>45873</v>
      </c>
      <c r="N1684" s="9">
        <v>9142.25</v>
      </c>
      <c r="O1684" s="6" t="s">
        <v>171</v>
      </c>
      <c r="P1684" s="54">
        <v>58154040733</v>
      </c>
      <c r="Q1684" s="54" t="s">
        <v>46</v>
      </c>
      <c r="R1684" s="10">
        <v>-20</v>
      </c>
      <c r="S1684" s="40"/>
      <c r="T1684" s="6" t="s">
        <v>526</v>
      </c>
      <c r="U1684" s="6" t="str">
        <f>VLOOKUP(O1684,'Customer List'!B:C,2,)</f>
        <v>Lucknow</v>
      </c>
      <c r="V1684" s="47"/>
      <c r="W1684" s="7">
        <v>45875</v>
      </c>
      <c r="X1684" s="6">
        <f t="shared" si="216"/>
        <v>2</v>
      </c>
      <c r="Y1684" s="6" t="str">
        <f t="shared" si="217"/>
        <v>Monday</v>
      </c>
      <c r="Z1684" s="6" t="str">
        <f t="shared" si="218"/>
        <v>Wednesday</v>
      </c>
    </row>
    <row r="1685" spans="1:26" x14ac:dyDescent="0.25">
      <c r="A1685" s="6">
        <f t="shared" si="215"/>
        <v>1684</v>
      </c>
      <c r="B1685" s="6" t="s">
        <v>2237</v>
      </c>
      <c r="C1685" s="7">
        <v>45868</v>
      </c>
      <c r="D1685" s="7">
        <v>45873</v>
      </c>
      <c r="E1685" s="24">
        <v>30</v>
      </c>
      <c r="F1685" s="26">
        <f t="shared" si="211"/>
        <v>30</v>
      </c>
      <c r="G1685" s="8" t="s">
        <v>2239</v>
      </c>
      <c r="H1685" s="8"/>
      <c r="I1685" s="8">
        <v>1</v>
      </c>
      <c r="J1685" s="8">
        <v>1</v>
      </c>
      <c r="K1685" s="8">
        <f t="shared" si="204"/>
        <v>0</v>
      </c>
      <c r="L1685" s="6" t="s">
        <v>2394</v>
      </c>
      <c r="M1685" s="7">
        <v>45883</v>
      </c>
      <c r="N1685" s="9">
        <v>6525</v>
      </c>
      <c r="O1685" s="6" t="s">
        <v>631</v>
      </c>
      <c r="P1685" s="54" t="s">
        <v>2096</v>
      </c>
      <c r="Q1685" s="54" t="s">
        <v>643</v>
      </c>
      <c r="R1685" s="10">
        <v>-20</v>
      </c>
      <c r="S1685" s="40"/>
      <c r="T1685" s="6" t="s">
        <v>526</v>
      </c>
      <c r="U1685" s="6" t="str">
        <f>VLOOKUP(O1685,'Customer List'!B:C,2,)</f>
        <v>Delhi</v>
      </c>
      <c r="V1685" s="47"/>
      <c r="W1685" s="7"/>
      <c r="X1685" s="6" t="str">
        <f t="shared" si="216"/>
        <v/>
      </c>
      <c r="Y1685" s="6" t="str">
        <f t="shared" si="217"/>
        <v>Thursday</v>
      </c>
      <c r="Z1685" s="6" t="str">
        <f t="shared" si="218"/>
        <v/>
      </c>
    </row>
    <row r="1686" spans="1:26" x14ac:dyDescent="0.25">
      <c r="A1686" s="6">
        <f t="shared" si="215"/>
        <v>1685</v>
      </c>
      <c r="B1686" s="6" t="s">
        <v>2237</v>
      </c>
      <c r="C1686" s="7">
        <v>45868</v>
      </c>
      <c r="D1686" s="7">
        <v>45873</v>
      </c>
      <c r="E1686" s="24">
        <v>37.799999999999997</v>
      </c>
      <c r="F1686" s="26">
        <f t="shared" si="211"/>
        <v>37.799999999999997</v>
      </c>
      <c r="G1686" s="8" t="s">
        <v>2240</v>
      </c>
      <c r="H1686" s="8"/>
      <c r="I1686" s="8">
        <v>1</v>
      </c>
      <c r="J1686" s="8">
        <v>1</v>
      </c>
      <c r="K1686" s="8">
        <f t="shared" si="204"/>
        <v>0</v>
      </c>
      <c r="L1686" s="6" t="s">
        <v>2394</v>
      </c>
      <c r="M1686" s="7">
        <v>45883</v>
      </c>
      <c r="N1686" s="9">
        <v>8221.5</v>
      </c>
      <c r="O1686" s="6" t="s">
        <v>631</v>
      </c>
      <c r="P1686" s="54" t="s">
        <v>2096</v>
      </c>
      <c r="Q1686" s="54" t="s">
        <v>643</v>
      </c>
      <c r="R1686" s="10">
        <v>-20</v>
      </c>
      <c r="S1686" s="40"/>
      <c r="T1686" s="6" t="s">
        <v>526</v>
      </c>
      <c r="U1686" s="6" t="str">
        <f>VLOOKUP(O1686,'Customer List'!B:C,2,)</f>
        <v>Delhi</v>
      </c>
      <c r="V1686" s="47"/>
      <c r="W1686" s="7"/>
      <c r="X1686" s="6" t="str">
        <f t="shared" si="216"/>
        <v/>
      </c>
      <c r="Y1686" s="6" t="str">
        <f t="shared" si="217"/>
        <v>Thursday</v>
      </c>
      <c r="Z1686" s="6" t="str">
        <f t="shared" si="218"/>
        <v/>
      </c>
    </row>
    <row r="1687" spans="1:26" x14ac:dyDescent="0.25">
      <c r="A1687" s="6">
        <f t="shared" si="215"/>
        <v>1686</v>
      </c>
      <c r="B1687" s="6" t="s">
        <v>2241</v>
      </c>
      <c r="C1687" s="7">
        <v>45868</v>
      </c>
      <c r="D1687" s="7">
        <v>45873</v>
      </c>
      <c r="E1687" s="24">
        <v>37.200000000000003</v>
      </c>
      <c r="F1687" s="26">
        <f t="shared" si="211"/>
        <v>37.200000000000003</v>
      </c>
      <c r="G1687" s="8" t="s">
        <v>2242</v>
      </c>
      <c r="H1687" s="8"/>
      <c r="I1687" s="8">
        <v>1</v>
      </c>
      <c r="J1687" s="8">
        <v>1</v>
      </c>
      <c r="K1687" s="8">
        <f t="shared" si="204"/>
        <v>0</v>
      </c>
      <c r="L1687" s="6" t="s">
        <v>2269</v>
      </c>
      <c r="M1687" s="7">
        <v>45873</v>
      </c>
      <c r="N1687" s="9">
        <v>6293</v>
      </c>
      <c r="O1687" s="6" t="s">
        <v>219</v>
      </c>
      <c r="P1687" s="54" t="s">
        <v>1144</v>
      </c>
      <c r="Q1687" s="54" t="s">
        <v>1144</v>
      </c>
      <c r="R1687" s="10">
        <v>-20</v>
      </c>
      <c r="S1687" s="40"/>
      <c r="T1687" s="6" t="s">
        <v>526</v>
      </c>
      <c r="U1687" s="6" t="str">
        <f>VLOOKUP(O1687,'Customer List'!B:C,2,)</f>
        <v>Delhi</v>
      </c>
      <c r="V1687" s="47"/>
      <c r="W1687" s="7"/>
      <c r="X1687" s="6" t="str">
        <f t="shared" si="216"/>
        <v/>
      </c>
      <c r="Y1687" s="6" t="str">
        <f t="shared" si="217"/>
        <v>Monday</v>
      </c>
      <c r="Z1687" s="6" t="str">
        <f t="shared" si="218"/>
        <v/>
      </c>
    </row>
    <row r="1688" spans="1:26" x14ac:dyDescent="0.25">
      <c r="A1688" s="6">
        <f t="shared" si="215"/>
        <v>1687</v>
      </c>
      <c r="B1688" s="6" t="s">
        <v>2241</v>
      </c>
      <c r="C1688" s="7">
        <v>45868</v>
      </c>
      <c r="D1688" s="7">
        <v>45873</v>
      </c>
      <c r="E1688" s="24">
        <v>26.4</v>
      </c>
      <c r="F1688" s="26">
        <f t="shared" si="211"/>
        <v>26.4</v>
      </c>
      <c r="G1688" s="8" t="s">
        <v>2243</v>
      </c>
      <c r="H1688" s="8"/>
      <c r="I1688" s="8">
        <v>1</v>
      </c>
      <c r="J1688" s="8">
        <v>1</v>
      </c>
      <c r="K1688" s="8">
        <f t="shared" si="204"/>
        <v>0</v>
      </c>
      <c r="L1688" s="6" t="s">
        <v>2268</v>
      </c>
      <c r="M1688" s="7">
        <v>45873</v>
      </c>
      <c r="N1688" s="9">
        <v>4335</v>
      </c>
      <c r="O1688" s="6" t="s">
        <v>627</v>
      </c>
      <c r="P1688" s="54">
        <v>58154041120</v>
      </c>
      <c r="Q1688" s="54" t="s">
        <v>46</v>
      </c>
      <c r="R1688" s="10">
        <v>-20</v>
      </c>
      <c r="S1688" s="40"/>
      <c r="T1688" s="6" t="s">
        <v>526</v>
      </c>
      <c r="U1688" s="6" t="str">
        <f>VLOOKUP(O1688,'Customer List'!B:C,2,)</f>
        <v>Hyderabad</v>
      </c>
      <c r="V1688" s="47"/>
      <c r="W1688" s="7">
        <v>45874</v>
      </c>
      <c r="X1688" s="6">
        <f t="shared" si="216"/>
        <v>1</v>
      </c>
      <c r="Y1688" s="6" t="str">
        <f t="shared" si="217"/>
        <v>Monday</v>
      </c>
      <c r="Z1688" s="6" t="str">
        <f t="shared" si="218"/>
        <v>Tuesday</v>
      </c>
    </row>
    <row r="1689" spans="1:26" x14ac:dyDescent="0.25">
      <c r="A1689" s="6">
        <f t="shared" si="215"/>
        <v>1688</v>
      </c>
      <c r="B1689" s="6" t="s">
        <v>2241</v>
      </c>
      <c r="C1689" s="7">
        <v>45868</v>
      </c>
      <c r="D1689" s="7">
        <v>45873</v>
      </c>
      <c r="E1689" s="24">
        <v>43.2</v>
      </c>
      <c r="F1689" s="26">
        <f t="shared" si="211"/>
        <v>43.2</v>
      </c>
      <c r="G1689" s="8" t="s">
        <v>2244</v>
      </c>
      <c r="H1689" s="8"/>
      <c r="I1689" s="8">
        <v>1</v>
      </c>
      <c r="J1689" s="8">
        <v>1</v>
      </c>
      <c r="K1689" s="8">
        <f t="shared" si="204"/>
        <v>0</v>
      </c>
      <c r="L1689" s="6" t="s">
        <v>2268</v>
      </c>
      <c r="M1689" s="7">
        <v>45873</v>
      </c>
      <c r="N1689" s="9">
        <v>6786</v>
      </c>
      <c r="O1689" s="6" t="s">
        <v>627</v>
      </c>
      <c r="P1689" s="54">
        <v>58154041120</v>
      </c>
      <c r="Q1689" s="54" t="s">
        <v>46</v>
      </c>
      <c r="R1689" s="10">
        <v>-20</v>
      </c>
      <c r="S1689" s="40"/>
      <c r="T1689" s="6" t="s">
        <v>526</v>
      </c>
      <c r="U1689" s="6" t="str">
        <f>VLOOKUP(O1689,'Customer List'!B:C,2,)</f>
        <v>Hyderabad</v>
      </c>
      <c r="V1689" s="47"/>
      <c r="W1689" s="7">
        <v>45874</v>
      </c>
      <c r="X1689" s="6">
        <f t="shared" si="216"/>
        <v>1</v>
      </c>
      <c r="Y1689" s="6" t="str">
        <f t="shared" si="217"/>
        <v>Monday</v>
      </c>
      <c r="Z1689" s="6" t="str">
        <f t="shared" si="218"/>
        <v>Tuesday</v>
      </c>
    </row>
    <row r="1690" spans="1:26" x14ac:dyDescent="0.25">
      <c r="A1690" s="6">
        <f t="shared" si="215"/>
        <v>1689</v>
      </c>
      <c r="B1690" s="6" t="s">
        <v>2241</v>
      </c>
      <c r="C1690" s="7">
        <v>45868</v>
      </c>
      <c r="D1690" s="7">
        <v>45873</v>
      </c>
      <c r="E1690" s="24">
        <v>18</v>
      </c>
      <c r="F1690" s="26">
        <f t="shared" si="211"/>
        <v>18</v>
      </c>
      <c r="G1690" s="8" t="s">
        <v>2245</v>
      </c>
      <c r="H1690" s="8"/>
      <c r="I1690" s="8">
        <v>1</v>
      </c>
      <c r="J1690" s="8">
        <v>1</v>
      </c>
      <c r="K1690" s="8">
        <f t="shared" si="204"/>
        <v>0</v>
      </c>
      <c r="L1690" s="6" t="s">
        <v>2268</v>
      </c>
      <c r="M1690" s="7">
        <v>45873</v>
      </c>
      <c r="N1690" s="9">
        <v>2827.5</v>
      </c>
      <c r="O1690" s="6" t="s">
        <v>627</v>
      </c>
      <c r="P1690" s="54">
        <v>58154041120</v>
      </c>
      <c r="Q1690" s="54" t="s">
        <v>46</v>
      </c>
      <c r="R1690" s="10">
        <v>-20</v>
      </c>
      <c r="S1690" s="40"/>
      <c r="T1690" s="6" t="s">
        <v>526</v>
      </c>
      <c r="U1690" s="6" t="str">
        <f>VLOOKUP(O1690,'Customer List'!B:C,2,)</f>
        <v>Hyderabad</v>
      </c>
      <c r="V1690" s="47"/>
      <c r="W1690" s="7">
        <v>45874</v>
      </c>
      <c r="X1690" s="6">
        <f t="shared" si="216"/>
        <v>1</v>
      </c>
      <c r="Y1690" s="6" t="str">
        <f t="shared" si="217"/>
        <v>Monday</v>
      </c>
      <c r="Z1690" s="6" t="str">
        <f t="shared" si="218"/>
        <v>Tuesday</v>
      </c>
    </row>
    <row r="1691" spans="1:26" x14ac:dyDescent="0.25">
      <c r="A1691" s="6">
        <f t="shared" si="215"/>
        <v>1690</v>
      </c>
      <c r="B1691" s="6" t="s">
        <v>2241</v>
      </c>
      <c r="C1691" s="7">
        <v>45868</v>
      </c>
      <c r="D1691" s="7">
        <v>45873</v>
      </c>
      <c r="E1691" s="24">
        <v>27</v>
      </c>
      <c r="F1691" s="26">
        <f t="shared" si="211"/>
        <v>27</v>
      </c>
      <c r="G1691" s="8" t="s">
        <v>2246</v>
      </c>
      <c r="H1691" s="8"/>
      <c r="I1691" s="8">
        <v>1</v>
      </c>
      <c r="J1691" s="8">
        <v>1</v>
      </c>
      <c r="K1691" s="8">
        <f t="shared" si="204"/>
        <v>0</v>
      </c>
      <c r="L1691" s="6" t="s">
        <v>2268</v>
      </c>
      <c r="M1691" s="7">
        <v>45873</v>
      </c>
      <c r="N1691" s="9">
        <v>4241.25</v>
      </c>
      <c r="O1691" s="6" t="s">
        <v>627</v>
      </c>
      <c r="P1691" s="54">
        <v>58154041120</v>
      </c>
      <c r="Q1691" s="54" t="s">
        <v>46</v>
      </c>
      <c r="R1691" s="10">
        <v>-20</v>
      </c>
      <c r="S1691" s="40"/>
      <c r="T1691" s="6" t="s">
        <v>526</v>
      </c>
      <c r="U1691" s="6" t="str">
        <f>VLOOKUP(O1691,'Customer List'!B:C,2,)</f>
        <v>Hyderabad</v>
      </c>
      <c r="V1691" s="47"/>
      <c r="W1691" s="7">
        <v>45874</v>
      </c>
      <c r="X1691" s="6">
        <f t="shared" si="216"/>
        <v>1</v>
      </c>
      <c r="Y1691" s="6" t="str">
        <f t="shared" si="217"/>
        <v>Monday</v>
      </c>
      <c r="Z1691" s="6" t="str">
        <f t="shared" si="218"/>
        <v>Tuesday</v>
      </c>
    </row>
    <row r="1692" spans="1:26" x14ac:dyDescent="0.25">
      <c r="A1692" s="6">
        <f t="shared" si="215"/>
        <v>1691</v>
      </c>
      <c r="B1692" s="6">
        <v>65744</v>
      </c>
      <c r="C1692" s="7">
        <v>45872</v>
      </c>
      <c r="D1692" s="7">
        <v>45873</v>
      </c>
      <c r="E1692" s="24">
        <v>259</v>
      </c>
      <c r="F1692" s="26">
        <f t="shared" si="211"/>
        <v>259</v>
      </c>
      <c r="G1692" s="8" t="s">
        <v>2247</v>
      </c>
      <c r="H1692" s="8"/>
      <c r="I1692" s="8">
        <v>1</v>
      </c>
      <c r="J1692" s="8">
        <v>1</v>
      </c>
      <c r="K1692" s="8">
        <f t="shared" si="204"/>
        <v>0</v>
      </c>
      <c r="L1692" s="6" t="s">
        <v>2365</v>
      </c>
      <c r="M1692" s="7">
        <v>45880</v>
      </c>
      <c r="N1692" s="9">
        <v>40145</v>
      </c>
      <c r="O1692" s="6" t="s">
        <v>959</v>
      </c>
      <c r="P1692" s="54">
        <v>58154305241</v>
      </c>
      <c r="Q1692" s="54" t="s">
        <v>46</v>
      </c>
      <c r="R1692" s="10">
        <v>-20</v>
      </c>
      <c r="S1692" s="40"/>
      <c r="T1692" s="6" t="s">
        <v>2561</v>
      </c>
      <c r="U1692" s="6" t="str">
        <f>VLOOKUP(O1692,'Customer List'!B:C,2,)</f>
        <v>Banglore</v>
      </c>
      <c r="V1692" s="47"/>
      <c r="W1692" s="7">
        <v>45881</v>
      </c>
      <c r="X1692" s="6">
        <f t="shared" si="216"/>
        <v>1</v>
      </c>
      <c r="Y1692" s="6" t="str">
        <f t="shared" si="217"/>
        <v>Monday</v>
      </c>
      <c r="Z1692" s="6" t="str">
        <f t="shared" si="218"/>
        <v>Tuesday</v>
      </c>
    </row>
    <row r="1693" spans="1:26" x14ac:dyDescent="0.25">
      <c r="A1693" s="6">
        <f t="shared" si="215"/>
        <v>1692</v>
      </c>
      <c r="B1693" s="6">
        <v>176807</v>
      </c>
      <c r="C1693" s="7">
        <v>45870</v>
      </c>
      <c r="D1693" s="7">
        <v>45873</v>
      </c>
      <c r="E1693" s="24">
        <v>340</v>
      </c>
      <c r="F1693" s="26">
        <f t="shared" si="211"/>
        <v>340</v>
      </c>
      <c r="G1693" s="8" t="s">
        <v>2248</v>
      </c>
      <c r="H1693" s="8"/>
      <c r="I1693" s="8">
        <v>1</v>
      </c>
      <c r="J1693" s="8">
        <v>1</v>
      </c>
      <c r="K1693" s="8">
        <f t="shared" si="204"/>
        <v>0</v>
      </c>
      <c r="L1693" s="6" t="s">
        <v>2333</v>
      </c>
      <c r="M1693" s="7">
        <v>45877</v>
      </c>
      <c r="N1693" s="9">
        <v>52920</v>
      </c>
      <c r="O1693" s="6" t="s">
        <v>55</v>
      </c>
      <c r="P1693" s="54" t="s">
        <v>2096</v>
      </c>
      <c r="Q1693" s="54" t="s">
        <v>643</v>
      </c>
      <c r="R1693" s="10">
        <v>4</v>
      </c>
      <c r="S1693" s="40"/>
      <c r="T1693" s="6" t="s">
        <v>429</v>
      </c>
      <c r="U1693" s="6" t="str">
        <f>VLOOKUP(O1693,'Customer List'!B:C,2,)</f>
        <v>Delhi</v>
      </c>
      <c r="V1693" s="47"/>
      <c r="W1693" s="7"/>
      <c r="X1693" s="6" t="str">
        <f t="shared" si="216"/>
        <v/>
      </c>
      <c r="Y1693" s="6" t="str">
        <f t="shared" si="217"/>
        <v>Friday</v>
      </c>
      <c r="Z1693" s="6" t="str">
        <f t="shared" si="218"/>
        <v/>
      </c>
    </row>
    <row r="1694" spans="1:26" x14ac:dyDescent="0.25">
      <c r="A1694" s="6">
        <f t="shared" si="215"/>
        <v>1693</v>
      </c>
      <c r="B1694" s="6">
        <v>176807</v>
      </c>
      <c r="C1694" s="7">
        <v>45870</v>
      </c>
      <c r="D1694" s="7">
        <v>45873</v>
      </c>
      <c r="E1694" s="24">
        <v>530</v>
      </c>
      <c r="F1694" s="26">
        <f t="shared" si="211"/>
        <v>530</v>
      </c>
      <c r="G1694" s="8" t="s">
        <v>2249</v>
      </c>
      <c r="H1694" s="8"/>
      <c r="I1694" s="8">
        <v>1</v>
      </c>
      <c r="J1694" s="8">
        <v>1</v>
      </c>
      <c r="K1694" s="8">
        <f t="shared" si="204"/>
        <v>0</v>
      </c>
      <c r="L1694" s="6" t="s">
        <v>2333</v>
      </c>
      <c r="M1694" s="7">
        <v>45877</v>
      </c>
      <c r="N1694" s="9">
        <v>68880</v>
      </c>
      <c r="O1694" s="6" t="s">
        <v>55</v>
      </c>
      <c r="P1694" s="54" t="s">
        <v>2096</v>
      </c>
      <c r="Q1694" s="54" t="s">
        <v>643</v>
      </c>
      <c r="R1694" s="10">
        <v>4</v>
      </c>
      <c r="S1694" s="40"/>
      <c r="T1694" s="6" t="s">
        <v>429</v>
      </c>
      <c r="U1694" s="6" t="str">
        <f>VLOOKUP(O1694,'Customer List'!B:C,2,)</f>
        <v>Delhi</v>
      </c>
      <c r="V1694" s="47"/>
      <c r="W1694" s="7"/>
      <c r="X1694" s="6" t="str">
        <f t="shared" si="216"/>
        <v/>
      </c>
      <c r="Y1694" s="6" t="str">
        <f t="shared" si="217"/>
        <v>Friday</v>
      </c>
      <c r="Z1694" s="6" t="str">
        <f t="shared" si="218"/>
        <v/>
      </c>
    </row>
    <row r="1695" spans="1:26" x14ac:dyDescent="0.25">
      <c r="A1695" s="6">
        <f t="shared" si="215"/>
        <v>1694</v>
      </c>
      <c r="B1695" s="6">
        <v>20438</v>
      </c>
      <c r="C1695" s="7">
        <v>45868</v>
      </c>
      <c r="D1695" s="7">
        <v>45874</v>
      </c>
      <c r="E1695" s="24">
        <v>401.86</v>
      </c>
      <c r="F1695" s="26">
        <f t="shared" si="211"/>
        <v>401.86</v>
      </c>
      <c r="G1695" s="8" t="s">
        <v>2272</v>
      </c>
      <c r="H1695" s="8"/>
      <c r="I1695" s="8">
        <v>1</v>
      </c>
      <c r="J1695" s="8">
        <v>1</v>
      </c>
      <c r="K1695" s="8">
        <f t="shared" si="204"/>
        <v>0</v>
      </c>
      <c r="L1695" s="6" t="s">
        <v>2301</v>
      </c>
      <c r="M1695" s="7">
        <v>45875</v>
      </c>
      <c r="N1695" s="9">
        <v>43534.400000000001</v>
      </c>
      <c r="O1695" s="6" t="s">
        <v>2276</v>
      </c>
      <c r="P1695" s="54">
        <v>58154114605</v>
      </c>
      <c r="Q1695" s="54" t="s">
        <v>46</v>
      </c>
      <c r="R1695" s="10">
        <v>-20</v>
      </c>
      <c r="S1695" s="40"/>
      <c r="T1695" s="6" t="s">
        <v>617</v>
      </c>
      <c r="U1695" s="6" t="str">
        <f>VLOOKUP(O1695,'Customer List'!B:C,2,)</f>
        <v>Mumbai</v>
      </c>
      <c r="V1695" s="47"/>
      <c r="W1695" s="7">
        <v>45876</v>
      </c>
      <c r="X1695" s="6">
        <f t="shared" si="216"/>
        <v>1</v>
      </c>
      <c r="Y1695" s="6" t="str">
        <f t="shared" si="217"/>
        <v>Wednesday</v>
      </c>
      <c r="Z1695" s="6" t="str">
        <f t="shared" si="218"/>
        <v>Thursday</v>
      </c>
    </row>
    <row r="1696" spans="1:26" x14ac:dyDescent="0.25">
      <c r="A1696" s="6">
        <f t="shared" si="215"/>
        <v>1695</v>
      </c>
      <c r="B1696" s="6">
        <v>20438</v>
      </c>
      <c r="C1696" s="7">
        <v>45868</v>
      </c>
      <c r="D1696" s="7">
        <v>45874</v>
      </c>
      <c r="E1696" s="24">
        <v>401.86</v>
      </c>
      <c r="F1696" s="26">
        <f t="shared" si="211"/>
        <v>401.86</v>
      </c>
      <c r="G1696" s="8" t="s">
        <v>2273</v>
      </c>
      <c r="H1696" s="8"/>
      <c r="I1696" s="8">
        <v>1</v>
      </c>
      <c r="J1696" s="8">
        <v>1</v>
      </c>
      <c r="K1696" s="8">
        <f t="shared" ref="K1696:K1721" si="219">I1696-J1696</f>
        <v>0</v>
      </c>
      <c r="L1696" s="6" t="s">
        <v>2301</v>
      </c>
      <c r="M1696" s="7">
        <v>45875</v>
      </c>
      <c r="N1696" s="9">
        <v>43534.400000000001</v>
      </c>
      <c r="O1696" s="6" t="s">
        <v>2276</v>
      </c>
      <c r="P1696" s="54">
        <v>58154114605</v>
      </c>
      <c r="Q1696" s="54" t="s">
        <v>46</v>
      </c>
      <c r="R1696" s="10">
        <v>-20</v>
      </c>
      <c r="S1696" s="40"/>
      <c r="T1696" s="6" t="s">
        <v>617</v>
      </c>
      <c r="U1696" s="6" t="str">
        <f>VLOOKUP(O1696,'Customer List'!B:C,2,)</f>
        <v>Mumbai</v>
      </c>
      <c r="V1696" s="47"/>
      <c r="W1696" s="7">
        <v>45876</v>
      </c>
      <c r="X1696" s="6">
        <f t="shared" si="216"/>
        <v>1</v>
      </c>
      <c r="Y1696" s="6" t="str">
        <f t="shared" si="217"/>
        <v>Wednesday</v>
      </c>
      <c r="Z1696" s="6" t="str">
        <f t="shared" si="218"/>
        <v>Thursday</v>
      </c>
    </row>
    <row r="1697" spans="1:26" x14ac:dyDescent="0.25">
      <c r="A1697" s="6">
        <f t="shared" si="215"/>
        <v>1696</v>
      </c>
      <c r="B1697" s="6">
        <v>20438</v>
      </c>
      <c r="C1697" s="7">
        <v>45868</v>
      </c>
      <c r="D1697" s="7">
        <v>45874</v>
      </c>
      <c r="E1697" s="24">
        <v>401.86</v>
      </c>
      <c r="F1697" s="26">
        <f t="shared" si="211"/>
        <v>401.86</v>
      </c>
      <c r="G1697" s="8" t="s">
        <v>2274</v>
      </c>
      <c r="H1697" s="8"/>
      <c r="I1697" s="8">
        <v>1</v>
      </c>
      <c r="J1697" s="8">
        <v>1</v>
      </c>
      <c r="K1697" s="8">
        <f t="shared" si="219"/>
        <v>0</v>
      </c>
      <c r="L1697" s="6" t="s">
        <v>2301</v>
      </c>
      <c r="M1697" s="7">
        <v>45875</v>
      </c>
      <c r="N1697" s="9">
        <v>43534.400000000001</v>
      </c>
      <c r="O1697" s="6" t="s">
        <v>2276</v>
      </c>
      <c r="P1697" s="54">
        <v>58154114605</v>
      </c>
      <c r="Q1697" s="54" t="s">
        <v>46</v>
      </c>
      <c r="R1697" s="10">
        <v>-20</v>
      </c>
      <c r="S1697" s="40"/>
      <c r="T1697" s="6" t="s">
        <v>617</v>
      </c>
      <c r="U1697" s="6" t="str">
        <f>VLOOKUP(O1697,'Customer List'!B:C,2,)</f>
        <v>Mumbai</v>
      </c>
      <c r="V1697" s="47"/>
      <c r="W1697" s="7">
        <v>45876</v>
      </c>
      <c r="X1697" s="6">
        <f t="shared" si="216"/>
        <v>1</v>
      </c>
      <c r="Y1697" s="6" t="str">
        <f t="shared" si="217"/>
        <v>Wednesday</v>
      </c>
      <c r="Z1697" s="6" t="str">
        <f t="shared" si="218"/>
        <v>Thursday</v>
      </c>
    </row>
    <row r="1698" spans="1:26" x14ac:dyDescent="0.25">
      <c r="A1698" s="6">
        <f t="shared" si="215"/>
        <v>1697</v>
      </c>
      <c r="B1698" s="6">
        <v>20438</v>
      </c>
      <c r="C1698" s="7">
        <v>45868</v>
      </c>
      <c r="D1698" s="7">
        <v>45874</v>
      </c>
      <c r="E1698" s="24">
        <v>401.86</v>
      </c>
      <c r="F1698" s="26">
        <f t="shared" si="211"/>
        <v>401.86</v>
      </c>
      <c r="G1698" s="8" t="s">
        <v>2275</v>
      </c>
      <c r="H1698" s="8"/>
      <c r="I1698" s="8">
        <v>1</v>
      </c>
      <c r="J1698" s="8">
        <v>1</v>
      </c>
      <c r="K1698" s="8">
        <f t="shared" si="219"/>
        <v>0</v>
      </c>
      <c r="L1698" s="6" t="s">
        <v>2301</v>
      </c>
      <c r="M1698" s="7">
        <v>45875</v>
      </c>
      <c r="N1698" s="9">
        <v>43534.400000000001</v>
      </c>
      <c r="O1698" s="6" t="s">
        <v>2276</v>
      </c>
      <c r="P1698" s="54">
        <v>58154114605</v>
      </c>
      <c r="Q1698" s="54" t="s">
        <v>46</v>
      </c>
      <c r="R1698" s="10">
        <v>-20</v>
      </c>
      <c r="S1698" s="40"/>
      <c r="T1698" s="6" t="s">
        <v>617</v>
      </c>
      <c r="U1698" s="6" t="str">
        <f>VLOOKUP(O1698,'Customer List'!B:C,2,)</f>
        <v>Mumbai</v>
      </c>
      <c r="V1698" s="47"/>
      <c r="W1698" s="7">
        <v>45876</v>
      </c>
      <c r="X1698" s="6">
        <f t="shared" si="216"/>
        <v>1</v>
      </c>
      <c r="Y1698" s="6" t="str">
        <f t="shared" si="217"/>
        <v>Wednesday</v>
      </c>
      <c r="Z1698" s="6" t="str">
        <f t="shared" si="218"/>
        <v>Thursday</v>
      </c>
    </row>
    <row r="1699" spans="1:26" x14ac:dyDescent="0.25">
      <c r="A1699" s="6">
        <f t="shared" si="215"/>
        <v>1698</v>
      </c>
      <c r="B1699" s="6">
        <v>176672</v>
      </c>
      <c r="C1699" s="7">
        <v>45868</v>
      </c>
      <c r="D1699" s="7">
        <v>45874</v>
      </c>
      <c r="E1699" s="24">
        <v>2696.4</v>
      </c>
      <c r="F1699" s="26">
        <f t="shared" si="211"/>
        <v>5392.8</v>
      </c>
      <c r="G1699" s="8" t="s">
        <v>2277</v>
      </c>
      <c r="H1699" s="8"/>
      <c r="I1699" s="8">
        <v>2</v>
      </c>
      <c r="J1699" s="8">
        <v>2</v>
      </c>
      <c r="K1699" s="8">
        <f t="shared" si="219"/>
        <v>0</v>
      </c>
      <c r="L1699" s="6" t="s">
        <v>2304</v>
      </c>
      <c r="M1699" s="7">
        <v>45875</v>
      </c>
      <c r="N1699" s="9">
        <v>594556.19999999995</v>
      </c>
      <c r="O1699" s="6" t="s">
        <v>959</v>
      </c>
      <c r="P1699" s="54">
        <v>58154116845</v>
      </c>
      <c r="Q1699" s="54" t="s">
        <v>46</v>
      </c>
      <c r="R1699" s="10">
        <v>4</v>
      </c>
      <c r="S1699" s="40"/>
      <c r="T1699" s="6" t="s">
        <v>429</v>
      </c>
      <c r="U1699" s="6" t="str">
        <f>VLOOKUP(O1699,'Customer List'!B:C,2,)</f>
        <v>Banglore</v>
      </c>
      <c r="V1699" s="47"/>
      <c r="W1699" s="7">
        <v>45876</v>
      </c>
      <c r="X1699" s="6">
        <f t="shared" si="216"/>
        <v>1</v>
      </c>
      <c r="Y1699" s="6" t="str">
        <f t="shared" si="217"/>
        <v>Wednesday</v>
      </c>
      <c r="Z1699" s="6" t="str">
        <f t="shared" si="218"/>
        <v>Thursday</v>
      </c>
    </row>
    <row r="1700" spans="1:26" x14ac:dyDescent="0.25">
      <c r="A1700" s="6">
        <f t="shared" si="215"/>
        <v>1699</v>
      </c>
      <c r="B1700" s="6" t="s">
        <v>2283</v>
      </c>
      <c r="C1700" s="7">
        <v>45869</v>
      </c>
      <c r="D1700" s="7">
        <v>45874</v>
      </c>
      <c r="E1700" s="24">
        <v>234.41</v>
      </c>
      <c r="F1700" s="26">
        <f t="shared" si="211"/>
        <v>234.41</v>
      </c>
      <c r="G1700" s="8" t="s">
        <v>2278</v>
      </c>
      <c r="H1700" s="8"/>
      <c r="I1700" s="8">
        <v>1</v>
      </c>
      <c r="J1700" s="8">
        <v>1</v>
      </c>
      <c r="K1700" s="8">
        <f t="shared" si="219"/>
        <v>0</v>
      </c>
      <c r="L1700" s="6" t="s">
        <v>2346</v>
      </c>
      <c r="M1700" s="7">
        <v>45880</v>
      </c>
      <c r="N1700" s="9">
        <v>35161</v>
      </c>
      <c r="O1700" s="6" t="s">
        <v>301</v>
      </c>
      <c r="P1700" s="54">
        <v>58154306114</v>
      </c>
      <c r="Q1700" s="54" t="s">
        <v>46</v>
      </c>
      <c r="R1700" s="10">
        <v>-20</v>
      </c>
      <c r="S1700" s="40"/>
      <c r="T1700" s="6" t="s">
        <v>326</v>
      </c>
      <c r="U1700" s="6" t="str">
        <f>VLOOKUP(O1700,'Customer List'!B:C,2,)</f>
        <v>Kerala</v>
      </c>
      <c r="V1700" s="47"/>
      <c r="W1700" s="7">
        <v>45883</v>
      </c>
      <c r="X1700" s="6">
        <f t="shared" si="216"/>
        <v>3</v>
      </c>
      <c r="Y1700" s="6" t="str">
        <f t="shared" si="217"/>
        <v>Monday</v>
      </c>
      <c r="Z1700" s="6" t="str">
        <f t="shared" si="218"/>
        <v>Thursday</v>
      </c>
    </row>
    <row r="1701" spans="1:26" x14ac:dyDescent="0.25">
      <c r="A1701" s="6">
        <f t="shared" si="215"/>
        <v>1700</v>
      </c>
      <c r="B1701" s="6" t="s">
        <v>2283</v>
      </c>
      <c r="C1701" s="7">
        <v>45869</v>
      </c>
      <c r="D1701" s="7">
        <v>45874</v>
      </c>
      <c r="E1701" s="24">
        <v>188</v>
      </c>
      <c r="F1701" s="26">
        <f t="shared" si="211"/>
        <v>188</v>
      </c>
      <c r="G1701" s="8" t="s">
        <v>378</v>
      </c>
      <c r="H1701" s="8"/>
      <c r="I1701" s="8">
        <v>1</v>
      </c>
      <c r="J1701" s="8">
        <v>1</v>
      </c>
      <c r="K1701" s="8">
        <f t="shared" si="219"/>
        <v>0</v>
      </c>
      <c r="L1701" s="6" t="s">
        <v>2302</v>
      </c>
      <c r="M1701" s="7">
        <v>45875</v>
      </c>
      <c r="N1701" s="9">
        <v>24210</v>
      </c>
      <c r="O1701" s="6" t="s">
        <v>2069</v>
      </c>
      <c r="P1701" s="54">
        <v>58154116112</v>
      </c>
      <c r="Q1701" s="54" t="s">
        <v>46</v>
      </c>
      <c r="R1701" s="10">
        <v>-20</v>
      </c>
      <c r="S1701" s="40"/>
      <c r="T1701" s="6" t="s">
        <v>326</v>
      </c>
      <c r="U1701" s="6" t="str">
        <f>VLOOKUP(O1701,'Customer List'!B:C,2,)</f>
        <v>Pune</v>
      </c>
      <c r="V1701" s="47"/>
      <c r="W1701" s="7">
        <v>45876</v>
      </c>
      <c r="X1701" s="6">
        <f t="shared" si="216"/>
        <v>1</v>
      </c>
      <c r="Y1701" s="6" t="str">
        <f t="shared" si="217"/>
        <v>Wednesday</v>
      </c>
      <c r="Z1701" s="6" t="str">
        <f t="shared" si="218"/>
        <v>Thursday</v>
      </c>
    </row>
    <row r="1702" spans="1:26" x14ac:dyDescent="0.25">
      <c r="A1702" s="6">
        <f t="shared" si="215"/>
        <v>1701</v>
      </c>
      <c r="B1702" s="6" t="s">
        <v>2283</v>
      </c>
      <c r="C1702" s="7">
        <v>45869</v>
      </c>
      <c r="D1702" s="7">
        <v>45874</v>
      </c>
      <c r="E1702" s="24">
        <v>374</v>
      </c>
      <c r="F1702" s="26">
        <f t="shared" si="211"/>
        <v>374</v>
      </c>
      <c r="G1702" s="8" t="s">
        <v>2279</v>
      </c>
      <c r="H1702" s="8"/>
      <c r="I1702" s="8">
        <v>1</v>
      </c>
      <c r="J1702" s="8">
        <v>1</v>
      </c>
      <c r="K1702" s="8">
        <f t="shared" si="219"/>
        <v>0</v>
      </c>
      <c r="L1702" s="6" t="s">
        <v>2305</v>
      </c>
      <c r="M1702" s="7">
        <v>45875</v>
      </c>
      <c r="N1702" s="9">
        <v>56070</v>
      </c>
      <c r="O1702" s="6" t="s">
        <v>959</v>
      </c>
      <c r="P1702" s="54">
        <v>58154117162</v>
      </c>
      <c r="Q1702" s="54" t="s">
        <v>46</v>
      </c>
      <c r="R1702" s="10">
        <v>-20</v>
      </c>
      <c r="S1702" s="40"/>
      <c r="T1702" s="6" t="s">
        <v>326</v>
      </c>
      <c r="U1702" s="6" t="str">
        <f>VLOOKUP(O1702,'Customer List'!B:C,2,)</f>
        <v>Banglore</v>
      </c>
      <c r="V1702" s="47"/>
      <c r="W1702" s="7">
        <v>45876</v>
      </c>
      <c r="X1702" s="6">
        <f t="shared" si="216"/>
        <v>1</v>
      </c>
      <c r="Y1702" s="6" t="str">
        <f t="shared" si="217"/>
        <v>Wednesday</v>
      </c>
      <c r="Z1702" s="6" t="str">
        <f t="shared" si="218"/>
        <v>Thursday</v>
      </c>
    </row>
    <row r="1703" spans="1:26" x14ac:dyDescent="0.25">
      <c r="A1703" s="6">
        <f t="shared" si="215"/>
        <v>1702</v>
      </c>
      <c r="B1703" s="6" t="s">
        <v>2283</v>
      </c>
      <c r="C1703" s="7">
        <v>45869</v>
      </c>
      <c r="D1703" s="7">
        <v>45874</v>
      </c>
      <c r="E1703" s="24">
        <v>374</v>
      </c>
      <c r="F1703" s="26">
        <f t="shared" si="211"/>
        <v>374</v>
      </c>
      <c r="G1703" s="8" t="s">
        <v>2280</v>
      </c>
      <c r="H1703" s="8"/>
      <c r="I1703" s="8">
        <v>1</v>
      </c>
      <c r="J1703" s="8">
        <v>1</v>
      </c>
      <c r="K1703" s="8">
        <f t="shared" si="219"/>
        <v>0</v>
      </c>
      <c r="L1703" s="6" t="s">
        <v>2305</v>
      </c>
      <c r="M1703" s="7">
        <v>45875</v>
      </c>
      <c r="N1703" s="9">
        <v>56070</v>
      </c>
      <c r="O1703" s="6" t="s">
        <v>959</v>
      </c>
      <c r="P1703" s="54">
        <v>58154117162</v>
      </c>
      <c r="Q1703" s="54" t="s">
        <v>46</v>
      </c>
      <c r="R1703" s="10">
        <v>-20</v>
      </c>
      <c r="S1703" s="40"/>
      <c r="T1703" s="6" t="s">
        <v>326</v>
      </c>
      <c r="U1703" s="6" t="str">
        <f>VLOOKUP(O1703,'Customer List'!B:C,2,)</f>
        <v>Banglore</v>
      </c>
      <c r="V1703" s="47"/>
      <c r="W1703" s="7">
        <v>45876</v>
      </c>
      <c r="X1703" s="6">
        <f t="shared" si="216"/>
        <v>1</v>
      </c>
      <c r="Y1703" s="6" t="str">
        <f t="shared" si="217"/>
        <v>Wednesday</v>
      </c>
      <c r="Z1703" s="6" t="str">
        <f t="shared" si="218"/>
        <v>Thursday</v>
      </c>
    </row>
    <row r="1704" spans="1:26" x14ac:dyDescent="0.25">
      <c r="A1704" s="6">
        <f t="shared" si="215"/>
        <v>1703</v>
      </c>
      <c r="B1704" s="6" t="s">
        <v>2283</v>
      </c>
      <c r="C1704" s="7">
        <v>45869</v>
      </c>
      <c r="D1704" s="7">
        <v>45874</v>
      </c>
      <c r="E1704" s="24">
        <v>188</v>
      </c>
      <c r="F1704" s="26">
        <f t="shared" si="211"/>
        <v>188</v>
      </c>
      <c r="G1704" s="8" t="s">
        <v>378</v>
      </c>
      <c r="H1704" s="8"/>
      <c r="I1704" s="8">
        <v>1</v>
      </c>
      <c r="J1704" s="8">
        <v>1</v>
      </c>
      <c r="K1704" s="8">
        <f t="shared" si="219"/>
        <v>0</v>
      </c>
      <c r="L1704" s="6" t="s">
        <v>2455</v>
      </c>
      <c r="M1704" s="7">
        <v>45888</v>
      </c>
      <c r="N1704" s="9">
        <v>28245</v>
      </c>
      <c r="O1704" s="6" t="s">
        <v>1068</v>
      </c>
      <c r="P1704" s="54" t="s">
        <v>2096</v>
      </c>
      <c r="Q1704" s="54" t="s">
        <v>643</v>
      </c>
      <c r="R1704" s="10">
        <v>-20</v>
      </c>
      <c r="S1704" s="40"/>
      <c r="T1704" s="6" t="s">
        <v>326</v>
      </c>
      <c r="U1704" s="6" t="str">
        <f>VLOOKUP(O1704,'Customer List'!B:C,2,)</f>
        <v>Delhi</v>
      </c>
      <c r="V1704" s="47"/>
      <c r="W1704" s="7"/>
      <c r="X1704" s="6" t="str">
        <f t="shared" si="216"/>
        <v/>
      </c>
      <c r="Y1704" s="6" t="str">
        <f t="shared" si="217"/>
        <v>Tuesday</v>
      </c>
      <c r="Z1704" s="6" t="str">
        <f t="shared" si="218"/>
        <v/>
      </c>
    </row>
    <row r="1705" spans="1:26" x14ac:dyDescent="0.25">
      <c r="A1705" s="6">
        <f t="shared" si="215"/>
        <v>1704</v>
      </c>
      <c r="B1705" s="6" t="s">
        <v>2283</v>
      </c>
      <c r="C1705" s="7">
        <v>45869</v>
      </c>
      <c r="D1705" s="7">
        <v>45874</v>
      </c>
      <c r="E1705" s="24">
        <v>88</v>
      </c>
      <c r="F1705" s="26">
        <f t="shared" si="211"/>
        <v>88</v>
      </c>
      <c r="G1705" s="8" t="s">
        <v>2281</v>
      </c>
      <c r="H1705" s="8"/>
      <c r="I1705" s="8">
        <v>1</v>
      </c>
      <c r="J1705" s="8">
        <v>1</v>
      </c>
      <c r="K1705" s="8">
        <f t="shared" si="219"/>
        <v>0</v>
      </c>
      <c r="L1705" s="6" t="s">
        <v>2348</v>
      </c>
      <c r="M1705" s="7">
        <v>45880</v>
      </c>
      <c r="N1705" s="9">
        <v>14553</v>
      </c>
      <c r="O1705" s="6" t="s">
        <v>2284</v>
      </c>
      <c r="P1705" s="54" t="s">
        <v>2371</v>
      </c>
      <c r="Q1705" s="54" t="s">
        <v>46</v>
      </c>
      <c r="R1705" s="10">
        <v>-80</v>
      </c>
      <c r="S1705" s="40"/>
      <c r="T1705" s="6" t="s">
        <v>326</v>
      </c>
      <c r="U1705" s="6" t="str">
        <f>VLOOKUP(O1705,'Customer List'!B:C,2,)</f>
        <v>ROORKE</v>
      </c>
      <c r="V1705" s="47"/>
      <c r="W1705" s="7"/>
      <c r="X1705" s="6" t="str">
        <f t="shared" si="216"/>
        <v/>
      </c>
      <c r="Y1705" s="6" t="str">
        <f t="shared" si="217"/>
        <v>Monday</v>
      </c>
      <c r="Z1705" s="6" t="str">
        <f t="shared" si="218"/>
        <v/>
      </c>
    </row>
    <row r="1706" spans="1:26" x14ac:dyDescent="0.25">
      <c r="A1706" s="6">
        <f t="shared" si="215"/>
        <v>1705</v>
      </c>
      <c r="B1706" s="6" t="s">
        <v>2283</v>
      </c>
      <c r="C1706" s="7">
        <v>45869</v>
      </c>
      <c r="D1706" s="7">
        <v>45874</v>
      </c>
      <c r="E1706" s="24">
        <v>88</v>
      </c>
      <c r="F1706" s="26">
        <f t="shared" si="211"/>
        <v>88</v>
      </c>
      <c r="G1706" s="8" t="s">
        <v>2282</v>
      </c>
      <c r="H1706" s="8"/>
      <c r="I1706" s="8">
        <v>1</v>
      </c>
      <c r="J1706" s="8">
        <v>1</v>
      </c>
      <c r="K1706" s="8">
        <f t="shared" si="219"/>
        <v>0</v>
      </c>
      <c r="L1706" s="6" t="s">
        <v>2348</v>
      </c>
      <c r="M1706" s="7">
        <v>45880</v>
      </c>
      <c r="N1706" s="9">
        <v>14553</v>
      </c>
      <c r="O1706" s="6" t="s">
        <v>2284</v>
      </c>
      <c r="P1706" s="54" t="s">
        <v>2371</v>
      </c>
      <c r="Q1706" s="54" t="s">
        <v>46</v>
      </c>
      <c r="R1706" s="10">
        <v>-80</v>
      </c>
      <c r="S1706" s="40"/>
      <c r="T1706" s="6" t="s">
        <v>326</v>
      </c>
      <c r="U1706" s="6" t="str">
        <f>VLOOKUP(O1706,'Customer List'!B:C,2,)</f>
        <v>ROORKE</v>
      </c>
      <c r="V1706" s="47"/>
      <c r="W1706" s="7"/>
      <c r="X1706" s="6" t="str">
        <f t="shared" si="216"/>
        <v/>
      </c>
      <c r="Y1706" s="6" t="str">
        <f t="shared" si="217"/>
        <v>Monday</v>
      </c>
      <c r="Z1706" s="6" t="str">
        <f t="shared" si="218"/>
        <v/>
      </c>
    </row>
    <row r="1707" spans="1:26" x14ac:dyDescent="0.25">
      <c r="A1707" s="6">
        <f t="shared" si="215"/>
        <v>1706</v>
      </c>
      <c r="B1707" s="6" t="s">
        <v>2283</v>
      </c>
      <c r="C1707" s="7">
        <v>45869</v>
      </c>
      <c r="D1707" s="7">
        <v>45874</v>
      </c>
      <c r="E1707" s="24">
        <v>14</v>
      </c>
      <c r="F1707" s="26">
        <f t="shared" si="211"/>
        <v>42</v>
      </c>
      <c r="G1707" s="8" t="s">
        <v>414</v>
      </c>
      <c r="H1707" s="8"/>
      <c r="I1707" s="8">
        <v>3</v>
      </c>
      <c r="J1707" s="8">
        <v>3</v>
      </c>
      <c r="K1707" s="8">
        <f t="shared" si="219"/>
        <v>0</v>
      </c>
      <c r="L1707" s="6" t="s">
        <v>2303</v>
      </c>
      <c r="M1707" s="7">
        <v>45875</v>
      </c>
      <c r="N1707" s="9">
        <v>5400</v>
      </c>
      <c r="O1707" s="6" t="s">
        <v>2069</v>
      </c>
      <c r="P1707" s="54">
        <v>58154116112</v>
      </c>
      <c r="Q1707" s="54" t="s">
        <v>46</v>
      </c>
      <c r="R1707" s="10">
        <v>4</v>
      </c>
      <c r="S1707" s="40"/>
      <c r="T1707" s="6" t="s">
        <v>326</v>
      </c>
      <c r="U1707" s="6" t="str">
        <f>VLOOKUP(O1707,'Customer List'!B:C,2,)</f>
        <v>Pune</v>
      </c>
      <c r="V1707" s="47"/>
      <c r="W1707" s="7">
        <v>45876</v>
      </c>
      <c r="X1707" s="6">
        <f t="shared" si="216"/>
        <v>1</v>
      </c>
      <c r="Y1707" s="6" t="str">
        <f t="shared" si="217"/>
        <v>Wednesday</v>
      </c>
      <c r="Z1707" s="6" t="str">
        <f t="shared" si="218"/>
        <v>Thursday</v>
      </c>
    </row>
    <row r="1708" spans="1:26" x14ac:dyDescent="0.25">
      <c r="A1708" s="6">
        <f t="shared" si="215"/>
        <v>1707</v>
      </c>
      <c r="B1708" s="6" t="s">
        <v>2283</v>
      </c>
      <c r="C1708" s="7">
        <v>45869</v>
      </c>
      <c r="D1708" s="7">
        <v>45874</v>
      </c>
      <c r="E1708" s="24">
        <v>393</v>
      </c>
      <c r="F1708" s="26">
        <f t="shared" si="211"/>
        <v>393</v>
      </c>
      <c r="G1708" s="8" t="s">
        <v>370</v>
      </c>
      <c r="H1708" s="8"/>
      <c r="I1708" s="8">
        <v>1</v>
      </c>
      <c r="J1708" s="8">
        <v>1</v>
      </c>
      <c r="K1708" s="8">
        <f t="shared" si="219"/>
        <v>0</v>
      </c>
      <c r="L1708" s="6" t="s">
        <v>2303</v>
      </c>
      <c r="M1708" s="7">
        <v>45875</v>
      </c>
      <c r="N1708" s="9">
        <v>50580</v>
      </c>
      <c r="O1708" s="6" t="s">
        <v>2069</v>
      </c>
      <c r="P1708" s="54">
        <v>58154116112</v>
      </c>
      <c r="Q1708" s="54" t="s">
        <v>46</v>
      </c>
      <c r="R1708" s="10">
        <v>4</v>
      </c>
      <c r="S1708" s="40"/>
      <c r="T1708" s="6" t="s">
        <v>326</v>
      </c>
      <c r="U1708" s="6" t="str">
        <f>VLOOKUP(O1708,'Customer List'!B:C,2,)</f>
        <v>Pune</v>
      </c>
      <c r="V1708" s="47"/>
      <c r="W1708" s="7">
        <v>45876</v>
      </c>
      <c r="X1708" s="6">
        <f t="shared" si="216"/>
        <v>1</v>
      </c>
      <c r="Y1708" s="6" t="str">
        <f t="shared" si="217"/>
        <v>Wednesday</v>
      </c>
      <c r="Z1708" s="6" t="str">
        <f t="shared" si="218"/>
        <v>Thursday</v>
      </c>
    </row>
    <row r="1709" spans="1:26" x14ac:dyDescent="0.25">
      <c r="A1709" s="6">
        <f t="shared" si="215"/>
        <v>1708</v>
      </c>
      <c r="B1709" s="6" t="s">
        <v>2285</v>
      </c>
      <c r="C1709" s="7">
        <v>45870</v>
      </c>
      <c r="D1709" s="7">
        <v>45874</v>
      </c>
      <c r="E1709" s="24">
        <v>60.8</v>
      </c>
      <c r="F1709" s="26">
        <f t="shared" si="211"/>
        <v>60.8</v>
      </c>
      <c r="G1709" s="8" t="s">
        <v>2288</v>
      </c>
      <c r="H1709" s="8"/>
      <c r="I1709" s="8">
        <v>1</v>
      </c>
      <c r="J1709" s="8">
        <v>1</v>
      </c>
      <c r="K1709" s="8">
        <f t="shared" si="219"/>
        <v>0</v>
      </c>
      <c r="L1709" s="6" t="s">
        <v>2334</v>
      </c>
      <c r="M1709" s="7">
        <v>45880</v>
      </c>
      <c r="N1709" s="9">
        <v>8481.6</v>
      </c>
      <c r="O1709" s="6" t="s">
        <v>234</v>
      </c>
      <c r="P1709" s="54">
        <v>58154309883</v>
      </c>
      <c r="Q1709" s="54" t="s">
        <v>46</v>
      </c>
      <c r="R1709" s="10">
        <v>4</v>
      </c>
      <c r="S1709" s="40"/>
      <c r="T1709" s="6" t="s">
        <v>2009</v>
      </c>
      <c r="U1709" s="6" t="str">
        <f>VLOOKUP(O1709,'Customer List'!B:C,2,)</f>
        <v>Kolkata</v>
      </c>
      <c r="V1709" s="47"/>
      <c r="W1709" s="7">
        <v>45881</v>
      </c>
      <c r="X1709" s="6">
        <f t="shared" si="216"/>
        <v>1</v>
      </c>
      <c r="Y1709" s="6" t="str">
        <f t="shared" si="217"/>
        <v>Monday</v>
      </c>
      <c r="Z1709" s="6" t="str">
        <f t="shared" si="218"/>
        <v>Tuesday</v>
      </c>
    </row>
    <row r="1710" spans="1:26" x14ac:dyDescent="0.25">
      <c r="A1710" s="6">
        <f t="shared" si="215"/>
        <v>1709</v>
      </c>
      <c r="B1710" s="6" t="s">
        <v>2285</v>
      </c>
      <c r="C1710" s="7">
        <v>45870</v>
      </c>
      <c r="D1710" s="7">
        <v>45874</v>
      </c>
      <c r="E1710" s="24">
        <v>27.2</v>
      </c>
      <c r="F1710" s="26">
        <f t="shared" si="211"/>
        <v>27.2</v>
      </c>
      <c r="G1710" s="8" t="s">
        <v>2226</v>
      </c>
      <c r="H1710" s="8"/>
      <c r="I1710" s="8">
        <v>1</v>
      </c>
      <c r="J1710" s="8">
        <v>1</v>
      </c>
      <c r="K1710" s="8">
        <f t="shared" si="219"/>
        <v>0</v>
      </c>
      <c r="L1710" s="6" t="s">
        <v>2373</v>
      </c>
      <c r="M1710" s="7">
        <v>45881</v>
      </c>
      <c r="N1710" s="9">
        <v>3952.5</v>
      </c>
      <c r="O1710" s="6" t="s">
        <v>2293</v>
      </c>
      <c r="P1710" s="54" t="s">
        <v>2096</v>
      </c>
      <c r="Q1710" s="54" t="s">
        <v>861</v>
      </c>
      <c r="R1710" s="10" t="s">
        <v>305</v>
      </c>
      <c r="S1710" s="40"/>
      <c r="T1710" s="6" t="s">
        <v>2009</v>
      </c>
      <c r="U1710" s="6" t="str">
        <f>VLOOKUP(O1710,'Customer List'!B:C,2,)</f>
        <v>Faridabad</v>
      </c>
      <c r="V1710" s="47"/>
      <c r="W1710" s="7"/>
      <c r="X1710" s="6" t="str">
        <f t="shared" si="216"/>
        <v/>
      </c>
      <c r="Y1710" s="6" t="str">
        <f t="shared" si="217"/>
        <v>Tuesday</v>
      </c>
      <c r="Z1710" s="6" t="str">
        <f t="shared" si="218"/>
        <v/>
      </c>
    </row>
    <row r="1711" spans="1:26" x14ac:dyDescent="0.25">
      <c r="A1711" s="6">
        <f t="shared" si="215"/>
        <v>1710</v>
      </c>
      <c r="B1711" s="6" t="s">
        <v>2286</v>
      </c>
      <c r="C1711" s="7">
        <v>45870</v>
      </c>
      <c r="D1711" s="7">
        <v>45874</v>
      </c>
      <c r="E1711" s="24">
        <v>160.80000000000001</v>
      </c>
      <c r="F1711" s="26">
        <f t="shared" si="211"/>
        <v>321.60000000000002</v>
      </c>
      <c r="G1711" s="8">
        <v>23004</v>
      </c>
      <c r="H1711" s="8"/>
      <c r="I1711" s="8">
        <v>2</v>
      </c>
      <c r="J1711" s="8">
        <v>2</v>
      </c>
      <c r="K1711" s="8">
        <f t="shared" si="219"/>
        <v>0</v>
      </c>
      <c r="L1711" s="6" t="s">
        <v>2300</v>
      </c>
      <c r="M1711" s="7">
        <v>45875</v>
      </c>
      <c r="N1711" s="9">
        <v>44863.199999999997</v>
      </c>
      <c r="O1711" s="6" t="s">
        <v>2291</v>
      </c>
      <c r="P1711" s="54">
        <v>58154114981</v>
      </c>
      <c r="Q1711" s="54" t="s">
        <v>46</v>
      </c>
      <c r="R1711" s="10">
        <v>4</v>
      </c>
      <c r="S1711" s="40"/>
      <c r="T1711" s="6" t="s">
        <v>2009</v>
      </c>
      <c r="U1711" s="6" t="str">
        <f>VLOOKUP(O1711,'Customer List'!B:C,2,)</f>
        <v>Thane</v>
      </c>
      <c r="V1711" s="47"/>
      <c r="W1711" s="7">
        <v>45876</v>
      </c>
      <c r="X1711" s="6">
        <f t="shared" si="216"/>
        <v>1</v>
      </c>
      <c r="Y1711" s="6" t="str">
        <f t="shared" si="217"/>
        <v>Wednesday</v>
      </c>
      <c r="Z1711" s="6" t="str">
        <f t="shared" si="218"/>
        <v>Thursday</v>
      </c>
    </row>
    <row r="1712" spans="1:26" x14ac:dyDescent="0.25">
      <c r="A1712" s="6">
        <f t="shared" si="215"/>
        <v>1711</v>
      </c>
      <c r="B1712" s="6" t="s">
        <v>2286</v>
      </c>
      <c r="C1712" s="7">
        <v>45870</v>
      </c>
      <c r="D1712" s="7">
        <v>45874</v>
      </c>
      <c r="E1712" s="24">
        <v>51.2</v>
      </c>
      <c r="F1712" s="26">
        <f t="shared" si="211"/>
        <v>51.2</v>
      </c>
      <c r="G1712" s="8" t="s">
        <v>2289</v>
      </c>
      <c r="H1712" s="8"/>
      <c r="I1712" s="8">
        <v>1</v>
      </c>
      <c r="J1712" s="8">
        <v>1</v>
      </c>
      <c r="K1712" s="8">
        <f t="shared" si="219"/>
        <v>0</v>
      </c>
      <c r="L1712" s="6" t="s">
        <v>2298</v>
      </c>
      <c r="M1712" s="7">
        <v>45875</v>
      </c>
      <c r="N1712" s="9">
        <v>7936</v>
      </c>
      <c r="O1712" s="6" t="s">
        <v>1030</v>
      </c>
      <c r="P1712" s="54">
        <v>58154115353</v>
      </c>
      <c r="Q1712" s="54" t="s">
        <v>46</v>
      </c>
      <c r="R1712" s="10" t="s">
        <v>305</v>
      </c>
      <c r="S1712" s="40"/>
      <c r="T1712" s="6" t="s">
        <v>2009</v>
      </c>
      <c r="U1712" s="6" t="str">
        <f>VLOOKUP(O1712,'Customer List'!B:C,2,)</f>
        <v>Faridabad</v>
      </c>
      <c r="V1712" s="47"/>
      <c r="W1712" s="7">
        <v>45877</v>
      </c>
      <c r="X1712" s="6">
        <f t="shared" si="216"/>
        <v>2</v>
      </c>
      <c r="Y1712" s="6" t="str">
        <f t="shared" si="217"/>
        <v>Wednesday</v>
      </c>
      <c r="Z1712" s="6" t="str">
        <f t="shared" si="218"/>
        <v>Friday</v>
      </c>
    </row>
    <row r="1713" spans="1:26" x14ac:dyDescent="0.25">
      <c r="A1713" s="6">
        <f t="shared" si="215"/>
        <v>1712</v>
      </c>
      <c r="B1713" s="6" t="s">
        <v>2286</v>
      </c>
      <c r="C1713" s="7">
        <v>45870</v>
      </c>
      <c r="D1713" s="7">
        <v>45874</v>
      </c>
      <c r="E1713" s="24">
        <v>104.8</v>
      </c>
      <c r="F1713" s="26">
        <f t="shared" si="211"/>
        <v>209.6</v>
      </c>
      <c r="G1713" s="8" t="s">
        <v>673</v>
      </c>
      <c r="H1713" s="8"/>
      <c r="I1713" s="8">
        <v>2</v>
      </c>
      <c r="J1713" s="8">
        <v>2</v>
      </c>
      <c r="K1713" s="8">
        <f t="shared" si="219"/>
        <v>0</v>
      </c>
      <c r="L1713" s="6" t="s">
        <v>2366</v>
      </c>
      <c r="M1713" s="7">
        <v>45880</v>
      </c>
      <c r="N1713" s="9">
        <v>30457.5</v>
      </c>
      <c r="O1713" s="6" t="s">
        <v>1089</v>
      </c>
      <c r="P1713" s="54" t="s">
        <v>2096</v>
      </c>
      <c r="Q1713" s="54" t="s">
        <v>861</v>
      </c>
      <c r="R1713" s="10">
        <v>4</v>
      </c>
      <c r="S1713" s="40"/>
      <c r="T1713" s="6" t="s">
        <v>2009</v>
      </c>
      <c r="U1713" s="6" t="str">
        <f>VLOOKUP(O1713,'Customer List'!B:C,2,)</f>
        <v>Manesar</v>
      </c>
      <c r="V1713" s="47"/>
      <c r="W1713" s="7"/>
      <c r="X1713" s="6" t="str">
        <f t="shared" ref="X1713:X1721" si="220">IF(W1713="", "", W1713-M1713)</f>
        <v/>
      </c>
      <c r="Y1713" s="6" t="str">
        <f t="shared" ref="Y1713:Y1721" si="221">IF(M1713="", "", TEXT(M1713, "dddd"))</f>
        <v>Monday</v>
      </c>
      <c r="Z1713" s="6" t="str">
        <f t="shared" ref="Z1713:Z1721" si="222">IF(W1713="", "", TEXT(W1713, "dddd"))</f>
        <v/>
      </c>
    </row>
    <row r="1714" spans="1:26" x14ac:dyDescent="0.25">
      <c r="A1714" s="6">
        <f t="shared" si="215"/>
        <v>1713</v>
      </c>
      <c r="B1714" s="6" t="s">
        <v>2286</v>
      </c>
      <c r="C1714" s="7">
        <v>45870</v>
      </c>
      <c r="D1714" s="7">
        <v>45874</v>
      </c>
      <c r="E1714" s="24">
        <v>67.2</v>
      </c>
      <c r="F1714" s="26">
        <f t="shared" si="211"/>
        <v>67.2</v>
      </c>
      <c r="G1714" s="8" t="s">
        <v>2290</v>
      </c>
      <c r="H1714" s="8"/>
      <c r="I1714" s="8">
        <v>1</v>
      </c>
      <c r="J1714" s="8">
        <v>1</v>
      </c>
      <c r="K1714" s="8">
        <f t="shared" si="219"/>
        <v>0</v>
      </c>
      <c r="L1714" s="6" t="s">
        <v>2299</v>
      </c>
      <c r="M1714" s="7">
        <v>45875</v>
      </c>
      <c r="N1714" s="9">
        <v>9765</v>
      </c>
      <c r="O1714" s="6" t="s">
        <v>2292</v>
      </c>
      <c r="P1714" s="54">
        <v>58154115703</v>
      </c>
      <c r="Q1714" s="54" t="s">
        <v>46</v>
      </c>
      <c r="R1714" s="10">
        <v>4</v>
      </c>
      <c r="S1714" s="40"/>
      <c r="T1714" s="6" t="s">
        <v>2009</v>
      </c>
      <c r="U1714" s="6" t="str">
        <f>VLOOKUP(O1714,'Customer List'!B:C,2,)</f>
        <v>Chennai</v>
      </c>
      <c r="V1714" s="47"/>
      <c r="W1714" s="7">
        <v>45876</v>
      </c>
      <c r="X1714" s="6">
        <f t="shared" si="220"/>
        <v>1</v>
      </c>
      <c r="Y1714" s="6" t="str">
        <f t="shared" si="221"/>
        <v>Wednesday</v>
      </c>
      <c r="Z1714" s="6" t="str">
        <f t="shared" si="222"/>
        <v>Thursday</v>
      </c>
    </row>
    <row r="1715" spans="1:26" x14ac:dyDescent="0.25">
      <c r="A1715" s="6">
        <f t="shared" si="215"/>
        <v>1714</v>
      </c>
      <c r="B1715" s="6" t="s">
        <v>2286</v>
      </c>
      <c r="C1715" s="7">
        <v>45870</v>
      </c>
      <c r="D1715" s="7">
        <v>45874</v>
      </c>
      <c r="E1715" s="24">
        <v>27.2</v>
      </c>
      <c r="F1715" s="26">
        <f t="shared" si="211"/>
        <v>54.4</v>
      </c>
      <c r="G1715" s="8" t="s">
        <v>2226</v>
      </c>
      <c r="H1715" s="8"/>
      <c r="I1715" s="8">
        <v>2</v>
      </c>
      <c r="J1715" s="8">
        <v>2</v>
      </c>
      <c r="K1715" s="8">
        <f t="shared" si="219"/>
        <v>0</v>
      </c>
      <c r="L1715" s="6" t="s">
        <v>2299</v>
      </c>
      <c r="M1715" s="7">
        <v>45875</v>
      </c>
      <c r="N1715" s="9">
        <v>7905</v>
      </c>
      <c r="O1715" s="6" t="s">
        <v>2292</v>
      </c>
      <c r="P1715" s="54">
        <v>58154115703</v>
      </c>
      <c r="Q1715" s="54" t="s">
        <v>46</v>
      </c>
      <c r="R1715" s="10" t="s">
        <v>305</v>
      </c>
      <c r="S1715" s="40"/>
      <c r="T1715" s="6" t="s">
        <v>2009</v>
      </c>
      <c r="U1715" s="6" t="str">
        <f>VLOOKUP(O1715,'Customer List'!B:C,2,)</f>
        <v>Chennai</v>
      </c>
      <c r="V1715" s="47"/>
      <c r="W1715" s="7">
        <v>45876</v>
      </c>
      <c r="X1715" s="6">
        <f t="shared" si="220"/>
        <v>1</v>
      </c>
      <c r="Y1715" s="6" t="str">
        <f t="shared" si="221"/>
        <v>Wednesday</v>
      </c>
      <c r="Z1715" s="6" t="str">
        <f t="shared" si="222"/>
        <v>Thursday</v>
      </c>
    </row>
    <row r="1716" spans="1:26" x14ac:dyDescent="0.25">
      <c r="A1716" s="6">
        <f t="shared" si="215"/>
        <v>1715</v>
      </c>
      <c r="B1716" s="6" t="s">
        <v>2287</v>
      </c>
      <c r="C1716" s="7">
        <v>45870</v>
      </c>
      <c r="D1716" s="7">
        <v>45874</v>
      </c>
      <c r="E1716" s="24">
        <v>25.6</v>
      </c>
      <c r="F1716" s="26">
        <f t="shared" si="211"/>
        <v>25.6</v>
      </c>
      <c r="G1716" s="8">
        <v>90082</v>
      </c>
      <c r="H1716" s="8"/>
      <c r="I1716" s="8">
        <v>1</v>
      </c>
      <c r="J1716" s="8">
        <v>1</v>
      </c>
      <c r="K1716" s="8">
        <f t="shared" si="219"/>
        <v>0</v>
      </c>
      <c r="L1716" s="6" t="s">
        <v>2335</v>
      </c>
      <c r="M1716" s="7">
        <v>45880</v>
      </c>
      <c r="N1716" s="9">
        <v>3720</v>
      </c>
      <c r="O1716" s="6" t="s">
        <v>627</v>
      </c>
      <c r="P1716" s="54">
        <v>58154309220</v>
      </c>
      <c r="Q1716" s="54" t="s">
        <v>46</v>
      </c>
      <c r="R1716" s="10" t="s">
        <v>305</v>
      </c>
      <c r="S1716" s="40"/>
      <c r="T1716" s="6" t="s">
        <v>2009</v>
      </c>
      <c r="U1716" s="6" t="str">
        <f>VLOOKUP(O1716,'Customer List'!B:C,2,)</f>
        <v>Hyderabad</v>
      </c>
      <c r="V1716" s="47"/>
      <c r="W1716" s="7">
        <v>45881</v>
      </c>
      <c r="X1716" s="6">
        <f t="shared" si="220"/>
        <v>1</v>
      </c>
      <c r="Y1716" s="6" t="str">
        <f t="shared" si="221"/>
        <v>Monday</v>
      </c>
      <c r="Z1716" s="6" t="str">
        <f t="shared" si="222"/>
        <v>Tuesday</v>
      </c>
    </row>
    <row r="1717" spans="1:26" x14ac:dyDescent="0.25">
      <c r="A1717" s="6">
        <f t="shared" si="215"/>
        <v>1716</v>
      </c>
      <c r="B1717" s="6" t="s">
        <v>2287</v>
      </c>
      <c r="C1717" s="7">
        <v>45870</v>
      </c>
      <c r="D1717" s="7">
        <v>45874</v>
      </c>
      <c r="E1717" s="24">
        <v>104.8</v>
      </c>
      <c r="F1717" s="26">
        <f t="shared" si="211"/>
        <v>209.6</v>
      </c>
      <c r="G1717" s="8" t="s">
        <v>673</v>
      </c>
      <c r="H1717" s="8"/>
      <c r="I1717" s="8">
        <v>2</v>
      </c>
      <c r="J1717" s="8">
        <v>2</v>
      </c>
      <c r="K1717" s="8">
        <f t="shared" si="219"/>
        <v>0</v>
      </c>
      <c r="L1717" s="6" t="s">
        <v>2367</v>
      </c>
      <c r="M1717" s="7">
        <v>45880</v>
      </c>
      <c r="N1717" s="9">
        <v>30457.5</v>
      </c>
      <c r="O1717" s="6" t="s">
        <v>676</v>
      </c>
      <c r="P1717" s="54" t="s">
        <v>2096</v>
      </c>
      <c r="Q1717" s="54" t="s">
        <v>861</v>
      </c>
      <c r="R1717" s="10">
        <v>4</v>
      </c>
      <c r="S1717" s="40"/>
      <c r="T1717" s="6" t="s">
        <v>2009</v>
      </c>
      <c r="U1717" s="6" t="str">
        <f>VLOOKUP(O1717,'Customer List'!B:C,2,)</f>
        <v>Manesar</v>
      </c>
      <c r="V1717" s="47"/>
      <c r="W1717" s="7"/>
      <c r="X1717" s="6" t="str">
        <f t="shared" si="220"/>
        <v/>
      </c>
      <c r="Y1717" s="6" t="str">
        <f t="shared" si="221"/>
        <v>Monday</v>
      </c>
      <c r="Z1717" s="6" t="str">
        <f t="shared" si="222"/>
        <v/>
      </c>
    </row>
    <row r="1718" spans="1:26" x14ac:dyDescent="0.25">
      <c r="A1718" s="6">
        <f t="shared" si="215"/>
        <v>1717</v>
      </c>
      <c r="B1718" s="6" t="s">
        <v>2306</v>
      </c>
      <c r="C1718" s="7">
        <v>45870</v>
      </c>
      <c r="D1718" s="7">
        <v>45875</v>
      </c>
      <c r="E1718" s="24">
        <v>65.8</v>
      </c>
      <c r="F1718" s="26">
        <f t="shared" si="211"/>
        <v>65.8</v>
      </c>
      <c r="G1718" s="8">
        <v>100213</v>
      </c>
      <c r="H1718" s="8"/>
      <c r="I1718" s="8">
        <v>1</v>
      </c>
      <c r="J1718" s="8">
        <v>1</v>
      </c>
      <c r="K1718" s="8">
        <f t="shared" si="219"/>
        <v>0</v>
      </c>
      <c r="L1718" s="6" t="s">
        <v>2503</v>
      </c>
      <c r="M1718" s="7">
        <v>45890</v>
      </c>
      <c r="N1718" s="9">
        <v>0</v>
      </c>
      <c r="O1718" s="6" t="s">
        <v>55</v>
      </c>
      <c r="P1718" s="54" t="s">
        <v>2096</v>
      </c>
      <c r="Q1718" s="54" t="s">
        <v>643</v>
      </c>
      <c r="R1718" s="10">
        <v>4</v>
      </c>
      <c r="S1718" s="40" t="s">
        <v>615</v>
      </c>
      <c r="T1718" s="6" t="s">
        <v>24</v>
      </c>
      <c r="U1718" s="6" t="str">
        <f>VLOOKUP(O1718,'Customer List'!B:C,2,)</f>
        <v>Delhi</v>
      </c>
      <c r="V1718" s="47"/>
      <c r="W1718" s="7"/>
      <c r="X1718" s="6" t="str">
        <f t="shared" si="220"/>
        <v/>
      </c>
      <c r="Y1718" s="6" t="str">
        <f t="shared" si="221"/>
        <v>Thursday</v>
      </c>
      <c r="Z1718" s="6" t="str">
        <f t="shared" si="222"/>
        <v/>
      </c>
    </row>
    <row r="1719" spans="1:26" x14ac:dyDescent="0.25">
      <c r="A1719" s="6">
        <f t="shared" si="215"/>
        <v>1718</v>
      </c>
      <c r="B1719" s="6" t="s">
        <v>2306</v>
      </c>
      <c r="C1719" s="7">
        <v>45870</v>
      </c>
      <c r="D1719" s="7">
        <v>45875</v>
      </c>
      <c r="E1719" s="24">
        <v>165.9</v>
      </c>
      <c r="F1719" s="26">
        <f t="shared" si="211"/>
        <v>331.8</v>
      </c>
      <c r="G1719" s="8">
        <v>100328</v>
      </c>
      <c r="H1719" s="8"/>
      <c r="I1719" s="8">
        <v>2</v>
      </c>
      <c r="J1719" s="8">
        <v>2</v>
      </c>
      <c r="K1719" s="8">
        <f t="shared" si="219"/>
        <v>0</v>
      </c>
      <c r="L1719" s="6" t="s">
        <v>2341</v>
      </c>
      <c r="M1719" s="7">
        <v>45880</v>
      </c>
      <c r="N1719" s="9">
        <v>47755.5</v>
      </c>
      <c r="O1719" s="6" t="s">
        <v>2072</v>
      </c>
      <c r="P1719" s="54">
        <v>58154308424</v>
      </c>
      <c r="Q1719" s="54" t="s">
        <v>46</v>
      </c>
      <c r="R1719" s="10">
        <v>4</v>
      </c>
      <c r="S1719" s="40"/>
      <c r="T1719" s="6" t="s">
        <v>24</v>
      </c>
      <c r="U1719" s="6" t="str">
        <f>VLOOKUP(O1719,'Customer List'!B:C,2,)</f>
        <v>Hyderabad</v>
      </c>
      <c r="V1719" s="47"/>
      <c r="W1719" s="7">
        <v>45881</v>
      </c>
      <c r="X1719" s="6">
        <f t="shared" si="220"/>
        <v>1</v>
      </c>
      <c r="Y1719" s="6" t="str">
        <f t="shared" si="221"/>
        <v>Monday</v>
      </c>
      <c r="Z1719" s="6" t="str">
        <f t="shared" si="222"/>
        <v>Tuesday</v>
      </c>
    </row>
    <row r="1720" spans="1:26" x14ac:dyDescent="0.25">
      <c r="A1720" s="6">
        <f t="shared" si="215"/>
        <v>1719</v>
      </c>
      <c r="B1720" s="6" t="s">
        <v>2306</v>
      </c>
      <c r="C1720" s="7">
        <v>45870</v>
      </c>
      <c r="D1720" s="7">
        <v>45875</v>
      </c>
      <c r="E1720" s="24">
        <v>138.6</v>
      </c>
      <c r="F1720" s="26">
        <f t="shared" si="211"/>
        <v>277.2</v>
      </c>
      <c r="G1720" s="8">
        <v>100528</v>
      </c>
      <c r="H1720" s="8"/>
      <c r="I1720" s="8">
        <v>2</v>
      </c>
      <c r="J1720" s="8">
        <v>2</v>
      </c>
      <c r="K1720" s="8">
        <f t="shared" si="219"/>
        <v>0</v>
      </c>
      <c r="L1720" s="6" t="s">
        <v>2341</v>
      </c>
      <c r="M1720" s="7">
        <v>45880</v>
      </c>
      <c r="N1720" s="9">
        <v>39897</v>
      </c>
      <c r="O1720" s="6" t="s">
        <v>2072</v>
      </c>
      <c r="P1720" s="54">
        <v>58154308424</v>
      </c>
      <c r="Q1720" s="54" t="s">
        <v>46</v>
      </c>
      <c r="R1720" s="10">
        <v>4</v>
      </c>
      <c r="S1720" s="40"/>
      <c r="T1720" s="6" t="s">
        <v>24</v>
      </c>
      <c r="U1720" s="6" t="str">
        <f>VLOOKUP(O1720,'Customer List'!B:C,2,)</f>
        <v>Hyderabad</v>
      </c>
      <c r="V1720" s="47"/>
      <c r="W1720" s="7">
        <v>45881</v>
      </c>
      <c r="X1720" s="6">
        <f t="shared" si="220"/>
        <v>1</v>
      </c>
      <c r="Y1720" s="6" t="str">
        <f t="shared" si="221"/>
        <v>Monday</v>
      </c>
      <c r="Z1720" s="6" t="str">
        <f t="shared" si="222"/>
        <v>Tuesday</v>
      </c>
    </row>
    <row r="1721" spans="1:26" x14ac:dyDescent="0.25">
      <c r="A1721" s="6">
        <f t="shared" si="215"/>
        <v>1720</v>
      </c>
      <c r="B1721" s="6" t="s">
        <v>2306</v>
      </c>
      <c r="C1721" s="7">
        <v>45870</v>
      </c>
      <c r="D1721" s="7">
        <v>45875</v>
      </c>
      <c r="E1721" s="24">
        <v>115.5</v>
      </c>
      <c r="F1721" s="26">
        <f t="shared" si="211"/>
        <v>115.5</v>
      </c>
      <c r="G1721" s="8">
        <v>101238</v>
      </c>
      <c r="H1721" s="8"/>
      <c r="I1721" s="8">
        <v>1</v>
      </c>
      <c r="J1721" s="8">
        <v>1</v>
      </c>
      <c r="K1721" s="8">
        <f t="shared" si="219"/>
        <v>0</v>
      </c>
      <c r="L1721" s="6" t="s">
        <v>2385</v>
      </c>
      <c r="M1721" s="7">
        <v>45882</v>
      </c>
      <c r="N1721" s="9">
        <v>0</v>
      </c>
      <c r="O1721" s="6" t="s">
        <v>631</v>
      </c>
      <c r="P1721" s="54" t="s">
        <v>2096</v>
      </c>
      <c r="Q1721" s="54" t="s">
        <v>643</v>
      </c>
      <c r="R1721" s="10">
        <v>4</v>
      </c>
      <c r="S1721" s="40" t="s">
        <v>2386</v>
      </c>
      <c r="T1721" s="6" t="s">
        <v>24</v>
      </c>
      <c r="U1721" s="6" t="str">
        <f>VLOOKUP(O1721,'Customer List'!B:C,2,)</f>
        <v>Delhi</v>
      </c>
      <c r="V1721" s="47"/>
      <c r="W1721" s="7"/>
      <c r="X1721" s="6" t="str">
        <f t="shared" si="220"/>
        <v/>
      </c>
      <c r="Y1721" s="6" t="str">
        <f t="shared" si="221"/>
        <v>Wednesday</v>
      </c>
      <c r="Z1721" s="6" t="str">
        <f t="shared" si="222"/>
        <v/>
      </c>
    </row>
    <row r="1722" spans="1:26" x14ac:dyDescent="0.25">
      <c r="A1722" s="6">
        <f t="shared" si="215"/>
        <v>1721</v>
      </c>
      <c r="B1722" s="6" t="s">
        <v>2306</v>
      </c>
      <c r="C1722" s="7">
        <v>45870</v>
      </c>
      <c r="D1722" s="7">
        <v>45875</v>
      </c>
      <c r="E1722" s="24">
        <v>575.4</v>
      </c>
      <c r="F1722" s="26">
        <f t="shared" ref="F1722:F1753" si="223">E1722*I1722</f>
        <v>575.4</v>
      </c>
      <c r="G1722" s="8">
        <v>741036</v>
      </c>
      <c r="H1722" s="8"/>
      <c r="I1722" s="8">
        <v>1</v>
      </c>
      <c r="J1722" s="8">
        <v>1</v>
      </c>
      <c r="K1722" s="8">
        <f t="shared" ref="K1722:K1753" si="224">I1722-J1722</f>
        <v>0</v>
      </c>
      <c r="L1722" s="6" t="s">
        <v>2355</v>
      </c>
      <c r="M1722" s="7">
        <v>45880</v>
      </c>
      <c r="N1722" s="9">
        <v>82816.5</v>
      </c>
      <c r="O1722" s="6" t="s">
        <v>2069</v>
      </c>
      <c r="P1722" s="54">
        <v>58154310270</v>
      </c>
      <c r="Q1722" s="54" t="s">
        <v>46</v>
      </c>
      <c r="R1722" s="10">
        <v>4</v>
      </c>
      <c r="S1722" s="40"/>
      <c r="T1722" s="6" t="s">
        <v>24</v>
      </c>
      <c r="U1722" s="6" t="str">
        <f>VLOOKUP(O1722,'Customer List'!B:C,2,)</f>
        <v>Pune</v>
      </c>
      <c r="V1722" s="47"/>
      <c r="W1722" s="7">
        <v>45881</v>
      </c>
      <c r="X1722" s="6">
        <f t="shared" ref="X1722:X1753" si="225">IF(W1722="", "", W1722-M1722)</f>
        <v>1</v>
      </c>
      <c r="Y1722" s="6" t="str">
        <f t="shared" ref="Y1722:Y1753" si="226">IF(M1722="", "", TEXT(M1722, "dddd"))</f>
        <v>Monday</v>
      </c>
      <c r="Z1722" s="6" t="str">
        <f t="shared" ref="Z1722:Z1753" si="227">IF(W1722="", "", TEXT(W1722, "dddd"))</f>
        <v>Tuesday</v>
      </c>
    </row>
    <row r="1723" spans="1:26" x14ac:dyDescent="0.25">
      <c r="A1723" s="6">
        <f t="shared" si="215"/>
        <v>1722</v>
      </c>
      <c r="B1723" s="6" t="s">
        <v>2306</v>
      </c>
      <c r="C1723" s="7">
        <v>45870</v>
      </c>
      <c r="D1723" s="7">
        <v>45875</v>
      </c>
      <c r="E1723" s="24">
        <v>160.29999999999998</v>
      </c>
      <c r="F1723" s="26">
        <f t="shared" si="223"/>
        <v>480.9</v>
      </c>
      <c r="G1723" s="8">
        <v>101320</v>
      </c>
      <c r="H1723" s="8"/>
      <c r="I1723" s="8">
        <v>3</v>
      </c>
      <c r="J1723" s="8">
        <v>3</v>
      </c>
      <c r="K1723" s="8">
        <f t="shared" si="224"/>
        <v>0</v>
      </c>
      <c r="L1723" s="6" t="s">
        <v>2341</v>
      </c>
      <c r="M1723" s="7">
        <v>45880</v>
      </c>
      <c r="N1723" s="9">
        <v>69215.25</v>
      </c>
      <c r="O1723" s="6" t="s">
        <v>2072</v>
      </c>
      <c r="P1723" s="54">
        <v>58154308424</v>
      </c>
      <c r="Q1723" s="54" t="s">
        <v>46</v>
      </c>
      <c r="R1723" s="10">
        <v>4</v>
      </c>
      <c r="S1723" s="40"/>
      <c r="T1723" s="6" t="s">
        <v>24</v>
      </c>
      <c r="U1723" s="6" t="str">
        <f>VLOOKUP(O1723,'Customer List'!B:C,2,)</f>
        <v>Hyderabad</v>
      </c>
      <c r="V1723" s="47"/>
      <c r="W1723" s="7">
        <v>45881</v>
      </c>
      <c r="X1723" s="6">
        <f t="shared" si="225"/>
        <v>1</v>
      </c>
      <c r="Y1723" s="6" t="str">
        <f t="shared" si="226"/>
        <v>Monday</v>
      </c>
      <c r="Z1723" s="6" t="str">
        <f t="shared" si="227"/>
        <v>Tuesday</v>
      </c>
    </row>
    <row r="1724" spans="1:26" x14ac:dyDescent="0.25">
      <c r="A1724" s="6">
        <f t="shared" si="215"/>
        <v>1723</v>
      </c>
      <c r="B1724" s="6" t="s">
        <v>2306</v>
      </c>
      <c r="C1724" s="7">
        <v>45870</v>
      </c>
      <c r="D1724" s="7">
        <v>45875</v>
      </c>
      <c r="E1724" s="24">
        <v>214.5</v>
      </c>
      <c r="F1724" s="26">
        <f t="shared" si="223"/>
        <v>214.5</v>
      </c>
      <c r="G1724" s="8">
        <v>101337</v>
      </c>
      <c r="H1724" s="8"/>
      <c r="I1724" s="8">
        <v>1</v>
      </c>
      <c r="J1724" s="8">
        <v>1</v>
      </c>
      <c r="K1724" s="8">
        <f t="shared" si="224"/>
        <v>0</v>
      </c>
      <c r="L1724" s="6" t="s">
        <v>2353</v>
      </c>
      <c r="M1724" s="7">
        <v>45880</v>
      </c>
      <c r="N1724" s="9">
        <v>21724.560000000001</v>
      </c>
      <c r="O1724" s="6" t="s">
        <v>282</v>
      </c>
      <c r="P1724" s="54">
        <v>58154305565</v>
      </c>
      <c r="Q1724" s="54" t="s">
        <v>46</v>
      </c>
      <c r="R1724" s="10">
        <v>4</v>
      </c>
      <c r="S1724" s="40"/>
      <c r="T1724" s="6" t="s">
        <v>24</v>
      </c>
      <c r="U1724" s="6" t="str">
        <f>VLOOKUP(O1724,'Customer List'!B:C,2,)</f>
        <v>Pune</v>
      </c>
      <c r="V1724" s="47"/>
      <c r="W1724" s="7">
        <v>45881</v>
      </c>
      <c r="X1724" s="6">
        <f t="shared" si="225"/>
        <v>1</v>
      </c>
      <c r="Y1724" s="6" t="str">
        <f t="shared" si="226"/>
        <v>Monday</v>
      </c>
      <c r="Z1724" s="6" t="str">
        <f t="shared" si="227"/>
        <v>Tuesday</v>
      </c>
    </row>
    <row r="1725" spans="1:26" x14ac:dyDescent="0.25">
      <c r="A1725" s="6">
        <f t="shared" si="215"/>
        <v>1724</v>
      </c>
      <c r="B1725" s="6" t="s">
        <v>2306</v>
      </c>
      <c r="C1725" s="7">
        <v>45870</v>
      </c>
      <c r="D1725" s="7">
        <v>45875</v>
      </c>
      <c r="E1725" s="24">
        <v>177.1</v>
      </c>
      <c r="F1725" s="26">
        <f t="shared" si="223"/>
        <v>177.1</v>
      </c>
      <c r="G1725" s="8">
        <v>102006</v>
      </c>
      <c r="H1725" s="8"/>
      <c r="I1725" s="8">
        <v>1</v>
      </c>
      <c r="J1725" s="8">
        <v>1</v>
      </c>
      <c r="K1725" s="8">
        <f t="shared" si="224"/>
        <v>0</v>
      </c>
      <c r="L1725" s="6" t="s">
        <v>2341</v>
      </c>
      <c r="M1725" s="7">
        <v>45880</v>
      </c>
      <c r="N1725" s="9">
        <v>25489.75</v>
      </c>
      <c r="O1725" s="6" t="s">
        <v>2072</v>
      </c>
      <c r="P1725" s="54">
        <v>58154308424</v>
      </c>
      <c r="Q1725" s="54" t="s">
        <v>46</v>
      </c>
      <c r="R1725" s="10">
        <v>4</v>
      </c>
      <c r="S1725" s="40"/>
      <c r="T1725" s="6" t="s">
        <v>24</v>
      </c>
      <c r="U1725" s="6" t="str">
        <f>VLOOKUP(O1725,'Customer List'!B:C,2,)</f>
        <v>Hyderabad</v>
      </c>
      <c r="V1725" s="47"/>
      <c r="W1725" s="7">
        <v>45881</v>
      </c>
      <c r="X1725" s="6">
        <f t="shared" si="225"/>
        <v>1</v>
      </c>
      <c r="Y1725" s="6" t="str">
        <f t="shared" si="226"/>
        <v>Monday</v>
      </c>
      <c r="Z1725" s="6" t="str">
        <f t="shared" si="227"/>
        <v>Tuesday</v>
      </c>
    </row>
    <row r="1726" spans="1:26" x14ac:dyDescent="0.25">
      <c r="A1726" s="6">
        <f t="shared" si="215"/>
        <v>1725</v>
      </c>
      <c r="B1726" s="6" t="s">
        <v>2306</v>
      </c>
      <c r="C1726" s="7">
        <v>45870</v>
      </c>
      <c r="D1726" s="7">
        <v>45875</v>
      </c>
      <c r="E1726" s="24">
        <v>160.30000000000001</v>
      </c>
      <c r="F1726" s="26">
        <f t="shared" si="223"/>
        <v>320.60000000000002</v>
      </c>
      <c r="G1726" s="8">
        <v>103018</v>
      </c>
      <c r="H1726" s="8"/>
      <c r="I1726" s="8">
        <v>2</v>
      </c>
      <c r="J1726" s="8">
        <v>2</v>
      </c>
      <c r="K1726" s="8">
        <f t="shared" si="224"/>
        <v>0</v>
      </c>
      <c r="L1726" s="6" t="s">
        <v>2341</v>
      </c>
      <c r="M1726" s="7">
        <v>45880</v>
      </c>
      <c r="N1726" s="9">
        <v>46143.5</v>
      </c>
      <c r="O1726" s="6" t="s">
        <v>2072</v>
      </c>
      <c r="P1726" s="54">
        <v>58154308424</v>
      </c>
      <c r="Q1726" s="54" t="s">
        <v>46</v>
      </c>
      <c r="R1726" s="10">
        <v>4</v>
      </c>
      <c r="S1726" s="40"/>
      <c r="T1726" s="6" t="s">
        <v>24</v>
      </c>
      <c r="U1726" s="6" t="str">
        <f>VLOOKUP(O1726,'Customer List'!B:C,2,)</f>
        <v>Hyderabad</v>
      </c>
      <c r="V1726" s="47"/>
      <c r="W1726" s="7">
        <v>45881</v>
      </c>
      <c r="X1726" s="6">
        <f t="shared" si="225"/>
        <v>1</v>
      </c>
      <c r="Y1726" s="6" t="str">
        <f t="shared" si="226"/>
        <v>Monday</v>
      </c>
      <c r="Z1726" s="6" t="str">
        <f t="shared" si="227"/>
        <v>Tuesday</v>
      </c>
    </row>
    <row r="1727" spans="1:26" x14ac:dyDescent="0.25">
      <c r="A1727" s="6">
        <f t="shared" si="215"/>
        <v>1726</v>
      </c>
      <c r="B1727" s="6" t="s">
        <v>2306</v>
      </c>
      <c r="C1727" s="7">
        <v>45870</v>
      </c>
      <c r="D1727" s="7">
        <v>45875</v>
      </c>
      <c r="E1727" s="24">
        <v>181.5</v>
      </c>
      <c r="F1727" s="26">
        <f t="shared" si="223"/>
        <v>181.5</v>
      </c>
      <c r="G1727" s="8">
        <v>103044</v>
      </c>
      <c r="H1727" s="8"/>
      <c r="I1727" s="8">
        <v>1</v>
      </c>
      <c r="J1727" s="8">
        <v>1</v>
      </c>
      <c r="K1727" s="8">
        <f t="shared" si="224"/>
        <v>0</v>
      </c>
      <c r="L1727" s="6" t="s">
        <v>2337</v>
      </c>
      <c r="M1727" s="7">
        <v>45880</v>
      </c>
      <c r="N1727" s="9">
        <v>25506.799999999999</v>
      </c>
      <c r="O1727" s="6" t="s">
        <v>234</v>
      </c>
      <c r="P1727" s="54">
        <v>58154309883</v>
      </c>
      <c r="Q1727" s="54" t="s">
        <v>46</v>
      </c>
      <c r="R1727" s="10">
        <v>4</v>
      </c>
      <c r="S1727" s="40"/>
      <c r="T1727" s="6" t="s">
        <v>24</v>
      </c>
      <c r="U1727" s="6" t="str">
        <f>VLOOKUP(O1727,'Customer List'!B:C,2,)</f>
        <v>Kolkata</v>
      </c>
      <c r="V1727" s="47"/>
      <c r="W1727" s="7">
        <v>45881</v>
      </c>
      <c r="X1727" s="6">
        <f t="shared" si="225"/>
        <v>1</v>
      </c>
      <c r="Y1727" s="6" t="str">
        <f t="shared" si="226"/>
        <v>Monday</v>
      </c>
      <c r="Z1727" s="6" t="str">
        <f t="shared" si="227"/>
        <v>Tuesday</v>
      </c>
    </row>
    <row r="1728" spans="1:26" x14ac:dyDescent="0.25">
      <c r="A1728" s="6">
        <f t="shared" si="215"/>
        <v>1727</v>
      </c>
      <c r="B1728" s="6" t="s">
        <v>2306</v>
      </c>
      <c r="C1728" s="7">
        <v>45870</v>
      </c>
      <c r="D1728" s="7">
        <v>45875</v>
      </c>
      <c r="E1728" s="24">
        <v>115.5</v>
      </c>
      <c r="F1728" s="26">
        <f t="shared" si="223"/>
        <v>115.5</v>
      </c>
      <c r="G1728" s="8">
        <v>777404</v>
      </c>
      <c r="H1728" s="8"/>
      <c r="I1728" s="8">
        <v>1</v>
      </c>
      <c r="J1728" s="8">
        <v>1</v>
      </c>
      <c r="K1728" s="8">
        <f t="shared" si="224"/>
        <v>0</v>
      </c>
      <c r="L1728" s="6" t="s">
        <v>2355</v>
      </c>
      <c r="M1728" s="7">
        <v>45880</v>
      </c>
      <c r="N1728" s="9">
        <v>16623.75</v>
      </c>
      <c r="O1728" s="6" t="s">
        <v>2069</v>
      </c>
      <c r="P1728" s="54">
        <v>58154310270</v>
      </c>
      <c r="Q1728" s="54" t="s">
        <v>46</v>
      </c>
      <c r="R1728" s="10">
        <v>-20</v>
      </c>
      <c r="S1728" s="40"/>
      <c r="T1728" s="6" t="s">
        <v>24</v>
      </c>
      <c r="U1728" s="6" t="str">
        <f>VLOOKUP(O1728,'Customer List'!B:C,2,)</f>
        <v>Pune</v>
      </c>
      <c r="V1728" s="47"/>
      <c r="W1728" s="7">
        <v>45881</v>
      </c>
      <c r="X1728" s="6">
        <f t="shared" si="225"/>
        <v>1</v>
      </c>
      <c r="Y1728" s="6" t="str">
        <f t="shared" si="226"/>
        <v>Monday</v>
      </c>
      <c r="Z1728" s="6" t="str">
        <f t="shared" si="227"/>
        <v>Tuesday</v>
      </c>
    </row>
    <row r="1729" spans="1:26" x14ac:dyDescent="0.25">
      <c r="A1729" s="6">
        <f t="shared" si="215"/>
        <v>1728</v>
      </c>
      <c r="B1729" s="6" t="s">
        <v>2306</v>
      </c>
      <c r="C1729" s="7">
        <v>45870</v>
      </c>
      <c r="D1729" s="7">
        <v>45875</v>
      </c>
      <c r="E1729" s="24">
        <v>160.30000000000001</v>
      </c>
      <c r="F1729" s="26">
        <f t="shared" si="223"/>
        <v>320.60000000000002</v>
      </c>
      <c r="G1729" s="8">
        <v>104420</v>
      </c>
      <c r="H1729" s="8"/>
      <c r="I1729" s="8">
        <v>2</v>
      </c>
      <c r="J1729" s="8">
        <v>2</v>
      </c>
      <c r="K1729" s="8">
        <f t="shared" si="224"/>
        <v>0</v>
      </c>
      <c r="L1729" s="6" t="s">
        <v>2341</v>
      </c>
      <c r="M1729" s="7">
        <v>45880</v>
      </c>
      <c r="N1729" s="9">
        <v>46143.5</v>
      </c>
      <c r="O1729" s="6" t="s">
        <v>2072</v>
      </c>
      <c r="P1729" s="54">
        <v>58154308424</v>
      </c>
      <c r="Q1729" s="54" t="s">
        <v>46</v>
      </c>
      <c r="R1729" s="10">
        <v>4</v>
      </c>
      <c r="S1729" s="40"/>
      <c r="T1729" s="6" t="s">
        <v>24</v>
      </c>
      <c r="U1729" s="6" t="str">
        <f>VLOOKUP(O1729,'Customer List'!B:C,2,)</f>
        <v>Hyderabad</v>
      </c>
      <c r="V1729" s="47"/>
      <c r="W1729" s="7">
        <v>45881</v>
      </c>
      <c r="X1729" s="6">
        <f t="shared" si="225"/>
        <v>1</v>
      </c>
      <c r="Y1729" s="6" t="str">
        <f t="shared" si="226"/>
        <v>Monday</v>
      </c>
      <c r="Z1729" s="6" t="str">
        <f t="shared" si="227"/>
        <v>Tuesday</v>
      </c>
    </row>
    <row r="1730" spans="1:26" x14ac:dyDescent="0.25">
      <c r="A1730" s="6">
        <f t="shared" si="215"/>
        <v>1729</v>
      </c>
      <c r="B1730" s="6" t="s">
        <v>2306</v>
      </c>
      <c r="C1730" s="7">
        <v>45870</v>
      </c>
      <c r="D1730" s="7">
        <v>45875</v>
      </c>
      <c r="E1730" s="24">
        <v>173.6</v>
      </c>
      <c r="F1730" s="26">
        <f t="shared" si="223"/>
        <v>347.2</v>
      </c>
      <c r="G1730" s="8">
        <v>104526</v>
      </c>
      <c r="H1730" s="8"/>
      <c r="I1730" s="8">
        <v>2</v>
      </c>
      <c r="J1730" s="8">
        <v>2</v>
      </c>
      <c r="K1730" s="8">
        <f t="shared" si="224"/>
        <v>0</v>
      </c>
      <c r="L1730" s="6" t="s">
        <v>2341</v>
      </c>
      <c r="M1730" s="7">
        <v>45880</v>
      </c>
      <c r="N1730" s="9">
        <v>49972</v>
      </c>
      <c r="O1730" s="6" t="s">
        <v>2072</v>
      </c>
      <c r="P1730" s="54">
        <v>58154308424</v>
      </c>
      <c r="Q1730" s="54" t="s">
        <v>46</v>
      </c>
      <c r="R1730" s="10">
        <v>4</v>
      </c>
      <c r="S1730" s="40"/>
      <c r="T1730" s="6" t="s">
        <v>24</v>
      </c>
      <c r="U1730" s="6" t="str">
        <f>VLOOKUP(O1730,'Customer List'!B:C,2,)</f>
        <v>Hyderabad</v>
      </c>
      <c r="V1730" s="47"/>
      <c r="W1730" s="7">
        <v>45881</v>
      </c>
      <c r="X1730" s="6">
        <f t="shared" si="225"/>
        <v>1</v>
      </c>
      <c r="Y1730" s="6" t="str">
        <f t="shared" si="226"/>
        <v>Monday</v>
      </c>
      <c r="Z1730" s="6" t="str">
        <f t="shared" si="227"/>
        <v>Tuesday</v>
      </c>
    </row>
    <row r="1731" spans="1:26" x14ac:dyDescent="0.25">
      <c r="A1731" s="6">
        <f t="shared" si="215"/>
        <v>1730</v>
      </c>
      <c r="B1731" s="6" t="s">
        <v>2306</v>
      </c>
      <c r="C1731" s="7">
        <v>45870</v>
      </c>
      <c r="D1731" s="7">
        <v>45875</v>
      </c>
      <c r="E1731" s="24">
        <v>221.9</v>
      </c>
      <c r="F1731" s="26">
        <f t="shared" si="223"/>
        <v>221.9</v>
      </c>
      <c r="G1731" s="8">
        <v>106106</v>
      </c>
      <c r="H1731" s="8"/>
      <c r="I1731" s="8">
        <v>1</v>
      </c>
      <c r="J1731" s="8">
        <v>1</v>
      </c>
      <c r="K1731" s="8">
        <f t="shared" si="224"/>
        <v>0</v>
      </c>
      <c r="L1731" s="6" t="s">
        <v>2341</v>
      </c>
      <c r="M1731" s="7">
        <v>45880</v>
      </c>
      <c r="N1731" s="9">
        <v>31937.75</v>
      </c>
      <c r="O1731" s="6" t="s">
        <v>2072</v>
      </c>
      <c r="P1731" s="54">
        <v>58154308424</v>
      </c>
      <c r="Q1731" s="54" t="s">
        <v>46</v>
      </c>
      <c r="R1731" s="10">
        <v>4</v>
      </c>
      <c r="S1731" s="40"/>
      <c r="T1731" s="6" t="s">
        <v>24</v>
      </c>
      <c r="U1731" s="6" t="str">
        <f>VLOOKUP(O1731,'Customer List'!B:C,2,)</f>
        <v>Hyderabad</v>
      </c>
      <c r="V1731" s="47"/>
      <c r="W1731" s="7">
        <v>45881</v>
      </c>
      <c r="X1731" s="6">
        <f t="shared" si="225"/>
        <v>1</v>
      </c>
      <c r="Y1731" s="6" t="str">
        <f t="shared" si="226"/>
        <v>Monday</v>
      </c>
      <c r="Z1731" s="6" t="str">
        <f t="shared" si="227"/>
        <v>Tuesday</v>
      </c>
    </row>
    <row r="1732" spans="1:26" x14ac:dyDescent="0.25">
      <c r="A1732" s="6">
        <f t="shared" si="215"/>
        <v>1731</v>
      </c>
      <c r="B1732" s="6" t="s">
        <v>2306</v>
      </c>
      <c r="C1732" s="7">
        <v>45870</v>
      </c>
      <c r="D1732" s="7">
        <v>45875</v>
      </c>
      <c r="E1732" s="24">
        <v>156.75</v>
      </c>
      <c r="F1732" s="26">
        <f t="shared" si="223"/>
        <v>156.75</v>
      </c>
      <c r="G1732" s="8">
        <v>101239</v>
      </c>
      <c r="H1732" s="8"/>
      <c r="I1732" s="8">
        <v>1</v>
      </c>
      <c r="J1732" s="8">
        <v>1</v>
      </c>
      <c r="K1732" s="8">
        <f t="shared" si="224"/>
        <v>0</v>
      </c>
      <c r="L1732" s="6" t="s">
        <v>2359</v>
      </c>
      <c r="M1732" s="7">
        <v>45880</v>
      </c>
      <c r="N1732" s="9">
        <v>19437</v>
      </c>
      <c r="O1732" s="6" t="s">
        <v>2069</v>
      </c>
      <c r="P1732" s="54">
        <v>58154310270</v>
      </c>
      <c r="Q1732" s="54" t="s">
        <v>46</v>
      </c>
      <c r="R1732" s="10">
        <v>4</v>
      </c>
      <c r="S1732" s="40"/>
      <c r="T1732" s="6" t="s">
        <v>24</v>
      </c>
      <c r="U1732" s="6" t="str">
        <f>VLOOKUP(O1732,'Customer List'!B:C,2,)</f>
        <v>Pune</v>
      </c>
      <c r="V1732" s="47"/>
      <c r="W1732" s="7">
        <v>45881</v>
      </c>
      <c r="X1732" s="6">
        <f t="shared" si="225"/>
        <v>1</v>
      </c>
      <c r="Y1732" s="6" t="str">
        <f t="shared" si="226"/>
        <v>Monday</v>
      </c>
      <c r="Z1732" s="6" t="str">
        <f t="shared" si="227"/>
        <v>Tuesday</v>
      </c>
    </row>
    <row r="1733" spans="1:26" x14ac:dyDescent="0.25">
      <c r="A1733" s="6">
        <f t="shared" si="215"/>
        <v>1732</v>
      </c>
      <c r="B1733" s="6" t="s">
        <v>2306</v>
      </c>
      <c r="C1733" s="7">
        <v>45870</v>
      </c>
      <c r="D1733" s="7">
        <v>45875</v>
      </c>
      <c r="E1733" s="24">
        <v>160.30000000000001</v>
      </c>
      <c r="F1733" s="26">
        <f t="shared" si="223"/>
        <v>160.30000000000001</v>
      </c>
      <c r="G1733" s="8">
        <v>117312</v>
      </c>
      <c r="H1733" s="8"/>
      <c r="I1733" s="8">
        <v>1</v>
      </c>
      <c r="J1733" s="8">
        <v>1</v>
      </c>
      <c r="K1733" s="8">
        <f t="shared" si="224"/>
        <v>0</v>
      </c>
      <c r="L1733" s="6" t="s">
        <v>2504</v>
      </c>
      <c r="M1733" s="7">
        <v>45890</v>
      </c>
      <c r="N1733" s="9">
        <v>0</v>
      </c>
      <c r="O1733" s="6" t="s">
        <v>55</v>
      </c>
      <c r="P1733" s="54" t="s">
        <v>2096</v>
      </c>
      <c r="Q1733" s="54" t="s">
        <v>643</v>
      </c>
      <c r="R1733" s="10">
        <v>4</v>
      </c>
      <c r="S1733" s="40" t="s">
        <v>615</v>
      </c>
      <c r="T1733" s="6" t="s">
        <v>24</v>
      </c>
      <c r="U1733" s="6" t="str">
        <f>VLOOKUP(O1733,'Customer List'!B:C,2,)</f>
        <v>Delhi</v>
      </c>
      <c r="V1733" s="47"/>
      <c r="W1733" s="7"/>
      <c r="X1733" s="6" t="str">
        <f t="shared" si="225"/>
        <v/>
      </c>
      <c r="Y1733" s="6" t="str">
        <f t="shared" si="226"/>
        <v>Thursday</v>
      </c>
      <c r="Z1733" s="6" t="str">
        <f t="shared" si="227"/>
        <v/>
      </c>
    </row>
    <row r="1734" spans="1:26" x14ac:dyDescent="0.25">
      <c r="A1734" s="6">
        <f t="shared" si="215"/>
        <v>1733</v>
      </c>
      <c r="B1734" s="6" t="s">
        <v>2306</v>
      </c>
      <c r="C1734" s="7">
        <v>45870</v>
      </c>
      <c r="D1734" s="7">
        <v>45875</v>
      </c>
      <c r="E1734" s="24">
        <v>204.4</v>
      </c>
      <c r="F1734" s="26">
        <f t="shared" si="223"/>
        <v>408.8</v>
      </c>
      <c r="G1734" s="8">
        <v>119414</v>
      </c>
      <c r="H1734" s="8"/>
      <c r="I1734" s="8">
        <v>2</v>
      </c>
      <c r="J1734" s="8">
        <v>2</v>
      </c>
      <c r="K1734" s="8">
        <f t="shared" si="224"/>
        <v>0</v>
      </c>
      <c r="L1734" s="6" t="s">
        <v>2341</v>
      </c>
      <c r="M1734" s="7">
        <v>45880</v>
      </c>
      <c r="N1734" s="9">
        <v>58838</v>
      </c>
      <c r="O1734" s="6" t="s">
        <v>2072</v>
      </c>
      <c r="P1734" s="54">
        <v>58154308424</v>
      </c>
      <c r="Q1734" s="54" t="s">
        <v>46</v>
      </c>
      <c r="R1734" s="10">
        <v>4</v>
      </c>
      <c r="S1734" s="40"/>
      <c r="T1734" s="6" t="s">
        <v>24</v>
      </c>
      <c r="U1734" s="6" t="str">
        <f>VLOOKUP(O1734,'Customer List'!B:C,2,)</f>
        <v>Hyderabad</v>
      </c>
      <c r="V1734" s="47"/>
      <c r="W1734" s="7">
        <v>45881</v>
      </c>
      <c r="X1734" s="6">
        <f t="shared" si="225"/>
        <v>1</v>
      </c>
      <c r="Y1734" s="6" t="str">
        <f t="shared" si="226"/>
        <v>Monday</v>
      </c>
      <c r="Z1734" s="6" t="str">
        <f t="shared" si="227"/>
        <v>Tuesday</v>
      </c>
    </row>
    <row r="1735" spans="1:26" x14ac:dyDescent="0.25">
      <c r="A1735" s="6">
        <f t="shared" si="215"/>
        <v>1734</v>
      </c>
      <c r="B1735" s="6" t="s">
        <v>2306</v>
      </c>
      <c r="C1735" s="7">
        <v>45870</v>
      </c>
      <c r="D1735" s="7">
        <v>45875</v>
      </c>
      <c r="E1735" s="24">
        <v>63</v>
      </c>
      <c r="F1735" s="26">
        <f t="shared" si="223"/>
        <v>126</v>
      </c>
      <c r="G1735" s="8">
        <v>120413</v>
      </c>
      <c r="H1735" s="8"/>
      <c r="I1735" s="8">
        <v>2</v>
      </c>
      <c r="J1735" s="8">
        <v>2</v>
      </c>
      <c r="K1735" s="8">
        <f t="shared" si="224"/>
        <v>0</v>
      </c>
      <c r="L1735" s="6" t="s">
        <v>2327</v>
      </c>
      <c r="M1735" s="7">
        <v>45876</v>
      </c>
      <c r="N1735" s="9">
        <v>17100</v>
      </c>
      <c r="O1735" s="6" t="s">
        <v>219</v>
      </c>
      <c r="P1735" s="54"/>
      <c r="Q1735" s="54"/>
      <c r="R1735" s="10">
        <v>4</v>
      </c>
      <c r="S1735" s="40"/>
      <c r="T1735" s="6" t="s">
        <v>24</v>
      </c>
      <c r="U1735" s="6" t="str">
        <f>VLOOKUP(O1735,'Customer List'!B:C,2,)</f>
        <v>Delhi</v>
      </c>
      <c r="V1735" s="47"/>
      <c r="W1735" s="7"/>
      <c r="X1735" s="6" t="str">
        <f t="shared" si="225"/>
        <v/>
      </c>
      <c r="Y1735" s="6" t="str">
        <f t="shared" si="226"/>
        <v>Thursday</v>
      </c>
      <c r="Z1735" s="6" t="str">
        <f t="shared" si="227"/>
        <v/>
      </c>
    </row>
    <row r="1736" spans="1:26" x14ac:dyDescent="0.25">
      <c r="A1736" s="6">
        <f t="shared" si="215"/>
        <v>1735</v>
      </c>
      <c r="B1736" s="6" t="s">
        <v>2306</v>
      </c>
      <c r="C1736" s="7">
        <v>45870</v>
      </c>
      <c r="D1736" s="7">
        <v>45875</v>
      </c>
      <c r="E1736" s="24">
        <v>77</v>
      </c>
      <c r="F1736" s="26">
        <f t="shared" si="223"/>
        <v>77</v>
      </c>
      <c r="G1736" s="8">
        <v>120605</v>
      </c>
      <c r="H1736" s="8"/>
      <c r="I1736" s="8">
        <v>1</v>
      </c>
      <c r="J1736" s="8">
        <v>1</v>
      </c>
      <c r="K1736" s="8">
        <f t="shared" si="224"/>
        <v>0</v>
      </c>
      <c r="L1736" s="6" t="s">
        <v>2385</v>
      </c>
      <c r="M1736" s="7">
        <v>45882</v>
      </c>
      <c r="N1736" s="9">
        <v>0</v>
      </c>
      <c r="O1736" s="6" t="s">
        <v>631</v>
      </c>
      <c r="P1736" s="54" t="s">
        <v>2096</v>
      </c>
      <c r="Q1736" s="54" t="s">
        <v>643</v>
      </c>
      <c r="R1736" s="10">
        <v>4</v>
      </c>
      <c r="S1736" s="40" t="s">
        <v>2386</v>
      </c>
      <c r="T1736" s="6" t="s">
        <v>24</v>
      </c>
      <c r="U1736" s="6" t="str">
        <f>VLOOKUP(O1736,'Customer List'!B:C,2,)</f>
        <v>Delhi</v>
      </c>
      <c r="V1736" s="47"/>
      <c r="W1736" s="7"/>
      <c r="X1736" s="6" t="str">
        <f t="shared" si="225"/>
        <v/>
      </c>
      <c r="Y1736" s="6" t="str">
        <f t="shared" si="226"/>
        <v>Wednesday</v>
      </c>
      <c r="Z1736" s="6" t="str">
        <f t="shared" si="227"/>
        <v/>
      </c>
    </row>
    <row r="1737" spans="1:26" x14ac:dyDescent="0.25">
      <c r="A1737" s="6">
        <f t="shared" si="215"/>
        <v>1736</v>
      </c>
      <c r="B1737" s="6" t="s">
        <v>2306</v>
      </c>
      <c r="C1737" s="7">
        <v>45870</v>
      </c>
      <c r="D1737" s="7">
        <v>45875</v>
      </c>
      <c r="E1737" s="24">
        <v>70.7</v>
      </c>
      <c r="F1737" s="26">
        <f t="shared" si="223"/>
        <v>70.7</v>
      </c>
      <c r="G1737" s="8">
        <v>121419</v>
      </c>
      <c r="H1737" s="8"/>
      <c r="I1737" s="8">
        <v>1</v>
      </c>
      <c r="J1737" s="8">
        <v>1</v>
      </c>
      <c r="K1737" s="8">
        <f t="shared" si="224"/>
        <v>0</v>
      </c>
      <c r="L1737" s="6" t="s">
        <v>2327</v>
      </c>
      <c r="M1737" s="7">
        <v>45876</v>
      </c>
      <c r="N1737" s="9">
        <v>9595</v>
      </c>
      <c r="O1737" s="6" t="s">
        <v>219</v>
      </c>
      <c r="P1737" s="54"/>
      <c r="Q1737" s="54"/>
      <c r="R1737" s="10">
        <v>4</v>
      </c>
      <c r="S1737" s="40"/>
      <c r="T1737" s="6" t="s">
        <v>24</v>
      </c>
      <c r="U1737" s="6" t="str">
        <f>VLOOKUP(O1737,'Customer List'!B:C,2,)</f>
        <v>Delhi</v>
      </c>
      <c r="V1737" s="47"/>
      <c r="W1737" s="7"/>
      <c r="X1737" s="6" t="str">
        <f t="shared" si="225"/>
        <v/>
      </c>
      <c r="Y1737" s="6" t="str">
        <f t="shared" si="226"/>
        <v>Thursday</v>
      </c>
      <c r="Z1737" s="6" t="str">
        <f t="shared" si="227"/>
        <v/>
      </c>
    </row>
    <row r="1738" spans="1:26" x14ac:dyDescent="0.25">
      <c r="A1738" s="6">
        <f t="shared" si="215"/>
        <v>1737</v>
      </c>
      <c r="B1738" s="6" t="s">
        <v>2306</v>
      </c>
      <c r="C1738" s="7">
        <v>45870</v>
      </c>
      <c r="D1738" s="7">
        <v>45875</v>
      </c>
      <c r="E1738" s="24">
        <v>207.2</v>
      </c>
      <c r="F1738" s="26">
        <f t="shared" si="223"/>
        <v>207.2</v>
      </c>
      <c r="G1738" s="8">
        <v>127514</v>
      </c>
      <c r="H1738" s="8"/>
      <c r="I1738" s="8">
        <v>1</v>
      </c>
      <c r="J1738" s="8">
        <v>1</v>
      </c>
      <c r="K1738" s="8">
        <f t="shared" si="224"/>
        <v>0</v>
      </c>
      <c r="L1738" s="6" t="s">
        <v>2468</v>
      </c>
      <c r="M1738" s="7">
        <v>45881</v>
      </c>
      <c r="N1738" s="9">
        <v>0</v>
      </c>
      <c r="O1738" s="6" t="s">
        <v>260</v>
      </c>
      <c r="P1738" s="54" t="s">
        <v>2096</v>
      </c>
      <c r="Q1738" s="54" t="s">
        <v>861</v>
      </c>
      <c r="R1738" s="10">
        <v>4</v>
      </c>
      <c r="S1738" s="40" t="s">
        <v>615</v>
      </c>
      <c r="T1738" s="6" t="s">
        <v>24</v>
      </c>
      <c r="U1738" s="6" t="str">
        <f>VLOOKUP(O1738,'Customer List'!B:C,2,)</f>
        <v>Delhi</v>
      </c>
      <c r="V1738" s="47"/>
      <c r="W1738" s="7"/>
      <c r="X1738" s="6" t="str">
        <f t="shared" si="225"/>
        <v/>
      </c>
      <c r="Y1738" s="6" t="str">
        <f t="shared" si="226"/>
        <v>Tuesday</v>
      </c>
      <c r="Z1738" s="6" t="str">
        <f t="shared" si="227"/>
        <v/>
      </c>
    </row>
    <row r="1739" spans="1:26" x14ac:dyDescent="0.25">
      <c r="A1739" s="6">
        <f t="shared" si="215"/>
        <v>1738</v>
      </c>
      <c r="B1739" s="6" t="s">
        <v>2306</v>
      </c>
      <c r="C1739" s="7">
        <v>45870</v>
      </c>
      <c r="D1739" s="7">
        <v>45875</v>
      </c>
      <c r="E1739" s="24">
        <v>137.19999999999999</v>
      </c>
      <c r="F1739" s="26">
        <f t="shared" si="223"/>
        <v>137.19999999999999</v>
      </c>
      <c r="G1739" s="8">
        <v>103116</v>
      </c>
      <c r="H1739" s="8"/>
      <c r="I1739" s="8">
        <v>1</v>
      </c>
      <c r="J1739" s="8">
        <v>1</v>
      </c>
      <c r="K1739" s="8">
        <f t="shared" si="224"/>
        <v>0</v>
      </c>
      <c r="L1739" s="6" t="s">
        <v>2358</v>
      </c>
      <c r="M1739" s="7">
        <v>45880</v>
      </c>
      <c r="N1739" s="9">
        <v>18228</v>
      </c>
      <c r="O1739" s="6" t="s">
        <v>2069</v>
      </c>
      <c r="P1739" s="54">
        <v>58154310270</v>
      </c>
      <c r="Q1739" s="54" t="s">
        <v>46</v>
      </c>
      <c r="R1739" s="10">
        <v>4</v>
      </c>
      <c r="S1739" s="40"/>
      <c r="T1739" s="6" t="s">
        <v>24</v>
      </c>
      <c r="U1739" s="6" t="str">
        <f>VLOOKUP(O1739,'Customer List'!B:C,2,)</f>
        <v>Pune</v>
      </c>
      <c r="V1739" s="47"/>
      <c r="W1739" s="7">
        <v>45881</v>
      </c>
      <c r="X1739" s="6">
        <f t="shared" si="225"/>
        <v>1</v>
      </c>
      <c r="Y1739" s="6" t="str">
        <f t="shared" si="226"/>
        <v>Monday</v>
      </c>
      <c r="Z1739" s="6" t="str">
        <f t="shared" si="227"/>
        <v>Tuesday</v>
      </c>
    </row>
    <row r="1740" spans="1:26" x14ac:dyDescent="0.25">
      <c r="A1740" s="6">
        <f t="shared" si="215"/>
        <v>1739</v>
      </c>
      <c r="B1740" s="6" t="s">
        <v>2306</v>
      </c>
      <c r="C1740" s="7">
        <v>45870</v>
      </c>
      <c r="D1740" s="7">
        <v>45875</v>
      </c>
      <c r="E1740" s="24">
        <v>242.9</v>
      </c>
      <c r="F1740" s="26">
        <f t="shared" si="223"/>
        <v>242.9</v>
      </c>
      <c r="G1740" s="8">
        <v>108916</v>
      </c>
      <c r="H1740" s="8"/>
      <c r="I1740" s="8">
        <v>1</v>
      </c>
      <c r="J1740" s="8">
        <v>1</v>
      </c>
      <c r="K1740" s="8">
        <f t="shared" si="224"/>
        <v>0</v>
      </c>
      <c r="L1740" s="6" t="s">
        <v>2359</v>
      </c>
      <c r="M1740" s="7">
        <v>45880</v>
      </c>
      <c r="N1740" s="9">
        <v>32271</v>
      </c>
      <c r="O1740" s="6" t="s">
        <v>2069</v>
      </c>
      <c r="P1740" s="54">
        <v>58154310270</v>
      </c>
      <c r="Q1740" s="54" t="s">
        <v>46</v>
      </c>
      <c r="R1740" s="10">
        <v>4</v>
      </c>
      <c r="S1740" s="40"/>
      <c r="T1740" s="6" t="s">
        <v>24</v>
      </c>
      <c r="U1740" s="6" t="str">
        <f>VLOOKUP(O1740,'Customer List'!B:C,2,)</f>
        <v>Pune</v>
      </c>
      <c r="V1740" s="47"/>
      <c r="W1740" s="7">
        <v>45881</v>
      </c>
      <c r="X1740" s="6">
        <f t="shared" si="225"/>
        <v>1</v>
      </c>
      <c r="Y1740" s="6" t="str">
        <f t="shared" si="226"/>
        <v>Monday</v>
      </c>
      <c r="Z1740" s="6" t="str">
        <f t="shared" si="227"/>
        <v>Tuesday</v>
      </c>
    </row>
    <row r="1741" spans="1:26" x14ac:dyDescent="0.25">
      <c r="A1741" s="6">
        <f t="shared" ref="A1741:A1804" si="228">A1740+1</f>
        <v>1740</v>
      </c>
      <c r="B1741" s="6" t="s">
        <v>2306</v>
      </c>
      <c r="C1741" s="7">
        <v>45870</v>
      </c>
      <c r="D1741" s="7">
        <v>45875</v>
      </c>
      <c r="E1741" s="24">
        <v>228</v>
      </c>
      <c r="F1741" s="26">
        <f t="shared" si="223"/>
        <v>228</v>
      </c>
      <c r="G1741" s="8">
        <v>133923</v>
      </c>
      <c r="H1741" s="8"/>
      <c r="I1741" s="8">
        <v>1</v>
      </c>
      <c r="J1741" s="8">
        <v>1</v>
      </c>
      <c r="K1741" s="8">
        <f t="shared" si="224"/>
        <v>0</v>
      </c>
      <c r="L1741" s="6" t="s">
        <v>2353</v>
      </c>
      <c r="M1741" s="7">
        <v>45880</v>
      </c>
      <c r="N1741" s="9">
        <v>23091.84</v>
      </c>
      <c r="O1741" s="6" t="s">
        <v>282</v>
      </c>
      <c r="P1741" s="54">
        <v>58154305565</v>
      </c>
      <c r="Q1741" s="54" t="s">
        <v>46</v>
      </c>
      <c r="R1741" s="10">
        <v>4</v>
      </c>
      <c r="S1741" s="40"/>
      <c r="T1741" s="6" t="s">
        <v>24</v>
      </c>
      <c r="U1741" s="6" t="str">
        <f>VLOOKUP(O1741,'Customer List'!B:C,2,)</f>
        <v>Pune</v>
      </c>
      <c r="V1741" s="47"/>
      <c r="W1741" s="7">
        <v>45881</v>
      </c>
      <c r="X1741" s="6">
        <f t="shared" si="225"/>
        <v>1</v>
      </c>
      <c r="Y1741" s="6" t="str">
        <f t="shared" si="226"/>
        <v>Monday</v>
      </c>
      <c r="Z1741" s="6" t="str">
        <f t="shared" si="227"/>
        <v>Tuesday</v>
      </c>
    </row>
    <row r="1742" spans="1:26" x14ac:dyDescent="0.25">
      <c r="A1742" s="6">
        <f t="shared" si="228"/>
        <v>1741</v>
      </c>
      <c r="B1742" s="6" t="s">
        <v>2306</v>
      </c>
      <c r="C1742" s="7">
        <v>45870</v>
      </c>
      <c r="D1742" s="7">
        <v>45875</v>
      </c>
      <c r="E1742" s="24">
        <v>181.5</v>
      </c>
      <c r="F1742" s="26">
        <f t="shared" si="223"/>
        <v>181.5</v>
      </c>
      <c r="G1742" s="8">
        <v>135027</v>
      </c>
      <c r="H1742" s="8"/>
      <c r="I1742" s="8">
        <v>1</v>
      </c>
      <c r="J1742" s="8">
        <v>1</v>
      </c>
      <c r="K1742" s="8">
        <f t="shared" si="224"/>
        <v>0</v>
      </c>
      <c r="L1742" s="6" t="s">
        <v>2385</v>
      </c>
      <c r="M1742" s="7">
        <v>45882</v>
      </c>
      <c r="N1742" s="9">
        <v>0</v>
      </c>
      <c r="O1742" s="6" t="s">
        <v>631</v>
      </c>
      <c r="P1742" s="54" t="s">
        <v>2096</v>
      </c>
      <c r="Q1742" s="54" t="s">
        <v>643</v>
      </c>
      <c r="R1742" s="10">
        <v>4</v>
      </c>
      <c r="S1742" s="40" t="s">
        <v>2386</v>
      </c>
      <c r="T1742" s="6" t="s">
        <v>24</v>
      </c>
      <c r="U1742" s="6" t="str">
        <f>VLOOKUP(O1742,'Customer List'!B:C,2,)</f>
        <v>Delhi</v>
      </c>
      <c r="V1742" s="47"/>
      <c r="W1742" s="7"/>
      <c r="X1742" s="6" t="str">
        <f t="shared" si="225"/>
        <v/>
      </c>
      <c r="Y1742" s="6" t="str">
        <f t="shared" si="226"/>
        <v>Wednesday</v>
      </c>
      <c r="Z1742" s="6" t="str">
        <f t="shared" si="227"/>
        <v/>
      </c>
    </row>
    <row r="1743" spans="1:26" x14ac:dyDescent="0.25">
      <c r="A1743" s="6">
        <f t="shared" si="228"/>
        <v>1742</v>
      </c>
      <c r="B1743" s="6" t="s">
        <v>2306</v>
      </c>
      <c r="C1743" s="7">
        <v>45870</v>
      </c>
      <c r="D1743" s="7">
        <v>45875</v>
      </c>
      <c r="E1743" s="24">
        <v>219.8</v>
      </c>
      <c r="F1743" s="26">
        <f t="shared" si="223"/>
        <v>219.8</v>
      </c>
      <c r="G1743" s="8">
        <v>127614</v>
      </c>
      <c r="H1743" s="8"/>
      <c r="I1743" s="8">
        <v>1</v>
      </c>
      <c r="J1743" s="8">
        <v>1</v>
      </c>
      <c r="K1743" s="8">
        <f t="shared" si="224"/>
        <v>0</v>
      </c>
      <c r="L1743" s="6" t="s">
        <v>2359</v>
      </c>
      <c r="M1743" s="7">
        <v>45880</v>
      </c>
      <c r="N1743" s="9">
        <v>29202</v>
      </c>
      <c r="O1743" s="6" t="s">
        <v>2069</v>
      </c>
      <c r="P1743" s="54">
        <v>58154310270</v>
      </c>
      <c r="Q1743" s="54" t="s">
        <v>46</v>
      </c>
      <c r="R1743" s="10">
        <v>4</v>
      </c>
      <c r="S1743" s="40"/>
      <c r="T1743" s="6" t="s">
        <v>24</v>
      </c>
      <c r="U1743" s="6" t="str">
        <f>VLOOKUP(O1743,'Customer List'!B:C,2,)</f>
        <v>Pune</v>
      </c>
      <c r="V1743" s="47"/>
      <c r="W1743" s="7">
        <v>45881</v>
      </c>
      <c r="X1743" s="6">
        <f t="shared" si="225"/>
        <v>1</v>
      </c>
      <c r="Y1743" s="6" t="str">
        <f t="shared" si="226"/>
        <v>Monday</v>
      </c>
      <c r="Z1743" s="6" t="str">
        <f t="shared" si="227"/>
        <v>Tuesday</v>
      </c>
    </row>
    <row r="1744" spans="1:26" x14ac:dyDescent="0.25">
      <c r="A1744" s="6">
        <f t="shared" si="228"/>
        <v>1743</v>
      </c>
      <c r="B1744" s="6" t="s">
        <v>2306</v>
      </c>
      <c r="C1744" s="7">
        <v>45870</v>
      </c>
      <c r="D1744" s="7">
        <v>45875</v>
      </c>
      <c r="E1744" s="24">
        <v>195.3</v>
      </c>
      <c r="F1744" s="26">
        <f t="shared" si="223"/>
        <v>195.3</v>
      </c>
      <c r="G1744" s="8">
        <v>152410</v>
      </c>
      <c r="H1744" s="8"/>
      <c r="I1744" s="8">
        <v>1</v>
      </c>
      <c r="J1744" s="8">
        <v>1</v>
      </c>
      <c r="K1744" s="8">
        <f t="shared" si="224"/>
        <v>0</v>
      </c>
      <c r="L1744" s="6" t="s">
        <v>2353</v>
      </c>
      <c r="M1744" s="7">
        <v>45880</v>
      </c>
      <c r="N1744" s="9">
        <v>21192.84</v>
      </c>
      <c r="O1744" s="6" t="s">
        <v>282</v>
      </c>
      <c r="P1744" s="54">
        <v>58154305565</v>
      </c>
      <c r="Q1744" s="54" t="s">
        <v>46</v>
      </c>
      <c r="R1744" s="10">
        <v>4</v>
      </c>
      <c r="S1744" s="40"/>
      <c r="T1744" s="6" t="s">
        <v>24</v>
      </c>
      <c r="U1744" s="6" t="str">
        <f>VLOOKUP(O1744,'Customer List'!B:C,2,)</f>
        <v>Pune</v>
      </c>
      <c r="V1744" s="47"/>
      <c r="W1744" s="7">
        <v>45881</v>
      </c>
      <c r="X1744" s="6">
        <f t="shared" si="225"/>
        <v>1</v>
      </c>
      <c r="Y1744" s="6" t="str">
        <f t="shared" si="226"/>
        <v>Monday</v>
      </c>
      <c r="Z1744" s="6" t="str">
        <f t="shared" si="227"/>
        <v>Tuesday</v>
      </c>
    </row>
    <row r="1745" spans="1:26" x14ac:dyDescent="0.25">
      <c r="A1745" s="6">
        <f t="shared" si="228"/>
        <v>1744</v>
      </c>
      <c r="B1745" s="6" t="s">
        <v>2306</v>
      </c>
      <c r="C1745" s="7">
        <v>45870</v>
      </c>
      <c r="D1745" s="7">
        <v>45875</v>
      </c>
      <c r="E1745" s="24">
        <v>267.39999999999998</v>
      </c>
      <c r="F1745" s="26">
        <f t="shared" si="223"/>
        <v>267.39999999999998</v>
      </c>
      <c r="G1745" s="8">
        <v>153512</v>
      </c>
      <c r="H1745" s="8"/>
      <c r="I1745" s="8">
        <v>1</v>
      </c>
      <c r="J1745" s="8">
        <v>1</v>
      </c>
      <c r="K1745" s="8">
        <f t="shared" si="224"/>
        <v>0</v>
      </c>
      <c r="L1745" s="6" t="s">
        <v>2385</v>
      </c>
      <c r="M1745" s="7">
        <v>45882</v>
      </c>
      <c r="N1745" s="9">
        <v>0</v>
      </c>
      <c r="O1745" s="6" t="s">
        <v>631</v>
      </c>
      <c r="P1745" s="54" t="s">
        <v>2096</v>
      </c>
      <c r="Q1745" s="54" t="s">
        <v>643</v>
      </c>
      <c r="R1745" s="10">
        <v>4</v>
      </c>
      <c r="S1745" s="40" t="s">
        <v>2386</v>
      </c>
      <c r="T1745" s="6" t="s">
        <v>24</v>
      </c>
      <c r="U1745" s="6" t="str">
        <f>VLOOKUP(O1745,'Customer List'!B:C,2,)</f>
        <v>Delhi</v>
      </c>
      <c r="V1745" s="47"/>
      <c r="W1745" s="7"/>
      <c r="X1745" s="6" t="str">
        <f t="shared" si="225"/>
        <v/>
      </c>
      <c r="Y1745" s="6" t="str">
        <f t="shared" si="226"/>
        <v>Wednesday</v>
      </c>
      <c r="Z1745" s="6" t="str">
        <f t="shared" si="227"/>
        <v/>
      </c>
    </row>
    <row r="1746" spans="1:26" x14ac:dyDescent="0.25">
      <c r="A1746" s="6">
        <f t="shared" si="228"/>
        <v>1745</v>
      </c>
      <c r="B1746" s="6" t="s">
        <v>2306</v>
      </c>
      <c r="C1746" s="7">
        <v>45870</v>
      </c>
      <c r="D1746" s="7">
        <v>45875</v>
      </c>
      <c r="E1746" s="24">
        <v>150.5</v>
      </c>
      <c r="F1746" s="26">
        <f t="shared" si="223"/>
        <v>150.5</v>
      </c>
      <c r="G1746" s="8">
        <v>156010</v>
      </c>
      <c r="H1746" s="8"/>
      <c r="I1746" s="8">
        <v>1</v>
      </c>
      <c r="J1746" s="8">
        <v>1</v>
      </c>
      <c r="K1746" s="8">
        <f t="shared" si="224"/>
        <v>0</v>
      </c>
      <c r="L1746" s="6" t="s">
        <v>2385</v>
      </c>
      <c r="M1746" s="7">
        <v>45882</v>
      </c>
      <c r="N1746" s="9">
        <v>0</v>
      </c>
      <c r="O1746" s="6" t="s">
        <v>631</v>
      </c>
      <c r="P1746" s="54" t="s">
        <v>2096</v>
      </c>
      <c r="Q1746" s="54" t="s">
        <v>643</v>
      </c>
      <c r="R1746" s="10">
        <v>4</v>
      </c>
      <c r="S1746" s="40" t="s">
        <v>2386</v>
      </c>
      <c r="T1746" s="6" t="s">
        <v>24</v>
      </c>
      <c r="U1746" s="6" t="str">
        <f>VLOOKUP(O1746,'Customer List'!B:C,2,)</f>
        <v>Delhi</v>
      </c>
      <c r="V1746" s="47"/>
      <c r="W1746" s="7"/>
      <c r="X1746" s="6" t="str">
        <f t="shared" si="225"/>
        <v/>
      </c>
      <c r="Y1746" s="6" t="str">
        <f t="shared" si="226"/>
        <v>Wednesday</v>
      </c>
      <c r="Z1746" s="6" t="str">
        <f t="shared" si="227"/>
        <v/>
      </c>
    </row>
    <row r="1747" spans="1:26" x14ac:dyDescent="0.25">
      <c r="A1747" s="6">
        <f t="shared" si="228"/>
        <v>1746</v>
      </c>
      <c r="B1747" s="6" t="s">
        <v>2306</v>
      </c>
      <c r="C1747" s="7">
        <v>45870</v>
      </c>
      <c r="D1747" s="7">
        <v>45875</v>
      </c>
      <c r="E1747" s="24">
        <v>50.4</v>
      </c>
      <c r="F1747" s="26">
        <f t="shared" si="223"/>
        <v>50.4</v>
      </c>
      <c r="G1747" s="8">
        <v>301014</v>
      </c>
      <c r="H1747" s="8"/>
      <c r="I1747" s="8">
        <v>1</v>
      </c>
      <c r="J1747" s="8">
        <v>1</v>
      </c>
      <c r="K1747" s="8">
        <f t="shared" si="224"/>
        <v>0</v>
      </c>
      <c r="L1747" s="6" t="s">
        <v>2503</v>
      </c>
      <c r="M1747" s="7">
        <v>45890</v>
      </c>
      <c r="N1747" s="9">
        <v>0</v>
      </c>
      <c r="O1747" s="6" t="s">
        <v>55</v>
      </c>
      <c r="P1747" s="54" t="s">
        <v>2096</v>
      </c>
      <c r="Q1747" s="54" t="s">
        <v>643</v>
      </c>
      <c r="R1747" s="10">
        <v>4</v>
      </c>
      <c r="S1747" s="40" t="s">
        <v>615</v>
      </c>
      <c r="T1747" s="6" t="s">
        <v>24</v>
      </c>
      <c r="U1747" s="6" t="str">
        <f>VLOOKUP(O1747,'Customer List'!B:C,2,)</f>
        <v>Delhi</v>
      </c>
      <c r="V1747" s="47"/>
      <c r="W1747" s="7"/>
      <c r="X1747" s="6" t="str">
        <f t="shared" si="225"/>
        <v/>
      </c>
      <c r="Y1747" s="6" t="str">
        <f t="shared" si="226"/>
        <v>Thursday</v>
      </c>
      <c r="Z1747" s="6" t="str">
        <f t="shared" si="227"/>
        <v/>
      </c>
    </row>
    <row r="1748" spans="1:26" x14ac:dyDescent="0.25">
      <c r="A1748" s="6">
        <f t="shared" si="228"/>
        <v>1747</v>
      </c>
      <c r="B1748" s="6" t="s">
        <v>2306</v>
      </c>
      <c r="C1748" s="7">
        <v>45870</v>
      </c>
      <c r="D1748" s="7">
        <v>45875</v>
      </c>
      <c r="E1748" s="24">
        <v>94.5</v>
      </c>
      <c r="F1748" s="26">
        <f t="shared" si="223"/>
        <v>94.5</v>
      </c>
      <c r="G1748" s="8">
        <v>301808</v>
      </c>
      <c r="H1748" s="8"/>
      <c r="I1748" s="8">
        <v>1</v>
      </c>
      <c r="J1748" s="8">
        <v>1</v>
      </c>
      <c r="K1748" s="8">
        <f t="shared" si="224"/>
        <v>0</v>
      </c>
      <c r="L1748" s="6" t="s">
        <v>2339</v>
      </c>
      <c r="M1748" s="7">
        <v>45880</v>
      </c>
      <c r="N1748" s="9">
        <v>14647.5</v>
      </c>
      <c r="O1748" s="6" t="s">
        <v>2070</v>
      </c>
      <c r="P1748" s="54">
        <v>58154309356</v>
      </c>
      <c r="Q1748" s="54" t="s">
        <v>46</v>
      </c>
      <c r="R1748" s="10">
        <v>4</v>
      </c>
      <c r="S1748" s="40"/>
      <c r="T1748" s="6" t="s">
        <v>24</v>
      </c>
      <c r="U1748" s="6" t="str">
        <f>VLOOKUP(O1748,'Customer List'!B:C,2,)</f>
        <v>Banglore</v>
      </c>
      <c r="V1748" s="47"/>
      <c r="W1748" s="7">
        <v>45881</v>
      </c>
      <c r="X1748" s="6">
        <f t="shared" si="225"/>
        <v>1</v>
      </c>
      <c r="Y1748" s="6" t="str">
        <f t="shared" si="226"/>
        <v>Monday</v>
      </c>
      <c r="Z1748" s="6" t="str">
        <f t="shared" si="227"/>
        <v>Tuesday</v>
      </c>
    </row>
    <row r="1749" spans="1:26" x14ac:dyDescent="0.25">
      <c r="A1749" s="6">
        <f t="shared" si="228"/>
        <v>1748</v>
      </c>
      <c r="B1749" s="6" t="s">
        <v>2306</v>
      </c>
      <c r="C1749" s="7">
        <v>45870</v>
      </c>
      <c r="D1749" s="7">
        <v>45875</v>
      </c>
      <c r="E1749" s="24">
        <v>135.80000000000001</v>
      </c>
      <c r="F1749" s="26">
        <f t="shared" si="223"/>
        <v>135.80000000000001</v>
      </c>
      <c r="G1749" s="8">
        <v>640906</v>
      </c>
      <c r="H1749" s="8"/>
      <c r="I1749" s="8">
        <v>1</v>
      </c>
      <c r="J1749" s="8">
        <v>1</v>
      </c>
      <c r="K1749" s="8">
        <f t="shared" si="224"/>
        <v>0</v>
      </c>
      <c r="L1749" s="6" t="s">
        <v>2383</v>
      </c>
      <c r="M1749" s="7">
        <v>45882</v>
      </c>
      <c r="N1749" s="9">
        <v>18624</v>
      </c>
      <c r="O1749" s="6" t="s">
        <v>214</v>
      </c>
      <c r="P1749" s="54" t="s">
        <v>2096</v>
      </c>
      <c r="Q1749" s="54" t="s">
        <v>861</v>
      </c>
      <c r="R1749" s="10">
        <v>4</v>
      </c>
      <c r="S1749" s="40"/>
      <c r="T1749" s="6" t="s">
        <v>24</v>
      </c>
      <c r="U1749" s="6" t="str">
        <f>VLOOKUP(O1749,'Customer List'!B:C,2,)</f>
        <v>Delhi</v>
      </c>
      <c r="V1749" s="47"/>
      <c r="W1749" s="7"/>
      <c r="X1749" s="6" t="str">
        <f t="shared" si="225"/>
        <v/>
      </c>
      <c r="Y1749" s="6" t="str">
        <f t="shared" si="226"/>
        <v>Wednesday</v>
      </c>
      <c r="Z1749" s="6" t="str">
        <f t="shared" si="227"/>
        <v/>
      </c>
    </row>
    <row r="1750" spans="1:26" ht="15.75" x14ac:dyDescent="0.25">
      <c r="A1750" s="6">
        <f t="shared" si="228"/>
        <v>1749</v>
      </c>
      <c r="B1750" s="6" t="s">
        <v>2306</v>
      </c>
      <c r="C1750" s="7">
        <v>45870</v>
      </c>
      <c r="D1750" s="7">
        <v>45875</v>
      </c>
      <c r="E1750" s="24">
        <v>30.8</v>
      </c>
      <c r="F1750" s="26">
        <f t="shared" si="223"/>
        <v>30.8</v>
      </c>
      <c r="G1750" s="8">
        <v>302211</v>
      </c>
      <c r="H1750" s="8"/>
      <c r="I1750" s="8">
        <v>1</v>
      </c>
      <c r="J1750" s="8">
        <v>1</v>
      </c>
      <c r="K1750" s="8">
        <f t="shared" si="224"/>
        <v>0</v>
      </c>
      <c r="L1750" s="6" t="s">
        <v>2354</v>
      </c>
      <c r="M1750" s="7">
        <v>45880</v>
      </c>
      <c r="N1750" s="9">
        <v>4774</v>
      </c>
      <c r="O1750" s="6" t="s">
        <v>28</v>
      </c>
      <c r="P1750" s="59" t="s">
        <v>2372</v>
      </c>
      <c r="Q1750" s="54" t="s">
        <v>46</v>
      </c>
      <c r="R1750" s="10">
        <v>4</v>
      </c>
      <c r="S1750" s="40"/>
      <c r="T1750" s="6" t="s">
        <v>24</v>
      </c>
      <c r="U1750" s="6" t="str">
        <f>VLOOKUP(O1750,'Customer List'!B:C,2,)</f>
        <v>Chandigarh</v>
      </c>
      <c r="V1750" s="47"/>
      <c r="W1750" s="7">
        <v>45882</v>
      </c>
      <c r="X1750" s="6">
        <f t="shared" si="225"/>
        <v>2</v>
      </c>
      <c r="Y1750" s="6" t="str">
        <f t="shared" si="226"/>
        <v>Monday</v>
      </c>
      <c r="Z1750" s="6" t="str">
        <f t="shared" si="227"/>
        <v>Wednesday</v>
      </c>
    </row>
    <row r="1751" spans="1:26" x14ac:dyDescent="0.25">
      <c r="A1751" s="6">
        <f t="shared" si="228"/>
        <v>1750</v>
      </c>
      <c r="B1751" s="6" t="s">
        <v>2306</v>
      </c>
      <c r="C1751" s="7">
        <v>45870</v>
      </c>
      <c r="D1751" s="7">
        <v>45875</v>
      </c>
      <c r="E1751" s="24">
        <v>30.8</v>
      </c>
      <c r="F1751" s="26">
        <f t="shared" si="223"/>
        <v>30.8</v>
      </c>
      <c r="G1751" s="8">
        <v>302211</v>
      </c>
      <c r="H1751" s="8"/>
      <c r="I1751" s="8">
        <v>1</v>
      </c>
      <c r="J1751" s="8">
        <v>1</v>
      </c>
      <c r="K1751" s="8">
        <f t="shared" si="224"/>
        <v>0</v>
      </c>
      <c r="L1751" s="6" t="s">
        <v>2381</v>
      </c>
      <c r="M1751" s="7">
        <v>45881</v>
      </c>
      <c r="N1751" s="9">
        <v>0</v>
      </c>
      <c r="O1751" s="6" t="s">
        <v>36</v>
      </c>
      <c r="P1751" s="54" t="s">
        <v>2096</v>
      </c>
      <c r="Q1751" s="54" t="s">
        <v>643</v>
      </c>
      <c r="R1751" s="10">
        <v>4</v>
      </c>
      <c r="S1751" s="40" t="s">
        <v>615</v>
      </c>
      <c r="T1751" s="6" t="s">
        <v>24</v>
      </c>
      <c r="U1751" s="6" t="str">
        <f>VLOOKUP(O1751,'Customer List'!B:C,2,)</f>
        <v>Delhi</v>
      </c>
      <c r="V1751" s="47"/>
      <c r="W1751" s="7"/>
      <c r="X1751" s="6" t="str">
        <f t="shared" si="225"/>
        <v/>
      </c>
      <c r="Y1751" s="6" t="str">
        <f t="shared" si="226"/>
        <v>Tuesday</v>
      </c>
      <c r="Z1751" s="6" t="str">
        <f t="shared" si="227"/>
        <v/>
      </c>
    </row>
    <row r="1752" spans="1:26" x14ac:dyDescent="0.25">
      <c r="A1752" s="6">
        <f t="shared" si="228"/>
        <v>1751</v>
      </c>
      <c r="B1752" s="6" t="s">
        <v>2306</v>
      </c>
      <c r="C1752" s="7">
        <v>45870</v>
      </c>
      <c r="D1752" s="7">
        <v>45875</v>
      </c>
      <c r="E1752" s="24">
        <v>73.5</v>
      </c>
      <c r="F1752" s="26">
        <f t="shared" si="223"/>
        <v>367.5</v>
      </c>
      <c r="G1752" s="8">
        <v>302212</v>
      </c>
      <c r="H1752" s="8"/>
      <c r="I1752" s="8">
        <v>5</v>
      </c>
      <c r="J1752" s="8">
        <v>5</v>
      </c>
      <c r="K1752" s="8">
        <f t="shared" si="224"/>
        <v>0</v>
      </c>
      <c r="L1752" s="6" t="s">
        <v>2343</v>
      </c>
      <c r="M1752" s="7">
        <v>45880</v>
      </c>
      <c r="N1752" s="9">
        <v>55125</v>
      </c>
      <c r="O1752" s="6" t="s">
        <v>627</v>
      </c>
      <c r="P1752" s="54">
        <v>58154309220</v>
      </c>
      <c r="Q1752" s="54" t="s">
        <v>46</v>
      </c>
      <c r="R1752" s="10">
        <v>4</v>
      </c>
      <c r="S1752" s="40"/>
      <c r="T1752" s="6" t="s">
        <v>24</v>
      </c>
      <c r="U1752" s="6" t="str">
        <f>VLOOKUP(O1752,'Customer List'!B:C,2,)</f>
        <v>Hyderabad</v>
      </c>
      <c r="V1752" s="47"/>
      <c r="W1752" s="7">
        <v>45881</v>
      </c>
      <c r="X1752" s="6">
        <f t="shared" si="225"/>
        <v>1</v>
      </c>
      <c r="Y1752" s="6" t="str">
        <f t="shared" si="226"/>
        <v>Monday</v>
      </c>
      <c r="Z1752" s="6" t="str">
        <f t="shared" si="227"/>
        <v>Tuesday</v>
      </c>
    </row>
    <row r="1753" spans="1:26" x14ac:dyDescent="0.25">
      <c r="A1753" s="6">
        <f t="shared" si="228"/>
        <v>1752</v>
      </c>
      <c r="B1753" s="6" t="s">
        <v>2306</v>
      </c>
      <c r="C1753" s="7">
        <v>45870</v>
      </c>
      <c r="D1753" s="7">
        <v>45875</v>
      </c>
      <c r="E1753" s="24">
        <v>177.75</v>
      </c>
      <c r="F1753" s="26">
        <f t="shared" si="223"/>
        <v>355.5</v>
      </c>
      <c r="G1753" s="8">
        <v>301833</v>
      </c>
      <c r="H1753" s="8"/>
      <c r="I1753" s="8">
        <v>2</v>
      </c>
      <c r="J1753" s="8">
        <v>2</v>
      </c>
      <c r="K1753" s="8">
        <f t="shared" si="224"/>
        <v>0</v>
      </c>
      <c r="L1753" s="6" t="s">
        <v>2331</v>
      </c>
      <c r="M1753" s="7">
        <v>45877</v>
      </c>
      <c r="N1753" s="9">
        <v>53633.1</v>
      </c>
      <c r="O1753" s="6" t="s">
        <v>659</v>
      </c>
      <c r="P1753" s="54" t="s">
        <v>2096</v>
      </c>
      <c r="Q1753" s="54" t="s">
        <v>643</v>
      </c>
      <c r="R1753" s="10">
        <v>4</v>
      </c>
      <c r="S1753" s="40"/>
      <c r="T1753" s="6" t="s">
        <v>24</v>
      </c>
      <c r="U1753" s="6" t="str">
        <f>VLOOKUP(O1753,'Customer List'!B:C,2,)</f>
        <v>Delhi</v>
      </c>
      <c r="V1753" s="47"/>
      <c r="W1753" s="7"/>
      <c r="X1753" s="6" t="str">
        <f t="shared" si="225"/>
        <v/>
      </c>
      <c r="Y1753" s="6" t="str">
        <f t="shared" si="226"/>
        <v>Friday</v>
      </c>
      <c r="Z1753" s="6" t="str">
        <f t="shared" si="227"/>
        <v/>
      </c>
    </row>
    <row r="1754" spans="1:26" ht="15.75" x14ac:dyDescent="0.25">
      <c r="A1754" s="6">
        <f t="shared" si="228"/>
        <v>1753</v>
      </c>
      <c r="B1754" s="6" t="s">
        <v>2306</v>
      </c>
      <c r="C1754" s="7">
        <v>45870</v>
      </c>
      <c r="D1754" s="7">
        <v>45875</v>
      </c>
      <c r="E1754" s="24">
        <v>77</v>
      </c>
      <c r="F1754" s="26">
        <f t="shared" ref="F1754:F1785" si="229">E1754*I1754</f>
        <v>77</v>
      </c>
      <c r="G1754" s="8">
        <v>302610</v>
      </c>
      <c r="H1754" s="8"/>
      <c r="I1754" s="8">
        <v>1</v>
      </c>
      <c r="J1754" s="8">
        <v>1</v>
      </c>
      <c r="K1754" s="8">
        <f t="shared" ref="K1754:K1785" si="230">I1754-J1754</f>
        <v>0</v>
      </c>
      <c r="L1754" s="6" t="s">
        <v>2354</v>
      </c>
      <c r="M1754" s="7">
        <v>45880</v>
      </c>
      <c r="N1754" s="9">
        <v>11935</v>
      </c>
      <c r="O1754" s="6" t="s">
        <v>28</v>
      </c>
      <c r="P1754" s="59" t="s">
        <v>2372</v>
      </c>
      <c r="Q1754" s="54" t="s">
        <v>46</v>
      </c>
      <c r="R1754" s="10">
        <v>4</v>
      </c>
      <c r="S1754" s="40"/>
      <c r="T1754" s="6" t="s">
        <v>24</v>
      </c>
      <c r="U1754" s="6" t="str">
        <f>VLOOKUP(O1754,'Customer List'!B:C,2,)</f>
        <v>Chandigarh</v>
      </c>
      <c r="V1754" s="47"/>
      <c r="W1754" s="7">
        <v>45882</v>
      </c>
      <c r="X1754" s="6">
        <f t="shared" ref="X1754:X1785" si="231">IF(W1754="", "", W1754-M1754)</f>
        <v>2</v>
      </c>
      <c r="Y1754" s="6" t="str">
        <f t="shared" ref="Y1754:Y1785" si="232">IF(M1754="", "", TEXT(M1754, "dddd"))</f>
        <v>Monday</v>
      </c>
      <c r="Z1754" s="6" t="str">
        <f t="shared" ref="Z1754:Z1785" si="233">IF(W1754="", "", TEXT(W1754, "dddd"))</f>
        <v>Wednesday</v>
      </c>
    </row>
    <row r="1755" spans="1:26" x14ac:dyDescent="0.25">
      <c r="A1755" s="6">
        <f t="shared" si="228"/>
        <v>1754</v>
      </c>
      <c r="B1755" s="6" t="s">
        <v>2306</v>
      </c>
      <c r="C1755" s="7">
        <v>45870</v>
      </c>
      <c r="D1755" s="7">
        <v>45875</v>
      </c>
      <c r="E1755" s="24">
        <v>104.3</v>
      </c>
      <c r="F1755" s="26">
        <f t="shared" si="229"/>
        <v>104.3</v>
      </c>
      <c r="G1755" s="8">
        <v>302934</v>
      </c>
      <c r="H1755" s="8"/>
      <c r="I1755" s="8">
        <v>1</v>
      </c>
      <c r="J1755" s="8">
        <v>1</v>
      </c>
      <c r="K1755" s="8">
        <f t="shared" si="230"/>
        <v>0</v>
      </c>
      <c r="L1755" s="6" t="s">
        <v>2329</v>
      </c>
      <c r="M1755" s="7">
        <v>45876</v>
      </c>
      <c r="N1755" s="9">
        <v>14155</v>
      </c>
      <c r="O1755" s="6" t="s">
        <v>219</v>
      </c>
      <c r="P1755" s="54"/>
      <c r="Q1755" s="54"/>
      <c r="R1755" s="10">
        <v>4</v>
      </c>
      <c r="S1755" s="40"/>
      <c r="T1755" s="6" t="s">
        <v>24</v>
      </c>
      <c r="U1755" s="6" t="str">
        <f>VLOOKUP(O1755,'Customer List'!B:C,2,)</f>
        <v>Delhi</v>
      </c>
      <c r="V1755" s="47"/>
      <c r="W1755" s="7"/>
      <c r="X1755" s="6" t="str">
        <f t="shared" si="231"/>
        <v/>
      </c>
      <c r="Y1755" s="6" t="str">
        <f t="shared" si="232"/>
        <v>Thursday</v>
      </c>
      <c r="Z1755" s="6" t="str">
        <f t="shared" si="233"/>
        <v/>
      </c>
    </row>
    <row r="1756" spans="1:26" x14ac:dyDescent="0.25">
      <c r="A1756" s="6">
        <f t="shared" si="228"/>
        <v>1755</v>
      </c>
      <c r="B1756" s="6" t="s">
        <v>2306</v>
      </c>
      <c r="C1756" s="7">
        <v>45870</v>
      </c>
      <c r="D1756" s="7">
        <v>45875</v>
      </c>
      <c r="E1756" s="24">
        <v>61.6</v>
      </c>
      <c r="F1756" s="26">
        <f t="shared" si="229"/>
        <v>61.6</v>
      </c>
      <c r="G1756" s="8">
        <v>303504</v>
      </c>
      <c r="H1756" s="8"/>
      <c r="I1756" s="8">
        <v>1</v>
      </c>
      <c r="J1756" s="8">
        <v>1</v>
      </c>
      <c r="K1756" s="8">
        <f t="shared" si="230"/>
        <v>0</v>
      </c>
      <c r="L1756" s="6" t="s">
        <v>2353</v>
      </c>
      <c r="M1756" s="7">
        <v>45880</v>
      </c>
      <c r="N1756" s="9">
        <v>6684.48</v>
      </c>
      <c r="O1756" s="6" t="s">
        <v>282</v>
      </c>
      <c r="P1756" s="54">
        <v>58154305565</v>
      </c>
      <c r="Q1756" s="54" t="s">
        <v>46</v>
      </c>
      <c r="R1756" s="10">
        <v>4</v>
      </c>
      <c r="S1756" s="40"/>
      <c r="T1756" s="6" t="s">
        <v>24</v>
      </c>
      <c r="U1756" s="6" t="str">
        <f>VLOOKUP(O1756,'Customer List'!B:C,2,)</f>
        <v>Pune</v>
      </c>
      <c r="V1756" s="47"/>
      <c r="W1756" s="7">
        <v>45881</v>
      </c>
      <c r="X1756" s="6">
        <f t="shared" si="231"/>
        <v>1</v>
      </c>
      <c r="Y1756" s="6" t="str">
        <f t="shared" si="232"/>
        <v>Monday</v>
      </c>
      <c r="Z1756" s="6" t="str">
        <f t="shared" si="233"/>
        <v>Tuesday</v>
      </c>
    </row>
    <row r="1757" spans="1:26" x14ac:dyDescent="0.25">
      <c r="A1757" s="6">
        <f t="shared" si="228"/>
        <v>1756</v>
      </c>
      <c r="B1757" s="6" t="s">
        <v>2306</v>
      </c>
      <c r="C1757" s="7">
        <v>45870</v>
      </c>
      <c r="D1757" s="7">
        <v>45875</v>
      </c>
      <c r="E1757" s="24">
        <v>136.5</v>
      </c>
      <c r="F1757" s="26">
        <f t="shared" si="229"/>
        <v>136.5</v>
      </c>
      <c r="G1757" s="8">
        <v>302339</v>
      </c>
      <c r="H1757" s="8"/>
      <c r="I1757" s="8">
        <v>1</v>
      </c>
      <c r="J1757" s="8">
        <v>1</v>
      </c>
      <c r="K1757" s="8">
        <f t="shared" si="230"/>
        <v>0</v>
      </c>
      <c r="L1757" s="6" t="s">
        <v>2331</v>
      </c>
      <c r="M1757" s="7">
        <v>45877</v>
      </c>
      <c r="N1757" s="9">
        <v>20594</v>
      </c>
      <c r="O1757" s="6" t="s">
        <v>659</v>
      </c>
      <c r="P1757" s="54" t="s">
        <v>2096</v>
      </c>
      <c r="Q1757" s="54" t="s">
        <v>643</v>
      </c>
      <c r="R1757" s="10">
        <v>4</v>
      </c>
      <c r="S1757" s="40"/>
      <c r="T1757" s="6" t="s">
        <v>24</v>
      </c>
      <c r="U1757" s="6" t="str">
        <f>VLOOKUP(O1757,'Customer List'!B:C,2,)</f>
        <v>Delhi</v>
      </c>
      <c r="V1757" s="47"/>
      <c r="W1757" s="7"/>
      <c r="X1757" s="6" t="str">
        <f t="shared" si="231"/>
        <v/>
      </c>
      <c r="Y1757" s="6" t="str">
        <f t="shared" si="232"/>
        <v>Friday</v>
      </c>
      <c r="Z1757" s="6" t="str">
        <f t="shared" si="233"/>
        <v/>
      </c>
    </row>
    <row r="1758" spans="1:26" x14ac:dyDescent="0.25">
      <c r="A1758" s="6">
        <f t="shared" si="228"/>
        <v>1757</v>
      </c>
      <c r="B1758" s="6" t="s">
        <v>2306</v>
      </c>
      <c r="C1758" s="7">
        <v>45870</v>
      </c>
      <c r="D1758" s="7">
        <v>45875</v>
      </c>
      <c r="E1758" s="24">
        <v>185.5</v>
      </c>
      <c r="F1758" s="26">
        <f t="shared" si="229"/>
        <v>185.5</v>
      </c>
      <c r="G1758" s="8">
        <v>304118</v>
      </c>
      <c r="H1758" s="8"/>
      <c r="I1758" s="8">
        <v>1</v>
      </c>
      <c r="J1758" s="8">
        <v>1</v>
      </c>
      <c r="K1758" s="8">
        <f t="shared" si="230"/>
        <v>0</v>
      </c>
      <c r="L1758" s="6" t="s">
        <v>2353</v>
      </c>
      <c r="M1758" s="7">
        <v>45880</v>
      </c>
      <c r="N1758" s="9">
        <v>20129.400000000001</v>
      </c>
      <c r="O1758" s="6" t="s">
        <v>282</v>
      </c>
      <c r="P1758" s="54">
        <v>58154305565</v>
      </c>
      <c r="Q1758" s="54" t="s">
        <v>46</v>
      </c>
      <c r="R1758" s="10">
        <v>4</v>
      </c>
      <c r="S1758" s="40"/>
      <c r="T1758" s="6" t="s">
        <v>24</v>
      </c>
      <c r="U1758" s="6" t="str">
        <f>VLOOKUP(O1758,'Customer List'!B:C,2,)</f>
        <v>Pune</v>
      </c>
      <c r="V1758" s="47"/>
      <c r="W1758" s="7">
        <v>45881</v>
      </c>
      <c r="X1758" s="6">
        <f t="shared" si="231"/>
        <v>1</v>
      </c>
      <c r="Y1758" s="6" t="str">
        <f t="shared" si="232"/>
        <v>Monday</v>
      </c>
      <c r="Z1758" s="6" t="str">
        <f t="shared" si="233"/>
        <v>Tuesday</v>
      </c>
    </row>
    <row r="1759" spans="1:26" x14ac:dyDescent="0.25">
      <c r="A1759" s="6">
        <f t="shared" si="228"/>
        <v>1758</v>
      </c>
      <c r="B1759" s="6" t="s">
        <v>2306</v>
      </c>
      <c r="C1759" s="7">
        <v>45870</v>
      </c>
      <c r="D1759" s="7">
        <v>45875</v>
      </c>
      <c r="E1759" s="24">
        <v>86.8</v>
      </c>
      <c r="F1759" s="26">
        <f t="shared" si="229"/>
        <v>86.8</v>
      </c>
      <c r="G1759" s="8">
        <v>304825</v>
      </c>
      <c r="H1759" s="8"/>
      <c r="I1759" s="8">
        <v>1</v>
      </c>
      <c r="J1759" s="8">
        <v>1</v>
      </c>
      <c r="K1759" s="8">
        <f t="shared" si="230"/>
        <v>0</v>
      </c>
      <c r="L1759" s="6" t="s">
        <v>2337</v>
      </c>
      <c r="M1759" s="7">
        <v>45880</v>
      </c>
      <c r="N1759" s="9">
        <v>13069.6</v>
      </c>
      <c r="O1759" s="6" t="s">
        <v>234</v>
      </c>
      <c r="P1759" s="54">
        <v>58154309883</v>
      </c>
      <c r="Q1759" s="54" t="s">
        <v>46</v>
      </c>
      <c r="R1759" s="10">
        <v>4</v>
      </c>
      <c r="S1759" s="40"/>
      <c r="T1759" s="6" t="s">
        <v>24</v>
      </c>
      <c r="U1759" s="6" t="str">
        <f>VLOOKUP(O1759,'Customer List'!B:C,2,)</f>
        <v>Kolkata</v>
      </c>
      <c r="V1759" s="47"/>
      <c r="W1759" s="7">
        <v>45881</v>
      </c>
      <c r="X1759" s="6">
        <f t="shared" si="231"/>
        <v>1</v>
      </c>
      <c r="Y1759" s="6" t="str">
        <f t="shared" si="232"/>
        <v>Monday</v>
      </c>
      <c r="Z1759" s="6" t="str">
        <f t="shared" si="233"/>
        <v>Tuesday</v>
      </c>
    </row>
    <row r="1760" spans="1:26" x14ac:dyDescent="0.25">
      <c r="A1760" s="6">
        <f t="shared" si="228"/>
        <v>1759</v>
      </c>
      <c r="B1760" s="6" t="s">
        <v>2306</v>
      </c>
      <c r="C1760" s="7">
        <v>45870</v>
      </c>
      <c r="D1760" s="7">
        <v>45875</v>
      </c>
      <c r="E1760" s="24">
        <v>304.5</v>
      </c>
      <c r="F1760" s="26">
        <f t="shared" si="229"/>
        <v>304.5</v>
      </c>
      <c r="G1760" s="8">
        <v>304834</v>
      </c>
      <c r="H1760" s="8"/>
      <c r="I1760" s="8">
        <v>1</v>
      </c>
      <c r="J1760" s="8">
        <v>1</v>
      </c>
      <c r="K1760" s="8">
        <f t="shared" si="230"/>
        <v>0</v>
      </c>
      <c r="L1760" s="6" t="s">
        <v>2385</v>
      </c>
      <c r="M1760" s="7">
        <v>45882</v>
      </c>
      <c r="N1760" s="9">
        <v>0</v>
      </c>
      <c r="O1760" s="6" t="s">
        <v>631</v>
      </c>
      <c r="P1760" s="54" t="s">
        <v>2096</v>
      </c>
      <c r="Q1760" s="54" t="s">
        <v>643</v>
      </c>
      <c r="R1760" s="10">
        <v>4</v>
      </c>
      <c r="S1760" s="40" t="s">
        <v>2386</v>
      </c>
      <c r="T1760" s="6" t="s">
        <v>24</v>
      </c>
      <c r="U1760" s="6" t="str">
        <f>VLOOKUP(O1760,'Customer List'!B:C,2,)</f>
        <v>Delhi</v>
      </c>
      <c r="V1760" s="47"/>
      <c r="W1760" s="7"/>
      <c r="X1760" s="6" t="str">
        <f t="shared" si="231"/>
        <v/>
      </c>
      <c r="Y1760" s="6" t="str">
        <f t="shared" si="232"/>
        <v>Wednesday</v>
      </c>
      <c r="Z1760" s="6" t="str">
        <f t="shared" si="233"/>
        <v/>
      </c>
    </row>
    <row r="1761" spans="1:26" x14ac:dyDescent="0.25">
      <c r="A1761" s="6">
        <f t="shared" si="228"/>
        <v>1760</v>
      </c>
      <c r="B1761" s="6" t="s">
        <v>2306</v>
      </c>
      <c r="C1761" s="7">
        <v>45870</v>
      </c>
      <c r="D1761" s="7">
        <v>45875</v>
      </c>
      <c r="E1761" s="24">
        <v>234.5</v>
      </c>
      <c r="F1761" s="26">
        <f t="shared" si="229"/>
        <v>234.5</v>
      </c>
      <c r="G1761" s="8">
        <v>305112</v>
      </c>
      <c r="H1761" s="8"/>
      <c r="I1761" s="8">
        <v>1</v>
      </c>
      <c r="J1761" s="8">
        <v>1</v>
      </c>
      <c r="K1761" s="8">
        <f t="shared" si="230"/>
        <v>0</v>
      </c>
      <c r="L1761" s="6" t="s">
        <v>2385</v>
      </c>
      <c r="M1761" s="7">
        <v>45882</v>
      </c>
      <c r="N1761" s="9">
        <v>0</v>
      </c>
      <c r="O1761" s="6" t="s">
        <v>631</v>
      </c>
      <c r="P1761" s="54" t="s">
        <v>2096</v>
      </c>
      <c r="Q1761" s="54" t="s">
        <v>643</v>
      </c>
      <c r="R1761" s="10">
        <v>4</v>
      </c>
      <c r="S1761" s="40" t="s">
        <v>2386</v>
      </c>
      <c r="T1761" s="6" t="s">
        <v>24</v>
      </c>
      <c r="U1761" s="6" t="str">
        <f>VLOOKUP(O1761,'Customer List'!B:C,2,)</f>
        <v>Delhi</v>
      </c>
      <c r="V1761" s="47"/>
      <c r="W1761" s="7"/>
      <c r="X1761" s="6" t="str">
        <f t="shared" si="231"/>
        <v/>
      </c>
      <c r="Y1761" s="6" t="str">
        <f t="shared" si="232"/>
        <v>Wednesday</v>
      </c>
      <c r="Z1761" s="6" t="str">
        <f t="shared" si="233"/>
        <v/>
      </c>
    </row>
    <row r="1762" spans="1:26" ht="15.75" x14ac:dyDescent="0.25">
      <c r="A1762" s="6">
        <f t="shared" si="228"/>
        <v>1761</v>
      </c>
      <c r="B1762" s="6" t="s">
        <v>2306</v>
      </c>
      <c r="C1762" s="7">
        <v>45870</v>
      </c>
      <c r="D1762" s="7">
        <v>45875</v>
      </c>
      <c r="E1762" s="24">
        <v>161.25</v>
      </c>
      <c r="F1762" s="26">
        <f t="shared" si="229"/>
        <v>161.25</v>
      </c>
      <c r="G1762" s="8">
        <v>305627</v>
      </c>
      <c r="H1762" s="8"/>
      <c r="I1762" s="8">
        <v>1</v>
      </c>
      <c r="J1762" s="8">
        <v>1</v>
      </c>
      <c r="K1762" s="8">
        <f t="shared" si="230"/>
        <v>0</v>
      </c>
      <c r="L1762" s="6" t="s">
        <v>2354</v>
      </c>
      <c r="M1762" s="7">
        <v>45880</v>
      </c>
      <c r="N1762" s="9">
        <v>23327.5</v>
      </c>
      <c r="O1762" s="6" t="s">
        <v>28</v>
      </c>
      <c r="P1762" s="59" t="s">
        <v>2372</v>
      </c>
      <c r="Q1762" s="54" t="s">
        <v>46</v>
      </c>
      <c r="R1762" s="10">
        <v>4</v>
      </c>
      <c r="S1762" s="40"/>
      <c r="T1762" s="6" t="s">
        <v>24</v>
      </c>
      <c r="U1762" s="6" t="str">
        <f>VLOOKUP(O1762,'Customer List'!B:C,2,)</f>
        <v>Chandigarh</v>
      </c>
      <c r="V1762" s="47"/>
      <c r="W1762" s="7">
        <v>45882</v>
      </c>
      <c r="X1762" s="6">
        <f t="shared" si="231"/>
        <v>2</v>
      </c>
      <c r="Y1762" s="6" t="str">
        <f t="shared" si="232"/>
        <v>Monday</v>
      </c>
      <c r="Z1762" s="6" t="str">
        <f t="shared" si="233"/>
        <v>Wednesday</v>
      </c>
    </row>
    <row r="1763" spans="1:26" x14ac:dyDescent="0.25">
      <c r="A1763" s="6">
        <f t="shared" si="228"/>
        <v>1762</v>
      </c>
      <c r="B1763" s="6" t="s">
        <v>2306</v>
      </c>
      <c r="C1763" s="7">
        <v>45870</v>
      </c>
      <c r="D1763" s="7">
        <v>45875</v>
      </c>
      <c r="E1763" s="24">
        <v>334.5</v>
      </c>
      <c r="F1763" s="26">
        <f t="shared" si="229"/>
        <v>1672.5</v>
      </c>
      <c r="G1763" s="8">
        <v>306026</v>
      </c>
      <c r="H1763" s="8"/>
      <c r="I1763" s="8">
        <v>5</v>
      </c>
      <c r="J1763" s="8">
        <v>5</v>
      </c>
      <c r="K1763" s="8">
        <f t="shared" si="230"/>
        <v>0</v>
      </c>
      <c r="L1763" s="6" t="s">
        <v>2343</v>
      </c>
      <c r="M1763" s="7">
        <v>45880</v>
      </c>
      <c r="N1763" s="9">
        <v>234150</v>
      </c>
      <c r="O1763" s="6" t="s">
        <v>627</v>
      </c>
      <c r="P1763" s="54">
        <v>58154309220</v>
      </c>
      <c r="Q1763" s="54" t="s">
        <v>46</v>
      </c>
      <c r="R1763" s="10">
        <v>4</v>
      </c>
      <c r="S1763" s="40"/>
      <c r="T1763" s="6" t="s">
        <v>24</v>
      </c>
      <c r="U1763" s="6" t="str">
        <f>VLOOKUP(O1763,'Customer List'!B:C,2,)</f>
        <v>Hyderabad</v>
      </c>
      <c r="V1763" s="47"/>
      <c r="W1763" s="7">
        <v>45881</v>
      </c>
      <c r="X1763" s="6">
        <f t="shared" si="231"/>
        <v>1</v>
      </c>
      <c r="Y1763" s="6" t="str">
        <f t="shared" si="232"/>
        <v>Monday</v>
      </c>
      <c r="Z1763" s="6" t="str">
        <f t="shared" si="233"/>
        <v>Tuesday</v>
      </c>
    </row>
    <row r="1764" spans="1:26" x14ac:dyDescent="0.25">
      <c r="A1764" s="6">
        <f t="shared" si="228"/>
        <v>1763</v>
      </c>
      <c r="B1764" s="6" t="s">
        <v>2306</v>
      </c>
      <c r="C1764" s="7">
        <v>45870</v>
      </c>
      <c r="D1764" s="7">
        <v>45875</v>
      </c>
      <c r="E1764" s="24">
        <v>179.2</v>
      </c>
      <c r="F1764" s="26">
        <f t="shared" si="229"/>
        <v>179.2</v>
      </c>
      <c r="G1764" s="8">
        <v>313404</v>
      </c>
      <c r="H1764" s="8"/>
      <c r="I1764" s="8">
        <v>1</v>
      </c>
      <c r="J1764" s="8">
        <v>1</v>
      </c>
      <c r="K1764" s="8">
        <f t="shared" si="230"/>
        <v>0</v>
      </c>
      <c r="L1764" s="6" t="s">
        <v>2426</v>
      </c>
      <c r="M1764" s="7">
        <v>45885</v>
      </c>
      <c r="N1764" s="9">
        <v>33264</v>
      </c>
      <c r="O1764" s="6" t="s">
        <v>2427</v>
      </c>
      <c r="P1764" s="54" t="s">
        <v>1144</v>
      </c>
      <c r="Q1764" s="54" t="s">
        <v>1144</v>
      </c>
      <c r="R1764" s="10">
        <v>4</v>
      </c>
      <c r="S1764" s="40"/>
      <c r="T1764" s="6" t="s">
        <v>24</v>
      </c>
      <c r="U1764" s="6" t="str">
        <f>VLOOKUP(O1764,'Customer List'!B:C,2,)</f>
        <v>GURUGRAM</v>
      </c>
      <c r="V1764" s="47"/>
      <c r="W1764" s="7"/>
      <c r="X1764" s="6" t="str">
        <f t="shared" si="231"/>
        <v/>
      </c>
      <c r="Y1764" s="6" t="str">
        <f t="shared" si="232"/>
        <v>Saturday</v>
      </c>
      <c r="Z1764" s="6" t="str">
        <f t="shared" si="233"/>
        <v/>
      </c>
    </row>
    <row r="1765" spans="1:26" x14ac:dyDescent="0.25">
      <c r="A1765" s="6">
        <f t="shared" si="228"/>
        <v>1764</v>
      </c>
      <c r="B1765" s="6" t="s">
        <v>2306</v>
      </c>
      <c r="C1765" s="7">
        <v>45870</v>
      </c>
      <c r="D1765" s="7">
        <v>45875</v>
      </c>
      <c r="E1765" s="24">
        <v>74.2</v>
      </c>
      <c r="F1765" s="26">
        <f t="shared" si="229"/>
        <v>148.4</v>
      </c>
      <c r="G1765" s="8">
        <v>313519</v>
      </c>
      <c r="H1765" s="8"/>
      <c r="I1765" s="8">
        <v>2</v>
      </c>
      <c r="J1765" s="8">
        <v>2</v>
      </c>
      <c r="K1765" s="8">
        <f t="shared" si="230"/>
        <v>0</v>
      </c>
      <c r="L1765" s="6" t="s">
        <v>2520</v>
      </c>
      <c r="M1765" s="7">
        <v>45890</v>
      </c>
      <c r="N1765" s="9">
        <v>0</v>
      </c>
      <c r="O1765" s="6" t="s">
        <v>55</v>
      </c>
      <c r="P1765" s="54" t="s">
        <v>2096</v>
      </c>
      <c r="Q1765" s="54" t="s">
        <v>643</v>
      </c>
      <c r="R1765" s="10">
        <v>4</v>
      </c>
      <c r="S1765" s="40" t="s">
        <v>615</v>
      </c>
      <c r="T1765" s="6" t="s">
        <v>24</v>
      </c>
      <c r="U1765" s="6" t="str">
        <f>VLOOKUP(O1765,'Customer List'!B:C,2,)</f>
        <v>Delhi</v>
      </c>
      <c r="V1765" s="47"/>
      <c r="W1765" s="7"/>
      <c r="X1765" s="6" t="str">
        <f t="shared" si="231"/>
        <v/>
      </c>
      <c r="Y1765" s="6" t="str">
        <f t="shared" si="232"/>
        <v>Thursday</v>
      </c>
      <c r="Z1765" s="6" t="str">
        <f t="shared" si="233"/>
        <v/>
      </c>
    </row>
    <row r="1766" spans="1:26" x14ac:dyDescent="0.25">
      <c r="A1766" s="6">
        <f t="shared" si="228"/>
        <v>1765</v>
      </c>
      <c r="B1766" s="6" t="s">
        <v>2306</v>
      </c>
      <c r="C1766" s="7">
        <v>45870</v>
      </c>
      <c r="D1766" s="7">
        <v>45875</v>
      </c>
      <c r="E1766" s="24">
        <v>151.19999999999999</v>
      </c>
      <c r="F1766" s="26">
        <f t="shared" si="229"/>
        <v>151.19999999999999</v>
      </c>
      <c r="G1766" s="8">
        <v>313612</v>
      </c>
      <c r="H1766" s="8"/>
      <c r="I1766" s="8">
        <v>1</v>
      </c>
      <c r="J1766" s="8">
        <v>1</v>
      </c>
      <c r="K1766" s="8">
        <f t="shared" si="230"/>
        <v>0</v>
      </c>
      <c r="L1766" s="6" t="s">
        <v>2353</v>
      </c>
      <c r="M1766" s="7">
        <v>45880</v>
      </c>
      <c r="N1766" s="9">
        <v>16407.36</v>
      </c>
      <c r="O1766" s="6" t="s">
        <v>282</v>
      </c>
      <c r="P1766" s="54">
        <v>58154305565</v>
      </c>
      <c r="Q1766" s="54" t="s">
        <v>46</v>
      </c>
      <c r="R1766" s="10">
        <v>4</v>
      </c>
      <c r="S1766" s="40"/>
      <c r="T1766" s="6" t="s">
        <v>24</v>
      </c>
      <c r="U1766" s="6" t="str">
        <f>VLOOKUP(O1766,'Customer List'!B:C,2,)</f>
        <v>Pune</v>
      </c>
      <c r="V1766" s="47"/>
      <c r="W1766" s="7">
        <v>45881</v>
      </c>
      <c r="X1766" s="6">
        <f t="shared" si="231"/>
        <v>1</v>
      </c>
      <c r="Y1766" s="6" t="str">
        <f t="shared" si="232"/>
        <v>Monday</v>
      </c>
      <c r="Z1766" s="6" t="str">
        <f t="shared" si="233"/>
        <v>Tuesday</v>
      </c>
    </row>
    <row r="1767" spans="1:26" x14ac:dyDescent="0.25">
      <c r="A1767" s="6">
        <f t="shared" si="228"/>
        <v>1766</v>
      </c>
      <c r="B1767" s="6" t="s">
        <v>2306</v>
      </c>
      <c r="C1767" s="7">
        <v>45870</v>
      </c>
      <c r="D1767" s="7">
        <v>45875</v>
      </c>
      <c r="E1767" s="24">
        <v>267.39999999999998</v>
      </c>
      <c r="F1767" s="26">
        <f t="shared" si="229"/>
        <v>267.39999999999998</v>
      </c>
      <c r="G1767" s="8">
        <v>314512</v>
      </c>
      <c r="H1767" s="8"/>
      <c r="I1767" s="8">
        <v>1</v>
      </c>
      <c r="J1767" s="8">
        <v>1</v>
      </c>
      <c r="K1767" s="8">
        <f t="shared" si="230"/>
        <v>0</v>
      </c>
      <c r="L1767" s="6" t="s">
        <v>2329</v>
      </c>
      <c r="M1767" s="7">
        <v>45876</v>
      </c>
      <c r="N1767" s="9">
        <v>36290</v>
      </c>
      <c r="O1767" s="6" t="s">
        <v>219</v>
      </c>
      <c r="P1767" s="54"/>
      <c r="Q1767" s="54"/>
      <c r="R1767" s="10">
        <v>4</v>
      </c>
      <c r="S1767" s="40"/>
      <c r="T1767" s="6" t="s">
        <v>24</v>
      </c>
      <c r="U1767" s="6" t="str">
        <f>VLOOKUP(O1767,'Customer List'!B:C,2,)</f>
        <v>Delhi</v>
      </c>
      <c r="V1767" s="47"/>
      <c r="W1767" s="7"/>
      <c r="X1767" s="6" t="str">
        <f t="shared" si="231"/>
        <v/>
      </c>
      <c r="Y1767" s="6" t="str">
        <f t="shared" si="232"/>
        <v>Thursday</v>
      </c>
      <c r="Z1767" s="6" t="str">
        <f t="shared" si="233"/>
        <v/>
      </c>
    </row>
    <row r="1768" spans="1:26" x14ac:dyDescent="0.25">
      <c r="A1768" s="6">
        <f t="shared" si="228"/>
        <v>1767</v>
      </c>
      <c r="B1768" s="6" t="s">
        <v>2306</v>
      </c>
      <c r="C1768" s="7">
        <v>45870</v>
      </c>
      <c r="D1768" s="7">
        <v>45875</v>
      </c>
      <c r="E1768" s="24">
        <v>242.9</v>
      </c>
      <c r="F1768" s="26">
        <f t="shared" si="229"/>
        <v>242.9</v>
      </c>
      <c r="G1768" s="8">
        <v>314520</v>
      </c>
      <c r="H1768" s="8"/>
      <c r="I1768" s="8">
        <v>1</v>
      </c>
      <c r="J1768" s="8">
        <v>1</v>
      </c>
      <c r="K1768" s="8">
        <f t="shared" si="230"/>
        <v>0</v>
      </c>
      <c r="L1768" s="6" t="s">
        <v>2364</v>
      </c>
      <c r="M1768" s="7">
        <v>45880</v>
      </c>
      <c r="N1768" s="9">
        <v>40338.75</v>
      </c>
      <c r="O1768" s="6" t="s">
        <v>212</v>
      </c>
      <c r="P1768" s="54">
        <v>58154307046</v>
      </c>
      <c r="Q1768" s="54" t="s">
        <v>46</v>
      </c>
      <c r="R1768" s="10">
        <v>4</v>
      </c>
      <c r="S1768" s="40"/>
      <c r="T1768" s="6" t="s">
        <v>24</v>
      </c>
      <c r="U1768" s="6" t="str">
        <f>VLOOKUP(O1768,'Customer List'!B:C,2,)</f>
        <v>Hyderabad</v>
      </c>
      <c r="V1768" s="47"/>
      <c r="W1768" s="7">
        <v>45881</v>
      </c>
      <c r="X1768" s="6">
        <f t="shared" si="231"/>
        <v>1</v>
      </c>
      <c r="Y1768" s="6" t="str">
        <f t="shared" si="232"/>
        <v>Monday</v>
      </c>
      <c r="Z1768" s="6" t="str">
        <f t="shared" si="233"/>
        <v>Tuesday</v>
      </c>
    </row>
    <row r="1769" spans="1:26" x14ac:dyDescent="0.25">
      <c r="A1769" s="6">
        <f t="shared" si="228"/>
        <v>1768</v>
      </c>
      <c r="B1769" s="6" t="s">
        <v>2306</v>
      </c>
      <c r="C1769" s="7">
        <v>45870</v>
      </c>
      <c r="D1769" s="7">
        <v>45875</v>
      </c>
      <c r="E1769" s="24">
        <v>259</v>
      </c>
      <c r="F1769" s="26">
        <f t="shared" si="229"/>
        <v>259</v>
      </c>
      <c r="G1769" s="8">
        <v>315810</v>
      </c>
      <c r="H1769" s="8"/>
      <c r="I1769" s="8">
        <v>1</v>
      </c>
      <c r="J1769" s="8">
        <v>1</v>
      </c>
      <c r="K1769" s="8">
        <f t="shared" si="230"/>
        <v>0</v>
      </c>
      <c r="L1769" s="6" t="s">
        <v>2385</v>
      </c>
      <c r="M1769" s="7">
        <v>45882</v>
      </c>
      <c r="N1769" s="9">
        <v>0</v>
      </c>
      <c r="O1769" s="6" t="s">
        <v>631</v>
      </c>
      <c r="P1769" s="54" t="s">
        <v>2096</v>
      </c>
      <c r="Q1769" s="54" t="s">
        <v>643</v>
      </c>
      <c r="R1769" s="10">
        <v>4</v>
      </c>
      <c r="S1769" s="40" t="s">
        <v>2386</v>
      </c>
      <c r="T1769" s="6" t="s">
        <v>24</v>
      </c>
      <c r="U1769" s="6" t="str">
        <f>VLOOKUP(O1769,'Customer List'!B:C,2,)</f>
        <v>Delhi</v>
      </c>
      <c r="V1769" s="47"/>
      <c r="W1769" s="7"/>
      <c r="X1769" s="6" t="str">
        <f t="shared" si="231"/>
        <v/>
      </c>
      <c r="Y1769" s="6" t="str">
        <f t="shared" si="232"/>
        <v>Wednesday</v>
      </c>
      <c r="Z1769" s="6" t="str">
        <f t="shared" si="233"/>
        <v/>
      </c>
    </row>
    <row r="1770" spans="1:26" x14ac:dyDescent="0.25">
      <c r="A1770" s="6">
        <f t="shared" si="228"/>
        <v>1769</v>
      </c>
      <c r="B1770" s="6" t="s">
        <v>2306</v>
      </c>
      <c r="C1770" s="7">
        <v>45870</v>
      </c>
      <c r="D1770" s="7">
        <v>45875</v>
      </c>
      <c r="E1770" s="24">
        <v>128.1</v>
      </c>
      <c r="F1770" s="26">
        <f t="shared" si="229"/>
        <v>128.1</v>
      </c>
      <c r="G1770" s="8">
        <v>320207</v>
      </c>
      <c r="H1770" s="8"/>
      <c r="I1770" s="8">
        <v>1</v>
      </c>
      <c r="J1770" s="8">
        <v>1</v>
      </c>
      <c r="K1770" s="8">
        <f t="shared" si="230"/>
        <v>0</v>
      </c>
      <c r="L1770" s="6" t="s">
        <v>2337</v>
      </c>
      <c r="M1770" s="7">
        <v>45880</v>
      </c>
      <c r="N1770" s="9">
        <v>19288.2</v>
      </c>
      <c r="O1770" s="6" t="s">
        <v>234</v>
      </c>
      <c r="P1770" s="54">
        <v>58154309883</v>
      </c>
      <c r="Q1770" s="54" t="s">
        <v>46</v>
      </c>
      <c r="R1770" s="10">
        <v>4</v>
      </c>
      <c r="S1770" s="40"/>
      <c r="T1770" s="6" t="s">
        <v>24</v>
      </c>
      <c r="U1770" s="6" t="str">
        <f>VLOOKUP(O1770,'Customer List'!B:C,2,)</f>
        <v>Kolkata</v>
      </c>
      <c r="V1770" s="47"/>
      <c r="W1770" s="7">
        <v>45881</v>
      </c>
      <c r="X1770" s="6">
        <f t="shared" si="231"/>
        <v>1</v>
      </c>
      <c r="Y1770" s="6" t="str">
        <f t="shared" si="232"/>
        <v>Monday</v>
      </c>
      <c r="Z1770" s="6" t="str">
        <f t="shared" si="233"/>
        <v>Tuesday</v>
      </c>
    </row>
    <row r="1771" spans="1:26" ht="15.75" x14ac:dyDescent="0.25">
      <c r="A1771" s="6">
        <f t="shared" si="228"/>
        <v>1770</v>
      </c>
      <c r="B1771" s="6" t="s">
        <v>2306</v>
      </c>
      <c r="C1771" s="7">
        <v>45870</v>
      </c>
      <c r="D1771" s="7">
        <v>45875</v>
      </c>
      <c r="E1771" s="24">
        <v>263.89999999999998</v>
      </c>
      <c r="F1771" s="26">
        <f t="shared" si="229"/>
        <v>263.89999999999998</v>
      </c>
      <c r="G1771" s="8">
        <v>320208</v>
      </c>
      <c r="H1771" s="8"/>
      <c r="I1771" s="8">
        <v>1</v>
      </c>
      <c r="J1771" s="8">
        <v>1</v>
      </c>
      <c r="K1771" s="8">
        <f t="shared" si="230"/>
        <v>0</v>
      </c>
      <c r="L1771" s="6" t="s">
        <v>2354</v>
      </c>
      <c r="M1771" s="7">
        <v>45880</v>
      </c>
      <c r="N1771" s="9">
        <v>40904.5</v>
      </c>
      <c r="O1771" s="6" t="s">
        <v>28</v>
      </c>
      <c r="P1771" s="59" t="s">
        <v>2372</v>
      </c>
      <c r="Q1771" s="54" t="s">
        <v>46</v>
      </c>
      <c r="R1771" s="10">
        <v>4</v>
      </c>
      <c r="S1771" s="40"/>
      <c r="T1771" s="6" t="s">
        <v>24</v>
      </c>
      <c r="U1771" s="6" t="str">
        <f>VLOOKUP(O1771,'Customer List'!B:C,2,)</f>
        <v>Chandigarh</v>
      </c>
      <c r="V1771" s="47"/>
      <c r="W1771" s="7">
        <v>45882</v>
      </c>
      <c r="X1771" s="6">
        <f t="shared" si="231"/>
        <v>2</v>
      </c>
      <c r="Y1771" s="6" t="str">
        <f t="shared" si="232"/>
        <v>Monday</v>
      </c>
      <c r="Z1771" s="6" t="str">
        <f t="shared" si="233"/>
        <v>Wednesday</v>
      </c>
    </row>
    <row r="1772" spans="1:26" x14ac:dyDescent="0.25">
      <c r="A1772" s="6">
        <f t="shared" si="228"/>
        <v>1771</v>
      </c>
      <c r="B1772" s="6" t="s">
        <v>2306</v>
      </c>
      <c r="C1772" s="7">
        <v>45870</v>
      </c>
      <c r="D1772" s="7">
        <v>45875</v>
      </c>
      <c r="E1772" s="24">
        <v>219.8</v>
      </c>
      <c r="F1772" s="26">
        <f t="shared" si="229"/>
        <v>219.8</v>
      </c>
      <c r="G1772" s="8">
        <v>328114</v>
      </c>
      <c r="H1772" s="8"/>
      <c r="I1772" s="8">
        <v>1</v>
      </c>
      <c r="J1772" s="8">
        <v>1</v>
      </c>
      <c r="K1772" s="8">
        <f t="shared" si="230"/>
        <v>0</v>
      </c>
      <c r="L1772" s="6" t="s">
        <v>2353</v>
      </c>
      <c r="M1772" s="7">
        <v>45880</v>
      </c>
      <c r="N1772" s="9">
        <v>23851.439999999999</v>
      </c>
      <c r="O1772" s="6" t="s">
        <v>282</v>
      </c>
      <c r="P1772" s="54">
        <v>58154305565</v>
      </c>
      <c r="Q1772" s="54" t="s">
        <v>46</v>
      </c>
      <c r="R1772" s="10">
        <v>4</v>
      </c>
      <c r="S1772" s="40"/>
      <c r="T1772" s="6" t="s">
        <v>24</v>
      </c>
      <c r="U1772" s="6" t="str">
        <f>VLOOKUP(O1772,'Customer List'!B:C,2,)</f>
        <v>Pune</v>
      </c>
      <c r="V1772" s="47"/>
      <c r="W1772" s="7">
        <v>45881</v>
      </c>
      <c r="X1772" s="6">
        <f t="shared" si="231"/>
        <v>1</v>
      </c>
      <c r="Y1772" s="6" t="str">
        <f t="shared" si="232"/>
        <v>Monday</v>
      </c>
      <c r="Z1772" s="6" t="str">
        <f t="shared" si="233"/>
        <v>Tuesday</v>
      </c>
    </row>
    <row r="1773" spans="1:26" x14ac:dyDescent="0.25">
      <c r="A1773" s="6">
        <f t="shared" si="228"/>
        <v>1772</v>
      </c>
      <c r="B1773" s="6" t="s">
        <v>2306</v>
      </c>
      <c r="C1773" s="7">
        <v>45870</v>
      </c>
      <c r="D1773" s="7">
        <v>45875</v>
      </c>
      <c r="E1773" s="24">
        <v>107.1</v>
      </c>
      <c r="F1773" s="26">
        <f t="shared" si="229"/>
        <v>107.1</v>
      </c>
      <c r="G1773" s="8">
        <v>329915</v>
      </c>
      <c r="H1773" s="8"/>
      <c r="I1773" s="8">
        <v>1</v>
      </c>
      <c r="J1773" s="8">
        <v>1</v>
      </c>
      <c r="K1773" s="8">
        <f t="shared" si="230"/>
        <v>0</v>
      </c>
      <c r="L1773" s="6" t="s">
        <v>2380</v>
      </c>
      <c r="M1773" s="7">
        <v>45881</v>
      </c>
      <c r="N1773" s="9">
        <v>22529.25</v>
      </c>
      <c r="O1773" s="6" t="s">
        <v>36</v>
      </c>
      <c r="P1773" s="54" t="s">
        <v>2096</v>
      </c>
      <c r="Q1773" s="54" t="s">
        <v>643</v>
      </c>
      <c r="R1773" s="10">
        <v>4</v>
      </c>
      <c r="S1773" s="40"/>
      <c r="T1773" s="6" t="s">
        <v>24</v>
      </c>
      <c r="U1773" s="6" t="str">
        <f>VLOOKUP(O1773,'Customer List'!B:C,2,)</f>
        <v>Delhi</v>
      </c>
      <c r="V1773" s="47"/>
      <c r="W1773" s="7"/>
      <c r="X1773" s="6" t="str">
        <f t="shared" si="231"/>
        <v/>
      </c>
      <c r="Y1773" s="6" t="str">
        <f t="shared" si="232"/>
        <v>Tuesday</v>
      </c>
      <c r="Z1773" s="6" t="str">
        <f t="shared" si="233"/>
        <v/>
      </c>
    </row>
    <row r="1774" spans="1:26" ht="15.75" x14ac:dyDescent="0.25">
      <c r="A1774" s="6">
        <f t="shared" si="228"/>
        <v>1773</v>
      </c>
      <c r="B1774" s="6" t="s">
        <v>2306</v>
      </c>
      <c r="C1774" s="7">
        <v>45870</v>
      </c>
      <c r="D1774" s="7">
        <v>45875</v>
      </c>
      <c r="E1774" s="24">
        <v>179.2</v>
      </c>
      <c r="F1774" s="26">
        <f t="shared" si="229"/>
        <v>179.2</v>
      </c>
      <c r="G1774" s="8">
        <v>333906</v>
      </c>
      <c r="H1774" s="8"/>
      <c r="I1774" s="8">
        <v>1</v>
      </c>
      <c r="J1774" s="8">
        <v>1</v>
      </c>
      <c r="K1774" s="8">
        <f t="shared" si="230"/>
        <v>0</v>
      </c>
      <c r="L1774" s="6" t="s">
        <v>2354</v>
      </c>
      <c r="M1774" s="7">
        <v>45880</v>
      </c>
      <c r="N1774" s="9">
        <v>27776</v>
      </c>
      <c r="O1774" s="6" t="s">
        <v>28</v>
      </c>
      <c r="P1774" s="59" t="s">
        <v>2372</v>
      </c>
      <c r="Q1774" s="54" t="s">
        <v>46</v>
      </c>
      <c r="R1774" s="10">
        <v>4</v>
      </c>
      <c r="S1774" s="40"/>
      <c r="T1774" s="6" t="s">
        <v>24</v>
      </c>
      <c r="U1774" s="6" t="str">
        <f>VLOOKUP(O1774,'Customer List'!B:C,2,)</f>
        <v>Chandigarh</v>
      </c>
      <c r="V1774" s="47"/>
      <c r="W1774" s="7">
        <v>45882</v>
      </c>
      <c r="X1774" s="6">
        <f t="shared" si="231"/>
        <v>2</v>
      </c>
      <c r="Y1774" s="6" t="str">
        <f t="shared" si="232"/>
        <v>Monday</v>
      </c>
      <c r="Z1774" s="6" t="str">
        <f t="shared" si="233"/>
        <v>Wednesday</v>
      </c>
    </row>
    <row r="1775" spans="1:26" x14ac:dyDescent="0.25">
      <c r="A1775" s="6">
        <f t="shared" si="228"/>
        <v>1774</v>
      </c>
      <c r="B1775" s="6" t="s">
        <v>2306</v>
      </c>
      <c r="C1775" s="7">
        <v>45870</v>
      </c>
      <c r="D1775" s="7">
        <v>45875</v>
      </c>
      <c r="E1775" s="24">
        <v>287.7</v>
      </c>
      <c r="F1775" s="26">
        <f t="shared" si="229"/>
        <v>287.7</v>
      </c>
      <c r="G1775" s="8">
        <v>336718</v>
      </c>
      <c r="H1775" s="8"/>
      <c r="I1775" s="8">
        <v>1</v>
      </c>
      <c r="J1775" s="8">
        <v>1</v>
      </c>
      <c r="K1775" s="8">
        <f t="shared" si="230"/>
        <v>0</v>
      </c>
      <c r="L1775" s="6" t="s">
        <v>2364</v>
      </c>
      <c r="M1775" s="7">
        <v>45880</v>
      </c>
      <c r="N1775" s="9">
        <v>47778.75</v>
      </c>
      <c r="O1775" s="6" t="s">
        <v>212</v>
      </c>
      <c r="P1775" s="54">
        <v>58154307046</v>
      </c>
      <c r="Q1775" s="54" t="s">
        <v>46</v>
      </c>
      <c r="R1775" s="10">
        <v>4</v>
      </c>
      <c r="S1775" s="40"/>
      <c r="T1775" s="6" t="s">
        <v>24</v>
      </c>
      <c r="U1775" s="6" t="str">
        <f>VLOOKUP(O1775,'Customer List'!B:C,2,)</f>
        <v>Hyderabad</v>
      </c>
      <c r="V1775" s="47"/>
      <c r="W1775" s="7">
        <v>45881</v>
      </c>
      <c r="X1775" s="6">
        <f t="shared" si="231"/>
        <v>1</v>
      </c>
      <c r="Y1775" s="6" t="str">
        <f t="shared" si="232"/>
        <v>Monday</v>
      </c>
      <c r="Z1775" s="6" t="str">
        <f t="shared" si="233"/>
        <v>Tuesday</v>
      </c>
    </row>
    <row r="1776" spans="1:26" x14ac:dyDescent="0.25">
      <c r="A1776" s="6">
        <f t="shared" si="228"/>
        <v>1775</v>
      </c>
      <c r="B1776" s="6" t="s">
        <v>2306</v>
      </c>
      <c r="C1776" s="7">
        <v>45870</v>
      </c>
      <c r="D1776" s="7">
        <v>45875</v>
      </c>
      <c r="E1776" s="24">
        <v>153</v>
      </c>
      <c r="F1776" s="26">
        <f t="shared" si="229"/>
        <v>306</v>
      </c>
      <c r="G1776" s="8">
        <v>303529</v>
      </c>
      <c r="H1776" s="8"/>
      <c r="I1776" s="8">
        <v>2</v>
      </c>
      <c r="J1776" s="8">
        <v>2</v>
      </c>
      <c r="K1776" s="8">
        <f t="shared" si="230"/>
        <v>0</v>
      </c>
      <c r="L1776" s="6" t="s">
        <v>2331</v>
      </c>
      <c r="M1776" s="7">
        <v>45877</v>
      </c>
      <c r="N1776" s="9">
        <v>46165.2</v>
      </c>
      <c r="O1776" s="6" t="s">
        <v>659</v>
      </c>
      <c r="P1776" s="54" t="s">
        <v>2096</v>
      </c>
      <c r="Q1776" s="54" t="s">
        <v>643</v>
      </c>
      <c r="R1776" s="10">
        <v>4</v>
      </c>
      <c r="S1776" s="40"/>
      <c r="T1776" s="6" t="s">
        <v>24</v>
      </c>
      <c r="U1776" s="6" t="str">
        <f>VLOOKUP(O1776,'Customer List'!B:C,2,)</f>
        <v>Delhi</v>
      </c>
      <c r="V1776" s="47"/>
      <c r="W1776" s="7"/>
      <c r="X1776" s="6" t="str">
        <f t="shared" si="231"/>
        <v/>
      </c>
      <c r="Y1776" s="6" t="str">
        <f t="shared" si="232"/>
        <v>Friday</v>
      </c>
      <c r="Z1776" s="6" t="str">
        <f t="shared" si="233"/>
        <v/>
      </c>
    </row>
    <row r="1777" spans="1:26" x14ac:dyDescent="0.25">
      <c r="A1777" s="6">
        <f t="shared" si="228"/>
        <v>1776</v>
      </c>
      <c r="B1777" s="6" t="s">
        <v>2306</v>
      </c>
      <c r="C1777" s="7">
        <v>45870</v>
      </c>
      <c r="D1777" s="7">
        <v>45875</v>
      </c>
      <c r="E1777" s="24">
        <v>107.1</v>
      </c>
      <c r="F1777" s="26">
        <f t="shared" si="229"/>
        <v>107.1</v>
      </c>
      <c r="G1777" s="8">
        <v>345005</v>
      </c>
      <c r="H1777" s="8"/>
      <c r="I1777" s="8">
        <v>1</v>
      </c>
      <c r="J1777" s="8">
        <v>1</v>
      </c>
      <c r="K1777" s="8">
        <f t="shared" si="230"/>
        <v>0</v>
      </c>
      <c r="L1777" s="6" t="s">
        <v>2380</v>
      </c>
      <c r="M1777" s="7">
        <v>45881</v>
      </c>
      <c r="N1777" s="9">
        <v>22529.25</v>
      </c>
      <c r="O1777" s="6" t="s">
        <v>36</v>
      </c>
      <c r="P1777" s="54" t="s">
        <v>2096</v>
      </c>
      <c r="Q1777" s="54" t="s">
        <v>643</v>
      </c>
      <c r="R1777" s="10">
        <v>4</v>
      </c>
      <c r="S1777" s="40"/>
      <c r="T1777" s="6" t="s">
        <v>24</v>
      </c>
      <c r="U1777" s="6" t="str">
        <f>VLOOKUP(O1777,'Customer List'!B:C,2,)</f>
        <v>Delhi</v>
      </c>
      <c r="V1777" s="47"/>
      <c r="W1777" s="7"/>
      <c r="X1777" s="6" t="str">
        <f t="shared" si="231"/>
        <v/>
      </c>
      <c r="Y1777" s="6" t="str">
        <f t="shared" si="232"/>
        <v>Tuesday</v>
      </c>
      <c r="Z1777" s="6" t="str">
        <f t="shared" si="233"/>
        <v/>
      </c>
    </row>
    <row r="1778" spans="1:26" x14ac:dyDescent="0.25">
      <c r="A1778" s="6">
        <f t="shared" si="228"/>
        <v>1777</v>
      </c>
      <c r="B1778" s="6" t="s">
        <v>2306</v>
      </c>
      <c r="C1778" s="7">
        <v>45870</v>
      </c>
      <c r="D1778" s="7">
        <v>45875</v>
      </c>
      <c r="E1778" s="24">
        <v>318</v>
      </c>
      <c r="F1778" s="26">
        <f t="shared" si="229"/>
        <v>318</v>
      </c>
      <c r="G1778" s="8">
        <v>345030</v>
      </c>
      <c r="H1778" s="8"/>
      <c r="I1778" s="8">
        <v>1</v>
      </c>
      <c r="J1778" s="8">
        <v>1</v>
      </c>
      <c r="K1778" s="8">
        <f t="shared" si="230"/>
        <v>0</v>
      </c>
      <c r="L1778" s="6" t="s">
        <v>2349</v>
      </c>
      <c r="M1778" s="7">
        <v>45880</v>
      </c>
      <c r="N1778" s="9">
        <v>39432</v>
      </c>
      <c r="O1778" s="6" t="s">
        <v>906</v>
      </c>
      <c r="P1778" s="54">
        <v>58154307190</v>
      </c>
      <c r="Q1778" s="54" t="s">
        <v>46</v>
      </c>
      <c r="R1778" s="10">
        <v>4</v>
      </c>
      <c r="S1778" s="40"/>
      <c r="T1778" s="6" t="s">
        <v>24</v>
      </c>
      <c r="U1778" s="6" t="str">
        <f>VLOOKUP(O1778,'Customer List'!B:C,2,)</f>
        <v>Banglore</v>
      </c>
      <c r="V1778" s="47"/>
      <c r="W1778" s="7">
        <v>45881</v>
      </c>
      <c r="X1778" s="6">
        <f t="shared" si="231"/>
        <v>1</v>
      </c>
      <c r="Y1778" s="6" t="str">
        <f t="shared" si="232"/>
        <v>Monday</v>
      </c>
      <c r="Z1778" s="6" t="str">
        <f t="shared" si="233"/>
        <v>Tuesday</v>
      </c>
    </row>
    <row r="1779" spans="1:26" x14ac:dyDescent="0.25">
      <c r="A1779" s="6">
        <f t="shared" si="228"/>
        <v>1778</v>
      </c>
      <c r="B1779" s="6" t="s">
        <v>2306</v>
      </c>
      <c r="C1779" s="7">
        <v>45870</v>
      </c>
      <c r="D1779" s="7">
        <v>45875</v>
      </c>
      <c r="E1779" s="24">
        <v>176.4</v>
      </c>
      <c r="F1779" s="26">
        <f t="shared" si="229"/>
        <v>176.4</v>
      </c>
      <c r="G1779" s="8">
        <v>348206</v>
      </c>
      <c r="H1779" s="8"/>
      <c r="I1779" s="8">
        <v>1</v>
      </c>
      <c r="J1779" s="8">
        <v>1</v>
      </c>
      <c r="K1779" s="8">
        <f t="shared" si="230"/>
        <v>0</v>
      </c>
      <c r="L1779" s="6" t="s">
        <v>2328</v>
      </c>
      <c r="M1779" s="7">
        <v>45876</v>
      </c>
      <c r="N1779" s="9">
        <v>23940</v>
      </c>
      <c r="O1779" s="6" t="s">
        <v>219</v>
      </c>
      <c r="P1779" s="54"/>
      <c r="Q1779" s="54"/>
      <c r="R1779" s="10">
        <v>4</v>
      </c>
      <c r="S1779" s="40"/>
      <c r="T1779" s="6" t="s">
        <v>24</v>
      </c>
      <c r="U1779" s="6" t="str">
        <f>VLOOKUP(O1779,'Customer List'!B:C,2,)</f>
        <v>Delhi</v>
      </c>
      <c r="V1779" s="47"/>
      <c r="W1779" s="7"/>
      <c r="X1779" s="6" t="str">
        <f t="shared" si="231"/>
        <v/>
      </c>
      <c r="Y1779" s="6" t="str">
        <f t="shared" si="232"/>
        <v>Thursday</v>
      </c>
      <c r="Z1779" s="6" t="str">
        <f t="shared" si="233"/>
        <v/>
      </c>
    </row>
    <row r="1780" spans="1:26" x14ac:dyDescent="0.25">
      <c r="A1780" s="6">
        <f t="shared" si="228"/>
        <v>1779</v>
      </c>
      <c r="B1780" s="6" t="s">
        <v>2306</v>
      </c>
      <c r="C1780" s="7">
        <v>45870</v>
      </c>
      <c r="D1780" s="7">
        <v>45875</v>
      </c>
      <c r="E1780" s="24">
        <v>90.3</v>
      </c>
      <c r="F1780" s="26">
        <f t="shared" si="229"/>
        <v>90.3</v>
      </c>
      <c r="G1780" s="8">
        <v>350305</v>
      </c>
      <c r="H1780" s="8"/>
      <c r="I1780" s="8">
        <v>1</v>
      </c>
      <c r="J1780" s="8">
        <v>1</v>
      </c>
      <c r="K1780" s="8">
        <f t="shared" si="230"/>
        <v>0</v>
      </c>
      <c r="L1780" s="6" t="s">
        <v>2338</v>
      </c>
      <c r="M1780" s="7">
        <v>45880</v>
      </c>
      <c r="N1780" s="9">
        <v>11029.5</v>
      </c>
      <c r="O1780" s="6" t="s">
        <v>248</v>
      </c>
      <c r="P1780" s="54">
        <v>58154307621</v>
      </c>
      <c r="Q1780" s="54" t="s">
        <v>46</v>
      </c>
      <c r="R1780" s="10">
        <v>4</v>
      </c>
      <c r="S1780" s="40"/>
      <c r="T1780" s="6" t="s">
        <v>24</v>
      </c>
      <c r="U1780" s="6" t="str">
        <f>VLOOKUP(O1780,'Customer List'!B:C,2,)</f>
        <v>Mumbai</v>
      </c>
      <c r="V1780" s="47"/>
      <c r="W1780" s="7">
        <v>45881</v>
      </c>
      <c r="X1780" s="6">
        <f t="shared" si="231"/>
        <v>1</v>
      </c>
      <c r="Y1780" s="6" t="str">
        <f t="shared" si="232"/>
        <v>Monday</v>
      </c>
      <c r="Z1780" s="6" t="str">
        <f t="shared" si="233"/>
        <v>Tuesday</v>
      </c>
    </row>
    <row r="1781" spans="1:26" x14ac:dyDescent="0.25">
      <c r="A1781" s="6">
        <f t="shared" si="228"/>
        <v>1780</v>
      </c>
      <c r="B1781" s="6" t="s">
        <v>2306</v>
      </c>
      <c r="C1781" s="7">
        <v>45870</v>
      </c>
      <c r="D1781" s="7">
        <v>45875</v>
      </c>
      <c r="E1781" s="24">
        <v>142.5</v>
      </c>
      <c r="F1781" s="26">
        <f t="shared" si="229"/>
        <v>285</v>
      </c>
      <c r="G1781" s="8">
        <v>344007</v>
      </c>
      <c r="H1781" s="8"/>
      <c r="I1781" s="8">
        <v>2</v>
      </c>
      <c r="J1781" s="8">
        <v>2</v>
      </c>
      <c r="K1781" s="8">
        <f t="shared" si="230"/>
        <v>0</v>
      </c>
      <c r="L1781" s="6" t="s">
        <v>2331</v>
      </c>
      <c r="M1781" s="7">
        <v>45877</v>
      </c>
      <c r="N1781" s="9">
        <v>42996</v>
      </c>
      <c r="O1781" s="6" t="s">
        <v>659</v>
      </c>
      <c r="P1781" s="54" t="s">
        <v>2096</v>
      </c>
      <c r="Q1781" s="54" t="s">
        <v>643</v>
      </c>
      <c r="R1781" s="10">
        <v>4</v>
      </c>
      <c r="S1781" s="40"/>
      <c r="T1781" s="6" t="s">
        <v>24</v>
      </c>
      <c r="U1781" s="6" t="str">
        <f>VLOOKUP(O1781,'Customer List'!B:C,2,)</f>
        <v>Delhi</v>
      </c>
      <c r="V1781" s="47"/>
      <c r="W1781" s="7"/>
      <c r="X1781" s="6" t="str">
        <f t="shared" si="231"/>
        <v/>
      </c>
      <c r="Y1781" s="6" t="str">
        <f t="shared" si="232"/>
        <v>Friday</v>
      </c>
      <c r="Z1781" s="6" t="str">
        <f t="shared" si="233"/>
        <v/>
      </c>
    </row>
    <row r="1782" spans="1:26" x14ac:dyDescent="0.25">
      <c r="A1782" s="6">
        <f t="shared" si="228"/>
        <v>1781</v>
      </c>
      <c r="B1782" s="6" t="s">
        <v>2306</v>
      </c>
      <c r="C1782" s="7">
        <v>45870</v>
      </c>
      <c r="D1782" s="7">
        <v>45875</v>
      </c>
      <c r="E1782" s="24">
        <v>277.2</v>
      </c>
      <c r="F1782" s="26">
        <f t="shared" si="229"/>
        <v>277.2</v>
      </c>
      <c r="G1782" s="8">
        <v>359004</v>
      </c>
      <c r="H1782" s="8"/>
      <c r="I1782" s="8">
        <v>1</v>
      </c>
      <c r="J1782" s="8">
        <v>1</v>
      </c>
      <c r="K1782" s="8">
        <f t="shared" si="230"/>
        <v>0</v>
      </c>
      <c r="L1782" s="6" t="s">
        <v>2343</v>
      </c>
      <c r="M1782" s="7">
        <v>45880</v>
      </c>
      <c r="N1782" s="9">
        <v>41580</v>
      </c>
      <c r="O1782" s="6" t="s">
        <v>627</v>
      </c>
      <c r="P1782" s="54">
        <v>58154309220</v>
      </c>
      <c r="Q1782" s="54" t="s">
        <v>46</v>
      </c>
      <c r="R1782" s="10">
        <v>4</v>
      </c>
      <c r="S1782" s="40"/>
      <c r="T1782" s="6" t="s">
        <v>24</v>
      </c>
      <c r="U1782" s="6" t="str">
        <f>VLOOKUP(O1782,'Customer List'!B:C,2,)</f>
        <v>Hyderabad</v>
      </c>
      <c r="V1782" s="47"/>
      <c r="W1782" s="7">
        <v>45881</v>
      </c>
      <c r="X1782" s="6">
        <f t="shared" si="231"/>
        <v>1</v>
      </c>
      <c r="Y1782" s="6" t="str">
        <f t="shared" si="232"/>
        <v>Monday</v>
      </c>
      <c r="Z1782" s="6" t="str">
        <f t="shared" si="233"/>
        <v>Tuesday</v>
      </c>
    </row>
    <row r="1783" spans="1:26" x14ac:dyDescent="0.25">
      <c r="A1783" s="6">
        <f t="shared" si="228"/>
        <v>1782</v>
      </c>
      <c r="B1783" s="6" t="s">
        <v>2306</v>
      </c>
      <c r="C1783" s="7">
        <v>45870</v>
      </c>
      <c r="D1783" s="7">
        <v>45875</v>
      </c>
      <c r="E1783" s="24">
        <v>86.8</v>
      </c>
      <c r="F1783" s="26">
        <f t="shared" si="229"/>
        <v>86.8</v>
      </c>
      <c r="G1783" s="8">
        <v>354511</v>
      </c>
      <c r="H1783" s="8"/>
      <c r="I1783" s="8">
        <v>1</v>
      </c>
      <c r="J1783" s="8">
        <v>1</v>
      </c>
      <c r="K1783" s="8">
        <f t="shared" si="230"/>
        <v>0</v>
      </c>
      <c r="L1783" s="6" t="s">
        <v>2331</v>
      </c>
      <c r="M1783" s="7">
        <v>45877</v>
      </c>
      <c r="N1783" s="9">
        <v>12493</v>
      </c>
      <c r="O1783" s="6" t="s">
        <v>659</v>
      </c>
      <c r="P1783" s="54" t="s">
        <v>2096</v>
      </c>
      <c r="Q1783" s="54" t="s">
        <v>643</v>
      </c>
      <c r="R1783" s="10">
        <v>4</v>
      </c>
      <c r="S1783" s="40"/>
      <c r="T1783" s="6" t="s">
        <v>24</v>
      </c>
      <c r="U1783" s="6" t="str">
        <f>VLOOKUP(O1783,'Customer List'!B:C,2,)</f>
        <v>Delhi</v>
      </c>
      <c r="V1783" s="47"/>
      <c r="W1783" s="7"/>
      <c r="X1783" s="6" t="str">
        <f t="shared" si="231"/>
        <v/>
      </c>
      <c r="Y1783" s="6" t="str">
        <f t="shared" si="232"/>
        <v>Friday</v>
      </c>
      <c r="Z1783" s="6" t="str">
        <f t="shared" si="233"/>
        <v/>
      </c>
    </row>
    <row r="1784" spans="1:26" x14ac:dyDescent="0.25">
      <c r="A1784" s="6">
        <f t="shared" si="228"/>
        <v>1783</v>
      </c>
      <c r="B1784" s="6" t="s">
        <v>2306</v>
      </c>
      <c r="C1784" s="7">
        <v>45870</v>
      </c>
      <c r="D1784" s="7">
        <v>45875</v>
      </c>
      <c r="E1784" s="24">
        <v>96.600000000000009</v>
      </c>
      <c r="F1784" s="26">
        <f t="shared" si="229"/>
        <v>289.8</v>
      </c>
      <c r="G1784" s="8">
        <v>363004</v>
      </c>
      <c r="H1784" s="8"/>
      <c r="I1784" s="8">
        <v>3</v>
      </c>
      <c r="J1784" s="8">
        <v>3</v>
      </c>
      <c r="K1784" s="8">
        <f t="shared" si="230"/>
        <v>0</v>
      </c>
      <c r="L1784" s="6" t="s">
        <v>2351</v>
      </c>
      <c r="M1784" s="7">
        <v>45880</v>
      </c>
      <c r="N1784" s="9">
        <v>44919</v>
      </c>
      <c r="O1784" s="6" t="s">
        <v>304</v>
      </c>
      <c r="P1784" s="54">
        <v>58154306766</v>
      </c>
      <c r="Q1784" s="54" t="s">
        <v>46</v>
      </c>
      <c r="R1784" s="10">
        <v>4</v>
      </c>
      <c r="S1784" s="40"/>
      <c r="T1784" s="6" t="s">
        <v>24</v>
      </c>
      <c r="U1784" s="6" t="str">
        <f>VLOOKUP(O1784,'Customer List'!B:C,2,)</f>
        <v>Banglore</v>
      </c>
      <c r="V1784" s="47"/>
      <c r="W1784" s="7">
        <v>45881</v>
      </c>
      <c r="X1784" s="6">
        <f t="shared" si="231"/>
        <v>1</v>
      </c>
      <c r="Y1784" s="6" t="str">
        <f t="shared" si="232"/>
        <v>Monday</v>
      </c>
      <c r="Z1784" s="6" t="str">
        <f t="shared" si="233"/>
        <v>Tuesday</v>
      </c>
    </row>
    <row r="1785" spans="1:26" x14ac:dyDescent="0.25">
      <c r="A1785" s="6">
        <f t="shared" si="228"/>
        <v>1784</v>
      </c>
      <c r="B1785" s="6" t="s">
        <v>2306</v>
      </c>
      <c r="C1785" s="7">
        <v>45870</v>
      </c>
      <c r="D1785" s="7">
        <v>45875</v>
      </c>
      <c r="E1785" s="24">
        <v>283.5</v>
      </c>
      <c r="F1785" s="26">
        <f t="shared" si="229"/>
        <v>283.5</v>
      </c>
      <c r="G1785" s="8">
        <v>366708</v>
      </c>
      <c r="H1785" s="8"/>
      <c r="I1785" s="8">
        <v>1</v>
      </c>
      <c r="J1785" s="8">
        <v>1</v>
      </c>
      <c r="K1785" s="8">
        <f t="shared" si="230"/>
        <v>0</v>
      </c>
      <c r="L1785" s="6" t="s">
        <v>2469</v>
      </c>
      <c r="M1785" s="7">
        <v>45876</v>
      </c>
      <c r="N1785" s="9">
        <v>0</v>
      </c>
      <c r="O1785" s="6" t="s">
        <v>631</v>
      </c>
      <c r="P1785" s="54" t="s">
        <v>1144</v>
      </c>
      <c r="Q1785" s="54" t="s">
        <v>1144</v>
      </c>
      <c r="R1785" s="10">
        <v>4</v>
      </c>
      <c r="S1785" s="40" t="s">
        <v>2324</v>
      </c>
      <c r="T1785" s="6" t="s">
        <v>24</v>
      </c>
      <c r="U1785" s="6" t="str">
        <f>VLOOKUP(O1785,'Customer List'!B:C,2,)</f>
        <v>Delhi</v>
      </c>
      <c r="V1785" s="47"/>
      <c r="W1785" s="7"/>
      <c r="X1785" s="6" t="str">
        <f t="shared" si="231"/>
        <v/>
      </c>
      <c r="Y1785" s="6" t="str">
        <f t="shared" si="232"/>
        <v>Thursday</v>
      </c>
      <c r="Z1785" s="6" t="str">
        <f t="shared" si="233"/>
        <v/>
      </c>
    </row>
    <row r="1786" spans="1:26" x14ac:dyDescent="0.25">
      <c r="A1786" s="6">
        <f t="shared" si="228"/>
        <v>1785</v>
      </c>
      <c r="B1786" s="6" t="s">
        <v>2306</v>
      </c>
      <c r="C1786" s="7">
        <v>45870</v>
      </c>
      <c r="D1786" s="7">
        <v>45875</v>
      </c>
      <c r="E1786" s="24">
        <v>112.7</v>
      </c>
      <c r="F1786" s="26">
        <f t="shared" ref="F1786:F1810" si="234">E1786*I1786</f>
        <v>112.7</v>
      </c>
      <c r="G1786" s="8">
        <v>369211</v>
      </c>
      <c r="H1786" s="8"/>
      <c r="I1786" s="8">
        <v>1</v>
      </c>
      <c r="J1786" s="8">
        <v>1</v>
      </c>
      <c r="K1786" s="8">
        <f t="shared" ref="K1786:K1810" si="235">I1786-J1786</f>
        <v>0</v>
      </c>
      <c r="L1786" s="6" t="s">
        <v>2380</v>
      </c>
      <c r="M1786" s="7">
        <v>45881</v>
      </c>
      <c r="N1786" s="9">
        <v>23707.25</v>
      </c>
      <c r="O1786" s="6" t="s">
        <v>36</v>
      </c>
      <c r="P1786" s="54" t="s">
        <v>2096</v>
      </c>
      <c r="Q1786" s="54" t="s">
        <v>643</v>
      </c>
      <c r="R1786" s="10">
        <v>4</v>
      </c>
      <c r="S1786" s="40"/>
      <c r="T1786" s="6" t="s">
        <v>24</v>
      </c>
      <c r="U1786" s="6" t="str">
        <f>VLOOKUP(O1786,'Customer List'!B:C,2,)</f>
        <v>Delhi</v>
      </c>
      <c r="V1786" s="47"/>
      <c r="W1786" s="7"/>
      <c r="X1786" s="6" t="str">
        <f t="shared" ref="X1786:X1810" si="236">IF(W1786="", "", W1786-M1786)</f>
        <v/>
      </c>
      <c r="Y1786" s="6" t="str">
        <f t="shared" ref="Y1786:Y1810" si="237">IF(M1786="", "", TEXT(M1786, "dddd"))</f>
        <v>Tuesday</v>
      </c>
      <c r="Z1786" s="6" t="str">
        <f t="shared" ref="Z1786:Z1810" si="238">IF(W1786="", "", TEXT(W1786, "dddd"))</f>
        <v/>
      </c>
    </row>
    <row r="1787" spans="1:26" x14ac:dyDescent="0.25">
      <c r="A1787" s="6">
        <f t="shared" si="228"/>
        <v>1786</v>
      </c>
      <c r="B1787" s="6" t="s">
        <v>2306</v>
      </c>
      <c r="C1787" s="7">
        <v>45870</v>
      </c>
      <c r="D1787" s="7">
        <v>45875</v>
      </c>
      <c r="E1787" s="24">
        <v>131.6</v>
      </c>
      <c r="F1787" s="26">
        <f t="shared" si="234"/>
        <v>131.6</v>
      </c>
      <c r="G1787" s="8">
        <v>372733</v>
      </c>
      <c r="H1787" s="8"/>
      <c r="I1787" s="8">
        <v>1</v>
      </c>
      <c r="J1787" s="8">
        <v>1</v>
      </c>
      <c r="K1787" s="8">
        <f t="shared" si="235"/>
        <v>0</v>
      </c>
      <c r="L1787" s="6" t="s">
        <v>2380</v>
      </c>
      <c r="M1787" s="7">
        <v>45881</v>
      </c>
      <c r="N1787" s="9">
        <v>27683</v>
      </c>
      <c r="O1787" s="6" t="s">
        <v>36</v>
      </c>
      <c r="P1787" s="54" t="s">
        <v>2096</v>
      </c>
      <c r="Q1787" s="54" t="s">
        <v>643</v>
      </c>
      <c r="R1787" s="10">
        <v>4</v>
      </c>
      <c r="S1787" s="40"/>
      <c r="T1787" s="6" t="s">
        <v>24</v>
      </c>
      <c r="U1787" s="6" t="str">
        <f>VLOOKUP(O1787,'Customer List'!B:C,2,)</f>
        <v>Delhi</v>
      </c>
      <c r="V1787" s="47"/>
      <c r="W1787" s="7"/>
      <c r="X1787" s="6" t="str">
        <f t="shared" si="236"/>
        <v/>
      </c>
      <c r="Y1787" s="6" t="str">
        <f t="shared" si="237"/>
        <v>Tuesday</v>
      </c>
      <c r="Z1787" s="6" t="str">
        <f t="shared" si="238"/>
        <v/>
      </c>
    </row>
    <row r="1788" spans="1:26" x14ac:dyDescent="0.25">
      <c r="A1788" s="6">
        <f t="shared" si="228"/>
        <v>1787</v>
      </c>
      <c r="B1788" s="6" t="s">
        <v>2306</v>
      </c>
      <c r="C1788" s="7">
        <v>45870</v>
      </c>
      <c r="D1788" s="7">
        <v>45875</v>
      </c>
      <c r="E1788" s="24">
        <v>217</v>
      </c>
      <c r="F1788" s="26">
        <f t="shared" si="234"/>
        <v>217</v>
      </c>
      <c r="G1788" s="8">
        <v>376310</v>
      </c>
      <c r="H1788" s="8"/>
      <c r="I1788" s="8">
        <v>1</v>
      </c>
      <c r="J1788" s="8">
        <v>1</v>
      </c>
      <c r="K1788" s="8">
        <f t="shared" si="235"/>
        <v>0</v>
      </c>
      <c r="L1788" s="6" t="s">
        <v>2385</v>
      </c>
      <c r="M1788" s="7">
        <v>45882</v>
      </c>
      <c r="N1788" s="9">
        <v>0</v>
      </c>
      <c r="O1788" s="6" t="s">
        <v>631</v>
      </c>
      <c r="P1788" s="54" t="s">
        <v>2096</v>
      </c>
      <c r="Q1788" s="54" t="s">
        <v>643</v>
      </c>
      <c r="R1788" s="10">
        <v>4</v>
      </c>
      <c r="S1788" s="40" t="s">
        <v>2386</v>
      </c>
      <c r="T1788" s="6" t="s">
        <v>24</v>
      </c>
      <c r="U1788" s="6" t="str">
        <f>VLOOKUP(O1788,'Customer List'!B:C,2,)</f>
        <v>Delhi</v>
      </c>
      <c r="V1788" s="47"/>
      <c r="W1788" s="7"/>
      <c r="X1788" s="6" t="str">
        <f t="shared" si="236"/>
        <v/>
      </c>
      <c r="Y1788" s="6" t="str">
        <f t="shared" si="237"/>
        <v>Wednesday</v>
      </c>
      <c r="Z1788" s="6" t="str">
        <f t="shared" si="238"/>
        <v/>
      </c>
    </row>
    <row r="1789" spans="1:26" x14ac:dyDescent="0.25">
      <c r="A1789" s="6">
        <f t="shared" si="228"/>
        <v>1788</v>
      </c>
      <c r="B1789" s="6" t="s">
        <v>2306</v>
      </c>
      <c r="C1789" s="7">
        <v>45870</v>
      </c>
      <c r="D1789" s="7">
        <v>45875</v>
      </c>
      <c r="E1789" s="24">
        <v>196</v>
      </c>
      <c r="F1789" s="26">
        <f t="shared" si="234"/>
        <v>196</v>
      </c>
      <c r="G1789" s="8">
        <v>378606</v>
      </c>
      <c r="H1789" s="8"/>
      <c r="I1789" s="8">
        <v>1</v>
      </c>
      <c r="J1789" s="8">
        <v>1</v>
      </c>
      <c r="K1789" s="8">
        <f t="shared" si="235"/>
        <v>0</v>
      </c>
      <c r="L1789" s="6" t="s">
        <v>2588</v>
      </c>
      <c r="M1789" s="7">
        <v>45894</v>
      </c>
      <c r="N1789" s="9">
        <v>36890</v>
      </c>
      <c r="O1789" s="6" t="s">
        <v>631</v>
      </c>
      <c r="P1789" s="54" t="s">
        <v>2096</v>
      </c>
      <c r="Q1789" s="54" t="s">
        <v>643</v>
      </c>
      <c r="R1789" s="10">
        <v>4</v>
      </c>
      <c r="S1789" s="40" t="s">
        <v>2589</v>
      </c>
      <c r="T1789" s="6" t="s">
        <v>24</v>
      </c>
      <c r="U1789" s="6" t="str">
        <f>VLOOKUP(O1789,'Customer List'!B:C,2,)</f>
        <v>Delhi</v>
      </c>
      <c r="V1789" s="47"/>
      <c r="W1789" s="7"/>
      <c r="X1789" s="6" t="str">
        <f t="shared" si="236"/>
        <v/>
      </c>
      <c r="Y1789" s="6" t="str">
        <f t="shared" si="237"/>
        <v>Monday</v>
      </c>
      <c r="Z1789" s="6" t="str">
        <f t="shared" si="238"/>
        <v/>
      </c>
    </row>
    <row r="1790" spans="1:26" x14ac:dyDescent="0.25">
      <c r="A1790" s="6">
        <f t="shared" si="228"/>
        <v>1789</v>
      </c>
      <c r="B1790" s="6" t="s">
        <v>2306</v>
      </c>
      <c r="C1790" s="7">
        <v>45870</v>
      </c>
      <c r="D1790" s="7">
        <v>45875</v>
      </c>
      <c r="E1790" s="24">
        <v>196</v>
      </c>
      <c r="F1790" s="26">
        <f t="shared" si="234"/>
        <v>196</v>
      </c>
      <c r="G1790" s="8">
        <v>378606</v>
      </c>
      <c r="H1790" s="8"/>
      <c r="I1790" s="8">
        <v>1</v>
      </c>
      <c r="J1790" s="8">
        <v>1</v>
      </c>
      <c r="K1790" s="8">
        <f t="shared" si="235"/>
        <v>0</v>
      </c>
      <c r="L1790" s="6" t="s">
        <v>2316</v>
      </c>
      <c r="M1790" s="7">
        <v>45875</v>
      </c>
      <c r="N1790" s="9">
        <v>30380</v>
      </c>
      <c r="O1790" s="6" t="s">
        <v>197</v>
      </c>
      <c r="P1790" s="54" t="s">
        <v>2319</v>
      </c>
      <c r="Q1790" s="54" t="s">
        <v>46</v>
      </c>
      <c r="R1790" s="10">
        <v>4</v>
      </c>
      <c r="S1790" s="40"/>
      <c r="T1790" s="6" t="s">
        <v>24</v>
      </c>
      <c r="U1790" s="6" t="str">
        <f>VLOOKUP(O1790,'Customer List'!B:C,2,)</f>
        <v>Chandigarh</v>
      </c>
      <c r="V1790" s="47"/>
      <c r="W1790" s="7">
        <v>45877</v>
      </c>
      <c r="X1790" s="6">
        <f t="shared" si="236"/>
        <v>2</v>
      </c>
      <c r="Y1790" s="6" t="str">
        <f t="shared" si="237"/>
        <v>Wednesday</v>
      </c>
      <c r="Z1790" s="6" t="str">
        <f t="shared" si="238"/>
        <v>Friday</v>
      </c>
    </row>
    <row r="1791" spans="1:26" x14ac:dyDescent="0.25">
      <c r="A1791" s="6">
        <f t="shared" si="228"/>
        <v>1790</v>
      </c>
      <c r="B1791" s="6" t="s">
        <v>2306</v>
      </c>
      <c r="C1791" s="7">
        <v>45870</v>
      </c>
      <c r="D1791" s="7">
        <v>45875</v>
      </c>
      <c r="E1791" s="24">
        <v>74.2</v>
      </c>
      <c r="F1791" s="26">
        <f t="shared" si="234"/>
        <v>74.2</v>
      </c>
      <c r="G1791" s="8">
        <v>400108</v>
      </c>
      <c r="H1791" s="8"/>
      <c r="I1791" s="8">
        <v>1</v>
      </c>
      <c r="J1791" s="8">
        <v>1</v>
      </c>
      <c r="K1791" s="8">
        <f t="shared" si="235"/>
        <v>0</v>
      </c>
      <c r="L1791" s="6" t="s">
        <v>2336</v>
      </c>
      <c r="M1791" s="7">
        <v>45880</v>
      </c>
      <c r="N1791" s="9">
        <v>9858</v>
      </c>
      <c r="O1791" s="6" t="s">
        <v>2070</v>
      </c>
      <c r="P1791" s="54">
        <v>58154309356</v>
      </c>
      <c r="Q1791" s="54" t="s">
        <v>46</v>
      </c>
      <c r="R1791" s="10">
        <v>4</v>
      </c>
      <c r="S1791" s="40"/>
      <c r="T1791" s="6" t="s">
        <v>24</v>
      </c>
      <c r="U1791" s="6" t="str">
        <f>VLOOKUP(O1791,'Customer List'!B:C,2,)</f>
        <v>Banglore</v>
      </c>
      <c r="V1791" s="47"/>
      <c r="W1791" s="7">
        <v>45881</v>
      </c>
      <c r="X1791" s="6">
        <f t="shared" si="236"/>
        <v>1</v>
      </c>
      <c r="Y1791" s="6" t="str">
        <f t="shared" si="237"/>
        <v>Monday</v>
      </c>
      <c r="Z1791" s="6" t="str">
        <f t="shared" si="238"/>
        <v>Tuesday</v>
      </c>
    </row>
    <row r="1792" spans="1:26" x14ac:dyDescent="0.25">
      <c r="A1792" s="6">
        <f t="shared" si="228"/>
        <v>1791</v>
      </c>
      <c r="B1792" s="6" t="s">
        <v>2306</v>
      </c>
      <c r="C1792" s="7">
        <v>45870</v>
      </c>
      <c r="D1792" s="7">
        <v>45875</v>
      </c>
      <c r="E1792" s="24">
        <v>25.9</v>
      </c>
      <c r="F1792" s="26">
        <f t="shared" si="234"/>
        <v>25.9</v>
      </c>
      <c r="G1792" s="8">
        <v>400211</v>
      </c>
      <c r="H1792" s="8"/>
      <c r="I1792" s="8">
        <v>1</v>
      </c>
      <c r="J1792" s="8">
        <v>1</v>
      </c>
      <c r="K1792" s="8">
        <f t="shared" si="235"/>
        <v>0</v>
      </c>
      <c r="L1792" s="6" t="s">
        <v>2350</v>
      </c>
      <c r="M1792" s="7">
        <v>45880</v>
      </c>
      <c r="N1792" s="9">
        <v>4014.5</v>
      </c>
      <c r="O1792" s="6" t="s">
        <v>2308</v>
      </c>
      <c r="P1792" s="54">
        <v>58154307783</v>
      </c>
      <c r="Q1792" s="54" t="s">
        <v>46</v>
      </c>
      <c r="R1792" s="10">
        <v>4</v>
      </c>
      <c r="S1792" s="40"/>
      <c r="T1792" s="6" t="s">
        <v>24</v>
      </c>
      <c r="U1792" s="6" t="str">
        <f>VLOOKUP(O1792,'Customer List'!B:C,2,)</f>
        <v>Ahemedabad</v>
      </c>
      <c r="V1792" s="47"/>
      <c r="W1792" s="7">
        <v>45881</v>
      </c>
      <c r="X1792" s="6">
        <f t="shared" si="236"/>
        <v>1</v>
      </c>
      <c r="Y1792" s="6" t="str">
        <f t="shared" si="237"/>
        <v>Monday</v>
      </c>
      <c r="Z1792" s="6" t="str">
        <f t="shared" si="238"/>
        <v>Tuesday</v>
      </c>
    </row>
    <row r="1793" spans="1:26" x14ac:dyDescent="0.25">
      <c r="A1793" s="6">
        <f t="shared" si="228"/>
        <v>1792</v>
      </c>
      <c r="B1793" s="6" t="s">
        <v>2306</v>
      </c>
      <c r="C1793" s="7">
        <v>45870</v>
      </c>
      <c r="D1793" s="7">
        <v>45875</v>
      </c>
      <c r="E1793" s="24">
        <v>154</v>
      </c>
      <c r="F1793" s="26">
        <f t="shared" si="234"/>
        <v>154</v>
      </c>
      <c r="G1793" s="8">
        <v>420516</v>
      </c>
      <c r="H1793" s="8"/>
      <c r="I1793" s="8">
        <v>1</v>
      </c>
      <c r="J1793" s="8">
        <v>1</v>
      </c>
      <c r="K1793" s="8">
        <f t="shared" si="235"/>
        <v>0</v>
      </c>
      <c r="L1793" s="6" t="s">
        <v>2353</v>
      </c>
      <c r="M1793" s="7">
        <v>45880</v>
      </c>
      <c r="N1793" s="9">
        <v>16711.2</v>
      </c>
      <c r="O1793" s="6" t="s">
        <v>282</v>
      </c>
      <c r="P1793" s="54">
        <v>58154305565</v>
      </c>
      <c r="Q1793" s="54" t="s">
        <v>46</v>
      </c>
      <c r="R1793" s="10">
        <v>4</v>
      </c>
      <c r="S1793" s="40"/>
      <c r="T1793" s="6" t="s">
        <v>24</v>
      </c>
      <c r="U1793" s="6" t="str">
        <f>VLOOKUP(O1793,'Customer List'!B:C,2,)</f>
        <v>Pune</v>
      </c>
      <c r="V1793" s="47"/>
      <c r="W1793" s="7">
        <v>45881</v>
      </c>
      <c r="X1793" s="6">
        <f t="shared" si="236"/>
        <v>1</v>
      </c>
      <c r="Y1793" s="6" t="str">
        <f t="shared" si="237"/>
        <v>Monday</v>
      </c>
      <c r="Z1793" s="6" t="str">
        <f t="shared" si="238"/>
        <v>Tuesday</v>
      </c>
    </row>
    <row r="1794" spans="1:26" x14ac:dyDescent="0.25">
      <c r="A1794" s="6">
        <f t="shared" si="228"/>
        <v>1793</v>
      </c>
      <c r="B1794" s="6" t="s">
        <v>2306</v>
      </c>
      <c r="C1794" s="7">
        <v>45870</v>
      </c>
      <c r="D1794" s="7">
        <v>45875</v>
      </c>
      <c r="E1794" s="24">
        <v>98.7</v>
      </c>
      <c r="F1794" s="26">
        <f t="shared" si="234"/>
        <v>493.5</v>
      </c>
      <c r="G1794" s="8">
        <v>421601</v>
      </c>
      <c r="H1794" s="8"/>
      <c r="I1794" s="8">
        <v>5</v>
      </c>
      <c r="J1794" s="8">
        <v>5</v>
      </c>
      <c r="K1794" s="8">
        <f t="shared" si="235"/>
        <v>0</v>
      </c>
      <c r="L1794" s="6" t="s">
        <v>2343</v>
      </c>
      <c r="M1794" s="7">
        <v>45880</v>
      </c>
      <c r="N1794" s="9">
        <v>74025</v>
      </c>
      <c r="O1794" s="6" t="s">
        <v>627</v>
      </c>
      <c r="P1794" s="54">
        <v>58154309220</v>
      </c>
      <c r="Q1794" s="54" t="s">
        <v>46</v>
      </c>
      <c r="R1794" s="10">
        <v>4</v>
      </c>
      <c r="S1794" s="40"/>
      <c r="T1794" s="6" t="s">
        <v>24</v>
      </c>
      <c r="U1794" s="6" t="str">
        <f>VLOOKUP(O1794,'Customer List'!B:C,2,)</f>
        <v>Hyderabad</v>
      </c>
      <c r="V1794" s="47"/>
      <c r="W1794" s="7">
        <v>45881</v>
      </c>
      <c r="X1794" s="6">
        <f t="shared" si="236"/>
        <v>1</v>
      </c>
      <c r="Y1794" s="6" t="str">
        <f t="shared" si="237"/>
        <v>Monday</v>
      </c>
      <c r="Z1794" s="6" t="str">
        <f t="shared" si="238"/>
        <v>Tuesday</v>
      </c>
    </row>
    <row r="1795" spans="1:26" x14ac:dyDescent="0.25">
      <c r="A1795" s="6">
        <f t="shared" si="228"/>
        <v>1794</v>
      </c>
      <c r="B1795" s="6" t="s">
        <v>2306</v>
      </c>
      <c r="C1795" s="7">
        <v>45870</v>
      </c>
      <c r="D1795" s="7">
        <v>45875</v>
      </c>
      <c r="E1795" s="24">
        <v>62.3</v>
      </c>
      <c r="F1795" s="26">
        <f t="shared" si="234"/>
        <v>124.6</v>
      </c>
      <c r="G1795" s="8">
        <v>425003</v>
      </c>
      <c r="H1795" s="8"/>
      <c r="I1795" s="8">
        <v>2</v>
      </c>
      <c r="J1795" s="8">
        <v>2</v>
      </c>
      <c r="K1795" s="8">
        <f t="shared" si="235"/>
        <v>0</v>
      </c>
      <c r="L1795" s="6" t="s">
        <v>2352</v>
      </c>
      <c r="M1795" s="7">
        <v>45880</v>
      </c>
      <c r="N1795" s="9">
        <v>20692.5</v>
      </c>
      <c r="O1795" s="6" t="s">
        <v>2309</v>
      </c>
      <c r="P1795" s="54">
        <v>58154306641</v>
      </c>
      <c r="Q1795" s="54" t="s">
        <v>46</v>
      </c>
      <c r="R1795" s="10">
        <v>4</v>
      </c>
      <c r="S1795" s="40"/>
      <c r="T1795" s="6" t="s">
        <v>24</v>
      </c>
      <c r="U1795" s="6" t="str">
        <f>VLOOKUP(O1795,'Customer List'!B:C,2,)</f>
        <v>TELANGANA</v>
      </c>
      <c r="V1795" s="47"/>
      <c r="W1795" s="7">
        <v>45881</v>
      </c>
      <c r="X1795" s="6">
        <f t="shared" si="236"/>
        <v>1</v>
      </c>
      <c r="Y1795" s="6" t="str">
        <f t="shared" si="237"/>
        <v>Monday</v>
      </c>
      <c r="Z1795" s="6" t="str">
        <f t="shared" si="238"/>
        <v>Tuesday</v>
      </c>
    </row>
    <row r="1796" spans="1:26" x14ac:dyDescent="0.25">
      <c r="A1796" s="6">
        <f t="shared" si="228"/>
        <v>1795</v>
      </c>
      <c r="B1796" s="6" t="s">
        <v>2306</v>
      </c>
      <c r="C1796" s="7">
        <v>45870</v>
      </c>
      <c r="D1796" s="7">
        <v>45875</v>
      </c>
      <c r="E1796" s="24">
        <v>32.9</v>
      </c>
      <c r="F1796" s="26">
        <f t="shared" si="234"/>
        <v>32.9</v>
      </c>
      <c r="G1796" s="8">
        <v>426101</v>
      </c>
      <c r="H1796" s="8"/>
      <c r="I1796" s="8">
        <v>1</v>
      </c>
      <c r="J1796" s="8">
        <v>1</v>
      </c>
      <c r="K1796" s="8">
        <f t="shared" si="235"/>
        <v>0</v>
      </c>
      <c r="L1796" s="6" t="s">
        <v>2170</v>
      </c>
      <c r="M1796" s="7">
        <v>45880</v>
      </c>
      <c r="N1796" s="9">
        <v>0</v>
      </c>
      <c r="O1796" s="6" t="s">
        <v>2308</v>
      </c>
      <c r="P1796" s="54">
        <v>58154307783</v>
      </c>
      <c r="Q1796" s="54" t="s">
        <v>46</v>
      </c>
      <c r="R1796" s="10">
        <v>4</v>
      </c>
      <c r="S1796" s="40" t="s">
        <v>615</v>
      </c>
      <c r="T1796" s="6" t="s">
        <v>24</v>
      </c>
      <c r="U1796" s="6" t="str">
        <f>VLOOKUP(O1796,'Customer List'!B:C,2,)</f>
        <v>Ahemedabad</v>
      </c>
      <c r="V1796" s="47"/>
      <c r="W1796" s="7">
        <v>45881</v>
      </c>
      <c r="X1796" s="6">
        <f t="shared" si="236"/>
        <v>1</v>
      </c>
      <c r="Y1796" s="6" t="str">
        <f t="shared" si="237"/>
        <v>Monday</v>
      </c>
      <c r="Z1796" s="6" t="str">
        <f t="shared" si="238"/>
        <v>Tuesday</v>
      </c>
    </row>
    <row r="1797" spans="1:26" x14ac:dyDescent="0.25">
      <c r="A1797" s="6">
        <f t="shared" si="228"/>
        <v>1796</v>
      </c>
      <c r="B1797" s="6" t="s">
        <v>2306</v>
      </c>
      <c r="C1797" s="7">
        <v>45870</v>
      </c>
      <c r="D1797" s="7">
        <v>45875</v>
      </c>
      <c r="E1797" s="24">
        <v>37.799999999999997</v>
      </c>
      <c r="F1797" s="26">
        <f t="shared" si="234"/>
        <v>75.599999999999994</v>
      </c>
      <c r="G1797" s="8">
        <v>427401</v>
      </c>
      <c r="H1797" s="8"/>
      <c r="I1797" s="8">
        <v>2</v>
      </c>
      <c r="J1797" s="8">
        <v>2</v>
      </c>
      <c r="K1797" s="8">
        <f t="shared" si="235"/>
        <v>0</v>
      </c>
      <c r="L1797" s="6" t="s">
        <v>2345</v>
      </c>
      <c r="M1797" s="7">
        <v>45880</v>
      </c>
      <c r="N1797" s="9">
        <v>12555</v>
      </c>
      <c r="O1797" s="6" t="s">
        <v>2310</v>
      </c>
      <c r="P1797" s="54">
        <v>58154305893</v>
      </c>
      <c r="Q1797" s="54" t="s">
        <v>46</v>
      </c>
      <c r="R1797" s="10">
        <v>-20</v>
      </c>
      <c r="S1797" s="40"/>
      <c r="T1797" s="6" t="s">
        <v>24</v>
      </c>
      <c r="U1797" s="6" t="str">
        <f>VLOOKUP(O1797,'Customer List'!B:C,2,)</f>
        <v>BANGALORE</v>
      </c>
      <c r="V1797" s="47"/>
      <c r="W1797" s="7">
        <v>45881</v>
      </c>
      <c r="X1797" s="6">
        <f t="shared" si="236"/>
        <v>1</v>
      </c>
      <c r="Y1797" s="6" t="str">
        <f t="shared" si="237"/>
        <v>Monday</v>
      </c>
      <c r="Z1797" s="6" t="str">
        <f t="shared" si="238"/>
        <v>Tuesday</v>
      </c>
    </row>
    <row r="1798" spans="1:26" x14ac:dyDescent="0.25">
      <c r="A1798" s="6">
        <f t="shared" si="228"/>
        <v>1797</v>
      </c>
      <c r="B1798" s="6" t="s">
        <v>2306</v>
      </c>
      <c r="C1798" s="7">
        <v>45870</v>
      </c>
      <c r="D1798" s="7">
        <v>45875</v>
      </c>
      <c r="E1798" s="24">
        <v>154</v>
      </c>
      <c r="F1798" s="26">
        <f t="shared" si="234"/>
        <v>308</v>
      </c>
      <c r="G1798" s="8">
        <v>503808</v>
      </c>
      <c r="H1798" s="8"/>
      <c r="I1798" s="8">
        <v>2</v>
      </c>
      <c r="J1798" s="8">
        <v>2</v>
      </c>
      <c r="K1798" s="8">
        <f t="shared" si="235"/>
        <v>0</v>
      </c>
      <c r="L1798" s="6" t="s">
        <v>2341</v>
      </c>
      <c r="M1798" s="7">
        <v>45880</v>
      </c>
      <c r="N1798" s="9">
        <v>44330</v>
      </c>
      <c r="O1798" s="6" t="s">
        <v>2072</v>
      </c>
      <c r="P1798" s="54">
        <v>58154308424</v>
      </c>
      <c r="Q1798" s="54" t="s">
        <v>46</v>
      </c>
      <c r="R1798" s="10">
        <v>4</v>
      </c>
      <c r="S1798" s="40"/>
      <c r="T1798" s="6" t="s">
        <v>24</v>
      </c>
      <c r="U1798" s="6" t="str">
        <f>VLOOKUP(O1798,'Customer List'!B:C,2,)</f>
        <v>Hyderabad</v>
      </c>
      <c r="V1798" s="47"/>
      <c r="W1798" s="7">
        <v>45881</v>
      </c>
      <c r="X1798" s="6">
        <f t="shared" si="236"/>
        <v>1</v>
      </c>
      <c r="Y1798" s="6" t="str">
        <f t="shared" si="237"/>
        <v>Monday</v>
      </c>
      <c r="Z1798" s="6" t="str">
        <f t="shared" si="238"/>
        <v>Tuesday</v>
      </c>
    </row>
    <row r="1799" spans="1:26" x14ac:dyDescent="0.25">
      <c r="A1799" s="6">
        <f t="shared" si="228"/>
        <v>1798</v>
      </c>
      <c r="B1799" s="6" t="s">
        <v>2306</v>
      </c>
      <c r="C1799" s="7">
        <v>45870</v>
      </c>
      <c r="D1799" s="7">
        <v>45875</v>
      </c>
      <c r="E1799" s="24">
        <v>69.3</v>
      </c>
      <c r="F1799" s="26">
        <f t="shared" si="234"/>
        <v>69.3</v>
      </c>
      <c r="G1799" s="8">
        <v>505806</v>
      </c>
      <c r="H1799" s="8"/>
      <c r="I1799" s="8">
        <v>1</v>
      </c>
      <c r="J1799" s="8">
        <v>1</v>
      </c>
      <c r="K1799" s="8">
        <f t="shared" si="235"/>
        <v>0</v>
      </c>
      <c r="L1799" s="6" t="s">
        <v>2344</v>
      </c>
      <c r="M1799" s="7">
        <v>45880</v>
      </c>
      <c r="N1799" s="9">
        <v>10741</v>
      </c>
      <c r="O1799" s="6" t="s">
        <v>32</v>
      </c>
      <c r="P1799" s="54" t="s">
        <v>2370</v>
      </c>
      <c r="Q1799" s="54" t="s">
        <v>46</v>
      </c>
      <c r="R1799" s="10">
        <v>4</v>
      </c>
      <c r="S1799" s="40"/>
      <c r="T1799" s="6" t="s">
        <v>24</v>
      </c>
      <c r="U1799" s="6" t="str">
        <f>VLOOKUP(O1799,'Customer List'!B:C,2,)</f>
        <v>Chandigarh</v>
      </c>
      <c r="V1799" s="47"/>
      <c r="W1799" s="7">
        <v>45883</v>
      </c>
      <c r="X1799" s="6">
        <f t="shared" si="236"/>
        <v>3</v>
      </c>
      <c r="Y1799" s="6" t="str">
        <f t="shared" si="237"/>
        <v>Monday</v>
      </c>
      <c r="Z1799" s="6" t="str">
        <f t="shared" si="238"/>
        <v>Thursday</v>
      </c>
    </row>
    <row r="1800" spans="1:26" x14ac:dyDescent="0.25">
      <c r="A1800" s="6">
        <f t="shared" si="228"/>
        <v>1799</v>
      </c>
      <c r="B1800" s="6" t="s">
        <v>2306</v>
      </c>
      <c r="C1800" s="7">
        <v>45870</v>
      </c>
      <c r="D1800" s="7">
        <v>45875</v>
      </c>
      <c r="E1800" s="24">
        <v>176.4</v>
      </c>
      <c r="F1800" s="26">
        <f t="shared" si="234"/>
        <v>352.8</v>
      </c>
      <c r="G1800" s="8">
        <v>505814</v>
      </c>
      <c r="H1800" s="8"/>
      <c r="I1800" s="8">
        <v>2</v>
      </c>
      <c r="J1800" s="8">
        <v>2</v>
      </c>
      <c r="K1800" s="8">
        <f t="shared" si="235"/>
        <v>0</v>
      </c>
      <c r="L1800" s="6" t="s">
        <v>2341</v>
      </c>
      <c r="M1800" s="7">
        <v>45880</v>
      </c>
      <c r="N1800" s="9">
        <v>50778</v>
      </c>
      <c r="O1800" s="6" t="s">
        <v>2072</v>
      </c>
      <c r="P1800" s="54">
        <v>58154308424</v>
      </c>
      <c r="Q1800" s="54" t="s">
        <v>46</v>
      </c>
      <c r="R1800" s="10">
        <v>4</v>
      </c>
      <c r="S1800" s="40"/>
      <c r="T1800" s="6" t="s">
        <v>24</v>
      </c>
      <c r="U1800" s="6" t="str">
        <f>VLOOKUP(O1800,'Customer List'!B:C,2,)</f>
        <v>Hyderabad</v>
      </c>
      <c r="V1800" s="47"/>
      <c r="W1800" s="7">
        <v>45881</v>
      </c>
      <c r="X1800" s="6">
        <f t="shared" si="236"/>
        <v>1</v>
      </c>
      <c r="Y1800" s="6" t="str">
        <f t="shared" si="237"/>
        <v>Monday</v>
      </c>
      <c r="Z1800" s="6" t="str">
        <f t="shared" si="238"/>
        <v>Tuesday</v>
      </c>
    </row>
    <row r="1801" spans="1:26" x14ac:dyDescent="0.25">
      <c r="A1801" s="6">
        <f t="shared" si="228"/>
        <v>1800</v>
      </c>
      <c r="B1801" s="6" t="s">
        <v>2306</v>
      </c>
      <c r="C1801" s="7">
        <v>45870</v>
      </c>
      <c r="D1801" s="7">
        <v>45875</v>
      </c>
      <c r="E1801" s="24">
        <v>187.6</v>
      </c>
      <c r="F1801" s="26">
        <f t="shared" si="234"/>
        <v>375.2</v>
      </c>
      <c r="G1801" s="8">
        <v>506313</v>
      </c>
      <c r="H1801" s="8"/>
      <c r="I1801" s="8">
        <v>2</v>
      </c>
      <c r="J1801" s="8">
        <v>2</v>
      </c>
      <c r="K1801" s="8">
        <f t="shared" si="235"/>
        <v>0</v>
      </c>
      <c r="L1801" s="6" t="s">
        <v>2341</v>
      </c>
      <c r="M1801" s="7">
        <v>45880</v>
      </c>
      <c r="N1801" s="9">
        <v>54002</v>
      </c>
      <c r="O1801" s="6" t="s">
        <v>2072</v>
      </c>
      <c r="P1801" s="54">
        <v>58154308424</v>
      </c>
      <c r="Q1801" s="54" t="s">
        <v>46</v>
      </c>
      <c r="R1801" s="10">
        <v>4</v>
      </c>
      <c r="S1801" s="40"/>
      <c r="T1801" s="6" t="s">
        <v>24</v>
      </c>
      <c r="U1801" s="6" t="str">
        <f>VLOOKUP(O1801,'Customer List'!B:C,2,)</f>
        <v>Hyderabad</v>
      </c>
      <c r="V1801" s="47"/>
      <c r="W1801" s="7">
        <v>45881</v>
      </c>
      <c r="X1801" s="6">
        <f t="shared" si="236"/>
        <v>1</v>
      </c>
      <c r="Y1801" s="6" t="str">
        <f t="shared" si="237"/>
        <v>Monday</v>
      </c>
      <c r="Z1801" s="6" t="str">
        <f t="shared" si="238"/>
        <v>Tuesday</v>
      </c>
    </row>
    <row r="1802" spans="1:26" x14ac:dyDescent="0.25">
      <c r="A1802" s="6">
        <f t="shared" si="228"/>
        <v>1801</v>
      </c>
      <c r="B1802" s="6" t="s">
        <v>2306</v>
      </c>
      <c r="C1802" s="7">
        <v>45870</v>
      </c>
      <c r="D1802" s="7">
        <v>45875</v>
      </c>
      <c r="E1802" s="24">
        <v>93.8</v>
      </c>
      <c r="F1802" s="26">
        <f t="shared" si="234"/>
        <v>93.8</v>
      </c>
      <c r="G1802" s="8">
        <v>128007</v>
      </c>
      <c r="H1802" s="8"/>
      <c r="I1802" s="8">
        <v>1</v>
      </c>
      <c r="J1802" s="8">
        <v>1</v>
      </c>
      <c r="K1802" s="8">
        <f t="shared" si="235"/>
        <v>0</v>
      </c>
      <c r="L1802" s="6" t="s">
        <v>2359</v>
      </c>
      <c r="M1802" s="7">
        <v>45880</v>
      </c>
      <c r="N1802" s="9">
        <v>12462</v>
      </c>
      <c r="O1802" s="6" t="s">
        <v>2069</v>
      </c>
      <c r="P1802" s="54">
        <v>58154310270</v>
      </c>
      <c r="Q1802" s="54" t="s">
        <v>46</v>
      </c>
      <c r="R1802" s="10">
        <v>4</v>
      </c>
      <c r="S1802" s="40"/>
      <c r="T1802" s="6" t="s">
        <v>24</v>
      </c>
      <c r="U1802" s="6" t="str">
        <f>VLOOKUP(O1802,'Customer List'!B:C,2,)</f>
        <v>Pune</v>
      </c>
      <c r="V1802" s="47"/>
      <c r="W1802" s="7">
        <v>45881</v>
      </c>
      <c r="X1802" s="6">
        <f t="shared" si="236"/>
        <v>1</v>
      </c>
      <c r="Y1802" s="6" t="str">
        <f t="shared" si="237"/>
        <v>Monday</v>
      </c>
      <c r="Z1802" s="6" t="str">
        <f t="shared" si="238"/>
        <v>Tuesday</v>
      </c>
    </row>
    <row r="1803" spans="1:26" x14ac:dyDescent="0.25">
      <c r="A1803" s="6">
        <f t="shared" si="228"/>
        <v>1802</v>
      </c>
      <c r="B1803" s="6" t="s">
        <v>2306</v>
      </c>
      <c r="C1803" s="7">
        <v>45870</v>
      </c>
      <c r="D1803" s="7">
        <v>45875</v>
      </c>
      <c r="E1803" s="24">
        <v>156.1</v>
      </c>
      <c r="F1803" s="26">
        <f t="shared" si="234"/>
        <v>312.2</v>
      </c>
      <c r="G1803" s="8">
        <v>591202</v>
      </c>
      <c r="H1803" s="8"/>
      <c r="I1803" s="8">
        <v>2</v>
      </c>
      <c r="J1803" s="8">
        <v>2</v>
      </c>
      <c r="K1803" s="8">
        <f t="shared" si="235"/>
        <v>0</v>
      </c>
      <c r="L1803" s="6" t="s">
        <v>2340</v>
      </c>
      <c r="M1803" s="7">
        <v>45880</v>
      </c>
      <c r="N1803" s="9">
        <v>51847.5</v>
      </c>
      <c r="O1803" s="6" t="s">
        <v>2072</v>
      </c>
      <c r="P1803" s="54">
        <v>58154308424</v>
      </c>
      <c r="Q1803" s="54" t="s">
        <v>46</v>
      </c>
      <c r="R1803" s="10">
        <v>-20</v>
      </c>
      <c r="S1803" s="40"/>
      <c r="T1803" s="6" t="s">
        <v>24</v>
      </c>
      <c r="U1803" s="6" t="str">
        <f>VLOOKUP(O1803,'Customer List'!B:C,2,)</f>
        <v>Hyderabad</v>
      </c>
      <c r="V1803" s="47"/>
      <c r="W1803" s="7">
        <v>45881</v>
      </c>
      <c r="X1803" s="6">
        <f t="shared" si="236"/>
        <v>1</v>
      </c>
      <c r="Y1803" s="6" t="str">
        <f t="shared" si="237"/>
        <v>Monday</v>
      </c>
      <c r="Z1803" s="6" t="str">
        <f t="shared" si="238"/>
        <v>Tuesday</v>
      </c>
    </row>
    <row r="1804" spans="1:26" x14ac:dyDescent="0.25">
      <c r="A1804" s="6">
        <f t="shared" si="228"/>
        <v>1803</v>
      </c>
      <c r="B1804" s="6" t="s">
        <v>2306</v>
      </c>
      <c r="C1804" s="7">
        <v>45870</v>
      </c>
      <c r="D1804" s="7">
        <v>45875</v>
      </c>
      <c r="E1804" s="24">
        <v>144.75</v>
      </c>
      <c r="F1804" s="26">
        <f t="shared" si="234"/>
        <v>289.5</v>
      </c>
      <c r="G1804" s="8">
        <v>362533</v>
      </c>
      <c r="H1804" s="8"/>
      <c r="I1804" s="8">
        <v>2</v>
      </c>
      <c r="J1804" s="8">
        <v>2</v>
      </c>
      <c r="K1804" s="8">
        <f t="shared" si="235"/>
        <v>0</v>
      </c>
      <c r="L1804" s="6" t="s">
        <v>2331</v>
      </c>
      <c r="M1804" s="7">
        <v>45877</v>
      </c>
      <c r="N1804" s="9">
        <v>43675.9</v>
      </c>
      <c r="O1804" s="6" t="s">
        <v>659</v>
      </c>
      <c r="P1804" s="54" t="s">
        <v>2096</v>
      </c>
      <c r="Q1804" s="54" t="s">
        <v>643</v>
      </c>
      <c r="R1804" s="10">
        <v>4</v>
      </c>
      <c r="S1804" s="40"/>
      <c r="T1804" s="6" t="s">
        <v>24</v>
      </c>
      <c r="U1804" s="6" t="str">
        <f>VLOOKUP(O1804,'Customer List'!B:C,2,)</f>
        <v>Delhi</v>
      </c>
      <c r="V1804" s="47"/>
      <c r="W1804" s="7"/>
      <c r="X1804" s="6" t="str">
        <f t="shared" si="236"/>
        <v/>
      </c>
      <c r="Y1804" s="6" t="str">
        <f t="shared" si="237"/>
        <v>Friday</v>
      </c>
      <c r="Z1804" s="6" t="str">
        <f t="shared" si="238"/>
        <v/>
      </c>
    </row>
    <row r="1805" spans="1:26" ht="15.75" x14ac:dyDescent="0.25">
      <c r="A1805" s="6">
        <f t="shared" ref="A1805:A1868" si="239">A1804+1</f>
        <v>1804</v>
      </c>
      <c r="B1805" s="6" t="s">
        <v>2306</v>
      </c>
      <c r="C1805" s="7">
        <v>45870</v>
      </c>
      <c r="D1805" s="7">
        <v>45875</v>
      </c>
      <c r="E1805" s="24">
        <v>90.3</v>
      </c>
      <c r="F1805" s="26">
        <f t="shared" si="234"/>
        <v>90.3</v>
      </c>
      <c r="G1805" s="8">
        <v>646403</v>
      </c>
      <c r="H1805" s="8"/>
      <c r="I1805" s="8">
        <v>1</v>
      </c>
      <c r="J1805" s="8">
        <v>1</v>
      </c>
      <c r="K1805" s="8">
        <f t="shared" si="235"/>
        <v>0</v>
      </c>
      <c r="L1805" s="6" t="s">
        <v>2354</v>
      </c>
      <c r="M1805" s="7">
        <v>45880</v>
      </c>
      <c r="N1805" s="9">
        <v>13996.5</v>
      </c>
      <c r="O1805" s="6" t="s">
        <v>28</v>
      </c>
      <c r="P1805" s="59" t="s">
        <v>2372</v>
      </c>
      <c r="Q1805" s="54" t="s">
        <v>46</v>
      </c>
      <c r="R1805" s="10">
        <v>4</v>
      </c>
      <c r="S1805" s="40"/>
      <c r="T1805" s="6" t="s">
        <v>24</v>
      </c>
      <c r="U1805" s="6" t="str">
        <f>VLOOKUP(O1805,'Customer List'!B:C,2,)</f>
        <v>Chandigarh</v>
      </c>
      <c r="V1805" s="47"/>
      <c r="W1805" s="7">
        <v>45882</v>
      </c>
      <c r="X1805" s="6">
        <f t="shared" si="236"/>
        <v>2</v>
      </c>
      <c r="Y1805" s="6" t="str">
        <f t="shared" si="237"/>
        <v>Monday</v>
      </c>
      <c r="Z1805" s="6" t="str">
        <f t="shared" si="238"/>
        <v>Wednesday</v>
      </c>
    </row>
    <row r="1806" spans="1:26" x14ac:dyDescent="0.25">
      <c r="A1806" s="6">
        <f t="shared" si="239"/>
        <v>1805</v>
      </c>
      <c r="B1806" s="6" t="s">
        <v>2306</v>
      </c>
      <c r="C1806" s="7">
        <v>45870</v>
      </c>
      <c r="D1806" s="7">
        <v>45875</v>
      </c>
      <c r="E1806" s="24">
        <v>262.5</v>
      </c>
      <c r="F1806" s="26">
        <f t="shared" si="234"/>
        <v>262.5</v>
      </c>
      <c r="G1806" s="8">
        <v>666052</v>
      </c>
      <c r="H1806" s="8"/>
      <c r="I1806" s="8">
        <v>1</v>
      </c>
      <c r="J1806" s="8">
        <v>1</v>
      </c>
      <c r="K1806" s="8">
        <f t="shared" si="235"/>
        <v>0</v>
      </c>
      <c r="L1806" s="6" t="s">
        <v>2316</v>
      </c>
      <c r="M1806" s="7">
        <v>45875</v>
      </c>
      <c r="N1806" s="9">
        <v>40687.5</v>
      </c>
      <c r="O1806" s="6" t="s">
        <v>197</v>
      </c>
      <c r="P1806" s="54" t="s">
        <v>2319</v>
      </c>
      <c r="Q1806" s="54" t="s">
        <v>46</v>
      </c>
      <c r="R1806" s="10">
        <v>4</v>
      </c>
      <c r="S1806" s="40"/>
      <c r="T1806" s="6" t="s">
        <v>24</v>
      </c>
      <c r="U1806" s="6" t="str">
        <f>VLOOKUP(O1806,'Customer List'!B:C,2,)</f>
        <v>Chandigarh</v>
      </c>
      <c r="V1806" s="47"/>
      <c r="W1806" s="7">
        <v>45877</v>
      </c>
      <c r="X1806" s="6">
        <f t="shared" si="236"/>
        <v>2</v>
      </c>
      <c r="Y1806" s="6" t="str">
        <f t="shared" si="237"/>
        <v>Wednesday</v>
      </c>
      <c r="Z1806" s="6" t="str">
        <f t="shared" si="238"/>
        <v>Friday</v>
      </c>
    </row>
    <row r="1807" spans="1:26" x14ac:dyDescent="0.25">
      <c r="A1807" s="6">
        <f t="shared" si="239"/>
        <v>1806</v>
      </c>
      <c r="B1807" s="6" t="s">
        <v>2306</v>
      </c>
      <c r="C1807" s="7">
        <v>45870</v>
      </c>
      <c r="D1807" s="7">
        <v>45875</v>
      </c>
      <c r="E1807" s="24">
        <v>153</v>
      </c>
      <c r="F1807" s="26">
        <f t="shared" si="234"/>
        <v>153</v>
      </c>
      <c r="G1807" s="8">
        <v>141717</v>
      </c>
      <c r="H1807" s="8"/>
      <c r="I1807" s="8">
        <v>1</v>
      </c>
      <c r="J1807" s="8">
        <v>1</v>
      </c>
      <c r="K1807" s="8">
        <f t="shared" si="235"/>
        <v>0</v>
      </c>
      <c r="L1807" s="6" t="s">
        <v>2359</v>
      </c>
      <c r="M1807" s="7">
        <v>45880</v>
      </c>
      <c r="N1807" s="9">
        <v>18972</v>
      </c>
      <c r="O1807" s="6" t="s">
        <v>2069</v>
      </c>
      <c r="P1807" s="54">
        <v>58154310270</v>
      </c>
      <c r="Q1807" s="54" t="s">
        <v>46</v>
      </c>
      <c r="R1807" s="10">
        <v>4</v>
      </c>
      <c r="S1807" s="40"/>
      <c r="T1807" s="6" t="s">
        <v>24</v>
      </c>
      <c r="U1807" s="6" t="str">
        <f>VLOOKUP(O1807,'Customer List'!B:C,2,)</f>
        <v>Pune</v>
      </c>
      <c r="V1807" s="47"/>
      <c r="W1807" s="7">
        <v>45881</v>
      </c>
      <c r="X1807" s="6">
        <f t="shared" si="236"/>
        <v>1</v>
      </c>
      <c r="Y1807" s="6" t="str">
        <f t="shared" si="237"/>
        <v>Monday</v>
      </c>
      <c r="Z1807" s="6" t="str">
        <f t="shared" si="238"/>
        <v>Tuesday</v>
      </c>
    </row>
    <row r="1808" spans="1:26" x14ac:dyDescent="0.25">
      <c r="A1808" s="6">
        <f t="shared" si="239"/>
        <v>1807</v>
      </c>
      <c r="B1808" s="6" t="s">
        <v>2306</v>
      </c>
      <c r="C1808" s="7">
        <v>45870</v>
      </c>
      <c r="D1808" s="7">
        <v>45875</v>
      </c>
      <c r="E1808" s="24">
        <v>221.9</v>
      </c>
      <c r="F1808" s="26">
        <f t="shared" si="234"/>
        <v>221.9</v>
      </c>
      <c r="G1808" s="8">
        <v>512202</v>
      </c>
      <c r="H1808" s="8"/>
      <c r="I1808" s="8">
        <v>1</v>
      </c>
      <c r="J1808" s="8">
        <v>1</v>
      </c>
      <c r="K1808" s="8">
        <f t="shared" si="235"/>
        <v>0</v>
      </c>
      <c r="L1808" s="6" t="s">
        <v>2356</v>
      </c>
      <c r="M1808" s="7">
        <v>45880</v>
      </c>
      <c r="N1808" s="9">
        <v>29481</v>
      </c>
      <c r="O1808" s="6" t="s">
        <v>2069</v>
      </c>
      <c r="P1808" s="54">
        <v>58154310270</v>
      </c>
      <c r="Q1808" s="54" t="s">
        <v>46</v>
      </c>
      <c r="R1808" s="10">
        <v>4</v>
      </c>
      <c r="S1808" s="40"/>
      <c r="T1808" s="6" t="s">
        <v>24</v>
      </c>
      <c r="U1808" s="6" t="str">
        <f>VLOOKUP(O1808,'Customer List'!B:C,2,)</f>
        <v>Pune</v>
      </c>
      <c r="V1808" s="47"/>
      <c r="W1808" s="7">
        <v>45881</v>
      </c>
      <c r="X1808" s="6">
        <f t="shared" si="236"/>
        <v>1</v>
      </c>
      <c r="Y1808" s="6" t="str">
        <f t="shared" si="237"/>
        <v>Monday</v>
      </c>
      <c r="Z1808" s="6" t="str">
        <f t="shared" si="238"/>
        <v>Tuesday</v>
      </c>
    </row>
    <row r="1809" spans="1:26" x14ac:dyDescent="0.25">
      <c r="A1809" s="6">
        <f t="shared" si="239"/>
        <v>1808</v>
      </c>
      <c r="B1809" s="6" t="s">
        <v>2306</v>
      </c>
      <c r="C1809" s="7">
        <v>45870</v>
      </c>
      <c r="D1809" s="7">
        <v>45875</v>
      </c>
      <c r="E1809" s="24">
        <v>62.3</v>
      </c>
      <c r="F1809" s="26">
        <f t="shared" si="234"/>
        <v>62.3</v>
      </c>
      <c r="G1809" s="8">
        <v>770002</v>
      </c>
      <c r="H1809" s="8"/>
      <c r="I1809" s="8">
        <v>1</v>
      </c>
      <c r="J1809" s="8">
        <v>1</v>
      </c>
      <c r="K1809" s="8">
        <f t="shared" si="235"/>
        <v>0</v>
      </c>
      <c r="L1809" s="6" t="s">
        <v>2342</v>
      </c>
      <c r="M1809" s="7">
        <v>45880</v>
      </c>
      <c r="N1809" s="9">
        <v>9932.4</v>
      </c>
      <c r="O1809" s="6" t="s">
        <v>217</v>
      </c>
      <c r="P1809" s="54">
        <v>58154305451</v>
      </c>
      <c r="Q1809" s="54" t="s">
        <v>46</v>
      </c>
      <c r="R1809" s="10">
        <v>-20</v>
      </c>
      <c r="S1809" s="40"/>
      <c r="T1809" s="6" t="s">
        <v>24</v>
      </c>
      <c r="U1809" s="6" t="str">
        <f>VLOOKUP(O1809,'Customer List'!B:C,2,)</f>
        <v>Banglore</v>
      </c>
      <c r="V1809" s="47"/>
      <c r="W1809" s="7">
        <v>45881</v>
      </c>
      <c r="X1809" s="6">
        <f t="shared" si="236"/>
        <v>1</v>
      </c>
      <c r="Y1809" s="6" t="str">
        <f t="shared" si="237"/>
        <v>Monday</v>
      </c>
      <c r="Z1809" s="6" t="str">
        <f t="shared" si="238"/>
        <v>Tuesday</v>
      </c>
    </row>
    <row r="1810" spans="1:26" x14ac:dyDescent="0.25">
      <c r="A1810" s="6">
        <f t="shared" si="239"/>
        <v>1809</v>
      </c>
      <c r="B1810" s="6" t="s">
        <v>2306</v>
      </c>
      <c r="C1810" s="7">
        <v>45870</v>
      </c>
      <c r="D1810" s="7">
        <v>45875</v>
      </c>
      <c r="E1810" s="24">
        <v>102.9</v>
      </c>
      <c r="F1810" s="26">
        <f t="shared" si="234"/>
        <v>205.8</v>
      </c>
      <c r="G1810" s="8">
        <v>752802</v>
      </c>
      <c r="H1810" s="8"/>
      <c r="I1810" s="8">
        <v>2</v>
      </c>
      <c r="J1810" s="8">
        <v>2</v>
      </c>
      <c r="K1810" s="8">
        <f t="shared" si="235"/>
        <v>0</v>
      </c>
      <c r="L1810" s="6" t="s">
        <v>2357</v>
      </c>
      <c r="M1810" s="7">
        <v>45880</v>
      </c>
      <c r="N1810" s="9">
        <v>27342</v>
      </c>
      <c r="O1810" s="6" t="s">
        <v>2069</v>
      </c>
      <c r="P1810" s="54">
        <v>58154310270</v>
      </c>
      <c r="Q1810" s="54" t="s">
        <v>46</v>
      </c>
      <c r="R1810" s="10">
        <v>-20</v>
      </c>
      <c r="S1810" s="40"/>
      <c r="T1810" s="6" t="s">
        <v>24</v>
      </c>
      <c r="U1810" s="6" t="str">
        <f>VLOOKUP(O1810,'Customer List'!B:C,2,)</f>
        <v>Pune</v>
      </c>
      <c r="V1810" s="47"/>
      <c r="W1810" s="7">
        <v>45881</v>
      </c>
      <c r="X1810" s="6">
        <f t="shared" si="236"/>
        <v>1</v>
      </c>
      <c r="Y1810" s="6" t="str">
        <f t="shared" si="237"/>
        <v>Monday</v>
      </c>
      <c r="Z1810" s="6" t="str">
        <f t="shared" si="238"/>
        <v>Tuesday</v>
      </c>
    </row>
    <row r="1811" spans="1:26" x14ac:dyDescent="0.25">
      <c r="A1811" s="6">
        <f t="shared" si="239"/>
        <v>1810</v>
      </c>
      <c r="B1811" s="6" t="s">
        <v>2306</v>
      </c>
      <c r="C1811" s="7">
        <v>45870</v>
      </c>
      <c r="D1811" s="7">
        <v>45875</v>
      </c>
      <c r="E1811" s="24">
        <v>62.3</v>
      </c>
      <c r="F1811" s="26">
        <f t="shared" ref="F1811:F1874" si="240">E1811*I1811</f>
        <v>62.3</v>
      </c>
      <c r="G1811" s="8">
        <v>844302</v>
      </c>
      <c r="H1811" s="8"/>
      <c r="I1811" s="8">
        <v>1</v>
      </c>
      <c r="J1811" s="8">
        <v>1</v>
      </c>
      <c r="K1811" s="8">
        <f t="shared" ref="K1811:K1874" si="241">I1811-J1811</f>
        <v>0</v>
      </c>
      <c r="L1811" s="6" t="s">
        <v>2380</v>
      </c>
      <c r="M1811" s="7">
        <v>45881</v>
      </c>
      <c r="N1811" s="9">
        <v>13105.25</v>
      </c>
      <c r="O1811" s="6" t="s">
        <v>36</v>
      </c>
      <c r="P1811" s="54" t="s">
        <v>2096</v>
      </c>
      <c r="Q1811" s="54" t="s">
        <v>643</v>
      </c>
      <c r="R1811" s="10">
        <v>4</v>
      </c>
      <c r="S1811" s="40"/>
      <c r="T1811" s="6" t="s">
        <v>24</v>
      </c>
      <c r="U1811" s="6" t="str">
        <f>VLOOKUP(O1811,'Customer List'!B:C,2,)</f>
        <v>Delhi</v>
      </c>
      <c r="V1811" s="47"/>
      <c r="W1811" s="7"/>
      <c r="X1811" s="6" t="str">
        <f t="shared" ref="X1811:X1812" si="242">IF(W1811="", "", W1811-M1811)</f>
        <v/>
      </c>
      <c r="Y1811" s="6" t="str">
        <f t="shared" ref="Y1811:Y1812" si="243">IF(M1811="", "", TEXT(M1811, "dddd"))</f>
        <v>Tuesday</v>
      </c>
      <c r="Z1811" s="6" t="str">
        <f t="shared" ref="Z1811:Z1812" si="244">IF(W1811="", "", TEXT(W1811, "dddd"))</f>
        <v/>
      </c>
    </row>
    <row r="1812" spans="1:26" x14ac:dyDescent="0.25">
      <c r="A1812" s="6">
        <f t="shared" si="239"/>
        <v>1811</v>
      </c>
      <c r="B1812" s="6" t="s">
        <v>2306</v>
      </c>
      <c r="C1812" s="7">
        <v>45870</v>
      </c>
      <c r="D1812" s="7">
        <v>45875</v>
      </c>
      <c r="E1812" s="24">
        <v>1530</v>
      </c>
      <c r="F1812" s="26">
        <f t="shared" si="240"/>
        <v>3060</v>
      </c>
      <c r="G1812" s="8">
        <v>900007707</v>
      </c>
      <c r="H1812" s="8"/>
      <c r="I1812" s="8">
        <v>2</v>
      </c>
      <c r="J1812" s="8">
        <v>2</v>
      </c>
      <c r="K1812" s="8">
        <f t="shared" si="241"/>
        <v>0</v>
      </c>
      <c r="L1812" s="6" t="s">
        <v>2578</v>
      </c>
      <c r="M1812" s="7">
        <v>45892</v>
      </c>
      <c r="N1812" s="9">
        <f>2*214200</f>
        <v>428400</v>
      </c>
      <c r="O1812" s="6" t="s">
        <v>2311</v>
      </c>
      <c r="P1812" s="6">
        <v>58154747722</v>
      </c>
      <c r="Q1812" s="54" t="s">
        <v>46</v>
      </c>
      <c r="R1812" s="10">
        <v>4</v>
      </c>
      <c r="S1812" s="40"/>
      <c r="T1812" s="6" t="s">
        <v>24</v>
      </c>
      <c r="U1812" s="6" t="str">
        <f>VLOOKUP(O1812,'Customer List'!B:C,2,)</f>
        <v>CHENNAI</v>
      </c>
      <c r="V1812" s="47"/>
      <c r="W1812" s="7">
        <v>45894</v>
      </c>
      <c r="X1812" s="6">
        <f t="shared" si="242"/>
        <v>2</v>
      </c>
      <c r="Y1812" s="6" t="str">
        <f t="shared" si="243"/>
        <v>Saturday</v>
      </c>
      <c r="Z1812" s="6" t="str">
        <f t="shared" si="244"/>
        <v>Monday</v>
      </c>
    </row>
    <row r="1813" spans="1:26" x14ac:dyDescent="0.25">
      <c r="A1813" s="6">
        <f t="shared" si="239"/>
        <v>1812</v>
      </c>
      <c r="B1813" s="6" t="s">
        <v>2320</v>
      </c>
      <c r="C1813" s="7">
        <v>45867</v>
      </c>
      <c r="D1813" s="7">
        <v>45876</v>
      </c>
      <c r="E1813" s="24">
        <v>585</v>
      </c>
      <c r="F1813" s="26">
        <f t="shared" si="240"/>
        <v>585</v>
      </c>
      <c r="G1813" s="8" t="s">
        <v>2321</v>
      </c>
      <c r="H1813" s="8"/>
      <c r="I1813" s="8">
        <v>1</v>
      </c>
      <c r="J1813" s="8">
        <v>1</v>
      </c>
      <c r="K1813" s="8">
        <f t="shared" si="241"/>
        <v>0</v>
      </c>
      <c r="L1813" s="6" t="s">
        <v>2595</v>
      </c>
      <c r="M1813" s="7">
        <v>45894</v>
      </c>
      <c r="N1813" s="9">
        <v>0</v>
      </c>
      <c r="O1813" s="6" t="s">
        <v>2322</v>
      </c>
      <c r="P1813" s="54" t="s">
        <v>2096</v>
      </c>
      <c r="Q1813" s="54" t="s">
        <v>643</v>
      </c>
      <c r="R1813" s="10" t="s">
        <v>305</v>
      </c>
      <c r="S1813" s="40"/>
      <c r="T1813" s="6" t="s">
        <v>2323</v>
      </c>
      <c r="U1813" s="6" t="s">
        <v>839</v>
      </c>
      <c r="V1813" s="47"/>
      <c r="W1813" s="7"/>
      <c r="X1813" s="6" t="str">
        <f t="shared" ref="X1813" si="245">IF(W1813="", "", W1813-M1813)</f>
        <v/>
      </c>
      <c r="Y1813" s="6" t="str">
        <f t="shared" ref="Y1813" si="246">IF(M1813="", "", TEXT(M1813, "dddd"))</f>
        <v>Monday</v>
      </c>
      <c r="Z1813" s="6" t="str">
        <f t="shared" ref="Z1813" si="247">IF(W1813="", "", TEXT(W1813, "dddd"))</f>
        <v/>
      </c>
    </row>
    <row r="1814" spans="1:26" x14ac:dyDescent="0.25">
      <c r="A1814" s="6">
        <f t="shared" si="239"/>
        <v>1813</v>
      </c>
      <c r="B1814" s="6">
        <v>65830</v>
      </c>
      <c r="C1814" s="7">
        <v>45876</v>
      </c>
      <c r="D1814" s="7">
        <v>45880</v>
      </c>
      <c r="E1814" s="24">
        <v>259</v>
      </c>
      <c r="F1814" s="26">
        <f t="shared" si="240"/>
        <v>518</v>
      </c>
      <c r="G1814" s="8" t="s">
        <v>2374</v>
      </c>
      <c r="H1814" s="8"/>
      <c r="I1814" s="8">
        <v>2</v>
      </c>
      <c r="J1814" s="8">
        <v>2</v>
      </c>
      <c r="K1814" s="8">
        <f t="shared" si="241"/>
        <v>0</v>
      </c>
      <c r="L1814" s="6" t="s">
        <v>2474</v>
      </c>
      <c r="M1814" s="7">
        <v>45887</v>
      </c>
      <c r="N1814" s="9">
        <v>80290</v>
      </c>
      <c r="O1814" s="6" t="s">
        <v>959</v>
      </c>
      <c r="P1814" s="54">
        <v>58154515156</v>
      </c>
      <c r="Q1814" s="54" t="s">
        <v>46</v>
      </c>
      <c r="R1814" s="10">
        <v>-20</v>
      </c>
      <c r="S1814" s="40"/>
      <c r="T1814" s="6" t="s">
        <v>2561</v>
      </c>
      <c r="U1814" s="6" t="str">
        <f>VLOOKUP(O1814,'Customer List'!B:C,2,)</f>
        <v>Banglore</v>
      </c>
      <c r="V1814" s="47"/>
      <c r="W1814" s="7">
        <v>45889</v>
      </c>
      <c r="X1814" s="6">
        <f t="shared" ref="X1814" si="248">IF(W1814="", "", W1814-M1814)</f>
        <v>2</v>
      </c>
      <c r="Y1814" s="6" t="str">
        <f t="shared" ref="Y1814" si="249">IF(M1814="", "", TEXT(M1814, "dddd"))</f>
        <v>Monday</v>
      </c>
      <c r="Z1814" s="6" t="str">
        <f t="shared" ref="Z1814" si="250">IF(W1814="", "", TEXT(W1814, "dddd"))</f>
        <v>Wednesday</v>
      </c>
    </row>
    <row r="1815" spans="1:26" ht="15.75" x14ac:dyDescent="0.25">
      <c r="A1815" s="6">
        <f t="shared" si="239"/>
        <v>1814</v>
      </c>
      <c r="B1815" s="6" t="s">
        <v>2375</v>
      </c>
      <c r="C1815" s="7">
        <v>45870</v>
      </c>
      <c r="D1815" s="7">
        <v>45881</v>
      </c>
      <c r="E1815" s="24">
        <v>15540</v>
      </c>
      <c r="F1815" s="26">
        <f t="shared" si="240"/>
        <v>15540</v>
      </c>
      <c r="G1815" s="8" t="s">
        <v>2376</v>
      </c>
      <c r="H1815" s="8"/>
      <c r="I1815" s="8">
        <v>1</v>
      </c>
      <c r="J1815" s="8">
        <v>1</v>
      </c>
      <c r="K1815" s="8">
        <f t="shared" si="241"/>
        <v>0</v>
      </c>
      <c r="L1815" s="6" t="s">
        <v>2379</v>
      </c>
      <c r="M1815" s="7">
        <v>45881</v>
      </c>
      <c r="N1815" s="9">
        <v>18870</v>
      </c>
      <c r="O1815" s="6" t="s">
        <v>294</v>
      </c>
      <c r="P1815" s="96">
        <v>58154351205</v>
      </c>
      <c r="Q1815" s="54" t="s">
        <v>46</v>
      </c>
      <c r="R1815" s="10">
        <v>-20</v>
      </c>
      <c r="S1815" s="40"/>
      <c r="T1815" s="6" t="s">
        <v>2377</v>
      </c>
      <c r="U1815" s="6" t="str">
        <f>VLOOKUP(O1815,'Customer List'!B:C,2,)</f>
        <v>Banglore</v>
      </c>
      <c r="V1815" s="47"/>
      <c r="W1815" s="7">
        <v>45882</v>
      </c>
      <c r="X1815" s="6">
        <f t="shared" ref="X1815" si="251">IF(W1815="", "", W1815-M1815)</f>
        <v>1</v>
      </c>
      <c r="Y1815" s="6" t="str">
        <f t="shared" ref="Y1815" si="252">IF(M1815="", "", TEXT(M1815, "dddd"))</f>
        <v>Tuesday</v>
      </c>
      <c r="Z1815" s="6" t="str">
        <f t="shared" ref="Z1815" si="253">IF(W1815="", "", TEXT(W1815, "dddd"))</f>
        <v>Wednesday</v>
      </c>
    </row>
    <row r="1816" spans="1:26" x14ac:dyDescent="0.25">
      <c r="A1816" s="6">
        <f t="shared" si="239"/>
        <v>1815</v>
      </c>
      <c r="B1816" s="6">
        <v>177075</v>
      </c>
      <c r="C1816" s="7">
        <v>45876</v>
      </c>
      <c r="D1816" s="7">
        <v>45881</v>
      </c>
      <c r="E1816" s="24">
        <v>408.34</v>
      </c>
      <c r="F1816" s="26">
        <f t="shared" si="240"/>
        <v>408.34</v>
      </c>
      <c r="G1816" s="8" t="s">
        <v>2092</v>
      </c>
      <c r="H1816" s="8"/>
      <c r="I1816" s="8">
        <v>1</v>
      </c>
      <c r="J1816" s="8">
        <v>1</v>
      </c>
      <c r="K1816" s="8">
        <f t="shared" si="241"/>
        <v>0</v>
      </c>
      <c r="L1816" s="6" t="s">
        <v>2428</v>
      </c>
      <c r="M1816" s="7">
        <v>45887</v>
      </c>
      <c r="N1816" s="9">
        <v>53532.5</v>
      </c>
      <c r="O1816" s="6" t="s">
        <v>171</v>
      </c>
      <c r="P1816" s="54">
        <v>58154518310</v>
      </c>
      <c r="Q1816" s="54" t="s">
        <v>46</v>
      </c>
      <c r="R1816" s="10">
        <v>4</v>
      </c>
      <c r="S1816" s="40"/>
      <c r="T1816" s="6" t="s">
        <v>429</v>
      </c>
      <c r="U1816" s="6" t="str">
        <f>VLOOKUP(O1816,'Customer List'!B:C,2,)</f>
        <v>Lucknow</v>
      </c>
      <c r="V1816" s="47"/>
      <c r="W1816" s="7">
        <v>45889</v>
      </c>
      <c r="X1816" s="6">
        <f t="shared" ref="X1816:X1817" si="254">IF(W1816="", "", W1816-M1816)</f>
        <v>2</v>
      </c>
      <c r="Y1816" s="6" t="str">
        <f t="shared" ref="Y1816:Y1817" si="255">IF(M1816="", "", TEXT(M1816, "dddd"))</f>
        <v>Monday</v>
      </c>
      <c r="Z1816" s="6" t="str">
        <f t="shared" ref="Z1816:Z1817" si="256">IF(W1816="", "", TEXT(W1816, "dddd"))</f>
        <v>Wednesday</v>
      </c>
    </row>
    <row r="1817" spans="1:26" x14ac:dyDescent="0.25">
      <c r="A1817" s="6">
        <f t="shared" si="239"/>
        <v>1816</v>
      </c>
      <c r="B1817" s="6">
        <v>177075</v>
      </c>
      <c r="C1817" s="7">
        <v>45876</v>
      </c>
      <c r="D1817" s="7">
        <v>45881</v>
      </c>
      <c r="E1817" s="24">
        <v>373.33</v>
      </c>
      <c r="F1817" s="26">
        <f t="shared" si="240"/>
        <v>746.66</v>
      </c>
      <c r="G1817" s="8" t="s">
        <v>2382</v>
      </c>
      <c r="H1817" s="8"/>
      <c r="I1817" s="8">
        <v>2</v>
      </c>
      <c r="J1817" s="8">
        <v>2</v>
      </c>
      <c r="K1817" s="8">
        <f t="shared" si="241"/>
        <v>0</v>
      </c>
      <c r="L1817" s="6" t="s">
        <v>2593</v>
      </c>
      <c r="M1817" s="7">
        <v>45892</v>
      </c>
      <c r="N1817" s="9">
        <v>101430</v>
      </c>
      <c r="O1817" s="6" t="s">
        <v>959</v>
      </c>
      <c r="P1817" s="6">
        <v>58154757570</v>
      </c>
      <c r="Q1817" s="54" t="s">
        <v>46</v>
      </c>
      <c r="R1817" s="10">
        <v>4</v>
      </c>
      <c r="S1817" s="40"/>
      <c r="T1817" s="6" t="s">
        <v>429</v>
      </c>
      <c r="U1817" s="6" t="str">
        <f>VLOOKUP(O1817,'Customer List'!B:C,2,)</f>
        <v>Banglore</v>
      </c>
      <c r="V1817" s="47"/>
      <c r="W1817" s="7">
        <v>45895</v>
      </c>
      <c r="X1817" s="6">
        <f t="shared" si="254"/>
        <v>3</v>
      </c>
      <c r="Y1817" s="6" t="str">
        <f t="shared" si="255"/>
        <v>Saturday</v>
      </c>
      <c r="Z1817" s="6" t="str">
        <f t="shared" si="256"/>
        <v>Tuesday</v>
      </c>
    </row>
    <row r="1818" spans="1:26" x14ac:dyDescent="0.25">
      <c r="A1818" s="6">
        <f t="shared" si="239"/>
        <v>1817</v>
      </c>
      <c r="B1818" s="6" t="s">
        <v>2391</v>
      </c>
      <c r="C1818" s="7">
        <v>45877</v>
      </c>
      <c r="D1818" s="7">
        <v>45885</v>
      </c>
      <c r="E1818" s="24">
        <v>374</v>
      </c>
      <c r="F1818" s="26">
        <f t="shared" si="240"/>
        <v>374</v>
      </c>
      <c r="G1818" s="8" t="s">
        <v>2388</v>
      </c>
      <c r="H1818" s="8"/>
      <c r="I1818" s="8">
        <v>1</v>
      </c>
      <c r="J1818" s="8">
        <v>1</v>
      </c>
      <c r="K1818" s="8">
        <f t="shared" si="241"/>
        <v>0</v>
      </c>
      <c r="L1818" s="6" t="s">
        <v>2429</v>
      </c>
      <c r="M1818" s="7">
        <v>45887</v>
      </c>
      <c r="N1818" s="9">
        <v>48060</v>
      </c>
      <c r="O1818" s="6" t="s">
        <v>2069</v>
      </c>
      <c r="P1818" s="54">
        <v>58154515366</v>
      </c>
      <c r="Q1818" s="54" t="s">
        <v>46</v>
      </c>
      <c r="R1818" s="10">
        <v>-20</v>
      </c>
      <c r="S1818" s="40"/>
      <c r="T1818" s="6" t="s">
        <v>326</v>
      </c>
      <c r="U1818" s="6" t="str">
        <f>VLOOKUP(O1818,'Customer List'!B:C,2,)</f>
        <v>Pune</v>
      </c>
      <c r="V1818" s="47"/>
      <c r="W1818" s="7">
        <v>45888</v>
      </c>
      <c r="X1818" s="6">
        <f t="shared" ref="X1818:X1823" si="257">IF(W1818="", "", W1818-M1818)</f>
        <v>1</v>
      </c>
      <c r="Y1818" s="6" t="str">
        <f t="shared" ref="Y1818:Y1823" si="258">IF(M1818="", "", TEXT(M1818, "dddd"))</f>
        <v>Monday</v>
      </c>
      <c r="Z1818" s="6" t="str">
        <f t="shared" ref="Z1818:Z1823" si="259">IF(W1818="", "", TEXT(W1818, "dddd"))</f>
        <v>Tuesday</v>
      </c>
    </row>
    <row r="1819" spans="1:26" x14ac:dyDescent="0.25">
      <c r="A1819" s="6">
        <f t="shared" si="239"/>
        <v>1818</v>
      </c>
      <c r="B1819" s="6" t="s">
        <v>2391</v>
      </c>
      <c r="C1819" s="7">
        <v>45877</v>
      </c>
      <c r="D1819" s="7">
        <v>45885</v>
      </c>
      <c r="E1819" s="24">
        <v>439</v>
      </c>
      <c r="F1819" s="26">
        <f t="shared" si="240"/>
        <v>439</v>
      </c>
      <c r="G1819" s="8" t="s">
        <v>2389</v>
      </c>
      <c r="H1819" s="8"/>
      <c r="I1819" s="8">
        <v>1</v>
      </c>
      <c r="J1819" s="8">
        <v>1</v>
      </c>
      <c r="K1819" s="8">
        <f t="shared" si="241"/>
        <v>0</v>
      </c>
      <c r="L1819" s="6" t="s">
        <v>2430</v>
      </c>
      <c r="M1819" s="7">
        <v>45887</v>
      </c>
      <c r="N1819" s="9">
        <v>56430</v>
      </c>
      <c r="O1819" s="6" t="s">
        <v>2069</v>
      </c>
      <c r="P1819" s="54">
        <v>58154515366</v>
      </c>
      <c r="Q1819" s="54" t="s">
        <v>46</v>
      </c>
      <c r="R1819" s="10">
        <v>-20</v>
      </c>
      <c r="S1819" s="40"/>
      <c r="T1819" s="6" t="s">
        <v>326</v>
      </c>
      <c r="U1819" s="6" t="str">
        <f>VLOOKUP(O1819,'Customer List'!B:C,2,)</f>
        <v>Pune</v>
      </c>
      <c r="V1819" s="47"/>
      <c r="W1819" s="7">
        <v>45888</v>
      </c>
      <c r="X1819" s="6">
        <f t="shared" si="257"/>
        <v>1</v>
      </c>
      <c r="Y1819" s="6" t="str">
        <f t="shared" si="258"/>
        <v>Monday</v>
      </c>
      <c r="Z1819" s="6" t="str">
        <f t="shared" si="259"/>
        <v>Tuesday</v>
      </c>
    </row>
    <row r="1820" spans="1:26" x14ac:dyDescent="0.25">
      <c r="A1820" s="6">
        <f t="shared" si="239"/>
        <v>1819</v>
      </c>
      <c r="B1820" s="6" t="s">
        <v>2391</v>
      </c>
      <c r="C1820" s="7">
        <v>45877</v>
      </c>
      <c r="D1820" s="7">
        <v>45885</v>
      </c>
      <c r="E1820" s="24">
        <v>188</v>
      </c>
      <c r="F1820" s="26">
        <f t="shared" si="240"/>
        <v>188</v>
      </c>
      <c r="G1820" s="8" t="s">
        <v>378</v>
      </c>
      <c r="H1820" s="8"/>
      <c r="I1820" s="8">
        <v>1</v>
      </c>
      <c r="J1820" s="8">
        <v>1</v>
      </c>
      <c r="K1820" s="8">
        <f t="shared" si="241"/>
        <v>0</v>
      </c>
      <c r="L1820" s="6" t="s">
        <v>2432</v>
      </c>
      <c r="M1820" s="7">
        <v>45887</v>
      </c>
      <c r="N1820" s="9">
        <v>25555</v>
      </c>
      <c r="O1820" s="6" t="s">
        <v>2392</v>
      </c>
      <c r="P1820" s="54">
        <v>58154515554</v>
      </c>
      <c r="Q1820" s="54" t="s">
        <v>46</v>
      </c>
      <c r="R1820" s="10">
        <v>-20</v>
      </c>
      <c r="S1820" s="40"/>
      <c r="T1820" s="6" t="s">
        <v>326</v>
      </c>
      <c r="U1820" s="6" t="str">
        <f>VLOOKUP(O1820,'Customer List'!B:C,2,)</f>
        <v>Hyderabad</v>
      </c>
      <c r="V1820" s="47"/>
      <c r="W1820" s="7">
        <v>45888</v>
      </c>
      <c r="X1820" s="6">
        <f t="shared" si="257"/>
        <v>1</v>
      </c>
      <c r="Y1820" s="6" t="str">
        <f t="shared" si="258"/>
        <v>Monday</v>
      </c>
      <c r="Z1820" s="6" t="str">
        <f t="shared" si="259"/>
        <v>Tuesday</v>
      </c>
    </row>
    <row r="1821" spans="1:26" x14ac:dyDescent="0.25">
      <c r="A1821" s="6">
        <f t="shared" si="239"/>
        <v>1820</v>
      </c>
      <c r="B1821" s="6" t="s">
        <v>2391</v>
      </c>
      <c r="C1821" s="7">
        <v>45877</v>
      </c>
      <c r="D1821" s="7">
        <v>45885</v>
      </c>
      <c r="E1821" s="24">
        <v>374</v>
      </c>
      <c r="F1821" s="26">
        <f t="shared" si="240"/>
        <v>374</v>
      </c>
      <c r="G1821" s="8" t="s">
        <v>2390</v>
      </c>
      <c r="H1821" s="8"/>
      <c r="I1821" s="8">
        <v>1</v>
      </c>
      <c r="J1821" s="8">
        <v>1</v>
      </c>
      <c r="K1821" s="8">
        <f t="shared" si="241"/>
        <v>0</v>
      </c>
      <c r="L1821" s="6" t="s">
        <v>2432</v>
      </c>
      <c r="M1821" s="7">
        <v>45887</v>
      </c>
      <c r="N1821" s="9">
        <v>50730</v>
      </c>
      <c r="O1821" s="6" t="s">
        <v>2392</v>
      </c>
      <c r="P1821" s="54">
        <v>58154515554</v>
      </c>
      <c r="Q1821" s="54" t="s">
        <v>46</v>
      </c>
      <c r="R1821" s="10">
        <v>-20</v>
      </c>
      <c r="S1821" s="40"/>
      <c r="T1821" s="6" t="s">
        <v>326</v>
      </c>
      <c r="U1821" s="6" t="str">
        <f>VLOOKUP(O1821,'Customer List'!B:C,2,)</f>
        <v>Hyderabad</v>
      </c>
      <c r="V1821" s="47"/>
      <c r="W1821" s="7">
        <v>45888</v>
      </c>
      <c r="X1821" s="6">
        <f t="shared" si="257"/>
        <v>1</v>
      </c>
      <c r="Y1821" s="6" t="str">
        <f t="shared" si="258"/>
        <v>Monday</v>
      </c>
      <c r="Z1821" s="6" t="str">
        <f t="shared" si="259"/>
        <v>Tuesday</v>
      </c>
    </row>
    <row r="1822" spans="1:26" x14ac:dyDescent="0.25">
      <c r="A1822" s="6">
        <f t="shared" si="239"/>
        <v>1821</v>
      </c>
      <c r="B1822" s="6" t="s">
        <v>2391</v>
      </c>
      <c r="C1822" s="7">
        <v>45877</v>
      </c>
      <c r="D1822" s="7">
        <v>45885</v>
      </c>
      <c r="E1822" s="24">
        <v>237</v>
      </c>
      <c r="F1822" s="26">
        <f t="shared" si="240"/>
        <v>474</v>
      </c>
      <c r="G1822" s="8" t="s">
        <v>327</v>
      </c>
      <c r="H1822" s="8"/>
      <c r="I1822" s="8">
        <v>2</v>
      </c>
      <c r="J1822" s="8">
        <v>2</v>
      </c>
      <c r="K1822" s="8">
        <f t="shared" si="241"/>
        <v>0</v>
      </c>
      <c r="L1822" s="6" t="s">
        <v>2522</v>
      </c>
      <c r="M1822" s="7">
        <v>45891</v>
      </c>
      <c r="N1822" s="9">
        <v>57798</v>
      </c>
      <c r="O1822" s="6" t="s">
        <v>48</v>
      </c>
      <c r="P1822" s="54"/>
      <c r="Q1822" s="54"/>
      <c r="R1822" s="10">
        <v>4</v>
      </c>
      <c r="S1822" s="40"/>
      <c r="T1822" s="6" t="s">
        <v>326</v>
      </c>
      <c r="U1822" s="6" t="str">
        <f>VLOOKUP(O1822,'Customer List'!B:C,2,)</f>
        <v>Faridabad</v>
      </c>
      <c r="V1822" s="47"/>
      <c r="W1822" s="7"/>
      <c r="X1822" s="6" t="str">
        <f t="shared" si="257"/>
        <v/>
      </c>
      <c r="Y1822" s="6" t="str">
        <f t="shared" si="258"/>
        <v>Friday</v>
      </c>
      <c r="Z1822" s="6" t="str">
        <f t="shared" si="259"/>
        <v/>
      </c>
    </row>
    <row r="1823" spans="1:26" x14ac:dyDescent="0.25">
      <c r="A1823" s="6">
        <f t="shared" si="239"/>
        <v>1822</v>
      </c>
      <c r="B1823" s="6" t="s">
        <v>2391</v>
      </c>
      <c r="C1823" s="7">
        <v>45877</v>
      </c>
      <c r="D1823" s="7">
        <v>45885</v>
      </c>
      <c r="E1823" s="24">
        <v>81</v>
      </c>
      <c r="F1823" s="26">
        <f t="shared" si="240"/>
        <v>81</v>
      </c>
      <c r="G1823" s="8" t="s">
        <v>355</v>
      </c>
      <c r="H1823" s="8"/>
      <c r="I1823" s="8">
        <v>1</v>
      </c>
      <c r="J1823" s="8">
        <v>1</v>
      </c>
      <c r="K1823" s="8">
        <f t="shared" si="241"/>
        <v>0</v>
      </c>
      <c r="L1823" s="6" t="s">
        <v>2433</v>
      </c>
      <c r="M1823" s="7">
        <v>45887</v>
      </c>
      <c r="N1823" s="9">
        <v>13050</v>
      </c>
      <c r="O1823" s="6" t="s">
        <v>2417</v>
      </c>
      <c r="P1823" s="54">
        <v>58154515775</v>
      </c>
      <c r="Q1823" s="54" t="s">
        <v>46</v>
      </c>
      <c r="R1823" s="10">
        <v>4</v>
      </c>
      <c r="S1823" s="40"/>
      <c r="T1823" s="6" t="s">
        <v>326</v>
      </c>
      <c r="U1823" s="6" t="e">
        <f>VLOOKUP(O1823,'Customer List'!B:C,2,)</f>
        <v>#N/A</v>
      </c>
      <c r="V1823" s="47"/>
      <c r="W1823" s="7">
        <v>45888</v>
      </c>
      <c r="X1823" s="6">
        <f t="shared" si="257"/>
        <v>1</v>
      </c>
      <c r="Y1823" s="6" t="str">
        <f t="shared" si="258"/>
        <v>Monday</v>
      </c>
      <c r="Z1823" s="6" t="str">
        <f t="shared" si="259"/>
        <v>Tuesday</v>
      </c>
    </row>
    <row r="1824" spans="1:26" x14ac:dyDescent="0.25">
      <c r="A1824" s="6">
        <f t="shared" si="239"/>
        <v>1823</v>
      </c>
      <c r="B1824" s="6" t="s">
        <v>2398</v>
      </c>
      <c r="C1824" s="7">
        <v>45877</v>
      </c>
      <c r="D1824" s="7">
        <v>45885</v>
      </c>
      <c r="E1824" s="24">
        <v>42.7</v>
      </c>
      <c r="F1824" s="26">
        <f t="shared" si="240"/>
        <v>42.7</v>
      </c>
      <c r="G1824" s="8">
        <v>100205</v>
      </c>
      <c r="H1824" s="8"/>
      <c r="I1824" s="8">
        <v>1</v>
      </c>
      <c r="J1824" s="8">
        <v>1</v>
      </c>
      <c r="K1824" s="8">
        <f t="shared" si="241"/>
        <v>0</v>
      </c>
      <c r="L1824" s="6" t="s">
        <v>2579</v>
      </c>
      <c r="M1824" s="7">
        <v>45892</v>
      </c>
      <c r="N1824" s="9">
        <v>7091.25</v>
      </c>
      <c r="O1824" s="6" t="s">
        <v>2384</v>
      </c>
      <c r="P1824" s="6">
        <v>58154749645</v>
      </c>
      <c r="Q1824" s="54" t="s">
        <v>46</v>
      </c>
      <c r="R1824" s="10">
        <v>4</v>
      </c>
      <c r="S1824" s="40"/>
      <c r="T1824" s="6" t="s">
        <v>24</v>
      </c>
      <c r="U1824" s="6" t="str">
        <f>VLOOKUP(O1824,'Customer List'!B:C,2,)</f>
        <v>Pune</v>
      </c>
      <c r="V1824" s="47"/>
      <c r="W1824" s="7">
        <v>45894</v>
      </c>
      <c r="X1824" s="6">
        <f t="shared" ref="X1824:X1887" si="260">IF(W1824="", "", W1824-M1824)</f>
        <v>2</v>
      </c>
      <c r="Y1824" s="6" t="str">
        <f t="shared" ref="Y1824:Y1887" si="261">IF(M1824="", "", TEXT(M1824, "dddd"))</f>
        <v>Saturday</v>
      </c>
      <c r="Z1824" s="6" t="str">
        <f t="shared" ref="Z1824:Z1887" si="262">IF(W1824="", "", TEXT(W1824, "dddd"))</f>
        <v>Monday</v>
      </c>
    </row>
    <row r="1825" spans="1:26" x14ac:dyDescent="0.25">
      <c r="A1825" s="6">
        <f t="shared" si="239"/>
        <v>1824</v>
      </c>
      <c r="B1825" s="6" t="s">
        <v>2398</v>
      </c>
      <c r="C1825" s="7">
        <v>45877</v>
      </c>
      <c r="D1825" s="7">
        <v>45885</v>
      </c>
      <c r="E1825" s="24">
        <v>100.1</v>
      </c>
      <c r="F1825" s="26">
        <f t="shared" si="240"/>
        <v>100.1</v>
      </c>
      <c r="G1825" s="8">
        <v>100206</v>
      </c>
      <c r="H1825" s="8"/>
      <c r="I1825" s="8">
        <v>1</v>
      </c>
      <c r="J1825" s="8">
        <v>1</v>
      </c>
      <c r="K1825" s="8">
        <f t="shared" si="241"/>
        <v>0</v>
      </c>
      <c r="L1825" s="6" t="s">
        <v>2444</v>
      </c>
      <c r="M1825" s="7">
        <v>45887</v>
      </c>
      <c r="N1825" s="9">
        <v>10868</v>
      </c>
      <c r="O1825" s="6" t="s">
        <v>853</v>
      </c>
      <c r="P1825" s="54">
        <v>58154523350</v>
      </c>
      <c r="Q1825" s="54" t="s">
        <v>46</v>
      </c>
      <c r="R1825" s="10">
        <v>4</v>
      </c>
      <c r="S1825" s="40"/>
      <c r="T1825" s="6" t="s">
        <v>24</v>
      </c>
      <c r="U1825" s="6" t="str">
        <f>VLOOKUP(O1825,'Customer List'!B:C,2,)</f>
        <v>Hyderabad</v>
      </c>
      <c r="V1825" s="47"/>
      <c r="W1825" s="7">
        <v>45888</v>
      </c>
      <c r="X1825" s="6">
        <f t="shared" si="260"/>
        <v>1</v>
      </c>
      <c r="Y1825" s="6" t="str">
        <f t="shared" si="261"/>
        <v>Monday</v>
      </c>
      <c r="Z1825" s="6" t="str">
        <f t="shared" si="262"/>
        <v>Tuesday</v>
      </c>
    </row>
    <row r="1826" spans="1:26" x14ac:dyDescent="0.25">
      <c r="A1826" s="6">
        <f t="shared" si="239"/>
        <v>1825</v>
      </c>
      <c r="B1826" s="6" t="s">
        <v>2398</v>
      </c>
      <c r="C1826" s="7">
        <v>45877</v>
      </c>
      <c r="D1826" s="7">
        <v>45885</v>
      </c>
      <c r="E1826" s="24">
        <v>114.8</v>
      </c>
      <c r="F1826" s="26">
        <f t="shared" si="240"/>
        <v>114.8</v>
      </c>
      <c r="G1826" s="8">
        <v>100340</v>
      </c>
      <c r="H1826" s="8"/>
      <c r="I1826" s="8">
        <v>1</v>
      </c>
      <c r="J1826" s="8"/>
      <c r="K1826" s="8">
        <f t="shared" si="241"/>
        <v>1</v>
      </c>
      <c r="L1826" s="6"/>
      <c r="M1826" s="7"/>
      <c r="N1826" s="9"/>
      <c r="O1826" s="6" t="s">
        <v>631</v>
      </c>
      <c r="P1826" s="54"/>
      <c r="Q1826" s="54"/>
      <c r="R1826" s="10">
        <v>4</v>
      </c>
      <c r="S1826" s="40"/>
      <c r="T1826" s="6" t="s">
        <v>24</v>
      </c>
      <c r="U1826" s="6" t="str">
        <f>VLOOKUP(O1826,'Customer List'!B:C,2,)</f>
        <v>Delhi</v>
      </c>
      <c r="V1826" s="47" t="s">
        <v>611</v>
      </c>
      <c r="W1826" s="7"/>
      <c r="X1826" s="6" t="str">
        <f t="shared" si="260"/>
        <v/>
      </c>
      <c r="Y1826" s="6" t="str">
        <f t="shared" si="261"/>
        <v/>
      </c>
      <c r="Z1826" s="6" t="str">
        <f t="shared" si="262"/>
        <v/>
      </c>
    </row>
    <row r="1827" spans="1:26" x14ac:dyDescent="0.25">
      <c r="A1827" s="6">
        <f t="shared" si="239"/>
        <v>1826</v>
      </c>
      <c r="B1827" s="6" t="s">
        <v>2398</v>
      </c>
      <c r="C1827" s="7">
        <v>45877</v>
      </c>
      <c r="D1827" s="7">
        <v>45885</v>
      </c>
      <c r="E1827" s="24">
        <v>50.4</v>
      </c>
      <c r="F1827" s="26">
        <f t="shared" si="240"/>
        <v>50.4</v>
      </c>
      <c r="G1827" s="8">
        <v>100408</v>
      </c>
      <c r="H1827" s="8"/>
      <c r="I1827" s="8">
        <v>1</v>
      </c>
      <c r="J1827" s="8">
        <v>1</v>
      </c>
      <c r="K1827" s="8">
        <f t="shared" si="241"/>
        <v>0</v>
      </c>
      <c r="L1827" s="6" t="s">
        <v>2523</v>
      </c>
      <c r="M1827" s="7">
        <v>45891</v>
      </c>
      <c r="N1827" s="9">
        <v>6156</v>
      </c>
      <c r="O1827" s="6" t="s">
        <v>48</v>
      </c>
      <c r="P1827" s="54"/>
      <c r="Q1827" s="54"/>
      <c r="R1827" s="10">
        <v>4</v>
      </c>
      <c r="S1827" s="40"/>
      <c r="T1827" s="6" t="s">
        <v>24</v>
      </c>
      <c r="U1827" s="6" t="str">
        <f>VLOOKUP(O1827,'Customer List'!B:C,2,)</f>
        <v>Faridabad</v>
      </c>
      <c r="V1827" s="47"/>
      <c r="W1827" s="7"/>
      <c r="X1827" s="6" t="str">
        <f t="shared" si="260"/>
        <v/>
      </c>
      <c r="Y1827" s="6" t="str">
        <f t="shared" si="261"/>
        <v>Friday</v>
      </c>
      <c r="Z1827" s="6" t="str">
        <f t="shared" si="262"/>
        <v/>
      </c>
    </row>
    <row r="1828" spans="1:26" x14ac:dyDescent="0.25">
      <c r="A1828" s="6">
        <f t="shared" si="239"/>
        <v>1827</v>
      </c>
      <c r="B1828" s="6" t="s">
        <v>2398</v>
      </c>
      <c r="C1828" s="7">
        <v>45877</v>
      </c>
      <c r="D1828" s="7">
        <v>45885</v>
      </c>
      <c r="E1828" s="24">
        <v>150.5</v>
      </c>
      <c r="F1828" s="26">
        <f t="shared" si="240"/>
        <v>150.5</v>
      </c>
      <c r="G1828" s="8">
        <v>100422</v>
      </c>
      <c r="H1828" s="8"/>
      <c r="I1828" s="8">
        <v>1</v>
      </c>
      <c r="J1828" s="8">
        <v>1</v>
      </c>
      <c r="K1828" s="8">
        <f t="shared" si="241"/>
        <v>0</v>
      </c>
      <c r="L1828" s="6" t="s">
        <v>2523</v>
      </c>
      <c r="M1828" s="7">
        <v>45891</v>
      </c>
      <c r="N1828" s="9">
        <v>18382.5</v>
      </c>
      <c r="O1828" s="6" t="s">
        <v>48</v>
      </c>
      <c r="P1828" s="54"/>
      <c r="Q1828" s="54"/>
      <c r="R1828" s="10">
        <v>4</v>
      </c>
      <c r="S1828" s="40" t="s">
        <v>2525</v>
      </c>
      <c r="T1828" s="6" t="s">
        <v>24</v>
      </c>
      <c r="U1828" s="6" t="str">
        <f>VLOOKUP(O1828,'Customer List'!B:C,2,)</f>
        <v>Faridabad</v>
      </c>
      <c r="V1828" s="47"/>
      <c r="W1828" s="7"/>
      <c r="X1828" s="6" t="str">
        <f t="shared" si="260"/>
        <v/>
      </c>
      <c r="Y1828" s="6" t="str">
        <f t="shared" si="261"/>
        <v>Friday</v>
      </c>
      <c r="Z1828" s="6" t="str">
        <f t="shared" si="262"/>
        <v/>
      </c>
    </row>
    <row r="1829" spans="1:26" x14ac:dyDescent="0.25">
      <c r="A1829" s="6">
        <f t="shared" si="239"/>
        <v>1828</v>
      </c>
      <c r="B1829" s="6" t="s">
        <v>2398</v>
      </c>
      <c r="C1829" s="7">
        <v>45877</v>
      </c>
      <c r="D1829" s="7">
        <v>45885</v>
      </c>
      <c r="E1829" s="24">
        <v>160.30000000000001</v>
      </c>
      <c r="F1829" s="26">
        <f t="shared" si="240"/>
        <v>160.30000000000001</v>
      </c>
      <c r="G1829" s="8">
        <v>100423</v>
      </c>
      <c r="H1829" s="8"/>
      <c r="I1829" s="8">
        <v>1</v>
      </c>
      <c r="J1829" s="8">
        <v>1</v>
      </c>
      <c r="K1829" s="8">
        <f t="shared" si="241"/>
        <v>0</v>
      </c>
      <c r="L1829" s="6" t="s">
        <v>2579</v>
      </c>
      <c r="M1829" s="7">
        <v>45892</v>
      </c>
      <c r="N1829" s="9">
        <v>26621.25</v>
      </c>
      <c r="O1829" s="6" t="s">
        <v>2384</v>
      </c>
      <c r="P1829" s="6">
        <v>58154749645</v>
      </c>
      <c r="Q1829" s="54" t="s">
        <v>46</v>
      </c>
      <c r="R1829" s="10">
        <v>4</v>
      </c>
      <c r="S1829" s="40"/>
      <c r="T1829" s="6" t="s">
        <v>24</v>
      </c>
      <c r="U1829" s="6" t="str">
        <f>VLOOKUP(O1829,'Customer List'!B:C,2,)</f>
        <v>Pune</v>
      </c>
      <c r="V1829" s="47"/>
      <c r="W1829" s="7">
        <v>45894</v>
      </c>
      <c r="X1829" s="6">
        <f t="shared" si="260"/>
        <v>2</v>
      </c>
      <c r="Y1829" s="6" t="str">
        <f t="shared" si="261"/>
        <v>Saturday</v>
      </c>
      <c r="Z1829" s="6" t="str">
        <f t="shared" si="262"/>
        <v>Monday</v>
      </c>
    </row>
    <row r="1830" spans="1:26" x14ac:dyDescent="0.25">
      <c r="A1830" s="6">
        <f t="shared" si="239"/>
        <v>1829</v>
      </c>
      <c r="B1830" s="6" t="s">
        <v>2398</v>
      </c>
      <c r="C1830" s="7">
        <v>45877</v>
      </c>
      <c r="D1830" s="7">
        <v>45885</v>
      </c>
      <c r="E1830" s="24">
        <v>201.6</v>
      </c>
      <c r="F1830" s="26">
        <f t="shared" si="240"/>
        <v>403.2</v>
      </c>
      <c r="G1830" s="8">
        <v>100432</v>
      </c>
      <c r="H1830" s="8"/>
      <c r="I1830" s="8">
        <v>2</v>
      </c>
      <c r="J1830" s="8">
        <v>2</v>
      </c>
      <c r="K1830" s="8">
        <f t="shared" si="241"/>
        <v>0</v>
      </c>
      <c r="L1830" s="6" t="s">
        <v>2523</v>
      </c>
      <c r="M1830" s="7">
        <v>45891</v>
      </c>
      <c r="N1830" s="9">
        <v>49248</v>
      </c>
      <c r="O1830" s="6" t="s">
        <v>48</v>
      </c>
      <c r="P1830" s="54"/>
      <c r="Q1830" s="54"/>
      <c r="R1830" s="10">
        <v>4</v>
      </c>
      <c r="S1830" s="40"/>
      <c r="T1830" s="6" t="s">
        <v>24</v>
      </c>
      <c r="U1830" s="6" t="str">
        <f>VLOOKUP(O1830,'Customer List'!B:C,2,)</f>
        <v>Faridabad</v>
      </c>
      <c r="V1830" s="47"/>
      <c r="W1830" s="7"/>
      <c r="X1830" s="6" t="str">
        <f t="shared" si="260"/>
        <v/>
      </c>
      <c r="Y1830" s="6" t="str">
        <f t="shared" si="261"/>
        <v>Friday</v>
      </c>
      <c r="Z1830" s="6" t="str">
        <f t="shared" si="262"/>
        <v/>
      </c>
    </row>
    <row r="1831" spans="1:26" x14ac:dyDescent="0.25">
      <c r="A1831" s="6">
        <f t="shared" si="239"/>
        <v>1830</v>
      </c>
      <c r="B1831" s="6" t="s">
        <v>2398</v>
      </c>
      <c r="C1831" s="7">
        <v>45877</v>
      </c>
      <c r="D1831" s="7">
        <v>45885</v>
      </c>
      <c r="E1831" s="24">
        <v>226.1</v>
      </c>
      <c r="F1831" s="26">
        <f t="shared" si="240"/>
        <v>226.1</v>
      </c>
      <c r="G1831" s="8">
        <v>100434</v>
      </c>
      <c r="H1831" s="8"/>
      <c r="I1831" s="8">
        <v>1</v>
      </c>
      <c r="J1831" s="8">
        <v>1</v>
      </c>
      <c r="K1831" s="8">
        <f t="shared" si="241"/>
        <v>0</v>
      </c>
      <c r="L1831" s="6" t="s">
        <v>2444</v>
      </c>
      <c r="M1831" s="7">
        <v>45887</v>
      </c>
      <c r="N1831" s="9">
        <v>24548</v>
      </c>
      <c r="O1831" s="6" t="s">
        <v>853</v>
      </c>
      <c r="P1831" s="54">
        <v>58154523350</v>
      </c>
      <c r="Q1831" s="54" t="s">
        <v>46</v>
      </c>
      <c r="R1831" s="10">
        <v>4</v>
      </c>
      <c r="S1831" s="40"/>
      <c r="T1831" s="6" t="s">
        <v>24</v>
      </c>
      <c r="U1831" s="6" t="str">
        <f>VLOOKUP(O1831,'Customer List'!B:C,2,)</f>
        <v>Hyderabad</v>
      </c>
      <c r="V1831" s="47"/>
      <c r="W1831" s="7">
        <v>45888</v>
      </c>
      <c r="X1831" s="6">
        <f t="shared" si="260"/>
        <v>1</v>
      </c>
      <c r="Y1831" s="6" t="str">
        <f t="shared" si="261"/>
        <v>Monday</v>
      </c>
      <c r="Z1831" s="6" t="str">
        <f t="shared" si="262"/>
        <v>Tuesday</v>
      </c>
    </row>
    <row r="1832" spans="1:26" x14ac:dyDescent="0.25">
      <c r="A1832" s="6">
        <f t="shared" si="239"/>
        <v>1831</v>
      </c>
      <c r="B1832" s="6" t="s">
        <v>2398</v>
      </c>
      <c r="C1832" s="7">
        <v>45877</v>
      </c>
      <c r="D1832" s="7">
        <v>45885</v>
      </c>
      <c r="E1832" s="24">
        <v>205.5</v>
      </c>
      <c r="F1832" s="26">
        <f t="shared" si="240"/>
        <v>205.5</v>
      </c>
      <c r="G1832" s="8">
        <v>100449</v>
      </c>
      <c r="H1832" s="8"/>
      <c r="I1832" s="8">
        <v>1</v>
      </c>
      <c r="J1832" s="8">
        <v>1</v>
      </c>
      <c r="K1832" s="8">
        <f t="shared" si="241"/>
        <v>0</v>
      </c>
      <c r="L1832" s="6" t="s">
        <v>2523</v>
      </c>
      <c r="M1832" s="7">
        <v>45891</v>
      </c>
      <c r="N1832" s="9">
        <v>23427</v>
      </c>
      <c r="O1832" s="6" t="s">
        <v>48</v>
      </c>
      <c r="P1832" s="54"/>
      <c r="Q1832" s="54"/>
      <c r="R1832" s="10">
        <v>4</v>
      </c>
      <c r="S1832" s="40"/>
      <c r="T1832" s="6" t="s">
        <v>24</v>
      </c>
      <c r="U1832" s="6" t="str">
        <f>VLOOKUP(O1832,'Customer List'!B:C,2,)</f>
        <v>Faridabad</v>
      </c>
      <c r="V1832" s="47"/>
      <c r="W1832" s="7"/>
      <c r="X1832" s="6" t="str">
        <f t="shared" si="260"/>
        <v/>
      </c>
      <c r="Y1832" s="6" t="str">
        <f t="shared" si="261"/>
        <v>Friday</v>
      </c>
      <c r="Z1832" s="6" t="str">
        <f t="shared" si="262"/>
        <v/>
      </c>
    </row>
    <row r="1833" spans="1:26" x14ac:dyDescent="0.25">
      <c r="A1833" s="6">
        <f t="shared" si="239"/>
        <v>1832</v>
      </c>
      <c r="B1833" s="6" t="s">
        <v>2398</v>
      </c>
      <c r="C1833" s="7">
        <v>45877</v>
      </c>
      <c r="D1833" s="7">
        <v>45885</v>
      </c>
      <c r="E1833" s="24">
        <v>231.75</v>
      </c>
      <c r="F1833" s="26">
        <f t="shared" si="240"/>
        <v>231.75</v>
      </c>
      <c r="G1833" s="8">
        <v>100451</v>
      </c>
      <c r="H1833" s="8"/>
      <c r="I1833" s="8">
        <v>1</v>
      </c>
      <c r="J1833" s="8">
        <v>1</v>
      </c>
      <c r="K1833" s="8">
        <f t="shared" si="241"/>
        <v>0</v>
      </c>
      <c r="L1833" s="6" t="s">
        <v>2475</v>
      </c>
      <c r="M1833" s="7">
        <v>45888</v>
      </c>
      <c r="N1833" s="9">
        <v>23484</v>
      </c>
      <c r="O1833" s="6" t="s">
        <v>22</v>
      </c>
      <c r="P1833" s="54" t="s">
        <v>2096</v>
      </c>
      <c r="Q1833" s="54" t="s">
        <v>643</v>
      </c>
      <c r="R1833" s="10">
        <v>4</v>
      </c>
      <c r="S1833" s="40"/>
      <c r="T1833" s="6" t="s">
        <v>24</v>
      </c>
      <c r="U1833" s="6" t="str">
        <f>VLOOKUP(O1833,'Customer List'!B:C,2,)</f>
        <v>Delhi</v>
      </c>
      <c r="V1833" s="47"/>
      <c r="W1833" s="7"/>
      <c r="X1833" s="6" t="str">
        <f t="shared" si="260"/>
        <v/>
      </c>
      <c r="Y1833" s="6" t="str">
        <f t="shared" si="261"/>
        <v>Tuesday</v>
      </c>
      <c r="Z1833" s="6" t="str">
        <f t="shared" si="262"/>
        <v/>
      </c>
    </row>
    <row r="1834" spans="1:26" x14ac:dyDescent="0.25">
      <c r="A1834" s="6">
        <f t="shared" si="239"/>
        <v>1833</v>
      </c>
      <c r="B1834" s="6" t="s">
        <v>2398</v>
      </c>
      <c r="C1834" s="7">
        <v>45877</v>
      </c>
      <c r="D1834" s="7">
        <v>45885</v>
      </c>
      <c r="E1834" s="24">
        <v>73.5</v>
      </c>
      <c r="F1834" s="26">
        <f t="shared" si="240"/>
        <v>73.5</v>
      </c>
      <c r="G1834" s="8">
        <v>100712</v>
      </c>
      <c r="H1834" s="8"/>
      <c r="I1834" s="8">
        <v>1</v>
      </c>
      <c r="J1834" s="8">
        <v>1</v>
      </c>
      <c r="K1834" s="8">
        <f t="shared" si="241"/>
        <v>0</v>
      </c>
      <c r="L1834" s="6" t="s">
        <v>2437</v>
      </c>
      <c r="M1834" s="7">
        <v>45887</v>
      </c>
      <c r="N1834" s="9">
        <v>11392.5</v>
      </c>
      <c r="O1834" s="6" t="s">
        <v>1927</v>
      </c>
      <c r="P1834" s="54" t="s">
        <v>2423</v>
      </c>
      <c r="Q1834" s="54" t="s">
        <v>46</v>
      </c>
      <c r="R1834" s="10">
        <v>4</v>
      </c>
      <c r="S1834" s="40"/>
      <c r="T1834" s="6" t="s">
        <v>24</v>
      </c>
      <c r="U1834" s="6" t="str">
        <f>VLOOKUP(O1834,'Customer List'!B:C,2,)</f>
        <v>Chandigarh</v>
      </c>
      <c r="V1834" s="47"/>
      <c r="W1834" s="7">
        <v>45889</v>
      </c>
      <c r="X1834" s="6">
        <f t="shared" si="260"/>
        <v>2</v>
      </c>
      <c r="Y1834" s="6" t="str">
        <f t="shared" si="261"/>
        <v>Monday</v>
      </c>
      <c r="Z1834" s="6" t="str">
        <f t="shared" si="262"/>
        <v>Wednesday</v>
      </c>
    </row>
    <row r="1835" spans="1:26" x14ac:dyDescent="0.25">
      <c r="A1835" s="6">
        <f t="shared" si="239"/>
        <v>1834</v>
      </c>
      <c r="B1835" s="6" t="s">
        <v>2398</v>
      </c>
      <c r="C1835" s="7">
        <v>45877</v>
      </c>
      <c r="D1835" s="7">
        <v>45885</v>
      </c>
      <c r="E1835" s="24">
        <v>47.6</v>
      </c>
      <c r="F1835" s="26">
        <f t="shared" si="240"/>
        <v>47.6</v>
      </c>
      <c r="G1835" s="8">
        <v>100721</v>
      </c>
      <c r="H1835" s="8"/>
      <c r="I1835" s="8">
        <v>1</v>
      </c>
      <c r="J1835" s="8">
        <v>1</v>
      </c>
      <c r="K1835" s="8">
        <f t="shared" si="241"/>
        <v>0</v>
      </c>
      <c r="L1835" s="6" t="s">
        <v>2475</v>
      </c>
      <c r="M1835" s="7">
        <v>45888</v>
      </c>
      <c r="N1835" s="9">
        <v>5168</v>
      </c>
      <c r="O1835" s="6" t="s">
        <v>22</v>
      </c>
      <c r="P1835" s="54" t="s">
        <v>2096</v>
      </c>
      <c r="Q1835" s="54" t="s">
        <v>643</v>
      </c>
      <c r="R1835" s="10">
        <v>4</v>
      </c>
      <c r="S1835" s="40"/>
      <c r="T1835" s="6" t="s">
        <v>24</v>
      </c>
      <c r="U1835" s="6" t="str">
        <f>VLOOKUP(O1835,'Customer List'!B:C,2,)</f>
        <v>Delhi</v>
      </c>
      <c r="V1835" s="47"/>
      <c r="W1835" s="7"/>
      <c r="X1835" s="6" t="str">
        <f t="shared" si="260"/>
        <v/>
      </c>
      <c r="Y1835" s="6" t="str">
        <f t="shared" si="261"/>
        <v>Tuesday</v>
      </c>
      <c r="Z1835" s="6" t="str">
        <f t="shared" si="262"/>
        <v/>
      </c>
    </row>
    <row r="1836" spans="1:26" x14ac:dyDescent="0.25">
      <c r="A1836" s="6">
        <f t="shared" si="239"/>
        <v>1835</v>
      </c>
      <c r="B1836" s="6" t="s">
        <v>2398</v>
      </c>
      <c r="C1836" s="7">
        <v>45877</v>
      </c>
      <c r="D1836" s="7">
        <v>45885</v>
      </c>
      <c r="E1836" s="24">
        <v>165.9</v>
      </c>
      <c r="F1836" s="26">
        <f t="shared" si="240"/>
        <v>165.9</v>
      </c>
      <c r="G1836" s="8">
        <v>100734</v>
      </c>
      <c r="H1836" s="8"/>
      <c r="I1836" s="8">
        <v>1</v>
      </c>
      <c r="J1836" s="8">
        <v>1</v>
      </c>
      <c r="K1836" s="8">
        <f t="shared" si="241"/>
        <v>0</v>
      </c>
      <c r="L1836" s="6" t="s">
        <v>2579</v>
      </c>
      <c r="M1836" s="7">
        <v>45892</v>
      </c>
      <c r="N1836" s="9">
        <v>27551.25</v>
      </c>
      <c r="O1836" s="6" t="s">
        <v>2384</v>
      </c>
      <c r="P1836" s="6">
        <v>58154749645</v>
      </c>
      <c r="Q1836" s="54" t="s">
        <v>46</v>
      </c>
      <c r="R1836" s="10">
        <v>4</v>
      </c>
      <c r="S1836" s="40"/>
      <c r="T1836" s="6" t="s">
        <v>24</v>
      </c>
      <c r="U1836" s="6" t="str">
        <f>VLOOKUP(O1836,'Customer List'!B:C,2,)</f>
        <v>Pune</v>
      </c>
      <c r="V1836" s="47"/>
      <c r="W1836" s="7">
        <v>45894</v>
      </c>
      <c r="X1836" s="6">
        <f t="shared" si="260"/>
        <v>2</v>
      </c>
      <c r="Y1836" s="6" t="str">
        <f t="shared" si="261"/>
        <v>Saturday</v>
      </c>
      <c r="Z1836" s="6" t="str">
        <f t="shared" si="262"/>
        <v>Monday</v>
      </c>
    </row>
    <row r="1837" spans="1:26" x14ac:dyDescent="0.25">
      <c r="A1837" s="6">
        <f t="shared" si="239"/>
        <v>1836</v>
      </c>
      <c r="B1837" s="6" t="s">
        <v>2398</v>
      </c>
      <c r="C1837" s="7">
        <v>45877</v>
      </c>
      <c r="D1837" s="7">
        <v>45885</v>
      </c>
      <c r="E1837" s="24">
        <v>204.75</v>
      </c>
      <c r="F1837" s="26">
        <f t="shared" si="240"/>
        <v>204.75</v>
      </c>
      <c r="G1837" s="8">
        <v>100742</v>
      </c>
      <c r="H1837" s="8"/>
      <c r="I1837" s="8">
        <v>1</v>
      </c>
      <c r="J1837" s="8">
        <v>1</v>
      </c>
      <c r="K1837" s="8">
        <f t="shared" si="241"/>
        <v>0</v>
      </c>
      <c r="L1837" s="6" t="s">
        <v>2475</v>
      </c>
      <c r="M1837" s="7">
        <v>45888</v>
      </c>
      <c r="N1837" s="9">
        <v>20748</v>
      </c>
      <c r="O1837" s="6" t="s">
        <v>22</v>
      </c>
      <c r="P1837" s="54" t="s">
        <v>2096</v>
      </c>
      <c r="Q1837" s="54" t="s">
        <v>643</v>
      </c>
      <c r="R1837" s="10">
        <v>4</v>
      </c>
      <c r="S1837" s="40"/>
      <c r="T1837" s="6" t="s">
        <v>24</v>
      </c>
      <c r="U1837" s="6" t="str">
        <f>VLOOKUP(O1837,'Customer List'!B:C,2,)</f>
        <v>Delhi</v>
      </c>
      <c r="V1837" s="47"/>
      <c r="W1837" s="7"/>
      <c r="X1837" s="6" t="str">
        <f t="shared" si="260"/>
        <v/>
      </c>
      <c r="Y1837" s="6" t="str">
        <f t="shared" si="261"/>
        <v>Tuesday</v>
      </c>
      <c r="Z1837" s="6" t="str">
        <f t="shared" si="262"/>
        <v/>
      </c>
    </row>
    <row r="1838" spans="1:26" x14ac:dyDescent="0.25">
      <c r="A1838" s="6">
        <f t="shared" si="239"/>
        <v>1837</v>
      </c>
      <c r="B1838" s="6" t="s">
        <v>2398</v>
      </c>
      <c r="C1838" s="7">
        <v>45877</v>
      </c>
      <c r="D1838" s="7">
        <v>45885</v>
      </c>
      <c r="E1838" s="24">
        <v>73.5</v>
      </c>
      <c r="F1838" s="26">
        <f t="shared" si="240"/>
        <v>73.5</v>
      </c>
      <c r="G1838" s="8">
        <v>101212</v>
      </c>
      <c r="H1838" s="8"/>
      <c r="I1838" s="8">
        <v>1</v>
      </c>
      <c r="J1838" s="8">
        <v>1</v>
      </c>
      <c r="K1838" s="8">
        <f t="shared" si="241"/>
        <v>0</v>
      </c>
      <c r="L1838" s="6" t="s">
        <v>2475</v>
      </c>
      <c r="M1838" s="7">
        <v>45888</v>
      </c>
      <c r="N1838" s="9">
        <v>7980</v>
      </c>
      <c r="O1838" s="6" t="s">
        <v>22</v>
      </c>
      <c r="P1838" s="54" t="s">
        <v>2096</v>
      </c>
      <c r="Q1838" s="54" t="s">
        <v>643</v>
      </c>
      <c r="R1838" s="10">
        <v>4</v>
      </c>
      <c r="S1838" s="40"/>
      <c r="T1838" s="6" t="s">
        <v>24</v>
      </c>
      <c r="U1838" s="6" t="str">
        <f>VLOOKUP(O1838,'Customer List'!B:C,2,)</f>
        <v>Delhi</v>
      </c>
      <c r="V1838" s="47"/>
      <c r="W1838" s="7"/>
      <c r="X1838" s="6" t="str">
        <f t="shared" si="260"/>
        <v/>
      </c>
      <c r="Y1838" s="6" t="str">
        <f t="shared" si="261"/>
        <v>Tuesday</v>
      </c>
      <c r="Z1838" s="6" t="str">
        <f t="shared" si="262"/>
        <v/>
      </c>
    </row>
    <row r="1839" spans="1:26" x14ac:dyDescent="0.25">
      <c r="A1839" s="6">
        <f t="shared" si="239"/>
        <v>1838</v>
      </c>
      <c r="B1839" s="6" t="s">
        <v>2398</v>
      </c>
      <c r="C1839" s="7">
        <v>45877</v>
      </c>
      <c r="D1839" s="7">
        <v>45885</v>
      </c>
      <c r="E1839" s="24">
        <v>204.75</v>
      </c>
      <c r="F1839" s="26">
        <f t="shared" si="240"/>
        <v>204.75</v>
      </c>
      <c r="G1839" s="8">
        <v>101242</v>
      </c>
      <c r="H1839" s="8"/>
      <c r="I1839" s="8">
        <v>1</v>
      </c>
      <c r="J1839" s="8">
        <v>1</v>
      </c>
      <c r="K1839" s="8">
        <f t="shared" si="241"/>
        <v>0</v>
      </c>
      <c r="L1839" s="6" t="s">
        <v>2475</v>
      </c>
      <c r="M1839" s="7">
        <v>45888</v>
      </c>
      <c r="N1839" s="9">
        <v>20748</v>
      </c>
      <c r="O1839" s="6" t="s">
        <v>22</v>
      </c>
      <c r="P1839" s="54" t="s">
        <v>2096</v>
      </c>
      <c r="Q1839" s="54" t="s">
        <v>643</v>
      </c>
      <c r="R1839" s="10">
        <v>4</v>
      </c>
      <c r="S1839" s="40"/>
      <c r="T1839" s="6" t="s">
        <v>24</v>
      </c>
      <c r="U1839" s="6" t="str">
        <f>VLOOKUP(O1839,'Customer List'!B:C,2,)</f>
        <v>Delhi</v>
      </c>
      <c r="V1839" s="47"/>
      <c r="W1839" s="7"/>
      <c r="X1839" s="6" t="str">
        <f t="shared" si="260"/>
        <v/>
      </c>
      <c r="Y1839" s="6" t="str">
        <f t="shared" si="261"/>
        <v>Tuesday</v>
      </c>
      <c r="Z1839" s="6" t="str">
        <f t="shared" si="262"/>
        <v/>
      </c>
    </row>
    <row r="1840" spans="1:26" x14ac:dyDescent="0.25">
      <c r="A1840" s="6">
        <f t="shared" si="239"/>
        <v>1839</v>
      </c>
      <c r="B1840" s="6" t="s">
        <v>2398</v>
      </c>
      <c r="C1840" s="7">
        <v>45877</v>
      </c>
      <c r="D1840" s="7">
        <v>45885</v>
      </c>
      <c r="E1840" s="24">
        <v>192.75</v>
      </c>
      <c r="F1840" s="26">
        <f t="shared" si="240"/>
        <v>192.75</v>
      </c>
      <c r="G1840" s="8">
        <v>101263</v>
      </c>
      <c r="H1840" s="8"/>
      <c r="I1840" s="8">
        <v>1</v>
      </c>
      <c r="J1840" s="8">
        <v>1</v>
      </c>
      <c r="K1840" s="8">
        <f t="shared" si="241"/>
        <v>0</v>
      </c>
      <c r="L1840" s="6" t="s">
        <v>2523</v>
      </c>
      <c r="M1840" s="7">
        <v>45891</v>
      </c>
      <c r="N1840" s="9">
        <v>21973.5</v>
      </c>
      <c r="O1840" s="6" t="s">
        <v>48</v>
      </c>
      <c r="P1840" s="54"/>
      <c r="Q1840" s="54"/>
      <c r="R1840" s="10">
        <v>4</v>
      </c>
      <c r="S1840" s="40"/>
      <c r="T1840" s="6" t="s">
        <v>24</v>
      </c>
      <c r="U1840" s="6" t="str">
        <f>VLOOKUP(O1840,'Customer List'!B:C,2,)</f>
        <v>Faridabad</v>
      </c>
      <c r="V1840" s="47"/>
      <c r="W1840" s="7"/>
      <c r="X1840" s="6" t="str">
        <f t="shared" si="260"/>
        <v/>
      </c>
      <c r="Y1840" s="6" t="str">
        <f t="shared" si="261"/>
        <v>Friday</v>
      </c>
      <c r="Z1840" s="6" t="str">
        <f t="shared" si="262"/>
        <v/>
      </c>
    </row>
    <row r="1841" spans="1:26" x14ac:dyDescent="0.25">
      <c r="A1841" s="6">
        <f t="shared" si="239"/>
        <v>1840</v>
      </c>
      <c r="B1841" s="6" t="s">
        <v>2398</v>
      </c>
      <c r="C1841" s="7">
        <v>45877</v>
      </c>
      <c r="D1841" s="7">
        <v>45885</v>
      </c>
      <c r="E1841" s="24">
        <v>177.1</v>
      </c>
      <c r="F1841" s="26">
        <f t="shared" si="240"/>
        <v>177.1</v>
      </c>
      <c r="G1841" s="8">
        <v>102010</v>
      </c>
      <c r="H1841" s="8"/>
      <c r="I1841" s="8">
        <v>1</v>
      </c>
      <c r="J1841" s="8">
        <v>1</v>
      </c>
      <c r="K1841" s="8">
        <f t="shared" si="241"/>
        <v>0</v>
      </c>
      <c r="L1841" s="6" t="s">
        <v>2475</v>
      </c>
      <c r="M1841" s="7">
        <v>45888</v>
      </c>
      <c r="N1841" s="9">
        <v>19228</v>
      </c>
      <c r="O1841" s="6" t="s">
        <v>22</v>
      </c>
      <c r="P1841" s="54" t="s">
        <v>2096</v>
      </c>
      <c r="Q1841" s="54" t="s">
        <v>643</v>
      </c>
      <c r="R1841" s="10">
        <v>4</v>
      </c>
      <c r="S1841" s="40"/>
      <c r="T1841" s="6" t="s">
        <v>24</v>
      </c>
      <c r="U1841" s="6" t="str">
        <f>VLOOKUP(O1841,'Customer List'!B:C,2,)</f>
        <v>Delhi</v>
      </c>
      <c r="V1841" s="47"/>
      <c r="W1841" s="7"/>
      <c r="X1841" s="6" t="str">
        <f t="shared" si="260"/>
        <v/>
      </c>
      <c r="Y1841" s="6" t="str">
        <f t="shared" si="261"/>
        <v>Tuesday</v>
      </c>
      <c r="Z1841" s="6" t="str">
        <f t="shared" si="262"/>
        <v/>
      </c>
    </row>
    <row r="1842" spans="1:26" x14ac:dyDescent="0.25">
      <c r="A1842" s="6">
        <f t="shared" si="239"/>
        <v>1841</v>
      </c>
      <c r="B1842" s="6" t="s">
        <v>2398</v>
      </c>
      <c r="C1842" s="7">
        <v>45877</v>
      </c>
      <c r="D1842" s="7">
        <v>45885</v>
      </c>
      <c r="E1842" s="24">
        <v>60.9</v>
      </c>
      <c r="F1842" s="26">
        <f t="shared" si="240"/>
        <v>121.8</v>
      </c>
      <c r="G1842" s="8">
        <v>103131</v>
      </c>
      <c r="H1842" s="8"/>
      <c r="I1842" s="8">
        <v>2</v>
      </c>
      <c r="J1842" s="8">
        <v>2</v>
      </c>
      <c r="K1842" s="8">
        <f t="shared" si="241"/>
        <v>0</v>
      </c>
      <c r="L1842" s="6" t="s">
        <v>2475</v>
      </c>
      <c r="M1842" s="7">
        <v>45888</v>
      </c>
      <c r="N1842" s="9">
        <v>13224</v>
      </c>
      <c r="O1842" s="6" t="s">
        <v>22</v>
      </c>
      <c r="P1842" s="54" t="s">
        <v>2096</v>
      </c>
      <c r="Q1842" s="54" t="s">
        <v>643</v>
      </c>
      <c r="R1842" s="10">
        <v>4</v>
      </c>
      <c r="S1842" s="40"/>
      <c r="T1842" s="6" t="s">
        <v>24</v>
      </c>
      <c r="U1842" s="6" t="str">
        <f>VLOOKUP(O1842,'Customer List'!B:C,2,)</f>
        <v>Delhi</v>
      </c>
      <c r="V1842" s="47"/>
      <c r="W1842" s="7"/>
      <c r="X1842" s="6" t="str">
        <f t="shared" si="260"/>
        <v/>
      </c>
      <c r="Y1842" s="6" t="str">
        <f t="shared" si="261"/>
        <v>Tuesday</v>
      </c>
      <c r="Z1842" s="6" t="str">
        <f t="shared" si="262"/>
        <v/>
      </c>
    </row>
    <row r="1843" spans="1:26" x14ac:dyDescent="0.25">
      <c r="A1843" s="6">
        <f t="shared" si="239"/>
        <v>1842</v>
      </c>
      <c r="B1843" s="6" t="s">
        <v>2398</v>
      </c>
      <c r="C1843" s="7">
        <v>45877</v>
      </c>
      <c r="D1843" s="7">
        <v>45885</v>
      </c>
      <c r="E1843" s="24">
        <v>154.69999999999999</v>
      </c>
      <c r="F1843" s="26">
        <f t="shared" si="240"/>
        <v>154.69999999999999</v>
      </c>
      <c r="G1843" s="8">
        <v>103132</v>
      </c>
      <c r="H1843" s="8"/>
      <c r="I1843" s="8">
        <v>1</v>
      </c>
      <c r="J1843" s="8">
        <v>1</v>
      </c>
      <c r="K1843" s="8">
        <f t="shared" si="241"/>
        <v>0</v>
      </c>
      <c r="L1843" s="6" t="s">
        <v>2475</v>
      </c>
      <c r="M1843" s="7">
        <v>45888</v>
      </c>
      <c r="N1843" s="9">
        <v>16796</v>
      </c>
      <c r="O1843" s="6" t="s">
        <v>22</v>
      </c>
      <c r="P1843" s="54" t="s">
        <v>2096</v>
      </c>
      <c r="Q1843" s="54" t="s">
        <v>643</v>
      </c>
      <c r="R1843" s="10">
        <v>4</v>
      </c>
      <c r="S1843" s="40"/>
      <c r="T1843" s="6" t="s">
        <v>24</v>
      </c>
      <c r="U1843" s="6" t="str">
        <f>VLOOKUP(O1843,'Customer List'!B:C,2,)</f>
        <v>Delhi</v>
      </c>
      <c r="V1843" s="47"/>
      <c r="W1843" s="7"/>
      <c r="X1843" s="6" t="str">
        <f t="shared" si="260"/>
        <v/>
      </c>
      <c r="Y1843" s="6" t="str">
        <f t="shared" si="261"/>
        <v>Tuesday</v>
      </c>
      <c r="Z1843" s="6" t="str">
        <f t="shared" si="262"/>
        <v/>
      </c>
    </row>
    <row r="1844" spans="1:26" x14ac:dyDescent="0.25">
      <c r="A1844" s="6">
        <f t="shared" si="239"/>
        <v>1843</v>
      </c>
      <c r="B1844" s="6" t="s">
        <v>2398</v>
      </c>
      <c r="C1844" s="7">
        <v>45877</v>
      </c>
      <c r="D1844" s="7">
        <v>45885</v>
      </c>
      <c r="E1844" s="24">
        <v>181.5</v>
      </c>
      <c r="F1844" s="26">
        <f t="shared" si="240"/>
        <v>181.5</v>
      </c>
      <c r="G1844" s="8">
        <v>103248</v>
      </c>
      <c r="H1844" s="8"/>
      <c r="I1844" s="8">
        <v>1</v>
      </c>
      <c r="J1844" s="8">
        <v>1</v>
      </c>
      <c r="K1844" s="8">
        <f t="shared" si="241"/>
        <v>0</v>
      </c>
      <c r="L1844" s="6" t="s">
        <v>2444</v>
      </c>
      <c r="M1844" s="7">
        <v>45887</v>
      </c>
      <c r="N1844" s="9">
        <v>18392</v>
      </c>
      <c r="O1844" s="6" t="s">
        <v>853</v>
      </c>
      <c r="P1844" s="54">
        <v>58154523350</v>
      </c>
      <c r="Q1844" s="54" t="s">
        <v>46</v>
      </c>
      <c r="R1844" s="10">
        <v>4</v>
      </c>
      <c r="S1844" s="40"/>
      <c r="T1844" s="6" t="s">
        <v>24</v>
      </c>
      <c r="U1844" s="6" t="str">
        <f>VLOOKUP(O1844,'Customer List'!B:C,2,)</f>
        <v>Hyderabad</v>
      </c>
      <c r="V1844" s="47"/>
      <c r="W1844" s="7">
        <v>45888</v>
      </c>
      <c r="X1844" s="6">
        <f t="shared" si="260"/>
        <v>1</v>
      </c>
      <c r="Y1844" s="6" t="str">
        <f t="shared" si="261"/>
        <v>Monday</v>
      </c>
      <c r="Z1844" s="6" t="str">
        <f t="shared" si="262"/>
        <v>Tuesday</v>
      </c>
    </row>
    <row r="1845" spans="1:26" x14ac:dyDescent="0.25">
      <c r="A1845" s="6">
        <f t="shared" si="239"/>
        <v>1844</v>
      </c>
      <c r="B1845" s="6" t="s">
        <v>2398</v>
      </c>
      <c r="C1845" s="7">
        <v>45877</v>
      </c>
      <c r="D1845" s="7">
        <v>45885</v>
      </c>
      <c r="E1845" s="24">
        <v>135.1</v>
      </c>
      <c r="F1845" s="26">
        <f t="shared" si="240"/>
        <v>135.1</v>
      </c>
      <c r="G1845" s="8">
        <v>104412</v>
      </c>
      <c r="H1845" s="8"/>
      <c r="I1845" s="8">
        <v>1</v>
      </c>
      <c r="J1845" s="8">
        <v>1</v>
      </c>
      <c r="K1845" s="8">
        <f t="shared" si="241"/>
        <v>0</v>
      </c>
      <c r="L1845" s="6" t="s">
        <v>2475</v>
      </c>
      <c r="M1845" s="7">
        <v>45888</v>
      </c>
      <c r="N1845" s="9">
        <v>14668</v>
      </c>
      <c r="O1845" s="6" t="s">
        <v>22</v>
      </c>
      <c r="P1845" s="54" t="s">
        <v>2096</v>
      </c>
      <c r="Q1845" s="54" t="s">
        <v>643</v>
      </c>
      <c r="R1845" s="10">
        <v>4</v>
      </c>
      <c r="S1845" s="40"/>
      <c r="T1845" s="6" t="s">
        <v>24</v>
      </c>
      <c r="U1845" s="6" t="str">
        <f>VLOOKUP(O1845,'Customer List'!B:C,2,)</f>
        <v>Delhi</v>
      </c>
      <c r="V1845" s="47"/>
      <c r="W1845" s="7"/>
      <c r="X1845" s="6" t="str">
        <f t="shared" si="260"/>
        <v/>
      </c>
      <c r="Y1845" s="6" t="str">
        <f t="shared" si="261"/>
        <v>Tuesday</v>
      </c>
      <c r="Z1845" s="6" t="str">
        <f t="shared" si="262"/>
        <v/>
      </c>
    </row>
    <row r="1846" spans="1:26" x14ac:dyDescent="0.25">
      <c r="A1846" s="6">
        <f t="shared" si="239"/>
        <v>1845</v>
      </c>
      <c r="B1846" s="6" t="s">
        <v>2398</v>
      </c>
      <c r="C1846" s="7">
        <v>45877</v>
      </c>
      <c r="D1846" s="7">
        <v>45885</v>
      </c>
      <c r="E1846" s="24">
        <v>150.5</v>
      </c>
      <c r="F1846" s="26">
        <f t="shared" si="240"/>
        <v>150.5</v>
      </c>
      <c r="G1846" s="8">
        <v>107622</v>
      </c>
      <c r="H1846" s="8"/>
      <c r="I1846" s="8">
        <v>1</v>
      </c>
      <c r="J1846" s="8">
        <v>1</v>
      </c>
      <c r="K1846" s="8">
        <f t="shared" si="241"/>
        <v>0</v>
      </c>
      <c r="L1846" s="6" t="s">
        <v>2475</v>
      </c>
      <c r="M1846" s="7">
        <v>45888</v>
      </c>
      <c r="N1846" s="9">
        <v>16340</v>
      </c>
      <c r="O1846" s="6" t="s">
        <v>22</v>
      </c>
      <c r="P1846" s="54" t="s">
        <v>2096</v>
      </c>
      <c r="Q1846" s="54" t="s">
        <v>643</v>
      </c>
      <c r="R1846" s="10">
        <v>4</v>
      </c>
      <c r="S1846" s="40"/>
      <c r="T1846" s="6" t="s">
        <v>24</v>
      </c>
      <c r="U1846" s="6" t="str">
        <f>VLOOKUP(O1846,'Customer List'!B:C,2,)</f>
        <v>Delhi</v>
      </c>
      <c r="V1846" s="47"/>
      <c r="W1846" s="7"/>
      <c r="X1846" s="6" t="str">
        <f t="shared" si="260"/>
        <v/>
      </c>
      <c r="Y1846" s="6" t="str">
        <f t="shared" si="261"/>
        <v>Tuesday</v>
      </c>
      <c r="Z1846" s="6" t="str">
        <f t="shared" si="262"/>
        <v/>
      </c>
    </row>
    <row r="1847" spans="1:26" x14ac:dyDescent="0.25">
      <c r="A1847" s="6">
        <f t="shared" si="239"/>
        <v>1846</v>
      </c>
      <c r="B1847" s="6" t="s">
        <v>2398</v>
      </c>
      <c r="C1847" s="7">
        <v>45877</v>
      </c>
      <c r="D1847" s="7">
        <v>45885</v>
      </c>
      <c r="E1847" s="24">
        <v>204.75</v>
      </c>
      <c r="F1847" s="26">
        <f t="shared" si="240"/>
        <v>204.75</v>
      </c>
      <c r="G1847" s="8">
        <v>107643</v>
      </c>
      <c r="H1847" s="8"/>
      <c r="I1847" s="8">
        <v>1</v>
      </c>
      <c r="J1847" s="8">
        <v>1</v>
      </c>
      <c r="K1847" s="8">
        <f t="shared" si="241"/>
        <v>0</v>
      </c>
      <c r="L1847" s="6" t="s">
        <v>2475</v>
      </c>
      <c r="M1847" s="7">
        <v>45888</v>
      </c>
      <c r="N1847" s="9">
        <v>20748</v>
      </c>
      <c r="O1847" s="6" t="s">
        <v>22</v>
      </c>
      <c r="P1847" s="54" t="s">
        <v>2096</v>
      </c>
      <c r="Q1847" s="54" t="s">
        <v>643</v>
      </c>
      <c r="R1847" s="10">
        <v>4</v>
      </c>
      <c r="S1847" s="40"/>
      <c r="T1847" s="6" t="s">
        <v>24</v>
      </c>
      <c r="U1847" s="6" t="str">
        <f>VLOOKUP(O1847,'Customer List'!B:C,2,)</f>
        <v>Delhi</v>
      </c>
      <c r="V1847" s="47"/>
      <c r="W1847" s="7"/>
      <c r="X1847" s="6" t="str">
        <f t="shared" si="260"/>
        <v/>
      </c>
      <c r="Y1847" s="6" t="str">
        <f t="shared" si="261"/>
        <v>Tuesday</v>
      </c>
      <c r="Z1847" s="6" t="str">
        <f t="shared" si="262"/>
        <v/>
      </c>
    </row>
    <row r="1848" spans="1:26" x14ac:dyDescent="0.25">
      <c r="A1848" s="6">
        <f t="shared" si="239"/>
        <v>1847</v>
      </c>
      <c r="B1848" s="6" t="s">
        <v>2398</v>
      </c>
      <c r="C1848" s="7">
        <v>45877</v>
      </c>
      <c r="D1848" s="7">
        <v>45885</v>
      </c>
      <c r="E1848" s="24">
        <v>219.75</v>
      </c>
      <c r="F1848" s="26">
        <f t="shared" si="240"/>
        <v>219.75</v>
      </c>
      <c r="G1848" s="8">
        <v>108749</v>
      </c>
      <c r="H1848" s="8"/>
      <c r="I1848" s="8">
        <v>1</v>
      </c>
      <c r="J1848" s="8">
        <v>1</v>
      </c>
      <c r="K1848" s="8">
        <f t="shared" si="241"/>
        <v>0</v>
      </c>
      <c r="L1848" s="6" t="s">
        <v>2475</v>
      </c>
      <c r="M1848" s="7">
        <v>45888</v>
      </c>
      <c r="N1848" s="9">
        <v>22268</v>
      </c>
      <c r="O1848" s="6" t="s">
        <v>22</v>
      </c>
      <c r="P1848" s="54" t="s">
        <v>2096</v>
      </c>
      <c r="Q1848" s="54" t="s">
        <v>643</v>
      </c>
      <c r="R1848" s="10">
        <v>4</v>
      </c>
      <c r="S1848" s="40"/>
      <c r="T1848" s="6" t="s">
        <v>24</v>
      </c>
      <c r="U1848" s="6" t="str">
        <f>VLOOKUP(O1848,'Customer List'!B:C,2,)</f>
        <v>Delhi</v>
      </c>
      <c r="V1848" s="47"/>
      <c r="W1848" s="7"/>
      <c r="X1848" s="6" t="str">
        <f t="shared" si="260"/>
        <v/>
      </c>
      <c r="Y1848" s="6" t="str">
        <f t="shared" si="261"/>
        <v>Tuesday</v>
      </c>
      <c r="Z1848" s="6" t="str">
        <f t="shared" si="262"/>
        <v/>
      </c>
    </row>
    <row r="1849" spans="1:26" x14ac:dyDescent="0.25">
      <c r="A1849" s="6">
        <f t="shared" si="239"/>
        <v>1848</v>
      </c>
      <c r="B1849" s="6" t="s">
        <v>2398</v>
      </c>
      <c r="C1849" s="7">
        <v>45877</v>
      </c>
      <c r="D1849" s="7">
        <v>45885</v>
      </c>
      <c r="E1849" s="24">
        <v>95.2</v>
      </c>
      <c r="F1849" s="26">
        <f t="shared" si="240"/>
        <v>95.2</v>
      </c>
      <c r="G1849" s="8">
        <v>110902</v>
      </c>
      <c r="H1849" s="8"/>
      <c r="I1849" s="8">
        <v>1</v>
      </c>
      <c r="J1849" s="8">
        <v>1</v>
      </c>
      <c r="K1849" s="8">
        <f t="shared" si="241"/>
        <v>0</v>
      </c>
      <c r="L1849" s="6" t="s">
        <v>2437</v>
      </c>
      <c r="M1849" s="7">
        <v>45887</v>
      </c>
      <c r="N1849" s="9">
        <v>14756</v>
      </c>
      <c r="O1849" s="6" t="s">
        <v>1927</v>
      </c>
      <c r="P1849" s="54" t="s">
        <v>2423</v>
      </c>
      <c r="Q1849" s="54" t="s">
        <v>46</v>
      </c>
      <c r="R1849" s="10">
        <v>4</v>
      </c>
      <c r="S1849" s="40"/>
      <c r="T1849" s="6" t="s">
        <v>24</v>
      </c>
      <c r="U1849" s="6" t="str">
        <f>VLOOKUP(O1849,'Customer List'!B:C,2,)</f>
        <v>Chandigarh</v>
      </c>
      <c r="V1849" s="47"/>
      <c r="W1849" s="7">
        <v>45889</v>
      </c>
      <c r="X1849" s="6">
        <f t="shared" si="260"/>
        <v>2</v>
      </c>
      <c r="Y1849" s="6" t="str">
        <f t="shared" si="261"/>
        <v>Monday</v>
      </c>
      <c r="Z1849" s="6" t="str">
        <f t="shared" si="262"/>
        <v>Wednesday</v>
      </c>
    </row>
    <row r="1850" spans="1:26" x14ac:dyDescent="0.25">
      <c r="A1850" s="6">
        <f t="shared" si="239"/>
        <v>1849</v>
      </c>
      <c r="B1850" s="6" t="s">
        <v>2398</v>
      </c>
      <c r="C1850" s="7">
        <v>45877</v>
      </c>
      <c r="D1850" s="7">
        <v>45885</v>
      </c>
      <c r="E1850" s="24">
        <v>189</v>
      </c>
      <c r="F1850" s="26">
        <f t="shared" si="240"/>
        <v>189</v>
      </c>
      <c r="G1850" s="8">
        <v>114718</v>
      </c>
      <c r="H1850" s="8"/>
      <c r="I1850" s="8">
        <v>1</v>
      </c>
      <c r="J1850" s="8">
        <v>1</v>
      </c>
      <c r="K1850" s="8">
        <f t="shared" si="241"/>
        <v>0</v>
      </c>
      <c r="L1850" s="6" t="s">
        <v>2475</v>
      </c>
      <c r="M1850" s="7">
        <v>45888</v>
      </c>
      <c r="N1850" s="9">
        <v>20520</v>
      </c>
      <c r="O1850" s="6" t="s">
        <v>22</v>
      </c>
      <c r="P1850" s="54" t="s">
        <v>2096</v>
      </c>
      <c r="Q1850" s="54" t="s">
        <v>643</v>
      </c>
      <c r="R1850" s="10">
        <v>4</v>
      </c>
      <c r="S1850" s="40"/>
      <c r="T1850" s="6" t="s">
        <v>24</v>
      </c>
      <c r="U1850" s="6" t="str">
        <f>VLOOKUP(O1850,'Customer List'!B:C,2,)</f>
        <v>Delhi</v>
      </c>
      <c r="V1850" s="47"/>
      <c r="W1850" s="7"/>
      <c r="X1850" s="6" t="str">
        <f t="shared" si="260"/>
        <v/>
      </c>
      <c r="Y1850" s="6" t="str">
        <f t="shared" si="261"/>
        <v>Tuesday</v>
      </c>
      <c r="Z1850" s="6" t="str">
        <f t="shared" si="262"/>
        <v/>
      </c>
    </row>
    <row r="1851" spans="1:26" x14ac:dyDescent="0.25">
      <c r="A1851" s="6">
        <f t="shared" si="239"/>
        <v>1850</v>
      </c>
      <c r="B1851" s="6" t="s">
        <v>2398</v>
      </c>
      <c r="C1851" s="7">
        <v>45877</v>
      </c>
      <c r="D1851" s="7">
        <v>45885</v>
      </c>
      <c r="E1851" s="24">
        <v>93.8</v>
      </c>
      <c r="F1851" s="26">
        <f t="shared" si="240"/>
        <v>93.8</v>
      </c>
      <c r="G1851" s="8">
        <v>115508</v>
      </c>
      <c r="H1851" s="8"/>
      <c r="I1851" s="8">
        <v>1</v>
      </c>
      <c r="J1851" s="8">
        <v>1</v>
      </c>
      <c r="K1851" s="8">
        <f t="shared" si="241"/>
        <v>0</v>
      </c>
      <c r="L1851" s="6" t="s">
        <v>2523</v>
      </c>
      <c r="M1851" s="7">
        <v>45891</v>
      </c>
      <c r="N1851" s="9">
        <v>11457</v>
      </c>
      <c r="O1851" s="6" t="s">
        <v>48</v>
      </c>
      <c r="P1851" s="54"/>
      <c r="Q1851" s="54"/>
      <c r="R1851" s="10">
        <v>4</v>
      </c>
      <c r="S1851" s="40"/>
      <c r="T1851" s="6" t="s">
        <v>24</v>
      </c>
      <c r="U1851" s="6" t="str">
        <f>VLOOKUP(O1851,'Customer List'!B:C,2,)</f>
        <v>Faridabad</v>
      </c>
      <c r="V1851" s="47"/>
      <c r="W1851" s="7"/>
      <c r="X1851" s="6" t="str">
        <f t="shared" si="260"/>
        <v/>
      </c>
      <c r="Y1851" s="6" t="str">
        <f t="shared" si="261"/>
        <v>Friday</v>
      </c>
      <c r="Z1851" s="6" t="str">
        <f t="shared" si="262"/>
        <v/>
      </c>
    </row>
    <row r="1852" spans="1:26" x14ac:dyDescent="0.25">
      <c r="A1852" s="6">
        <f t="shared" si="239"/>
        <v>1851</v>
      </c>
      <c r="B1852" s="6" t="s">
        <v>2398</v>
      </c>
      <c r="C1852" s="7">
        <v>45877</v>
      </c>
      <c r="D1852" s="7">
        <v>45885</v>
      </c>
      <c r="E1852" s="24">
        <v>189.75</v>
      </c>
      <c r="F1852" s="26">
        <f t="shared" si="240"/>
        <v>189.75</v>
      </c>
      <c r="G1852" s="8">
        <v>115549</v>
      </c>
      <c r="H1852" s="8"/>
      <c r="I1852" s="8">
        <v>1</v>
      </c>
      <c r="J1852" s="8">
        <v>1</v>
      </c>
      <c r="K1852" s="8">
        <f t="shared" si="241"/>
        <v>0</v>
      </c>
      <c r="L1852" s="6" t="s">
        <v>2523</v>
      </c>
      <c r="M1852" s="7">
        <v>45891</v>
      </c>
      <c r="N1852" s="9">
        <v>21631.5</v>
      </c>
      <c r="O1852" s="6" t="s">
        <v>48</v>
      </c>
      <c r="P1852" s="54"/>
      <c r="Q1852" s="54"/>
      <c r="R1852" s="10">
        <v>4</v>
      </c>
      <c r="S1852" s="40"/>
      <c r="T1852" s="6" t="s">
        <v>24</v>
      </c>
      <c r="U1852" s="6" t="str">
        <f>VLOOKUP(O1852,'Customer List'!B:C,2,)</f>
        <v>Faridabad</v>
      </c>
      <c r="V1852" s="47"/>
      <c r="W1852" s="7"/>
      <c r="X1852" s="6" t="str">
        <f t="shared" si="260"/>
        <v/>
      </c>
      <c r="Y1852" s="6" t="str">
        <f t="shared" si="261"/>
        <v>Friday</v>
      </c>
      <c r="Z1852" s="6" t="str">
        <f t="shared" si="262"/>
        <v/>
      </c>
    </row>
    <row r="1853" spans="1:26" x14ac:dyDescent="0.25">
      <c r="A1853" s="6">
        <f t="shared" si="239"/>
        <v>1852</v>
      </c>
      <c r="B1853" s="6" t="s">
        <v>2398</v>
      </c>
      <c r="C1853" s="7">
        <v>45877</v>
      </c>
      <c r="D1853" s="7">
        <v>45885</v>
      </c>
      <c r="E1853" s="24">
        <v>81.2</v>
      </c>
      <c r="F1853" s="26">
        <f t="shared" si="240"/>
        <v>81.2</v>
      </c>
      <c r="G1853" s="8">
        <v>117306</v>
      </c>
      <c r="H1853" s="8"/>
      <c r="I1853" s="8">
        <v>1</v>
      </c>
      <c r="J1853" s="8">
        <v>1</v>
      </c>
      <c r="K1853" s="8">
        <f t="shared" si="241"/>
        <v>0</v>
      </c>
      <c r="L1853" s="6" t="s">
        <v>2475</v>
      </c>
      <c r="M1853" s="7">
        <v>45888</v>
      </c>
      <c r="N1853" s="9">
        <v>8816</v>
      </c>
      <c r="O1853" s="6" t="s">
        <v>22</v>
      </c>
      <c r="P1853" s="54" t="s">
        <v>2096</v>
      </c>
      <c r="Q1853" s="54" t="s">
        <v>643</v>
      </c>
      <c r="R1853" s="10">
        <v>4</v>
      </c>
      <c r="S1853" s="40"/>
      <c r="T1853" s="6" t="s">
        <v>24</v>
      </c>
      <c r="U1853" s="6" t="str">
        <f>VLOOKUP(O1853,'Customer List'!B:C,2,)</f>
        <v>Delhi</v>
      </c>
      <c r="V1853" s="47"/>
      <c r="W1853" s="7"/>
      <c r="X1853" s="6" t="str">
        <f t="shared" si="260"/>
        <v/>
      </c>
      <c r="Y1853" s="6" t="str">
        <f t="shared" si="261"/>
        <v>Tuesday</v>
      </c>
      <c r="Z1853" s="6" t="str">
        <f t="shared" si="262"/>
        <v/>
      </c>
    </row>
    <row r="1854" spans="1:26" x14ac:dyDescent="0.25">
      <c r="A1854" s="6">
        <f t="shared" si="239"/>
        <v>1853</v>
      </c>
      <c r="B1854" s="6" t="s">
        <v>2398</v>
      </c>
      <c r="C1854" s="7">
        <v>45877</v>
      </c>
      <c r="D1854" s="7">
        <v>45885</v>
      </c>
      <c r="E1854" s="24">
        <v>98.7</v>
      </c>
      <c r="F1854" s="26">
        <f t="shared" si="240"/>
        <v>98.7</v>
      </c>
      <c r="G1854" s="8">
        <v>123110</v>
      </c>
      <c r="H1854" s="8"/>
      <c r="I1854" s="8">
        <v>1</v>
      </c>
      <c r="J1854" s="8">
        <v>1</v>
      </c>
      <c r="K1854" s="8">
        <f t="shared" si="241"/>
        <v>0</v>
      </c>
      <c r="L1854" s="6" t="s">
        <v>2475</v>
      </c>
      <c r="M1854" s="7">
        <v>45888</v>
      </c>
      <c r="N1854" s="9">
        <v>10716</v>
      </c>
      <c r="O1854" s="6" t="s">
        <v>22</v>
      </c>
      <c r="P1854" s="54" t="s">
        <v>2096</v>
      </c>
      <c r="Q1854" s="54" t="s">
        <v>643</v>
      </c>
      <c r="R1854" s="10">
        <v>4</v>
      </c>
      <c r="S1854" s="40"/>
      <c r="T1854" s="6" t="s">
        <v>24</v>
      </c>
      <c r="U1854" s="6" t="str">
        <f>VLOOKUP(O1854,'Customer List'!B:C,2,)</f>
        <v>Delhi</v>
      </c>
      <c r="V1854" s="47"/>
      <c r="W1854" s="7"/>
      <c r="X1854" s="6" t="str">
        <f t="shared" si="260"/>
        <v/>
      </c>
      <c r="Y1854" s="6" t="str">
        <f t="shared" si="261"/>
        <v>Tuesday</v>
      </c>
      <c r="Z1854" s="6" t="str">
        <f t="shared" si="262"/>
        <v/>
      </c>
    </row>
    <row r="1855" spans="1:26" x14ac:dyDescent="0.25">
      <c r="A1855" s="6">
        <f t="shared" si="239"/>
        <v>1854</v>
      </c>
      <c r="B1855" s="6" t="s">
        <v>2398</v>
      </c>
      <c r="C1855" s="7">
        <v>45877</v>
      </c>
      <c r="D1855" s="7">
        <v>45885</v>
      </c>
      <c r="E1855" s="24">
        <v>98.7</v>
      </c>
      <c r="F1855" s="26">
        <f t="shared" si="240"/>
        <v>98.7</v>
      </c>
      <c r="G1855" s="8">
        <v>123431</v>
      </c>
      <c r="H1855" s="8"/>
      <c r="I1855" s="8">
        <v>1</v>
      </c>
      <c r="J1855" s="8">
        <v>1</v>
      </c>
      <c r="K1855" s="8">
        <f t="shared" si="241"/>
        <v>0</v>
      </c>
      <c r="L1855" s="6" t="s">
        <v>2467</v>
      </c>
      <c r="M1855" s="7">
        <v>45889</v>
      </c>
      <c r="N1855" s="9">
        <v>13395</v>
      </c>
      <c r="O1855" s="6" t="s">
        <v>219</v>
      </c>
      <c r="P1855" s="54" t="s">
        <v>1144</v>
      </c>
      <c r="Q1855" s="54" t="s">
        <v>1144</v>
      </c>
      <c r="R1855" s="10">
        <v>4</v>
      </c>
      <c r="S1855" s="40"/>
      <c r="T1855" s="6" t="s">
        <v>24</v>
      </c>
      <c r="U1855" s="6" t="str">
        <f>VLOOKUP(O1855,'Customer List'!B:C,2,)</f>
        <v>Delhi</v>
      </c>
      <c r="V1855" s="47"/>
      <c r="W1855" s="7"/>
      <c r="X1855" s="6" t="str">
        <f t="shared" si="260"/>
        <v/>
      </c>
      <c r="Y1855" s="6" t="str">
        <f t="shared" si="261"/>
        <v>Wednesday</v>
      </c>
      <c r="Z1855" s="6" t="str">
        <f t="shared" si="262"/>
        <v/>
      </c>
    </row>
    <row r="1856" spans="1:26" x14ac:dyDescent="0.25">
      <c r="A1856" s="6">
        <f t="shared" si="239"/>
        <v>1855</v>
      </c>
      <c r="B1856" s="6" t="s">
        <v>2398</v>
      </c>
      <c r="C1856" s="7">
        <v>45877</v>
      </c>
      <c r="D1856" s="7">
        <v>45885</v>
      </c>
      <c r="E1856" s="24">
        <v>185.5</v>
      </c>
      <c r="F1856" s="26">
        <f t="shared" si="240"/>
        <v>185.5</v>
      </c>
      <c r="G1856" s="8">
        <v>128022</v>
      </c>
      <c r="H1856" s="8"/>
      <c r="I1856" s="8">
        <v>1</v>
      </c>
      <c r="J1856" s="8">
        <v>1</v>
      </c>
      <c r="K1856" s="8">
        <f t="shared" si="241"/>
        <v>0</v>
      </c>
      <c r="L1856" s="6" t="s">
        <v>2475</v>
      </c>
      <c r="M1856" s="7">
        <v>45888</v>
      </c>
      <c r="N1856" s="9">
        <v>20140</v>
      </c>
      <c r="O1856" s="6" t="s">
        <v>22</v>
      </c>
      <c r="P1856" s="54" t="s">
        <v>2096</v>
      </c>
      <c r="Q1856" s="54" t="s">
        <v>643</v>
      </c>
      <c r="R1856" s="10">
        <v>4</v>
      </c>
      <c r="S1856" s="40"/>
      <c r="T1856" s="6" t="s">
        <v>24</v>
      </c>
      <c r="U1856" s="6" t="str">
        <f>VLOOKUP(O1856,'Customer List'!B:C,2,)</f>
        <v>Delhi</v>
      </c>
      <c r="V1856" s="47"/>
      <c r="W1856" s="7"/>
      <c r="X1856" s="6" t="str">
        <f t="shared" si="260"/>
        <v/>
      </c>
      <c r="Y1856" s="6" t="str">
        <f t="shared" si="261"/>
        <v>Tuesday</v>
      </c>
      <c r="Z1856" s="6" t="str">
        <f t="shared" si="262"/>
        <v/>
      </c>
    </row>
    <row r="1857" spans="1:26" x14ac:dyDescent="0.25">
      <c r="A1857" s="6">
        <f t="shared" si="239"/>
        <v>1856</v>
      </c>
      <c r="B1857" s="6" t="s">
        <v>2398</v>
      </c>
      <c r="C1857" s="7">
        <v>45877</v>
      </c>
      <c r="D1857" s="7">
        <v>45885</v>
      </c>
      <c r="E1857" s="24">
        <v>164.5</v>
      </c>
      <c r="F1857" s="26">
        <f t="shared" si="240"/>
        <v>164.5</v>
      </c>
      <c r="G1857" s="8">
        <v>128064</v>
      </c>
      <c r="H1857" s="8"/>
      <c r="I1857" s="8">
        <v>1</v>
      </c>
      <c r="J1857" s="8">
        <v>1</v>
      </c>
      <c r="K1857" s="8">
        <f t="shared" si="241"/>
        <v>0</v>
      </c>
      <c r="L1857" s="6" t="s">
        <v>2475</v>
      </c>
      <c r="M1857" s="7">
        <v>45888</v>
      </c>
      <c r="N1857" s="9">
        <v>17860</v>
      </c>
      <c r="O1857" s="6" t="s">
        <v>22</v>
      </c>
      <c r="P1857" s="54" t="s">
        <v>2096</v>
      </c>
      <c r="Q1857" s="54" t="s">
        <v>643</v>
      </c>
      <c r="R1857" s="10">
        <v>4</v>
      </c>
      <c r="S1857" s="40"/>
      <c r="T1857" s="6" t="s">
        <v>24</v>
      </c>
      <c r="U1857" s="6" t="str">
        <f>VLOOKUP(O1857,'Customer List'!B:C,2,)</f>
        <v>Delhi</v>
      </c>
      <c r="V1857" s="47"/>
      <c r="W1857" s="7"/>
      <c r="X1857" s="6" t="str">
        <f t="shared" si="260"/>
        <v/>
      </c>
      <c r="Y1857" s="6" t="str">
        <f t="shared" si="261"/>
        <v>Tuesday</v>
      </c>
      <c r="Z1857" s="6" t="str">
        <f t="shared" si="262"/>
        <v/>
      </c>
    </row>
    <row r="1858" spans="1:26" x14ac:dyDescent="0.25">
      <c r="A1858" s="6">
        <f t="shared" si="239"/>
        <v>1857</v>
      </c>
      <c r="B1858" s="6" t="s">
        <v>2398</v>
      </c>
      <c r="C1858" s="7">
        <v>45877</v>
      </c>
      <c r="D1858" s="7">
        <v>45885</v>
      </c>
      <c r="E1858" s="24">
        <v>227.25</v>
      </c>
      <c r="F1858" s="26">
        <f t="shared" si="240"/>
        <v>454.5</v>
      </c>
      <c r="G1858" s="8">
        <v>134021</v>
      </c>
      <c r="H1858" s="8"/>
      <c r="I1858" s="8">
        <v>2</v>
      </c>
      <c r="J1858" s="8">
        <v>2</v>
      </c>
      <c r="K1858" s="8">
        <f t="shared" si="241"/>
        <v>0</v>
      </c>
      <c r="L1858" s="6" t="s">
        <v>2435</v>
      </c>
      <c r="M1858" s="7">
        <v>45887</v>
      </c>
      <c r="N1858" s="9">
        <v>51813</v>
      </c>
      <c r="O1858" s="6" t="s">
        <v>248</v>
      </c>
      <c r="P1858" s="54">
        <v>58154518704</v>
      </c>
      <c r="Q1858" s="54" t="s">
        <v>46</v>
      </c>
      <c r="R1858" s="10">
        <v>4</v>
      </c>
      <c r="S1858" s="40"/>
      <c r="T1858" s="6" t="s">
        <v>24</v>
      </c>
      <c r="U1858" s="6" t="str">
        <f>VLOOKUP(O1858,'Customer List'!B:C,2,)</f>
        <v>Mumbai</v>
      </c>
      <c r="V1858" s="47"/>
      <c r="W1858" s="7">
        <v>45888</v>
      </c>
      <c r="X1858" s="6">
        <f t="shared" si="260"/>
        <v>1</v>
      </c>
      <c r="Y1858" s="6" t="str">
        <f t="shared" si="261"/>
        <v>Monday</v>
      </c>
      <c r="Z1858" s="6" t="str">
        <f t="shared" si="262"/>
        <v>Tuesday</v>
      </c>
    </row>
    <row r="1859" spans="1:26" x14ac:dyDescent="0.25">
      <c r="A1859" s="6">
        <f t="shared" si="239"/>
        <v>1858</v>
      </c>
      <c r="B1859" s="6" t="s">
        <v>2398</v>
      </c>
      <c r="C1859" s="7">
        <v>45877</v>
      </c>
      <c r="D1859" s="7">
        <v>45885</v>
      </c>
      <c r="E1859" s="24">
        <v>194.25</v>
      </c>
      <c r="F1859" s="26">
        <f t="shared" si="240"/>
        <v>194.25</v>
      </c>
      <c r="G1859" s="8">
        <v>135221</v>
      </c>
      <c r="H1859" s="8"/>
      <c r="I1859" s="8">
        <v>1</v>
      </c>
      <c r="J1859" s="8">
        <v>1</v>
      </c>
      <c r="K1859" s="8">
        <f t="shared" si="241"/>
        <v>0</v>
      </c>
      <c r="L1859" s="6" t="s">
        <v>2444</v>
      </c>
      <c r="M1859" s="7">
        <v>45887</v>
      </c>
      <c r="N1859" s="9">
        <v>19684</v>
      </c>
      <c r="O1859" s="6" t="s">
        <v>853</v>
      </c>
      <c r="P1859" s="54">
        <v>58154523350</v>
      </c>
      <c r="Q1859" s="54" t="s">
        <v>46</v>
      </c>
      <c r="R1859" s="10">
        <v>4</v>
      </c>
      <c r="S1859" s="40"/>
      <c r="T1859" s="6" t="s">
        <v>24</v>
      </c>
      <c r="U1859" s="6" t="str">
        <f>VLOOKUP(O1859,'Customer List'!B:C,2,)</f>
        <v>Hyderabad</v>
      </c>
      <c r="V1859" s="47"/>
      <c r="W1859" s="7">
        <v>45888</v>
      </c>
      <c r="X1859" s="6">
        <f t="shared" si="260"/>
        <v>1</v>
      </c>
      <c r="Y1859" s="6" t="str">
        <f t="shared" si="261"/>
        <v>Monday</v>
      </c>
      <c r="Z1859" s="6" t="str">
        <f t="shared" si="262"/>
        <v>Tuesday</v>
      </c>
    </row>
    <row r="1860" spans="1:26" x14ac:dyDescent="0.25">
      <c r="A1860" s="6">
        <f t="shared" si="239"/>
        <v>1859</v>
      </c>
      <c r="B1860" s="6" t="s">
        <v>2398</v>
      </c>
      <c r="C1860" s="7">
        <v>45877</v>
      </c>
      <c r="D1860" s="7">
        <v>45885</v>
      </c>
      <c r="E1860" s="24">
        <v>115.5</v>
      </c>
      <c r="F1860" s="26">
        <f t="shared" si="240"/>
        <v>115.5</v>
      </c>
      <c r="G1860" s="8">
        <v>136010</v>
      </c>
      <c r="H1860" s="8"/>
      <c r="I1860" s="8">
        <v>1</v>
      </c>
      <c r="J1860" s="8">
        <v>1</v>
      </c>
      <c r="K1860" s="8">
        <f t="shared" si="241"/>
        <v>0</v>
      </c>
      <c r="L1860" s="6" t="s">
        <v>2437</v>
      </c>
      <c r="M1860" s="7">
        <v>45887</v>
      </c>
      <c r="N1860" s="9">
        <v>17902.5</v>
      </c>
      <c r="O1860" s="6" t="s">
        <v>1927</v>
      </c>
      <c r="P1860" s="54" t="s">
        <v>2423</v>
      </c>
      <c r="Q1860" s="54" t="s">
        <v>46</v>
      </c>
      <c r="R1860" s="10">
        <v>4</v>
      </c>
      <c r="S1860" s="40"/>
      <c r="T1860" s="6" t="s">
        <v>24</v>
      </c>
      <c r="U1860" s="6" t="str">
        <f>VLOOKUP(O1860,'Customer List'!B:C,2,)</f>
        <v>Chandigarh</v>
      </c>
      <c r="V1860" s="47"/>
      <c r="W1860" s="7">
        <v>45889</v>
      </c>
      <c r="X1860" s="6">
        <f t="shared" si="260"/>
        <v>2</v>
      </c>
      <c r="Y1860" s="6" t="str">
        <f t="shared" si="261"/>
        <v>Monday</v>
      </c>
      <c r="Z1860" s="6" t="str">
        <f t="shared" si="262"/>
        <v>Wednesday</v>
      </c>
    </row>
    <row r="1861" spans="1:26" x14ac:dyDescent="0.25">
      <c r="A1861" s="6">
        <f t="shared" si="239"/>
        <v>1860</v>
      </c>
      <c r="B1861" s="6" t="s">
        <v>2398</v>
      </c>
      <c r="C1861" s="7">
        <v>45877</v>
      </c>
      <c r="D1861" s="7">
        <v>45885</v>
      </c>
      <c r="E1861" s="24">
        <v>186.9</v>
      </c>
      <c r="F1861" s="26">
        <f t="shared" si="240"/>
        <v>186.9</v>
      </c>
      <c r="G1861" s="8">
        <v>139306</v>
      </c>
      <c r="H1861" s="8"/>
      <c r="I1861" s="8">
        <v>1</v>
      </c>
      <c r="J1861" s="8">
        <v>1</v>
      </c>
      <c r="K1861" s="8">
        <f t="shared" si="241"/>
        <v>0</v>
      </c>
      <c r="L1861" s="6" t="s">
        <v>2475</v>
      </c>
      <c r="M1861" s="7">
        <v>45888</v>
      </c>
      <c r="N1861" s="9">
        <v>20292</v>
      </c>
      <c r="O1861" s="6" t="s">
        <v>22</v>
      </c>
      <c r="P1861" s="54" t="s">
        <v>2096</v>
      </c>
      <c r="Q1861" s="54" t="s">
        <v>643</v>
      </c>
      <c r="R1861" s="10">
        <v>4</v>
      </c>
      <c r="S1861" s="40"/>
      <c r="T1861" s="6" t="s">
        <v>24</v>
      </c>
      <c r="U1861" s="6" t="str">
        <f>VLOOKUP(O1861,'Customer List'!B:C,2,)</f>
        <v>Delhi</v>
      </c>
      <c r="V1861" s="47"/>
      <c r="W1861" s="7"/>
      <c r="X1861" s="6" t="str">
        <f t="shared" si="260"/>
        <v/>
      </c>
      <c r="Y1861" s="6" t="str">
        <f t="shared" si="261"/>
        <v>Tuesday</v>
      </c>
      <c r="Z1861" s="6" t="str">
        <f t="shared" si="262"/>
        <v/>
      </c>
    </row>
    <row r="1862" spans="1:26" x14ac:dyDescent="0.25">
      <c r="A1862" s="6">
        <f t="shared" si="239"/>
        <v>1861</v>
      </c>
      <c r="B1862" s="6" t="s">
        <v>2398</v>
      </c>
      <c r="C1862" s="7">
        <v>45877</v>
      </c>
      <c r="D1862" s="7">
        <v>45885</v>
      </c>
      <c r="E1862" s="24">
        <v>219</v>
      </c>
      <c r="F1862" s="26">
        <f t="shared" si="240"/>
        <v>219</v>
      </c>
      <c r="G1862" s="8">
        <v>139309</v>
      </c>
      <c r="H1862" s="8"/>
      <c r="I1862" s="8">
        <v>1</v>
      </c>
      <c r="J1862" s="8">
        <v>1</v>
      </c>
      <c r="K1862" s="8">
        <f t="shared" si="241"/>
        <v>0</v>
      </c>
      <c r="L1862" s="6" t="s">
        <v>2475</v>
      </c>
      <c r="M1862" s="7">
        <v>45888</v>
      </c>
      <c r="N1862" s="9">
        <v>22192</v>
      </c>
      <c r="O1862" s="6" t="s">
        <v>22</v>
      </c>
      <c r="P1862" s="54" t="s">
        <v>2096</v>
      </c>
      <c r="Q1862" s="54" t="s">
        <v>643</v>
      </c>
      <c r="R1862" s="10">
        <v>4</v>
      </c>
      <c r="S1862" s="40"/>
      <c r="T1862" s="6" t="s">
        <v>24</v>
      </c>
      <c r="U1862" s="6" t="str">
        <f>VLOOKUP(O1862,'Customer List'!B:C,2,)</f>
        <v>Delhi</v>
      </c>
      <c r="V1862" s="47"/>
      <c r="W1862" s="7"/>
      <c r="X1862" s="6" t="str">
        <f t="shared" si="260"/>
        <v/>
      </c>
      <c r="Y1862" s="6" t="str">
        <f t="shared" si="261"/>
        <v>Tuesday</v>
      </c>
      <c r="Z1862" s="6" t="str">
        <f t="shared" si="262"/>
        <v/>
      </c>
    </row>
    <row r="1863" spans="1:26" x14ac:dyDescent="0.25">
      <c r="A1863" s="6">
        <f t="shared" si="239"/>
        <v>1862</v>
      </c>
      <c r="B1863" s="6" t="s">
        <v>2398</v>
      </c>
      <c r="C1863" s="7">
        <v>45877</v>
      </c>
      <c r="D1863" s="7">
        <v>45885</v>
      </c>
      <c r="E1863" s="24">
        <v>201</v>
      </c>
      <c r="F1863" s="26">
        <f t="shared" si="240"/>
        <v>201</v>
      </c>
      <c r="G1863" s="8">
        <v>142531</v>
      </c>
      <c r="H1863" s="8"/>
      <c r="I1863" s="8">
        <v>1</v>
      </c>
      <c r="J1863" s="8">
        <v>1</v>
      </c>
      <c r="K1863" s="8">
        <f t="shared" si="241"/>
        <v>0</v>
      </c>
      <c r="L1863" s="6" t="s">
        <v>2444</v>
      </c>
      <c r="M1863" s="7">
        <v>45887</v>
      </c>
      <c r="N1863" s="9">
        <v>20368</v>
      </c>
      <c r="O1863" s="6" t="s">
        <v>853</v>
      </c>
      <c r="P1863" s="54">
        <v>58154523350</v>
      </c>
      <c r="Q1863" s="54" t="s">
        <v>46</v>
      </c>
      <c r="R1863" s="10">
        <v>4</v>
      </c>
      <c r="S1863" s="40"/>
      <c r="T1863" s="6" t="s">
        <v>24</v>
      </c>
      <c r="U1863" s="6" t="str">
        <f>VLOOKUP(O1863,'Customer List'!B:C,2,)</f>
        <v>Hyderabad</v>
      </c>
      <c r="V1863" s="47"/>
      <c r="W1863" s="7">
        <v>45888</v>
      </c>
      <c r="X1863" s="6">
        <f t="shared" si="260"/>
        <v>1</v>
      </c>
      <c r="Y1863" s="6" t="str">
        <f t="shared" si="261"/>
        <v>Monday</v>
      </c>
      <c r="Z1863" s="6" t="str">
        <f t="shared" si="262"/>
        <v>Tuesday</v>
      </c>
    </row>
    <row r="1864" spans="1:26" x14ac:dyDescent="0.25">
      <c r="A1864" s="6">
        <f t="shared" si="239"/>
        <v>1863</v>
      </c>
      <c r="B1864" s="6" t="s">
        <v>2398</v>
      </c>
      <c r="C1864" s="7">
        <v>45877</v>
      </c>
      <c r="D1864" s="7">
        <v>45885</v>
      </c>
      <c r="E1864" s="24">
        <v>267.39999999999998</v>
      </c>
      <c r="F1864" s="26">
        <f t="shared" si="240"/>
        <v>267.39999999999998</v>
      </c>
      <c r="G1864" s="8">
        <v>144514</v>
      </c>
      <c r="H1864" s="8"/>
      <c r="I1864" s="8">
        <v>1</v>
      </c>
      <c r="J1864" s="8">
        <v>1</v>
      </c>
      <c r="K1864" s="8">
        <f t="shared" si="241"/>
        <v>0</v>
      </c>
      <c r="L1864" s="6" t="s">
        <v>2475</v>
      </c>
      <c r="M1864" s="7">
        <v>45888</v>
      </c>
      <c r="N1864" s="9">
        <v>29032</v>
      </c>
      <c r="O1864" s="6" t="s">
        <v>22</v>
      </c>
      <c r="P1864" s="54" t="s">
        <v>2096</v>
      </c>
      <c r="Q1864" s="54" t="s">
        <v>643</v>
      </c>
      <c r="R1864" s="10">
        <v>4</v>
      </c>
      <c r="S1864" s="40"/>
      <c r="T1864" s="6" t="s">
        <v>24</v>
      </c>
      <c r="U1864" s="6" t="str">
        <f>VLOOKUP(O1864,'Customer List'!B:C,2,)</f>
        <v>Delhi</v>
      </c>
      <c r="V1864" s="47"/>
      <c r="W1864" s="7"/>
      <c r="X1864" s="6" t="str">
        <f t="shared" si="260"/>
        <v/>
      </c>
      <c r="Y1864" s="6" t="str">
        <f t="shared" si="261"/>
        <v>Tuesday</v>
      </c>
      <c r="Z1864" s="6" t="str">
        <f t="shared" si="262"/>
        <v/>
      </c>
    </row>
    <row r="1865" spans="1:26" x14ac:dyDescent="0.25">
      <c r="A1865" s="6">
        <f t="shared" si="239"/>
        <v>1864</v>
      </c>
      <c r="B1865" s="6" t="s">
        <v>2398</v>
      </c>
      <c r="C1865" s="7">
        <v>45877</v>
      </c>
      <c r="D1865" s="7">
        <v>45885</v>
      </c>
      <c r="E1865" s="24">
        <v>242.9</v>
      </c>
      <c r="F1865" s="26">
        <f t="shared" si="240"/>
        <v>242.9</v>
      </c>
      <c r="G1865" s="8">
        <v>144620</v>
      </c>
      <c r="H1865" s="8"/>
      <c r="I1865" s="8">
        <v>1</v>
      </c>
      <c r="J1865" s="8">
        <v>1</v>
      </c>
      <c r="K1865" s="8">
        <f t="shared" si="241"/>
        <v>0</v>
      </c>
      <c r="L1865" s="6" t="s">
        <v>2444</v>
      </c>
      <c r="M1865" s="7">
        <v>45887</v>
      </c>
      <c r="N1865" s="9">
        <v>26372</v>
      </c>
      <c r="O1865" s="6" t="s">
        <v>853</v>
      </c>
      <c r="P1865" s="54">
        <v>58154523350</v>
      </c>
      <c r="Q1865" s="54" t="s">
        <v>46</v>
      </c>
      <c r="R1865" s="10">
        <v>4</v>
      </c>
      <c r="S1865" s="40"/>
      <c r="T1865" s="6" t="s">
        <v>24</v>
      </c>
      <c r="U1865" s="6" t="str">
        <f>VLOOKUP(O1865,'Customer List'!B:C,2,)</f>
        <v>Hyderabad</v>
      </c>
      <c r="V1865" s="47"/>
      <c r="W1865" s="7">
        <v>45888</v>
      </c>
      <c r="X1865" s="6">
        <f t="shared" si="260"/>
        <v>1</v>
      </c>
      <c r="Y1865" s="6" t="str">
        <f t="shared" si="261"/>
        <v>Monday</v>
      </c>
      <c r="Z1865" s="6" t="str">
        <f t="shared" si="262"/>
        <v>Tuesday</v>
      </c>
    </row>
    <row r="1866" spans="1:26" x14ac:dyDescent="0.25">
      <c r="A1866" s="6">
        <f t="shared" si="239"/>
        <v>1865</v>
      </c>
      <c r="B1866" s="6" t="s">
        <v>2398</v>
      </c>
      <c r="C1866" s="7">
        <v>45877</v>
      </c>
      <c r="D1866" s="7">
        <v>45885</v>
      </c>
      <c r="E1866" s="24">
        <v>219</v>
      </c>
      <c r="F1866" s="26">
        <f t="shared" si="240"/>
        <v>219</v>
      </c>
      <c r="G1866" s="8">
        <v>145517</v>
      </c>
      <c r="H1866" s="8"/>
      <c r="I1866" s="8">
        <v>1</v>
      </c>
      <c r="J1866" s="8">
        <v>1</v>
      </c>
      <c r="K1866" s="8">
        <f t="shared" si="241"/>
        <v>0</v>
      </c>
      <c r="L1866" s="6" t="s">
        <v>2444</v>
      </c>
      <c r="M1866" s="7">
        <v>45887</v>
      </c>
      <c r="N1866" s="9">
        <v>22192</v>
      </c>
      <c r="O1866" s="6" t="s">
        <v>853</v>
      </c>
      <c r="P1866" s="54">
        <v>58154523350</v>
      </c>
      <c r="Q1866" s="54" t="s">
        <v>46</v>
      </c>
      <c r="R1866" s="10">
        <v>4</v>
      </c>
      <c r="S1866" s="40"/>
      <c r="T1866" s="6" t="s">
        <v>24</v>
      </c>
      <c r="U1866" s="6" t="str">
        <f>VLOOKUP(O1866,'Customer List'!B:C,2,)</f>
        <v>Hyderabad</v>
      </c>
      <c r="V1866" s="47"/>
      <c r="W1866" s="7">
        <v>45888</v>
      </c>
      <c r="X1866" s="6">
        <f t="shared" si="260"/>
        <v>1</v>
      </c>
      <c r="Y1866" s="6" t="str">
        <f t="shared" si="261"/>
        <v>Monday</v>
      </c>
      <c r="Z1866" s="6" t="str">
        <f t="shared" si="262"/>
        <v>Tuesday</v>
      </c>
    </row>
    <row r="1867" spans="1:26" x14ac:dyDescent="0.25">
      <c r="A1867" s="6">
        <f t="shared" si="239"/>
        <v>1866</v>
      </c>
      <c r="B1867" s="6" t="s">
        <v>2398</v>
      </c>
      <c r="C1867" s="7">
        <v>45877</v>
      </c>
      <c r="D1867" s="7">
        <v>45885</v>
      </c>
      <c r="E1867" s="24">
        <v>154</v>
      </c>
      <c r="F1867" s="26">
        <f t="shared" si="240"/>
        <v>154</v>
      </c>
      <c r="G1867" s="8">
        <v>147708</v>
      </c>
      <c r="H1867" s="8"/>
      <c r="I1867" s="8">
        <v>1</v>
      </c>
      <c r="J1867" s="8">
        <v>1</v>
      </c>
      <c r="K1867" s="8">
        <f t="shared" si="241"/>
        <v>0</v>
      </c>
      <c r="L1867" s="6" t="s">
        <v>2435</v>
      </c>
      <c r="M1867" s="7">
        <v>45887</v>
      </c>
      <c r="N1867" s="9">
        <v>18810</v>
      </c>
      <c r="O1867" s="6" t="s">
        <v>248</v>
      </c>
      <c r="P1867" s="54">
        <v>58154518704</v>
      </c>
      <c r="Q1867" s="54" t="s">
        <v>46</v>
      </c>
      <c r="R1867" s="10">
        <v>4</v>
      </c>
      <c r="S1867" s="40"/>
      <c r="T1867" s="6" t="s">
        <v>24</v>
      </c>
      <c r="U1867" s="6" t="str">
        <f>VLOOKUP(O1867,'Customer List'!B:C,2,)</f>
        <v>Mumbai</v>
      </c>
      <c r="V1867" s="47"/>
      <c r="W1867" s="7">
        <v>45888</v>
      </c>
      <c r="X1867" s="6">
        <f t="shared" si="260"/>
        <v>1</v>
      </c>
      <c r="Y1867" s="6" t="str">
        <f t="shared" si="261"/>
        <v>Monday</v>
      </c>
      <c r="Z1867" s="6" t="str">
        <f t="shared" si="262"/>
        <v>Tuesday</v>
      </c>
    </row>
    <row r="1868" spans="1:26" x14ac:dyDescent="0.25">
      <c r="A1868" s="6">
        <f t="shared" si="239"/>
        <v>1867</v>
      </c>
      <c r="B1868" s="6" t="s">
        <v>2398</v>
      </c>
      <c r="C1868" s="7">
        <v>45877</v>
      </c>
      <c r="D1868" s="7">
        <v>45885</v>
      </c>
      <c r="E1868" s="24">
        <v>147.69999999999999</v>
      </c>
      <c r="F1868" s="26">
        <f t="shared" si="240"/>
        <v>147.69999999999999</v>
      </c>
      <c r="G1868" s="8">
        <v>152316</v>
      </c>
      <c r="H1868" s="8"/>
      <c r="I1868" s="8">
        <v>1</v>
      </c>
      <c r="J1868" s="8">
        <v>1</v>
      </c>
      <c r="K1868" s="8">
        <f t="shared" si="241"/>
        <v>0</v>
      </c>
      <c r="L1868" s="6" t="s">
        <v>2475</v>
      </c>
      <c r="M1868" s="7">
        <v>45888</v>
      </c>
      <c r="N1868" s="9">
        <v>16036</v>
      </c>
      <c r="O1868" s="6" t="s">
        <v>22</v>
      </c>
      <c r="P1868" s="54" t="s">
        <v>2096</v>
      </c>
      <c r="Q1868" s="54" t="s">
        <v>643</v>
      </c>
      <c r="R1868" s="10">
        <v>4</v>
      </c>
      <c r="S1868" s="40"/>
      <c r="T1868" s="6" t="s">
        <v>24</v>
      </c>
      <c r="U1868" s="6" t="str">
        <f>VLOOKUP(O1868,'Customer List'!B:C,2,)</f>
        <v>Delhi</v>
      </c>
      <c r="V1868" s="47"/>
      <c r="W1868" s="7"/>
      <c r="X1868" s="6" t="str">
        <f t="shared" si="260"/>
        <v/>
      </c>
      <c r="Y1868" s="6" t="str">
        <f t="shared" si="261"/>
        <v>Tuesday</v>
      </c>
      <c r="Z1868" s="6" t="str">
        <f t="shared" si="262"/>
        <v/>
      </c>
    </row>
    <row r="1869" spans="1:26" x14ac:dyDescent="0.25">
      <c r="A1869" s="6">
        <f t="shared" ref="A1869:A1932" si="263">A1868+1</f>
        <v>1868</v>
      </c>
      <c r="B1869" s="6" t="s">
        <v>2398</v>
      </c>
      <c r="C1869" s="7">
        <v>45877</v>
      </c>
      <c r="D1869" s="7">
        <v>45885</v>
      </c>
      <c r="E1869" s="24">
        <v>149.80000000000001</v>
      </c>
      <c r="F1869" s="26">
        <f t="shared" si="240"/>
        <v>149.80000000000001</v>
      </c>
      <c r="G1869" s="8">
        <v>152408</v>
      </c>
      <c r="H1869" s="8"/>
      <c r="I1869" s="8">
        <v>1</v>
      </c>
      <c r="J1869" s="8">
        <v>1</v>
      </c>
      <c r="K1869" s="8">
        <f t="shared" si="241"/>
        <v>0</v>
      </c>
      <c r="L1869" s="6" t="s">
        <v>2435</v>
      </c>
      <c r="M1869" s="7">
        <v>45887</v>
      </c>
      <c r="N1869" s="9">
        <v>18297</v>
      </c>
      <c r="O1869" s="6" t="s">
        <v>248</v>
      </c>
      <c r="P1869" s="54">
        <v>58154518704</v>
      </c>
      <c r="Q1869" s="54" t="s">
        <v>46</v>
      </c>
      <c r="R1869" s="10">
        <v>4</v>
      </c>
      <c r="S1869" s="40"/>
      <c r="T1869" s="6" t="s">
        <v>24</v>
      </c>
      <c r="U1869" s="6" t="str">
        <f>VLOOKUP(O1869,'Customer List'!B:C,2,)</f>
        <v>Mumbai</v>
      </c>
      <c r="V1869" s="47"/>
      <c r="W1869" s="7">
        <v>45888</v>
      </c>
      <c r="X1869" s="6">
        <f t="shared" si="260"/>
        <v>1</v>
      </c>
      <c r="Y1869" s="6" t="str">
        <f t="shared" si="261"/>
        <v>Monday</v>
      </c>
      <c r="Z1869" s="6" t="str">
        <f t="shared" si="262"/>
        <v>Tuesday</v>
      </c>
    </row>
    <row r="1870" spans="1:26" x14ac:dyDescent="0.25">
      <c r="A1870" s="6">
        <f t="shared" si="263"/>
        <v>1869</v>
      </c>
      <c r="B1870" s="6" t="s">
        <v>2398</v>
      </c>
      <c r="C1870" s="7">
        <v>45877</v>
      </c>
      <c r="D1870" s="7">
        <v>45885</v>
      </c>
      <c r="E1870" s="24">
        <v>202.5</v>
      </c>
      <c r="F1870" s="26">
        <f t="shared" si="240"/>
        <v>202.5</v>
      </c>
      <c r="G1870" s="8">
        <v>152423</v>
      </c>
      <c r="H1870" s="8"/>
      <c r="I1870" s="8">
        <v>1</v>
      </c>
      <c r="J1870" s="8">
        <v>1</v>
      </c>
      <c r="K1870" s="8">
        <f t="shared" si="241"/>
        <v>0</v>
      </c>
      <c r="L1870" s="6" t="s">
        <v>2475</v>
      </c>
      <c r="M1870" s="7">
        <v>45888</v>
      </c>
      <c r="N1870" s="9">
        <v>20520</v>
      </c>
      <c r="O1870" s="6" t="s">
        <v>22</v>
      </c>
      <c r="P1870" s="54" t="s">
        <v>2096</v>
      </c>
      <c r="Q1870" s="54" t="s">
        <v>643</v>
      </c>
      <c r="R1870" s="10">
        <v>4</v>
      </c>
      <c r="S1870" s="40"/>
      <c r="T1870" s="6" t="s">
        <v>24</v>
      </c>
      <c r="U1870" s="6" t="str">
        <f>VLOOKUP(O1870,'Customer List'!B:C,2,)</f>
        <v>Delhi</v>
      </c>
      <c r="V1870" s="47"/>
      <c r="W1870" s="7"/>
      <c r="X1870" s="6" t="str">
        <f t="shared" si="260"/>
        <v/>
      </c>
      <c r="Y1870" s="6" t="str">
        <f t="shared" si="261"/>
        <v>Tuesday</v>
      </c>
      <c r="Z1870" s="6" t="str">
        <f t="shared" si="262"/>
        <v/>
      </c>
    </row>
    <row r="1871" spans="1:26" x14ac:dyDescent="0.25">
      <c r="A1871" s="6">
        <f t="shared" si="263"/>
        <v>1870</v>
      </c>
      <c r="B1871" s="6" t="s">
        <v>2398</v>
      </c>
      <c r="C1871" s="7">
        <v>45877</v>
      </c>
      <c r="D1871" s="7">
        <v>45885</v>
      </c>
      <c r="E1871" s="24">
        <v>267.39999999999998</v>
      </c>
      <c r="F1871" s="26">
        <f t="shared" si="240"/>
        <v>267.39999999999998</v>
      </c>
      <c r="G1871" s="8">
        <v>153408</v>
      </c>
      <c r="H1871" s="8"/>
      <c r="I1871" s="8">
        <v>1</v>
      </c>
      <c r="J1871" s="8">
        <v>1</v>
      </c>
      <c r="K1871" s="8">
        <f t="shared" si="241"/>
        <v>0</v>
      </c>
      <c r="L1871" s="6" t="s">
        <v>2523</v>
      </c>
      <c r="M1871" s="7">
        <v>45891</v>
      </c>
      <c r="N1871" s="9">
        <v>32661</v>
      </c>
      <c r="O1871" s="6" t="s">
        <v>48</v>
      </c>
      <c r="P1871" s="54"/>
      <c r="Q1871" s="54"/>
      <c r="R1871" s="10">
        <v>4</v>
      </c>
      <c r="S1871" s="40"/>
      <c r="T1871" s="6" t="s">
        <v>24</v>
      </c>
      <c r="U1871" s="6" t="str">
        <f>VLOOKUP(O1871,'Customer List'!B:C,2,)</f>
        <v>Faridabad</v>
      </c>
      <c r="V1871" s="47"/>
      <c r="W1871" s="7"/>
      <c r="X1871" s="6" t="str">
        <f t="shared" si="260"/>
        <v/>
      </c>
      <c r="Y1871" s="6" t="str">
        <f t="shared" si="261"/>
        <v>Friday</v>
      </c>
      <c r="Z1871" s="6" t="str">
        <f t="shared" si="262"/>
        <v/>
      </c>
    </row>
    <row r="1872" spans="1:26" x14ac:dyDescent="0.25">
      <c r="A1872" s="6">
        <f t="shared" si="263"/>
        <v>1871</v>
      </c>
      <c r="B1872" s="6" t="s">
        <v>2398</v>
      </c>
      <c r="C1872" s="7">
        <v>45877</v>
      </c>
      <c r="D1872" s="7">
        <v>45885</v>
      </c>
      <c r="E1872" s="24">
        <v>231</v>
      </c>
      <c r="F1872" s="26">
        <f t="shared" si="240"/>
        <v>231</v>
      </c>
      <c r="G1872" s="8">
        <v>155509</v>
      </c>
      <c r="H1872" s="8"/>
      <c r="I1872" s="8">
        <v>1</v>
      </c>
      <c r="J1872" s="8">
        <v>1</v>
      </c>
      <c r="K1872" s="8">
        <f t="shared" si="241"/>
        <v>0</v>
      </c>
      <c r="L1872" s="6" t="s">
        <v>2475</v>
      </c>
      <c r="M1872" s="7">
        <v>45888</v>
      </c>
      <c r="N1872" s="9">
        <v>23408</v>
      </c>
      <c r="O1872" s="6" t="s">
        <v>22</v>
      </c>
      <c r="P1872" s="54" t="s">
        <v>2096</v>
      </c>
      <c r="Q1872" s="54" t="s">
        <v>643</v>
      </c>
      <c r="R1872" s="10">
        <v>4</v>
      </c>
      <c r="S1872" s="40"/>
      <c r="T1872" s="6" t="s">
        <v>24</v>
      </c>
      <c r="U1872" s="6" t="str">
        <f>VLOOKUP(O1872,'Customer List'!B:C,2,)</f>
        <v>Delhi</v>
      </c>
      <c r="V1872" s="47"/>
      <c r="W1872" s="7"/>
      <c r="X1872" s="6" t="str">
        <f t="shared" si="260"/>
        <v/>
      </c>
      <c r="Y1872" s="6" t="str">
        <f t="shared" si="261"/>
        <v>Tuesday</v>
      </c>
      <c r="Z1872" s="6" t="str">
        <f t="shared" si="262"/>
        <v/>
      </c>
    </row>
    <row r="1873" spans="1:26" x14ac:dyDescent="0.25">
      <c r="A1873" s="6">
        <f t="shared" si="263"/>
        <v>1872</v>
      </c>
      <c r="B1873" s="6" t="s">
        <v>2398</v>
      </c>
      <c r="C1873" s="7">
        <v>45877</v>
      </c>
      <c r="D1873" s="7">
        <v>45885</v>
      </c>
      <c r="E1873" s="24">
        <v>246.4</v>
      </c>
      <c r="F1873" s="26">
        <f t="shared" si="240"/>
        <v>246.4</v>
      </c>
      <c r="G1873" s="8">
        <v>155520</v>
      </c>
      <c r="H1873" s="8"/>
      <c r="I1873" s="8">
        <v>1</v>
      </c>
      <c r="J1873" s="8">
        <v>1</v>
      </c>
      <c r="K1873" s="8">
        <f t="shared" si="241"/>
        <v>0</v>
      </c>
      <c r="L1873" s="6" t="s">
        <v>2523</v>
      </c>
      <c r="M1873" s="7">
        <v>45891</v>
      </c>
      <c r="N1873" s="9">
        <v>30096</v>
      </c>
      <c r="O1873" s="6" t="s">
        <v>48</v>
      </c>
      <c r="P1873" s="54"/>
      <c r="Q1873" s="54"/>
      <c r="R1873" s="10">
        <v>4</v>
      </c>
      <c r="S1873" s="40"/>
      <c r="T1873" s="6" t="s">
        <v>24</v>
      </c>
      <c r="U1873" s="6" t="str">
        <f>VLOOKUP(O1873,'Customer List'!B:C,2,)</f>
        <v>Faridabad</v>
      </c>
      <c r="V1873" s="47"/>
      <c r="W1873" s="7"/>
      <c r="X1873" s="6" t="str">
        <f t="shared" si="260"/>
        <v/>
      </c>
      <c r="Y1873" s="6" t="str">
        <f t="shared" si="261"/>
        <v>Friday</v>
      </c>
      <c r="Z1873" s="6" t="str">
        <f t="shared" si="262"/>
        <v/>
      </c>
    </row>
    <row r="1874" spans="1:26" x14ac:dyDescent="0.25">
      <c r="A1874" s="6">
        <f t="shared" si="263"/>
        <v>1873</v>
      </c>
      <c r="B1874" s="6" t="s">
        <v>2398</v>
      </c>
      <c r="C1874" s="7">
        <v>45877</v>
      </c>
      <c r="D1874" s="7">
        <v>45885</v>
      </c>
      <c r="E1874" s="24">
        <v>129.5</v>
      </c>
      <c r="F1874" s="26">
        <f t="shared" si="240"/>
        <v>129.5</v>
      </c>
      <c r="G1874" s="8">
        <v>161218</v>
      </c>
      <c r="H1874" s="8"/>
      <c r="I1874" s="8">
        <v>1</v>
      </c>
      <c r="J1874" s="8">
        <v>1</v>
      </c>
      <c r="K1874" s="8">
        <f t="shared" si="241"/>
        <v>0</v>
      </c>
      <c r="L1874" s="6" t="s">
        <v>2523</v>
      </c>
      <c r="M1874" s="7">
        <v>45891</v>
      </c>
      <c r="N1874" s="9">
        <v>15817.5</v>
      </c>
      <c r="O1874" s="6" t="s">
        <v>48</v>
      </c>
      <c r="P1874" s="54"/>
      <c r="Q1874" s="54"/>
      <c r="R1874" s="10">
        <v>4</v>
      </c>
      <c r="S1874" s="40"/>
      <c r="T1874" s="6" t="s">
        <v>24</v>
      </c>
      <c r="U1874" s="6" t="str">
        <f>VLOOKUP(O1874,'Customer List'!B:C,2,)</f>
        <v>Faridabad</v>
      </c>
      <c r="V1874" s="47"/>
      <c r="W1874" s="7"/>
      <c r="X1874" s="6" t="str">
        <f t="shared" si="260"/>
        <v/>
      </c>
      <c r="Y1874" s="6" t="str">
        <f t="shared" si="261"/>
        <v>Friday</v>
      </c>
      <c r="Z1874" s="6" t="str">
        <f t="shared" si="262"/>
        <v/>
      </c>
    </row>
    <row r="1875" spans="1:26" x14ac:dyDescent="0.25">
      <c r="A1875" s="6">
        <f t="shared" si="263"/>
        <v>1874</v>
      </c>
      <c r="B1875" s="6" t="s">
        <v>2398</v>
      </c>
      <c r="C1875" s="7">
        <v>45877</v>
      </c>
      <c r="D1875" s="7">
        <v>45885</v>
      </c>
      <c r="E1875" s="24">
        <v>161.25</v>
      </c>
      <c r="F1875" s="26">
        <f t="shared" ref="F1875:F1940" si="264">E1875*I1875</f>
        <v>161.25</v>
      </c>
      <c r="G1875" s="8">
        <v>300137</v>
      </c>
      <c r="H1875" s="8"/>
      <c r="I1875" s="8">
        <v>1</v>
      </c>
      <c r="J1875" s="8">
        <v>1</v>
      </c>
      <c r="K1875" s="8">
        <f t="shared" ref="K1875:K1940" si="265">I1875-J1875</f>
        <v>0</v>
      </c>
      <c r="L1875" s="6" t="s">
        <v>2454</v>
      </c>
      <c r="M1875" s="7">
        <v>45887</v>
      </c>
      <c r="N1875" s="9">
        <v>24993.75</v>
      </c>
      <c r="O1875" s="6" t="s">
        <v>1035</v>
      </c>
      <c r="P1875" s="54">
        <v>58154521795</v>
      </c>
      <c r="Q1875" s="54" t="s">
        <v>46</v>
      </c>
      <c r="R1875" s="10">
        <v>4</v>
      </c>
      <c r="S1875" s="40"/>
      <c r="T1875" s="6" t="s">
        <v>24</v>
      </c>
      <c r="U1875" s="6" t="str">
        <f>VLOOKUP(O1875,'Customer List'!B:C,2,)</f>
        <v>Guwahati</v>
      </c>
      <c r="V1875" s="47"/>
      <c r="W1875" s="7">
        <v>45888</v>
      </c>
      <c r="X1875" s="6">
        <f t="shared" si="260"/>
        <v>1</v>
      </c>
      <c r="Y1875" s="6" t="str">
        <f t="shared" si="261"/>
        <v>Monday</v>
      </c>
      <c r="Z1875" s="6" t="str">
        <f t="shared" si="262"/>
        <v>Tuesday</v>
      </c>
    </row>
    <row r="1876" spans="1:26" x14ac:dyDescent="0.25">
      <c r="A1876" s="6">
        <f t="shared" si="263"/>
        <v>1875</v>
      </c>
      <c r="B1876" s="6" t="s">
        <v>2398</v>
      </c>
      <c r="C1876" s="7">
        <v>45877</v>
      </c>
      <c r="D1876" s="7">
        <v>45885</v>
      </c>
      <c r="E1876" s="24">
        <v>35</v>
      </c>
      <c r="F1876" s="26">
        <f t="shared" si="264"/>
        <v>35</v>
      </c>
      <c r="G1876" s="8">
        <v>300406</v>
      </c>
      <c r="H1876" s="8"/>
      <c r="I1876" s="8">
        <v>1</v>
      </c>
      <c r="J1876" s="8">
        <v>1</v>
      </c>
      <c r="K1876" s="8">
        <f t="shared" si="265"/>
        <v>0</v>
      </c>
      <c r="L1876" s="6" t="s">
        <v>2475</v>
      </c>
      <c r="M1876" s="7">
        <v>45888</v>
      </c>
      <c r="N1876" s="9">
        <v>3800</v>
      </c>
      <c r="O1876" s="6" t="s">
        <v>22</v>
      </c>
      <c r="P1876" s="54" t="s">
        <v>2096</v>
      </c>
      <c r="Q1876" s="54" t="s">
        <v>643</v>
      </c>
      <c r="R1876" s="10">
        <v>4</v>
      </c>
      <c r="S1876" s="40"/>
      <c r="T1876" s="6" t="s">
        <v>24</v>
      </c>
      <c r="U1876" s="6" t="str">
        <f>VLOOKUP(O1876,'Customer List'!B:C,2,)</f>
        <v>Delhi</v>
      </c>
      <c r="V1876" s="47"/>
      <c r="W1876" s="7"/>
      <c r="X1876" s="6" t="str">
        <f t="shared" si="260"/>
        <v/>
      </c>
      <c r="Y1876" s="6" t="str">
        <f t="shared" si="261"/>
        <v>Tuesday</v>
      </c>
      <c r="Z1876" s="6" t="str">
        <f t="shared" si="262"/>
        <v/>
      </c>
    </row>
    <row r="1877" spans="1:26" x14ac:dyDescent="0.25">
      <c r="A1877" s="6">
        <f t="shared" si="263"/>
        <v>1876</v>
      </c>
      <c r="B1877" s="6" t="s">
        <v>2398</v>
      </c>
      <c r="C1877" s="7">
        <v>45877</v>
      </c>
      <c r="D1877" s="7">
        <v>45885</v>
      </c>
      <c r="E1877" s="24">
        <v>321.75</v>
      </c>
      <c r="F1877" s="26">
        <f t="shared" si="264"/>
        <v>321.75</v>
      </c>
      <c r="G1877" s="8">
        <v>301344</v>
      </c>
      <c r="H1877" s="8"/>
      <c r="I1877" s="8">
        <v>1</v>
      </c>
      <c r="J1877" s="8">
        <v>1</v>
      </c>
      <c r="K1877" s="8">
        <f t="shared" si="265"/>
        <v>0</v>
      </c>
      <c r="L1877" s="6" t="s">
        <v>2475</v>
      </c>
      <c r="M1877" s="7">
        <v>45888</v>
      </c>
      <c r="N1877" s="9">
        <v>32604</v>
      </c>
      <c r="O1877" s="6" t="s">
        <v>22</v>
      </c>
      <c r="P1877" s="54" t="s">
        <v>2096</v>
      </c>
      <c r="Q1877" s="54" t="s">
        <v>643</v>
      </c>
      <c r="R1877" s="10">
        <v>4</v>
      </c>
      <c r="S1877" s="40"/>
      <c r="T1877" s="6" t="s">
        <v>24</v>
      </c>
      <c r="U1877" s="6" t="str">
        <f>VLOOKUP(O1877,'Customer List'!B:C,2,)</f>
        <v>Delhi</v>
      </c>
      <c r="V1877" s="47"/>
      <c r="W1877" s="7"/>
      <c r="X1877" s="6" t="str">
        <f t="shared" si="260"/>
        <v/>
      </c>
      <c r="Y1877" s="6" t="str">
        <f t="shared" si="261"/>
        <v>Tuesday</v>
      </c>
      <c r="Z1877" s="6" t="str">
        <f t="shared" si="262"/>
        <v/>
      </c>
    </row>
    <row r="1878" spans="1:26" x14ac:dyDescent="0.25">
      <c r="A1878" s="6">
        <f t="shared" si="263"/>
        <v>1877</v>
      </c>
      <c r="B1878" s="6" t="s">
        <v>2398</v>
      </c>
      <c r="C1878" s="7">
        <v>45877</v>
      </c>
      <c r="D1878" s="7">
        <v>45885</v>
      </c>
      <c r="E1878" s="24">
        <v>72.099999999999994</v>
      </c>
      <c r="F1878" s="26">
        <f t="shared" si="264"/>
        <v>144.19999999999999</v>
      </c>
      <c r="G1878" s="8">
        <v>302206</v>
      </c>
      <c r="H1878" s="8"/>
      <c r="I1878" s="8">
        <v>2</v>
      </c>
      <c r="J1878" s="8">
        <v>2</v>
      </c>
      <c r="K1878" s="8">
        <f t="shared" si="265"/>
        <v>0</v>
      </c>
      <c r="L1878" s="6" t="s">
        <v>2439</v>
      </c>
      <c r="M1878" s="7">
        <v>45887</v>
      </c>
      <c r="N1878" s="9">
        <v>22351</v>
      </c>
      <c r="O1878" s="6" t="s">
        <v>304</v>
      </c>
      <c r="P1878" s="54">
        <v>58154515952</v>
      </c>
      <c r="Q1878" s="54" t="s">
        <v>46</v>
      </c>
      <c r="R1878" s="10">
        <v>4</v>
      </c>
      <c r="S1878" s="40"/>
      <c r="T1878" s="6" t="s">
        <v>24</v>
      </c>
      <c r="U1878" s="6" t="str">
        <f>VLOOKUP(O1878,'Customer List'!B:C,2,)</f>
        <v>Banglore</v>
      </c>
      <c r="V1878" s="47"/>
      <c r="W1878" s="7">
        <v>45889</v>
      </c>
      <c r="X1878" s="6">
        <f t="shared" si="260"/>
        <v>2</v>
      </c>
      <c r="Y1878" s="6" t="str">
        <f t="shared" si="261"/>
        <v>Monday</v>
      </c>
      <c r="Z1878" s="6" t="str">
        <f t="shared" si="262"/>
        <v>Wednesday</v>
      </c>
    </row>
    <row r="1879" spans="1:26" x14ac:dyDescent="0.25">
      <c r="A1879" s="6">
        <f t="shared" si="263"/>
        <v>1878</v>
      </c>
      <c r="B1879" s="6" t="s">
        <v>2398</v>
      </c>
      <c r="C1879" s="7">
        <v>45877</v>
      </c>
      <c r="D1879" s="7">
        <v>45885</v>
      </c>
      <c r="E1879" s="24">
        <v>46.2</v>
      </c>
      <c r="F1879" s="26">
        <f t="shared" si="264"/>
        <v>46.2</v>
      </c>
      <c r="G1879" s="8">
        <v>302208</v>
      </c>
      <c r="H1879" s="8"/>
      <c r="I1879" s="8">
        <v>1</v>
      </c>
      <c r="J1879" s="8"/>
      <c r="K1879" s="8">
        <f t="shared" si="265"/>
        <v>1</v>
      </c>
      <c r="L1879" s="6"/>
      <c r="M1879" s="7"/>
      <c r="N1879" s="9"/>
      <c r="O1879" s="6" t="s">
        <v>631</v>
      </c>
      <c r="P1879" s="54"/>
      <c r="Q1879" s="54"/>
      <c r="R1879" s="10">
        <v>4</v>
      </c>
      <c r="S1879" s="40"/>
      <c r="T1879" s="6" t="s">
        <v>24</v>
      </c>
      <c r="U1879" s="6" t="str">
        <f>VLOOKUP(O1879,'Customer List'!B:C,2,)</f>
        <v>Delhi</v>
      </c>
      <c r="V1879" s="47" t="s">
        <v>611</v>
      </c>
      <c r="W1879" s="7"/>
      <c r="X1879" s="6" t="str">
        <f t="shared" si="260"/>
        <v/>
      </c>
      <c r="Y1879" s="6" t="str">
        <f t="shared" si="261"/>
        <v/>
      </c>
      <c r="Z1879" s="6" t="str">
        <f t="shared" si="262"/>
        <v/>
      </c>
    </row>
    <row r="1880" spans="1:26" x14ac:dyDescent="0.25">
      <c r="A1880" s="6">
        <f t="shared" si="263"/>
        <v>1879</v>
      </c>
      <c r="B1880" s="6" t="s">
        <v>2398</v>
      </c>
      <c r="C1880" s="7">
        <v>45877</v>
      </c>
      <c r="D1880" s="7">
        <v>45885</v>
      </c>
      <c r="E1880" s="24">
        <v>46.2</v>
      </c>
      <c r="F1880" s="26">
        <f t="shared" si="264"/>
        <v>92.4</v>
      </c>
      <c r="G1880" s="8">
        <v>302208</v>
      </c>
      <c r="H1880" s="8"/>
      <c r="I1880" s="8">
        <v>2</v>
      </c>
      <c r="J1880" s="8">
        <v>2</v>
      </c>
      <c r="K1880" s="8">
        <f t="shared" si="265"/>
        <v>0</v>
      </c>
      <c r="L1880" s="6" t="s">
        <v>2440</v>
      </c>
      <c r="M1880" s="7">
        <v>45887</v>
      </c>
      <c r="N1880" s="9">
        <v>13912.8</v>
      </c>
      <c r="O1880" s="6" t="s">
        <v>197</v>
      </c>
      <c r="P1880" s="54" t="s">
        <v>2422</v>
      </c>
      <c r="Q1880" s="54" t="s">
        <v>46</v>
      </c>
      <c r="R1880" s="10">
        <v>4</v>
      </c>
      <c r="S1880" s="40"/>
      <c r="T1880" s="6" t="s">
        <v>24</v>
      </c>
      <c r="U1880" s="6" t="str">
        <f>VLOOKUP(O1880,'Customer List'!B:C,2,)</f>
        <v>Chandigarh</v>
      </c>
      <c r="V1880" s="47"/>
      <c r="W1880" s="7">
        <v>45889</v>
      </c>
      <c r="X1880" s="6">
        <f t="shared" si="260"/>
        <v>2</v>
      </c>
      <c r="Y1880" s="6" t="str">
        <f t="shared" si="261"/>
        <v>Monday</v>
      </c>
      <c r="Z1880" s="6" t="str">
        <f t="shared" si="262"/>
        <v>Wednesday</v>
      </c>
    </row>
    <row r="1881" spans="1:26" x14ac:dyDescent="0.25">
      <c r="A1881" s="6">
        <f t="shared" si="263"/>
        <v>1880</v>
      </c>
      <c r="B1881" s="6" t="s">
        <v>2398</v>
      </c>
      <c r="C1881" s="7">
        <v>45877</v>
      </c>
      <c r="D1881" s="7">
        <v>45885</v>
      </c>
      <c r="E1881" s="24">
        <v>46.2</v>
      </c>
      <c r="F1881" s="26">
        <f t="shared" si="264"/>
        <v>92.4</v>
      </c>
      <c r="G1881" s="8">
        <v>302208</v>
      </c>
      <c r="H1881" s="8"/>
      <c r="I1881" s="8">
        <v>2</v>
      </c>
      <c r="J1881" s="8">
        <v>2</v>
      </c>
      <c r="K1881" s="8">
        <f t="shared" si="265"/>
        <v>0</v>
      </c>
      <c r="L1881" s="6" t="s">
        <v>2435</v>
      </c>
      <c r="M1881" s="7">
        <v>45887</v>
      </c>
      <c r="N1881" s="9">
        <v>11286</v>
      </c>
      <c r="O1881" s="6" t="s">
        <v>248</v>
      </c>
      <c r="P1881" s="54">
        <v>58154518704</v>
      </c>
      <c r="Q1881" s="54" t="s">
        <v>46</v>
      </c>
      <c r="R1881" s="10">
        <v>4</v>
      </c>
      <c r="S1881" s="40"/>
      <c r="T1881" s="6" t="s">
        <v>24</v>
      </c>
      <c r="U1881" s="6" t="str">
        <f>VLOOKUP(O1881,'Customer List'!B:C,2,)</f>
        <v>Mumbai</v>
      </c>
      <c r="V1881" s="47"/>
      <c r="W1881" s="7">
        <v>45888</v>
      </c>
      <c r="X1881" s="6">
        <f t="shared" si="260"/>
        <v>1</v>
      </c>
      <c r="Y1881" s="6" t="str">
        <f t="shared" si="261"/>
        <v>Monday</v>
      </c>
      <c r="Z1881" s="6" t="str">
        <f t="shared" si="262"/>
        <v>Tuesday</v>
      </c>
    </row>
    <row r="1882" spans="1:26" x14ac:dyDescent="0.25">
      <c r="A1882" s="6">
        <f t="shared" si="263"/>
        <v>1881</v>
      </c>
      <c r="B1882" s="6" t="s">
        <v>2398</v>
      </c>
      <c r="C1882" s="7">
        <v>45877</v>
      </c>
      <c r="D1882" s="7">
        <v>45885</v>
      </c>
      <c r="E1882" s="24">
        <v>30.8</v>
      </c>
      <c r="F1882" s="26">
        <f t="shared" si="264"/>
        <v>30.8</v>
      </c>
      <c r="G1882" s="8">
        <v>302211</v>
      </c>
      <c r="H1882" s="8"/>
      <c r="I1882" s="8">
        <v>1</v>
      </c>
      <c r="J1882" s="8">
        <v>1</v>
      </c>
      <c r="K1882" s="8">
        <f t="shared" si="265"/>
        <v>0</v>
      </c>
      <c r="L1882" s="6" t="s">
        <v>2604</v>
      </c>
      <c r="M1882" s="7">
        <v>45895</v>
      </c>
      <c r="N1882" s="9">
        <v>0</v>
      </c>
      <c r="O1882" s="6" t="s">
        <v>36</v>
      </c>
      <c r="P1882" s="54" t="s">
        <v>2096</v>
      </c>
      <c r="Q1882" s="54" t="s">
        <v>731</v>
      </c>
      <c r="R1882" s="10">
        <v>4</v>
      </c>
      <c r="S1882" s="40" t="s">
        <v>615</v>
      </c>
      <c r="T1882" s="6" t="s">
        <v>24</v>
      </c>
      <c r="U1882" s="6" t="str">
        <f>VLOOKUP(O1882,'Customer List'!B:C,2,)</f>
        <v>Delhi</v>
      </c>
      <c r="V1882" s="47"/>
      <c r="W1882" s="7"/>
      <c r="X1882" s="6" t="str">
        <f t="shared" si="260"/>
        <v/>
      </c>
      <c r="Y1882" s="6" t="str">
        <f t="shared" si="261"/>
        <v>Tuesday</v>
      </c>
      <c r="Z1882" s="6" t="str">
        <f t="shared" si="262"/>
        <v/>
      </c>
    </row>
    <row r="1883" spans="1:26" x14ac:dyDescent="0.25">
      <c r="A1883" s="6">
        <f t="shared" si="263"/>
        <v>1882</v>
      </c>
      <c r="B1883" s="6" t="s">
        <v>2398</v>
      </c>
      <c r="C1883" s="7">
        <v>45877</v>
      </c>
      <c r="D1883" s="7">
        <v>45885</v>
      </c>
      <c r="E1883" s="24">
        <v>92.4</v>
      </c>
      <c r="F1883" s="26">
        <f t="shared" si="264"/>
        <v>92.4</v>
      </c>
      <c r="G1883" s="8">
        <v>302810</v>
      </c>
      <c r="H1883" s="8"/>
      <c r="I1883" s="8">
        <v>1</v>
      </c>
      <c r="J1883" s="8">
        <v>1</v>
      </c>
      <c r="K1883" s="8">
        <f t="shared" si="265"/>
        <v>0</v>
      </c>
      <c r="L1883" s="6" t="s">
        <v>2475</v>
      </c>
      <c r="M1883" s="7">
        <v>45888</v>
      </c>
      <c r="N1883" s="9">
        <v>10032</v>
      </c>
      <c r="O1883" s="6" t="s">
        <v>22</v>
      </c>
      <c r="P1883" s="54" t="s">
        <v>2096</v>
      </c>
      <c r="Q1883" s="54" t="s">
        <v>643</v>
      </c>
      <c r="R1883" s="10">
        <v>4</v>
      </c>
      <c r="S1883" s="40"/>
      <c r="T1883" s="6" t="s">
        <v>24</v>
      </c>
      <c r="U1883" s="6" t="str">
        <f>VLOOKUP(O1883,'Customer List'!B:C,2,)</f>
        <v>Delhi</v>
      </c>
      <c r="V1883" s="47"/>
      <c r="W1883" s="7"/>
      <c r="X1883" s="6" t="str">
        <f t="shared" si="260"/>
        <v/>
      </c>
      <c r="Y1883" s="6" t="str">
        <f t="shared" si="261"/>
        <v>Tuesday</v>
      </c>
      <c r="Z1883" s="6" t="str">
        <f t="shared" si="262"/>
        <v/>
      </c>
    </row>
    <row r="1884" spans="1:26" x14ac:dyDescent="0.25">
      <c r="A1884" s="6">
        <f t="shared" si="263"/>
        <v>1883</v>
      </c>
      <c r="B1884" s="6" t="s">
        <v>2398</v>
      </c>
      <c r="C1884" s="7">
        <v>45877</v>
      </c>
      <c r="D1884" s="7">
        <v>45885</v>
      </c>
      <c r="E1884" s="24">
        <v>196</v>
      </c>
      <c r="F1884" s="26">
        <f t="shared" si="264"/>
        <v>196</v>
      </c>
      <c r="G1884" s="8">
        <v>303406</v>
      </c>
      <c r="H1884" s="8"/>
      <c r="I1884" s="8">
        <v>1</v>
      </c>
      <c r="J1884" s="8">
        <v>1</v>
      </c>
      <c r="K1884" s="8">
        <f t="shared" si="265"/>
        <v>0</v>
      </c>
      <c r="L1884" s="6" t="s">
        <v>2475</v>
      </c>
      <c r="M1884" s="7">
        <v>45888</v>
      </c>
      <c r="N1884" s="9">
        <v>21280</v>
      </c>
      <c r="O1884" s="6" t="s">
        <v>22</v>
      </c>
      <c r="P1884" s="54" t="s">
        <v>2096</v>
      </c>
      <c r="Q1884" s="54" t="s">
        <v>643</v>
      </c>
      <c r="R1884" s="10">
        <v>4</v>
      </c>
      <c r="S1884" s="40"/>
      <c r="T1884" s="6" t="s">
        <v>24</v>
      </c>
      <c r="U1884" s="6" t="str">
        <f>VLOOKUP(O1884,'Customer List'!B:C,2,)</f>
        <v>Delhi</v>
      </c>
      <c r="V1884" s="47"/>
      <c r="W1884" s="7"/>
      <c r="X1884" s="6" t="str">
        <f t="shared" si="260"/>
        <v/>
      </c>
      <c r="Y1884" s="6" t="str">
        <f t="shared" si="261"/>
        <v>Tuesday</v>
      </c>
      <c r="Z1884" s="6" t="str">
        <f t="shared" si="262"/>
        <v/>
      </c>
    </row>
    <row r="1885" spans="1:26" x14ac:dyDescent="0.25">
      <c r="A1885" s="6">
        <f t="shared" si="263"/>
        <v>1884</v>
      </c>
      <c r="B1885" s="6" t="s">
        <v>2398</v>
      </c>
      <c r="C1885" s="7">
        <v>45877</v>
      </c>
      <c r="D1885" s="7">
        <v>45885</v>
      </c>
      <c r="E1885" s="24">
        <v>226.1</v>
      </c>
      <c r="F1885" s="26">
        <f t="shared" si="264"/>
        <v>226.1</v>
      </c>
      <c r="G1885" s="8">
        <v>305114</v>
      </c>
      <c r="H1885" s="8"/>
      <c r="I1885" s="8">
        <v>1</v>
      </c>
      <c r="J1885" s="8">
        <v>1</v>
      </c>
      <c r="K1885" s="8">
        <f t="shared" si="265"/>
        <v>0</v>
      </c>
      <c r="L1885" s="6" t="s">
        <v>2475</v>
      </c>
      <c r="M1885" s="7">
        <v>45888</v>
      </c>
      <c r="N1885" s="9">
        <v>24548</v>
      </c>
      <c r="O1885" s="6" t="s">
        <v>22</v>
      </c>
      <c r="P1885" s="54" t="s">
        <v>2096</v>
      </c>
      <c r="Q1885" s="54" t="s">
        <v>643</v>
      </c>
      <c r="R1885" s="10">
        <v>4</v>
      </c>
      <c r="S1885" s="40"/>
      <c r="T1885" s="6" t="s">
        <v>24</v>
      </c>
      <c r="U1885" s="6" t="str">
        <f>VLOOKUP(O1885,'Customer List'!B:C,2,)</f>
        <v>Delhi</v>
      </c>
      <c r="V1885" s="47"/>
      <c r="W1885" s="7"/>
      <c r="X1885" s="6" t="str">
        <f t="shared" si="260"/>
        <v/>
      </c>
      <c r="Y1885" s="6" t="str">
        <f t="shared" si="261"/>
        <v>Tuesday</v>
      </c>
      <c r="Z1885" s="6" t="str">
        <f t="shared" si="262"/>
        <v/>
      </c>
    </row>
    <row r="1886" spans="1:26" x14ac:dyDescent="0.25">
      <c r="A1886" s="6">
        <f t="shared" si="263"/>
        <v>1885</v>
      </c>
      <c r="B1886" s="6" t="s">
        <v>2398</v>
      </c>
      <c r="C1886" s="7">
        <v>45877</v>
      </c>
      <c r="D1886" s="7">
        <v>45885</v>
      </c>
      <c r="E1886" s="24">
        <v>226.1</v>
      </c>
      <c r="F1886" s="26">
        <f t="shared" si="264"/>
        <v>226.1</v>
      </c>
      <c r="G1886" s="8">
        <v>305514</v>
      </c>
      <c r="H1886" s="8"/>
      <c r="I1886" s="8">
        <v>1</v>
      </c>
      <c r="J1886" s="8">
        <v>1</v>
      </c>
      <c r="K1886" s="8">
        <f t="shared" si="265"/>
        <v>0</v>
      </c>
      <c r="L1886" s="6" t="s">
        <v>2443</v>
      </c>
      <c r="M1886" s="7">
        <v>45887</v>
      </c>
      <c r="N1886" s="9">
        <v>34044.199999999997</v>
      </c>
      <c r="O1886" s="6" t="s">
        <v>197</v>
      </c>
      <c r="P1886" s="54" t="s">
        <v>2422</v>
      </c>
      <c r="Q1886" s="54" t="s">
        <v>46</v>
      </c>
      <c r="R1886" s="10">
        <v>4</v>
      </c>
      <c r="S1886" s="40"/>
      <c r="T1886" s="6" t="s">
        <v>24</v>
      </c>
      <c r="U1886" s="6" t="str">
        <f>VLOOKUP(O1886,'Customer List'!B:C,2,)</f>
        <v>Chandigarh</v>
      </c>
      <c r="V1886" s="47"/>
      <c r="W1886" s="7">
        <v>45889</v>
      </c>
      <c r="X1886" s="6">
        <f t="shared" si="260"/>
        <v>2</v>
      </c>
      <c r="Y1886" s="6" t="str">
        <f t="shared" si="261"/>
        <v>Monday</v>
      </c>
      <c r="Z1886" s="6" t="str">
        <f t="shared" si="262"/>
        <v>Wednesday</v>
      </c>
    </row>
    <row r="1887" spans="1:26" x14ac:dyDescent="0.25">
      <c r="A1887" s="6">
        <f t="shared" si="263"/>
        <v>1886</v>
      </c>
      <c r="B1887" s="6" t="s">
        <v>2398</v>
      </c>
      <c r="C1887" s="7">
        <v>45877</v>
      </c>
      <c r="D1887" s="7">
        <v>45885</v>
      </c>
      <c r="E1887" s="24">
        <v>242.9</v>
      </c>
      <c r="F1887" s="26">
        <f t="shared" si="264"/>
        <v>485.8</v>
      </c>
      <c r="G1887" s="8">
        <v>307654</v>
      </c>
      <c r="H1887" s="8"/>
      <c r="I1887" s="8">
        <v>2</v>
      </c>
      <c r="J1887" s="8">
        <v>2</v>
      </c>
      <c r="K1887" s="8">
        <f t="shared" si="265"/>
        <v>0</v>
      </c>
      <c r="L1887" s="6" t="s">
        <v>2475</v>
      </c>
      <c r="M1887" s="7">
        <v>45888</v>
      </c>
      <c r="N1887" s="9">
        <v>52744</v>
      </c>
      <c r="O1887" s="6" t="s">
        <v>22</v>
      </c>
      <c r="P1887" s="54" t="s">
        <v>2096</v>
      </c>
      <c r="Q1887" s="54" t="s">
        <v>643</v>
      </c>
      <c r="R1887" s="10">
        <v>4</v>
      </c>
      <c r="S1887" s="40"/>
      <c r="T1887" s="6" t="s">
        <v>24</v>
      </c>
      <c r="U1887" s="6" t="str">
        <f>VLOOKUP(O1887,'Customer List'!B:C,2,)</f>
        <v>Delhi</v>
      </c>
      <c r="V1887" s="47"/>
      <c r="W1887" s="7"/>
      <c r="X1887" s="6" t="str">
        <f t="shared" si="260"/>
        <v/>
      </c>
      <c r="Y1887" s="6" t="str">
        <f t="shared" si="261"/>
        <v>Tuesday</v>
      </c>
      <c r="Z1887" s="6" t="str">
        <f t="shared" si="262"/>
        <v/>
      </c>
    </row>
    <row r="1888" spans="1:26" x14ac:dyDescent="0.25">
      <c r="A1888" s="6">
        <f t="shared" si="263"/>
        <v>1887</v>
      </c>
      <c r="B1888" s="6" t="s">
        <v>2398</v>
      </c>
      <c r="C1888" s="7">
        <v>45877</v>
      </c>
      <c r="D1888" s="7">
        <v>45885</v>
      </c>
      <c r="E1888" s="24">
        <v>204.4</v>
      </c>
      <c r="F1888" s="26">
        <f t="shared" si="264"/>
        <v>204.4</v>
      </c>
      <c r="G1888" s="8">
        <v>310912</v>
      </c>
      <c r="H1888" s="8"/>
      <c r="I1888" s="8">
        <v>1</v>
      </c>
      <c r="J1888" s="8">
        <v>1</v>
      </c>
      <c r="K1888" s="8">
        <f t="shared" si="265"/>
        <v>0</v>
      </c>
      <c r="L1888" s="6" t="s">
        <v>2443</v>
      </c>
      <c r="M1888" s="7">
        <v>45887</v>
      </c>
      <c r="N1888" s="9">
        <v>30776.799999999999</v>
      </c>
      <c r="O1888" s="6" t="s">
        <v>197</v>
      </c>
      <c r="P1888" s="54" t="s">
        <v>2422</v>
      </c>
      <c r="Q1888" s="54" t="s">
        <v>46</v>
      </c>
      <c r="R1888" s="10">
        <v>4</v>
      </c>
      <c r="S1888" s="40"/>
      <c r="T1888" s="6" t="s">
        <v>24</v>
      </c>
      <c r="U1888" s="6" t="str">
        <f>VLOOKUP(O1888,'Customer List'!B:C,2,)</f>
        <v>Chandigarh</v>
      </c>
      <c r="V1888" s="47"/>
      <c r="W1888" s="7">
        <v>45889</v>
      </c>
      <c r="X1888" s="6">
        <f t="shared" ref="X1888:X1944" si="266">IF(W1888="", "", W1888-M1888)</f>
        <v>2</v>
      </c>
      <c r="Y1888" s="6" t="str">
        <f t="shared" ref="Y1888:Y1944" si="267">IF(M1888="", "", TEXT(M1888, "dddd"))</f>
        <v>Monday</v>
      </c>
      <c r="Z1888" s="6" t="str">
        <f t="shared" ref="Z1888:Z1944" si="268">IF(W1888="", "", TEXT(W1888, "dddd"))</f>
        <v>Wednesday</v>
      </c>
    </row>
    <row r="1889" spans="1:26" x14ac:dyDescent="0.25">
      <c r="A1889" s="6">
        <f t="shared" si="263"/>
        <v>1888</v>
      </c>
      <c r="B1889" s="6" t="s">
        <v>2398</v>
      </c>
      <c r="C1889" s="7">
        <v>45877</v>
      </c>
      <c r="D1889" s="7">
        <v>45885</v>
      </c>
      <c r="E1889" s="24">
        <v>185.5</v>
      </c>
      <c r="F1889" s="26">
        <f t="shared" si="264"/>
        <v>185.5</v>
      </c>
      <c r="G1889" s="8">
        <v>317426</v>
      </c>
      <c r="H1889" s="8"/>
      <c r="I1889" s="8">
        <v>1</v>
      </c>
      <c r="J1889" s="8">
        <v>1</v>
      </c>
      <c r="K1889" s="8">
        <f t="shared" si="265"/>
        <v>0</v>
      </c>
      <c r="L1889" s="6" t="s">
        <v>2475</v>
      </c>
      <c r="M1889" s="7">
        <v>45888</v>
      </c>
      <c r="N1889" s="9">
        <v>20140</v>
      </c>
      <c r="O1889" s="6" t="s">
        <v>22</v>
      </c>
      <c r="P1889" s="54" t="s">
        <v>2096</v>
      </c>
      <c r="Q1889" s="54" t="s">
        <v>643</v>
      </c>
      <c r="R1889" s="10">
        <v>4</v>
      </c>
      <c r="S1889" s="40"/>
      <c r="T1889" s="6" t="s">
        <v>24</v>
      </c>
      <c r="U1889" s="6" t="str">
        <f>VLOOKUP(O1889,'Customer List'!B:C,2,)</f>
        <v>Delhi</v>
      </c>
      <c r="V1889" s="47"/>
      <c r="W1889" s="7"/>
      <c r="X1889" s="6" t="str">
        <f t="shared" si="266"/>
        <v/>
      </c>
      <c r="Y1889" s="6" t="str">
        <f t="shared" si="267"/>
        <v>Tuesday</v>
      </c>
      <c r="Z1889" s="6" t="str">
        <f t="shared" si="268"/>
        <v/>
      </c>
    </row>
    <row r="1890" spans="1:26" x14ac:dyDescent="0.25">
      <c r="A1890" s="6">
        <f t="shared" si="263"/>
        <v>1889</v>
      </c>
      <c r="B1890" s="6" t="s">
        <v>2398</v>
      </c>
      <c r="C1890" s="7">
        <v>45877</v>
      </c>
      <c r="D1890" s="7">
        <v>45885</v>
      </c>
      <c r="E1890" s="24">
        <v>277.2</v>
      </c>
      <c r="F1890" s="26">
        <f t="shared" si="264"/>
        <v>277.2</v>
      </c>
      <c r="G1890" s="8">
        <v>320008</v>
      </c>
      <c r="H1890" s="8"/>
      <c r="I1890" s="8">
        <v>1</v>
      </c>
      <c r="J1890" s="8">
        <v>1</v>
      </c>
      <c r="K1890" s="8">
        <f t="shared" si="265"/>
        <v>0</v>
      </c>
      <c r="L1890" s="6" t="s">
        <v>2435</v>
      </c>
      <c r="M1890" s="7">
        <v>45887</v>
      </c>
      <c r="N1890" s="9">
        <v>33858</v>
      </c>
      <c r="O1890" s="6" t="s">
        <v>248</v>
      </c>
      <c r="P1890" s="54">
        <v>58154518704</v>
      </c>
      <c r="Q1890" s="54" t="s">
        <v>46</v>
      </c>
      <c r="R1890" s="10">
        <v>4</v>
      </c>
      <c r="S1890" s="40"/>
      <c r="T1890" s="6" t="s">
        <v>24</v>
      </c>
      <c r="U1890" s="6" t="str">
        <f>VLOOKUP(O1890,'Customer List'!B:C,2,)</f>
        <v>Mumbai</v>
      </c>
      <c r="V1890" s="47"/>
      <c r="W1890" s="7">
        <v>45888</v>
      </c>
      <c r="X1890" s="6">
        <f t="shared" si="266"/>
        <v>1</v>
      </c>
      <c r="Y1890" s="6" t="str">
        <f t="shared" si="267"/>
        <v>Monday</v>
      </c>
      <c r="Z1890" s="6" t="str">
        <f t="shared" si="268"/>
        <v>Tuesday</v>
      </c>
    </row>
    <row r="1891" spans="1:26" x14ac:dyDescent="0.25">
      <c r="A1891" s="6">
        <f t="shared" si="263"/>
        <v>1890</v>
      </c>
      <c r="B1891" s="6" t="s">
        <v>2398</v>
      </c>
      <c r="C1891" s="7">
        <v>45877</v>
      </c>
      <c r="D1891" s="7">
        <v>45885</v>
      </c>
      <c r="E1891" s="24">
        <v>187.6</v>
      </c>
      <c r="F1891" s="26">
        <f t="shared" si="264"/>
        <v>187.6</v>
      </c>
      <c r="G1891" s="8">
        <v>320806</v>
      </c>
      <c r="H1891" s="8"/>
      <c r="I1891" s="8">
        <v>1</v>
      </c>
      <c r="J1891" s="8">
        <v>1</v>
      </c>
      <c r="K1891" s="8">
        <f t="shared" si="265"/>
        <v>0</v>
      </c>
      <c r="L1891" s="6" t="s">
        <v>2452</v>
      </c>
      <c r="M1891" s="7">
        <v>45887</v>
      </c>
      <c r="N1891" s="9">
        <v>28140</v>
      </c>
      <c r="O1891" s="6" t="s">
        <v>627</v>
      </c>
      <c r="P1891" s="54">
        <v>58154519640</v>
      </c>
      <c r="Q1891" s="54" t="s">
        <v>46</v>
      </c>
      <c r="R1891" s="10">
        <v>4</v>
      </c>
      <c r="S1891" s="40"/>
      <c r="T1891" s="6" t="s">
        <v>24</v>
      </c>
      <c r="U1891" s="6" t="str">
        <f>VLOOKUP(O1891,'Customer List'!B:C,2,)</f>
        <v>Hyderabad</v>
      </c>
      <c r="V1891" s="47"/>
      <c r="W1891" s="7">
        <v>45888</v>
      </c>
      <c r="X1891" s="6">
        <f t="shared" si="266"/>
        <v>1</v>
      </c>
      <c r="Y1891" s="6" t="str">
        <f t="shared" si="267"/>
        <v>Monday</v>
      </c>
      <c r="Z1891" s="6" t="str">
        <f t="shared" si="268"/>
        <v>Tuesday</v>
      </c>
    </row>
    <row r="1892" spans="1:26" x14ac:dyDescent="0.25">
      <c r="A1892" s="6">
        <f t="shared" si="263"/>
        <v>1891</v>
      </c>
      <c r="B1892" s="6" t="s">
        <v>2398</v>
      </c>
      <c r="C1892" s="7">
        <v>45877</v>
      </c>
      <c r="D1892" s="7">
        <v>45885</v>
      </c>
      <c r="E1892" s="24">
        <v>221.9</v>
      </c>
      <c r="F1892" s="26">
        <f t="shared" si="264"/>
        <v>221.9</v>
      </c>
      <c r="G1892" s="8">
        <v>321124</v>
      </c>
      <c r="H1892" s="8"/>
      <c r="I1892" s="8">
        <v>1</v>
      </c>
      <c r="J1892" s="8">
        <v>1</v>
      </c>
      <c r="K1892" s="8">
        <f t="shared" si="265"/>
        <v>0</v>
      </c>
      <c r="L1892" s="6" t="s">
        <v>2523</v>
      </c>
      <c r="M1892" s="7">
        <v>45891</v>
      </c>
      <c r="N1892" s="9">
        <v>27103.5</v>
      </c>
      <c r="O1892" s="6" t="s">
        <v>48</v>
      </c>
      <c r="P1892" s="54"/>
      <c r="Q1892" s="54"/>
      <c r="R1892" s="10">
        <v>4</v>
      </c>
      <c r="S1892" s="40"/>
      <c r="T1892" s="6" t="s">
        <v>24</v>
      </c>
      <c r="U1892" s="6" t="str">
        <f>VLOOKUP(O1892,'Customer List'!B:C,2,)</f>
        <v>Faridabad</v>
      </c>
      <c r="V1892" s="47"/>
      <c r="W1892" s="7"/>
      <c r="X1892" s="6" t="str">
        <f t="shared" si="266"/>
        <v/>
      </c>
      <c r="Y1892" s="6" t="str">
        <f t="shared" si="267"/>
        <v>Friday</v>
      </c>
      <c r="Z1892" s="6" t="str">
        <f t="shared" si="268"/>
        <v/>
      </c>
    </row>
    <row r="1893" spans="1:26" x14ac:dyDescent="0.25">
      <c r="A1893" s="6">
        <f t="shared" si="263"/>
        <v>1892</v>
      </c>
      <c r="B1893" s="6" t="s">
        <v>2398</v>
      </c>
      <c r="C1893" s="7">
        <v>45877</v>
      </c>
      <c r="D1893" s="7">
        <v>45885</v>
      </c>
      <c r="E1893" s="24">
        <v>104.3</v>
      </c>
      <c r="F1893" s="26">
        <f t="shared" si="264"/>
        <v>104.3</v>
      </c>
      <c r="G1893" s="8">
        <v>329907</v>
      </c>
      <c r="H1893" s="8"/>
      <c r="I1893" s="8">
        <v>1</v>
      </c>
      <c r="J1893" s="8">
        <v>1</v>
      </c>
      <c r="K1893" s="8">
        <f t="shared" si="265"/>
        <v>0</v>
      </c>
      <c r="L1893" s="6" t="s">
        <v>2440</v>
      </c>
      <c r="M1893" s="7">
        <v>45887</v>
      </c>
      <c r="N1893" s="9">
        <v>15704.6</v>
      </c>
      <c r="O1893" s="6" t="s">
        <v>197</v>
      </c>
      <c r="P1893" s="54" t="s">
        <v>2422</v>
      </c>
      <c r="Q1893" s="54" t="s">
        <v>46</v>
      </c>
      <c r="R1893" s="10">
        <v>4</v>
      </c>
      <c r="S1893" s="40"/>
      <c r="T1893" s="6" t="s">
        <v>24</v>
      </c>
      <c r="U1893" s="6" t="str">
        <f>VLOOKUP(O1893,'Customer List'!B:C,2,)</f>
        <v>Chandigarh</v>
      </c>
      <c r="V1893" s="47"/>
      <c r="W1893" s="7">
        <v>45889</v>
      </c>
      <c r="X1893" s="6">
        <f t="shared" si="266"/>
        <v>2</v>
      </c>
      <c r="Y1893" s="6" t="str">
        <f t="shared" si="267"/>
        <v>Monday</v>
      </c>
      <c r="Z1893" s="6" t="str">
        <f t="shared" si="268"/>
        <v>Wednesday</v>
      </c>
    </row>
    <row r="1894" spans="1:26" x14ac:dyDescent="0.25">
      <c r="A1894" s="6">
        <f t="shared" si="263"/>
        <v>1893</v>
      </c>
      <c r="B1894" s="6" t="s">
        <v>2398</v>
      </c>
      <c r="C1894" s="7">
        <v>45877</v>
      </c>
      <c r="D1894" s="7">
        <v>45885</v>
      </c>
      <c r="E1894" s="24">
        <v>262.5</v>
      </c>
      <c r="F1894" s="26">
        <f t="shared" si="264"/>
        <v>262.5</v>
      </c>
      <c r="G1894" s="8">
        <v>331318</v>
      </c>
      <c r="H1894" s="8"/>
      <c r="I1894" s="8">
        <v>1</v>
      </c>
      <c r="J1894" s="8">
        <v>1</v>
      </c>
      <c r="K1894" s="8">
        <f t="shared" si="265"/>
        <v>0</v>
      </c>
      <c r="L1894" s="6" t="s">
        <v>2523</v>
      </c>
      <c r="M1894" s="7">
        <v>45891</v>
      </c>
      <c r="N1894" s="9">
        <v>32062.5</v>
      </c>
      <c r="O1894" s="6" t="s">
        <v>48</v>
      </c>
      <c r="P1894" s="54"/>
      <c r="Q1894" s="54"/>
      <c r="R1894" s="10">
        <v>4</v>
      </c>
      <c r="S1894" s="40"/>
      <c r="T1894" s="6" t="s">
        <v>24</v>
      </c>
      <c r="U1894" s="6" t="str">
        <f>VLOOKUP(O1894,'Customer List'!B:C,2,)</f>
        <v>Faridabad</v>
      </c>
      <c r="V1894" s="47"/>
      <c r="W1894" s="7"/>
      <c r="X1894" s="6" t="str">
        <f t="shared" si="266"/>
        <v/>
      </c>
      <c r="Y1894" s="6" t="str">
        <f t="shared" si="267"/>
        <v>Friday</v>
      </c>
      <c r="Z1894" s="6" t="str">
        <f t="shared" si="268"/>
        <v/>
      </c>
    </row>
    <row r="1895" spans="1:26" x14ac:dyDescent="0.25">
      <c r="A1895" s="6">
        <f t="shared" si="263"/>
        <v>1894</v>
      </c>
      <c r="B1895" s="6" t="s">
        <v>2398</v>
      </c>
      <c r="C1895" s="7">
        <v>45877</v>
      </c>
      <c r="D1895" s="7">
        <v>45885</v>
      </c>
      <c r="E1895" s="24">
        <v>224</v>
      </c>
      <c r="F1895" s="26">
        <f t="shared" si="264"/>
        <v>224</v>
      </c>
      <c r="G1895" s="8">
        <v>333810</v>
      </c>
      <c r="H1895" s="8"/>
      <c r="I1895" s="8">
        <v>1</v>
      </c>
      <c r="J1895" s="8">
        <v>1</v>
      </c>
      <c r="K1895" s="8">
        <f t="shared" si="265"/>
        <v>0</v>
      </c>
      <c r="L1895" s="6" t="s">
        <v>2523</v>
      </c>
      <c r="M1895" s="7">
        <v>45891</v>
      </c>
      <c r="N1895" s="9">
        <v>27360</v>
      </c>
      <c r="O1895" s="6" t="s">
        <v>48</v>
      </c>
      <c r="P1895" s="54"/>
      <c r="Q1895" s="54"/>
      <c r="R1895" s="10">
        <v>4</v>
      </c>
      <c r="S1895" s="40"/>
      <c r="T1895" s="6" t="s">
        <v>24</v>
      </c>
      <c r="U1895" s="6" t="str">
        <f>VLOOKUP(O1895,'Customer List'!B:C,2,)</f>
        <v>Faridabad</v>
      </c>
      <c r="V1895" s="47"/>
      <c r="W1895" s="7"/>
      <c r="X1895" s="6" t="str">
        <f t="shared" si="266"/>
        <v/>
      </c>
      <c r="Y1895" s="6" t="str">
        <f t="shared" si="267"/>
        <v>Friday</v>
      </c>
      <c r="Z1895" s="6" t="str">
        <f t="shared" si="268"/>
        <v/>
      </c>
    </row>
    <row r="1896" spans="1:26" x14ac:dyDescent="0.25">
      <c r="A1896" s="6">
        <f t="shared" si="263"/>
        <v>1895</v>
      </c>
      <c r="B1896" s="6" t="s">
        <v>2398</v>
      </c>
      <c r="C1896" s="7">
        <v>45877</v>
      </c>
      <c r="D1896" s="7">
        <v>45885</v>
      </c>
      <c r="E1896" s="24">
        <v>160.30000000000001</v>
      </c>
      <c r="F1896" s="26">
        <f t="shared" si="264"/>
        <v>160.30000000000001</v>
      </c>
      <c r="G1896" s="8">
        <v>338304</v>
      </c>
      <c r="H1896" s="8"/>
      <c r="I1896" s="8">
        <v>1</v>
      </c>
      <c r="J1896" s="8">
        <v>1</v>
      </c>
      <c r="K1896" s="8">
        <f t="shared" si="265"/>
        <v>0</v>
      </c>
      <c r="L1896" s="6" t="s">
        <v>2452</v>
      </c>
      <c r="M1896" s="7">
        <v>45887</v>
      </c>
      <c r="N1896" s="9">
        <v>24045</v>
      </c>
      <c r="O1896" s="6" t="s">
        <v>627</v>
      </c>
      <c r="P1896" s="54">
        <v>58154519640</v>
      </c>
      <c r="Q1896" s="54" t="s">
        <v>46</v>
      </c>
      <c r="R1896" s="10">
        <v>4</v>
      </c>
      <c r="S1896" s="40"/>
      <c r="T1896" s="6" t="s">
        <v>24</v>
      </c>
      <c r="U1896" s="6" t="str">
        <f>VLOOKUP(O1896,'Customer List'!B:C,2,)</f>
        <v>Hyderabad</v>
      </c>
      <c r="V1896" s="47"/>
      <c r="W1896" s="7">
        <v>45888</v>
      </c>
      <c r="X1896" s="6">
        <f t="shared" si="266"/>
        <v>1</v>
      </c>
      <c r="Y1896" s="6" t="str">
        <f t="shared" si="267"/>
        <v>Monday</v>
      </c>
      <c r="Z1896" s="6" t="str">
        <f t="shared" si="268"/>
        <v>Tuesday</v>
      </c>
    </row>
    <row r="1897" spans="1:26" x14ac:dyDescent="0.25">
      <c r="A1897" s="6">
        <f t="shared" si="263"/>
        <v>1896</v>
      </c>
      <c r="B1897" s="6" t="s">
        <v>2398</v>
      </c>
      <c r="C1897" s="7">
        <v>45877</v>
      </c>
      <c r="D1897" s="7">
        <v>45885</v>
      </c>
      <c r="E1897" s="24">
        <v>305.25</v>
      </c>
      <c r="F1897" s="26">
        <f t="shared" si="264"/>
        <v>305.25</v>
      </c>
      <c r="G1897" s="8">
        <v>341626</v>
      </c>
      <c r="H1897" s="8"/>
      <c r="I1897" s="8">
        <v>1</v>
      </c>
      <c r="J1897" s="8">
        <v>1</v>
      </c>
      <c r="K1897" s="8">
        <f t="shared" si="265"/>
        <v>0</v>
      </c>
      <c r="L1897" s="6" t="s">
        <v>2475</v>
      </c>
      <c r="M1897" s="7">
        <v>45888</v>
      </c>
      <c r="N1897" s="9">
        <v>30932</v>
      </c>
      <c r="O1897" s="6" t="s">
        <v>22</v>
      </c>
      <c r="P1897" s="54" t="s">
        <v>2096</v>
      </c>
      <c r="Q1897" s="54" t="s">
        <v>643</v>
      </c>
      <c r="R1897" s="10">
        <v>4</v>
      </c>
      <c r="S1897" s="40"/>
      <c r="T1897" s="6" t="s">
        <v>24</v>
      </c>
      <c r="U1897" s="6" t="str">
        <f>VLOOKUP(O1897,'Customer List'!B:C,2,)</f>
        <v>Delhi</v>
      </c>
      <c r="V1897" s="47"/>
      <c r="W1897" s="7"/>
      <c r="X1897" s="6" t="str">
        <f t="shared" si="266"/>
        <v/>
      </c>
      <c r="Y1897" s="6" t="str">
        <f t="shared" si="267"/>
        <v>Tuesday</v>
      </c>
      <c r="Z1897" s="6" t="str">
        <f t="shared" si="268"/>
        <v/>
      </c>
    </row>
    <row r="1898" spans="1:26" x14ac:dyDescent="0.25">
      <c r="A1898" s="6">
        <f t="shared" si="263"/>
        <v>1897</v>
      </c>
      <c r="B1898" s="6" t="s">
        <v>2398</v>
      </c>
      <c r="C1898" s="7">
        <v>45877</v>
      </c>
      <c r="D1898" s="7">
        <v>45885</v>
      </c>
      <c r="E1898" s="24">
        <v>226.1</v>
      </c>
      <c r="F1898" s="26">
        <f t="shared" si="264"/>
        <v>452.2</v>
      </c>
      <c r="G1898" s="8">
        <v>352904</v>
      </c>
      <c r="H1898" s="8"/>
      <c r="I1898" s="8">
        <v>2</v>
      </c>
      <c r="J1898" s="8">
        <v>2</v>
      </c>
      <c r="K1898" s="8">
        <f t="shared" si="265"/>
        <v>0</v>
      </c>
      <c r="L1898" s="6" t="s">
        <v>2451</v>
      </c>
      <c r="M1898" s="7">
        <v>45887</v>
      </c>
      <c r="N1898" s="9">
        <v>61370</v>
      </c>
      <c r="O1898" s="6" t="s">
        <v>627</v>
      </c>
      <c r="P1898" s="54">
        <v>58154519640</v>
      </c>
      <c r="Q1898" s="54" t="s">
        <v>46</v>
      </c>
      <c r="R1898" s="10">
        <v>4</v>
      </c>
      <c r="S1898" s="40"/>
      <c r="T1898" s="6" t="s">
        <v>24</v>
      </c>
      <c r="U1898" s="6" t="str">
        <f>VLOOKUP(O1898,'Customer List'!B:C,2,)</f>
        <v>Hyderabad</v>
      </c>
      <c r="V1898" s="47"/>
      <c r="W1898" s="7">
        <v>45888</v>
      </c>
      <c r="X1898" s="6">
        <f t="shared" si="266"/>
        <v>1</v>
      </c>
      <c r="Y1898" s="6" t="str">
        <f t="shared" si="267"/>
        <v>Monday</v>
      </c>
      <c r="Z1898" s="6" t="str">
        <f t="shared" si="268"/>
        <v>Tuesday</v>
      </c>
    </row>
    <row r="1899" spans="1:26" x14ac:dyDescent="0.25">
      <c r="A1899" s="6">
        <f t="shared" si="263"/>
        <v>1898</v>
      </c>
      <c r="B1899" s="6" t="s">
        <v>2398</v>
      </c>
      <c r="C1899" s="7">
        <v>45877</v>
      </c>
      <c r="D1899" s="7">
        <v>45885</v>
      </c>
      <c r="E1899" s="24">
        <v>236.6</v>
      </c>
      <c r="F1899" s="26">
        <f t="shared" si="264"/>
        <v>473.2</v>
      </c>
      <c r="G1899" s="8">
        <v>352906</v>
      </c>
      <c r="H1899" s="8"/>
      <c r="I1899" s="8">
        <v>2</v>
      </c>
      <c r="J1899" s="8">
        <v>2</v>
      </c>
      <c r="K1899" s="8">
        <f t="shared" si="265"/>
        <v>0</v>
      </c>
      <c r="L1899" s="6" t="s">
        <v>2441</v>
      </c>
      <c r="M1899" s="7">
        <v>45887</v>
      </c>
      <c r="N1899" s="9">
        <v>71250.399999999994</v>
      </c>
      <c r="O1899" s="6" t="s">
        <v>197</v>
      </c>
      <c r="P1899" s="54" t="s">
        <v>2422</v>
      </c>
      <c r="Q1899" s="54" t="s">
        <v>46</v>
      </c>
      <c r="R1899" s="10">
        <v>4</v>
      </c>
      <c r="S1899" s="40"/>
      <c r="T1899" s="6" t="s">
        <v>24</v>
      </c>
      <c r="U1899" s="6" t="str">
        <f>VLOOKUP(O1899,'Customer List'!B:C,2,)</f>
        <v>Chandigarh</v>
      </c>
      <c r="V1899" s="47"/>
      <c r="W1899" s="7">
        <v>45889</v>
      </c>
      <c r="X1899" s="6">
        <f t="shared" si="266"/>
        <v>2</v>
      </c>
      <c r="Y1899" s="6" t="str">
        <f t="shared" si="267"/>
        <v>Monday</v>
      </c>
      <c r="Z1899" s="6" t="str">
        <f t="shared" si="268"/>
        <v>Wednesday</v>
      </c>
    </row>
    <row r="1900" spans="1:26" x14ac:dyDescent="0.25">
      <c r="A1900" s="6">
        <f t="shared" si="263"/>
        <v>1899</v>
      </c>
      <c r="B1900" s="6" t="s">
        <v>2398</v>
      </c>
      <c r="C1900" s="7">
        <v>45877</v>
      </c>
      <c r="D1900" s="7">
        <v>45885</v>
      </c>
      <c r="E1900" s="24">
        <v>267.39999999999998</v>
      </c>
      <c r="F1900" s="26">
        <f t="shared" si="264"/>
        <v>267.39999999999998</v>
      </c>
      <c r="G1900" s="8">
        <v>353226</v>
      </c>
      <c r="H1900" s="8"/>
      <c r="I1900" s="8">
        <v>1</v>
      </c>
      <c r="J1900" s="8">
        <v>1</v>
      </c>
      <c r="K1900" s="8">
        <f t="shared" si="265"/>
        <v>0</v>
      </c>
      <c r="L1900" s="6" t="s">
        <v>2475</v>
      </c>
      <c r="M1900" s="7">
        <v>45888</v>
      </c>
      <c r="N1900" s="9">
        <v>29032</v>
      </c>
      <c r="O1900" s="6" t="s">
        <v>22</v>
      </c>
      <c r="P1900" s="54" t="s">
        <v>2096</v>
      </c>
      <c r="Q1900" s="54" t="s">
        <v>643</v>
      </c>
      <c r="R1900" s="10">
        <v>4</v>
      </c>
      <c r="S1900" s="40"/>
      <c r="T1900" s="6" t="s">
        <v>24</v>
      </c>
      <c r="U1900" s="6" t="str">
        <f>VLOOKUP(O1900,'Customer List'!B:C,2,)</f>
        <v>Delhi</v>
      </c>
      <c r="V1900" s="47"/>
      <c r="W1900" s="7"/>
      <c r="X1900" s="6" t="str">
        <f t="shared" si="266"/>
        <v/>
      </c>
      <c r="Y1900" s="6" t="str">
        <f t="shared" si="267"/>
        <v>Tuesday</v>
      </c>
      <c r="Z1900" s="6" t="str">
        <f t="shared" si="268"/>
        <v/>
      </c>
    </row>
    <row r="1901" spans="1:26" x14ac:dyDescent="0.25">
      <c r="A1901" s="6">
        <f t="shared" si="263"/>
        <v>1900</v>
      </c>
      <c r="B1901" s="6" t="s">
        <v>2398</v>
      </c>
      <c r="C1901" s="7">
        <v>45877</v>
      </c>
      <c r="D1901" s="7">
        <v>45885</v>
      </c>
      <c r="E1901" s="24">
        <v>273.7</v>
      </c>
      <c r="F1901" s="26">
        <f t="shared" si="264"/>
        <v>273.7</v>
      </c>
      <c r="G1901" s="8">
        <v>353272</v>
      </c>
      <c r="H1901" s="8"/>
      <c r="I1901" s="8">
        <v>1</v>
      </c>
      <c r="J1901" s="8">
        <v>1</v>
      </c>
      <c r="K1901" s="8">
        <f t="shared" si="265"/>
        <v>0</v>
      </c>
      <c r="L1901" s="6" t="s">
        <v>2475</v>
      </c>
      <c r="M1901" s="7">
        <v>45888</v>
      </c>
      <c r="N1901" s="9">
        <v>29716</v>
      </c>
      <c r="O1901" s="6" t="s">
        <v>22</v>
      </c>
      <c r="P1901" s="54" t="s">
        <v>2096</v>
      </c>
      <c r="Q1901" s="54" t="s">
        <v>643</v>
      </c>
      <c r="R1901" s="10">
        <v>4</v>
      </c>
      <c r="S1901" s="40"/>
      <c r="T1901" s="6" t="s">
        <v>24</v>
      </c>
      <c r="U1901" s="6" t="str">
        <f>VLOOKUP(O1901,'Customer List'!B:C,2,)</f>
        <v>Delhi</v>
      </c>
      <c r="V1901" s="47"/>
      <c r="W1901" s="7"/>
      <c r="X1901" s="6" t="str">
        <f t="shared" si="266"/>
        <v/>
      </c>
      <c r="Y1901" s="6" t="str">
        <f t="shared" si="267"/>
        <v>Tuesday</v>
      </c>
      <c r="Z1901" s="6" t="str">
        <f t="shared" si="268"/>
        <v/>
      </c>
    </row>
    <row r="1902" spans="1:26" x14ac:dyDescent="0.25">
      <c r="A1902" s="6">
        <f t="shared" si="263"/>
        <v>1901</v>
      </c>
      <c r="B1902" s="6" t="s">
        <v>2398</v>
      </c>
      <c r="C1902" s="7">
        <v>45877</v>
      </c>
      <c r="D1902" s="7">
        <v>45885</v>
      </c>
      <c r="E1902" s="24">
        <v>153</v>
      </c>
      <c r="F1902" s="26">
        <f t="shared" si="264"/>
        <v>153</v>
      </c>
      <c r="G1902" s="8">
        <v>354515</v>
      </c>
      <c r="H1902" s="8"/>
      <c r="I1902" s="8">
        <v>1</v>
      </c>
      <c r="J1902" s="8">
        <v>1</v>
      </c>
      <c r="K1902" s="8">
        <f t="shared" si="265"/>
        <v>0</v>
      </c>
      <c r="L1902" s="6" t="s">
        <v>2454</v>
      </c>
      <c r="M1902" s="7">
        <v>45887</v>
      </c>
      <c r="N1902" s="9">
        <v>23715</v>
      </c>
      <c r="O1902" s="6" t="s">
        <v>1035</v>
      </c>
      <c r="P1902" s="54">
        <v>58154521795</v>
      </c>
      <c r="Q1902" s="54" t="s">
        <v>46</v>
      </c>
      <c r="R1902" s="10">
        <v>4</v>
      </c>
      <c r="S1902" s="40"/>
      <c r="T1902" s="6" t="s">
        <v>24</v>
      </c>
      <c r="U1902" s="6" t="str">
        <f>VLOOKUP(O1902,'Customer List'!B:C,2,)</f>
        <v>Guwahati</v>
      </c>
      <c r="V1902" s="47"/>
      <c r="W1902" s="7">
        <v>45888</v>
      </c>
      <c r="X1902" s="6">
        <f t="shared" si="266"/>
        <v>1</v>
      </c>
      <c r="Y1902" s="6" t="str">
        <f t="shared" si="267"/>
        <v>Monday</v>
      </c>
      <c r="Z1902" s="6" t="str">
        <f t="shared" si="268"/>
        <v>Tuesday</v>
      </c>
    </row>
    <row r="1903" spans="1:26" x14ac:dyDescent="0.25">
      <c r="A1903" s="6">
        <f t="shared" si="263"/>
        <v>1902</v>
      </c>
      <c r="B1903" s="6" t="s">
        <v>2398</v>
      </c>
      <c r="C1903" s="7">
        <v>45877</v>
      </c>
      <c r="D1903" s="7">
        <v>45885</v>
      </c>
      <c r="E1903" s="24">
        <v>203.7</v>
      </c>
      <c r="F1903" s="26">
        <f t="shared" si="264"/>
        <v>203.7</v>
      </c>
      <c r="G1903" s="8">
        <v>362504</v>
      </c>
      <c r="H1903" s="8"/>
      <c r="I1903" s="8">
        <v>1</v>
      </c>
      <c r="J1903" s="8">
        <v>1</v>
      </c>
      <c r="K1903" s="8">
        <f t="shared" si="265"/>
        <v>0</v>
      </c>
      <c r="L1903" s="6" t="s">
        <v>2475</v>
      </c>
      <c r="M1903" s="7">
        <v>45888</v>
      </c>
      <c r="N1903" s="9">
        <v>22116</v>
      </c>
      <c r="O1903" s="6" t="s">
        <v>22</v>
      </c>
      <c r="P1903" s="54" t="s">
        <v>2096</v>
      </c>
      <c r="Q1903" s="54" t="s">
        <v>643</v>
      </c>
      <c r="R1903" s="10">
        <v>4</v>
      </c>
      <c r="S1903" s="40"/>
      <c r="T1903" s="6" t="s">
        <v>24</v>
      </c>
      <c r="U1903" s="6" t="str">
        <f>VLOOKUP(O1903,'Customer List'!B:C,2,)</f>
        <v>Delhi</v>
      </c>
      <c r="V1903" s="47"/>
      <c r="W1903" s="7"/>
      <c r="X1903" s="6" t="str">
        <f t="shared" si="266"/>
        <v/>
      </c>
      <c r="Y1903" s="6" t="str">
        <f t="shared" si="267"/>
        <v>Tuesday</v>
      </c>
      <c r="Z1903" s="6" t="str">
        <f t="shared" si="268"/>
        <v/>
      </c>
    </row>
    <row r="1904" spans="1:26" x14ac:dyDescent="0.25">
      <c r="A1904" s="6">
        <f t="shared" si="263"/>
        <v>1903</v>
      </c>
      <c r="B1904" s="6" t="s">
        <v>2398</v>
      </c>
      <c r="C1904" s="7">
        <v>45877</v>
      </c>
      <c r="D1904" s="7">
        <v>45885</v>
      </c>
      <c r="E1904" s="24">
        <v>321.75</v>
      </c>
      <c r="F1904" s="26">
        <f t="shared" si="264"/>
        <v>321.75</v>
      </c>
      <c r="G1904" s="8">
        <v>362538</v>
      </c>
      <c r="H1904" s="8"/>
      <c r="I1904" s="8">
        <v>1</v>
      </c>
      <c r="J1904" s="8">
        <v>1</v>
      </c>
      <c r="K1904" s="8">
        <f t="shared" si="265"/>
        <v>0</v>
      </c>
      <c r="L1904" s="6" t="s">
        <v>2475</v>
      </c>
      <c r="M1904" s="7">
        <v>45888</v>
      </c>
      <c r="N1904" s="9">
        <v>32604</v>
      </c>
      <c r="O1904" s="6" t="s">
        <v>22</v>
      </c>
      <c r="P1904" s="54" t="s">
        <v>2096</v>
      </c>
      <c r="Q1904" s="54" t="s">
        <v>643</v>
      </c>
      <c r="R1904" s="10">
        <v>4</v>
      </c>
      <c r="S1904" s="40"/>
      <c r="T1904" s="6" t="s">
        <v>24</v>
      </c>
      <c r="U1904" s="6" t="str">
        <f>VLOOKUP(O1904,'Customer List'!B:C,2,)</f>
        <v>Delhi</v>
      </c>
      <c r="V1904" s="47"/>
      <c r="W1904" s="7"/>
      <c r="X1904" s="6" t="str">
        <f t="shared" si="266"/>
        <v/>
      </c>
      <c r="Y1904" s="6" t="str">
        <f t="shared" si="267"/>
        <v>Tuesday</v>
      </c>
      <c r="Z1904" s="6" t="str">
        <f t="shared" si="268"/>
        <v/>
      </c>
    </row>
    <row r="1905" spans="1:26" x14ac:dyDescent="0.25">
      <c r="A1905" s="6">
        <f t="shared" si="263"/>
        <v>1904</v>
      </c>
      <c r="B1905" s="6" t="s">
        <v>2398</v>
      </c>
      <c r="C1905" s="7">
        <v>45877</v>
      </c>
      <c r="D1905" s="7">
        <v>45885</v>
      </c>
      <c r="E1905" s="24">
        <v>187.6</v>
      </c>
      <c r="F1905" s="26">
        <f t="shared" si="264"/>
        <v>187.6</v>
      </c>
      <c r="G1905" s="8">
        <v>364108</v>
      </c>
      <c r="H1905" s="8"/>
      <c r="I1905" s="8">
        <v>1</v>
      </c>
      <c r="J1905" s="8">
        <v>1</v>
      </c>
      <c r="K1905" s="8">
        <f t="shared" si="265"/>
        <v>0</v>
      </c>
      <c r="L1905" s="6" t="s">
        <v>2445</v>
      </c>
      <c r="M1905" s="7">
        <v>45887</v>
      </c>
      <c r="N1905" s="9">
        <v>24174.27</v>
      </c>
      <c r="O1905" s="6" t="s">
        <v>275</v>
      </c>
      <c r="P1905" s="54">
        <v>58154517212</v>
      </c>
      <c r="Q1905" s="54" t="s">
        <v>46</v>
      </c>
      <c r="R1905" s="10">
        <v>4</v>
      </c>
      <c r="S1905" s="40"/>
      <c r="T1905" s="6" t="s">
        <v>24</v>
      </c>
      <c r="U1905" s="6" t="str">
        <f>VLOOKUP(O1905,'Customer List'!B:C,2,)</f>
        <v>Kalyani</v>
      </c>
      <c r="V1905" s="47"/>
      <c r="W1905" s="7">
        <v>45889</v>
      </c>
      <c r="X1905" s="6">
        <f t="shared" si="266"/>
        <v>2</v>
      </c>
      <c r="Y1905" s="6" t="str">
        <f t="shared" si="267"/>
        <v>Monday</v>
      </c>
      <c r="Z1905" s="6" t="str">
        <f t="shared" si="268"/>
        <v>Wednesday</v>
      </c>
    </row>
    <row r="1906" spans="1:26" x14ac:dyDescent="0.25">
      <c r="A1906" s="6">
        <f t="shared" si="263"/>
        <v>1905</v>
      </c>
      <c r="B1906" s="6" t="s">
        <v>2398</v>
      </c>
      <c r="C1906" s="7">
        <v>45877</v>
      </c>
      <c r="D1906" s="7">
        <v>45885</v>
      </c>
      <c r="E1906" s="24">
        <v>291.89999999999998</v>
      </c>
      <c r="F1906" s="26">
        <f t="shared" si="264"/>
        <v>291.89999999999998</v>
      </c>
      <c r="G1906" s="8">
        <v>375020</v>
      </c>
      <c r="H1906" s="8"/>
      <c r="I1906" s="8">
        <v>1</v>
      </c>
      <c r="J1906" s="8">
        <v>1</v>
      </c>
      <c r="K1906" s="8">
        <f t="shared" si="265"/>
        <v>0</v>
      </c>
      <c r="L1906" s="6" t="s">
        <v>2452</v>
      </c>
      <c r="M1906" s="7">
        <v>45887</v>
      </c>
      <c r="N1906" s="9">
        <v>43785</v>
      </c>
      <c r="O1906" s="6" t="s">
        <v>627</v>
      </c>
      <c r="P1906" s="54">
        <v>58154519640</v>
      </c>
      <c r="Q1906" s="54" t="s">
        <v>46</v>
      </c>
      <c r="R1906" s="10">
        <v>4</v>
      </c>
      <c r="S1906" s="40"/>
      <c r="T1906" s="6" t="s">
        <v>24</v>
      </c>
      <c r="U1906" s="6" t="str">
        <f>VLOOKUP(O1906,'Customer List'!B:C,2,)</f>
        <v>Hyderabad</v>
      </c>
      <c r="V1906" s="47"/>
      <c r="W1906" s="7">
        <v>45888</v>
      </c>
      <c r="X1906" s="6">
        <f t="shared" si="266"/>
        <v>1</v>
      </c>
      <c r="Y1906" s="6" t="str">
        <f t="shared" si="267"/>
        <v>Monday</v>
      </c>
      <c r="Z1906" s="6" t="str">
        <f t="shared" si="268"/>
        <v>Tuesday</v>
      </c>
    </row>
    <row r="1907" spans="1:26" x14ac:dyDescent="0.25">
      <c r="A1907" s="6">
        <f t="shared" si="263"/>
        <v>1906</v>
      </c>
      <c r="B1907" s="6" t="s">
        <v>2398</v>
      </c>
      <c r="C1907" s="7">
        <v>45877</v>
      </c>
      <c r="D1907" s="7">
        <v>45885</v>
      </c>
      <c r="E1907" s="24">
        <v>224</v>
      </c>
      <c r="F1907" s="26">
        <f t="shared" si="264"/>
        <v>224</v>
      </c>
      <c r="G1907" s="8">
        <v>393512</v>
      </c>
      <c r="H1907" s="8"/>
      <c r="I1907" s="8">
        <v>1</v>
      </c>
      <c r="J1907" s="8">
        <v>1</v>
      </c>
      <c r="K1907" s="8">
        <f t="shared" si="265"/>
        <v>0</v>
      </c>
      <c r="L1907" s="6" t="s">
        <v>2452</v>
      </c>
      <c r="M1907" s="7">
        <v>45887</v>
      </c>
      <c r="N1907" s="9">
        <v>33600</v>
      </c>
      <c r="O1907" s="6" t="s">
        <v>627</v>
      </c>
      <c r="P1907" s="54">
        <v>58154519640</v>
      </c>
      <c r="Q1907" s="54" t="s">
        <v>46</v>
      </c>
      <c r="R1907" s="10">
        <v>4</v>
      </c>
      <c r="S1907" s="40"/>
      <c r="T1907" s="6" t="s">
        <v>24</v>
      </c>
      <c r="U1907" s="6" t="str">
        <f>VLOOKUP(O1907,'Customer List'!B:C,2,)</f>
        <v>Hyderabad</v>
      </c>
      <c r="V1907" s="47"/>
      <c r="W1907" s="7">
        <v>45888</v>
      </c>
      <c r="X1907" s="6">
        <f t="shared" si="266"/>
        <v>1</v>
      </c>
      <c r="Y1907" s="6" t="str">
        <f t="shared" si="267"/>
        <v>Monday</v>
      </c>
      <c r="Z1907" s="6" t="str">
        <f t="shared" si="268"/>
        <v>Tuesday</v>
      </c>
    </row>
    <row r="1908" spans="1:26" x14ac:dyDescent="0.25">
      <c r="A1908" s="6">
        <f t="shared" si="263"/>
        <v>1907</v>
      </c>
      <c r="B1908" s="6" t="s">
        <v>2398</v>
      </c>
      <c r="C1908" s="7">
        <v>45877</v>
      </c>
      <c r="D1908" s="7">
        <v>45885</v>
      </c>
      <c r="E1908" s="24">
        <v>146.30000000000001</v>
      </c>
      <c r="F1908" s="26">
        <f t="shared" si="264"/>
        <v>146.30000000000001</v>
      </c>
      <c r="G1908" s="8">
        <v>400134</v>
      </c>
      <c r="H1908" s="8"/>
      <c r="I1908" s="8">
        <v>1</v>
      </c>
      <c r="J1908" s="8">
        <v>1</v>
      </c>
      <c r="K1908" s="8">
        <f t="shared" si="265"/>
        <v>0</v>
      </c>
      <c r="L1908" s="6" t="s">
        <v>2435</v>
      </c>
      <c r="M1908" s="7">
        <v>45887</v>
      </c>
      <c r="N1908" s="9">
        <v>17869.5</v>
      </c>
      <c r="O1908" s="6" t="s">
        <v>248</v>
      </c>
      <c r="P1908" s="54">
        <v>58154518704</v>
      </c>
      <c r="Q1908" s="54" t="s">
        <v>46</v>
      </c>
      <c r="R1908" s="10">
        <v>4</v>
      </c>
      <c r="S1908" s="40"/>
      <c r="T1908" s="6" t="s">
        <v>24</v>
      </c>
      <c r="U1908" s="6" t="str">
        <f>VLOOKUP(O1908,'Customer List'!B:C,2,)</f>
        <v>Mumbai</v>
      </c>
      <c r="V1908" s="47"/>
      <c r="W1908" s="7">
        <v>45888</v>
      </c>
      <c r="X1908" s="6">
        <f t="shared" si="266"/>
        <v>1</v>
      </c>
      <c r="Y1908" s="6" t="str">
        <f t="shared" si="267"/>
        <v>Monday</v>
      </c>
      <c r="Z1908" s="6" t="str">
        <f t="shared" si="268"/>
        <v>Tuesday</v>
      </c>
    </row>
    <row r="1909" spans="1:26" x14ac:dyDescent="0.25">
      <c r="A1909" s="6">
        <f t="shared" si="263"/>
        <v>1908</v>
      </c>
      <c r="B1909" s="6" t="s">
        <v>2398</v>
      </c>
      <c r="C1909" s="7">
        <v>45877</v>
      </c>
      <c r="D1909" s="7">
        <v>45885</v>
      </c>
      <c r="E1909" s="24">
        <v>42.7</v>
      </c>
      <c r="F1909" s="26">
        <f t="shared" si="264"/>
        <v>42.7</v>
      </c>
      <c r="G1909" s="8">
        <v>400139</v>
      </c>
      <c r="H1909" s="8"/>
      <c r="I1909" s="8">
        <v>1</v>
      </c>
      <c r="J1909" s="8">
        <v>1</v>
      </c>
      <c r="K1909" s="8">
        <f t="shared" si="265"/>
        <v>0</v>
      </c>
      <c r="L1909" s="6" t="s">
        <v>2523</v>
      </c>
      <c r="M1909" s="7">
        <v>45891</v>
      </c>
      <c r="N1909" s="9">
        <v>5215.5</v>
      </c>
      <c r="O1909" s="6" t="s">
        <v>48</v>
      </c>
      <c r="P1909" s="54"/>
      <c r="Q1909" s="54"/>
      <c r="R1909" s="10">
        <v>4</v>
      </c>
      <c r="S1909" s="40"/>
      <c r="T1909" s="6" t="s">
        <v>24</v>
      </c>
      <c r="U1909" s="6" t="str">
        <f>VLOOKUP(O1909,'Customer List'!B:C,2,)</f>
        <v>Faridabad</v>
      </c>
      <c r="V1909" s="47"/>
      <c r="W1909" s="7"/>
      <c r="X1909" s="6" t="str">
        <f t="shared" si="266"/>
        <v/>
      </c>
      <c r="Y1909" s="6" t="str">
        <f t="shared" si="267"/>
        <v>Friday</v>
      </c>
      <c r="Z1909" s="6" t="str">
        <f t="shared" si="268"/>
        <v/>
      </c>
    </row>
    <row r="1910" spans="1:26" x14ac:dyDescent="0.25">
      <c r="A1910" s="6">
        <f t="shared" si="263"/>
        <v>1909</v>
      </c>
      <c r="B1910" s="6" t="s">
        <v>2398</v>
      </c>
      <c r="C1910" s="7">
        <v>45877</v>
      </c>
      <c r="D1910" s="7">
        <v>45885</v>
      </c>
      <c r="E1910" s="24">
        <v>168.7</v>
      </c>
      <c r="F1910" s="26">
        <f t="shared" si="264"/>
        <v>168.7</v>
      </c>
      <c r="G1910" s="8">
        <v>400150</v>
      </c>
      <c r="H1910" s="8"/>
      <c r="I1910" s="8">
        <v>1</v>
      </c>
      <c r="J1910" s="8">
        <v>1</v>
      </c>
      <c r="K1910" s="8">
        <f t="shared" si="265"/>
        <v>0</v>
      </c>
      <c r="L1910" s="6" t="s">
        <v>2436</v>
      </c>
      <c r="M1910" s="7">
        <v>45887</v>
      </c>
      <c r="N1910" s="9">
        <v>26148.5</v>
      </c>
      <c r="O1910" s="6" t="s">
        <v>2070</v>
      </c>
      <c r="P1910" s="54">
        <v>58154518030</v>
      </c>
      <c r="Q1910" s="54" t="s">
        <v>46</v>
      </c>
      <c r="R1910" s="10">
        <v>4</v>
      </c>
      <c r="S1910" s="40"/>
      <c r="T1910" s="6" t="s">
        <v>24</v>
      </c>
      <c r="U1910" s="6" t="str">
        <f>VLOOKUP(O1910,'Customer List'!B:C,2,)</f>
        <v>Banglore</v>
      </c>
      <c r="V1910" s="47"/>
      <c r="W1910" s="7">
        <v>45889</v>
      </c>
      <c r="X1910" s="6">
        <f t="shared" si="266"/>
        <v>2</v>
      </c>
      <c r="Y1910" s="6" t="str">
        <f t="shared" si="267"/>
        <v>Monday</v>
      </c>
      <c r="Z1910" s="6" t="str">
        <f t="shared" si="268"/>
        <v>Wednesday</v>
      </c>
    </row>
    <row r="1911" spans="1:26" x14ac:dyDescent="0.25">
      <c r="A1911" s="6">
        <f t="shared" si="263"/>
        <v>1910</v>
      </c>
      <c r="B1911" s="6" t="s">
        <v>2398</v>
      </c>
      <c r="C1911" s="7">
        <v>45877</v>
      </c>
      <c r="D1911" s="7">
        <v>45885</v>
      </c>
      <c r="E1911" s="24">
        <v>268.5</v>
      </c>
      <c r="F1911" s="26">
        <f t="shared" si="264"/>
        <v>268.5</v>
      </c>
      <c r="G1911" s="8">
        <v>400260</v>
      </c>
      <c r="H1911" s="8"/>
      <c r="I1911" s="8">
        <v>1</v>
      </c>
      <c r="J1911" s="8">
        <v>1</v>
      </c>
      <c r="K1911" s="8">
        <f t="shared" si="265"/>
        <v>0</v>
      </c>
      <c r="L1911" s="6" t="s">
        <v>2436</v>
      </c>
      <c r="M1911" s="7">
        <v>45887</v>
      </c>
      <c r="N1911" s="9">
        <v>38843</v>
      </c>
      <c r="O1911" s="6" t="s">
        <v>2070</v>
      </c>
      <c r="P1911" s="54">
        <v>58154518030</v>
      </c>
      <c r="Q1911" s="54" t="s">
        <v>46</v>
      </c>
      <c r="R1911" s="10">
        <v>4</v>
      </c>
      <c r="S1911" s="40"/>
      <c r="T1911" s="6" t="s">
        <v>24</v>
      </c>
      <c r="U1911" s="6" t="str">
        <f>VLOOKUP(O1911,'Customer List'!B:C,2,)</f>
        <v>Banglore</v>
      </c>
      <c r="V1911" s="47"/>
      <c r="W1911" s="7">
        <v>45889</v>
      </c>
      <c r="X1911" s="6">
        <f t="shared" si="266"/>
        <v>2</v>
      </c>
      <c r="Y1911" s="6" t="str">
        <f t="shared" si="267"/>
        <v>Monday</v>
      </c>
      <c r="Z1911" s="6" t="str">
        <f t="shared" si="268"/>
        <v>Wednesday</v>
      </c>
    </row>
    <row r="1912" spans="1:26" x14ac:dyDescent="0.25">
      <c r="A1912" s="6">
        <f t="shared" si="263"/>
        <v>1911</v>
      </c>
      <c r="B1912" s="6" t="s">
        <v>2398</v>
      </c>
      <c r="C1912" s="7">
        <v>45877</v>
      </c>
      <c r="D1912" s="7">
        <v>45885</v>
      </c>
      <c r="E1912" s="24">
        <v>81.900000000000006</v>
      </c>
      <c r="F1912" s="26">
        <f t="shared" si="264"/>
        <v>163.80000000000001</v>
      </c>
      <c r="G1912" s="8">
        <v>401208</v>
      </c>
      <c r="H1912" s="8"/>
      <c r="I1912" s="8">
        <v>2</v>
      </c>
      <c r="J1912" s="8">
        <v>2</v>
      </c>
      <c r="K1912" s="8">
        <f t="shared" si="265"/>
        <v>0</v>
      </c>
      <c r="L1912" s="6" t="s">
        <v>2451</v>
      </c>
      <c r="M1912" s="7">
        <v>45887</v>
      </c>
      <c r="N1912" s="9">
        <v>22230</v>
      </c>
      <c r="O1912" s="6" t="s">
        <v>627</v>
      </c>
      <c r="P1912" s="54">
        <v>58154519640</v>
      </c>
      <c r="Q1912" s="54" t="s">
        <v>46</v>
      </c>
      <c r="R1912" s="10">
        <v>4</v>
      </c>
      <c r="S1912" s="40"/>
      <c r="T1912" s="6" t="s">
        <v>24</v>
      </c>
      <c r="U1912" s="6" t="str">
        <f>VLOOKUP(O1912,'Customer List'!B:C,2,)</f>
        <v>Hyderabad</v>
      </c>
      <c r="V1912" s="47"/>
      <c r="W1912" s="7">
        <v>45888</v>
      </c>
      <c r="X1912" s="6">
        <f t="shared" si="266"/>
        <v>1</v>
      </c>
      <c r="Y1912" s="6" t="str">
        <f t="shared" si="267"/>
        <v>Monday</v>
      </c>
      <c r="Z1912" s="6" t="str">
        <f t="shared" si="268"/>
        <v>Tuesday</v>
      </c>
    </row>
    <row r="1913" spans="1:26" x14ac:dyDescent="0.25">
      <c r="A1913" s="6">
        <f t="shared" si="263"/>
        <v>1912</v>
      </c>
      <c r="B1913" s="6" t="s">
        <v>2398</v>
      </c>
      <c r="C1913" s="7">
        <v>45877</v>
      </c>
      <c r="D1913" s="7">
        <v>45885</v>
      </c>
      <c r="E1913" s="24">
        <v>39.200000000000003</v>
      </c>
      <c r="F1913" s="26">
        <f t="shared" si="264"/>
        <v>39.200000000000003</v>
      </c>
      <c r="G1913" s="8">
        <v>405203</v>
      </c>
      <c r="H1913" s="8"/>
      <c r="I1913" s="8">
        <v>1</v>
      </c>
      <c r="J1913" s="8">
        <v>1</v>
      </c>
      <c r="K1913" s="8">
        <f t="shared" si="265"/>
        <v>0</v>
      </c>
      <c r="L1913" s="6" t="s">
        <v>2453</v>
      </c>
      <c r="M1913" s="7">
        <v>45887</v>
      </c>
      <c r="N1913" s="9">
        <v>5880</v>
      </c>
      <c r="O1913" s="6" t="s">
        <v>627</v>
      </c>
      <c r="P1913" s="54">
        <v>58154519640</v>
      </c>
      <c r="Q1913" s="54" t="s">
        <v>46</v>
      </c>
      <c r="R1913" s="10">
        <v>4</v>
      </c>
      <c r="S1913" s="40"/>
      <c r="T1913" s="6" t="s">
        <v>24</v>
      </c>
      <c r="U1913" s="6" t="str">
        <f>VLOOKUP(O1913,'Customer List'!B:C,2,)</f>
        <v>Hyderabad</v>
      </c>
      <c r="V1913" s="47"/>
      <c r="W1913" s="7">
        <v>45888</v>
      </c>
      <c r="X1913" s="6">
        <f t="shared" si="266"/>
        <v>1</v>
      </c>
      <c r="Y1913" s="6" t="str">
        <f t="shared" si="267"/>
        <v>Monday</v>
      </c>
      <c r="Z1913" s="6" t="str">
        <f t="shared" si="268"/>
        <v>Tuesday</v>
      </c>
    </row>
    <row r="1914" spans="1:26" x14ac:dyDescent="0.25">
      <c r="A1914" s="6">
        <f t="shared" si="263"/>
        <v>1913</v>
      </c>
      <c r="B1914" s="6" t="s">
        <v>2398</v>
      </c>
      <c r="C1914" s="7">
        <v>45877</v>
      </c>
      <c r="D1914" s="7">
        <v>45885</v>
      </c>
      <c r="E1914" s="24">
        <v>185.5</v>
      </c>
      <c r="F1914" s="26">
        <f t="shared" si="264"/>
        <v>185.5</v>
      </c>
      <c r="G1914" s="8">
        <v>405718</v>
      </c>
      <c r="H1914" s="8"/>
      <c r="I1914" s="8">
        <v>1</v>
      </c>
      <c r="J1914" s="8">
        <v>1</v>
      </c>
      <c r="K1914" s="8">
        <f t="shared" si="265"/>
        <v>0</v>
      </c>
      <c r="L1914" s="6" t="s">
        <v>2444</v>
      </c>
      <c r="M1914" s="7">
        <v>45887</v>
      </c>
      <c r="N1914" s="9">
        <v>20140</v>
      </c>
      <c r="O1914" s="6" t="s">
        <v>853</v>
      </c>
      <c r="P1914" s="54">
        <v>58154523350</v>
      </c>
      <c r="Q1914" s="54" t="s">
        <v>46</v>
      </c>
      <c r="R1914" s="10">
        <v>4</v>
      </c>
      <c r="S1914" s="40"/>
      <c r="T1914" s="6" t="s">
        <v>24</v>
      </c>
      <c r="U1914" s="6" t="str">
        <f>VLOOKUP(O1914,'Customer List'!B:C,2,)</f>
        <v>Hyderabad</v>
      </c>
      <c r="V1914" s="47"/>
      <c r="W1914" s="7">
        <v>45888</v>
      </c>
      <c r="X1914" s="6">
        <f t="shared" si="266"/>
        <v>1</v>
      </c>
      <c r="Y1914" s="6" t="str">
        <f t="shared" si="267"/>
        <v>Monday</v>
      </c>
      <c r="Z1914" s="6" t="str">
        <f t="shared" si="268"/>
        <v>Tuesday</v>
      </c>
    </row>
    <row r="1915" spans="1:26" x14ac:dyDescent="0.25">
      <c r="A1915" s="6">
        <f t="shared" si="263"/>
        <v>1914</v>
      </c>
      <c r="B1915" s="6" t="s">
        <v>2398</v>
      </c>
      <c r="C1915" s="7">
        <v>45877</v>
      </c>
      <c r="D1915" s="7">
        <v>45885</v>
      </c>
      <c r="E1915" s="24">
        <v>72.8</v>
      </c>
      <c r="F1915" s="26">
        <f t="shared" si="264"/>
        <v>72.8</v>
      </c>
      <c r="G1915" s="8">
        <v>406421</v>
      </c>
      <c r="H1915" s="8"/>
      <c r="I1915" s="8">
        <v>1</v>
      </c>
      <c r="J1915" s="8">
        <v>1</v>
      </c>
      <c r="K1915" s="8">
        <f t="shared" si="265"/>
        <v>0</v>
      </c>
      <c r="L1915" s="6" t="s">
        <v>2437</v>
      </c>
      <c r="M1915" s="7">
        <v>45887</v>
      </c>
      <c r="N1915" s="9">
        <v>11284</v>
      </c>
      <c r="O1915" s="6" t="s">
        <v>1927</v>
      </c>
      <c r="P1915" s="54" t="s">
        <v>2423</v>
      </c>
      <c r="Q1915" s="54" t="s">
        <v>46</v>
      </c>
      <c r="R1915" s="10">
        <v>4</v>
      </c>
      <c r="S1915" s="40"/>
      <c r="T1915" s="6" t="s">
        <v>24</v>
      </c>
      <c r="U1915" s="6" t="str">
        <f>VLOOKUP(O1915,'Customer List'!B:C,2,)</f>
        <v>Chandigarh</v>
      </c>
      <c r="V1915" s="47"/>
      <c r="W1915" s="7">
        <v>45889</v>
      </c>
      <c r="X1915" s="6">
        <f t="shared" si="266"/>
        <v>2</v>
      </c>
      <c r="Y1915" s="6" t="str">
        <f t="shared" si="267"/>
        <v>Monday</v>
      </c>
      <c r="Z1915" s="6" t="str">
        <f t="shared" si="268"/>
        <v>Wednesday</v>
      </c>
    </row>
    <row r="1916" spans="1:26" x14ac:dyDescent="0.25">
      <c r="A1916" s="6">
        <f t="shared" si="263"/>
        <v>1915</v>
      </c>
      <c r="B1916" s="6" t="s">
        <v>2398</v>
      </c>
      <c r="C1916" s="7">
        <v>45877</v>
      </c>
      <c r="D1916" s="7">
        <v>45885</v>
      </c>
      <c r="E1916" s="24">
        <v>135.80000000000001</v>
      </c>
      <c r="F1916" s="26">
        <f t="shared" si="264"/>
        <v>135.80000000000001</v>
      </c>
      <c r="G1916" s="8">
        <v>407122</v>
      </c>
      <c r="H1916" s="8"/>
      <c r="I1916" s="8">
        <v>1</v>
      </c>
      <c r="J1916" s="8">
        <v>1</v>
      </c>
      <c r="K1916" s="8">
        <f t="shared" si="265"/>
        <v>0</v>
      </c>
      <c r="L1916" s="6" t="s">
        <v>2437</v>
      </c>
      <c r="M1916" s="7">
        <v>45887</v>
      </c>
      <c r="N1916" s="9">
        <v>21049</v>
      </c>
      <c r="O1916" s="6" t="s">
        <v>1927</v>
      </c>
      <c r="P1916" s="54" t="s">
        <v>2423</v>
      </c>
      <c r="Q1916" s="54" t="s">
        <v>46</v>
      </c>
      <c r="R1916" s="10">
        <v>4</v>
      </c>
      <c r="S1916" s="40"/>
      <c r="T1916" s="6" t="s">
        <v>24</v>
      </c>
      <c r="U1916" s="6" t="str">
        <f>VLOOKUP(O1916,'Customer List'!B:C,2,)</f>
        <v>Chandigarh</v>
      </c>
      <c r="V1916" s="47"/>
      <c r="W1916" s="7">
        <v>45889</v>
      </c>
      <c r="X1916" s="6">
        <f t="shared" si="266"/>
        <v>2</v>
      </c>
      <c r="Y1916" s="6" t="str">
        <f t="shared" si="267"/>
        <v>Monday</v>
      </c>
      <c r="Z1916" s="6" t="str">
        <f t="shared" si="268"/>
        <v>Wednesday</v>
      </c>
    </row>
    <row r="1917" spans="1:26" x14ac:dyDescent="0.25">
      <c r="A1917" s="6">
        <f t="shared" si="263"/>
        <v>1916</v>
      </c>
      <c r="B1917" s="6" t="s">
        <v>2398</v>
      </c>
      <c r="C1917" s="7">
        <v>45877</v>
      </c>
      <c r="D1917" s="7">
        <v>45885</v>
      </c>
      <c r="E1917" s="24">
        <v>45.5</v>
      </c>
      <c r="F1917" s="26">
        <f t="shared" si="264"/>
        <v>45.5</v>
      </c>
      <c r="G1917" s="8">
        <v>420301</v>
      </c>
      <c r="H1917" s="8"/>
      <c r="I1917" s="8">
        <v>1</v>
      </c>
      <c r="J1917" s="8">
        <v>1</v>
      </c>
      <c r="K1917" s="8">
        <f t="shared" si="265"/>
        <v>0</v>
      </c>
      <c r="L1917" s="6" t="s">
        <v>2440</v>
      </c>
      <c r="M1917" s="7">
        <v>45887</v>
      </c>
      <c r="N1917" s="9">
        <v>6851</v>
      </c>
      <c r="O1917" s="6" t="s">
        <v>197</v>
      </c>
      <c r="P1917" s="54" t="s">
        <v>2422</v>
      </c>
      <c r="Q1917" s="54" t="s">
        <v>46</v>
      </c>
      <c r="R1917" s="10">
        <v>4</v>
      </c>
      <c r="S1917" s="40"/>
      <c r="T1917" s="6" t="s">
        <v>24</v>
      </c>
      <c r="U1917" s="6" t="str">
        <f>VLOOKUP(O1917,'Customer List'!B:C,2,)</f>
        <v>Chandigarh</v>
      </c>
      <c r="V1917" s="47"/>
      <c r="W1917" s="7">
        <v>45889</v>
      </c>
      <c r="X1917" s="6">
        <f t="shared" si="266"/>
        <v>2</v>
      </c>
      <c r="Y1917" s="6" t="str">
        <f t="shared" si="267"/>
        <v>Monday</v>
      </c>
      <c r="Z1917" s="6" t="str">
        <f t="shared" si="268"/>
        <v>Wednesday</v>
      </c>
    </row>
    <row r="1918" spans="1:26" x14ac:dyDescent="0.25">
      <c r="A1918" s="6">
        <f t="shared" si="263"/>
        <v>1917</v>
      </c>
      <c r="B1918" s="6" t="s">
        <v>2398</v>
      </c>
      <c r="C1918" s="7">
        <v>45877</v>
      </c>
      <c r="D1918" s="7">
        <v>45885</v>
      </c>
      <c r="E1918" s="24">
        <v>45.5</v>
      </c>
      <c r="F1918" s="26">
        <f t="shared" ref="F1918" si="269">E1918*I1918</f>
        <v>45.5</v>
      </c>
      <c r="G1918" s="8">
        <v>420301</v>
      </c>
      <c r="H1918" s="8"/>
      <c r="I1918" s="8">
        <v>1</v>
      </c>
      <c r="J1918" s="8">
        <v>1</v>
      </c>
      <c r="K1918" s="8">
        <f t="shared" ref="K1918" si="270">I1918-J1918</f>
        <v>0</v>
      </c>
      <c r="L1918" s="6" t="s">
        <v>2464</v>
      </c>
      <c r="M1918" s="7">
        <v>45888</v>
      </c>
      <c r="N1918" s="9">
        <v>7052.5</v>
      </c>
      <c r="O1918" s="6" t="s">
        <v>2292</v>
      </c>
      <c r="P1918" s="54">
        <v>58154569104</v>
      </c>
      <c r="Q1918" s="54" t="s">
        <v>46</v>
      </c>
      <c r="R1918" s="10">
        <v>4</v>
      </c>
      <c r="S1918" s="40"/>
      <c r="T1918" s="6" t="s">
        <v>24</v>
      </c>
      <c r="U1918" s="6" t="str">
        <f>VLOOKUP(O1918,'Customer List'!B:C,2,)</f>
        <v>Chennai</v>
      </c>
      <c r="V1918" s="47"/>
      <c r="W1918" s="7">
        <v>45891</v>
      </c>
      <c r="X1918" s="6">
        <f t="shared" ref="X1918" si="271">IF(W1918="", "", W1918-M1918)</f>
        <v>3</v>
      </c>
      <c r="Y1918" s="6" t="str">
        <f t="shared" ref="Y1918" si="272">IF(M1918="", "", TEXT(M1918, "dddd"))</f>
        <v>Tuesday</v>
      </c>
      <c r="Z1918" s="6" t="str">
        <f t="shared" ref="Z1918" si="273">IF(W1918="", "", TEXT(W1918, "dddd"))</f>
        <v>Friday</v>
      </c>
    </row>
    <row r="1919" spans="1:26" x14ac:dyDescent="0.25">
      <c r="A1919" s="6">
        <f t="shared" si="263"/>
        <v>1918</v>
      </c>
      <c r="B1919" s="6" t="s">
        <v>2398</v>
      </c>
      <c r="C1919" s="7">
        <v>45877</v>
      </c>
      <c r="D1919" s="7">
        <v>45885</v>
      </c>
      <c r="E1919" s="24">
        <v>144.19999999999999</v>
      </c>
      <c r="F1919" s="26">
        <f t="shared" si="264"/>
        <v>144.19999999999999</v>
      </c>
      <c r="G1919" s="8">
        <v>420302</v>
      </c>
      <c r="H1919" s="8"/>
      <c r="I1919" s="8">
        <v>1</v>
      </c>
      <c r="J1919" s="8">
        <v>1</v>
      </c>
      <c r="K1919" s="8">
        <f t="shared" si="265"/>
        <v>0</v>
      </c>
      <c r="L1919" s="6" t="s">
        <v>2434</v>
      </c>
      <c r="M1919" s="7">
        <v>45887</v>
      </c>
      <c r="N1919" s="9">
        <v>17613</v>
      </c>
      <c r="O1919" s="6" t="s">
        <v>248</v>
      </c>
      <c r="P1919" s="54">
        <v>58154518704</v>
      </c>
      <c r="Q1919" s="54" t="s">
        <v>46</v>
      </c>
      <c r="R1919" s="10">
        <v>4</v>
      </c>
      <c r="S1919" s="40"/>
      <c r="T1919" s="6" t="s">
        <v>24</v>
      </c>
      <c r="U1919" s="6" t="str">
        <f>VLOOKUP(O1919,'Customer List'!B:C,2,)</f>
        <v>Mumbai</v>
      </c>
      <c r="V1919" s="47"/>
      <c r="W1919" s="7">
        <v>45888</v>
      </c>
      <c r="X1919" s="6">
        <f t="shared" si="266"/>
        <v>1</v>
      </c>
      <c r="Y1919" s="6" t="str">
        <f t="shared" si="267"/>
        <v>Monday</v>
      </c>
      <c r="Z1919" s="6" t="str">
        <f t="shared" si="268"/>
        <v>Tuesday</v>
      </c>
    </row>
    <row r="1920" spans="1:26" x14ac:dyDescent="0.25">
      <c r="A1920" s="6">
        <f t="shared" si="263"/>
        <v>1919</v>
      </c>
      <c r="B1920" s="6" t="s">
        <v>2398</v>
      </c>
      <c r="C1920" s="7">
        <v>45877</v>
      </c>
      <c r="D1920" s="7">
        <v>45885</v>
      </c>
      <c r="E1920" s="24">
        <v>70.7</v>
      </c>
      <c r="F1920" s="26">
        <f t="shared" si="264"/>
        <v>141.4</v>
      </c>
      <c r="G1920" s="8">
        <v>422301</v>
      </c>
      <c r="H1920" s="8"/>
      <c r="I1920" s="8">
        <v>2</v>
      </c>
      <c r="J1920" s="8">
        <v>2</v>
      </c>
      <c r="K1920" s="8">
        <f t="shared" si="265"/>
        <v>0</v>
      </c>
      <c r="L1920" s="6" t="s">
        <v>2451</v>
      </c>
      <c r="M1920" s="7">
        <v>45887</v>
      </c>
      <c r="N1920" s="9">
        <v>19190</v>
      </c>
      <c r="O1920" s="6" t="s">
        <v>627</v>
      </c>
      <c r="P1920" s="54">
        <v>58154519640</v>
      </c>
      <c r="Q1920" s="54" t="s">
        <v>46</v>
      </c>
      <c r="R1920" s="10">
        <v>4</v>
      </c>
      <c r="S1920" s="40"/>
      <c r="T1920" s="6" t="s">
        <v>24</v>
      </c>
      <c r="U1920" s="6" t="str">
        <f>VLOOKUP(O1920,'Customer List'!B:C,2,)</f>
        <v>Hyderabad</v>
      </c>
      <c r="V1920" s="47"/>
      <c r="W1920" s="7">
        <v>45888</v>
      </c>
      <c r="X1920" s="6">
        <f t="shared" si="266"/>
        <v>1</v>
      </c>
      <c r="Y1920" s="6" t="str">
        <f t="shared" si="267"/>
        <v>Monday</v>
      </c>
      <c r="Z1920" s="6" t="str">
        <f t="shared" si="268"/>
        <v>Tuesday</v>
      </c>
    </row>
    <row r="1921" spans="1:26" x14ac:dyDescent="0.25">
      <c r="A1921" s="6">
        <f t="shared" si="263"/>
        <v>1920</v>
      </c>
      <c r="B1921" s="6" t="s">
        <v>2398</v>
      </c>
      <c r="C1921" s="7">
        <v>45877</v>
      </c>
      <c r="D1921" s="7">
        <v>45885</v>
      </c>
      <c r="E1921" s="24">
        <v>62.3</v>
      </c>
      <c r="F1921" s="26">
        <f t="shared" si="264"/>
        <v>62.3</v>
      </c>
      <c r="G1921" s="8">
        <v>423101</v>
      </c>
      <c r="H1921" s="8"/>
      <c r="I1921" s="8">
        <v>1</v>
      </c>
      <c r="J1921" s="8">
        <v>1</v>
      </c>
      <c r="K1921" s="8">
        <f t="shared" si="265"/>
        <v>0</v>
      </c>
      <c r="L1921" s="6" t="s">
        <v>2579</v>
      </c>
      <c r="M1921" s="7">
        <v>45892</v>
      </c>
      <c r="N1921" s="9">
        <v>10346.25</v>
      </c>
      <c r="O1921" s="6" t="s">
        <v>2384</v>
      </c>
      <c r="P1921" s="6">
        <v>58154749645</v>
      </c>
      <c r="Q1921" s="54" t="s">
        <v>46</v>
      </c>
      <c r="R1921" s="10">
        <v>-20</v>
      </c>
      <c r="S1921" s="40"/>
      <c r="T1921" s="6" t="s">
        <v>24</v>
      </c>
      <c r="U1921" s="6" t="str">
        <f>VLOOKUP(O1921,'Customer List'!B:C,2,)</f>
        <v>Pune</v>
      </c>
      <c r="V1921" s="47"/>
      <c r="W1921" s="7">
        <v>45894</v>
      </c>
      <c r="X1921" s="6">
        <f t="shared" si="266"/>
        <v>2</v>
      </c>
      <c r="Y1921" s="6" t="str">
        <f t="shared" si="267"/>
        <v>Saturday</v>
      </c>
      <c r="Z1921" s="6" t="str">
        <f t="shared" si="268"/>
        <v>Monday</v>
      </c>
    </row>
    <row r="1922" spans="1:26" x14ac:dyDescent="0.25">
      <c r="A1922" s="6">
        <f t="shared" si="263"/>
        <v>1921</v>
      </c>
      <c r="B1922" s="6" t="s">
        <v>2398</v>
      </c>
      <c r="C1922" s="7">
        <v>45877</v>
      </c>
      <c r="D1922" s="7">
        <v>45885</v>
      </c>
      <c r="E1922" s="24">
        <v>234.5</v>
      </c>
      <c r="F1922" s="26">
        <f t="shared" si="264"/>
        <v>469</v>
      </c>
      <c r="G1922" s="8">
        <v>423104</v>
      </c>
      <c r="H1922" s="8"/>
      <c r="I1922" s="8">
        <v>2</v>
      </c>
      <c r="J1922" s="8">
        <v>2</v>
      </c>
      <c r="K1922" s="8">
        <f t="shared" si="265"/>
        <v>0</v>
      </c>
      <c r="L1922" s="6" t="s">
        <v>2451</v>
      </c>
      <c r="M1922" s="7">
        <v>45887</v>
      </c>
      <c r="N1922" s="9">
        <v>63650</v>
      </c>
      <c r="O1922" s="6" t="s">
        <v>627</v>
      </c>
      <c r="P1922" s="54">
        <v>58154519640</v>
      </c>
      <c r="Q1922" s="54" t="s">
        <v>46</v>
      </c>
      <c r="R1922" s="10">
        <v>-20</v>
      </c>
      <c r="S1922" s="40"/>
      <c r="T1922" s="6" t="s">
        <v>24</v>
      </c>
      <c r="U1922" s="6" t="str">
        <f>VLOOKUP(O1922,'Customer List'!B:C,2,)</f>
        <v>Hyderabad</v>
      </c>
      <c r="V1922" s="47"/>
      <c r="W1922" s="7">
        <v>45888</v>
      </c>
      <c r="X1922" s="6">
        <f t="shared" si="266"/>
        <v>1</v>
      </c>
      <c r="Y1922" s="6" t="str">
        <f t="shared" si="267"/>
        <v>Monday</v>
      </c>
      <c r="Z1922" s="6" t="str">
        <f t="shared" si="268"/>
        <v>Tuesday</v>
      </c>
    </row>
    <row r="1923" spans="1:26" x14ac:dyDescent="0.25">
      <c r="A1923" s="6">
        <f t="shared" si="263"/>
        <v>1922</v>
      </c>
      <c r="B1923" s="6" t="s">
        <v>2398</v>
      </c>
      <c r="C1923" s="7">
        <v>45877</v>
      </c>
      <c r="D1923" s="7">
        <v>45885</v>
      </c>
      <c r="E1923" s="24">
        <v>115.5</v>
      </c>
      <c r="F1923" s="26">
        <f t="shared" si="264"/>
        <v>115.5</v>
      </c>
      <c r="G1923" s="8">
        <v>424401</v>
      </c>
      <c r="H1923" s="8"/>
      <c r="I1923" s="8">
        <v>1</v>
      </c>
      <c r="J1923" s="8">
        <v>1</v>
      </c>
      <c r="K1923" s="8">
        <f t="shared" si="265"/>
        <v>0</v>
      </c>
      <c r="L1923" s="6" t="s">
        <v>2442</v>
      </c>
      <c r="M1923" s="7">
        <v>45887</v>
      </c>
      <c r="N1923" s="9">
        <v>17391</v>
      </c>
      <c r="O1923" s="6" t="s">
        <v>197</v>
      </c>
      <c r="P1923" s="54" t="s">
        <v>2422</v>
      </c>
      <c r="Q1923" s="54" t="s">
        <v>46</v>
      </c>
      <c r="R1923" s="10">
        <v>4</v>
      </c>
      <c r="S1923" s="40"/>
      <c r="T1923" s="6" t="s">
        <v>24</v>
      </c>
      <c r="U1923" s="6" t="str">
        <f>VLOOKUP(O1923,'Customer List'!B:C,2,)</f>
        <v>Chandigarh</v>
      </c>
      <c r="V1923" s="47"/>
      <c r="W1923" s="7">
        <v>45889</v>
      </c>
      <c r="X1923" s="6">
        <f t="shared" si="266"/>
        <v>2</v>
      </c>
      <c r="Y1923" s="6" t="str">
        <f t="shared" si="267"/>
        <v>Monday</v>
      </c>
      <c r="Z1923" s="6" t="str">
        <f t="shared" si="268"/>
        <v>Wednesday</v>
      </c>
    </row>
    <row r="1924" spans="1:26" x14ac:dyDescent="0.25">
      <c r="A1924" s="6">
        <f t="shared" si="263"/>
        <v>1923</v>
      </c>
      <c r="B1924" s="6" t="s">
        <v>2398</v>
      </c>
      <c r="C1924" s="7">
        <v>45877</v>
      </c>
      <c r="D1924" s="7">
        <v>45885</v>
      </c>
      <c r="E1924" s="24">
        <v>115.5</v>
      </c>
      <c r="F1924" s="26">
        <f t="shared" ref="F1924" si="274">E1924*I1924</f>
        <v>115.5</v>
      </c>
      <c r="G1924" s="8">
        <v>424401</v>
      </c>
      <c r="H1924" s="8"/>
      <c r="I1924" s="8">
        <v>1</v>
      </c>
      <c r="J1924" s="8">
        <v>1</v>
      </c>
      <c r="K1924" s="8">
        <f t="shared" ref="K1924" si="275">I1924-J1924</f>
        <v>0</v>
      </c>
      <c r="L1924" s="6" t="s">
        <v>2523</v>
      </c>
      <c r="M1924" s="7">
        <v>45891</v>
      </c>
      <c r="N1924" s="9">
        <v>14107.5</v>
      </c>
      <c r="O1924" s="6" t="s">
        <v>48</v>
      </c>
      <c r="P1924" s="54"/>
      <c r="Q1924" s="54"/>
      <c r="R1924" s="10">
        <v>4</v>
      </c>
      <c r="S1924" s="40"/>
      <c r="T1924" s="6" t="s">
        <v>24</v>
      </c>
      <c r="U1924" s="6" t="str">
        <f>VLOOKUP(O1924,'Customer List'!B:C,2,)</f>
        <v>Faridabad</v>
      </c>
      <c r="V1924" s="47"/>
      <c r="W1924" s="7"/>
      <c r="X1924" s="6" t="str">
        <f t="shared" ref="X1924" si="276">IF(W1924="", "", W1924-M1924)</f>
        <v/>
      </c>
      <c r="Y1924" s="6" t="str">
        <f t="shared" ref="Y1924" si="277">IF(M1924="", "", TEXT(M1924, "dddd"))</f>
        <v>Friday</v>
      </c>
      <c r="Z1924" s="6" t="str">
        <f t="shared" ref="Z1924" si="278">IF(W1924="", "", TEXT(W1924, "dddd"))</f>
        <v/>
      </c>
    </row>
    <row r="1925" spans="1:26" x14ac:dyDescent="0.25">
      <c r="A1925" s="6">
        <f t="shared" si="263"/>
        <v>1924</v>
      </c>
      <c r="B1925" s="6" t="s">
        <v>2398</v>
      </c>
      <c r="C1925" s="7">
        <v>45877</v>
      </c>
      <c r="D1925" s="7">
        <v>45885</v>
      </c>
      <c r="E1925" s="24">
        <v>111.3</v>
      </c>
      <c r="F1925" s="26">
        <f t="shared" si="264"/>
        <v>111.3</v>
      </c>
      <c r="G1925" s="8">
        <v>425401</v>
      </c>
      <c r="H1925" s="8"/>
      <c r="I1925" s="8">
        <v>1</v>
      </c>
      <c r="J1925" s="8">
        <v>1</v>
      </c>
      <c r="K1925" s="8">
        <f t="shared" si="265"/>
        <v>0</v>
      </c>
      <c r="L1925" s="6" t="s">
        <v>2523</v>
      </c>
      <c r="M1925" s="7">
        <v>45891</v>
      </c>
      <c r="N1925" s="9">
        <v>13594.5</v>
      </c>
      <c r="O1925" s="6" t="s">
        <v>48</v>
      </c>
      <c r="P1925" s="54"/>
      <c r="Q1925" s="54"/>
      <c r="R1925" s="10">
        <v>4</v>
      </c>
      <c r="S1925" s="40"/>
      <c r="T1925" s="6" t="s">
        <v>24</v>
      </c>
      <c r="U1925" s="6" t="str">
        <f>VLOOKUP(O1925,'Customer List'!B:C,2,)</f>
        <v>Faridabad</v>
      </c>
      <c r="V1925" s="47"/>
      <c r="W1925" s="7"/>
      <c r="X1925" s="6" t="str">
        <f t="shared" si="266"/>
        <v/>
      </c>
      <c r="Y1925" s="6" t="str">
        <f t="shared" si="267"/>
        <v>Friday</v>
      </c>
      <c r="Z1925" s="6" t="str">
        <f t="shared" si="268"/>
        <v/>
      </c>
    </row>
    <row r="1926" spans="1:26" x14ac:dyDescent="0.25">
      <c r="A1926" s="6">
        <f t="shared" si="263"/>
        <v>1925</v>
      </c>
      <c r="B1926" s="6" t="s">
        <v>2398</v>
      </c>
      <c r="C1926" s="7">
        <v>45877</v>
      </c>
      <c r="D1926" s="7">
        <v>45885</v>
      </c>
      <c r="E1926" s="24">
        <v>185.5</v>
      </c>
      <c r="F1926" s="26">
        <f t="shared" si="264"/>
        <v>185.5</v>
      </c>
      <c r="G1926" s="8">
        <v>432701</v>
      </c>
      <c r="H1926" s="8"/>
      <c r="I1926" s="8">
        <v>1</v>
      </c>
      <c r="J1926" s="8">
        <v>1</v>
      </c>
      <c r="K1926" s="8">
        <f t="shared" si="265"/>
        <v>0</v>
      </c>
      <c r="L1926" s="6" t="s">
        <v>2470</v>
      </c>
      <c r="M1926" s="7">
        <v>45888</v>
      </c>
      <c r="N1926" s="9">
        <v>0</v>
      </c>
      <c r="O1926" s="6" t="s">
        <v>22</v>
      </c>
      <c r="P1926" s="54" t="s">
        <v>2096</v>
      </c>
      <c r="Q1926" s="54" t="s">
        <v>643</v>
      </c>
      <c r="R1926" s="10">
        <v>4</v>
      </c>
      <c r="S1926" s="40"/>
      <c r="T1926" s="6" t="s">
        <v>24</v>
      </c>
      <c r="U1926" s="6" t="str">
        <f>VLOOKUP(O1926,'Customer List'!B:C,2,)</f>
        <v>Delhi</v>
      </c>
      <c r="V1926" s="47"/>
      <c r="W1926" s="7"/>
      <c r="X1926" s="6" t="str">
        <f t="shared" si="266"/>
        <v/>
      </c>
      <c r="Y1926" s="6" t="str">
        <f t="shared" si="267"/>
        <v>Tuesday</v>
      </c>
      <c r="Z1926" s="6" t="str">
        <f t="shared" si="268"/>
        <v/>
      </c>
    </row>
    <row r="1927" spans="1:26" x14ac:dyDescent="0.25">
      <c r="A1927" s="6">
        <f t="shared" si="263"/>
        <v>1926</v>
      </c>
      <c r="B1927" s="6" t="s">
        <v>2398</v>
      </c>
      <c r="C1927" s="7">
        <v>45877</v>
      </c>
      <c r="D1927" s="7">
        <v>45885</v>
      </c>
      <c r="E1927" s="24">
        <v>86.8</v>
      </c>
      <c r="F1927" s="26">
        <f t="shared" si="264"/>
        <v>86.8</v>
      </c>
      <c r="G1927" s="8">
        <v>502517</v>
      </c>
      <c r="H1927" s="8"/>
      <c r="I1927" s="8">
        <v>1</v>
      </c>
      <c r="J1927" s="8">
        <v>1</v>
      </c>
      <c r="K1927" s="8">
        <f t="shared" si="265"/>
        <v>0</v>
      </c>
      <c r="L1927" s="6" t="s">
        <v>2471</v>
      </c>
      <c r="M1927" s="7">
        <v>45888</v>
      </c>
      <c r="N1927" s="9">
        <v>0</v>
      </c>
      <c r="O1927" s="6" t="s">
        <v>136</v>
      </c>
      <c r="P1927" s="54" t="s">
        <v>2096</v>
      </c>
      <c r="Q1927" s="54" t="s">
        <v>731</v>
      </c>
      <c r="R1927" s="10">
        <v>4</v>
      </c>
      <c r="S1927" s="40"/>
      <c r="T1927" s="6" t="s">
        <v>24</v>
      </c>
      <c r="U1927" s="6" t="str">
        <f>VLOOKUP(O1927,'Customer List'!B:C,2,)</f>
        <v>Delhi</v>
      </c>
      <c r="V1927" s="47"/>
      <c r="W1927" s="7"/>
      <c r="X1927" s="6" t="str">
        <f t="shared" si="266"/>
        <v/>
      </c>
      <c r="Y1927" s="6" t="str">
        <f t="shared" si="267"/>
        <v>Tuesday</v>
      </c>
      <c r="Z1927" s="6" t="str">
        <f t="shared" si="268"/>
        <v/>
      </c>
    </row>
    <row r="1928" spans="1:26" x14ac:dyDescent="0.25">
      <c r="A1928" s="6">
        <f t="shared" si="263"/>
        <v>1927</v>
      </c>
      <c r="B1928" s="6" t="s">
        <v>2398</v>
      </c>
      <c r="C1928" s="7">
        <v>45877</v>
      </c>
      <c r="D1928" s="7">
        <v>45885</v>
      </c>
      <c r="E1928" s="24">
        <v>58.1</v>
      </c>
      <c r="F1928" s="26">
        <f t="shared" si="264"/>
        <v>58.1</v>
      </c>
      <c r="G1928" s="8">
        <v>503807</v>
      </c>
      <c r="H1928" s="8"/>
      <c r="I1928" s="8">
        <v>1</v>
      </c>
      <c r="J1928" s="8">
        <v>1</v>
      </c>
      <c r="K1928" s="8">
        <f t="shared" si="265"/>
        <v>0</v>
      </c>
      <c r="L1928" s="6" t="s">
        <v>2523</v>
      </c>
      <c r="M1928" s="7">
        <v>45891</v>
      </c>
      <c r="N1928" s="9">
        <v>7096.5</v>
      </c>
      <c r="O1928" s="6" t="s">
        <v>48</v>
      </c>
      <c r="P1928" s="54"/>
      <c r="Q1928" s="54"/>
      <c r="R1928" s="10">
        <v>4</v>
      </c>
      <c r="S1928" s="40"/>
      <c r="T1928" s="6" t="s">
        <v>24</v>
      </c>
      <c r="U1928" s="6" t="str">
        <f>VLOOKUP(O1928,'Customer List'!B:C,2,)</f>
        <v>Faridabad</v>
      </c>
      <c r="V1928" s="47"/>
      <c r="W1928" s="7"/>
      <c r="X1928" s="6" t="str">
        <f t="shared" si="266"/>
        <v/>
      </c>
      <c r="Y1928" s="6" t="str">
        <f t="shared" si="267"/>
        <v>Friday</v>
      </c>
      <c r="Z1928" s="6" t="str">
        <f t="shared" si="268"/>
        <v/>
      </c>
    </row>
    <row r="1929" spans="1:26" x14ac:dyDescent="0.25">
      <c r="A1929" s="6">
        <f t="shared" si="263"/>
        <v>1928</v>
      </c>
      <c r="B1929" s="6" t="s">
        <v>2398</v>
      </c>
      <c r="C1929" s="7">
        <v>45877</v>
      </c>
      <c r="D1929" s="7">
        <v>45885</v>
      </c>
      <c r="E1929" s="24">
        <v>204.75</v>
      </c>
      <c r="F1929" s="26">
        <f t="shared" si="264"/>
        <v>204.75</v>
      </c>
      <c r="G1929" s="8">
        <v>504133</v>
      </c>
      <c r="H1929" s="8"/>
      <c r="I1929" s="8">
        <v>1</v>
      </c>
      <c r="J1929" s="8">
        <v>1</v>
      </c>
      <c r="K1929" s="8">
        <f t="shared" si="265"/>
        <v>0</v>
      </c>
      <c r="L1929" s="6" t="s">
        <v>2475</v>
      </c>
      <c r="M1929" s="7">
        <v>45888</v>
      </c>
      <c r="N1929" s="9">
        <v>20748</v>
      </c>
      <c r="O1929" s="6" t="s">
        <v>22</v>
      </c>
      <c r="P1929" s="54" t="s">
        <v>2096</v>
      </c>
      <c r="Q1929" s="54" t="s">
        <v>643</v>
      </c>
      <c r="R1929" s="10">
        <v>4</v>
      </c>
      <c r="S1929" s="40"/>
      <c r="T1929" s="6" t="s">
        <v>24</v>
      </c>
      <c r="U1929" s="6" t="str">
        <f>VLOOKUP(O1929,'Customer List'!B:C,2,)</f>
        <v>Delhi</v>
      </c>
      <c r="V1929" s="47"/>
      <c r="W1929" s="7"/>
      <c r="X1929" s="6" t="str">
        <f t="shared" si="266"/>
        <v/>
      </c>
      <c r="Y1929" s="6" t="str">
        <f t="shared" si="267"/>
        <v>Tuesday</v>
      </c>
      <c r="Z1929" s="6" t="str">
        <f t="shared" si="268"/>
        <v/>
      </c>
    </row>
    <row r="1930" spans="1:26" x14ac:dyDescent="0.25">
      <c r="A1930" s="6">
        <f t="shared" si="263"/>
        <v>1929</v>
      </c>
      <c r="B1930" s="6" t="s">
        <v>2398</v>
      </c>
      <c r="C1930" s="7">
        <v>45877</v>
      </c>
      <c r="D1930" s="7">
        <v>45885</v>
      </c>
      <c r="E1930" s="24">
        <v>67.2</v>
      </c>
      <c r="F1930" s="26">
        <f t="shared" si="264"/>
        <v>67.2</v>
      </c>
      <c r="G1930" s="8">
        <v>504303</v>
      </c>
      <c r="H1930" s="8"/>
      <c r="I1930" s="8">
        <v>1</v>
      </c>
      <c r="J1930" s="8">
        <v>1</v>
      </c>
      <c r="K1930" s="8">
        <f t="shared" si="265"/>
        <v>0</v>
      </c>
      <c r="L1930" s="6" t="s">
        <v>2523</v>
      </c>
      <c r="M1930" s="7">
        <v>45891</v>
      </c>
      <c r="N1930" s="9">
        <v>8208</v>
      </c>
      <c r="O1930" s="6" t="s">
        <v>48</v>
      </c>
      <c r="P1930" s="54"/>
      <c r="Q1930" s="54"/>
      <c r="R1930" s="10">
        <v>4</v>
      </c>
      <c r="S1930" s="40" t="s">
        <v>2524</v>
      </c>
      <c r="T1930" s="6" t="s">
        <v>24</v>
      </c>
      <c r="U1930" s="6" t="str">
        <f>VLOOKUP(O1930,'Customer List'!B:C,2,)</f>
        <v>Faridabad</v>
      </c>
      <c r="V1930" s="47"/>
      <c r="W1930" s="7"/>
      <c r="X1930" s="6" t="str">
        <f t="shared" si="266"/>
        <v/>
      </c>
      <c r="Y1930" s="6" t="str">
        <f t="shared" si="267"/>
        <v>Friday</v>
      </c>
      <c r="Z1930" s="6" t="str">
        <f t="shared" si="268"/>
        <v/>
      </c>
    </row>
    <row r="1931" spans="1:26" x14ac:dyDescent="0.25">
      <c r="A1931" s="6">
        <f t="shared" si="263"/>
        <v>1930</v>
      </c>
      <c r="B1931" s="6" t="s">
        <v>2398</v>
      </c>
      <c r="C1931" s="7">
        <v>45877</v>
      </c>
      <c r="D1931" s="7">
        <v>45885</v>
      </c>
      <c r="E1931" s="24">
        <v>137.9</v>
      </c>
      <c r="F1931" s="26">
        <f t="shared" si="264"/>
        <v>137.9</v>
      </c>
      <c r="G1931" s="8">
        <v>505006</v>
      </c>
      <c r="H1931" s="8"/>
      <c r="I1931" s="8">
        <v>1</v>
      </c>
      <c r="J1931" s="8">
        <v>1</v>
      </c>
      <c r="K1931" s="8">
        <f t="shared" si="265"/>
        <v>0</v>
      </c>
      <c r="L1931" s="6" t="s">
        <v>2475</v>
      </c>
      <c r="M1931" s="7">
        <v>45888</v>
      </c>
      <c r="N1931" s="9">
        <v>14972</v>
      </c>
      <c r="O1931" s="6" t="s">
        <v>22</v>
      </c>
      <c r="P1931" s="54" t="s">
        <v>2096</v>
      </c>
      <c r="Q1931" s="54" t="s">
        <v>643</v>
      </c>
      <c r="R1931" s="10">
        <v>4</v>
      </c>
      <c r="S1931" s="40"/>
      <c r="T1931" s="6" t="s">
        <v>24</v>
      </c>
      <c r="U1931" s="6" t="str">
        <f>VLOOKUP(O1931,'Customer List'!B:C,2,)</f>
        <v>Delhi</v>
      </c>
      <c r="V1931" s="47"/>
      <c r="W1931" s="7"/>
      <c r="X1931" s="6" t="str">
        <f t="shared" si="266"/>
        <v/>
      </c>
      <c r="Y1931" s="6" t="str">
        <f t="shared" si="267"/>
        <v>Tuesday</v>
      </c>
      <c r="Z1931" s="6" t="str">
        <f t="shared" si="268"/>
        <v/>
      </c>
    </row>
    <row r="1932" spans="1:26" x14ac:dyDescent="0.25">
      <c r="A1932" s="6">
        <f t="shared" si="263"/>
        <v>1931</v>
      </c>
      <c r="B1932" s="6" t="s">
        <v>2398</v>
      </c>
      <c r="C1932" s="7">
        <v>45877</v>
      </c>
      <c r="D1932" s="7">
        <v>45885</v>
      </c>
      <c r="E1932" s="24">
        <v>176.4</v>
      </c>
      <c r="F1932" s="26">
        <f t="shared" si="264"/>
        <v>176.4</v>
      </c>
      <c r="G1932" s="8">
        <v>505814</v>
      </c>
      <c r="H1932" s="8"/>
      <c r="I1932" s="8">
        <v>1</v>
      </c>
      <c r="J1932" s="8">
        <v>1</v>
      </c>
      <c r="K1932" s="8">
        <f t="shared" si="265"/>
        <v>0</v>
      </c>
      <c r="L1932" s="6" t="s">
        <v>2579</v>
      </c>
      <c r="M1932" s="7">
        <v>45892</v>
      </c>
      <c r="N1932" s="9">
        <v>29295</v>
      </c>
      <c r="O1932" s="6" t="s">
        <v>2384</v>
      </c>
      <c r="P1932" s="6">
        <v>58154749645</v>
      </c>
      <c r="Q1932" s="54" t="s">
        <v>46</v>
      </c>
      <c r="R1932" s="10">
        <v>4</v>
      </c>
      <c r="S1932" s="40"/>
      <c r="T1932" s="6" t="s">
        <v>24</v>
      </c>
      <c r="U1932" s="6" t="str">
        <f>VLOOKUP(O1932,'Customer List'!B:C,2,)</f>
        <v>Pune</v>
      </c>
      <c r="V1932" s="47"/>
      <c r="W1932" s="7">
        <v>45894</v>
      </c>
      <c r="X1932" s="6">
        <f t="shared" si="266"/>
        <v>2</v>
      </c>
      <c r="Y1932" s="6" t="str">
        <f t="shared" si="267"/>
        <v>Saturday</v>
      </c>
      <c r="Z1932" s="6" t="str">
        <f t="shared" si="268"/>
        <v>Monday</v>
      </c>
    </row>
    <row r="1933" spans="1:26" x14ac:dyDescent="0.25">
      <c r="A1933" s="6">
        <f t="shared" ref="A1933:A1996" si="279">A1932+1</f>
        <v>1932</v>
      </c>
      <c r="B1933" s="6" t="s">
        <v>2398</v>
      </c>
      <c r="C1933" s="7">
        <v>45877</v>
      </c>
      <c r="D1933" s="7">
        <v>45885</v>
      </c>
      <c r="E1933" s="24">
        <v>104.3</v>
      </c>
      <c r="F1933" s="26">
        <f t="shared" si="264"/>
        <v>104.3</v>
      </c>
      <c r="G1933" s="8">
        <v>505834</v>
      </c>
      <c r="H1933" s="8"/>
      <c r="I1933" s="8">
        <v>1</v>
      </c>
      <c r="J1933" s="8"/>
      <c r="K1933" s="8">
        <f t="shared" si="265"/>
        <v>1</v>
      </c>
      <c r="L1933" s="6"/>
      <c r="M1933" s="7"/>
      <c r="N1933" s="9"/>
      <c r="O1933" s="6" t="s">
        <v>631</v>
      </c>
      <c r="P1933" s="54"/>
      <c r="Q1933" s="54"/>
      <c r="R1933" s="10">
        <v>4</v>
      </c>
      <c r="S1933" s="40"/>
      <c r="T1933" s="6" t="s">
        <v>24</v>
      </c>
      <c r="U1933" s="6" t="str">
        <f>VLOOKUP(O1933,'Customer List'!B:C,2,)</f>
        <v>Delhi</v>
      </c>
      <c r="V1933" s="47" t="s">
        <v>611</v>
      </c>
      <c r="W1933" s="7"/>
      <c r="X1933" s="6" t="str">
        <f t="shared" si="266"/>
        <v/>
      </c>
      <c r="Y1933" s="6" t="str">
        <f t="shared" si="267"/>
        <v/>
      </c>
      <c r="Z1933" s="6" t="str">
        <f t="shared" si="268"/>
        <v/>
      </c>
    </row>
    <row r="1934" spans="1:26" x14ac:dyDescent="0.25">
      <c r="A1934" s="6">
        <f t="shared" si="279"/>
        <v>1933</v>
      </c>
      <c r="B1934" s="6" t="s">
        <v>2398</v>
      </c>
      <c r="C1934" s="7">
        <v>45877</v>
      </c>
      <c r="D1934" s="7">
        <v>45885</v>
      </c>
      <c r="E1934" s="24">
        <v>177.75</v>
      </c>
      <c r="F1934" s="26">
        <f t="shared" si="264"/>
        <v>177.75</v>
      </c>
      <c r="G1934" s="8">
        <v>505837</v>
      </c>
      <c r="H1934" s="8"/>
      <c r="I1934" s="8">
        <v>1</v>
      </c>
      <c r="J1934" s="8">
        <v>1</v>
      </c>
      <c r="K1934" s="8">
        <f t="shared" si="265"/>
        <v>0</v>
      </c>
      <c r="L1934" s="6" t="s">
        <v>2523</v>
      </c>
      <c r="M1934" s="7">
        <v>45891</v>
      </c>
      <c r="N1934" s="9">
        <v>20263.5</v>
      </c>
      <c r="O1934" s="6" t="s">
        <v>48</v>
      </c>
      <c r="P1934" s="54"/>
      <c r="Q1934" s="54"/>
      <c r="R1934" s="10">
        <v>4</v>
      </c>
      <c r="S1934" s="40"/>
      <c r="T1934" s="6" t="s">
        <v>24</v>
      </c>
      <c r="U1934" s="6" t="str">
        <f>VLOOKUP(O1934,'Customer List'!B:C,2,)</f>
        <v>Faridabad</v>
      </c>
      <c r="V1934" s="47"/>
      <c r="W1934" s="7"/>
      <c r="X1934" s="6" t="str">
        <f t="shared" si="266"/>
        <v/>
      </c>
      <c r="Y1934" s="6" t="str">
        <f t="shared" si="267"/>
        <v>Friday</v>
      </c>
      <c r="Z1934" s="6" t="str">
        <f t="shared" si="268"/>
        <v/>
      </c>
    </row>
    <row r="1935" spans="1:26" x14ac:dyDescent="0.25">
      <c r="A1935" s="6">
        <f t="shared" si="279"/>
        <v>1934</v>
      </c>
      <c r="B1935" s="6" t="s">
        <v>2398</v>
      </c>
      <c r="C1935" s="7">
        <v>45877</v>
      </c>
      <c r="D1935" s="7">
        <v>45885</v>
      </c>
      <c r="E1935" s="24">
        <v>169.5</v>
      </c>
      <c r="F1935" s="26">
        <f t="shared" si="264"/>
        <v>169.5</v>
      </c>
      <c r="G1935" s="8">
        <v>506329</v>
      </c>
      <c r="H1935" s="8"/>
      <c r="I1935" s="8">
        <v>1</v>
      </c>
      <c r="J1935" s="8">
        <v>1</v>
      </c>
      <c r="K1935" s="8">
        <f t="shared" si="265"/>
        <v>0</v>
      </c>
      <c r="L1935" s="6" t="s">
        <v>2475</v>
      </c>
      <c r="M1935" s="7">
        <v>45888</v>
      </c>
      <c r="N1935" s="9">
        <v>17176</v>
      </c>
      <c r="O1935" s="6" t="s">
        <v>22</v>
      </c>
      <c r="P1935" s="54" t="s">
        <v>2096</v>
      </c>
      <c r="Q1935" s="54" t="s">
        <v>643</v>
      </c>
      <c r="R1935" s="10">
        <v>4</v>
      </c>
      <c r="S1935" s="40"/>
      <c r="T1935" s="6" t="s">
        <v>24</v>
      </c>
      <c r="U1935" s="6" t="str">
        <f>VLOOKUP(O1935,'Customer List'!B:C,2,)</f>
        <v>Delhi</v>
      </c>
      <c r="V1935" s="47"/>
      <c r="W1935" s="7"/>
      <c r="X1935" s="6" t="str">
        <f t="shared" si="266"/>
        <v/>
      </c>
      <c r="Y1935" s="6" t="str">
        <f t="shared" si="267"/>
        <v>Tuesday</v>
      </c>
      <c r="Z1935" s="6" t="str">
        <f t="shared" si="268"/>
        <v/>
      </c>
    </row>
    <row r="1936" spans="1:26" x14ac:dyDescent="0.25">
      <c r="A1936" s="6">
        <f t="shared" si="279"/>
        <v>1935</v>
      </c>
      <c r="B1936" s="6" t="s">
        <v>2398</v>
      </c>
      <c r="C1936" s="7">
        <v>45877</v>
      </c>
      <c r="D1936" s="7">
        <v>45885</v>
      </c>
      <c r="E1936" s="24">
        <v>194.25</v>
      </c>
      <c r="F1936" s="26">
        <f t="shared" si="264"/>
        <v>194.25</v>
      </c>
      <c r="G1936" s="8">
        <v>506933</v>
      </c>
      <c r="H1936" s="8"/>
      <c r="I1936" s="8">
        <v>1</v>
      </c>
      <c r="J1936" s="8">
        <v>1</v>
      </c>
      <c r="K1936" s="8">
        <f t="shared" si="265"/>
        <v>0</v>
      </c>
      <c r="L1936" s="6" t="s">
        <v>2523</v>
      </c>
      <c r="M1936" s="7">
        <v>45891</v>
      </c>
      <c r="N1936" s="9">
        <v>22144.5</v>
      </c>
      <c r="O1936" s="6" t="s">
        <v>48</v>
      </c>
      <c r="P1936" s="54"/>
      <c r="Q1936" s="54"/>
      <c r="R1936" s="10">
        <v>4</v>
      </c>
      <c r="S1936" s="40"/>
      <c r="T1936" s="6" t="s">
        <v>24</v>
      </c>
      <c r="U1936" s="6" t="str">
        <f>VLOOKUP(O1936,'Customer List'!B:C,2,)</f>
        <v>Faridabad</v>
      </c>
      <c r="V1936" s="47"/>
      <c r="W1936" s="7"/>
      <c r="X1936" s="6" t="str">
        <f t="shared" si="266"/>
        <v/>
      </c>
      <c r="Y1936" s="6" t="str">
        <f t="shared" si="267"/>
        <v>Friday</v>
      </c>
      <c r="Z1936" s="6" t="str">
        <f t="shared" si="268"/>
        <v/>
      </c>
    </row>
    <row r="1937" spans="1:26" x14ac:dyDescent="0.25">
      <c r="A1937" s="6">
        <f t="shared" si="279"/>
        <v>1936</v>
      </c>
      <c r="B1937" s="6" t="s">
        <v>2398</v>
      </c>
      <c r="C1937" s="7">
        <v>45877</v>
      </c>
      <c r="D1937" s="7">
        <v>45885</v>
      </c>
      <c r="E1937" s="24">
        <v>152.6</v>
      </c>
      <c r="F1937" s="26">
        <f t="shared" si="264"/>
        <v>152.6</v>
      </c>
      <c r="G1937" s="8">
        <v>530203</v>
      </c>
      <c r="H1937" s="8"/>
      <c r="I1937" s="8">
        <v>1</v>
      </c>
      <c r="J1937" s="8">
        <v>1</v>
      </c>
      <c r="K1937" s="8">
        <f t="shared" si="265"/>
        <v>0</v>
      </c>
      <c r="L1937" s="6" t="s">
        <v>2447</v>
      </c>
      <c r="M1937" s="7">
        <v>45887</v>
      </c>
      <c r="N1937" s="9">
        <v>70959</v>
      </c>
      <c r="O1937" s="6" t="s">
        <v>636</v>
      </c>
      <c r="P1937" s="54">
        <v>58154518203</v>
      </c>
      <c r="Q1937" s="54" t="s">
        <v>46</v>
      </c>
      <c r="R1937" s="10">
        <v>4</v>
      </c>
      <c r="S1937" s="40"/>
      <c r="T1937" s="6" t="s">
        <v>24</v>
      </c>
      <c r="U1937" s="6" t="str">
        <f>VLOOKUP(O1937,'Customer List'!B:C,2,)</f>
        <v>Telangana</v>
      </c>
      <c r="V1937" s="47"/>
      <c r="W1937" s="7">
        <v>45888</v>
      </c>
      <c r="X1937" s="6">
        <f t="shared" si="266"/>
        <v>1</v>
      </c>
      <c r="Y1937" s="6" t="str">
        <f t="shared" si="267"/>
        <v>Monday</v>
      </c>
      <c r="Z1937" s="6" t="str">
        <f t="shared" si="268"/>
        <v>Tuesday</v>
      </c>
    </row>
    <row r="1938" spans="1:26" x14ac:dyDescent="0.25">
      <c r="A1938" s="6">
        <f t="shared" si="279"/>
        <v>1937</v>
      </c>
      <c r="B1938" s="6" t="s">
        <v>2398</v>
      </c>
      <c r="C1938" s="7">
        <v>45877</v>
      </c>
      <c r="D1938" s="7">
        <v>45885</v>
      </c>
      <c r="E1938" s="24">
        <v>143.5</v>
      </c>
      <c r="F1938" s="26">
        <f t="shared" si="264"/>
        <v>143.5</v>
      </c>
      <c r="G1938" s="8">
        <v>606555</v>
      </c>
      <c r="H1938" s="8"/>
      <c r="I1938" s="8">
        <v>1</v>
      </c>
      <c r="J1938" s="8">
        <v>1</v>
      </c>
      <c r="K1938" s="8">
        <f t="shared" si="265"/>
        <v>0</v>
      </c>
      <c r="L1938" s="6" t="s">
        <v>2523</v>
      </c>
      <c r="M1938" s="7">
        <v>45891</v>
      </c>
      <c r="N1938" s="9">
        <v>17527.5</v>
      </c>
      <c r="O1938" s="6" t="s">
        <v>48</v>
      </c>
      <c r="P1938" s="54"/>
      <c r="Q1938" s="54"/>
      <c r="R1938" s="10">
        <v>4</v>
      </c>
      <c r="S1938" s="40"/>
      <c r="T1938" s="6" t="s">
        <v>24</v>
      </c>
      <c r="U1938" s="6" t="str">
        <f>VLOOKUP(O1938,'Customer List'!B:C,2,)</f>
        <v>Faridabad</v>
      </c>
      <c r="V1938" s="47"/>
      <c r="W1938" s="7"/>
      <c r="X1938" s="6" t="str">
        <f t="shared" si="266"/>
        <v/>
      </c>
      <c r="Y1938" s="6" t="str">
        <f t="shared" si="267"/>
        <v>Friday</v>
      </c>
      <c r="Z1938" s="6" t="str">
        <f t="shared" si="268"/>
        <v/>
      </c>
    </row>
    <row r="1939" spans="1:26" x14ac:dyDescent="0.25">
      <c r="A1939" s="6">
        <f t="shared" si="279"/>
        <v>1938</v>
      </c>
      <c r="B1939" s="6" t="s">
        <v>2398</v>
      </c>
      <c r="C1939" s="7">
        <v>45877</v>
      </c>
      <c r="D1939" s="7">
        <v>45885</v>
      </c>
      <c r="E1939" s="24">
        <v>119.7</v>
      </c>
      <c r="F1939" s="26">
        <f t="shared" si="264"/>
        <v>119.7</v>
      </c>
      <c r="G1939" s="8">
        <v>644823</v>
      </c>
      <c r="H1939" s="8"/>
      <c r="I1939" s="8">
        <v>1</v>
      </c>
      <c r="J1939" s="8">
        <v>1</v>
      </c>
      <c r="K1939" s="8">
        <f t="shared" si="265"/>
        <v>0</v>
      </c>
      <c r="L1939" s="6" t="s">
        <v>2438</v>
      </c>
      <c r="M1939" s="7">
        <v>45887</v>
      </c>
      <c r="N1939" s="6">
        <v>19878.75</v>
      </c>
      <c r="O1939" s="6" t="s">
        <v>2310</v>
      </c>
      <c r="P1939" s="54">
        <v>58154518892</v>
      </c>
      <c r="Q1939" s="54" t="s">
        <v>46</v>
      </c>
      <c r="R1939" s="10">
        <v>4</v>
      </c>
      <c r="S1939" s="40"/>
      <c r="T1939" s="6" t="s">
        <v>24</v>
      </c>
      <c r="U1939" s="6" t="str">
        <f>VLOOKUP(O1939,'Customer List'!B:C,2,)</f>
        <v>BANGALORE</v>
      </c>
      <c r="V1939" s="47"/>
      <c r="W1939" s="7">
        <v>45889</v>
      </c>
      <c r="X1939" s="6">
        <f t="shared" si="266"/>
        <v>2</v>
      </c>
      <c r="Y1939" s="6" t="str">
        <f t="shared" si="267"/>
        <v>Monday</v>
      </c>
      <c r="Z1939" s="6" t="str">
        <f t="shared" si="268"/>
        <v>Wednesday</v>
      </c>
    </row>
    <row r="1940" spans="1:26" x14ac:dyDescent="0.25">
      <c r="A1940" s="6">
        <f t="shared" si="279"/>
        <v>1939</v>
      </c>
      <c r="B1940" s="6" t="s">
        <v>2398</v>
      </c>
      <c r="C1940" s="7">
        <v>45877</v>
      </c>
      <c r="D1940" s="7">
        <v>45885</v>
      </c>
      <c r="E1940" s="24">
        <v>107.1</v>
      </c>
      <c r="F1940" s="26">
        <f t="shared" si="264"/>
        <v>107.1</v>
      </c>
      <c r="G1940" s="8">
        <v>652403</v>
      </c>
      <c r="H1940" s="8"/>
      <c r="I1940" s="8">
        <v>1</v>
      </c>
      <c r="J1940" s="8">
        <v>1</v>
      </c>
      <c r="K1940" s="8">
        <f t="shared" si="265"/>
        <v>0</v>
      </c>
      <c r="L1940" s="6" t="s">
        <v>2438</v>
      </c>
      <c r="M1940" s="7">
        <v>45887</v>
      </c>
      <c r="N1940" s="6">
        <v>17786.25</v>
      </c>
      <c r="O1940" s="6" t="s">
        <v>2310</v>
      </c>
      <c r="P1940" s="54">
        <v>58154518892</v>
      </c>
      <c r="Q1940" s="54" t="s">
        <v>46</v>
      </c>
      <c r="R1940" s="10">
        <v>4</v>
      </c>
      <c r="S1940" s="40"/>
      <c r="T1940" s="6" t="s">
        <v>24</v>
      </c>
      <c r="U1940" s="6" t="str">
        <f>VLOOKUP(O1940,'Customer List'!B:C,2,)</f>
        <v>BANGALORE</v>
      </c>
      <c r="V1940" s="47"/>
      <c r="W1940" s="7">
        <v>45889</v>
      </c>
      <c r="X1940" s="6">
        <f t="shared" si="266"/>
        <v>2</v>
      </c>
      <c r="Y1940" s="6" t="str">
        <f t="shared" si="267"/>
        <v>Monday</v>
      </c>
      <c r="Z1940" s="6" t="str">
        <f t="shared" si="268"/>
        <v>Wednesday</v>
      </c>
    </row>
    <row r="1941" spans="1:26" x14ac:dyDescent="0.25">
      <c r="A1941" s="6">
        <f t="shared" si="279"/>
        <v>1940</v>
      </c>
      <c r="B1941" s="6" t="s">
        <v>2398</v>
      </c>
      <c r="C1941" s="7">
        <v>45877</v>
      </c>
      <c r="D1941" s="7">
        <v>45885</v>
      </c>
      <c r="E1941" s="24">
        <v>102.9</v>
      </c>
      <c r="F1941" s="26">
        <f t="shared" ref="F1941:F1957" si="280">E1941*I1941</f>
        <v>102.9</v>
      </c>
      <c r="G1941" s="8">
        <v>675503</v>
      </c>
      <c r="H1941" s="8"/>
      <c r="I1941" s="8">
        <v>1</v>
      </c>
      <c r="J1941" s="8">
        <v>1</v>
      </c>
      <c r="K1941" s="8">
        <f t="shared" ref="K1941:K1957" si="281">I1941-J1941</f>
        <v>0</v>
      </c>
      <c r="L1941" s="6" t="s">
        <v>2523</v>
      </c>
      <c r="M1941" s="7">
        <v>45891</v>
      </c>
      <c r="N1941" s="9">
        <v>12568.5</v>
      </c>
      <c r="O1941" s="6" t="s">
        <v>48</v>
      </c>
      <c r="P1941" s="54"/>
      <c r="Q1941" s="54"/>
      <c r="R1941" s="10">
        <v>4</v>
      </c>
      <c r="S1941" s="40"/>
      <c r="T1941" s="6" t="s">
        <v>24</v>
      </c>
      <c r="U1941" s="6" t="str">
        <f>VLOOKUP(O1941,'Customer List'!B:C,2,)</f>
        <v>Faridabad</v>
      </c>
      <c r="V1941" s="47"/>
      <c r="W1941" s="7"/>
      <c r="X1941" s="6" t="str">
        <f t="shared" si="266"/>
        <v/>
      </c>
      <c r="Y1941" s="6" t="str">
        <f t="shared" si="267"/>
        <v>Friday</v>
      </c>
      <c r="Z1941" s="6" t="str">
        <f t="shared" si="268"/>
        <v/>
      </c>
    </row>
    <row r="1942" spans="1:26" x14ac:dyDescent="0.25">
      <c r="A1942" s="6">
        <f t="shared" si="279"/>
        <v>1941</v>
      </c>
      <c r="B1942" s="6" t="s">
        <v>2398</v>
      </c>
      <c r="C1942" s="7">
        <v>45877</v>
      </c>
      <c r="D1942" s="7">
        <v>45885</v>
      </c>
      <c r="E1942" s="24">
        <v>111.3</v>
      </c>
      <c r="F1942" s="26">
        <f t="shared" si="280"/>
        <v>111.3</v>
      </c>
      <c r="G1942" s="8">
        <v>690203</v>
      </c>
      <c r="H1942" s="8"/>
      <c r="I1942" s="8">
        <v>1</v>
      </c>
      <c r="J1942" s="8">
        <v>1</v>
      </c>
      <c r="K1942" s="8">
        <f t="shared" si="281"/>
        <v>0</v>
      </c>
      <c r="L1942" s="6" t="s">
        <v>2523</v>
      </c>
      <c r="M1942" s="7">
        <v>45891</v>
      </c>
      <c r="N1942" s="9">
        <v>13594.5</v>
      </c>
      <c r="O1942" s="6" t="s">
        <v>48</v>
      </c>
      <c r="P1942" s="54"/>
      <c r="Q1942" s="54"/>
      <c r="R1942" s="10">
        <v>4</v>
      </c>
      <c r="S1942" s="40"/>
      <c r="T1942" s="6" t="s">
        <v>24</v>
      </c>
      <c r="U1942" s="6" t="str">
        <f>VLOOKUP(O1942,'Customer List'!B:C,2,)</f>
        <v>Faridabad</v>
      </c>
      <c r="V1942" s="47"/>
      <c r="W1942" s="7"/>
      <c r="X1942" s="6" t="str">
        <f t="shared" si="266"/>
        <v/>
      </c>
      <c r="Y1942" s="6" t="str">
        <f t="shared" si="267"/>
        <v>Friday</v>
      </c>
      <c r="Z1942" s="6" t="str">
        <f t="shared" si="268"/>
        <v/>
      </c>
    </row>
    <row r="1943" spans="1:26" x14ac:dyDescent="0.25">
      <c r="A1943" s="6">
        <f t="shared" si="279"/>
        <v>1942</v>
      </c>
      <c r="B1943" s="6" t="s">
        <v>2398</v>
      </c>
      <c r="C1943" s="7">
        <v>45877</v>
      </c>
      <c r="D1943" s="7">
        <v>45885</v>
      </c>
      <c r="E1943" s="24">
        <v>112</v>
      </c>
      <c r="F1943" s="26">
        <f t="shared" si="280"/>
        <v>112</v>
      </c>
      <c r="G1943" s="8">
        <v>693811</v>
      </c>
      <c r="H1943" s="8"/>
      <c r="I1943" s="8">
        <v>1</v>
      </c>
      <c r="J1943" s="8">
        <v>1</v>
      </c>
      <c r="K1943" s="8">
        <f t="shared" si="281"/>
        <v>0</v>
      </c>
      <c r="L1943" s="6" t="s">
        <v>2523</v>
      </c>
      <c r="M1943" s="7">
        <v>45891</v>
      </c>
      <c r="N1943" s="9">
        <v>13680</v>
      </c>
      <c r="O1943" s="6" t="s">
        <v>48</v>
      </c>
      <c r="P1943" s="54"/>
      <c r="Q1943" s="54"/>
      <c r="R1943" s="10">
        <v>4</v>
      </c>
      <c r="S1943" s="40"/>
      <c r="T1943" s="6" t="s">
        <v>24</v>
      </c>
      <c r="U1943" s="6" t="str">
        <f>VLOOKUP(O1943,'Customer List'!B:C,2,)</f>
        <v>Faridabad</v>
      </c>
      <c r="V1943" s="47"/>
      <c r="W1943" s="7"/>
      <c r="X1943" s="6" t="str">
        <f t="shared" si="266"/>
        <v/>
      </c>
      <c r="Y1943" s="6" t="str">
        <f t="shared" si="267"/>
        <v>Friday</v>
      </c>
      <c r="Z1943" s="6" t="str">
        <f t="shared" si="268"/>
        <v/>
      </c>
    </row>
    <row r="1944" spans="1:26" x14ac:dyDescent="0.25">
      <c r="A1944" s="6">
        <f t="shared" si="279"/>
        <v>1943</v>
      </c>
      <c r="B1944" s="6" t="s">
        <v>2398</v>
      </c>
      <c r="C1944" s="7">
        <v>45877</v>
      </c>
      <c r="D1944" s="7">
        <v>45885</v>
      </c>
      <c r="E1944" s="24">
        <v>102.2</v>
      </c>
      <c r="F1944" s="26">
        <f t="shared" si="280"/>
        <v>102.2</v>
      </c>
      <c r="G1944" s="8">
        <v>699703</v>
      </c>
      <c r="H1944" s="8"/>
      <c r="I1944" s="8">
        <v>1</v>
      </c>
      <c r="J1944" s="8">
        <v>1</v>
      </c>
      <c r="K1944" s="8">
        <f t="shared" si="281"/>
        <v>0</v>
      </c>
      <c r="L1944" s="6" t="s">
        <v>2523</v>
      </c>
      <c r="M1944" s="7">
        <v>45891</v>
      </c>
      <c r="N1944" s="9">
        <v>12483</v>
      </c>
      <c r="O1944" s="6" t="s">
        <v>48</v>
      </c>
      <c r="P1944" s="54"/>
      <c r="Q1944" s="54"/>
      <c r="R1944" s="10">
        <v>4</v>
      </c>
      <c r="S1944" s="40"/>
      <c r="T1944" s="6" t="s">
        <v>24</v>
      </c>
      <c r="U1944" s="6" t="str">
        <f>VLOOKUP(O1944,'Customer List'!B:C,2,)</f>
        <v>Faridabad</v>
      </c>
      <c r="V1944" s="47"/>
      <c r="W1944" s="7"/>
      <c r="X1944" s="6" t="str">
        <f t="shared" si="266"/>
        <v/>
      </c>
      <c r="Y1944" s="6" t="str">
        <f t="shared" si="267"/>
        <v>Friday</v>
      </c>
      <c r="Z1944" s="6" t="str">
        <f t="shared" si="268"/>
        <v/>
      </c>
    </row>
    <row r="1945" spans="1:26" x14ac:dyDescent="0.25">
      <c r="A1945" s="6">
        <f t="shared" si="279"/>
        <v>1944</v>
      </c>
      <c r="B1945" s="6" t="s">
        <v>2398</v>
      </c>
      <c r="C1945" s="7">
        <v>45877</v>
      </c>
      <c r="D1945" s="7">
        <v>45885</v>
      </c>
      <c r="E1945" s="24">
        <v>1232.7</v>
      </c>
      <c r="F1945" s="26">
        <f t="shared" si="280"/>
        <v>3698.1000000000004</v>
      </c>
      <c r="G1945" s="8">
        <v>740621</v>
      </c>
      <c r="H1945" s="8"/>
      <c r="I1945" s="8">
        <v>3</v>
      </c>
      <c r="J1945" s="8">
        <v>3</v>
      </c>
      <c r="K1945" s="8">
        <f t="shared" si="281"/>
        <v>0</v>
      </c>
      <c r="L1945" s="6" t="s">
        <v>2446</v>
      </c>
      <c r="M1945" s="7">
        <v>45887</v>
      </c>
      <c r="N1945" s="9">
        <v>476790.75</v>
      </c>
      <c r="O1945" s="6" t="s">
        <v>962</v>
      </c>
      <c r="P1945" s="54">
        <v>58154522090</v>
      </c>
      <c r="Q1945" s="54" t="s">
        <v>46</v>
      </c>
      <c r="R1945" s="10">
        <v>4</v>
      </c>
      <c r="S1945" s="40"/>
      <c r="T1945" s="6" t="s">
        <v>24</v>
      </c>
      <c r="U1945" s="6" t="str">
        <f>VLOOKUP(O1945,'Customer List'!B:C,2,)</f>
        <v>Banglore</v>
      </c>
      <c r="V1945" s="47"/>
      <c r="W1945" s="7">
        <v>45888</v>
      </c>
      <c r="X1945" s="6">
        <f t="shared" ref="X1945:X1958" si="282">IF(W1945="", "", W1945-M1945)</f>
        <v>1</v>
      </c>
      <c r="Y1945" s="6" t="str">
        <f t="shared" ref="Y1945:Y1958" si="283">IF(M1945="", "", TEXT(M1945, "dddd"))</f>
        <v>Monday</v>
      </c>
      <c r="Z1945" s="6" t="str">
        <f t="shared" ref="Z1945:Z1958" si="284">IF(W1945="", "", TEXT(W1945, "dddd"))</f>
        <v>Tuesday</v>
      </c>
    </row>
    <row r="1946" spans="1:26" x14ac:dyDescent="0.25">
      <c r="A1946" s="6">
        <f t="shared" si="279"/>
        <v>1945</v>
      </c>
      <c r="B1946" s="6" t="s">
        <v>2398</v>
      </c>
      <c r="C1946" s="7">
        <v>45877</v>
      </c>
      <c r="D1946" s="7">
        <v>45885</v>
      </c>
      <c r="E1946" s="24">
        <v>189.75</v>
      </c>
      <c r="F1946" s="26">
        <f t="shared" si="280"/>
        <v>189.75</v>
      </c>
      <c r="G1946" s="8">
        <v>846108</v>
      </c>
      <c r="H1946" s="8"/>
      <c r="I1946" s="8">
        <v>1</v>
      </c>
      <c r="J1946" s="8">
        <v>1</v>
      </c>
      <c r="K1946" s="8">
        <f t="shared" si="281"/>
        <v>0</v>
      </c>
      <c r="L1946" s="6" t="s">
        <v>2453</v>
      </c>
      <c r="M1946" s="7">
        <v>45887</v>
      </c>
      <c r="N1946" s="9">
        <v>26565</v>
      </c>
      <c r="O1946" s="6" t="s">
        <v>627</v>
      </c>
      <c r="P1946" s="54">
        <v>58154519640</v>
      </c>
      <c r="Q1946" s="54" t="s">
        <v>46</v>
      </c>
      <c r="R1946" s="10">
        <v>4</v>
      </c>
      <c r="S1946" s="40"/>
      <c r="T1946" s="6" t="s">
        <v>24</v>
      </c>
      <c r="U1946" s="6" t="str">
        <f>VLOOKUP(O1946,'Customer List'!B:C,2,)</f>
        <v>Hyderabad</v>
      </c>
      <c r="V1946" s="47"/>
      <c r="W1946" s="7">
        <v>45888</v>
      </c>
      <c r="X1946" s="6">
        <f t="shared" si="282"/>
        <v>1</v>
      </c>
      <c r="Y1946" s="6" t="str">
        <f t="shared" si="283"/>
        <v>Monday</v>
      </c>
      <c r="Z1946" s="6" t="str">
        <f t="shared" si="284"/>
        <v>Tuesday</v>
      </c>
    </row>
    <row r="1947" spans="1:26" x14ac:dyDescent="0.25">
      <c r="A1947" s="6">
        <f t="shared" si="279"/>
        <v>1946</v>
      </c>
      <c r="B1947" s="6" t="s">
        <v>2398</v>
      </c>
      <c r="C1947" s="7">
        <v>45877</v>
      </c>
      <c r="D1947" s="7">
        <v>45885</v>
      </c>
      <c r="E1947" s="24">
        <v>138.6</v>
      </c>
      <c r="F1947" s="26">
        <f t="shared" si="280"/>
        <v>138.6</v>
      </c>
      <c r="G1947" s="8">
        <v>946603</v>
      </c>
      <c r="H1947" s="8"/>
      <c r="I1947" s="8">
        <v>1</v>
      </c>
      <c r="J1947" s="8">
        <v>1</v>
      </c>
      <c r="K1947" s="8">
        <f t="shared" si="281"/>
        <v>0</v>
      </c>
      <c r="L1947" s="6" t="s">
        <v>2523</v>
      </c>
      <c r="M1947" s="7">
        <v>45891</v>
      </c>
      <c r="N1947" s="9">
        <v>16929</v>
      </c>
      <c r="O1947" s="6" t="s">
        <v>48</v>
      </c>
      <c r="P1947" s="54"/>
      <c r="Q1947" s="54"/>
      <c r="R1947" s="10">
        <v>4</v>
      </c>
      <c r="S1947" s="40"/>
      <c r="T1947" s="6" t="s">
        <v>24</v>
      </c>
      <c r="U1947" s="6" t="str">
        <f>VLOOKUP(O1947,'Customer List'!B:C,2,)</f>
        <v>Faridabad</v>
      </c>
      <c r="V1947" s="47"/>
      <c r="W1947" s="7"/>
      <c r="X1947" s="6" t="str">
        <f t="shared" si="282"/>
        <v/>
      </c>
      <c r="Y1947" s="6" t="str">
        <f t="shared" si="283"/>
        <v>Friday</v>
      </c>
      <c r="Z1947" s="6" t="str">
        <f t="shared" si="284"/>
        <v/>
      </c>
    </row>
    <row r="1948" spans="1:26" x14ac:dyDescent="0.25">
      <c r="A1948" s="6">
        <f t="shared" si="279"/>
        <v>1947</v>
      </c>
      <c r="B1948" s="6">
        <v>195103</v>
      </c>
      <c r="C1948" s="7">
        <v>45883</v>
      </c>
      <c r="D1948" s="7">
        <v>45887</v>
      </c>
      <c r="E1948" s="24">
        <v>204</v>
      </c>
      <c r="F1948" s="26">
        <f t="shared" si="280"/>
        <v>612</v>
      </c>
      <c r="G1948" s="8" t="s">
        <v>2399</v>
      </c>
      <c r="H1948" s="8"/>
      <c r="I1948" s="8">
        <v>3</v>
      </c>
      <c r="J1948" s="8">
        <v>3</v>
      </c>
      <c r="K1948" s="8">
        <f t="shared" si="281"/>
        <v>0</v>
      </c>
      <c r="L1948" s="6" t="s">
        <v>2456</v>
      </c>
      <c r="M1948" s="7">
        <v>45888</v>
      </c>
      <c r="N1948" s="9">
        <v>101835</v>
      </c>
      <c r="O1948" s="6" t="s">
        <v>2419</v>
      </c>
      <c r="P1948" s="54">
        <v>58154568846</v>
      </c>
      <c r="Q1948" s="54" t="s">
        <v>46</v>
      </c>
      <c r="R1948" s="10">
        <v>4</v>
      </c>
      <c r="S1948" s="40"/>
      <c r="T1948" s="6" t="s">
        <v>2400</v>
      </c>
      <c r="U1948" s="6" t="str">
        <f>VLOOKUP(O1948,'Customer List'!B:C,2,)</f>
        <v>pune</v>
      </c>
      <c r="V1948" s="47"/>
      <c r="W1948" s="7">
        <v>45889</v>
      </c>
      <c r="X1948" s="6">
        <f t="shared" si="282"/>
        <v>1</v>
      </c>
      <c r="Y1948" s="6" t="str">
        <f t="shared" si="283"/>
        <v>Tuesday</v>
      </c>
      <c r="Z1948" s="6" t="str">
        <f t="shared" si="284"/>
        <v>Wednesday</v>
      </c>
    </row>
    <row r="1949" spans="1:26" x14ac:dyDescent="0.25">
      <c r="A1949" s="6">
        <f t="shared" si="279"/>
        <v>1948</v>
      </c>
      <c r="B1949" s="6">
        <v>65875</v>
      </c>
      <c r="C1949" s="7">
        <v>45882</v>
      </c>
      <c r="D1949" s="7">
        <v>45887</v>
      </c>
      <c r="E1949" s="24">
        <v>25</v>
      </c>
      <c r="F1949" s="26">
        <f t="shared" si="280"/>
        <v>100</v>
      </c>
      <c r="G1949" s="8" t="s">
        <v>2093</v>
      </c>
      <c r="H1949" s="8"/>
      <c r="I1949" s="8">
        <v>4</v>
      </c>
      <c r="J1949" s="8">
        <v>4</v>
      </c>
      <c r="K1949" s="8">
        <f t="shared" si="281"/>
        <v>0</v>
      </c>
      <c r="L1949" s="6" t="s">
        <v>2463</v>
      </c>
      <c r="M1949" s="7">
        <v>45888</v>
      </c>
      <c r="N1949" s="9">
        <v>14000</v>
      </c>
      <c r="O1949" s="6" t="s">
        <v>2094</v>
      </c>
      <c r="P1949" s="54">
        <v>58154569045</v>
      </c>
      <c r="Q1949" s="54" t="s">
        <v>46</v>
      </c>
      <c r="R1949" s="10" t="s">
        <v>305</v>
      </c>
      <c r="S1949" s="40"/>
      <c r="T1949" s="6" t="s">
        <v>2561</v>
      </c>
      <c r="U1949" s="6" t="str">
        <f>VLOOKUP(O1949,'Customer List'!B:C,2,)</f>
        <v>Kolkata</v>
      </c>
      <c r="V1949" s="47"/>
      <c r="W1949" s="7"/>
      <c r="X1949" s="6" t="str">
        <f t="shared" si="282"/>
        <v/>
      </c>
      <c r="Y1949" s="6" t="str">
        <f t="shared" si="283"/>
        <v>Tuesday</v>
      </c>
      <c r="Z1949" s="6" t="str">
        <f t="shared" si="284"/>
        <v/>
      </c>
    </row>
    <row r="1950" spans="1:26" x14ac:dyDescent="0.25">
      <c r="A1950" s="6">
        <f t="shared" si="279"/>
        <v>1949</v>
      </c>
      <c r="B1950" s="6" t="s">
        <v>2402</v>
      </c>
      <c r="C1950" s="7">
        <v>45882</v>
      </c>
      <c r="D1950" s="7">
        <v>45885</v>
      </c>
      <c r="E1950" s="24">
        <v>44</v>
      </c>
      <c r="F1950" s="26">
        <f t="shared" si="280"/>
        <v>88</v>
      </c>
      <c r="G1950" s="8" t="s">
        <v>2403</v>
      </c>
      <c r="H1950" s="8"/>
      <c r="I1950" s="8">
        <v>2</v>
      </c>
      <c r="J1950" s="8">
        <v>2</v>
      </c>
      <c r="K1950" s="8">
        <f t="shared" si="281"/>
        <v>0</v>
      </c>
      <c r="L1950" s="6" t="s">
        <v>2472</v>
      </c>
      <c r="M1950" s="7">
        <v>45888</v>
      </c>
      <c r="N1950" s="9">
        <v>11625</v>
      </c>
      <c r="O1950" s="6" t="s">
        <v>631</v>
      </c>
      <c r="P1950" s="54" t="s">
        <v>2096</v>
      </c>
      <c r="Q1950" s="54" t="s">
        <v>643</v>
      </c>
      <c r="R1950" s="10">
        <v>-20</v>
      </c>
      <c r="S1950" s="40"/>
      <c r="T1950" s="6" t="s">
        <v>2407</v>
      </c>
      <c r="U1950" s="6" t="str">
        <f>VLOOKUP(O1950,'Customer List'!B:C,2,)</f>
        <v>Delhi</v>
      </c>
      <c r="V1950" s="47"/>
      <c r="W1950" s="7"/>
      <c r="X1950" s="6" t="str">
        <f t="shared" si="282"/>
        <v/>
      </c>
      <c r="Y1950" s="6" t="str">
        <f t="shared" si="283"/>
        <v>Tuesday</v>
      </c>
      <c r="Z1950" s="6" t="str">
        <f t="shared" si="284"/>
        <v/>
      </c>
    </row>
    <row r="1951" spans="1:26" x14ac:dyDescent="0.25">
      <c r="A1951" s="6">
        <f t="shared" si="279"/>
        <v>1950</v>
      </c>
      <c r="B1951" s="6" t="s">
        <v>2402</v>
      </c>
      <c r="C1951" s="7">
        <v>45882</v>
      </c>
      <c r="D1951" s="7">
        <v>45885</v>
      </c>
      <c r="E1951" s="24">
        <v>78.400000000000006</v>
      </c>
      <c r="F1951" s="26">
        <f t="shared" si="280"/>
        <v>78.400000000000006</v>
      </c>
      <c r="G1951" s="8" t="s">
        <v>2404</v>
      </c>
      <c r="H1951" s="8"/>
      <c r="I1951" s="8">
        <v>1</v>
      </c>
      <c r="J1951" s="8">
        <v>1</v>
      </c>
      <c r="K1951" s="8">
        <f t="shared" si="281"/>
        <v>0</v>
      </c>
      <c r="L1951" s="6" t="s">
        <v>2458</v>
      </c>
      <c r="M1951" s="7">
        <v>45888</v>
      </c>
      <c r="N1951" s="9">
        <v>11392.5</v>
      </c>
      <c r="O1951" s="6" t="s">
        <v>2415</v>
      </c>
      <c r="P1951" s="54">
        <v>58154567973</v>
      </c>
      <c r="Q1951" s="54" t="s">
        <v>46</v>
      </c>
      <c r="R1951" s="10">
        <v>-20</v>
      </c>
      <c r="S1951" s="40"/>
      <c r="T1951" s="6" t="s">
        <v>2407</v>
      </c>
      <c r="U1951" s="6" t="str">
        <f>VLOOKUP(O1951,'Customer List'!B:C,2,)</f>
        <v>Vellore</v>
      </c>
      <c r="V1951" s="47"/>
      <c r="W1951" s="7">
        <v>45890</v>
      </c>
      <c r="X1951" s="6">
        <f t="shared" si="282"/>
        <v>2</v>
      </c>
      <c r="Y1951" s="6" t="str">
        <f t="shared" si="283"/>
        <v>Tuesday</v>
      </c>
      <c r="Z1951" s="6" t="str">
        <f t="shared" si="284"/>
        <v>Thursday</v>
      </c>
    </row>
    <row r="1952" spans="1:26" x14ac:dyDescent="0.25">
      <c r="A1952" s="6">
        <f t="shared" si="279"/>
        <v>1951</v>
      </c>
      <c r="B1952" s="6" t="s">
        <v>2402</v>
      </c>
      <c r="C1952" s="7">
        <v>45882</v>
      </c>
      <c r="D1952" s="7">
        <v>45885</v>
      </c>
      <c r="E1952" s="24">
        <v>141.6</v>
      </c>
      <c r="F1952" s="26">
        <f t="shared" si="280"/>
        <v>283.2</v>
      </c>
      <c r="G1952" s="8" t="s">
        <v>2405</v>
      </c>
      <c r="H1952" s="8"/>
      <c r="I1952" s="8">
        <v>2</v>
      </c>
      <c r="J1952" s="8">
        <v>2</v>
      </c>
      <c r="K1952" s="8">
        <f t="shared" si="281"/>
        <v>0</v>
      </c>
      <c r="L1952" s="6" t="s">
        <v>2450</v>
      </c>
      <c r="M1952" s="7">
        <v>45887</v>
      </c>
      <c r="N1952" s="9">
        <v>41152.5</v>
      </c>
      <c r="O1952" s="6" t="s">
        <v>2418</v>
      </c>
      <c r="P1952" s="54">
        <v>58154519743</v>
      </c>
      <c r="Q1952" s="54" t="s">
        <v>46</v>
      </c>
      <c r="R1952" s="10">
        <v>-20</v>
      </c>
      <c r="S1952" s="40"/>
      <c r="T1952" s="6" t="s">
        <v>2407</v>
      </c>
      <c r="U1952" s="6" t="str">
        <f>VLOOKUP(O1952,'Customer List'!B:C,2,)</f>
        <v>Thane</v>
      </c>
      <c r="V1952" s="47"/>
      <c r="W1952" s="7">
        <v>45888</v>
      </c>
      <c r="X1952" s="6">
        <f t="shared" si="282"/>
        <v>1</v>
      </c>
      <c r="Y1952" s="6" t="str">
        <f t="shared" si="283"/>
        <v>Monday</v>
      </c>
      <c r="Z1952" s="6" t="str">
        <f t="shared" si="284"/>
        <v>Tuesday</v>
      </c>
    </row>
    <row r="1953" spans="1:26" x14ac:dyDescent="0.25">
      <c r="A1953" s="6">
        <f t="shared" si="279"/>
        <v>1952</v>
      </c>
      <c r="B1953" s="6" t="s">
        <v>2402</v>
      </c>
      <c r="C1953" s="7">
        <v>45882</v>
      </c>
      <c r="D1953" s="7">
        <v>45885</v>
      </c>
      <c r="E1953" s="24">
        <v>169.6</v>
      </c>
      <c r="F1953" s="26">
        <f t="shared" si="280"/>
        <v>508.79999999999995</v>
      </c>
      <c r="G1953" s="8" t="s">
        <v>2406</v>
      </c>
      <c r="H1953" s="8"/>
      <c r="I1953" s="8">
        <v>3</v>
      </c>
      <c r="J1953" s="8">
        <v>3</v>
      </c>
      <c r="K1953" s="8">
        <f t="shared" si="281"/>
        <v>0</v>
      </c>
      <c r="L1953" s="6" t="s">
        <v>2449</v>
      </c>
      <c r="M1953" s="7">
        <v>45887</v>
      </c>
      <c r="N1953" s="9">
        <v>73935</v>
      </c>
      <c r="O1953" s="6" t="s">
        <v>627</v>
      </c>
      <c r="P1953" s="54">
        <v>58154519640</v>
      </c>
      <c r="Q1953" s="54" t="s">
        <v>46</v>
      </c>
      <c r="R1953" s="10">
        <v>-20</v>
      </c>
      <c r="S1953" s="40"/>
      <c r="T1953" s="6" t="s">
        <v>2407</v>
      </c>
      <c r="U1953" s="6" t="str">
        <f>VLOOKUP(O1953,'Customer List'!B:C,2,)</f>
        <v>Hyderabad</v>
      </c>
      <c r="V1953" s="47"/>
      <c r="W1953" s="7">
        <v>45888</v>
      </c>
      <c r="X1953" s="6">
        <f t="shared" si="282"/>
        <v>1</v>
      </c>
      <c r="Y1953" s="6" t="str">
        <f t="shared" si="283"/>
        <v>Monday</v>
      </c>
      <c r="Z1953" s="6" t="str">
        <f t="shared" si="284"/>
        <v>Tuesday</v>
      </c>
    </row>
    <row r="1954" spans="1:26" x14ac:dyDescent="0.25">
      <c r="A1954" s="6">
        <f t="shared" si="279"/>
        <v>1953</v>
      </c>
      <c r="B1954" s="6" t="s">
        <v>2408</v>
      </c>
      <c r="C1954" s="7">
        <v>45882</v>
      </c>
      <c r="D1954" s="7">
        <v>45885</v>
      </c>
      <c r="E1954" s="24">
        <v>31.2</v>
      </c>
      <c r="F1954" s="26">
        <f t="shared" si="280"/>
        <v>31.2</v>
      </c>
      <c r="G1954" s="8" t="s">
        <v>2409</v>
      </c>
      <c r="H1954" s="8"/>
      <c r="I1954" s="8">
        <v>1</v>
      </c>
      <c r="J1954" s="8">
        <v>1</v>
      </c>
      <c r="K1954" s="8">
        <f t="shared" si="281"/>
        <v>0</v>
      </c>
      <c r="L1954" s="6" t="s">
        <v>2457</v>
      </c>
      <c r="M1954" s="7">
        <v>45888</v>
      </c>
      <c r="N1954" s="9">
        <v>4524</v>
      </c>
      <c r="O1954" s="6" t="s">
        <v>623</v>
      </c>
      <c r="P1954" s="54">
        <v>58154568194</v>
      </c>
      <c r="Q1954" s="54" t="s">
        <v>46</v>
      </c>
      <c r="R1954" s="10">
        <v>-20</v>
      </c>
      <c r="S1954" s="40"/>
      <c r="T1954" s="6" t="s">
        <v>526</v>
      </c>
      <c r="U1954" s="6" t="str">
        <f>VLOOKUP(O1954,'Customer List'!B:C,2,)</f>
        <v>Bhuvneshwar</v>
      </c>
      <c r="V1954" s="47"/>
      <c r="W1954" s="7">
        <v>45890</v>
      </c>
      <c r="X1954" s="6">
        <f t="shared" si="282"/>
        <v>2</v>
      </c>
      <c r="Y1954" s="6" t="str">
        <f t="shared" si="283"/>
        <v>Tuesday</v>
      </c>
      <c r="Z1954" s="6" t="str">
        <f t="shared" si="284"/>
        <v>Thursday</v>
      </c>
    </row>
    <row r="1955" spans="1:26" x14ac:dyDescent="0.25">
      <c r="A1955" s="6">
        <f t="shared" si="279"/>
        <v>1954</v>
      </c>
      <c r="B1955" s="6" t="s">
        <v>2410</v>
      </c>
      <c r="C1955" s="7">
        <v>45882</v>
      </c>
      <c r="D1955" s="7">
        <v>45885</v>
      </c>
      <c r="E1955" s="24">
        <v>380</v>
      </c>
      <c r="F1955" s="26">
        <f t="shared" si="280"/>
        <v>380</v>
      </c>
      <c r="G1955" s="8" t="s">
        <v>2411</v>
      </c>
      <c r="H1955" s="8"/>
      <c r="I1955" s="8">
        <v>1</v>
      </c>
      <c r="J1955" s="8">
        <v>1</v>
      </c>
      <c r="K1955" s="8">
        <f t="shared" si="281"/>
        <v>0</v>
      </c>
      <c r="L1955" s="6" t="s">
        <v>2461</v>
      </c>
      <c r="M1955" s="7">
        <v>45888</v>
      </c>
      <c r="N1955" s="9">
        <v>35815</v>
      </c>
      <c r="O1955" s="6" t="s">
        <v>45</v>
      </c>
      <c r="P1955" s="54">
        <v>58154568953</v>
      </c>
      <c r="Q1955" s="54" t="s">
        <v>46</v>
      </c>
      <c r="R1955" s="10">
        <v>-20</v>
      </c>
      <c r="S1955" s="40"/>
      <c r="T1955" s="6" t="s">
        <v>526</v>
      </c>
      <c r="U1955" s="6" t="str">
        <f>VLOOKUP(O1955,'Customer List'!B:C,2,)</f>
        <v>Pune</v>
      </c>
      <c r="V1955" s="47"/>
      <c r="W1955" s="7">
        <v>45892</v>
      </c>
      <c r="X1955" s="6">
        <f t="shared" si="282"/>
        <v>4</v>
      </c>
      <c r="Y1955" s="6" t="str">
        <f t="shared" si="283"/>
        <v>Tuesday</v>
      </c>
      <c r="Z1955" s="6" t="str">
        <f t="shared" si="284"/>
        <v>Saturday</v>
      </c>
    </row>
    <row r="1956" spans="1:26" x14ac:dyDescent="0.25">
      <c r="A1956" s="6">
        <f t="shared" si="279"/>
        <v>1955</v>
      </c>
      <c r="B1956" s="6" t="s">
        <v>2412</v>
      </c>
      <c r="C1956" s="7">
        <v>45882</v>
      </c>
      <c r="D1956" s="7">
        <v>45885</v>
      </c>
      <c r="E1956" s="24">
        <v>11.4</v>
      </c>
      <c r="F1956" s="26">
        <f t="shared" si="280"/>
        <v>57</v>
      </c>
      <c r="G1956" s="8" t="s">
        <v>2413</v>
      </c>
      <c r="H1956" s="8"/>
      <c r="I1956" s="8">
        <v>5</v>
      </c>
      <c r="J1956" s="8">
        <v>5</v>
      </c>
      <c r="K1956" s="8">
        <f t="shared" si="281"/>
        <v>0</v>
      </c>
      <c r="L1956" s="6" t="s">
        <v>2460</v>
      </c>
      <c r="M1956" s="7">
        <v>45888</v>
      </c>
      <c r="N1956" s="9">
        <v>9642.5</v>
      </c>
      <c r="O1956" s="6" t="s">
        <v>2415</v>
      </c>
      <c r="P1956" s="54">
        <v>58154567973</v>
      </c>
      <c r="Q1956" s="54" t="s">
        <v>46</v>
      </c>
      <c r="R1956" s="10">
        <v>-20</v>
      </c>
      <c r="S1956" s="40" t="s">
        <v>2459</v>
      </c>
      <c r="T1956" s="6" t="s">
        <v>526</v>
      </c>
      <c r="U1956" s="6" t="str">
        <f>VLOOKUP(O1956,'Customer List'!B:C,2,)</f>
        <v>Vellore</v>
      </c>
      <c r="V1956" s="47"/>
      <c r="W1956" s="7">
        <v>45890</v>
      </c>
      <c r="X1956" s="6">
        <f t="shared" si="282"/>
        <v>2</v>
      </c>
      <c r="Y1956" s="6" t="str">
        <f t="shared" si="283"/>
        <v>Tuesday</v>
      </c>
      <c r="Z1956" s="6" t="str">
        <f t="shared" si="284"/>
        <v>Thursday</v>
      </c>
    </row>
    <row r="1957" spans="1:26" x14ac:dyDescent="0.25">
      <c r="A1957" s="6">
        <f t="shared" si="279"/>
        <v>1956</v>
      </c>
      <c r="B1957" s="6" t="s">
        <v>2412</v>
      </c>
      <c r="C1957" s="7">
        <v>45882</v>
      </c>
      <c r="D1957" s="7">
        <v>45885</v>
      </c>
      <c r="E1957" s="24">
        <v>35</v>
      </c>
      <c r="F1957" s="26">
        <f t="shared" si="280"/>
        <v>35</v>
      </c>
      <c r="G1957" s="8" t="s">
        <v>2414</v>
      </c>
      <c r="H1957" s="8"/>
      <c r="I1957" s="8">
        <v>1</v>
      </c>
      <c r="J1957" s="8">
        <v>1</v>
      </c>
      <c r="K1957" s="8">
        <f t="shared" si="281"/>
        <v>0</v>
      </c>
      <c r="L1957" s="6" t="s">
        <v>2460</v>
      </c>
      <c r="M1957" s="7">
        <v>45888</v>
      </c>
      <c r="N1957" s="9">
        <v>5988.5</v>
      </c>
      <c r="O1957" s="6" t="s">
        <v>2415</v>
      </c>
      <c r="P1957" s="54">
        <v>58154567973</v>
      </c>
      <c r="Q1957" s="54" t="s">
        <v>46</v>
      </c>
      <c r="R1957" s="10">
        <v>-20</v>
      </c>
      <c r="S1957" s="40"/>
      <c r="T1957" s="6" t="s">
        <v>526</v>
      </c>
      <c r="U1957" s="6" t="str">
        <f>VLOOKUP(O1957,'Customer List'!B:C,2,)</f>
        <v>Vellore</v>
      </c>
      <c r="V1957" s="47"/>
      <c r="W1957" s="7">
        <v>45890</v>
      </c>
      <c r="X1957" s="6">
        <f t="shared" si="282"/>
        <v>2</v>
      </c>
      <c r="Y1957" s="6" t="str">
        <f t="shared" si="283"/>
        <v>Tuesday</v>
      </c>
      <c r="Z1957" s="6" t="str">
        <f t="shared" si="284"/>
        <v>Thursday</v>
      </c>
    </row>
    <row r="1958" spans="1:26" x14ac:dyDescent="0.25">
      <c r="A1958" s="6">
        <f t="shared" si="279"/>
        <v>1957</v>
      </c>
      <c r="B1958" s="6" t="s">
        <v>2416</v>
      </c>
      <c r="C1958" s="7">
        <v>45882</v>
      </c>
      <c r="D1958" s="7">
        <v>45885</v>
      </c>
      <c r="E1958" s="24">
        <v>35</v>
      </c>
      <c r="F1958" s="26">
        <f t="shared" ref="F1958:F2021" si="285">E1958*I1958</f>
        <v>35</v>
      </c>
      <c r="G1958" s="8" t="s">
        <v>2414</v>
      </c>
      <c r="H1958" s="8"/>
      <c r="I1958" s="8">
        <v>1</v>
      </c>
      <c r="J1958" s="8">
        <v>1</v>
      </c>
      <c r="K1958" s="8">
        <f t="shared" ref="K1958:K2021" si="286">I1958-J1958</f>
        <v>0</v>
      </c>
      <c r="L1958" s="6" t="s">
        <v>2462</v>
      </c>
      <c r="M1958" s="7">
        <v>45888</v>
      </c>
      <c r="N1958" s="9">
        <v>5560.75</v>
      </c>
      <c r="O1958" s="6" t="s">
        <v>627</v>
      </c>
      <c r="P1958" s="54">
        <v>58154568275</v>
      </c>
      <c r="Q1958" s="54" t="s">
        <v>46</v>
      </c>
      <c r="R1958" s="10">
        <v>-20</v>
      </c>
      <c r="S1958" s="40"/>
      <c r="T1958" s="6" t="s">
        <v>526</v>
      </c>
      <c r="U1958" s="6" t="str">
        <f>VLOOKUP(O1958,'Customer List'!B:C,2,)</f>
        <v>Hyderabad</v>
      </c>
      <c r="V1958" s="47"/>
      <c r="W1958" s="7">
        <v>45889</v>
      </c>
      <c r="X1958" s="6">
        <f t="shared" si="282"/>
        <v>1</v>
      </c>
      <c r="Y1958" s="6" t="str">
        <f t="shared" si="283"/>
        <v>Tuesday</v>
      </c>
      <c r="Z1958" s="6" t="str">
        <f t="shared" si="284"/>
        <v>Wednesday</v>
      </c>
    </row>
    <row r="1959" spans="1:26" x14ac:dyDescent="0.25">
      <c r="A1959" s="6">
        <f t="shared" si="279"/>
        <v>1958</v>
      </c>
      <c r="B1959" s="6" t="s">
        <v>2424</v>
      </c>
      <c r="C1959" s="7">
        <v>45881</v>
      </c>
      <c r="D1959" s="7">
        <v>45887</v>
      </c>
      <c r="E1959" s="24">
        <v>204.75</v>
      </c>
      <c r="F1959" s="26">
        <f t="shared" si="285"/>
        <v>204.75</v>
      </c>
      <c r="G1959" s="8">
        <v>100744</v>
      </c>
      <c r="H1959" s="8"/>
      <c r="I1959" s="8">
        <v>1</v>
      </c>
      <c r="J1959" s="8">
        <v>1</v>
      </c>
      <c r="K1959" s="8">
        <f t="shared" si="286"/>
        <v>0</v>
      </c>
      <c r="L1959" s="6" t="s">
        <v>2496</v>
      </c>
      <c r="M1959" s="7">
        <v>45890</v>
      </c>
      <c r="N1959" s="9">
        <v>24625.279999999999</v>
      </c>
      <c r="O1959" s="6" t="s">
        <v>55</v>
      </c>
      <c r="P1959" s="54"/>
      <c r="Q1959" s="54"/>
      <c r="R1959" s="10">
        <v>4</v>
      </c>
      <c r="S1959" s="40"/>
      <c r="T1959" s="6" t="s">
        <v>24</v>
      </c>
      <c r="U1959" s="6" t="str">
        <f>VLOOKUP(O1959,'Customer List'!B:C,2,)</f>
        <v>Delhi</v>
      </c>
      <c r="V1959" s="47"/>
      <c r="W1959" s="7"/>
      <c r="X1959" s="6" t="str">
        <f t="shared" ref="X1959:X1979" si="287">IF(W1959="", "", W1959-M1959)</f>
        <v/>
      </c>
      <c r="Y1959" s="6" t="str">
        <f t="shared" ref="Y1959:Y1979" si="288">IF(M1959="", "", TEXT(M1959, "dddd"))</f>
        <v>Thursday</v>
      </c>
      <c r="Z1959" s="6" t="str">
        <f t="shared" ref="Z1959:Z1979" si="289">IF(W1959="", "", TEXT(W1959, "dddd"))</f>
        <v/>
      </c>
    </row>
    <row r="1960" spans="1:26" x14ac:dyDescent="0.25">
      <c r="A1960" s="6">
        <f t="shared" si="279"/>
        <v>1959</v>
      </c>
      <c r="B1960" s="6" t="s">
        <v>2424</v>
      </c>
      <c r="C1960" s="7">
        <v>45881</v>
      </c>
      <c r="D1960" s="7">
        <v>45887</v>
      </c>
      <c r="E1960" s="24">
        <v>123.75</v>
      </c>
      <c r="F1960" s="26">
        <f t="shared" si="285"/>
        <v>123.75</v>
      </c>
      <c r="G1960" s="8">
        <v>101245</v>
      </c>
      <c r="H1960" s="8"/>
      <c r="I1960" s="8">
        <v>1</v>
      </c>
      <c r="J1960" s="8">
        <v>1</v>
      </c>
      <c r="K1960" s="8">
        <f t="shared" si="286"/>
        <v>0</v>
      </c>
      <c r="L1960" s="6" t="s">
        <v>2496</v>
      </c>
      <c r="M1960" s="7">
        <v>45890</v>
      </c>
      <c r="N1960" s="9">
        <v>14883.41</v>
      </c>
      <c r="O1960" s="6" t="s">
        <v>55</v>
      </c>
      <c r="P1960" s="54"/>
      <c r="Q1960" s="54"/>
      <c r="R1960" s="10">
        <v>4</v>
      </c>
      <c r="S1960" s="40"/>
      <c r="T1960" s="6" t="s">
        <v>24</v>
      </c>
      <c r="U1960" s="6" t="str">
        <f>VLOOKUP(O1960,'Customer List'!B:C,2,)</f>
        <v>Delhi</v>
      </c>
      <c r="V1960" s="47"/>
      <c r="W1960" s="7"/>
      <c r="X1960" s="6" t="str">
        <f t="shared" si="287"/>
        <v/>
      </c>
      <c r="Y1960" s="6" t="str">
        <f t="shared" si="288"/>
        <v>Thursday</v>
      </c>
      <c r="Z1960" s="6" t="str">
        <f t="shared" si="289"/>
        <v/>
      </c>
    </row>
    <row r="1961" spans="1:26" x14ac:dyDescent="0.25">
      <c r="A1961" s="6">
        <f t="shared" si="279"/>
        <v>1960</v>
      </c>
      <c r="B1961" s="6" t="s">
        <v>2424</v>
      </c>
      <c r="C1961" s="7">
        <v>45881</v>
      </c>
      <c r="D1961" s="7">
        <v>45887</v>
      </c>
      <c r="E1961" s="24">
        <v>65.8</v>
      </c>
      <c r="F1961" s="26">
        <f t="shared" si="285"/>
        <v>65.8</v>
      </c>
      <c r="G1961" s="8">
        <v>115526</v>
      </c>
      <c r="H1961" s="8"/>
      <c r="I1961" s="8">
        <v>1</v>
      </c>
      <c r="J1961" s="8">
        <v>1</v>
      </c>
      <c r="K1961" s="8">
        <f t="shared" si="286"/>
        <v>0</v>
      </c>
      <c r="L1961" s="6" t="s">
        <v>2496</v>
      </c>
      <c r="M1961" s="7">
        <v>45890</v>
      </c>
      <c r="N1961" s="9">
        <v>8479.0400000000009</v>
      </c>
      <c r="O1961" s="6" t="s">
        <v>55</v>
      </c>
      <c r="P1961" s="54"/>
      <c r="Q1961" s="54"/>
      <c r="R1961" s="10">
        <v>4</v>
      </c>
      <c r="S1961" s="40"/>
      <c r="T1961" s="6" t="s">
        <v>24</v>
      </c>
      <c r="U1961" s="6" t="str">
        <f>VLOOKUP(O1961,'Customer List'!B:C,2,)</f>
        <v>Delhi</v>
      </c>
      <c r="V1961" s="47"/>
      <c r="W1961" s="7"/>
      <c r="X1961" s="6" t="str">
        <f t="shared" si="287"/>
        <v/>
      </c>
      <c r="Y1961" s="6" t="str">
        <f t="shared" si="288"/>
        <v>Thursday</v>
      </c>
      <c r="Z1961" s="6" t="str">
        <f t="shared" si="289"/>
        <v/>
      </c>
    </row>
    <row r="1962" spans="1:26" x14ac:dyDescent="0.25">
      <c r="A1962" s="6">
        <f t="shared" si="279"/>
        <v>1961</v>
      </c>
      <c r="B1962" s="6" t="s">
        <v>2424</v>
      </c>
      <c r="C1962" s="7">
        <v>45881</v>
      </c>
      <c r="D1962" s="7">
        <v>45887</v>
      </c>
      <c r="E1962" s="24">
        <v>92.4</v>
      </c>
      <c r="F1962" s="26">
        <f t="shared" si="285"/>
        <v>92.4</v>
      </c>
      <c r="G1962" s="8">
        <v>116231</v>
      </c>
      <c r="H1962" s="8"/>
      <c r="I1962" s="8">
        <v>1</v>
      </c>
      <c r="J1962" s="8">
        <v>1</v>
      </c>
      <c r="K1962" s="8">
        <f t="shared" si="286"/>
        <v>0</v>
      </c>
      <c r="L1962" s="6" t="s">
        <v>2496</v>
      </c>
      <c r="M1962" s="7">
        <v>45890</v>
      </c>
      <c r="N1962" s="9">
        <v>11906.73</v>
      </c>
      <c r="O1962" s="6" t="s">
        <v>55</v>
      </c>
      <c r="P1962" s="54"/>
      <c r="Q1962" s="54"/>
      <c r="R1962" s="10">
        <v>4</v>
      </c>
      <c r="S1962" s="40"/>
      <c r="T1962" s="6" t="s">
        <v>24</v>
      </c>
      <c r="U1962" s="6" t="str">
        <f>VLOOKUP(O1962,'Customer List'!B:C,2,)</f>
        <v>Delhi</v>
      </c>
      <c r="V1962" s="47"/>
      <c r="W1962" s="7"/>
      <c r="X1962" s="6" t="str">
        <f t="shared" si="287"/>
        <v/>
      </c>
      <c r="Y1962" s="6" t="str">
        <f t="shared" si="288"/>
        <v>Thursday</v>
      </c>
      <c r="Z1962" s="6" t="str">
        <f t="shared" si="289"/>
        <v/>
      </c>
    </row>
    <row r="1963" spans="1:26" x14ac:dyDescent="0.25">
      <c r="A1963" s="6">
        <f t="shared" si="279"/>
        <v>1962</v>
      </c>
      <c r="B1963" s="6" t="s">
        <v>2424</v>
      </c>
      <c r="C1963" s="7">
        <v>45881</v>
      </c>
      <c r="D1963" s="7">
        <v>45887</v>
      </c>
      <c r="E1963" s="24">
        <v>219.8</v>
      </c>
      <c r="F1963" s="26">
        <f t="shared" si="285"/>
        <v>219.8</v>
      </c>
      <c r="G1963" s="8">
        <v>119310</v>
      </c>
      <c r="H1963" s="8"/>
      <c r="I1963" s="8">
        <v>1</v>
      </c>
      <c r="J1963" s="8">
        <v>1</v>
      </c>
      <c r="K1963" s="8">
        <f t="shared" si="286"/>
        <v>0</v>
      </c>
      <c r="L1963" s="6" t="s">
        <v>2497</v>
      </c>
      <c r="M1963" s="7">
        <v>45890</v>
      </c>
      <c r="N1963" s="9">
        <v>28323.59</v>
      </c>
      <c r="O1963" s="6" t="s">
        <v>55</v>
      </c>
      <c r="P1963" s="54"/>
      <c r="Q1963" s="54"/>
      <c r="R1963" s="10">
        <v>4</v>
      </c>
      <c r="S1963" s="40"/>
      <c r="T1963" s="6" t="s">
        <v>24</v>
      </c>
      <c r="U1963" s="6" t="str">
        <f>VLOOKUP(O1963,'Customer List'!B:C,2,)</f>
        <v>Delhi</v>
      </c>
      <c r="V1963" s="47"/>
      <c r="W1963" s="7"/>
      <c r="X1963" s="6" t="str">
        <f t="shared" si="287"/>
        <v/>
      </c>
      <c r="Y1963" s="6" t="str">
        <f t="shared" si="288"/>
        <v>Thursday</v>
      </c>
      <c r="Z1963" s="6" t="str">
        <f t="shared" si="289"/>
        <v/>
      </c>
    </row>
    <row r="1964" spans="1:26" x14ac:dyDescent="0.25">
      <c r="A1964" s="6">
        <f t="shared" si="279"/>
        <v>1963</v>
      </c>
      <c r="B1964" s="6" t="s">
        <v>2424</v>
      </c>
      <c r="C1964" s="7">
        <v>45881</v>
      </c>
      <c r="D1964" s="7">
        <v>45887</v>
      </c>
      <c r="E1964" s="24">
        <v>70.7</v>
      </c>
      <c r="F1964" s="26">
        <f t="shared" si="285"/>
        <v>70.7</v>
      </c>
      <c r="G1964" s="8">
        <v>120411</v>
      </c>
      <c r="H1964" s="8"/>
      <c r="I1964" s="8">
        <v>1</v>
      </c>
      <c r="J1964" s="8">
        <v>1</v>
      </c>
      <c r="K1964" s="8">
        <f t="shared" si="286"/>
        <v>0</v>
      </c>
      <c r="L1964" s="6" t="s">
        <v>2496</v>
      </c>
      <c r="M1964" s="7">
        <v>45890</v>
      </c>
      <c r="N1964" s="9">
        <v>9110.4500000000007</v>
      </c>
      <c r="O1964" s="6" t="s">
        <v>55</v>
      </c>
      <c r="P1964" s="54"/>
      <c r="Q1964" s="54"/>
      <c r="R1964" s="10">
        <v>4</v>
      </c>
      <c r="S1964" s="40"/>
      <c r="T1964" s="6" t="s">
        <v>24</v>
      </c>
      <c r="U1964" s="6" t="str">
        <f>VLOOKUP(O1964,'Customer List'!B:C,2,)</f>
        <v>Delhi</v>
      </c>
      <c r="V1964" s="47"/>
      <c r="W1964" s="7"/>
      <c r="X1964" s="6" t="str">
        <f t="shared" si="287"/>
        <v/>
      </c>
      <c r="Y1964" s="6" t="str">
        <f t="shared" si="288"/>
        <v>Thursday</v>
      </c>
      <c r="Z1964" s="6" t="str">
        <f t="shared" si="289"/>
        <v/>
      </c>
    </row>
    <row r="1965" spans="1:26" x14ac:dyDescent="0.25">
      <c r="A1965" s="6">
        <f t="shared" si="279"/>
        <v>1964</v>
      </c>
      <c r="B1965" s="6" t="s">
        <v>2424</v>
      </c>
      <c r="C1965" s="7">
        <v>45881</v>
      </c>
      <c r="D1965" s="7">
        <v>45887</v>
      </c>
      <c r="E1965" s="24">
        <v>90.3</v>
      </c>
      <c r="F1965" s="26">
        <f t="shared" si="285"/>
        <v>90.3</v>
      </c>
      <c r="G1965" s="8">
        <v>121119</v>
      </c>
      <c r="H1965" s="8"/>
      <c r="I1965" s="8">
        <v>1</v>
      </c>
      <c r="J1965" s="8">
        <v>1</v>
      </c>
      <c r="K1965" s="8">
        <f t="shared" si="286"/>
        <v>0</v>
      </c>
      <c r="L1965" s="6" t="s">
        <v>2496</v>
      </c>
      <c r="M1965" s="7">
        <v>45890</v>
      </c>
      <c r="N1965" s="9">
        <v>11636.12</v>
      </c>
      <c r="O1965" s="6" t="s">
        <v>55</v>
      </c>
      <c r="P1965" s="54"/>
      <c r="Q1965" s="54"/>
      <c r="R1965" s="10">
        <v>4</v>
      </c>
      <c r="S1965" s="40"/>
      <c r="T1965" s="6" t="s">
        <v>24</v>
      </c>
      <c r="U1965" s="6" t="str">
        <f>VLOOKUP(O1965,'Customer List'!B:C,2,)</f>
        <v>Delhi</v>
      </c>
      <c r="V1965" s="47"/>
      <c r="W1965" s="7"/>
      <c r="X1965" s="6" t="str">
        <f t="shared" si="287"/>
        <v/>
      </c>
      <c r="Y1965" s="6" t="str">
        <f t="shared" si="288"/>
        <v>Thursday</v>
      </c>
      <c r="Z1965" s="6" t="str">
        <f t="shared" si="289"/>
        <v/>
      </c>
    </row>
    <row r="1966" spans="1:26" x14ac:dyDescent="0.25">
      <c r="A1966" s="6">
        <f t="shared" si="279"/>
        <v>1965</v>
      </c>
      <c r="B1966" s="6" t="s">
        <v>2424</v>
      </c>
      <c r="C1966" s="7">
        <v>45881</v>
      </c>
      <c r="D1966" s="7">
        <v>45887</v>
      </c>
      <c r="E1966" s="24">
        <v>249.75</v>
      </c>
      <c r="F1966" s="26">
        <f t="shared" si="285"/>
        <v>249.75</v>
      </c>
      <c r="G1966" s="8">
        <v>127039</v>
      </c>
      <c r="H1966" s="8"/>
      <c r="I1966" s="8">
        <v>1</v>
      </c>
      <c r="J1966" s="8">
        <v>1</v>
      </c>
      <c r="K1966" s="8">
        <f t="shared" si="286"/>
        <v>0</v>
      </c>
      <c r="L1966" s="6" t="s">
        <v>2496</v>
      </c>
      <c r="M1966" s="7">
        <v>45890</v>
      </c>
      <c r="N1966" s="9">
        <v>30037.43</v>
      </c>
      <c r="O1966" s="6" t="s">
        <v>55</v>
      </c>
      <c r="P1966" s="54"/>
      <c r="Q1966" s="54"/>
      <c r="R1966" s="10">
        <v>4</v>
      </c>
      <c r="S1966" s="40"/>
      <c r="T1966" s="6" t="s">
        <v>24</v>
      </c>
      <c r="U1966" s="6" t="str">
        <f>VLOOKUP(O1966,'Customer List'!B:C,2,)</f>
        <v>Delhi</v>
      </c>
      <c r="V1966" s="47"/>
      <c r="W1966" s="7"/>
      <c r="X1966" s="6" t="str">
        <f t="shared" si="287"/>
        <v/>
      </c>
      <c r="Y1966" s="6" t="str">
        <f t="shared" si="288"/>
        <v>Thursday</v>
      </c>
      <c r="Z1966" s="6" t="str">
        <f t="shared" si="289"/>
        <v/>
      </c>
    </row>
    <row r="1967" spans="1:26" x14ac:dyDescent="0.25">
      <c r="A1967" s="6">
        <f t="shared" si="279"/>
        <v>1966</v>
      </c>
      <c r="B1967" s="6" t="s">
        <v>2424</v>
      </c>
      <c r="C1967" s="7">
        <v>45881</v>
      </c>
      <c r="D1967" s="7">
        <v>45887</v>
      </c>
      <c r="E1967" s="24">
        <v>86.8</v>
      </c>
      <c r="F1967" s="26">
        <f t="shared" si="285"/>
        <v>86.8</v>
      </c>
      <c r="G1967" s="8">
        <v>128023</v>
      </c>
      <c r="H1967" s="8"/>
      <c r="I1967" s="8">
        <v>1</v>
      </c>
      <c r="J1967" s="8">
        <v>1</v>
      </c>
      <c r="K1967" s="8">
        <f t="shared" si="286"/>
        <v>0</v>
      </c>
      <c r="L1967" s="6" t="s">
        <v>2496</v>
      </c>
      <c r="M1967" s="7">
        <v>45890</v>
      </c>
      <c r="N1967" s="9">
        <v>11185.11</v>
      </c>
      <c r="O1967" s="6" t="s">
        <v>55</v>
      </c>
      <c r="P1967" s="54"/>
      <c r="Q1967" s="54"/>
      <c r="R1967" s="10">
        <v>4</v>
      </c>
      <c r="S1967" s="40"/>
      <c r="T1967" s="6" t="s">
        <v>24</v>
      </c>
      <c r="U1967" s="6" t="str">
        <f>VLOOKUP(O1967,'Customer List'!B:C,2,)</f>
        <v>Delhi</v>
      </c>
      <c r="V1967" s="47"/>
      <c r="W1967" s="7"/>
      <c r="X1967" s="6" t="str">
        <f t="shared" si="287"/>
        <v/>
      </c>
      <c r="Y1967" s="6" t="str">
        <f t="shared" si="288"/>
        <v>Thursday</v>
      </c>
      <c r="Z1967" s="6" t="str">
        <f t="shared" si="289"/>
        <v/>
      </c>
    </row>
    <row r="1968" spans="1:26" x14ac:dyDescent="0.25">
      <c r="A1968" s="6">
        <f t="shared" si="279"/>
        <v>1967</v>
      </c>
      <c r="B1968" s="6" t="s">
        <v>2424</v>
      </c>
      <c r="C1968" s="7">
        <v>45881</v>
      </c>
      <c r="D1968" s="7">
        <v>45887</v>
      </c>
      <c r="E1968" s="24">
        <v>186.9</v>
      </c>
      <c r="F1968" s="26">
        <f t="shared" si="285"/>
        <v>186.9</v>
      </c>
      <c r="G1968" s="8">
        <v>135908</v>
      </c>
      <c r="H1968" s="8"/>
      <c r="I1968" s="8">
        <v>1</v>
      </c>
      <c r="J1968" s="8">
        <v>1</v>
      </c>
      <c r="K1968" s="8">
        <f t="shared" si="286"/>
        <v>0</v>
      </c>
      <c r="L1968" s="6" t="s">
        <v>2499</v>
      </c>
      <c r="M1968" s="7">
        <v>45890</v>
      </c>
      <c r="N1968" s="9">
        <v>24084.07</v>
      </c>
      <c r="O1968" s="6" t="s">
        <v>55</v>
      </c>
      <c r="P1968" s="54"/>
      <c r="Q1968" s="54"/>
      <c r="R1968" s="10">
        <v>4</v>
      </c>
      <c r="S1968" s="40"/>
      <c r="T1968" s="6" t="s">
        <v>24</v>
      </c>
      <c r="U1968" s="6" t="str">
        <f>VLOOKUP(O1968,'Customer List'!B:C,2,)</f>
        <v>Delhi</v>
      </c>
      <c r="V1968" s="47"/>
      <c r="W1968" s="7"/>
      <c r="X1968" s="6" t="str">
        <f t="shared" si="287"/>
        <v/>
      </c>
      <c r="Y1968" s="6" t="str">
        <f t="shared" si="288"/>
        <v>Thursday</v>
      </c>
      <c r="Z1968" s="6" t="str">
        <f t="shared" si="289"/>
        <v/>
      </c>
    </row>
    <row r="1969" spans="1:26" x14ac:dyDescent="0.25">
      <c r="A1969" s="6">
        <f t="shared" si="279"/>
        <v>1968</v>
      </c>
      <c r="B1969" s="6" t="s">
        <v>2424</v>
      </c>
      <c r="C1969" s="7">
        <v>45881</v>
      </c>
      <c r="D1969" s="7">
        <v>45887</v>
      </c>
      <c r="E1969" s="24">
        <v>123.9</v>
      </c>
      <c r="F1969" s="26">
        <f t="shared" si="285"/>
        <v>123.9</v>
      </c>
      <c r="G1969" s="8">
        <v>157604</v>
      </c>
      <c r="H1969" s="8"/>
      <c r="I1969" s="8">
        <v>1</v>
      </c>
      <c r="J1969" s="8">
        <v>1</v>
      </c>
      <c r="K1969" s="8">
        <f t="shared" si="286"/>
        <v>0</v>
      </c>
      <c r="L1969" s="6" t="s">
        <v>2497</v>
      </c>
      <c r="M1969" s="7">
        <v>45890</v>
      </c>
      <c r="N1969" s="9">
        <v>15965.84</v>
      </c>
      <c r="O1969" s="6" t="s">
        <v>55</v>
      </c>
      <c r="P1969" s="54"/>
      <c r="Q1969" s="54"/>
      <c r="R1969" s="10">
        <v>4</v>
      </c>
      <c r="S1969" s="40"/>
      <c r="T1969" s="6" t="s">
        <v>24</v>
      </c>
      <c r="U1969" s="6" t="str">
        <f>VLOOKUP(O1969,'Customer List'!B:C,2,)</f>
        <v>Delhi</v>
      </c>
      <c r="V1969" s="47"/>
      <c r="W1969" s="7"/>
      <c r="X1969" s="6" t="str">
        <f t="shared" si="287"/>
        <v/>
      </c>
      <c r="Y1969" s="6" t="str">
        <f t="shared" si="288"/>
        <v>Thursday</v>
      </c>
      <c r="Z1969" s="6" t="str">
        <f t="shared" si="289"/>
        <v/>
      </c>
    </row>
    <row r="1970" spans="1:26" x14ac:dyDescent="0.25">
      <c r="A1970" s="6">
        <f t="shared" si="279"/>
        <v>1969</v>
      </c>
      <c r="B1970" s="6" t="s">
        <v>2424</v>
      </c>
      <c r="C1970" s="7">
        <v>45881</v>
      </c>
      <c r="D1970" s="7">
        <v>45887</v>
      </c>
      <c r="E1970" s="24">
        <v>161.69999999999999</v>
      </c>
      <c r="F1970" s="26">
        <f t="shared" si="285"/>
        <v>161.69999999999999</v>
      </c>
      <c r="G1970" s="8">
        <v>160204</v>
      </c>
      <c r="H1970" s="8"/>
      <c r="I1970" s="8">
        <v>1</v>
      </c>
      <c r="J1970" s="8">
        <v>1</v>
      </c>
      <c r="K1970" s="8">
        <f t="shared" si="286"/>
        <v>0</v>
      </c>
      <c r="L1970" s="6" t="s">
        <v>2497</v>
      </c>
      <c r="M1970" s="7">
        <v>45890</v>
      </c>
      <c r="N1970" s="9">
        <v>20836.78</v>
      </c>
      <c r="O1970" s="6" t="s">
        <v>55</v>
      </c>
      <c r="P1970" s="54"/>
      <c r="Q1970" s="54"/>
      <c r="R1970" s="10">
        <v>4</v>
      </c>
      <c r="S1970" s="40"/>
      <c r="T1970" s="6" t="s">
        <v>24</v>
      </c>
      <c r="U1970" s="6" t="str">
        <f>VLOOKUP(O1970,'Customer List'!B:C,2,)</f>
        <v>Delhi</v>
      </c>
      <c r="V1970" s="47"/>
      <c r="W1970" s="7"/>
      <c r="X1970" s="6" t="str">
        <f t="shared" si="287"/>
        <v/>
      </c>
      <c r="Y1970" s="6" t="str">
        <f t="shared" si="288"/>
        <v>Thursday</v>
      </c>
      <c r="Z1970" s="6" t="str">
        <f t="shared" si="289"/>
        <v/>
      </c>
    </row>
    <row r="1971" spans="1:26" x14ac:dyDescent="0.25">
      <c r="A1971" s="6">
        <f t="shared" si="279"/>
        <v>1970</v>
      </c>
      <c r="B1971" s="6" t="s">
        <v>2424</v>
      </c>
      <c r="C1971" s="7">
        <v>45881</v>
      </c>
      <c r="D1971" s="7">
        <v>45887</v>
      </c>
      <c r="E1971" s="24">
        <v>107.1</v>
      </c>
      <c r="F1971" s="26">
        <f t="shared" si="285"/>
        <v>107.1</v>
      </c>
      <c r="G1971" s="8">
        <v>160908</v>
      </c>
      <c r="H1971" s="8"/>
      <c r="I1971" s="8">
        <v>1</v>
      </c>
      <c r="J1971" s="8">
        <v>1</v>
      </c>
      <c r="K1971" s="8">
        <f t="shared" si="286"/>
        <v>0</v>
      </c>
      <c r="L1971" s="6" t="s">
        <v>2499</v>
      </c>
      <c r="M1971" s="7">
        <v>45890</v>
      </c>
      <c r="N1971" s="9">
        <v>13800.98</v>
      </c>
      <c r="O1971" s="6" t="s">
        <v>55</v>
      </c>
      <c r="P1971" s="54"/>
      <c r="Q1971" s="54"/>
      <c r="R1971" s="10">
        <v>4</v>
      </c>
      <c r="S1971" s="40"/>
      <c r="T1971" s="6" t="s">
        <v>24</v>
      </c>
      <c r="U1971" s="6" t="str">
        <f>VLOOKUP(O1971,'Customer List'!B:C,2,)</f>
        <v>Delhi</v>
      </c>
      <c r="V1971" s="47"/>
      <c r="W1971" s="7"/>
      <c r="X1971" s="6" t="str">
        <f t="shared" si="287"/>
        <v/>
      </c>
      <c r="Y1971" s="6" t="str">
        <f t="shared" si="288"/>
        <v>Thursday</v>
      </c>
      <c r="Z1971" s="6" t="str">
        <f t="shared" si="289"/>
        <v/>
      </c>
    </row>
    <row r="1972" spans="1:26" x14ac:dyDescent="0.25">
      <c r="A1972" s="6">
        <f t="shared" si="279"/>
        <v>1971</v>
      </c>
      <c r="B1972" s="6" t="s">
        <v>2424</v>
      </c>
      <c r="C1972" s="7">
        <v>45881</v>
      </c>
      <c r="D1972" s="7">
        <v>45887</v>
      </c>
      <c r="E1972" s="24">
        <v>30.8</v>
      </c>
      <c r="F1972" s="26">
        <f t="shared" si="285"/>
        <v>61.6</v>
      </c>
      <c r="G1972" s="8">
        <v>300402</v>
      </c>
      <c r="H1972" s="8"/>
      <c r="I1972" s="8">
        <v>2</v>
      </c>
      <c r="J1972" s="8">
        <v>2</v>
      </c>
      <c r="K1972" s="8">
        <f t="shared" si="286"/>
        <v>0</v>
      </c>
      <c r="L1972" s="6" t="s">
        <v>2501</v>
      </c>
      <c r="M1972" s="7">
        <v>45890</v>
      </c>
      <c r="N1972" s="9">
        <v>7937.82</v>
      </c>
      <c r="O1972" s="6" t="s">
        <v>55</v>
      </c>
      <c r="P1972" s="54"/>
      <c r="Q1972" s="54"/>
      <c r="R1972" s="10">
        <v>4</v>
      </c>
      <c r="S1972" s="40"/>
      <c r="T1972" s="6" t="s">
        <v>24</v>
      </c>
      <c r="U1972" s="6" t="str">
        <f>VLOOKUP(O1972,'Customer List'!B:C,2,)</f>
        <v>Delhi</v>
      </c>
      <c r="V1972" s="47"/>
      <c r="W1972" s="7"/>
      <c r="X1972" s="6" t="str">
        <f t="shared" si="287"/>
        <v/>
      </c>
      <c r="Y1972" s="6" t="str">
        <f t="shared" si="288"/>
        <v>Thursday</v>
      </c>
      <c r="Z1972" s="6" t="str">
        <f t="shared" si="289"/>
        <v/>
      </c>
    </row>
    <row r="1973" spans="1:26" x14ac:dyDescent="0.25">
      <c r="A1973" s="6">
        <f t="shared" si="279"/>
        <v>1972</v>
      </c>
      <c r="B1973" s="6" t="s">
        <v>2424</v>
      </c>
      <c r="C1973" s="7">
        <v>45881</v>
      </c>
      <c r="D1973" s="7">
        <v>45887</v>
      </c>
      <c r="E1973" s="24">
        <v>128.1</v>
      </c>
      <c r="F1973" s="26">
        <f t="shared" si="285"/>
        <v>128.1</v>
      </c>
      <c r="G1973" s="8">
        <v>331553</v>
      </c>
      <c r="H1973" s="8"/>
      <c r="I1973" s="8">
        <v>1</v>
      </c>
      <c r="J1973" s="8">
        <v>1</v>
      </c>
      <c r="K1973" s="8">
        <f t="shared" si="286"/>
        <v>0</v>
      </c>
      <c r="L1973" s="6" t="s">
        <v>2496</v>
      </c>
      <c r="M1973" s="7">
        <v>45890</v>
      </c>
      <c r="N1973" s="9">
        <v>16507.060000000001</v>
      </c>
      <c r="O1973" s="6" t="s">
        <v>55</v>
      </c>
      <c r="P1973" s="54"/>
      <c r="Q1973" s="54"/>
      <c r="R1973" s="10">
        <v>4</v>
      </c>
      <c r="S1973" s="40"/>
      <c r="T1973" s="6" t="s">
        <v>24</v>
      </c>
      <c r="U1973" s="6" t="str">
        <f>VLOOKUP(O1973,'Customer List'!B:C,2,)</f>
        <v>Delhi</v>
      </c>
      <c r="V1973" s="47"/>
      <c r="W1973" s="7"/>
      <c r="X1973" s="6" t="str">
        <f t="shared" si="287"/>
        <v/>
      </c>
      <c r="Y1973" s="6" t="str">
        <f t="shared" si="288"/>
        <v>Thursday</v>
      </c>
      <c r="Z1973" s="6" t="str">
        <f t="shared" si="289"/>
        <v/>
      </c>
    </row>
    <row r="1974" spans="1:26" x14ac:dyDescent="0.25">
      <c r="A1974" s="6">
        <f t="shared" si="279"/>
        <v>1973</v>
      </c>
      <c r="B1974" s="6" t="s">
        <v>2424</v>
      </c>
      <c r="C1974" s="7">
        <v>45881</v>
      </c>
      <c r="D1974" s="7">
        <v>45887</v>
      </c>
      <c r="E1974" s="24">
        <v>128.1</v>
      </c>
      <c r="F1974" s="26">
        <f t="shared" si="285"/>
        <v>128.1</v>
      </c>
      <c r="G1974" s="8">
        <v>352317</v>
      </c>
      <c r="H1974" s="8"/>
      <c r="I1974" s="8">
        <v>1</v>
      </c>
      <c r="J1974" s="8">
        <v>1</v>
      </c>
      <c r="K1974" s="8">
        <f t="shared" si="286"/>
        <v>0</v>
      </c>
      <c r="L1974" s="6" t="s">
        <v>2496</v>
      </c>
      <c r="M1974" s="7">
        <v>45890</v>
      </c>
      <c r="N1974" s="9">
        <v>16507.060000000001</v>
      </c>
      <c r="O1974" s="6" t="s">
        <v>55</v>
      </c>
      <c r="P1974" s="54"/>
      <c r="Q1974" s="54"/>
      <c r="R1974" s="10">
        <v>4</v>
      </c>
      <c r="S1974" s="40"/>
      <c r="T1974" s="6" t="s">
        <v>24</v>
      </c>
      <c r="U1974" s="6" t="str">
        <f>VLOOKUP(O1974,'Customer List'!B:C,2,)</f>
        <v>Delhi</v>
      </c>
      <c r="V1974" s="47"/>
      <c r="W1974" s="7"/>
      <c r="X1974" s="6" t="str">
        <f t="shared" si="287"/>
        <v/>
      </c>
      <c r="Y1974" s="6" t="str">
        <f t="shared" si="288"/>
        <v>Thursday</v>
      </c>
      <c r="Z1974" s="6" t="str">
        <f t="shared" si="289"/>
        <v/>
      </c>
    </row>
    <row r="1975" spans="1:26" x14ac:dyDescent="0.25">
      <c r="A1975" s="6">
        <f t="shared" si="279"/>
        <v>1974</v>
      </c>
      <c r="B1975" s="6" t="s">
        <v>2424</v>
      </c>
      <c r="C1975" s="7">
        <v>45881</v>
      </c>
      <c r="D1975" s="7">
        <v>45887</v>
      </c>
      <c r="E1975" s="24">
        <v>111.3</v>
      </c>
      <c r="F1975" s="26">
        <f t="shared" si="285"/>
        <v>111.3</v>
      </c>
      <c r="G1975" s="8">
        <v>353719</v>
      </c>
      <c r="H1975" s="8"/>
      <c r="I1975" s="8">
        <v>1</v>
      </c>
      <c r="J1975" s="8">
        <v>1</v>
      </c>
      <c r="K1975" s="8">
        <f t="shared" si="286"/>
        <v>0</v>
      </c>
      <c r="L1975" s="6" t="s">
        <v>2496</v>
      </c>
      <c r="M1975" s="7">
        <v>45890</v>
      </c>
      <c r="N1975" s="9">
        <v>14342.2</v>
      </c>
      <c r="O1975" s="6" t="s">
        <v>55</v>
      </c>
      <c r="P1975" s="54"/>
      <c r="Q1975" s="54"/>
      <c r="R1975" s="10">
        <v>4</v>
      </c>
      <c r="S1975" s="40"/>
      <c r="T1975" s="6" t="s">
        <v>24</v>
      </c>
      <c r="U1975" s="6" t="str">
        <f>VLOOKUP(O1975,'Customer List'!B:C,2,)</f>
        <v>Delhi</v>
      </c>
      <c r="V1975" s="47"/>
      <c r="W1975" s="7"/>
      <c r="X1975" s="6" t="str">
        <f t="shared" si="287"/>
        <v/>
      </c>
      <c r="Y1975" s="6" t="str">
        <f t="shared" si="288"/>
        <v>Thursday</v>
      </c>
      <c r="Z1975" s="6" t="str">
        <f t="shared" si="289"/>
        <v/>
      </c>
    </row>
    <row r="1976" spans="1:26" x14ac:dyDescent="0.25">
      <c r="A1976" s="6">
        <f t="shared" si="279"/>
        <v>1975</v>
      </c>
      <c r="B1976" s="6" t="s">
        <v>2424</v>
      </c>
      <c r="C1976" s="7">
        <v>45881</v>
      </c>
      <c r="D1976" s="7">
        <v>45887</v>
      </c>
      <c r="E1976" s="24">
        <v>136.5</v>
      </c>
      <c r="F1976" s="26">
        <f t="shared" si="285"/>
        <v>136.5</v>
      </c>
      <c r="G1976" s="8">
        <v>359413</v>
      </c>
      <c r="H1976" s="8"/>
      <c r="I1976" s="8">
        <v>1</v>
      </c>
      <c r="J1976" s="8">
        <v>1</v>
      </c>
      <c r="K1976" s="8">
        <f t="shared" si="286"/>
        <v>0</v>
      </c>
      <c r="L1976" s="6" t="s">
        <v>2496</v>
      </c>
      <c r="M1976" s="7">
        <v>45890</v>
      </c>
      <c r="N1976" s="9">
        <v>16416.86</v>
      </c>
      <c r="O1976" s="6" t="s">
        <v>55</v>
      </c>
      <c r="P1976" s="54"/>
      <c r="Q1976" s="54"/>
      <c r="R1976" s="10">
        <v>4</v>
      </c>
      <c r="S1976" s="40"/>
      <c r="T1976" s="6" t="s">
        <v>24</v>
      </c>
      <c r="U1976" s="6" t="str">
        <f>VLOOKUP(O1976,'Customer List'!B:C,2,)</f>
        <v>Delhi</v>
      </c>
      <c r="V1976" s="47"/>
      <c r="W1976" s="7"/>
      <c r="X1976" s="6" t="str">
        <f t="shared" si="287"/>
        <v/>
      </c>
      <c r="Y1976" s="6" t="str">
        <f t="shared" si="288"/>
        <v>Thursday</v>
      </c>
      <c r="Z1976" s="6" t="str">
        <f t="shared" si="289"/>
        <v/>
      </c>
    </row>
    <row r="1977" spans="1:26" x14ac:dyDescent="0.25">
      <c r="A1977" s="6">
        <f t="shared" si="279"/>
        <v>1976</v>
      </c>
      <c r="B1977" s="6" t="s">
        <v>2424</v>
      </c>
      <c r="C1977" s="7">
        <v>45881</v>
      </c>
      <c r="D1977" s="7">
        <v>45887</v>
      </c>
      <c r="E1977" s="24">
        <v>135.80000000000001</v>
      </c>
      <c r="F1977" s="26">
        <f t="shared" si="285"/>
        <v>135.80000000000001</v>
      </c>
      <c r="G1977" s="8">
        <v>407122</v>
      </c>
      <c r="H1977" s="8"/>
      <c r="I1977" s="8">
        <v>1</v>
      </c>
      <c r="J1977" s="8">
        <v>1</v>
      </c>
      <c r="K1977" s="8">
        <f t="shared" si="286"/>
        <v>0</v>
      </c>
      <c r="L1977" s="6" t="s">
        <v>2498</v>
      </c>
      <c r="M1977" s="7">
        <v>45890</v>
      </c>
      <c r="N1977" s="9">
        <v>17499.29</v>
      </c>
      <c r="O1977" s="6" t="s">
        <v>55</v>
      </c>
      <c r="P1977" s="54"/>
      <c r="Q1977" s="54"/>
      <c r="R1977" s="10">
        <v>4</v>
      </c>
      <c r="S1977" s="40"/>
      <c r="T1977" s="6" t="s">
        <v>24</v>
      </c>
      <c r="U1977" s="6" t="str">
        <f>VLOOKUP(O1977,'Customer List'!B:C,2,)</f>
        <v>Delhi</v>
      </c>
      <c r="V1977" s="47"/>
      <c r="W1977" s="7"/>
      <c r="X1977" s="6" t="str">
        <f t="shared" si="287"/>
        <v/>
      </c>
      <c r="Y1977" s="6" t="str">
        <f t="shared" si="288"/>
        <v>Thursday</v>
      </c>
      <c r="Z1977" s="6" t="str">
        <f t="shared" si="289"/>
        <v/>
      </c>
    </row>
    <row r="1978" spans="1:26" x14ac:dyDescent="0.25">
      <c r="A1978" s="6">
        <f t="shared" si="279"/>
        <v>1977</v>
      </c>
      <c r="B1978" s="6" t="s">
        <v>2424</v>
      </c>
      <c r="C1978" s="7">
        <v>45881</v>
      </c>
      <c r="D1978" s="7">
        <v>45887</v>
      </c>
      <c r="E1978" s="24">
        <v>193.5</v>
      </c>
      <c r="F1978" s="26">
        <f t="shared" si="285"/>
        <v>193.5</v>
      </c>
      <c r="G1978" s="8">
        <v>424902</v>
      </c>
      <c r="H1978" s="8"/>
      <c r="I1978" s="8">
        <v>1</v>
      </c>
      <c r="J1978" s="8">
        <v>1</v>
      </c>
      <c r="K1978" s="8">
        <f t="shared" si="286"/>
        <v>0</v>
      </c>
      <c r="L1978" s="6" t="s">
        <v>2496</v>
      </c>
      <c r="M1978" s="7">
        <v>45890</v>
      </c>
      <c r="N1978" s="9">
        <v>23272.25</v>
      </c>
      <c r="O1978" s="6" t="s">
        <v>55</v>
      </c>
      <c r="P1978" s="54"/>
      <c r="Q1978" s="54"/>
      <c r="R1978" s="10">
        <v>4</v>
      </c>
      <c r="S1978" s="40"/>
      <c r="T1978" s="6" t="s">
        <v>24</v>
      </c>
      <c r="U1978" s="6" t="str">
        <f>VLOOKUP(O1978,'Customer List'!B:C,2,)</f>
        <v>Delhi</v>
      </c>
      <c r="V1978" s="47"/>
      <c r="W1978" s="7"/>
      <c r="X1978" s="6" t="str">
        <f t="shared" si="287"/>
        <v/>
      </c>
      <c r="Y1978" s="6" t="str">
        <f t="shared" si="288"/>
        <v>Thursday</v>
      </c>
      <c r="Z1978" s="6" t="str">
        <f t="shared" si="289"/>
        <v/>
      </c>
    </row>
    <row r="1979" spans="1:26" x14ac:dyDescent="0.25">
      <c r="A1979" s="6">
        <f t="shared" si="279"/>
        <v>1978</v>
      </c>
      <c r="B1979" s="6" t="s">
        <v>2424</v>
      </c>
      <c r="C1979" s="7">
        <v>45881</v>
      </c>
      <c r="D1979" s="7">
        <v>45887</v>
      </c>
      <c r="E1979" s="24">
        <v>213.5</v>
      </c>
      <c r="F1979" s="26">
        <f t="shared" si="285"/>
        <v>213.5</v>
      </c>
      <c r="G1979" s="8">
        <v>430904</v>
      </c>
      <c r="H1979" s="8"/>
      <c r="I1979" s="8">
        <v>1</v>
      </c>
      <c r="J1979" s="8">
        <v>1</v>
      </c>
      <c r="K1979" s="8">
        <f t="shared" si="286"/>
        <v>0</v>
      </c>
      <c r="L1979" s="6" t="s">
        <v>2500</v>
      </c>
      <c r="M1979" s="7">
        <v>45890</v>
      </c>
      <c r="N1979" s="9">
        <v>27511.759999999998</v>
      </c>
      <c r="O1979" s="6" t="s">
        <v>55</v>
      </c>
      <c r="P1979" s="54"/>
      <c r="Q1979" s="54"/>
      <c r="R1979" s="10">
        <v>4</v>
      </c>
      <c r="S1979" s="40"/>
      <c r="T1979" s="6" t="s">
        <v>24</v>
      </c>
      <c r="U1979" s="6" t="str">
        <f>VLOOKUP(O1979,'Customer List'!B:C,2,)</f>
        <v>Delhi</v>
      </c>
      <c r="V1979" s="47"/>
      <c r="W1979" s="7"/>
      <c r="X1979" s="6" t="str">
        <f t="shared" si="287"/>
        <v/>
      </c>
      <c r="Y1979" s="6" t="str">
        <f t="shared" si="288"/>
        <v>Thursday</v>
      </c>
      <c r="Z1979" s="6" t="str">
        <f t="shared" si="289"/>
        <v/>
      </c>
    </row>
    <row r="1980" spans="1:26" x14ac:dyDescent="0.25">
      <c r="A1980" s="6">
        <f t="shared" si="279"/>
        <v>1979</v>
      </c>
      <c r="B1980" s="6" t="s">
        <v>2424</v>
      </c>
      <c r="C1980" s="7">
        <v>45881</v>
      </c>
      <c r="D1980" s="7">
        <v>45887</v>
      </c>
      <c r="E1980" s="24">
        <v>213.5</v>
      </c>
      <c r="F1980" s="26">
        <f t="shared" si="285"/>
        <v>213.5</v>
      </c>
      <c r="G1980" s="8">
        <v>431304</v>
      </c>
      <c r="H1980" s="8"/>
      <c r="I1980" s="8">
        <v>1</v>
      </c>
      <c r="J1980" s="8">
        <v>1</v>
      </c>
      <c r="K1980" s="8">
        <f t="shared" si="286"/>
        <v>0</v>
      </c>
      <c r="L1980" s="6" t="s">
        <v>2500</v>
      </c>
      <c r="M1980" s="7">
        <v>45890</v>
      </c>
      <c r="N1980" s="9">
        <v>27511.759999999998</v>
      </c>
      <c r="O1980" s="6" t="s">
        <v>55</v>
      </c>
      <c r="P1980" s="54"/>
      <c r="Q1980" s="54"/>
      <c r="R1980" s="10">
        <v>4</v>
      </c>
      <c r="S1980" s="40"/>
      <c r="T1980" s="6" t="s">
        <v>24</v>
      </c>
      <c r="U1980" s="6" t="str">
        <f>VLOOKUP(O1980,'Customer List'!B:C,2,)</f>
        <v>Delhi</v>
      </c>
      <c r="V1980" s="47"/>
      <c r="W1980" s="7"/>
      <c r="X1980" s="6" t="str">
        <f t="shared" ref="X1980:X1991" si="290">IF(W1980="", "", W1980-M1980)</f>
        <v/>
      </c>
      <c r="Y1980" s="6" t="str">
        <f t="shared" ref="Y1980:Y1991" si="291">IF(M1980="", "", TEXT(M1980, "dddd"))</f>
        <v>Thursday</v>
      </c>
      <c r="Z1980" s="6" t="str">
        <f t="shared" ref="Z1980:Z1991" si="292">IF(W1980="", "", TEXT(W1980, "dddd"))</f>
        <v/>
      </c>
    </row>
    <row r="1981" spans="1:26" x14ac:dyDescent="0.25">
      <c r="A1981" s="6">
        <f t="shared" si="279"/>
        <v>1980</v>
      </c>
      <c r="B1981" s="6">
        <v>44645</v>
      </c>
      <c r="C1981" s="7">
        <v>45884</v>
      </c>
      <c r="D1981" s="7">
        <v>45888</v>
      </c>
      <c r="E1981" s="24">
        <v>13.680000000000001</v>
      </c>
      <c r="F1981" s="26">
        <f t="shared" si="285"/>
        <v>136.80000000000001</v>
      </c>
      <c r="G1981" s="8" t="s">
        <v>570</v>
      </c>
      <c r="H1981" s="8"/>
      <c r="I1981" s="8">
        <v>10</v>
      </c>
      <c r="J1981" s="8">
        <v>10</v>
      </c>
      <c r="K1981" s="8">
        <f t="shared" si="286"/>
        <v>0</v>
      </c>
      <c r="L1981" s="6" t="s">
        <v>2465</v>
      </c>
      <c r="M1981" s="7">
        <v>45888</v>
      </c>
      <c r="N1981" s="9">
        <v>172900</v>
      </c>
      <c r="O1981" s="6" t="s">
        <v>376</v>
      </c>
      <c r="P1981" s="54">
        <v>58154594131</v>
      </c>
      <c r="Q1981" s="54" t="s">
        <v>46</v>
      </c>
      <c r="R1981" s="10">
        <v>-20</v>
      </c>
      <c r="S1981" s="40"/>
      <c r="T1981" s="6" t="s">
        <v>2050</v>
      </c>
      <c r="U1981" s="6" t="str">
        <f>VLOOKUP(O1981,'Customer List'!B:C,2,)</f>
        <v>Gujrat</v>
      </c>
      <c r="V1981" s="47"/>
      <c r="W1981" s="7">
        <v>45890</v>
      </c>
      <c r="X1981" s="6">
        <f t="shared" si="290"/>
        <v>2</v>
      </c>
      <c r="Y1981" s="6" t="str">
        <f t="shared" si="291"/>
        <v>Tuesday</v>
      </c>
      <c r="Z1981" s="6" t="str">
        <f t="shared" si="292"/>
        <v>Thursday</v>
      </c>
    </row>
    <row r="1982" spans="1:26" x14ac:dyDescent="0.25">
      <c r="A1982" s="6">
        <f t="shared" si="279"/>
        <v>1981</v>
      </c>
      <c r="B1982" s="6">
        <v>44645</v>
      </c>
      <c r="C1982" s="7">
        <v>45884</v>
      </c>
      <c r="D1982" s="7">
        <v>45888</v>
      </c>
      <c r="E1982" s="24">
        <v>438.65000000000003</v>
      </c>
      <c r="F1982" s="26">
        <f t="shared" si="285"/>
        <v>2631.9</v>
      </c>
      <c r="G1982" s="8" t="s">
        <v>2002</v>
      </c>
      <c r="H1982" s="8"/>
      <c r="I1982" s="8">
        <v>6</v>
      </c>
      <c r="J1982" s="8">
        <v>6</v>
      </c>
      <c r="K1982" s="8">
        <f t="shared" si="286"/>
        <v>0</v>
      </c>
      <c r="L1982" s="6" t="s">
        <v>2465</v>
      </c>
      <c r="M1982" s="7">
        <v>45888</v>
      </c>
      <c r="N1982" s="9">
        <v>2317770</v>
      </c>
      <c r="O1982" s="6" t="s">
        <v>376</v>
      </c>
      <c r="P1982" s="54">
        <v>58154594131</v>
      </c>
      <c r="Q1982" s="54" t="s">
        <v>46</v>
      </c>
      <c r="R1982" s="10">
        <v>4</v>
      </c>
      <c r="S1982" s="40"/>
      <c r="T1982" s="6" t="s">
        <v>2050</v>
      </c>
      <c r="U1982" s="6" t="str">
        <f>VLOOKUP(O1982,'Customer List'!B:C,2,)</f>
        <v>Gujrat</v>
      </c>
      <c r="V1982" s="47"/>
      <c r="W1982" s="7">
        <v>45890</v>
      </c>
      <c r="X1982" s="6">
        <f t="shared" si="290"/>
        <v>2</v>
      </c>
      <c r="Y1982" s="6" t="str">
        <f t="shared" si="291"/>
        <v>Tuesday</v>
      </c>
      <c r="Z1982" s="6" t="str">
        <f t="shared" si="292"/>
        <v>Thursday</v>
      </c>
    </row>
    <row r="1983" spans="1:26" x14ac:dyDescent="0.25">
      <c r="A1983" s="6">
        <f t="shared" si="279"/>
        <v>1982</v>
      </c>
      <c r="B1983" s="6">
        <v>44645</v>
      </c>
      <c r="C1983" s="7">
        <v>45884</v>
      </c>
      <c r="D1983" s="7">
        <v>45888</v>
      </c>
      <c r="E1983" s="24">
        <v>451.5</v>
      </c>
      <c r="F1983" s="26">
        <f t="shared" si="285"/>
        <v>451.5</v>
      </c>
      <c r="G1983" s="8" t="s">
        <v>2425</v>
      </c>
      <c r="H1983" s="8"/>
      <c r="I1983" s="8">
        <v>1</v>
      </c>
      <c r="J1983" s="8">
        <v>1</v>
      </c>
      <c r="K1983" s="8">
        <f t="shared" si="286"/>
        <v>0</v>
      </c>
      <c r="L1983" s="6" t="s">
        <v>2466</v>
      </c>
      <c r="M1983" s="7">
        <v>45888</v>
      </c>
      <c r="N1983" s="9">
        <v>63210</v>
      </c>
      <c r="O1983" s="6" t="s">
        <v>1047</v>
      </c>
      <c r="P1983" s="54">
        <v>58154593442</v>
      </c>
      <c r="Q1983" s="54" t="s">
        <v>46</v>
      </c>
      <c r="R1983" s="10">
        <v>4</v>
      </c>
      <c r="S1983" s="40"/>
      <c r="T1983" s="6" t="s">
        <v>2050</v>
      </c>
      <c r="U1983" s="6" t="str">
        <f>VLOOKUP(O1983,'Customer List'!B:C,2,)</f>
        <v>Kerala</v>
      </c>
      <c r="V1983" s="47"/>
      <c r="W1983" s="7">
        <v>45892</v>
      </c>
      <c r="X1983" s="6">
        <f t="shared" si="290"/>
        <v>4</v>
      </c>
      <c r="Y1983" s="6" t="str">
        <f t="shared" si="291"/>
        <v>Tuesday</v>
      </c>
      <c r="Z1983" s="6" t="str">
        <f t="shared" si="292"/>
        <v>Saturday</v>
      </c>
    </row>
    <row r="1984" spans="1:26" x14ac:dyDescent="0.25">
      <c r="A1984" s="6">
        <f t="shared" si="279"/>
        <v>1983</v>
      </c>
      <c r="B1984" s="6">
        <v>44645</v>
      </c>
      <c r="C1984" s="7">
        <v>45884</v>
      </c>
      <c r="D1984" s="7">
        <v>45888</v>
      </c>
      <c r="E1984" s="24">
        <v>360</v>
      </c>
      <c r="F1984" s="26">
        <f t="shared" si="285"/>
        <v>360</v>
      </c>
      <c r="G1984" s="8" t="s">
        <v>668</v>
      </c>
      <c r="H1984" s="8"/>
      <c r="I1984" s="8">
        <v>1</v>
      </c>
      <c r="J1984" s="8">
        <v>1</v>
      </c>
      <c r="K1984" s="8">
        <f t="shared" si="286"/>
        <v>0</v>
      </c>
      <c r="L1984" s="6" t="s">
        <v>2466</v>
      </c>
      <c r="M1984" s="7">
        <v>45888</v>
      </c>
      <c r="N1984" s="9">
        <v>44100</v>
      </c>
      <c r="O1984" s="6" t="s">
        <v>1047</v>
      </c>
      <c r="P1984" s="54">
        <v>58154593442</v>
      </c>
      <c r="Q1984" s="54" t="s">
        <v>46</v>
      </c>
      <c r="R1984" s="10">
        <v>-20</v>
      </c>
      <c r="S1984" s="40"/>
      <c r="T1984" s="6" t="s">
        <v>2050</v>
      </c>
      <c r="U1984" s="6" t="str">
        <f>VLOOKUP(O1984,'Customer List'!B:C,2,)</f>
        <v>Kerala</v>
      </c>
      <c r="V1984" s="47"/>
      <c r="W1984" s="7">
        <v>45892</v>
      </c>
      <c r="X1984" s="6">
        <f t="shared" si="290"/>
        <v>4</v>
      </c>
      <c r="Y1984" s="6" t="str">
        <f t="shared" si="291"/>
        <v>Tuesday</v>
      </c>
      <c r="Z1984" s="6" t="str">
        <f t="shared" si="292"/>
        <v>Saturday</v>
      </c>
    </row>
    <row r="1985" spans="1:26" x14ac:dyDescent="0.25">
      <c r="A1985" s="6">
        <f t="shared" si="279"/>
        <v>1984</v>
      </c>
      <c r="B1985" s="6">
        <v>44645</v>
      </c>
      <c r="C1985" s="7">
        <v>45884</v>
      </c>
      <c r="D1985" s="7">
        <v>45888</v>
      </c>
      <c r="E1985" s="24">
        <v>304</v>
      </c>
      <c r="F1985" s="26">
        <f t="shared" si="285"/>
        <v>304</v>
      </c>
      <c r="G1985" s="8" t="s">
        <v>667</v>
      </c>
      <c r="H1985" s="8"/>
      <c r="I1985" s="8">
        <v>1</v>
      </c>
      <c r="J1985" s="8">
        <v>1</v>
      </c>
      <c r="K1985" s="8">
        <f t="shared" si="286"/>
        <v>0</v>
      </c>
      <c r="L1985" s="6" t="s">
        <v>2466</v>
      </c>
      <c r="M1985" s="7">
        <v>45888</v>
      </c>
      <c r="N1985" s="9">
        <v>37240</v>
      </c>
      <c r="O1985" s="6" t="s">
        <v>1047</v>
      </c>
      <c r="P1985" s="54">
        <v>58154593442</v>
      </c>
      <c r="Q1985" s="54" t="s">
        <v>46</v>
      </c>
      <c r="R1985" s="10">
        <v>-20</v>
      </c>
      <c r="S1985" s="40"/>
      <c r="T1985" s="6" t="s">
        <v>2050</v>
      </c>
      <c r="U1985" s="6" t="str">
        <f>VLOOKUP(O1985,'Customer List'!B:C,2,)</f>
        <v>Kerala</v>
      </c>
      <c r="V1985" s="47"/>
      <c r="W1985" s="7">
        <v>45892</v>
      </c>
      <c r="X1985" s="6">
        <f t="shared" si="290"/>
        <v>4</v>
      </c>
      <c r="Y1985" s="6" t="str">
        <f t="shared" si="291"/>
        <v>Tuesday</v>
      </c>
      <c r="Z1985" s="6" t="str">
        <f t="shared" si="292"/>
        <v>Saturday</v>
      </c>
    </row>
    <row r="1986" spans="1:26" x14ac:dyDescent="0.25">
      <c r="A1986" s="6">
        <f t="shared" si="279"/>
        <v>1985</v>
      </c>
      <c r="B1986" s="6" t="s">
        <v>2477</v>
      </c>
      <c r="C1986" s="7">
        <v>45889</v>
      </c>
      <c r="D1986" s="7">
        <v>45889</v>
      </c>
      <c r="E1986" s="24">
        <v>7599.9</v>
      </c>
      <c r="F1986" s="26">
        <f t="shared" si="285"/>
        <v>15199.8</v>
      </c>
      <c r="G1986" s="8" t="s">
        <v>2478</v>
      </c>
      <c r="H1986" s="8"/>
      <c r="I1986" s="8">
        <v>2</v>
      </c>
      <c r="J1986" s="8">
        <v>2</v>
      </c>
      <c r="K1986" s="8">
        <f t="shared" si="286"/>
        <v>0</v>
      </c>
      <c r="L1986" s="6" t="s">
        <v>2481</v>
      </c>
      <c r="M1986" s="7">
        <v>45889</v>
      </c>
      <c r="N1986" s="9">
        <v>21714</v>
      </c>
      <c r="O1986" s="6" t="s">
        <v>1072</v>
      </c>
      <c r="P1986" s="54"/>
      <c r="Q1986" s="54"/>
      <c r="R1986" s="10">
        <v>-20</v>
      </c>
      <c r="S1986" s="40"/>
      <c r="T1986" s="6" t="s">
        <v>2039</v>
      </c>
      <c r="U1986" s="6" t="str">
        <f>VLOOKUP(O1986,'Customer List'!B:C,2,)</f>
        <v>Delhi</v>
      </c>
      <c r="V1986" s="47"/>
      <c r="W1986" s="7"/>
      <c r="X1986" s="6" t="str">
        <f t="shared" si="290"/>
        <v/>
      </c>
      <c r="Y1986" s="6" t="str">
        <f t="shared" si="291"/>
        <v>Wednesday</v>
      </c>
      <c r="Z1986" s="6" t="str">
        <f t="shared" si="292"/>
        <v/>
      </c>
    </row>
    <row r="1987" spans="1:26" x14ac:dyDescent="0.25">
      <c r="A1987" s="6">
        <f t="shared" si="279"/>
        <v>1986</v>
      </c>
      <c r="B1987" s="6" t="s">
        <v>2477</v>
      </c>
      <c r="C1987" s="7">
        <v>45889</v>
      </c>
      <c r="D1987" s="7">
        <v>45889</v>
      </c>
      <c r="E1987" s="24">
        <v>0.01</v>
      </c>
      <c r="F1987" s="26">
        <f t="shared" si="285"/>
        <v>0.01</v>
      </c>
      <c r="G1987" s="8" t="s">
        <v>2478</v>
      </c>
      <c r="H1987" s="8"/>
      <c r="I1987" s="8">
        <v>1</v>
      </c>
      <c r="J1987" s="8">
        <v>1</v>
      </c>
      <c r="K1987" s="8">
        <f t="shared" si="286"/>
        <v>0</v>
      </c>
      <c r="L1987" s="6"/>
      <c r="M1987" s="7">
        <v>45889</v>
      </c>
      <c r="N1987" s="9">
        <v>0</v>
      </c>
      <c r="O1987" s="6" t="s">
        <v>1072</v>
      </c>
      <c r="P1987" s="54"/>
      <c r="Q1987" s="54"/>
      <c r="R1987" s="10">
        <v>-20</v>
      </c>
      <c r="S1987" s="40" t="s">
        <v>615</v>
      </c>
      <c r="T1987" s="6" t="s">
        <v>2039</v>
      </c>
      <c r="U1987" s="6" t="str">
        <f>VLOOKUP(O1987,'Customer List'!B:C,2,)</f>
        <v>Delhi</v>
      </c>
      <c r="V1987" s="47"/>
      <c r="W1987" s="7"/>
      <c r="X1987" s="6" t="str">
        <f t="shared" si="290"/>
        <v/>
      </c>
      <c r="Y1987" s="6" t="str">
        <f t="shared" si="291"/>
        <v>Wednesday</v>
      </c>
      <c r="Z1987" s="6" t="str">
        <f t="shared" si="292"/>
        <v/>
      </c>
    </row>
    <row r="1988" spans="1:26" x14ac:dyDescent="0.25">
      <c r="A1988" s="6">
        <f t="shared" si="279"/>
        <v>1987</v>
      </c>
      <c r="B1988" s="6" t="s">
        <v>2477</v>
      </c>
      <c r="C1988" s="7">
        <v>45889</v>
      </c>
      <c r="D1988" s="7">
        <v>45889</v>
      </c>
      <c r="E1988" s="24">
        <v>6055</v>
      </c>
      <c r="F1988" s="26">
        <f t="shared" si="285"/>
        <v>6055</v>
      </c>
      <c r="G1988" s="8" t="s">
        <v>2479</v>
      </c>
      <c r="H1988" s="8"/>
      <c r="I1988" s="8">
        <v>1</v>
      </c>
      <c r="J1988" s="8">
        <v>1</v>
      </c>
      <c r="K1988" s="8">
        <f t="shared" si="286"/>
        <v>0</v>
      </c>
      <c r="L1988" s="6" t="s">
        <v>2481</v>
      </c>
      <c r="M1988" s="7">
        <v>45889</v>
      </c>
      <c r="N1988" s="9">
        <v>8650</v>
      </c>
      <c r="O1988" s="6" t="s">
        <v>1072</v>
      </c>
      <c r="P1988" s="54"/>
      <c r="Q1988" s="54"/>
      <c r="R1988" s="10">
        <v>4</v>
      </c>
      <c r="S1988" s="40" t="s">
        <v>2480</v>
      </c>
      <c r="T1988" s="6" t="s">
        <v>2039</v>
      </c>
      <c r="U1988" s="6" t="str">
        <f>VLOOKUP(O1988,'Customer List'!B:C,2,)</f>
        <v>Delhi</v>
      </c>
      <c r="V1988" s="47"/>
      <c r="W1988" s="7"/>
      <c r="X1988" s="6" t="str">
        <f t="shared" si="290"/>
        <v/>
      </c>
      <c r="Y1988" s="6" t="str">
        <f t="shared" si="291"/>
        <v>Wednesday</v>
      </c>
      <c r="Z1988" s="6" t="str">
        <f t="shared" si="292"/>
        <v/>
      </c>
    </row>
    <row r="1989" spans="1:26" x14ac:dyDescent="0.25">
      <c r="A1989" s="6">
        <f t="shared" si="279"/>
        <v>1988</v>
      </c>
      <c r="B1989" s="6" t="s">
        <v>2485</v>
      </c>
      <c r="C1989" s="7">
        <v>45874</v>
      </c>
      <c r="D1989" s="7">
        <v>45874</v>
      </c>
      <c r="E1989" s="24">
        <v>12000</v>
      </c>
      <c r="F1989" s="26">
        <f t="shared" si="285"/>
        <v>24000</v>
      </c>
      <c r="G1989" s="8" t="s">
        <v>2482</v>
      </c>
      <c r="H1989" s="8"/>
      <c r="I1989" s="8">
        <v>2</v>
      </c>
      <c r="J1989" s="8"/>
      <c r="K1989" s="8">
        <f t="shared" si="286"/>
        <v>2</v>
      </c>
      <c r="L1989" s="6"/>
      <c r="M1989" s="7"/>
      <c r="N1989" s="9"/>
      <c r="O1989" s="6" t="s">
        <v>825</v>
      </c>
      <c r="P1989" s="54"/>
      <c r="Q1989" s="54"/>
      <c r="R1989" s="10" t="s">
        <v>305</v>
      </c>
      <c r="S1989" s="40"/>
      <c r="T1989" s="6" t="s">
        <v>2776</v>
      </c>
      <c r="U1989" s="6" t="e">
        <f>VLOOKUP(O1989,'Customer List'!B:C,2,)</f>
        <v>#N/A</v>
      </c>
      <c r="V1989" s="47"/>
      <c r="W1989" s="7"/>
      <c r="X1989" s="6" t="str">
        <f t="shared" si="290"/>
        <v/>
      </c>
      <c r="Y1989" s="6" t="str">
        <f t="shared" si="291"/>
        <v/>
      </c>
      <c r="Z1989" s="6" t="str">
        <f t="shared" si="292"/>
        <v/>
      </c>
    </row>
    <row r="1990" spans="1:26" x14ac:dyDescent="0.25">
      <c r="A1990" s="6">
        <f t="shared" si="279"/>
        <v>1989</v>
      </c>
      <c r="B1990" s="6" t="s">
        <v>2485</v>
      </c>
      <c r="C1990" s="7">
        <v>45874</v>
      </c>
      <c r="D1990" s="7">
        <v>45874</v>
      </c>
      <c r="E1990" s="24">
        <v>3345.6</v>
      </c>
      <c r="F1990" s="26">
        <f t="shared" si="285"/>
        <v>6691.2</v>
      </c>
      <c r="G1990" s="8" t="s">
        <v>2483</v>
      </c>
      <c r="H1990" s="8"/>
      <c r="I1990" s="8">
        <v>2</v>
      </c>
      <c r="J1990" s="8"/>
      <c r="K1990" s="8">
        <f t="shared" si="286"/>
        <v>2</v>
      </c>
      <c r="L1990" s="6"/>
      <c r="M1990" s="7"/>
      <c r="N1990" s="9"/>
      <c r="O1990" s="6" t="s">
        <v>825</v>
      </c>
      <c r="P1990" s="54"/>
      <c r="Q1990" s="54"/>
      <c r="R1990" s="10">
        <v>-20</v>
      </c>
      <c r="S1990" s="40" t="s">
        <v>2493</v>
      </c>
      <c r="T1990" s="6" t="s">
        <v>2776</v>
      </c>
      <c r="U1990" s="6" t="e">
        <f>VLOOKUP(O1990,'Customer List'!B:C,2,)</f>
        <v>#N/A</v>
      </c>
      <c r="V1990" s="47"/>
      <c r="W1990" s="7"/>
      <c r="X1990" s="6" t="str">
        <f t="shared" si="290"/>
        <v/>
      </c>
      <c r="Y1990" s="6" t="str">
        <f t="shared" si="291"/>
        <v/>
      </c>
      <c r="Z1990" s="6" t="str">
        <f t="shared" si="292"/>
        <v/>
      </c>
    </row>
    <row r="1991" spans="1:26" x14ac:dyDescent="0.25">
      <c r="A1991" s="6">
        <f t="shared" si="279"/>
        <v>1990</v>
      </c>
      <c r="B1991" s="6" t="s">
        <v>2485</v>
      </c>
      <c r="C1991" s="7">
        <v>45874</v>
      </c>
      <c r="D1991" s="7">
        <v>45874</v>
      </c>
      <c r="E1991" s="24">
        <v>3665.2</v>
      </c>
      <c r="F1991" s="26">
        <f t="shared" si="285"/>
        <v>7330.4</v>
      </c>
      <c r="G1991" s="8" t="s">
        <v>2484</v>
      </c>
      <c r="H1991" s="8"/>
      <c r="I1991" s="8">
        <v>2</v>
      </c>
      <c r="J1991" s="8"/>
      <c r="K1991" s="8">
        <f t="shared" si="286"/>
        <v>2</v>
      </c>
      <c r="L1991" s="6"/>
      <c r="M1991" s="7"/>
      <c r="N1991" s="9"/>
      <c r="O1991" s="6" t="s">
        <v>825</v>
      </c>
      <c r="P1991" s="54"/>
      <c r="Q1991" s="54"/>
      <c r="R1991" s="10">
        <v>-20</v>
      </c>
      <c r="S1991" s="40"/>
      <c r="T1991" s="6" t="s">
        <v>2776</v>
      </c>
      <c r="U1991" s="6" t="e">
        <f>VLOOKUP(O1991,'Customer List'!B:C,2,)</f>
        <v>#N/A</v>
      </c>
      <c r="V1991" s="47"/>
      <c r="W1991" s="7"/>
      <c r="X1991" s="6" t="str">
        <f t="shared" si="290"/>
        <v/>
      </c>
      <c r="Y1991" s="6" t="str">
        <f t="shared" si="291"/>
        <v/>
      </c>
      <c r="Z1991" s="6" t="str">
        <f t="shared" si="292"/>
        <v/>
      </c>
    </row>
    <row r="1992" spans="1:26" x14ac:dyDescent="0.25">
      <c r="A1992" s="6">
        <f t="shared" si="279"/>
        <v>1991</v>
      </c>
      <c r="B1992" s="6">
        <v>5470</v>
      </c>
      <c r="C1992" s="7">
        <v>45883</v>
      </c>
      <c r="D1992" s="7">
        <v>45883</v>
      </c>
      <c r="E1992" s="24">
        <v>3020</v>
      </c>
      <c r="F1992" s="26">
        <f t="shared" si="285"/>
        <v>3020</v>
      </c>
      <c r="G1992" s="8" t="s">
        <v>2486</v>
      </c>
      <c r="H1992" s="8"/>
      <c r="I1992" s="8">
        <v>1</v>
      </c>
      <c r="J1992" s="8">
        <v>1</v>
      </c>
      <c r="K1992" s="8">
        <f t="shared" si="286"/>
        <v>0</v>
      </c>
      <c r="L1992" s="6" t="s">
        <v>2490</v>
      </c>
      <c r="M1992" s="7">
        <v>45887</v>
      </c>
      <c r="N1992" s="9">
        <v>6000</v>
      </c>
      <c r="O1992" s="6" t="s">
        <v>2322</v>
      </c>
      <c r="P1992" s="54"/>
      <c r="Q1992" s="54"/>
      <c r="R1992" s="10">
        <v>4</v>
      </c>
      <c r="S1992" s="40"/>
      <c r="T1992" s="6" t="s">
        <v>2487</v>
      </c>
      <c r="U1992" s="6" t="s">
        <v>1182</v>
      </c>
      <c r="V1992" s="47"/>
      <c r="W1992" s="7"/>
      <c r="X1992" s="6" t="str">
        <f t="shared" ref="X1992" si="293">IF(W1992="", "", W1992-M1992)</f>
        <v/>
      </c>
      <c r="Y1992" s="6" t="str">
        <f t="shared" ref="Y1992" si="294">IF(M1992="", "", TEXT(M1992, "dddd"))</f>
        <v>Monday</v>
      </c>
      <c r="Z1992" s="6" t="str">
        <f t="shared" ref="Z1992" si="295">IF(W1992="", "", TEXT(W1992, "dddd"))</f>
        <v/>
      </c>
    </row>
    <row r="1993" spans="1:26" x14ac:dyDescent="0.25">
      <c r="A1993" s="6">
        <f t="shared" si="279"/>
        <v>1992</v>
      </c>
      <c r="B1993" s="6">
        <v>177574</v>
      </c>
      <c r="C1993" s="7">
        <v>45887</v>
      </c>
      <c r="D1993" s="7">
        <v>45890</v>
      </c>
      <c r="E1993" s="24"/>
      <c r="F1993" s="26">
        <f t="shared" si="285"/>
        <v>0</v>
      </c>
      <c r="G1993" s="8" t="s">
        <v>2491</v>
      </c>
      <c r="H1993" s="8"/>
      <c r="I1993" s="8">
        <v>1</v>
      </c>
      <c r="J1993" s="8">
        <v>1</v>
      </c>
      <c r="K1993" s="8">
        <f t="shared" si="286"/>
        <v>0</v>
      </c>
      <c r="L1993" s="6" t="s">
        <v>2585</v>
      </c>
      <c r="M1993" s="7">
        <v>45892</v>
      </c>
      <c r="N1993" s="9">
        <v>14448</v>
      </c>
      <c r="O1993" s="6" t="s">
        <v>174</v>
      </c>
      <c r="P1993" s="6">
        <v>58154749483</v>
      </c>
      <c r="Q1993" s="54" t="s">
        <v>46</v>
      </c>
      <c r="R1993" s="10">
        <v>4</v>
      </c>
      <c r="S1993" s="40"/>
      <c r="T1993" s="6" t="s">
        <v>429</v>
      </c>
      <c r="U1993" s="6" t="str">
        <f>VLOOKUP(O1993,'Customer List'!B:C,2,)</f>
        <v>Bhopal</v>
      </c>
      <c r="V1993" s="47"/>
      <c r="W1993" s="7">
        <v>45895</v>
      </c>
      <c r="X1993" s="6">
        <f t="shared" ref="X1993:X1994" si="296">IF(W1993="", "", W1993-M1993)</f>
        <v>3</v>
      </c>
      <c r="Y1993" s="6" t="str">
        <f t="shared" ref="Y1993:Y1994" si="297">IF(M1993="", "", TEXT(M1993, "dddd"))</f>
        <v>Saturday</v>
      </c>
      <c r="Z1993" s="6" t="str">
        <f t="shared" ref="Z1993:Z1994" si="298">IF(W1993="", "", TEXT(W1993, "dddd"))</f>
        <v>Tuesday</v>
      </c>
    </row>
    <row r="1994" spans="1:26" x14ac:dyDescent="0.25">
      <c r="A1994" s="6">
        <f t="shared" si="279"/>
        <v>1993</v>
      </c>
      <c r="B1994" s="6">
        <v>177574</v>
      </c>
      <c r="C1994" s="7">
        <v>45887</v>
      </c>
      <c r="D1994" s="7">
        <v>45890</v>
      </c>
      <c r="E1994" s="24"/>
      <c r="F1994" s="26">
        <f t="shared" si="285"/>
        <v>0</v>
      </c>
      <c r="G1994" s="8" t="s">
        <v>948</v>
      </c>
      <c r="H1994" s="8"/>
      <c r="I1994" s="8">
        <v>2</v>
      </c>
      <c r="J1994" s="8">
        <v>2</v>
      </c>
      <c r="K1994" s="8">
        <f t="shared" si="286"/>
        <v>0</v>
      </c>
      <c r="L1994" s="6" t="s">
        <v>2565</v>
      </c>
      <c r="M1994" s="7">
        <v>45892</v>
      </c>
      <c r="N1994" s="9">
        <v>18522</v>
      </c>
      <c r="O1994" s="6" t="s">
        <v>2492</v>
      </c>
      <c r="P1994" s="6">
        <v>58154749321</v>
      </c>
      <c r="Q1994" s="54" t="s">
        <v>46</v>
      </c>
      <c r="R1994" s="10">
        <v>4</v>
      </c>
      <c r="S1994" s="40"/>
      <c r="T1994" s="6" t="s">
        <v>429</v>
      </c>
      <c r="U1994" s="6" t="str">
        <f>VLOOKUP(O1994,'Customer List'!B:C,2,)</f>
        <v>Banglore</v>
      </c>
      <c r="V1994" s="47"/>
      <c r="W1994" s="7">
        <v>45894</v>
      </c>
      <c r="X1994" s="6">
        <f t="shared" si="296"/>
        <v>2</v>
      </c>
      <c r="Y1994" s="6" t="str">
        <f t="shared" si="297"/>
        <v>Saturday</v>
      </c>
      <c r="Z1994" s="6" t="str">
        <f t="shared" si="298"/>
        <v>Monday</v>
      </c>
    </row>
    <row r="1995" spans="1:26" x14ac:dyDescent="0.25">
      <c r="A1995" s="6">
        <f t="shared" si="279"/>
        <v>1994</v>
      </c>
      <c r="B1995" s="6" t="s">
        <v>2505</v>
      </c>
      <c r="C1995" s="7">
        <v>45884</v>
      </c>
      <c r="D1995" s="7">
        <v>45890</v>
      </c>
      <c r="E1995" s="24">
        <v>173.6</v>
      </c>
      <c r="F1995" s="26">
        <f t="shared" si="285"/>
        <v>347.2</v>
      </c>
      <c r="G1995" s="8">
        <v>100220</v>
      </c>
      <c r="H1995" s="8"/>
      <c r="I1995" s="8">
        <v>2</v>
      </c>
      <c r="J1995" s="8">
        <v>2</v>
      </c>
      <c r="K1995" s="8">
        <f t="shared" si="286"/>
        <v>0</v>
      </c>
      <c r="L1995" s="6" t="s">
        <v>2574</v>
      </c>
      <c r="M1995" s="7">
        <v>45892</v>
      </c>
      <c r="N1995" s="9">
        <v>57660</v>
      </c>
      <c r="O1995" s="6" t="s">
        <v>2506</v>
      </c>
      <c r="P1995" s="6">
        <v>58154750345</v>
      </c>
      <c r="Q1995" s="54" t="s">
        <v>46</v>
      </c>
      <c r="R1995" s="10">
        <v>4</v>
      </c>
      <c r="S1995" s="40"/>
      <c r="T1995" s="6" t="s">
        <v>24</v>
      </c>
      <c r="U1995" s="6" t="str">
        <f>VLOOKUP(O1995,'Customer List'!B:C,2,)</f>
        <v>Gujrat</v>
      </c>
      <c r="V1995" s="47"/>
      <c r="W1995" s="7">
        <v>45894</v>
      </c>
      <c r="X1995" s="6">
        <f t="shared" ref="X1995:X2058" si="299">IF(W1995="", "", W1995-M1995)</f>
        <v>2</v>
      </c>
      <c r="Y1995" s="6" t="str">
        <f t="shared" ref="Y1995:Y2058" si="300">IF(M1995="", "", TEXT(M1995, "dddd"))</f>
        <v>Saturday</v>
      </c>
      <c r="Z1995" s="6" t="str">
        <f t="shared" ref="Z1995:Z2058" si="301">IF(W1995="", "", TEXT(W1995, "dddd"))</f>
        <v>Monday</v>
      </c>
    </row>
    <row r="1996" spans="1:26" x14ac:dyDescent="0.25">
      <c r="A1996" s="6">
        <f t="shared" si="279"/>
        <v>1995</v>
      </c>
      <c r="B1996" s="6" t="s">
        <v>2505</v>
      </c>
      <c r="C1996" s="7">
        <v>45884</v>
      </c>
      <c r="D1996" s="7">
        <v>45890</v>
      </c>
      <c r="E1996" s="24">
        <v>154.05000000000001</v>
      </c>
      <c r="F1996" s="26">
        <f t="shared" si="285"/>
        <v>770.25</v>
      </c>
      <c r="G1996" s="8">
        <v>100328</v>
      </c>
      <c r="H1996" s="8"/>
      <c r="I1996" s="8">
        <v>5</v>
      </c>
      <c r="J1996" s="8">
        <v>5</v>
      </c>
      <c r="K1996" s="8">
        <f t="shared" si="286"/>
        <v>0</v>
      </c>
      <c r="L1996" s="6" t="s">
        <v>2567</v>
      </c>
      <c r="M1996" s="7">
        <v>45892</v>
      </c>
      <c r="N1996" s="9">
        <v>110205</v>
      </c>
      <c r="O1996" s="6" t="s">
        <v>2072</v>
      </c>
      <c r="P1996" s="6">
        <v>58154746893</v>
      </c>
      <c r="Q1996" s="54" t="s">
        <v>46</v>
      </c>
      <c r="R1996" s="10">
        <v>4</v>
      </c>
      <c r="S1996" s="40"/>
      <c r="T1996" s="6" t="s">
        <v>24</v>
      </c>
      <c r="U1996" s="6" t="str">
        <f>VLOOKUP(O1996,'Customer List'!B:C,2,)</f>
        <v>Hyderabad</v>
      </c>
      <c r="V1996" s="47"/>
      <c r="W1996" s="7">
        <v>45894</v>
      </c>
      <c r="X1996" s="6">
        <f t="shared" si="299"/>
        <v>2</v>
      </c>
      <c r="Y1996" s="6" t="str">
        <f t="shared" si="300"/>
        <v>Saturday</v>
      </c>
      <c r="Z1996" s="6" t="str">
        <f t="shared" si="301"/>
        <v>Monday</v>
      </c>
    </row>
    <row r="1997" spans="1:26" x14ac:dyDescent="0.25">
      <c r="A1997" s="6">
        <f t="shared" ref="A1997:A2060" si="302">A1996+1</f>
        <v>1996</v>
      </c>
      <c r="B1997" s="6" t="s">
        <v>2505</v>
      </c>
      <c r="C1997" s="7">
        <v>45884</v>
      </c>
      <c r="D1997" s="7">
        <v>45890</v>
      </c>
      <c r="E1997" s="24">
        <v>128.69999999999999</v>
      </c>
      <c r="F1997" s="26">
        <f t="shared" si="285"/>
        <v>643.5</v>
      </c>
      <c r="G1997" s="8">
        <v>100528</v>
      </c>
      <c r="H1997" s="8"/>
      <c r="I1997" s="8">
        <v>5</v>
      </c>
      <c r="J1997" s="8">
        <v>5</v>
      </c>
      <c r="K1997" s="8">
        <f t="shared" si="286"/>
        <v>0</v>
      </c>
      <c r="L1997" s="6" t="s">
        <v>2567</v>
      </c>
      <c r="M1997" s="7">
        <v>45892</v>
      </c>
      <c r="N1997" s="9">
        <v>92070</v>
      </c>
      <c r="O1997" s="6" t="s">
        <v>2072</v>
      </c>
      <c r="P1997" s="6">
        <v>58154746893</v>
      </c>
      <c r="Q1997" s="54" t="s">
        <v>46</v>
      </c>
      <c r="R1997" s="10">
        <v>4</v>
      </c>
      <c r="S1997" s="40"/>
      <c r="T1997" s="6" t="s">
        <v>24</v>
      </c>
      <c r="U1997" s="6" t="str">
        <f>VLOOKUP(O1997,'Customer List'!B:C,2,)</f>
        <v>Hyderabad</v>
      </c>
      <c r="V1997" s="47"/>
      <c r="W1997" s="7">
        <v>45894</v>
      </c>
      <c r="X1997" s="6">
        <f t="shared" si="299"/>
        <v>2</v>
      </c>
      <c r="Y1997" s="6" t="str">
        <f t="shared" si="300"/>
        <v>Saturday</v>
      </c>
      <c r="Z1997" s="6" t="str">
        <f t="shared" si="301"/>
        <v>Monday</v>
      </c>
    </row>
    <row r="1998" spans="1:26" x14ac:dyDescent="0.25">
      <c r="A1998" s="6">
        <f t="shared" si="302"/>
        <v>1997</v>
      </c>
      <c r="B1998" s="6" t="s">
        <v>2505</v>
      </c>
      <c r="C1998" s="7">
        <v>45884</v>
      </c>
      <c r="D1998" s="7">
        <v>45890</v>
      </c>
      <c r="E1998" s="24">
        <v>69.3</v>
      </c>
      <c r="F1998" s="26">
        <f t="shared" si="285"/>
        <v>69.3</v>
      </c>
      <c r="G1998" s="8">
        <v>100706</v>
      </c>
      <c r="H1998" s="8"/>
      <c r="I1998" s="8">
        <v>1</v>
      </c>
      <c r="J1998" s="8">
        <v>1</v>
      </c>
      <c r="K1998" s="8">
        <f t="shared" si="286"/>
        <v>0</v>
      </c>
      <c r="L1998" s="6" t="s">
        <v>2572</v>
      </c>
      <c r="M1998" s="7">
        <v>45892</v>
      </c>
      <c r="N1998" s="9">
        <v>10395</v>
      </c>
      <c r="O1998" s="6" t="s">
        <v>1070</v>
      </c>
      <c r="P1998" s="6">
        <v>58154750695</v>
      </c>
      <c r="Q1998" s="54" t="s">
        <v>46</v>
      </c>
      <c r="R1998" s="10">
        <v>4</v>
      </c>
      <c r="S1998" s="40"/>
      <c r="T1998" s="6" t="s">
        <v>24</v>
      </c>
      <c r="U1998" s="6" t="str">
        <f>VLOOKUP(O1998,'Customer List'!B:C,2,)</f>
        <v>Kolkata</v>
      </c>
      <c r="V1998" s="47"/>
      <c r="W1998" s="7">
        <v>45894</v>
      </c>
      <c r="X1998" s="6">
        <f t="shared" si="299"/>
        <v>2</v>
      </c>
      <c r="Y1998" s="6" t="str">
        <f t="shared" si="300"/>
        <v>Saturday</v>
      </c>
      <c r="Z1998" s="6" t="str">
        <f t="shared" si="301"/>
        <v>Monday</v>
      </c>
    </row>
    <row r="1999" spans="1:26" x14ac:dyDescent="0.25">
      <c r="A1999" s="6">
        <f t="shared" si="302"/>
        <v>1998</v>
      </c>
      <c r="B1999" s="6" t="s">
        <v>2505</v>
      </c>
      <c r="C1999" s="7">
        <v>45884</v>
      </c>
      <c r="D1999" s="7">
        <v>45890</v>
      </c>
      <c r="E1999" s="24">
        <v>148.85</v>
      </c>
      <c r="F1999" s="26">
        <f t="shared" si="285"/>
        <v>446.54999999999995</v>
      </c>
      <c r="G1999" s="8">
        <v>101320</v>
      </c>
      <c r="H1999" s="8"/>
      <c r="I1999" s="8">
        <v>3</v>
      </c>
      <c r="J1999" s="8">
        <v>3</v>
      </c>
      <c r="K1999" s="8">
        <f t="shared" si="286"/>
        <v>0</v>
      </c>
      <c r="L1999" s="6" t="s">
        <v>2567</v>
      </c>
      <c r="M1999" s="7">
        <v>45892</v>
      </c>
      <c r="N1999" s="9">
        <v>63891</v>
      </c>
      <c r="O1999" s="6" t="s">
        <v>2072</v>
      </c>
      <c r="P1999" s="6">
        <v>58154746893</v>
      </c>
      <c r="Q1999" s="54" t="s">
        <v>46</v>
      </c>
      <c r="R1999" s="10">
        <v>4</v>
      </c>
      <c r="S1999" s="40"/>
      <c r="T1999" s="6" t="s">
        <v>24</v>
      </c>
      <c r="U1999" s="6" t="str">
        <f>VLOOKUP(O1999,'Customer List'!B:C,2,)</f>
        <v>Hyderabad</v>
      </c>
      <c r="V1999" s="47"/>
      <c r="W1999" s="7">
        <v>45894</v>
      </c>
      <c r="X1999" s="6">
        <f t="shared" si="299"/>
        <v>2</v>
      </c>
      <c r="Y1999" s="6" t="str">
        <f t="shared" si="300"/>
        <v>Saturday</v>
      </c>
      <c r="Z1999" s="6" t="str">
        <f t="shared" si="301"/>
        <v>Monday</v>
      </c>
    </row>
    <row r="2000" spans="1:26" x14ac:dyDescent="0.25">
      <c r="A2000" s="6">
        <f t="shared" si="302"/>
        <v>1999</v>
      </c>
      <c r="B2000" s="6" t="s">
        <v>2505</v>
      </c>
      <c r="C2000" s="7">
        <v>45884</v>
      </c>
      <c r="D2000" s="7">
        <v>45890</v>
      </c>
      <c r="E2000" s="24">
        <v>164.45</v>
      </c>
      <c r="F2000" s="26">
        <f t="shared" si="285"/>
        <v>164.45</v>
      </c>
      <c r="G2000" s="8">
        <v>102006</v>
      </c>
      <c r="H2000" s="8"/>
      <c r="I2000" s="8">
        <v>1</v>
      </c>
      <c r="J2000" s="8">
        <v>1</v>
      </c>
      <c r="K2000" s="8">
        <f t="shared" si="286"/>
        <v>0</v>
      </c>
      <c r="L2000" s="6" t="s">
        <v>2567</v>
      </c>
      <c r="M2000" s="7">
        <v>45892</v>
      </c>
      <c r="N2000" s="9">
        <v>23529</v>
      </c>
      <c r="O2000" s="6" t="s">
        <v>2072</v>
      </c>
      <c r="P2000" s="6">
        <v>58154746893</v>
      </c>
      <c r="Q2000" s="54" t="s">
        <v>46</v>
      </c>
      <c r="R2000" s="10">
        <v>4</v>
      </c>
      <c r="S2000" s="40"/>
      <c r="T2000" s="6" t="s">
        <v>24</v>
      </c>
      <c r="U2000" s="6" t="str">
        <f>VLOOKUP(O2000,'Customer List'!B:C,2,)</f>
        <v>Hyderabad</v>
      </c>
      <c r="V2000" s="47"/>
      <c r="W2000" s="7">
        <v>45894</v>
      </c>
      <c r="X2000" s="6">
        <f t="shared" si="299"/>
        <v>2</v>
      </c>
      <c r="Y2000" s="6" t="str">
        <f t="shared" si="300"/>
        <v>Saturday</v>
      </c>
      <c r="Z2000" s="6" t="str">
        <f t="shared" si="301"/>
        <v>Monday</v>
      </c>
    </row>
    <row r="2001" spans="1:26" x14ac:dyDescent="0.25">
      <c r="A2001" s="6">
        <f t="shared" si="302"/>
        <v>2000</v>
      </c>
      <c r="B2001" s="6" t="s">
        <v>2505</v>
      </c>
      <c r="C2001" s="7">
        <v>45884</v>
      </c>
      <c r="D2001" s="7">
        <v>45890</v>
      </c>
      <c r="E2001" s="24">
        <v>148.85</v>
      </c>
      <c r="F2001" s="26">
        <f t="shared" si="285"/>
        <v>595.4</v>
      </c>
      <c r="G2001" s="8">
        <v>103018</v>
      </c>
      <c r="H2001" s="8"/>
      <c r="I2001" s="8">
        <v>4</v>
      </c>
      <c r="J2001" s="8">
        <v>4</v>
      </c>
      <c r="K2001" s="8">
        <f t="shared" si="286"/>
        <v>0</v>
      </c>
      <c r="L2001" s="6" t="s">
        <v>2567</v>
      </c>
      <c r="M2001" s="7">
        <v>45892</v>
      </c>
      <c r="N2001" s="9">
        <v>85188</v>
      </c>
      <c r="O2001" s="6" t="s">
        <v>2072</v>
      </c>
      <c r="P2001" s="6">
        <v>58154746893</v>
      </c>
      <c r="Q2001" s="54" t="s">
        <v>46</v>
      </c>
      <c r="R2001" s="10">
        <v>4</v>
      </c>
      <c r="S2001" s="40"/>
      <c r="T2001" s="6" t="s">
        <v>24</v>
      </c>
      <c r="U2001" s="6" t="str">
        <f>VLOOKUP(O2001,'Customer List'!B:C,2,)</f>
        <v>Hyderabad</v>
      </c>
      <c r="V2001" s="47"/>
      <c r="W2001" s="7">
        <v>45894</v>
      </c>
      <c r="X2001" s="6">
        <f t="shared" si="299"/>
        <v>2</v>
      </c>
      <c r="Y2001" s="6" t="str">
        <f t="shared" si="300"/>
        <v>Saturday</v>
      </c>
      <c r="Z2001" s="6" t="str">
        <f t="shared" si="301"/>
        <v>Monday</v>
      </c>
    </row>
    <row r="2002" spans="1:26" x14ac:dyDescent="0.25">
      <c r="A2002" s="6">
        <f t="shared" si="302"/>
        <v>2001</v>
      </c>
      <c r="B2002" s="6" t="s">
        <v>2505</v>
      </c>
      <c r="C2002" s="7">
        <v>45884</v>
      </c>
      <c r="D2002" s="7">
        <v>45890</v>
      </c>
      <c r="E2002" s="24">
        <v>73.5</v>
      </c>
      <c r="F2002" s="26">
        <f t="shared" si="285"/>
        <v>147</v>
      </c>
      <c r="G2002" s="8">
        <v>103108</v>
      </c>
      <c r="H2002" s="8"/>
      <c r="I2002" s="8">
        <v>2</v>
      </c>
      <c r="J2002" s="8">
        <v>2</v>
      </c>
      <c r="K2002" s="8">
        <f t="shared" si="286"/>
        <v>0</v>
      </c>
      <c r="L2002" s="6" t="s">
        <v>2574</v>
      </c>
      <c r="M2002" s="7">
        <v>45892</v>
      </c>
      <c r="N2002" s="9">
        <v>24412.5</v>
      </c>
      <c r="O2002" s="6" t="s">
        <v>2506</v>
      </c>
      <c r="P2002" s="6">
        <v>58154750345</v>
      </c>
      <c r="Q2002" s="54" t="s">
        <v>46</v>
      </c>
      <c r="R2002" s="10">
        <v>4</v>
      </c>
      <c r="S2002" s="40"/>
      <c r="T2002" s="6" t="s">
        <v>24</v>
      </c>
      <c r="U2002" s="6" t="str">
        <f>VLOOKUP(O2002,'Customer List'!B:C,2,)</f>
        <v>Gujrat</v>
      </c>
      <c r="V2002" s="47"/>
      <c r="W2002" s="7">
        <v>45894</v>
      </c>
      <c r="X2002" s="6">
        <f t="shared" si="299"/>
        <v>2</v>
      </c>
      <c r="Y2002" s="6" t="str">
        <f t="shared" si="300"/>
        <v>Saturday</v>
      </c>
      <c r="Z2002" s="6" t="str">
        <f t="shared" si="301"/>
        <v>Monday</v>
      </c>
    </row>
    <row r="2003" spans="1:26" x14ac:dyDescent="0.25">
      <c r="A2003" s="6">
        <f t="shared" si="302"/>
        <v>2002</v>
      </c>
      <c r="B2003" s="6" t="s">
        <v>2505</v>
      </c>
      <c r="C2003" s="7">
        <v>45884</v>
      </c>
      <c r="D2003" s="7">
        <v>45890</v>
      </c>
      <c r="E2003" s="24">
        <v>148.85</v>
      </c>
      <c r="F2003" s="26">
        <f t="shared" si="285"/>
        <v>595.4</v>
      </c>
      <c r="G2003" s="8">
        <v>104420</v>
      </c>
      <c r="H2003" s="8"/>
      <c r="I2003" s="8">
        <v>4</v>
      </c>
      <c r="J2003" s="8">
        <v>4</v>
      </c>
      <c r="K2003" s="8">
        <f t="shared" si="286"/>
        <v>0</v>
      </c>
      <c r="L2003" s="6" t="s">
        <v>2567</v>
      </c>
      <c r="M2003" s="7">
        <v>45892</v>
      </c>
      <c r="N2003" s="9">
        <v>85188</v>
      </c>
      <c r="O2003" s="6" t="s">
        <v>2072</v>
      </c>
      <c r="P2003" s="6">
        <v>58154746893</v>
      </c>
      <c r="Q2003" s="54" t="s">
        <v>46</v>
      </c>
      <c r="R2003" s="10">
        <v>4</v>
      </c>
      <c r="S2003" s="40"/>
      <c r="T2003" s="6" t="s">
        <v>24</v>
      </c>
      <c r="U2003" s="6" t="str">
        <f>VLOOKUP(O2003,'Customer List'!B:C,2,)</f>
        <v>Hyderabad</v>
      </c>
      <c r="V2003" s="47"/>
      <c r="W2003" s="7">
        <v>45894</v>
      </c>
      <c r="X2003" s="6">
        <f t="shared" si="299"/>
        <v>2</v>
      </c>
      <c r="Y2003" s="6" t="str">
        <f t="shared" si="300"/>
        <v>Saturday</v>
      </c>
      <c r="Z2003" s="6" t="str">
        <f t="shared" si="301"/>
        <v>Monday</v>
      </c>
    </row>
    <row r="2004" spans="1:26" x14ac:dyDescent="0.25">
      <c r="A2004" s="6">
        <f t="shared" si="302"/>
        <v>2003</v>
      </c>
      <c r="B2004" s="6" t="s">
        <v>2505</v>
      </c>
      <c r="C2004" s="7">
        <v>45884</v>
      </c>
      <c r="D2004" s="7">
        <v>45890</v>
      </c>
      <c r="E2004" s="24">
        <v>161.19999999999999</v>
      </c>
      <c r="F2004" s="26">
        <f t="shared" si="285"/>
        <v>161.19999999999999</v>
      </c>
      <c r="G2004" s="8">
        <v>104526</v>
      </c>
      <c r="H2004" s="8"/>
      <c r="I2004" s="8">
        <v>1</v>
      </c>
      <c r="J2004" s="8">
        <v>1</v>
      </c>
      <c r="K2004" s="8">
        <f t="shared" si="286"/>
        <v>0</v>
      </c>
      <c r="L2004" s="6" t="s">
        <v>2567</v>
      </c>
      <c r="M2004" s="7">
        <v>45892</v>
      </c>
      <c r="N2004" s="9">
        <v>23064</v>
      </c>
      <c r="O2004" s="6" t="s">
        <v>2072</v>
      </c>
      <c r="P2004" s="6">
        <v>58154746893</v>
      </c>
      <c r="Q2004" s="54" t="s">
        <v>46</v>
      </c>
      <c r="R2004" s="10">
        <v>4</v>
      </c>
      <c r="S2004" s="40"/>
      <c r="T2004" s="6" t="s">
        <v>24</v>
      </c>
      <c r="U2004" s="6" t="str">
        <f>VLOOKUP(O2004,'Customer List'!B:C,2,)</f>
        <v>Hyderabad</v>
      </c>
      <c r="V2004" s="47"/>
      <c r="W2004" s="7">
        <v>45894</v>
      </c>
      <c r="X2004" s="6">
        <f t="shared" si="299"/>
        <v>2</v>
      </c>
      <c r="Y2004" s="6" t="str">
        <f t="shared" si="300"/>
        <v>Saturday</v>
      </c>
      <c r="Z2004" s="6" t="str">
        <f t="shared" si="301"/>
        <v>Monday</v>
      </c>
    </row>
    <row r="2005" spans="1:26" x14ac:dyDescent="0.25">
      <c r="A2005" s="6">
        <f t="shared" si="302"/>
        <v>2004</v>
      </c>
      <c r="B2005" s="6" t="s">
        <v>2505</v>
      </c>
      <c r="C2005" s="7">
        <v>45884</v>
      </c>
      <c r="D2005" s="7">
        <v>45890</v>
      </c>
      <c r="E2005" s="24">
        <v>206.05</v>
      </c>
      <c r="F2005" s="26">
        <f t="shared" si="285"/>
        <v>206.05</v>
      </c>
      <c r="G2005" s="8">
        <v>106106</v>
      </c>
      <c r="H2005" s="8"/>
      <c r="I2005" s="8">
        <v>1</v>
      </c>
      <c r="J2005" s="8">
        <v>1</v>
      </c>
      <c r="K2005" s="8">
        <f t="shared" si="286"/>
        <v>0</v>
      </c>
      <c r="L2005" s="6" t="s">
        <v>2567</v>
      </c>
      <c r="M2005" s="7">
        <v>45892</v>
      </c>
      <c r="N2005" s="9">
        <v>29481</v>
      </c>
      <c r="O2005" s="6" t="s">
        <v>2072</v>
      </c>
      <c r="P2005" s="6">
        <v>58154746893</v>
      </c>
      <c r="Q2005" s="54" t="s">
        <v>46</v>
      </c>
      <c r="R2005" s="10">
        <v>4</v>
      </c>
      <c r="S2005" s="40"/>
      <c r="T2005" s="6" t="s">
        <v>24</v>
      </c>
      <c r="U2005" s="6" t="str">
        <f>VLOOKUP(O2005,'Customer List'!B:C,2,)</f>
        <v>Hyderabad</v>
      </c>
      <c r="V2005" s="47"/>
      <c r="W2005" s="7">
        <v>45894</v>
      </c>
      <c r="X2005" s="6">
        <f t="shared" si="299"/>
        <v>2</v>
      </c>
      <c r="Y2005" s="6" t="str">
        <f t="shared" si="300"/>
        <v>Saturday</v>
      </c>
      <c r="Z2005" s="6" t="str">
        <f t="shared" si="301"/>
        <v>Monday</v>
      </c>
    </row>
    <row r="2006" spans="1:26" x14ac:dyDescent="0.25">
      <c r="A2006" s="6">
        <f t="shared" si="302"/>
        <v>2005</v>
      </c>
      <c r="B2006" s="6" t="s">
        <v>2505</v>
      </c>
      <c r="C2006" s="7">
        <v>45884</v>
      </c>
      <c r="D2006" s="7">
        <v>45890</v>
      </c>
      <c r="E2006" s="24">
        <v>56</v>
      </c>
      <c r="F2006" s="26">
        <f t="shared" si="285"/>
        <v>56</v>
      </c>
      <c r="G2006" s="8">
        <v>113710</v>
      </c>
      <c r="H2006" s="8"/>
      <c r="I2006" s="8">
        <v>1</v>
      </c>
      <c r="J2006" s="8"/>
      <c r="K2006" s="8">
        <f t="shared" si="286"/>
        <v>1</v>
      </c>
      <c r="L2006" s="6"/>
      <c r="M2006" s="7"/>
      <c r="N2006" s="9"/>
      <c r="O2006" s="6" t="s">
        <v>1097</v>
      </c>
      <c r="P2006" s="54"/>
      <c r="Q2006" s="54"/>
      <c r="R2006" s="10">
        <v>4</v>
      </c>
      <c r="S2006" s="40"/>
      <c r="T2006" s="6" t="s">
        <v>24</v>
      </c>
      <c r="U2006" s="6" t="str">
        <f>VLOOKUP(O2006,'Customer List'!B:C,2,)</f>
        <v>Lucknow</v>
      </c>
      <c r="V2006" s="47" t="s">
        <v>2521</v>
      </c>
      <c r="W2006" s="7"/>
      <c r="X2006" s="6" t="str">
        <f t="shared" si="299"/>
        <v/>
      </c>
      <c r="Y2006" s="6" t="str">
        <f t="shared" si="300"/>
        <v/>
      </c>
      <c r="Z2006" s="6" t="str">
        <f t="shared" si="301"/>
        <v/>
      </c>
    </row>
    <row r="2007" spans="1:26" x14ac:dyDescent="0.25">
      <c r="A2007" s="6">
        <f t="shared" si="302"/>
        <v>2006</v>
      </c>
      <c r="B2007" s="6" t="s">
        <v>2505</v>
      </c>
      <c r="C2007" s="7">
        <v>45884</v>
      </c>
      <c r="D2007" s="7">
        <v>45890</v>
      </c>
      <c r="E2007" s="24">
        <v>107.1</v>
      </c>
      <c r="F2007" s="26">
        <f t="shared" si="285"/>
        <v>107.1</v>
      </c>
      <c r="G2007" s="8">
        <v>113817</v>
      </c>
      <c r="H2007" s="8"/>
      <c r="I2007" s="8">
        <v>1</v>
      </c>
      <c r="J2007" s="8"/>
      <c r="K2007" s="8">
        <f t="shared" si="286"/>
        <v>1</v>
      </c>
      <c r="L2007" s="6"/>
      <c r="M2007" s="7"/>
      <c r="N2007" s="9"/>
      <c r="O2007" s="6" t="s">
        <v>22</v>
      </c>
      <c r="P2007" s="54"/>
      <c r="Q2007" s="54"/>
      <c r="R2007" s="10">
        <v>4</v>
      </c>
      <c r="S2007" s="40"/>
      <c r="T2007" s="6" t="s">
        <v>24</v>
      </c>
      <c r="U2007" s="6" t="str">
        <f>VLOOKUP(O2007,'Customer List'!B:C,2,)</f>
        <v>Delhi</v>
      </c>
      <c r="V2007" s="47" t="s">
        <v>611</v>
      </c>
      <c r="W2007" s="7"/>
      <c r="X2007" s="6" t="str">
        <f t="shared" si="299"/>
        <v/>
      </c>
      <c r="Y2007" s="6" t="str">
        <f t="shared" si="300"/>
        <v/>
      </c>
      <c r="Z2007" s="6" t="str">
        <f t="shared" si="301"/>
        <v/>
      </c>
    </row>
    <row r="2008" spans="1:26" x14ac:dyDescent="0.25">
      <c r="A2008" s="6">
        <f t="shared" si="302"/>
        <v>2007</v>
      </c>
      <c r="B2008" s="6" t="s">
        <v>2505</v>
      </c>
      <c r="C2008" s="7">
        <v>45884</v>
      </c>
      <c r="D2008" s="7">
        <v>45890</v>
      </c>
      <c r="E2008" s="24">
        <v>189.79999999999998</v>
      </c>
      <c r="F2008" s="26">
        <f t="shared" si="285"/>
        <v>569.4</v>
      </c>
      <c r="G2008" s="8">
        <v>119414</v>
      </c>
      <c r="H2008" s="8"/>
      <c r="I2008" s="8">
        <v>3</v>
      </c>
      <c r="J2008" s="8">
        <v>3</v>
      </c>
      <c r="K2008" s="8">
        <f t="shared" si="286"/>
        <v>0</v>
      </c>
      <c r="L2008" s="6" t="s">
        <v>2567</v>
      </c>
      <c r="M2008" s="7">
        <v>45892</v>
      </c>
      <c r="N2008" s="9">
        <v>81468</v>
      </c>
      <c r="O2008" s="6" t="s">
        <v>2072</v>
      </c>
      <c r="P2008" s="6">
        <v>58154746893</v>
      </c>
      <c r="Q2008" s="54" t="s">
        <v>46</v>
      </c>
      <c r="R2008" s="10">
        <v>4</v>
      </c>
      <c r="S2008" s="40"/>
      <c r="T2008" s="6" t="s">
        <v>24</v>
      </c>
      <c r="U2008" s="6" t="str">
        <f>VLOOKUP(O2008,'Customer List'!B:C,2,)</f>
        <v>Hyderabad</v>
      </c>
      <c r="V2008" s="47"/>
      <c r="W2008" s="7">
        <v>45894</v>
      </c>
      <c r="X2008" s="6">
        <f t="shared" si="299"/>
        <v>2</v>
      </c>
      <c r="Y2008" s="6" t="str">
        <f t="shared" si="300"/>
        <v>Saturday</v>
      </c>
      <c r="Z2008" s="6" t="str">
        <f t="shared" si="301"/>
        <v>Monday</v>
      </c>
    </row>
    <row r="2009" spans="1:26" x14ac:dyDescent="0.25">
      <c r="A2009" s="6">
        <f t="shared" si="302"/>
        <v>2008</v>
      </c>
      <c r="B2009" s="6" t="s">
        <v>2505</v>
      </c>
      <c r="C2009" s="7">
        <v>45884</v>
      </c>
      <c r="D2009" s="7">
        <v>45890</v>
      </c>
      <c r="E2009" s="24">
        <v>120</v>
      </c>
      <c r="F2009" s="26">
        <f t="shared" si="285"/>
        <v>120</v>
      </c>
      <c r="G2009" s="8">
        <v>135243</v>
      </c>
      <c r="H2009" s="8"/>
      <c r="I2009" s="8">
        <v>1</v>
      </c>
      <c r="J2009" s="8">
        <v>1</v>
      </c>
      <c r="K2009" s="8">
        <f t="shared" si="286"/>
        <v>0</v>
      </c>
      <c r="L2009" s="6" t="s">
        <v>2527</v>
      </c>
      <c r="M2009" s="7">
        <v>45891</v>
      </c>
      <c r="N2009" s="9">
        <v>0</v>
      </c>
      <c r="O2009" s="6" t="s">
        <v>631</v>
      </c>
      <c r="P2009" s="54"/>
      <c r="Q2009" s="54"/>
      <c r="R2009" s="10">
        <v>4</v>
      </c>
      <c r="S2009" s="40"/>
      <c r="T2009" s="6" t="s">
        <v>24</v>
      </c>
      <c r="U2009" s="6" t="str">
        <f>VLOOKUP(O2009,'Customer List'!B:C,2,)</f>
        <v>Delhi</v>
      </c>
      <c r="V2009" s="47"/>
      <c r="W2009" s="7"/>
      <c r="X2009" s="6" t="str">
        <f t="shared" si="299"/>
        <v/>
      </c>
      <c r="Y2009" s="6" t="str">
        <f t="shared" si="300"/>
        <v>Friday</v>
      </c>
      <c r="Z2009" s="6" t="str">
        <f t="shared" si="301"/>
        <v/>
      </c>
    </row>
    <row r="2010" spans="1:26" x14ac:dyDescent="0.25">
      <c r="A2010" s="6">
        <f t="shared" si="302"/>
        <v>2009</v>
      </c>
      <c r="B2010" s="6" t="s">
        <v>2505</v>
      </c>
      <c r="C2010" s="7">
        <v>45884</v>
      </c>
      <c r="D2010" s="7">
        <v>45890</v>
      </c>
      <c r="E2010" s="24">
        <v>242.9</v>
      </c>
      <c r="F2010" s="26">
        <f t="shared" si="285"/>
        <v>242.9</v>
      </c>
      <c r="G2010" s="8">
        <v>144620</v>
      </c>
      <c r="H2010" s="8"/>
      <c r="I2010" s="8">
        <v>1</v>
      </c>
      <c r="J2010" s="8">
        <v>1</v>
      </c>
      <c r="K2010" s="8">
        <f t="shared" si="286"/>
        <v>0</v>
      </c>
      <c r="L2010" s="6" t="s">
        <v>2527</v>
      </c>
      <c r="M2010" s="7">
        <v>45891</v>
      </c>
      <c r="N2010" s="9">
        <v>0</v>
      </c>
      <c r="O2010" s="6" t="s">
        <v>631</v>
      </c>
      <c r="P2010" s="54"/>
      <c r="Q2010" s="54"/>
      <c r="R2010" s="10">
        <v>4</v>
      </c>
      <c r="S2010" s="40"/>
      <c r="T2010" s="6" t="s">
        <v>24</v>
      </c>
      <c r="U2010" s="6" t="str">
        <f>VLOOKUP(O2010,'Customer List'!B:C,2,)</f>
        <v>Delhi</v>
      </c>
      <c r="V2010" s="47"/>
      <c r="W2010" s="7"/>
      <c r="X2010" s="6" t="str">
        <f t="shared" si="299"/>
        <v/>
      </c>
      <c r="Y2010" s="6" t="str">
        <f t="shared" si="300"/>
        <v>Friday</v>
      </c>
      <c r="Z2010" s="6" t="str">
        <f t="shared" si="301"/>
        <v/>
      </c>
    </row>
    <row r="2011" spans="1:26" x14ac:dyDescent="0.25">
      <c r="A2011" s="6">
        <f t="shared" si="302"/>
        <v>2010</v>
      </c>
      <c r="B2011" s="6" t="s">
        <v>2505</v>
      </c>
      <c r="C2011" s="7">
        <v>45884</v>
      </c>
      <c r="D2011" s="7">
        <v>45890</v>
      </c>
      <c r="E2011" s="24">
        <v>219</v>
      </c>
      <c r="F2011" s="26">
        <f t="shared" si="285"/>
        <v>219</v>
      </c>
      <c r="G2011" s="8">
        <v>145529</v>
      </c>
      <c r="H2011" s="8"/>
      <c r="I2011" s="8">
        <v>1</v>
      </c>
      <c r="J2011" s="8">
        <v>1</v>
      </c>
      <c r="K2011" s="8">
        <f t="shared" si="286"/>
        <v>0</v>
      </c>
      <c r="L2011" s="6" t="s">
        <v>2527</v>
      </c>
      <c r="M2011" s="7">
        <v>45891</v>
      </c>
      <c r="N2011" s="9">
        <v>0</v>
      </c>
      <c r="O2011" s="6" t="s">
        <v>631</v>
      </c>
      <c r="P2011" s="54"/>
      <c r="Q2011" s="54"/>
      <c r="R2011" s="10">
        <v>4</v>
      </c>
      <c r="S2011" s="40"/>
      <c r="T2011" s="6" t="s">
        <v>24</v>
      </c>
      <c r="U2011" s="6" t="str">
        <f>VLOOKUP(O2011,'Customer List'!B:C,2,)</f>
        <v>Delhi</v>
      </c>
      <c r="V2011" s="47"/>
      <c r="W2011" s="7"/>
      <c r="X2011" s="6" t="str">
        <f t="shared" si="299"/>
        <v/>
      </c>
      <c r="Y2011" s="6" t="str">
        <f t="shared" si="300"/>
        <v>Friday</v>
      </c>
      <c r="Z2011" s="6" t="str">
        <f t="shared" si="301"/>
        <v/>
      </c>
    </row>
    <row r="2012" spans="1:26" x14ac:dyDescent="0.25">
      <c r="A2012" s="6">
        <f t="shared" si="302"/>
        <v>2011</v>
      </c>
      <c r="B2012" s="6" t="s">
        <v>2505</v>
      </c>
      <c r="C2012" s="7">
        <v>45884</v>
      </c>
      <c r="D2012" s="7">
        <v>45890</v>
      </c>
      <c r="E2012" s="24">
        <v>112</v>
      </c>
      <c r="F2012" s="26">
        <f t="shared" si="285"/>
        <v>112</v>
      </c>
      <c r="G2012" s="8">
        <v>165608</v>
      </c>
      <c r="H2012" s="8"/>
      <c r="I2012" s="8">
        <v>1</v>
      </c>
      <c r="J2012" s="8">
        <v>1</v>
      </c>
      <c r="K2012" s="8">
        <f t="shared" si="286"/>
        <v>0</v>
      </c>
      <c r="L2012" s="6" t="s">
        <v>2527</v>
      </c>
      <c r="M2012" s="7">
        <v>45891</v>
      </c>
      <c r="N2012" s="9">
        <v>0</v>
      </c>
      <c r="O2012" s="6" t="s">
        <v>631</v>
      </c>
      <c r="P2012" s="54"/>
      <c r="Q2012" s="54"/>
      <c r="R2012" s="10">
        <v>4</v>
      </c>
      <c r="S2012" s="40"/>
      <c r="T2012" s="6" t="s">
        <v>24</v>
      </c>
      <c r="U2012" s="6" t="str">
        <f>VLOOKUP(O2012,'Customer List'!B:C,2,)</f>
        <v>Delhi</v>
      </c>
      <c r="V2012" s="47"/>
      <c r="W2012" s="7"/>
      <c r="X2012" s="6" t="str">
        <f t="shared" si="299"/>
        <v/>
      </c>
      <c r="Y2012" s="6" t="str">
        <f t="shared" si="300"/>
        <v>Friday</v>
      </c>
      <c r="Z2012" s="6" t="str">
        <f t="shared" si="301"/>
        <v/>
      </c>
    </row>
    <row r="2013" spans="1:26" x14ac:dyDescent="0.25">
      <c r="A2013" s="6">
        <f t="shared" si="302"/>
        <v>2012</v>
      </c>
      <c r="B2013" s="6" t="s">
        <v>2505</v>
      </c>
      <c r="C2013" s="7">
        <v>45884</v>
      </c>
      <c r="D2013" s="7">
        <v>45890</v>
      </c>
      <c r="E2013" s="24">
        <v>133.69999999999999</v>
      </c>
      <c r="F2013" s="26">
        <f t="shared" si="285"/>
        <v>133.69999999999999</v>
      </c>
      <c r="G2013" s="8">
        <v>300104</v>
      </c>
      <c r="H2013" s="8"/>
      <c r="I2013" s="8">
        <v>1</v>
      </c>
      <c r="J2013" s="8">
        <v>1</v>
      </c>
      <c r="K2013" s="8">
        <f t="shared" si="286"/>
        <v>0</v>
      </c>
      <c r="L2013" s="6" t="s">
        <v>2577</v>
      </c>
      <c r="M2013" s="7">
        <v>45892</v>
      </c>
      <c r="N2013" s="9">
        <v>21315.599999999999</v>
      </c>
      <c r="O2013" s="6" t="s">
        <v>2507</v>
      </c>
      <c r="P2013" s="6">
        <v>58154748525</v>
      </c>
      <c r="Q2013" s="54" t="s">
        <v>46</v>
      </c>
      <c r="R2013" s="10">
        <v>4</v>
      </c>
      <c r="S2013" s="40"/>
      <c r="T2013" s="6" t="s">
        <v>24</v>
      </c>
      <c r="U2013" s="6" t="str">
        <f>VLOOKUP(O2013,'Customer List'!B:C,2,)</f>
        <v>Banglore</v>
      </c>
      <c r="V2013" s="47"/>
      <c r="W2013" s="7">
        <v>45894</v>
      </c>
      <c r="X2013" s="6">
        <f t="shared" si="299"/>
        <v>2</v>
      </c>
      <c r="Y2013" s="6" t="str">
        <f t="shared" si="300"/>
        <v>Saturday</v>
      </c>
      <c r="Z2013" s="6" t="str">
        <f t="shared" si="301"/>
        <v>Monday</v>
      </c>
    </row>
    <row r="2014" spans="1:26" x14ac:dyDescent="0.25">
      <c r="A2014" s="6">
        <f t="shared" si="302"/>
        <v>2013</v>
      </c>
      <c r="B2014" s="6" t="s">
        <v>2505</v>
      </c>
      <c r="C2014" s="7">
        <v>45884</v>
      </c>
      <c r="D2014" s="7">
        <v>45890</v>
      </c>
      <c r="E2014" s="24">
        <v>131.6</v>
      </c>
      <c r="F2014" s="26">
        <f t="shared" si="285"/>
        <v>131.6</v>
      </c>
      <c r="G2014" s="8">
        <v>300112</v>
      </c>
      <c r="H2014" s="8"/>
      <c r="I2014" s="8">
        <v>1</v>
      </c>
      <c r="J2014" s="8">
        <v>1</v>
      </c>
      <c r="K2014" s="8">
        <f t="shared" si="286"/>
        <v>0</v>
      </c>
      <c r="L2014" s="6" t="s">
        <v>2779</v>
      </c>
      <c r="M2014" s="7">
        <v>45896</v>
      </c>
      <c r="N2014" s="9">
        <v>0</v>
      </c>
      <c r="O2014" s="6" t="s">
        <v>631</v>
      </c>
      <c r="P2014" s="54" t="s">
        <v>2096</v>
      </c>
      <c r="Q2014" s="54" t="s">
        <v>643</v>
      </c>
      <c r="R2014" s="10">
        <v>4</v>
      </c>
      <c r="S2014" s="40"/>
      <c r="T2014" s="6" t="s">
        <v>24</v>
      </c>
      <c r="U2014" s="6" t="str">
        <f>VLOOKUP(O2014,'Customer List'!B:C,2,)</f>
        <v>Delhi</v>
      </c>
      <c r="V2014" s="47" t="s">
        <v>611</v>
      </c>
      <c r="W2014" s="7"/>
      <c r="X2014" s="6" t="str">
        <f t="shared" si="299"/>
        <v/>
      </c>
      <c r="Y2014" s="6" t="str">
        <f t="shared" si="300"/>
        <v>Wednesday</v>
      </c>
      <c r="Z2014" s="6" t="str">
        <f t="shared" si="301"/>
        <v/>
      </c>
    </row>
    <row r="2015" spans="1:26" x14ac:dyDescent="0.25">
      <c r="A2015" s="6">
        <f t="shared" si="302"/>
        <v>2014</v>
      </c>
      <c r="B2015" s="6" t="s">
        <v>2505</v>
      </c>
      <c r="C2015" s="7">
        <v>45884</v>
      </c>
      <c r="D2015" s="7">
        <v>45890</v>
      </c>
      <c r="E2015" s="24">
        <v>131.6</v>
      </c>
      <c r="F2015" s="26">
        <f t="shared" si="285"/>
        <v>131.6</v>
      </c>
      <c r="G2015" s="8">
        <v>300304</v>
      </c>
      <c r="H2015" s="8"/>
      <c r="I2015" s="8">
        <v>1</v>
      </c>
      <c r="J2015" s="8">
        <v>1</v>
      </c>
      <c r="K2015" s="8">
        <f t="shared" si="286"/>
        <v>0</v>
      </c>
      <c r="L2015" s="6" t="s">
        <v>2779</v>
      </c>
      <c r="M2015" s="7">
        <v>45896</v>
      </c>
      <c r="N2015" s="9">
        <v>0</v>
      </c>
      <c r="O2015" s="6" t="s">
        <v>631</v>
      </c>
      <c r="P2015" s="54" t="s">
        <v>2096</v>
      </c>
      <c r="Q2015" s="54" t="s">
        <v>643</v>
      </c>
      <c r="R2015" s="10">
        <v>4</v>
      </c>
      <c r="S2015" s="40"/>
      <c r="T2015" s="6" t="s">
        <v>24</v>
      </c>
      <c r="U2015" s="6" t="str">
        <f>VLOOKUP(O2015,'Customer List'!B:C,2,)</f>
        <v>Delhi</v>
      </c>
      <c r="V2015" s="47" t="s">
        <v>611</v>
      </c>
      <c r="W2015" s="7"/>
      <c r="X2015" s="6" t="str">
        <f t="shared" si="299"/>
        <v/>
      </c>
      <c r="Y2015" s="6" t="str">
        <f t="shared" si="300"/>
        <v>Wednesday</v>
      </c>
      <c r="Z2015" s="6" t="str">
        <f t="shared" si="301"/>
        <v/>
      </c>
    </row>
    <row r="2016" spans="1:26" x14ac:dyDescent="0.25">
      <c r="A2016" s="6">
        <f t="shared" si="302"/>
        <v>2015</v>
      </c>
      <c r="B2016" s="6" t="s">
        <v>2505</v>
      </c>
      <c r="C2016" s="7">
        <v>45884</v>
      </c>
      <c r="D2016" s="7">
        <v>45890</v>
      </c>
      <c r="E2016" s="24">
        <v>38.5</v>
      </c>
      <c r="F2016" s="26">
        <f t="shared" si="285"/>
        <v>38.5</v>
      </c>
      <c r="G2016" s="8">
        <v>300306</v>
      </c>
      <c r="H2016" s="8"/>
      <c r="I2016" s="8">
        <v>1</v>
      </c>
      <c r="J2016" s="8">
        <v>1</v>
      </c>
      <c r="K2016" s="8">
        <f t="shared" si="286"/>
        <v>0</v>
      </c>
      <c r="L2016" s="6" t="s">
        <v>2577</v>
      </c>
      <c r="M2016" s="7">
        <v>45892</v>
      </c>
      <c r="N2016" s="9">
        <v>6138</v>
      </c>
      <c r="O2016" s="6" t="s">
        <v>2507</v>
      </c>
      <c r="P2016" s="6">
        <v>58154748525</v>
      </c>
      <c r="Q2016" s="54" t="s">
        <v>46</v>
      </c>
      <c r="R2016" s="10">
        <v>4</v>
      </c>
      <c r="S2016" s="40"/>
      <c r="T2016" s="6" t="s">
        <v>24</v>
      </c>
      <c r="U2016" s="6" t="str">
        <f>VLOOKUP(O2016,'Customer List'!B:C,2,)</f>
        <v>Banglore</v>
      </c>
      <c r="V2016" s="47"/>
      <c r="W2016" s="7">
        <v>45894</v>
      </c>
      <c r="X2016" s="6">
        <f t="shared" si="299"/>
        <v>2</v>
      </c>
      <c r="Y2016" s="6" t="str">
        <f t="shared" si="300"/>
        <v>Saturday</v>
      </c>
      <c r="Z2016" s="6" t="str">
        <f t="shared" si="301"/>
        <v>Monday</v>
      </c>
    </row>
    <row r="2017" spans="1:26" x14ac:dyDescent="0.25">
      <c r="A2017" s="6">
        <f t="shared" si="302"/>
        <v>2016</v>
      </c>
      <c r="B2017" s="6" t="s">
        <v>2505</v>
      </c>
      <c r="C2017" s="7">
        <v>45884</v>
      </c>
      <c r="D2017" s="7">
        <v>45890</v>
      </c>
      <c r="E2017" s="24">
        <v>285.75</v>
      </c>
      <c r="F2017" s="26">
        <f t="shared" si="285"/>
        <v>285.75</v>
      </c>
      <c r="G2017" s="8">
        <v>300434</v>
      </c>
      <c r="H2017" s="8"/>
      <c r="I2017" s="8">
        <v>1</v>
      </c>
      <c r="J2017" s="8"/>
      <c r="K2017" s="8">
        <f t="shared" si="286"/>
        <v>1</v>
      </c>
      <c r="L2017" s="6"/>
      <c r="M2017" s="7"/>
      <c r="N2017" s="9"/>
      <c r="O2017" s="6" t="s">
        <v>36</v>
      </c>
      <c r="P2017" s="54"/>
      <c r="Q2017" s="54"/>
      <c r="R2017" s="10">
        <v>4</v>
      </c>
      <c r="S2017" s="40"/>
      <c r="T2017" s="6" t="s">
        <v>24</v>
      </c>
      <c r="U2017" s="6" t="str">
        <f>VLOOKUP(O2017,'Customer List'!B:C,2,)</f>
        <v>Delhi</v>
      </c>
      <c r="V2017" s="47" t="s">
        <v>611</v>
      </c>
      <c r="W2017" s="7"/>
      <c r="X2017" s="6" t="str">
        <f t="shared" si="299"/>
        <v/>
      </c>
      <c r="Y2017" s="6" t="str">
        <f t="shared" si="300"/>
        <v/>
      </c>
      <c r="Z2017" s="6" t="str">
        <f t="shared" si="301"/>
        <v/>
      </c>
    </row>
    <row r="2018" spans="1:26" x14ac:dyDescent="0.25">
      <c r="A2018" s="6">
        <f t="shared" si="302"/>
        <v>2017</v>
      </c>
      <c r="B2018" s="6" t="s">
        <v>2505</v>
      </c>
      <c r="C2018" s="7">
        <v>45884</v>
      </c>
      <c r="D2018" s="7">
        <v>45890</v>
      </c>
      <c r="E2018" s="24">
        <v>181.3</v>
      </c>
      <c r="F2018" s="26">
        <f t="shared" si="285"/>
        <v>181.3</v>
      </c>
      <c r="G2018" s="8">
        <v>300510</v>
      </c>
      <c r="H2018" s="8"/>
      <c r="I2018" s="8">
        <v>1</v>
      </c>
      <c r="J2018" s="8"/>
      <c r="K2018" s="8">
        <f t="shared" si="286"/>
        <v>1</v>
      </c>
      <c r="L2018" s="6"/>
      <c r="M2018" s="7"/>
      <c r="N2018" s="9"/>
      <c r="O2018" s="6" t="s">
        <v>36</v>
      </c>
      <c r="P2018" s="54"/>
      <c r="Q2018" s="54"/>
      <c r="R2018" s="10">
        <v>4</v>
      </c>
      <c r="S2018" s="40"/>
      <c r="T2018" s="6" t="s">
        <v>24</v>
      </c>
      <c r="U2018" s="6" t="str">
        <f>VLOOKUP(O2018,'Customer List'!B:C,2,)</f>
        <v>Delhi</v>
      </c>
      <c r="V2018" s="47" t="s">
        <v>611</v>
      </c>
      <c r="W2018" s="7"/>
      <c r="X2018" s="6" t="str">
        <f t="shared" si="299"/>
        <v/>
      </c>
      <c r="Y2018" s="6" t="str">
        <f t="shared" si="300"/>
        <v/>
      </c>
      <c r="Z2018" s="6" t="str">
        <f t="shared" si="301"/>
        <v/>
      </c>
    </row>
    <row r="2019" spans="1:26" x14ac:dyDescent="0.25">
      <c r="A2019" s="6">
        <f t="shared" si="302"/>
        <v>2018</v>
      </c>
      <c r="B2019" s="6" t="s">
        <v>2505</v>
      </c>
      <c r="C2019" s="7">
        <v>45884</v>
      </c>
      <c r="D2019" s="7">
        <v>45890</v>
      </c>
      <c r="E2019" s="24">
        <v>138.6</v>
      </c>
      <c r="F2019" s="26">
        <f t="shared" si="285"/>
        <v>138.6</v>
      </c>
      <c r="G2019" s="8">
        <v>302004</v>
      </c>
      <c r="H2019" s="8"/>
      <c r="I2019" s="8">
        <v>1</v>
      </c>
      <c r="J2019" s="8">
        <v>1</v>
      </c>
      <c r="K2019" s="8">
        <f t="shared" si="286"/>
        <v>0</v>
      </c>
      <c r="L2019" s="6" t="s">
        <v>2779</v>
      </c>
      <c r="M2019" s="7">
        <v>45896</v>
      </c>
      <c r="N2019" s="9">
        <v>0</v>
      </c>
      <c r="O2019" s="6" t="s">
        <v>631</v>
      </c>
      <c r="P2019" s="54" t="s">
        <v>2096</v>
      </c>
      <c r="Q2019" s="54" t="s">
        <v>643</v>
      </c>
      <c r="R2019" s="10">
        <v>4</v>
      </c>
      <c r="S2019" s="40"/>
      <c r="T2019" s="6" t="s">
        <v>24</v>
      </c>
      <c r="U2019" s="6" t="str">
        <f>VLOOKUP(O2019,'Customer List'!B:C,2,)</f>
        <v>Delhi</v>
      </c>
      <c r="V2019" s="47" t="s">
        <v>611</v>
      </c>
      <c r="W2019" s="7"/>
      <c r="X2019" s="6" t="str">
        <f t="shared" si="299"/>
        <v/>
      </c>
      <c r="Y2019" s="6" t="str">
        <f t="shared" si="300"/>
        <v>Wednesday</v>
      </c>
      <c r="Z2019" s="6" t="str">
        <f t="shared" si="301"/>
        <v/>
      </c>
    </row>
    <row r="2020" spans="1:26" x14ac:dyDescent="0.25">
      <c r="A2020" s="6">
        <f t="shared" si="302"/>
        <v>2019</v>
      </c>
      <c r="B2020" s="6" t="s">
        <v>2505</v>
      </c>
      <c r="C2020" s="7">
        <v>45884</v>
      </c>
      <c r="D2020" s="7">
        <v>45890</v>
      </c>
      <c r="E2020" s="24">
        <v>45.5</v>
      </c>
      <c r="F2020" s="26">
        <f t="shared" si="285"/>
        <v>45.5</v>
      </c>
      <c r="G2020" s="8">
        <v>302204</v>
      </c>
      <c r="H2020" s="8"/>
      <c r="I2020" s="8">
        <v>1</v>
      </c>
      <c r="J2020" s="8">
        <v>1</v>
      </c>
      <c r="K2020" s="8">
        <f t="shared" si="286"/>
        <v>0</v>
      </c>
      <c r="L2020" s="6" t="s">
        <v>2779</v>
      </c>
      <c r="M2020" s="7">
        <v>45896</v>
      </c>
      <c r="N2020" s="9">
        <v>0</v>
      </c>
      <c r="O2020" s="6" t="s">
        <v>631</v>
      </c>
      <c r="P2020" s="54" t="s">
        <v>2096</v>
      </c>
      <c r="Q2020" s="54" t="s">
        <v>643</v>
      </c>
      <c r="R2020" s="10">
        <v>4</v>
      </c>
      <c r="S2020" s="40"/>
      <c r="T2020" s="6" t="s">
        <v>24</v>
      </c>
      <c r="U2020" s="6" t="str">
        <f>VLOOKUP(O2020,'Customer List'!B:C,2,)</f>
        <v>Delhi</v>
      </c>
      <c r="V2020" s="47" t="s">
        <v>611</v>
      </c>
      <c r="W2020" s="7"/>
      <c r="X2020" s="6" t="str">
        <f t="shared" si="299"/>
        <v/>
      </c>
      <c r="Y2020" s="6" t="str">
        <f t="shared" si="300"/>
        <v>Wednesday</v>
      </c>
      <c r="Z2020" s="6" t="str">
        <f t="shared" si="301"/>
        <v/>
      </c>
    </row>
    <row r="2021" spans="1:26" x14ac:dyDescent="0.25">
      <c r="A2021" s="6">
        <f t="shared" si="302"/>
        <v>2020</v>
      </c>
      <c r="B2021" s="6" t="s">
        <v>2505</v>
      </c>
      <c r="C2021" s="7">
        <v>45884</v>
      </c>
      <c r="D2021" s="7">
        <v>45890</v>
      </c>
      <c r="E2021" s="24">
        <v>72.099999999999994</v>
      </c>
      <c r="F2021" s="26">
        <f t="shared" si="285"/>
        <v>72.099999999999994</v>
      </c>
      <c r="G2021" s="8">
        <v>302206</v>
      </c>
      <c r="H2021" s="8"/>
      <c r="I2021" s="8">
        <v>1</v>
      </c>
      <c r="J2021" s="8">
        <v>1</v>
      </c>
      <c r="K2021" s="8">
        <f t="shared" si="286"/>
        <v>0</v>
      </c>
      <c r="L2021" s="6" t="s">
        <v>2577</v>
      </c>
      <c r="M2021" s="7">
        <v>45892</v>
      </c>
      <c r="N2021" s="9">
        <v>11494.8</v>
      </c>
      <c r="O2021" s="6" t="s">
        <v>2507</v>
      </c>
      <c r="P2021" s="6">
        <v>58154748525</v>
      </c>
      <c r="Q2021" s="54" t="s">
        <v>46</v>
      </c>
      <c r="R2021" s="10">
        <v>4</v>
      </c>
      <c r="S2021" s="40"/>
      <c r="T2021" s="6" t="s">
        <v>24</v>
      </c>
      <c r="U2021" s="6" t="str">
        <f>VLOOKUP(O2021,'Customer List'!B:C,2,)</f>
        <v>Banglore</v>
      </c>
      <c r="V2021" s="47"/>
      <c r="W2021" s="7">
        <v>45894</v>
      </c>
      <c r="X2021" s="6">
        <f t="shared" si="299"/>
        <v>2</v>
      </c>
      <c r="Y2021" s="6" t="str">
        <f t="shared" si="300"/>
        <v>Saturday</v>
      </c>
      <c r="Z2021" s="6" t="str">
        <f t="shared" si="301"/>
        <v>Monday</v>
      </c>
    </row>
    <row r="2022" spans="1:26" x14ac:dyDescent="0.25">
      <c r="A2022" s="6">
        <f t="shared" si="302"/>
        <v>2021</v>
      </c>
      <c r="B2022" s="6" t="s">
        <v>2505</v>
      </c>
      <c r="C2022" s="7">
        <v>45884</v>
      </c>
      <c r="D2022" s="7">
        <v>45890</v>
      </c>
      <c r="E2022" s="24">
        <v>73.5</v>
      </c>
      <c r="F2022" s="26">
        <f t="shared" ref="F2022:F2085" si="303">E2022*I2022</f>
        <v>73.5</v>
      </c>
      <c r="G2022" s="8">
        <v>302212</v>
      </c>
      <c r="H2022" s="8"/>
      <c r="I2022" s="8">
        <v>1</v>
      </c>
      <c r="J2022" s="8">
        <v>1</v>
      </c>
      <c r="K2022" s="8">
        <f t="shared" ref="K2022:K2085" si="304">I2022-J2022</f>
        <v>0</v>
      </c>
      <c r="L2022" s="6" t="s">
        <v>2526</v>
      </c>
      <c r="M2022" s="7">
        <v>45891</v>
      </c>
      <c r="N2022" s="9">
        <v>9975</v>
      </c>
      <c r="O2022" s="6" t="s">
        <v>262</v>
      </c>
      <c r="P2022" s="54"/>
      <c r="Q2022" s="54"/>
      <c r="R2022" s="10">
        <v>4</v>
      </c>
      <c r="S2022" s="40"/>
      <c r="T2022" s="6" t="s">
        <v>24</v>
      </c>
      <c r="U2022" s="6" t="str">
        <f>VLOOKUP(O2022,'Customer List'!B:C,2,)</f>
        <v>Delhi</v>
      </c>
      <c r="V2022" s="47"/>
      <c r="W2022" s="7"/>
      <c r="X2022" s="6" t="str">
        <f t="shared" si="299"/>
        <v/>
      </c>
      <c r="Y2022" s="6" t="str">
        <f t="shared" si="300"/>
        <v>Friday</v>
      </c>
      <c r="Z2022" s="6" t="str">
        <f t="shared" si="301"/>
        <v/>
      </c>
    </row>
    <row r="2023" spans="1:26" x14ac:dyDescent="0.25">
      <c r="A2023" s="6">
        <f t="shared" si="302"/>
        <v>2022</v>
      </c>
      <c r="B2023" s="6" t="s">
        <v>2505</v>
      </c>
      <c r="C2023" s="7">
        <v>45884</v>
      </c>
      <c r="D2023" s="7">
        <v>45890</v>
      </c>
      <c r="E2023" s="24">
        <v>104.3</v>
      </c>
      <c r="F2023" s="26">
        <f t="shared" si="303"/>
        <v>104.3</v>
      </c>
      <c r="G2023" s="8">
        <v>302306</v>
      </c>
      <c r="H2023" s="8"/>
      <c r="I2023" s="8">
        <v>1</v>
      </c>
      <c r="J2023" s="8"/>
      <c r="K2023" s="8">
        <f t="shared" si="304"/>
        <v>1</v>
      </c>
      <c r="L2023" s="6"/>
      <c r="M2023" s="7"/>
      <c r="N2023" s="9"/>
      <c r="O2023" s="6" t="s">
        <v>1097</v>
      </c>
      <c r="P2023" s="54"/>
      <c r="Q2023" s="54"/>
      <c r="R2023" s="10">
        <v>4</v>
      </c>
      <c r="S2023" s="40"/>
      <c r="T2023" s="6" t="s">
        <v>24</v>
      </c>
      <c r="U2023" s="6" t="str">
        <f>VLOOKUP(O2023,'Customer List'!B:C,2,)</f>
        <v>Lucknow</v>
      </c>
      <c r="V2023" s="47" t="s">
        <v>2521</v>
      </c>
      <c r="W2023" s="7"/>
      <c r="X2023" s="6" t="str">
        <f t="shared" si="299"/>
        <v/>
      </c>
      <c r="Y2023" s="6" t="str">
        <f t="shared" si="300"/>
        <v/>
      </c>
      <c r="Z2023" s="6" t="str">
        <f t="shared" si="301"/>
        <v/>
      </c>
    </row>
    <row r="2024" spans="1:26" x14ac:dyDescent="0.25">
      <c r="A2024" s="6">
        <f t="shared" si="302"/>
        <v>2023</v>
      </c>
      <c r="B2024" s="6" t="s">
        <v>2505</v>
      </c>
      <c r="C2024" s="7">
        <v>45884</v>
      </c>
      <c r="D2024" s="7">
        <v>45890</v>
      </c>
      <c r="E2024" s="24">
        <v>131.6</v>
      </c>
      <c r="F2024" s="26">
        <f t="shared" si="303"/>
        <v>131.6</v>
      </c>
      <c r="G2024" s="8">
        <v>302624</v>
      </c>
      <c r="H2024" s="8"/>
      <c r="I2024" s="8">
        <v>1</v>
      </c>
      <c r="J2024" s="8">
        <v>1</v>
      </c>
      <c r="K2024" s="8">
        <f t="shared" si="304"/>
        <v>0</v>
      </c>
      <c r="L2024" s="6" t="s">
        <v>2779</v>
      </c>
      <c r="M2024" s="7">
        <v>45896</v>
      </c>
      <c r="N2024" s="9">
        <v>0</v>
      </c>
      <c r="O2024" s="6" t="s">
        <v>631</v>
      </c>
      <c r="P2024" s="54" t="s">
        <v>2096</v>
      </c>
      <c r="Q2024" s="54" t="s">
        <v>643</v>
      </c>
      <c r="R2024" s="10">
        <v>4</v>
      </c>
      <c r="S2024" s="40"/>
      <c r="T2024" s="6" t="s">
        <v>24</v>
      </c>
      <c r="U2024" s="6" t="str">
        <f>VLOOKUP(O2024,'Customer List'!B:C,2,)</f>
        <v>Delhi</v>
      </c>
      <c r="V2024" s="47" t="s">
        <v>611</v>
      </c>
      <c r="W2024" s="7"/>
      <c r="X2024" s="6" t="str">
        <f t="shared" si="299"/>
        <v/>
      </c>
      <c r="Y2024" s="6" t="str">
        <f t="shared" si="300"/>
        <v>Wednesday</v>
      </c>
      <c r="Z2024" s="6" t="str">
        <f t="shared" si="301"/>
        <v/>
      </c>
    </row>
    <row r="2025" spans="1:26" x14ac:dyDescent="0.25">
      <c r="A2025" s="6">
        <f t="shared" si="302"/>
        <v>2024</v>
      </c>
      <c r="B2025" s="6" t="s">
        <v>2505</v>
      </c>
      <c r="C2025" s="7">
        <v>45884</v>
      </c>
      <c r="D2025" s="7">
        <v>45890</v>
      </c>
      <c r="E2025" s="24">
        <v>50.4</v>
      </c>
      <c r="F2025" s="26">
        <f t="shared" si="303"/>
        <v>50.4</v>
      </c>
      <c r="G2025" s="8">
        <v>304006</v>
      </c>
      <c r="H2025" s="8"/>
      <c r="I2025" s="8">
        <v>1</v>
      </c>
      <c r="J2025" s="8">
        <v>1</v>
      </c>
      <c r="K2025" s="8">
        <f t="shared" si="304"/>
        <v>0</v>
      </c>
      <c r="L2025" s="6" t="s">
        <v>2576</v>
      </c>
      <c r="M2025" s="7">
        <v>45892</v>
      </c>
      <c r="N2025" s="9">
        <v>8370</v>
      </c>
      <c r="O2025" s="6" t="s">
        <v>633</v>
      </c>
      <c r="P2025" s="6">
        <v>58154750500</v>
      </c>
      <c r="Q2025" s="54" t="s">
        <v>46</v>
      </c>
      <c r="R2025" s="10">
        <v>4</v>
      </c>
      <c r="S2025" s="40"/>
      <c r="T2025" s="6" t="s">
        <v>24</v>
      </c>
      <c r="U2025" s="6" t="str">
        <f>VLOOKUP(O2025,'Customer List'!B:C,2,)</f>
        <v>Mumbai</v>
      </c>
      <c r="V2025" s="47"/>
      <c r="W2025" s="7">
        <v>45893</v>
      </c>
      <c r="X2025" s="6">
        <f t="shared" si="299"/>
        <v>1</v>
      </c>
      <c r="Y2025" s="6" t="str">
        <f t="shared" si="300"/>
        <v>Saturday</v>
      </c>
      <c r="Z2025" s="6" t="str">
        <f t="shared" si="301"/>
        <v>Sunday</v>
      </c>
    </row>
    <row r="2026" spans="1:26" x14ac:dyDescent="0.25">
      <c r="A2026" s="6">
        <f t="shared" si="302"/>
        <v>2025</v>
      </c>
      <c r="B2026" s="6" t="s">
        <v>2505</v>
      </c>
      <c r="C2026" s="7">
        <v>45884</v>
      </c>
      <c r="D2026" s="7">
        <v>45890</v>
      </c>
      <c r="E2026" s="24">
        <v>185.5</v>
      </c>
      <c r="F2026" s="26">
        <f t="shared" si="303"/>
        <v>371</v>
      </c>
      <c r="G2026" s="8">
        <v>304024</v>
      </c>
      <c r="H2026" s="8"/>
      <c r="I2026" s="8">
        <v>2</v>
      </c>
      <c r="J2026" s="8">
        <v>2</v>
      </c>
      <c r="K2026" s="8">
        <f t="shared" si="304"/>
        <v>0</v>
      </c>
      <c r="L2026" s="6" t="s">
        <v>2569</v>
      </c>
      <c r="M2026" s="7">
        <v>45892</v>
      </c>
      <c r="N2026" s="9">
        <v>42360</v>
      </c>
      <c r="O2026" s="6" t="s">
        <v>910</v>
      </c>
      <c r="P2026" s="6">
        <v>58154750441</v>
      </c>
      <c r="Q2026" s="54" t="s">
        <v>46</v>
      </c>
      <c r="R2026" s="10">
        <v>4</v>
      </c>
      <c r="S2026" s="40"/>
      <c r="T2026" s="6" t="s">
        <v>24</v>
      </c>
      <c r="U2026" s="6" t="str">
        <f>VLOOKUP(O2026,'Customer List'!B:C,2,)</f>
        <v>Banglore</v>
      </c>
      <c r="V2026" s="47"/>
      <c r="W2026" s="7">
        <v>45894</v>
      </c>
      <c r="X2026" s="6">
        <f t="shared" si="299"/>
        <v>2</v>
      </c>
      <c r="Y2026" s="6" t="str">
        <f t="shared" si="300"/>
        <v>Saturday</v>
      </c>
      <c r="Z2026" s="6" t="str">
        <f t="shared" si="301"/>
        <v>Monday</v>
      </c>
    </row>
    <row r="2027" spans="1:26" x14ac:dyDescent="0.25">
      <c r="A2027" s="6">
        <f t="shared" si="302"/>
        <v>2026</v>
      </c>
      <c r="B2027" s="6" t="s">
        <v>2505</v>
      </c>
      <c r="C2027" s="7">
        <v>45884</v>
      </c>
      <c r="D2027" s="7">
        <v>45890</v>
      </c>
      <c r="E2027" s="24">
        <v>185.5</v>
      </c>
      <c r="F2027" s="26">
        <f t="shared" si="303"/>
        <v>185.5</v>
      </c>
      <c r="G2027" s="8">
        <v>304120</v>
      </c>
      <c r="H2027" s="8"/>
      <c r="I2027" s="8">
        <v>1</v>
      </c>
      <c r="J2027" s="8"/>
      <c r="K2027" s="8">
        <f t="shared" si="304"/>
        <v>1</v>
      </c>
      <c r="L2027" s="6"/>
      <c r="M2027" s="7"/>
      <c r="N2027" s="9"/>
      <c r="O2027" s="6" t="s">
        <v>36</v>
      </c>
      <c r="P2027" s="54"/>
      <c r="Q2027" s="54"/>
      <c r="R2027" s="10">
        <v>4</v>
      </c>
      <c r="S2027" s="40"/>
      <c r="T2027" s="6" t="s">
        <v>24</v>
      </c>
      <c r="U2027" s="6" t="str">
        <f>VLOOKUP(O2027,'Customer List'!B:C,2,)</f>
        <v>Delhi</v>
      </c>
      <c r="V2027" s="47" t="s">
        <v>611</v>
      </c>
      <c r="W2027" s="7"/>
      <c r="X2027" s="6" t="str">
        <f t="shared" si="299"/>
        <v/>
      </c>
      <c r="Y2027" s="6" t="str">
        <f t="shared" si="300"/>
        <v/>
      </c>
      <c r="Z2027" s="6" t="str">
        <f t="shared" si="301"/>
        <v/>
      </c>
    </row>
    <row r="2028" spans="1:26" x14ac:dyDescent="0.25">
      <c r="A2028" s="6">
        <f t="shared" si="302"/>
        <v>2027</v>
      </c>
      <c r="B2028" s="6" t="s">
        <v>2505</v>
      </c>
      <c r="C2028" s="7">
        <v>45884</v>
      </c>
      <c r="D2028" s="7">
        <v>45890</v>
      </c>
      <c r="E2028" s="24">
        <v>65.8</v>
      </c>
      <c r="F2028" s="26">
        <f t="shared" si="303"/>
        <v>65.8</v>
      </c>
      <c r="G2028" s="8">
        <v>304220</v>
      </c>
      <c r="H2028" s="8"/>
      <c r="I2028" s="8">
        <v>1</v>
      </c>
      <c r="J2028" s="8">
        <v>1</v>
      </c>
      <c r="K2028" s="8">
        <f t="shared" si="304"/>
        <v>0</v>
      </c>
      <c r="L2028" s="6" t="s">
        <v>2779</v>
      </c>
      <c r="M2028" s="7">
        <v>45896</v>
      </c>
      <c r="N2028" s="9">
        <v>0</v>
      </c>
      <c r="O2028" s="6" t="s">
        <v>631</v>
      </c>
      <c r="P2028" s="54" t="s">
        <v>2096</v>
      </c>
      <c r="Q2028" s="54" t="s">
        <v>643</v>
      </c>
      <c r="R2028" s="10">
        <v>4</v>
      </c>
      <c r="S2028" s="40"/>
      <c r="T2028" s="6" t="s">
        <v>24</v>
      </c>
      <c r="U2028" s="6" t="str">
        <f>VLOOKUP(O2028,'Customer List'!B:C,2,)</f>
        <v>Delhi</v>
      </c>
      <c r="V2028" s="47" t="s">
        <v>611</v>
      </c>
      <c r="W2028" s="7"/>
      <c r="X2028" s="6" t="str">
        <f t="shared" si="299"/>
        <v/>
      </c>
      <c r="Y2028" s="6" t="str">
        <f t="shared" si="300"/>
        <v>Wednesday</v>
      </c>
      <c r="Z2028" s="6" t="str">
        <f t="shared" si="301"/>
        <v/>
      </c>
    </row>
    <row r="2029" spans="1:26" x14ac:dyDescent="0.25">
      <c r="A2029" s="6">
        <f t="shared" si="302"/>
        <v>2028</v>
      </c>
      <c r="B2029" s="6" t="s">
        <v>2505</v>
      </c>
      <c r="C2029" s="7">
        <v>45884</v>
      </c>
      <c r="D2029" s="7">
        <v>45890</v>
      </c>
      <c r="E2029" s="24">
        <v>185.5</v>
      </c>
      <c r="F2029" s="26">
        <f t="shared" si="303"/>
        <v>185.5</v>
      </c>
      <c r="G2029" s="8">
        <v>304820</v>
      </c>
      <c r="H2029" s="8"/>
      <c r="I2029" s="8">
        <v>1</v>
      </c>
      <c r="J2029" s="8"/>
      <c r="K2029" s="8">
        <f t="shared" si="304"/>
        <v>1</v>
      </c>
      <c r="L2029" s="6"/>
      <c r="M2029" s="7"/>
      <c r="N2029" s="9"/>
      <c r="O2029" s="6" t="s">
        <v>1097</v>
      </c>
      <c r="P2029" s="54"/>
      <c r="Q2029" s="54"/>
      <c r="R2029" s="10">
        <v>4</v>
      </c>
      <c r="S2029" s="40"/>
      <c r="T2029" s="6" t="s">
        <v>24</v>
      </c>
      <c r="U2029" s="6" t="str">
        <f>VLOOKUP(O2029,'Customer List'!B:C,2,)</f>
        <v>Lucknow</v>
      </c>
      <c r="V2029" s="47" t="s">
        <v>2521</v>
      </c>
      <c r="W2029" s="7"/>
      <c r="X2029" s="6" t="str">
        <f t="shared" si="299"/>
        <v/>
      </c>
      <c r="Y2029" s="6" t="str">
        <f t="shared" si="300"/>
        <v/>
      </c>
      <c r="Z2029" s="6" t="str">
        <f t="shared" si="301"/>
        <v/>
      </c>
    </row>
    <row r="2030" spans="1:26" x14ac:dyDescent="0.25">
      <c r="A2030" s="6">
        <f t="shared" si="302"/>
        <v>2029</v>
      </c>
      <c r="B2030" s="6" t="s">
        <v>2505</v>
      </c>
      <c r="C2030" s="7">
        <v>45884</v>
      </c>
      <c r="D2030" s="7">
        <v>45890</v>
      </c>
      <c r="E2030" s="24">
        <v>153</v>
      </c>
      <c r="F2030" s="26">
        <f t="shared" si="303"/>
        <v>153</v>
      </c>
      <c r="G2030" s="8">
        <v>305425</v>
      </c>
      <c r="H2030" s="8"/>
      <c r="I2030" s="8">
        <v>1</v>
      </c>
      <c r="J2030" s="8">
        <v>1</v>
      </c>
      <c r="K2030" s="8">
        <f t="shared" si="304"/>
        <v>0</v>
      </c>
      <c r="L2030" s="6" t="s">
        <v>2580</v>
      </c>
      <c r="M2030" s="7">
        <v>45892</v>
      </c>
      <c r="N2030" s="9">
        <v>17442</v>
      </c>
      <c r="O2030" s="6" t="s">
        <v>898</v>
      </c>
      <c r="P2030" s="6">
        <v>58154749166</v>
      </c>
      <c r="Q2030" s="54" t="s">
        <v>46</v>
      </c>
      <c r="R2030" s="10">
        <v>4</v>
      </c>
      <c r="S2030" s="40"/>
      <c r="T2030" s="6" t="s">
        <v>24</v>
      </c>
      <c r="U2030" s="6" t="str">
        <f>VLOOKUP(O2030,'Customer List'!B:C,2,)</f>
        <v>Kolkata</v>
      </c>
      <c r="V2030" s="47"/>
      <c r="W2030" s="7">
        <v>45894</v>
      </c>
      <c r="X2030" s="6">
        <f t="shared" si="299"/>
        <v>2</v>
      </c>
      <c r="Y2030" s="6" t="str">
        <f t="shared" si="300"/>
        <v>Saturday</v>
      </c>
      <c r="Z2030" s="6" t="str">
        <f t="shared" si="301"/>
        <v>Monday</v>
      </c>
    </row>
    <row r="2031" spans="1:26" x14ac:dyDescent="0.25">
      <c r="A2031" s="6">
        <f t="shared" si="302"/>
        <v>2030</v>
      </c>
      <c r="B2031" s="6" t="s">
        <v>2505</v>
      </c>
      <c r="C2031" s="7">
        <v>45884</v>
      </c>
      <c r="D2031" s="7">
        <v>45890</v>
      </c>
      <c r="E2031" s="24">
        <v>123.2</v>
      </c>
      <c r="F2031" s="26">
        <f t="shared" si="303"/>
        <v>123.2</v>
      </c>
      <c r="G2031" s="8">
        <v>306004</v>
      </c>
      <c r="H2031" s="8"/>
      <c r="I2031" s="8">
        <v>1</v>
      </c>
      <c r="J2031" s="8">
        <v>1</v>
      </c>
      <c r="K2031" s="8">
        <f t="shared" si="304"/>
        <v>0</v>
      </c>
      <c r="L2031" s="6" t="s">
        <v>2779</v>
      </c>
      <c r="M2031" s="7">
        <v>45896</v>
      </c>
      <c r="N2031" s="9">
        <v>0</v>
      </c>
      <c r="O2031" s="6" t="s">
        <v>631</v>
      </c>
      <c r="P2031" s="54" t="s">
        <v>2096</v>
      </c>
      <c r="Q2031" s="54" t="s">
        <v>643</v>
      </c>
      <c r="R2031" s="10">
        <v>4</v>
      </c>
      <c r="S2031" s="40"/>
      <c r="T2031" s="6" t="s">
        <v>24</v>
      </c>
      <c r="U2031" s="6" t="str">
        <f>VLOOKUP(O2031,'Customer List'!B:C,2,)</f>
        <v>Delhi</v>
      </c>
      <c r="V2031" s="47" t="s">
        <v>611</v>
      </c>
      <c r="W2031" s="7"/>
      <c r="X2031" s="6" t="str">
        <f t="shared" si="299"/>
        <v/>
      </c>
      <c r="Y2031" s="6" t="str">
        <f t="shared" si="300"/>
        <v>Wednesday</v>
      </c>
      <c r="Z2031" s="6" t="str">
        <f t="shared" si="301"/>
        <v/>
      </c>
    </row>
    <row r="2032" spans="1:26" x14ac:dyDescent="0.25">
      <c r="A2032" s="6">
        <f t="shared" si="302"/>
        <v>2031</v>
      </c>
      <c r="B2032" s="6" t="s">
        <v>2505</v>
      </c>
      <c r="C2032" s="7">
        <v>45884</v>
      </c>
      <c r="D2032" s="7">
        <v>45890</v>
      </c>
      <c r="E2032" s="24">
        <v>102.9</v>
      </c>
      <c r="F2032" s="26">
        <f t="shared" si="303"/>
        <v>102.9</v>
      </c>
      <c r="G2032" s="8">
        <v>306014</v>
      </c>
      <c r="H2032" s="8"/>
      <c r="I2032" s="8">
        <v>1</v>
      </c>
      <c r="J2032" s="8">
        <v>1</v>
      </c>
      <c r="K2032" s="8">
        <f t="shared" si="304"/>
        <v>0</v>
      </c>
      <c r="L2032" s="6" t="s">
        <v>2577</v>
      </c>
      <c r="M2032" s="7">
        <v>45892</v>
      </c>
      <c r="N2032" s="9">
        <v>16405.2</v>
      </c>
      <c r="O2032" s="6" t="s">
        <v>2507</v>
      </c>
      <c r="P2032" s="6">
        <v>58154748525</v>
      </c>
      <c r="Q2032" s="54" t="s">
        <v>46</v>
      </c>
      <c r="R2032" s="10">
        <v>4</v>
      </c>
      <c r="S2032" s="40"/>
      <c r="T2032" s="6" t="s">
        <v>24</v>
      </c>
      <c r="U2032" s="6" t="str">
        <f>VLOOKUP(O2032,'Customer List'!B:C,2,)</f>
        <v>Banglore</v>
      </c>
      <c r="V2032" s="47"/>
      <c r="W2032" s="7">
        <v>45894</v>
      </c>
      <c r="X2032" s="6">
        <f t="shared" si="299"/>
        <v>2</v>
      </c>
      <c r="Y2032" s="6" t="str">
        <f t="shared" si="300"/>
        <v>Saturday</v>
      </c>
      <c r="Z2032" s="6" t="str">
        <f t="shared" si="301"/>
        <v>Monday</v>
      </c>
    </row>
    <row r="2033" spans="1:26" x14ac:dyDescent="0.25">
      <c r="A2033" s="6">
        <f t="shared" si="302"/>
        <v>2032</v>
      </c>
      <c r="B2033" s="6" t="s">
        <v>2505</v>
      </c>
      <c r="C2033" s="7">
        <v>45884</v>
      </c>
      <c r="D2033" s="7">
        <v>45890</v>
      </c>
      <c r="E2033" s="24">
        <v>131.6</v>
      </c>
      <c r="F2033" s="26">
        <f t="shared" si="303"/>
        <v>131.6</v>
      </c>
      <c r="G2033" s="8">
        <v>306706</v>
      </c>
      <c r="H2033" s="8"/>
      <c r="I2033" s="8">
        <v>1</v>
      </c>
      <c r="J2033" s="8">
        <v>1</v>
      </c>
      <c r="K2033" s="8">
        <f t="shared" si="304"/>
        <v>0</v>
      </c>
      <c r="L2033" s="6" t="s">
        <v>2577</v>
      </c>
      <c r="M2033" s="7">
        <v>45892</v>
      </c>
      <c r="N2033" s="9">
        <v>20980.799999999999</v>
      </c>
      <c r="O2033" s="6" t="s">
        <v>2507</v>
      </c>
      <c r="P2033" s="6">
        <v>58154748525</v>
      </c>
      <c r="Q2033" s="54" t="s">
        <v>46</v>
      </c>
      <c r="R2033" s="10">
        <v>4</v>
      </c>
      <c r="S2033" s="40"/>
      <c r="T2033" s="6" t="s">
        <v>24</v>
      </c>
      <c r="U2033" s="6" t="str">
        <f>VLOOKUP(O2033,'Customer List'!B:C,2,)</f>
        <v>Banglore</v>
      </c>
      <c r="V2033" s="47"/>
      <c r="W2033" s="7">
        <v>45894</v>
      </c>
      <c r="X2033" s="6">
        <f t="shared" si="299"/>
        <v>2</v>
      </c>
      <c r="Y2033" s="6" t="str">
        <f t="shared" si="300"/>
        <v>Saturday</v>
      </c>
      <c r="Z2033" s="6" t="str">
        <f t="shared" si="301"/>
        <v>Monday</v>
      </c>
    </row>
    <row r="2034" spans="1:26" x14ac:dyDescent="0.25">
      <c r="A2034" s="6">
        <f t="shared" si="302"/>
        <v>2033</v>
      </c>
      <c r="B2034" s="6" t="s">
        <v>2505</v>
      </c>
      <c r="C2034" s="7">
        <v>45884</v>
      </c>
      <c r="D2034" s="7">
        <v>45890</v>
      </c>
      <c r="E2034" s="24">
        <v>273.75</v>
      </c>
      <c r="F2034" s="26">
        <f t="shared" si="303"/>
        <v>273.75</v>
      </c>
      <c r="G2034" s="8">
        <v>310938</v>
      </c>
      <c r="H2034" s="8"/>
      <c r="I2034" s="8">
        <v>1</v>
      </c>
      <c r="J2034" s="8"/>
      <c r="K2034" s="8">
        <f t="shared" si="304"/>
        <v>1</v>
      </c>
      <c r="L2034" s="6"/>
      <c r="M2034" s="7"/>
      <c r="N2034" s="9"/>
      <c r="O2034" s="6" t="s">
        <v>36</v>
      </c>
      <c r="P2034" s="54"/>
      <c r="Q2034" s="54"/>
      <c r="R2034" s="10">
        <v>4</v>
      </c>
      <c r="S2034" s="40"/>
      <c r="T2034" s="6" t="s">
        <v>24</v>
      </c>
      <c r="U2034" s="6" t="str">
        <f>VLOOKUP(O2034,'Customer List'!B:C,2,)</f>
        <v>Delhi</v>
      </c>
      <c r="V2034" s="47" t="s">
        <v>611</v>
      </c>
      <c r="W2034" s="7"/>
      <c r="X2034" s="6" t="str">
        <f t="shared" si="299"/>
        <v/>
      </c>
      <c r="Y2034" s="6" t="str">
        <f t="shared" si="300"/>
        <v/>
      </c>
      <c r="Z2034" s="6" t="str">
        <f t="shared" si="301"/>
        <v/>
      </c>
    </row>
    <row r="2035" spans="1:26" x14ac:dyDescent="0.25">
      <c r="A2035" s="6">
        <f t="shared" si="302"/>
        <v>2034</v>
      </c>
      <c r="B2035" s="6" t="s">
        <v>2505</v>
      </c>
      <c r="C2035" s="7">
        <v>45884</v>
      </c>
      <c r="D2035" s="7">
        <v>45890</v>
      </c>
      <c r="E2035" s="24">
        <v>179.2</v>
      </c>
      <c r="F2035" s="26">
        <f t="shared" si="303"/>
        <v>179.2</v>
      </c>
      <c r="G2035" s="8">
        <v>313404</v>
      </c>
      <c r="H2035" s="8"/>
      <c r="I2035" s="8">
        <v>1</v>
      </c>
      <c r="J2035" s="8">
        <v>1</v>
      </c>
      <c r="K2035" s="8">
        <f t="shared" si="304"/>
        <v>0</v>
      </c>
      <c r="L2035" s="6" t="s">
        <v>2526</v>
      </c>
      <c r="M2035" s="7">
        <v>45891</v>
      </c>
      <c r="N2035" s="9">
        <v>24320</v>
      </c>
      <c r="O2035" s="6" t="s">
        <v>262</v>
      </c>
      <c r="P2035" s="54"/>
      <c r="Q2035" s="54"/>
      <c r="R2035" s="10">
        <v>4</v>
      </c>
      <c r="S2035" s="40"/>
      <c r="T2035" s="6" t="s">
        <v>24</v>
      </c>
      <c r="U2035" s="6" t="str">
        <f>VLOOKUP(O2035,'Customer List'!B:C,2,)</f>
        <v>Delhi</v>
      </c>
      <c r="V2035" s="47"/>
      <c r="W2035" s="7"/>
      <c r="X2035" s="6" t="str">
        <f t="shared" si="299"/>
        <v/>
      </c>
      <c r="Y2035" s="6" t="str">
        <f t="shared" si="300"/>
        <v>Friday</v>
      </c>
      <c r="Z2035" s="6" t="str">
        <f t="shared" si="301"/>
        <v/>
      </c>
    </row>
    <row r="2036" spans="1:26" x14ac:dyDescent="0.25">
      <c r="A2036" s="6">
        <f t="shared" si="302"/>
        <v>2035</v>
      </c>
      <c r="B2036" s="6" t="s">
        <v>2505</v>
      </c>
      <c r="C2036" s="7">
        <v>45884</v>
      </c>
      <c r="D2036" s="7">
        <v>45890</v>
      </c>
      <c r="E2036" s="24">
        <v>255.5</v>
      </c>
      <c r="F2036" s="26">
        <f t="shared" si="303"/>
        <v>255.5</v>
      </c>
      <c r="G2036" s="8">
        <v>313566</v>
      </c>
      <c r="H2036" s="8"/>
      <c r="I2036" s="8">
        <v>1</v>
      </c>
      <c r="J2036" s="8">
        <v>1</v>
      </c>
      <c r="K2036" s="8">
        <f t="shared" si="304"/>
        <v>0</v>
      </c>
      <c r="L2036" s="6" t="s">
        <v>2527</v>
      </c>
      <c r="M2036" s="7">
        <v>45891</v>
      </c>
      <c r="N2036" s="9">
        <v>0</v>
      </c>
      <c r="O2036" s="6" t="s">
        <v>631</v>
      </c>
      <c r="P2036" s="54"/>
      <c r="Q2036" s="54"/>
      <c r="R2036" s="10">
        <v>4</v>
      </c>
      <c r="S2036" s="40"/>
      <c r="T2036" s="6" t="s">
        <v>24</v>
      </c>
      <c r="U2036" s="6" t="str">
        <f>VLOOKUP(O2036,'Customer List'!B:C,2,)</f>
        <v>Delhi</v>
      </c>
      <c r="V2036" s="47"/>
      <c r="W2036" s="7"/>
      <c r="X2036" s="6" t="str">
        <f t="shared" si="299"/>
        <v/>
      </c>
      <c r="Y2036" s="6" t="str">
        <f t="shared" si="300"/>
        <v>Friday</v>
      </c>
      <c r="Z2036" s="6" t="str">
        <f t="shared" si="301"/>
        <v/>
      </c>
    </row>
    <row r="2037" spans="1:26" x14ac:dyDescent="0.25">
      <c r="A2037" s="6">
        <f t="shared" si="302"/>
        <v>2036</v>
      </c>
      <c r="B2037" s="6" t="s">
        <v>2505</v>
      </c>
      <c r="C2037" s="7">
        <v>45884</v>
      </c>
      <c r="D2037" s="7">
        <v>45890</v>
      </c>
      <c r="E2037" s="24">
        <v>273.75</v>
      </c>
      <c r="F2037" s="26">
        <f t="shared" si="303"/>
        <v>273.75</v>
      </c>
      <c r="G2037" s="8">
        <v>317332</v>
      </c>
      <c r="H2037" s="8"/>
      <c r="I2037" s="8">
        <v>1</v>
      </c>
      <c r="J2037" s="8">
        <v>1</v>
      </c>
      <c r="K2037" s="8">
        <f t="shared" si="304"/>
        <v>0</v>
      </c>
      <c r="L2037" s="6" t="s">
        <v>2569</v>
      </c>
      <c r="M2037" s="7">
        <v>45892</v>
      </c>
      <c r="N2037" s="9">
        <v>41299</v>
      </c>
      <c r="O2037" s="6" t="s">
        <v>910</v>
      </c>
      <c r="P2037" s="6">
        <v>58154750441</v>
      </c>
      <c r="Q2037" s="54" t="s">
        <v>46</v>
      </c>
      <c r="R2037" s="10">
        <v>4</v>
      </c>
      <c r="S2037" s="40"/>
      <c r="T2037" s="6" t="s">
        <v>24</v>
      </c>
      <c r="U2037" s="6" t="str">
        <f>VLOOKUP(O2037,'Customer List'!B:C,2,)</f>
        <v>Banglore</v>
      </c>
      <c r="V2037" s="47"/>
      <c r="W2037" s="7">
        <v>45894</v>
      </c>
      <c r="X2037" s="6">
        <f t="shared" si="299"/>
        <v>2</v>
      </c>
      <c r="Y2037" s="6" t="str">
        <f t="shared" si="300"/>
        <v>Saturday</v>
      </c>
      <c r="Z2037" s="6" t="str">
        <f t="shared" si="301"/>
        <v>Monday</v>
      </c>
    </row>
    <row r="2038" spans="1:26" x14ac:dyDescent="0.25">
      <c r="A2038" s="6">
        <f t="shared" si="302"/>
        <v>2037</v>
      </c>
      <c r="B2038" s="6" t="s">
        <v>2505</v>
      </c>
      <c r="C2038" s="7">
        <v>45884</v>
      </c>
      <c r="D2038" s="7">
        <v>45890</v>
      </c>
      <c r="E2038" s="24">
        <v>58.1</v>
      </c>
      <c r="F2038" s="26">
        <f t="shared" si="303"/>
        <v>58.1</v>
      </c>
      <c r="G2038" s="8">
        <v>317406</v>
      </c>
      <c r="H2038" s="8"/>
      <c r="I2038" s="8">
        <v>1</v>
      </c>
      <c r="J2038" s="8">
        <v>1</v>
      </c>
      <c r="K2038" s="8">
        <f t="shared" si="304"/>
        <v>0</v>
      </c>
      <c r="L2038" s="6" t="s">
        <v>2779</v>
      </c>
      <c r="M2038" s="7">
        <v>45896</v>
      </c>
      <c r="N2038" s="9">
        <v>0</v>
      </c>
      <c r="O2038" s="6" t="s">
        <v>631</v>
      </c>
      <c r="P2038" s="54" t="s">
        <v>2096</v>
      </c>
      <c r="Q2038" s="54" t="s">
        <v>643</v>
      </c>
      <c r="R2038" s="10">
        <v>4</v>
      </c>
      <c r="S2038" s="40"/>
      <c r="T2038" s="6" t="s">
        <v>24</v>
      </c>
      <c r="U2038" s="6" t="str">
        <f>VLOOKUP(O2038,'Customer List'!B:C,2,)</f>
        <v>Delhi</v>
      </c>
      <c r="V2038" s="47" t="s">
        <v>611</v>
      </c>
      <c r="W2038" s="7"/>
      <c r="X2038" s="6" t="str">
        <f t="shared" si="299"/>
        <v/>
      </c>
      <c r="Y2038" s="6" t="str">
        <f t="shared" si="300"/>
        <v>Wednesday</v>
      </c>
      <c r="Z2038" s="6" t="str">
        <f t="shared" si="301"/>
        <v/>
      </c>
    </row>
    <row r="2039" spans="1:26" x14ac:dyDescent="0.25">
      <c r="A2039" s="6">
        <f t="shared" si="302"/>
        <v>2038</v>
      </c>
      <c r="B2039" s="6" t="s">
        <v>2505</v>
      </c>
      <c r="C2039" s="7">
        <v>45884</v>
      </c>
      <c r="D2039" s="7">
        <v>45890</v>
      </c>
      <c r="E2039" s="24">
        <v>318</v>
      </c>
      <c r="F2039" s="26">
        <f t="shared" si="303"/>
        <v>318</v>
      </c>
      <c r="G2039" s="8">
        <v>317438</v>
      </c>
      <c r="H2039" s="8"/>
      <c r="I2039" s="8">
        <v>1</v>
      </c>
      <c r="J2039" s="8">
        <v>1</v>
      </c>
      <c r="K2039" s="8">
        <f t="shared" si="304"/>
        <v>0</v>
      </c>
      <c r="L2039" s="6" t="s">
        <v>2569</v>
      </c>
      <c r="M2039" s="7">
        <v>45892</v>
      </c>
      <c r="N2039" s="9">
        <v>47975</v>
      </c>
      <c r="O2039" s="6" t="s">
        <v>910</v>
      </c>
      <c r="P2039" s="6">
        <v>58154750441</v>
      </c>
      <c r="Q2039" s="54" t="s">
        <v>46</v>
      </c>
      <c r="R2039" s="10">
        <v>4</v>
      </c>
      <c r="S2039" s="40"/>
      <c r="T2039" s="6" t="s">
        <v>24</v>
      </c>
      <c r="U2039" s="6" t="str">
        <f>VLOOKUP(O2039,'Customer List'!B:C,2,)</f>
        <v>Banglore</v>
      </c>
      <c r="V2039" s="47"/>
      <c r="W2039" s="7">
        <v>45894</v>
      </c>
      <c r="X2039" s="6">
        <f t="shared" si="299"/>
        <v>2</v>
      </c>
      <c r="Y2039" s="6" t="str">
        <f t="shared" si="300"/>
        <v>Saturday</v>
      </c>
      <c r="Z2039" s="6" t="str">
        <f t="shared" si="301"/>
        <v>Monday</v>
      </c>
    </row>
    <row r="2040" spans="1:26" x14ac:dyDescent="0.25">
      <c r="A2040" s="6">
        <f t="shared" si="302"/>
        <v>2039</v>
      </c>
      <c r="B2040" s="6" t="s">
        <v>2505</v>
      </c>
      <c r="C2040" s="7">
        <v>45884</v>
      </c>
      <c r="D2040" s="7">
        <v>45890</v>
      </c>
      <c r="E2040" s="24">
        <v>147.69999999999999</v>
      </c>
      <c r="F2040" s="26">
        <f t="shared" si="303"/>
        <v>147.69999999999999</v>
      </c>
      <c r="G2040" s="8">
        <v>318320</v>
      </c>
      <c r="H2040" s="8"/>
      <c r="I2040" s="8">
        <v>1</v>
      </c>
      <c r="J2040" s="8">
        <v>1</v>
      </c>
      <c r="K2040" s="8">
        <f t="shared" si="304"/>
        <v>0</v>
      </c>
      <c r="L2040" s="6" t="s">
        <v>2779</v>
      </c>
      <c r="M2040" s="7">
        <v>45896</v>
      </c>
      <c r="N2040" s="9">
        <v>0</v>
      </c>
      <c r="O2040" s="6" t="s">
        <v>631</v>
      </c>
      <c r="P2040" s="54" t="s">
        <v>2096</v>
      </c>
      <c r="Q2040" s="54" t="s">
        <v>643</v>
      </c>
      <c r="R2040" s="10">
        <v>4</v>
      </c>
      <c r="S2040" s="40"/>
      <c r="T2040" s="6" t="s">
        <v>24</v>
      </c>
      <c r="U2040" s="6" t="str">
        <f>VLOOKUP(O2040,'Customer List'!B:C,2,)</f>
        <v>Delhi</v>
      </c>
      <c r="V2040" s="47" t="s">
        <v>611</v>
      </c>
      <c r="W2040" s="7"/>
      <c r="X2040" s="6" t="str">
        <f t="shared" si="299"/>
        <v/>
      </c>
      <c r="Y2040" s="6" t="str">
        <f t="shared" si="300"/>
        <v>Wednesday</v>
      </c>
      <c r="Z2040" s="6" t="str">
        <f t="shared" si="301"/>
        <v/>
      </c>
    </row>
    <row r="2041" spans="1:26" x14ac:dyDescent="0.25">
      <c r="A2041" s="6">
        <f t="shared" si="302"/>
        <v>2040</v>
      </c>
      <c r="B2041" s="6" t="s">
        <v>2505</v>
      </c>
      <c r="C2041" s="7">
        <v>45884</v>
      </c>
      <c r="D2041" s="7">
        <v>45890</v>
      </c>
      <c r="E2041" s="24">
        <v>104.3</v>
      </c>
      <c r="F2041" s="26">
        <f t="shared" si="303"/>
        <v>104.3</v>
      </c>
      <c r="G2041" s="8">
        <v>321109</v>
      </c>
      <c r="H2041" s="8"/>
      <c r="I2041" s="8">
        <v>1</v>
      </c>
      <c r="J2041" s="8">
        <v>1</v>
      </c>
      <c r="K2041" s="8">
        <f t="shared" si="304"/>
        <v>0</v>
      </c>
      <c r="L2041" s="6" t="s">
        <v>2580</v>
      </c>
      <c r="M2041" s="7">
        <v>45892</v>
      </c>
      <c r="N2041" s="9">
        <v>12739.5</v>
      </c>
      <c r="O2041" s="6" t="s">
        <v>898</v>
      </c>
      <c r="P2041" s="6">
        <v>58154749166</v>
      </c>
      <c r="Q2041" s="54" t="s">
        <v>46</v>
      </c>
      <c r="R2041" s="10">
        <v>4</v>
      </c>
      <c r="S2041" s="40"/>
      <c r="T2041" s="6" t="s">
        <v>24</v>
      </c>
      <c r="U2041" s="6" t="str">
        <f>VLOOKUP(O2041,'Customer List'!B:C,2,)</f>
        <v>Kolkata</v>
      </c>
      <c r="V2041" s="47"/>
      <c r="W2041" s="7">
        <v>45894</v>
      </c>
      <c r="X2041" s="6">
        <f t="shared" si="299"/>
        <v>2</v>
      </c>
      <c r="Y2041" s="6" t="str">
        <f t="shared" si="300"/>
        <v>Saturday</v>
      </c>
      <c r="Z2041" s="6" t="str">
        <f t="shared" si="301"/>
        <v>Monday</v>
      </c>
    </row>
    <row r="2042" spans="1:26" x14ac:dyDescent="0.25">
      <c r="A2042" s="6">
        <f t="shared" si="302"/>
        <v>2041</v>
      </c>
      <c r="B2042" s="6" t="s">
        <v>2505</v>
      </c>
      <c r="C2042" s="7">
        <v>45884</v>
      </c>
      <c r="D2042" s="7">
        <v>45890</v>
      </c>
      <c r="E2042" s="24">
        <v>313.5</v>
      </c>
      <c r="F2042" s="26">
        <f t="shared" si="303"/>
        <v>313.5</v>
      </c>
      <c r="G2042" s="8">
        <v>321142</v>
      </c>
      <c r="H2042" s="8"/>
      <c r="I2042" s="8">
        <v>1</v>
      </c>
      <c r="J2042" s="8">
        <v>1</v>
      </c>
      <c r="K2042" s="8">
        <f t="shared" si="304"/>
        <v>0</v>
      </c>
      <c r="L2042" s="6" t="s">
        <v>2569</v>
      </c>
      <c r="M2042" s="7">
        <v>45892</v>
      </c>
      <c r="N2042" s="9">
        <v>47296</v>
      </c>
      <c r="O2042" s="6" t="s">
        <v>910</v>
      </c>
      <c r="P2042" s="6">
        <v>58154750441</v>
      </c>
      <c r="Q2042" s="54" t="s">
        <v>46</v>
      </c>
      <c r="R2042" s="10">
        <v>4</v>
      </c>
      <c r="S2042" s="40"/>
      <c r="T2042" s="6" t="s">
        <v>24</v>
      </c>
      <c r="U2042" s="6" t="str">
        <f>VLOOKUP(O2042,'Customer List'!B:C,2,)</f>
        <v>Banglore</v>
      </c>
      <c r="V2042" s="47"/>
      <c r="W2042" s="7">
        <v>45894</v>
      </c>
      <c r="X2042" s="6">
        <f t="shared" si="299"/>
        <v>2</v>
      </c>
      <c r="Y2042" s="6" t="str">
        <f t="shared" si="300"/>
        <v>Saturday</v>
      </c>
      <c r="Z2042" s="6" t="str">
        <f t="shared" si="301"/>
        <v>Monday</v>
      </c>
    </row>
    <row r="2043" spans="1:26" x14ac:dyDescent="0.25">
      <c r="A2043" s="6">
        <f t="shared" si="302"/>
        <v>2042</v>
      </c>
      <c r="B2043" s="6" t="s">
        <v>2505</v>
      </c>
      <c r="C2043" s="7">
        <v>45884</v>
      </c>
      <c r="D2043" s="7">
        <v>45890</v>
      </c>
      <c r="E2043" s="24">
        <v>163.1</v>
      </c>
      <c r="F2043" s="26">
        <f t="shared" si="303"/>
        <v>163.1</v>
      </c>
      <c r="G2043" s="8">
        <v>321306</v>
      </c>
      <c r="H2043" s="8"/>
      <c r="I2043" s="8">
        <v>1</v>
      </c>
      <c r="J2043" s="8"/>
      <c r="K2043" s="8">
        <f t="shared" si="304"/>
        <v>1</v>
      </c>
      <c r="L2043" s="6"/>
      <c r="M2043" s="7"/>
      <c r="N2043" s="9"/>
      <c r="O2043" s="6" t="s">
        <v>36</v>
      </c>
      <c r="P2043" s="54"/>
      <c r="Q2043" s="54"/>
      <c r="R2043" s="10">
        <v>4</v>
      </c>
      <c r="S2043" s="40"/>
      <c r="T2043" s="6" t="s">
        <v>24</v>
      </c>
      <c r="U2043" s="6" t="str">
        <f>VLOOKUP(O2043,'Customer List'!B:C,2,)</f>
        <v>Delhi</v>
      </c>
      <c r="V2043" s="47" t="s">
        <v>611</v>
      </c>
      <c r="W2043" s="7"/>
      <c r="X2043" s="6" t="str">
        <f t="shared" si="299"/>
        <v/>
      </c>
      <c r="Y2043" s="6" t="str">
        <f t="shared" si="300"/>
        <v/>
      </c>
      <c r="Z2043" s="6" t="str">
        <f t="shared" si="301"/>
        <v/>
      </c>
    </row>
    <row r="2044" spans="1:26" x14ac:dyDescent="0.25">
      <c r="A2044" s="6">
        <f t="shared" si="302"/>
        <v>2043</v>
      </c>
      <c r="B2044" s="6" t="s">
        <v>2505</v>
      </c>
      <c r="C2044" s="7">
        <v>45884</v>
      </c>
      <c r="D2044" s="7">
        <v>45890</v>
      </c>
      <c r="E2044" s="24">
        <v>144.19999999999999</v>
      </c>
      <c r="F2044" s="26">
        <f t="shared" si="303"/>
        <v>144.19999999999999</v>
      </c>
      <c r="G2044" s="8">
        <v>325504</v>
      </c>
      <c r="H2044" s="8"/>
      <c r="I2044" s="8">
        <v>1</v>
      </c>
      <c r="J2044" s="8">
        <v>1</v>
      </c>
      <c r="K2044" s="8">
        <f t="shared" si="304"/>
        <v>0</v>
      </c>
      <c r="L2044" s="6" t="s">
        <v>2779</v>
      </c>
      <c r="M2044" s="7">
        <v>45896</v>
      </c>
      <c r="N2044" s="9">
        <v>0</v>
      </c>
      <c r="O2044" s="6" t="s">
        <v>631</v>
      </c>
      <c r="P2044" s="54" t="s">
        <v>2096</v>
      </c>
      <c r="Q2044" s="54" t="s">
        <v>643</v>
      </c>
      <c r="R2044" s="10">
        <v>4</v>
      </c>
      <c r="S2044" s="40"/>
      <c r="T2044" s="6" t="s">
        <v>24</v>
      </c>
      <c r="U2044" s="6" t="str">
        <f>VLOOKUP(O2044,'Customer List'!B:C,2,)</f>
        <v>Delhi</v>
      </c>
      <c r="V2044" s="47" t="s">
        <v>611</v>
      </c>
      <c r="W2044" s="7"/>
      <c r="X2044" s="6" t="str">
        <f t="shared" si="299"/>
        <v/>
      </c>
      <c r="Y2044" s="6" t="str">
        <f t="shared" si="300"/>
        <v>Wednesday</v>
      </c>
      <c r="Z2044" s="6" t="str">
        <f t="shared" si="301"/>
        <v/>
      </c>
    </row>
    <row r="2045" spans="1:26" x14ac:dyDescent="0.25">
      <c r="A2045" s="6">
        <f t="shared" si="302"/>
        <v>2044</v>
      </c>
      <c r="B2045" s="6" t="s">
        <v>2505</v>
      </c>
      <c r="C2045" s="7">
        <v>45884</v>
      </c>
      <c r="D2045" s="7">
        <v>45890</v>
      </c>
      <c r="E2045" s="24">
        <v>147.69999999999999</v>
      </c>
      <c r="F2045" s="26">
        <f t="shared" si="303"/>
        <v>147.69999999999999</v>
      </c>
      <c r="G2045" s="8">
        <v>325604</v>
      </c>
      <c r="H2045" s="8"/>
      <c r="I2045" s="8">
        <v>1</v>
      </c>
      <c r="J2045" s="8">
        <v>1</v>
      </c>
      <c r="K2045" s="8">
        <f t="shared" si="304"/>
        <v>0</v>
      </c>
      <c r="L2045" s="6" t="s">
        <v>2577</v>
      </c>
      <c r="M2045" s="7">
        <v>45892</v>
      </c>
      <c r="N2045" s="9">
        <v>23547.599999999999</v>
      </c>
      <c r="O2045" s="6" t="s">
        <v>2507</v>
      </c>
      <c r="P2045" s="6">
        <v>58154748525</v>
      </c>
      <c r="Q2045" s="54" t="s">
        <v>46</v>
      </c>
      <c r="R2045" s="10">
        <v>4</v>
      </c>
      <c r="S2045" s="40"/>
      <c r="T2045" s="6" t="s">
        <v>24</v>
      </c>
      <c r="U2045" s="6" t="str">
        <f>VLOOKUP(O2045,'Customer List'!B:C,2,)</f>
        <v>Banglore</v>
      </c>
      <c r="V2045" s="47"/>
      <c r="W2045" s="7">
        <v>45894</v>
      </c>
      <c r="X2045" s="6">
        <f t="shared" si="299"/>
        <v>2</v>
      </c>
      <c r="Y2045" s="6" t="str">
        <f t="shared" si="300"/>
        <v>Saturday</v>
      </c>
      <c r="Z2045" s="6" t="str">
        <f t="shared" si="301"/>
        <v>Monday</v>
      </c>
    </row>
    <row r="2046" spans="1:26" x14ac:dyDescent="0.25">
      <c r="A2046" s="6">
        <f t="shared" si="302"/>
        <v>2045</v>
      </c>
      <c r="B2046" s="6" t="s">
        <v>2505</v>
      </c>
      <c r="C2046" s="7">
        <v>45884</v>
      </c>
      <c r="D2046" s="7">
        <v>45890</v>
      </c>
      <c r="E2046" s="24">
        <v>102.9</v>
      </c>
      <c r="F2046" s="26">
        <f t="shared" si="303"/>
        <v>102.9</v>
      </c>
      <c r="G2046" s="8">
        <v>329951</v>
      </c>
      <c r="H2046" s="8"/>
      <c r="I2046" s="8">
        <v>1</v>
      </c>
      <c r="J2046" s="8"/>
      <c r="K2046" s="8">
        <f t="shared" si="304"/>
        <v>1</v>
      </c>
      <c r="L2046" s="6"/>
      <c r="M2046" s="7"/>
      <c r="N2046" s="9"/>
      <c r="O2046" s="6" t="s">
        <v>1097</v>
      </c>
      <c r="P2046" s="54"/>
      <c r="Q2046" s="54"/>
      <c r="R2046" s="10">
        <v>4</v>
      </c>
      <c r="S2046" s="40"/>
      <c r="T2046" s="6" t="s">
        <v>24</v>
      </c>
      <c r="U2046" s="6" t="str">
        <f>VLOOKUP(O2046,'Customer List'!B:C,2,)</f>
        <v>Lucknow</v>
      </c>
      <c r="V2046" s="47" t="s">
        <v>2521</v>
      </c>
      <c r="W2046" s="7"/>
      <c r="X2046" s="6" t="str">
        <f t="shared" si="299"/>
        <v/>
      </c>
      <c r="Y2046" s="6" t="str">
        <f t="shared" si="300"/>
        <v/>
      </c>
      <c r="Z2046" s="6" t="str">
        <f t="shared" si="301"/>
        <v/>
      </c>
    </row>
    <row r="2047" spans="1:26" x14ac:dyDescent="0.25">
      <c r="A2047" s="6">
        <f t="shared" si="302"/>
        <v>2046</v>
      </c>
      <c r="B2047" s="6" t="s">
        <v>2505</v>
      </c>
      <c r="C2047" s="7">
        <v>45884</v>
      </c>
      <c r="D2047" s="7">
        <v>45890</v>
      </c>
      <c r="E2047" s="24">
        <v>144.19999999999999</v>
      </c>
      <c r="F2047" s="26">
        <f t="shared" si="303"/>
        <v>144.19999999999999</v>
      </c>
      <c r="G2047" s="8">
        <v>331206</v>
      </c>
      <c r="H2047" s="8"/>
      <c r="I2047" s="8">
        <v>1</v>
      </c>
      <c r="J2047" s="8">
        <v>1</v>
      </c>
      <c r="K2047" s="8">
        <f t="shared" si="304"/>
        <v>0</v>
      </c>
      <c r="L2047" s="6" t="s">
        <v>2779</v>
      </c>
      <c r="M2047" s="7">
        <v>45896</v>
      </c>
      <c r="N2047" s="9">
        <v>0</v>
      </c>
      <c r="O2047" s="6" t="s">
        <v>631</v>
      </c>
      <c r="P2047" s="54" t="s">
        <v>2096</v>
      </c>
      <c r="Q2047" s="54" t="s">
        <v>643</v>
      </c>
      <c r="R2047" s="10">
        <v>4</v>
      </c>
      <c r="S2047" s="40"/>
      <c r="T2047" s="6" t="s">
        <v>24</v>
      </c>
      <c r="U2047" s="6" t="str">
        <f>VLOOKUP(O2047,'Customer List'!B:C,2,)</f>
        <v>Delhi</v>
      </c>
      <c r="V2047" s="47" t="s">
        <v>611</v>
      </c>
      <c r="W2047" s="7"/>
      <c r="X2047" s="6" t="str">
        <f t="shared" si="299"/>
        <v/>
      </c>
      <c r="Y2047" s="6" t="str">
        <f t="shared" si="300"/>
        <v>Wednesday</v>
      </c>
      <c r="Z2047" s="6" t="str">
        <f t="shared" si="301"/>
        <v/>
      </c>
    </row>
    <row r="2048" spans="1:26" x14ac:dyDescent="0.25">
      <c r="A2048" s="6">
        <f t="shared" si="302"/>
        <v>2047</v>
      </c>
      <c r="B2048" s="6" t="s">
        <v>2505</v>
      </c>
      <c r="C2048" s="7">
        <v>45884</v>
      </c>
      <c r="D2048" s="7">
        <v>45890</v>
      </c>
      <c r="E2048" s="24">
        <v>147.69999999999999</v>
      </c>
      <c r="F2048" s="26">
        <f t="shared" si="303"/>
        <v>147.69999999999999</v>
      </c>
      <c r="G2048" s="8">
        <v>331208</v>
      </c>
      <c r="H2048" s="8"/>
      <c r="I2048" s="8">
        <v>1</v>
      </c>
      <c r="J2048" s="8">
        <v>1</v>
      </c>
      <c r="K2048" s="8">
        <f t="shared" si="304"/>
        <v>0</v>
      </c>
      <c r="L2048" s="6" t="s">
        <v>2577</v>
      </c>
      <c r="M2048" s="7">
        <v>45892</v>
      </c>
      <c r="N2048" s="9">
        <v>23547.599999999999</v>
      </c>
      <c r="O2048" s="6" t="s">
        <v>2507</v>
      </c>
      <c r="P2048" s="6">
        <v>58154748525</v>
      </c>
      <c r="Q2048" s="54" t="s">
        <v>46</v>
      </c>
      <c r="R2048" s="10">
        <v>4</v>
      </c>
      <c r="S2048" s="40"/>
      <c r="T2048" s="6" t="s">
        <v>24</v>
      </c>
      <c r="U2048" s="6" t="str">
        <f>VLOOKUP(O2048,'Customer List'!B:C,2,)</f>
        <v>Banglore</v>
      </c>
      <c r="V2048" s="47"/>
      <c r="W2048" s="7">
        <v>45894</v>
      </c>
      <c r="X2048" s="6">
        <f t="shared" si="299"/>
        <v>2</v>
      </c>
      <c r="Y2048" s="6" t="str">
        <f t="shared" si="300"/>
        <v>Saturday</v>
      </c>
      <c r="Z2048" s="6" t="str">
        <f t="shared" si="301"/>
        <v>Monday</v>
      </c>
    </row>
    <row r="2049" spans="1:26" x14ac:dyDescent="0.25">
      <c r="A2049" s="6">
        <f t="shared" si="302"/>
        <v>2048</v>
      </c>
      <c r="B2049" s="6" t="s">
        <v>2505</v>
      </c>
      <c r="C2049" s="7">
        <v>45884</v>
      </c>
      <c r="D2049" s="7">
        <v>45890</v>
      </c>
      <c r="E2049" s="24">
        <v>326.25</v>
      </c>
      <c r="F2049" s="26">
        <f t="shared" si="303"/>
        <v>326.25</v>
      </c>
      <c r="G2049" s="8">
        <v>331246</v>
      </c>
      <c r="H2049" s="8"/>
      <c r="I2049" s="8">
        <v>1</v>
      </c>
      <c r="J2049" s="8">
        <v>1</v>
      </c>
      <c r="K2049" s="8">
        <f t="shared" si="304"/>
        <v>0</v>
      </c>
      <c r="L2049" s="6" t="s">
        <v>2523</v>
      </c>
      <c r="M2049" s="7">
        <v>45891</v>
      </c>
      <c r="N2049" s="9">
        <v>37192.5</v>
      </c>
      <c r="O2049" s="6" t="s">
        <v>2508</v>
      </c>
      <c r="P2049" s="54"/>
      <c r="Q2049" s="54"/>
      <c r="R2049" s="10">
        <v>4</v>
      </c>
      <c r="S2049" s="40"/>
      <c r="T2049" s="6" t="s">
        <v>24</v>
      </c>
      <c r="U2049" s="6" t="str">
        <f>VLOOKUP(O2049,'Customer List'!B:C,2,)</f>
        <v>Faridabad</v>
      </c>
      <c r="V2049" s="47"/>
      <c r="W2049" s="7"/>
      <c r="X2049" s="6" t="str">
        <f t="shared" si="299"/>
        <v/>
      </c>
      <c r="Y2049" s="6" t="str">
        <f t="shared" si="300"/>
        <v>Friday</v>
      </c>
      <c r="Z2049" s="6" t="str">
        <f t="shared" si="301"/>
        <v/>
      </c>
    </row>
    <row r="2050" spans="1:26" x14ac:dyDescent="0.25">
      <c r="A2050" s="6">
        <f t="shared" si="302"/>
        <v>2049</v>
      </c>
      <c r="B2050" s="6" t="s">
        <v>2505</v>
      </c>
      <c r="C2050" s="7">
        <v>45884</v>
      </c>
      <c r="D2050" s="7">
        <v>45890</v>
      </c>
      <c r="E2050" s="24">
        <v>111.3</v>
      </c>
      <c r="F2050" s="26">
        <f t="shared" si="303"/>
        <v>111.3</v>
      </c>
      <c r="G2050" s="8">
        <v>333625</v>
      </c>
      <c r="H2050" s="8"/>
      <c r="I2050" s="8">
        <v>1</v>
      </c>
      <c r="J2050" s="8">
        <v>1</v>
      </c>
      <c r="K2050" s="8">
        <f t="shared" si="304"/>
        <v>0</v>
      </c>
      <c r="L2050" s="6" t="s">
        <v>2580</v>
      </c>
      <c r="M2050" s="7">
        <v>45892</v>
      </c>
      <c r="N2050" s="9">
        <v>13594.5</v>
      </c>
      <c r="O2050" s="6" t="s">
        <v>2509</v>
      </c>
      <c r="P2050" s="6">
        <v>58154749166</v>
      </c>
      <c r="Q2050" s="54" t="s">
        <v>46</v>
      </c>
      <c r="R2050" s="10">
        <v>4</v>
      </c>
      <c r="S2050" s="40"/>
      <c r="T2050" s="6" t="s">
        <v>24</v>
      </c>
      <c r="U2050" s="6" t="str">
        <f>VLOOKUP(O2050,'Customer List'!B:C,2,)</f>
        <v>Kolkata</v>
      </c>
      <c r="V2050" s="47"/>
      <c r="W2050" s="7">
        <v>45894</v>
      </c>
      <c r="X2050" s="6">
        <f t="shared" si="299"/>
        <v>2</v>
      </c>
      <c r="Y2050" s="6" t="str">
        <f t="shared" si="300"/>
        <v>Saturday</v>
      </c>
      <c r="Z2050" s="6" t="str">
        <f t="shared" si="301"/>
        <v>Monday</v>
      </c>
    </row>
    <row r="2051" spans="1:26" x14ac:dyDescent="0.25">
      <c r="A2051" s="6">
        <f t="shared" si="302"/>
        <v>2050</v>
      </c>
      <c r="B2051" s="6" t="s">
        <v>2505</v>
      </c>
      <c r="C2051" s="7">
        <v>45884</v>
      </c>
      <c r="D2051" s="7">
        <v>45890</v>
      </c>
      <c r="E2051" s="24">
        <v>189</v>
      </c>
      <c r="F2051" s="26">
        <f t="shared" si="303"/>
        <v>189</v>
      </c>
      <c r="G2051" s="8">
        <v>334606</v>
      </c>
      <c r="H2051" s="8"/>
      <c r="I2051" s="8">
        <v>1</v>
      </c>
      <c r="J2051" s="8">
        <v>1</v>
      </c>
      <c r="K2051" s="8">
        <f t="shared" si="304"/>
        <v>0</v>
      </c>
      <c r="L2051" s="6" t="s">
        <v>2779</v>
      </c>
      <c r="M2051" s="7">
        <v>45896</v>
      </c>
      <c r="N2051" s="9">
        <v>0</v>
      </c>
      <c r="O2051" s="6" t="s">
        <v>631</v>
      </c>
      <c r="P2051" s="54" t="s">
        <v>2096</v>
      </c>
      <c r="Q2051" s="54" t="s">
        <v>643</v>
      </c>
      <c r="R2051" s="10">
        <v>4</v>
      </c>
      <c r="S2051" s="40"/>
      <c r="T2051" s="6" t="s">
        <v>24</v>
      </c>
      <c r="U2051" s="6" t="str">
        <f>VLOOKUP(O2051,'Customer List'!B:C,2,)</f>
        <v>Delhi</v>
      </c>
      <c r="V2051" s="47" t="s">
        <v>611</v>
      </c>
      <c r="W2051" s="7"/>
      <c r="X2051" s="6" t="str">
        <f t="shared" si="299"/>
        <v/>
      </c>
      <c r="Y2051" s="6" t="str">
        <f t="shared" si="300"/>
        <v>Wednesday</v>
      </c>
      <c r="Z2051" s="6" t="str">
        <f t="shared" si="301"/>
        <v/>
      </c>
    </row>
    <row r="2052" spans="1:26" x14ac:dyDescent="0.25">
      <c r="A2052" s="6">
        <f t="shared" si="302"/>
        <v>2051</v>
      </c>
      <c r="B2052" s="6" t="s">
        <v>2505</v>
      </c>
      <c r="C2052" s="7">
        <v>45884</v>
      </c>
      <c r="D2052" s="7">
        <v>45890</v>
      </c>
      <c r="E2052" s="24">
        <v>197.4</v>
      </c>
      <c r="F2052" s="26">
        <f t="shared" si="303"/>
        <v>197.4</v>
      </c>
      <c r="G2052" s="8">
        <v>334608</v>
      </c>
      <c r="H2052" s="8"/>
      <c r="I2052" s="8">
        <v>1</v>
      </c>
      <c r="J2052" s="8">
        <v>1</v>
      </c>
      <c r="K2052" s="8">
        <f t="shared" si="304"/>
        <v>0</v>
      </c>
      <c r="L2052" s="6" t="s">
        <v>2577</v>
      </c>
      <c r="M2052" s="7">
        <v>45892</v>
      </c>
      <c r="N2052" s="9">
        <v>31471.200000000001</v>
      </c>
      <c r="O2052" s="6" t="s">
        <v>2507</v>
      </c>
      <c r="P2052" s="6">
        <v>58154748525</v>
      </c>
      <c r="Q2052" s="54" t="s">
        <v>46</v>
      </c>
      <c r="R2052" s="10">
        <v>4</v>
      </c>
      <c r="S2052" s="40"/>
      <c r="T2052" s="6" t="s">
        <v>24</v>
      </c>
      <c r="U2052" s="6" t="str">
        <f>VLOOKUP(O2052,'Customer List'!B:C,2,)</f>
        <v>Banglore</v>
      </c>
      <c r="V2052" s="47"/>
      <c r="W2052" s="7">
        <v>45894</v>
      </c>
      <c r="X2052" s="6">
        <f t="shared" si="299"/>
        <v>2</v>
      </c>
      <c r="Y2052" s="6" t="str">
        <f t="shared" si="300"/>
        <v>Saturday</v>
      </c>
      <c r="Z2052" s="6" t="str">
        <f t="shared" si="301"/>
        <v>Monday</v>
      </c>
    </row>
    <row r="2053" spans="1:26" x14ac:dyDescent="0.25">
      <c r="A2053" s="6">
        <f t="shared" si="302"/>
        <v>2052</v>
      </c>
      <c r="B2053" s="6" t="s">
        <v>2505</v>
      </c>
      <c r="C2053" s="7">
        <v>45884</v>
      </c>
      <c r="D2053" s="7">
        <v>45890</v>
      </c>
      <c r="E2053" s="24">
        <v>128.1</v>
      </c>
      <c r="F2053" s="26">
        <f t="shared" si="303"/>
        <v>128.1</v>
      </c>
      <c r="G2053" s="8">
        <v>336218</v>
      </c>
      <c r="H2053" s="8"/>
      <c r="I2053" s="8">
        <v>1</v>
      </c>
      <c r="J2053" s="8">
        <v>1</v>
      </c>
      <c r="K2053" s="8">
        <f t="shared" si="304"/>
        <v>0</v>
      </c>
      <c r="L2053" s="6" t="s">
        <v>2779</v>
      </c>
      <c r="M2053" s="7">
        <v>45896</v>
      </c>
      <c r="N2053" s="9">
        <v>0</v>
      </c>
      <c r="O2053" s="6" t="s">
        <v>631</v>
      </c>
      <c r="P2053" s="54" t="s">
        <v>2096</v>
      </c>
      <c r="Q2053" s="54" t="s">
        <v>643</v>
      </c>
      <c r="R2053" s="10">
        <v>4</v>
      </c>
      <c r="S2053" s="40"/>
      <c r="T2053" s="6" t="s">
        <v>24</v>
      </c>
      <c r="U2053" s="6" t="str">
        <f>VLOOKUP(O2053,'Customer List'!B:C,2,)</f>
        <v>Delhi</v>
      </c>
      <c r="V2053" s="47" t="s">
        <v>611</v>
      </c>
      <c r="W2053" s="7"/>
      <c r="X2053" s="6" t="str">
        <f t="shared" si="299"/>
        <v/>
      </c>
      <c r="Y2053" s="6" t="str">
        <f t="shared" si="300"/>
        <v>Wednesday</v>
      </c>
      <c r="Z2053" s="6" t="str">
        <f t="shared" si="301"/>
        <v/>
      </c>
    </row>
    <row r="2054" spans="1:26" x14ac:dyDescent="0.25">
      <c r="A2054" s="6">
        <f t="shared" si="302"/>
        <v>2053</v>
      </c>
      <c r="B2054" s="6" t="s">
        <v>2505</v>
      </c>
      <c r="C2054" s="7">
        <v>45884</v>
      </c>
      <c r="D2054" s="7">
        <v>45890</v>
      </c>
      <c r="E2054" s="24">
        <v>90.3</v>
      </c>
      <c r="F2054" s="26">
        <f t="shared" si="303"/>
        <v>90.3</v>
      </c>
      <c r="G2054" s="8">
        <v>339811</v>
      </c>
      <c r="H2054" s="8"/>
      <c r="I2054" s="8">
        <v>1</v>
      </c>
      <c r="J2054" s="8">
        <v>1</v>
      </c>
      <c r="K2054" s="8">
        <f t="shared" si="304"/>
        <v>0</v>
      </c>
      <c r="L2054" s="6" t="s">
        <v>2571</v>
      </c>
      <c r="M2054" s="7">
        <v>45892</v>
      </c>
      <c r="N2054" s="9">
        <v>14996.25</v>
      </c>
      <c r="O2054" s="6" t="s">
        <v>2310</v>
      </c>
      <c r="P2054" s="6">
        <v>58154747490</v>
      </c>
      <c r="Q2054" s="54" t="s">
        <v>46</v>
      </c>
      <c r="R2054" s="10">
        <v>4</v>
      </c>
      <c r="S2054" s="40"/>
      <c r="T2054" s="6" t="s">
        <v>24</v>
      </c>
      <c r="U2054" s="6" t="str">
        <f>VLOOKUP(O2054,'Customer List'!B:C,2,)</f>
        <v>BANGALORE</v>
      </c>
      <c r="V2054" s="47"/>
      <c r="W2054" s="7">
        <v>45894</v>
      </c>
      <c r="X2054" s="6">
        <f t="shared" si="299"/>
        <v>2</v>
      </c>
      <c r="Y2054" s="6" t="str">
        <f t="shared" si="300"/>
        <v>Saturday</v>
      </c>
      <c r="Z2054" s="6" t="str">
        <f t="shared" si="301"/>
        <v>Monday</v>
      </c>
    </row>
    <row r="2055" spans="1:26" x14ac:dyDescent="0.25">
      <c r="A2055" s="6">
        <f t="shared" si="302"/>
        <v>2054</v>
      </c>
      <c r="B2055" s="6" t="s">
        <v>2505</v>
      </c>
      <c r="C2055" s="7">
        <v>45884</v>
      </c>
      <c r="D2055" s="7">
        <v>45890</v>
      </c>
      <c r="E2055" s="24">
        <v>158.19999999999999</v>
      </c>
      <c r="F2055" s="26">
        <f t="shared" si="303"/>
        <v>158.19999999999999</v>
      </c>
      <c r="G2055" s="8">
        <v>343504</v>
      </c>
      <c r="H2055" s="8"/>
      <c r="I2055" s="8">
        <v>1</v>
      </c>
      <c r="J2055" s="8">
        <v>1</v>
      </c>
      <c r="K2055" s="8">
        <f t="shared" si="304"/>
        <v>0</v>
      </c>
      <c r="L2055" s="6" t="s">
        <v>2577</v>
      </c>
      <c r="M2055" s="7">
        <v>45892</v>
      </c>
      <c r="N2055" s="9">
        <v>25221.599999999999</v>
      </c>
      <c r="O2055" s="6" t="s">
        <v>2507</v>
      </c>
      <c r="P2055" s="6">
        <v>58154748525</v>
      </c>
      <c r="Q2055" s="54" t="s">
        <v>46</v>
      </c>
      <c r="R2055" s="10">
        <v>4</v>
      </c>
      <c r="S2055" s="40"/>
      <c r="T2055" s="6" t="s">
        <v>24</v>
      </c>
      <c r="U2055" s="6" t="str">
        <f>VLOOKUP(O2055,'Customer List'!B:C,2,)</f>
        <v>Banglore</v>
      </c>
      <c r="V2055" s="47"/>
      <c r="W2055" s="7">
        <v>45894</v>
      </c>
      <c r="X2055" s="6">
        <f t="shared" si="299"/>
        <v>2</v>
      </c>
      <c r="Y2055" s="6" t="str">
        <f t="shared" si="300"/>
        <v>Saturday</v>
      </c>
      <c r="Z2055" s="6" t="str">
        <f t="shared" si="301"/>
        <v>Monday</v>
      </c>
    </row>
    <row r="2056" spans="1:26" x14ac:dyDescent="0.25">
      <c r="A2056" s="6">
        <f t="shared" si="302"/>
        <v>2055</v>
      </c>
      <c r="B2056" s="6" t="s">
        <v>2505</v>
      </c>
      <c r="C2056" s="7">
        <v>45884</v>
      </c>
      <c r="D2056" s="7">
        <v>45890</v>
      </c>
      <c r="E2056" s="24">
        <v>140.69999999999999</v>
      </c>
      <c r="F2056" s="26">
        <f t="shared" si="303"/>
        <v>140.69999999999999</v>
      </c>
      <c r="G2056" s="8">
        <v>343524</v>
      </c>
      <c r="H2056" s="8"/>
      <c r="I2056" s="8">
        <v>1</v>
      </c>
      <c r="J2056" s="8">
        <v>1</v>
      </c>
      <c r="K2056" s="8">
        <f t="shared" si="304"/>
        <v>0</v>
      </c>
      <c r="L2056" s="6" t="s">
        <v>2779</v>
      </c>
      <c r="M2056" s="7">
        <v>45896</v>
      </c>
      <c r="N2056" s="9">
        <v>0</v>
      </c>
      <c r="O2056" s="6" t="s">
        <v>631</v>
      </c>
      <c r="P2056" s="54" t="s">
        <v>2096</v>
      </c>
      <c r="Q2056" s="54" t="s">
        <v>643</v>
      </c>
      <c r="R2056" s="10">
        <v>4</v>
      </c>
      <c r="S2056" s="40"/>
      <c r="T2056" s="6" t="s">
        <v>24</v>
      </c>
      <c r="U2056" s="6" t="str">
        <f>VLOOKUP(O2056,'Customer List'!B:C,2,)</f>
        <v>Delhi</v>
      </c>
      <c r="V2056" s="47" t="s">
        <v>611</v>
      </c>
      <c r="W2056" s="7"/>
      <c r="X2056" s="6" t="str">
        <f t="shared" si="299"/>
        <v/>
      </c>
      <c r="Y2056" s="6" t="str">
        <f t="shared" si="300"/>
        <v>Wednesday</v>
      </c>
      <c r="Z2056" s="6" t="str">
        <f t="shared" si="301"/>
        <v/>
      </c>
    </row>
    <row r="2057" spans="1:26" x14ac:dyDescent="0.25">
      <c r="A2057" s="6">
        <f t="shared" si="302"/>
        <v>2056</v>
      </c>
      <c r="B2057" s="6" t="s">
        <v>2505</v>
      </c>
      <c r="C2057" s="7">
        <v>45884</v>
      </c>
      <c r="D2057" s="7">
        <v>45890</v>
      </c>
      <c r="E2057" s="24">
        <v>58.1</v>
      </c>
      <c r="F2057" s="26">
        <f t="shared" si="303"/>
        <v>290.5</v>
      </c>
      <c r="G2057" s="8">
        <v>344606</v>
      </c>
      <c r="H2057" s="8"/>
      <c r="I2057" s="8">
        <v>5</v>
      </c>
      <c r="J2057" s="8">
        <v>5</v>
      </c>
      <c r="K2057" s="8">
        <f t="shared" si="304"/>
        <v>0</v>
      </c>
      <c r="L2057" s="6" t="s">
        <v>2592</v>
      </c>
      <c r="M2057" s="7">
        <v>45892</v>
      </c>
      <c r="N2057" s="9">
        <v>45027.5</v>
      </c>
      <c r="O2057" s="6" t="s">
        <v>1034</v>
      </c>
      <c r="P2057" s="6">
        <v>58154756881</v>
      </c>
      <c r="Q2057" s="54" t="s">
        <v>46</v>
      </c>
      <c r="R2057" s="10">
        <v>4</v>
      </c>
      <c r="S2057" s="40"/>
      <c r="T2057" s="6" t="s">
        <v>24</v>
      </c>
      <c r="U2057" s="6" t="str">
        <f>VLOOKUP(O2057,'Customer List'!B:C,2,)</f>
        <v>Banglore</v>
      </c>
      <c r="V2057" s="47"/>
      <c r="W2057" s="7">
        <v>45894</v>
      </c>
      <c r="X2057" s="6">
        <f t="shared" si="299"/>
        <v>2</v>
      </c>
      <c r="Y2057" s="6" t="str">
        <f t="shared" si="300"/>
        <v>Saturday</v>
      </c>
      <c r="Z2057" s="6" t="str">
        <f t="shared" si="301"/>
        <v>Monday</v>
      </c>
    </row>
    <row r="2058" spans="1:26" x14ac:dyDescent="0.25">
      <c r="A2058" s="6">
        <f t="shared" si="302"/>
        <v>2057</v>
      </c>
      <c r="B2058" s="6" t="s">
        <v>2505</v>
      </c>
      <c r="C2058" s="7">
        <v>45884</v>
      </c>
      <c r="D2058" s="7">
        <v>45890</v>
      </c>
      <c r="E2058" s="24">
        <v>227.5</v>
      </c>
      <c r="F2058" s="26">
        <f t="shared" si="303"/>
        <v>1137.5</v>
      </c>
      <c r="G2058" s="8">
        <v>344712</v>
      </c>
      <c r="H2058" s="8"/>
      <c r="I2058" s="8">
        <v>5</v>
      </c>
      <c r="J2058" s="8">
        <v>5</v>
      </c>
      <c r="K2058" s="8">
        <f t="shared" si="304"/>
        <v>0</v>
      </c>
      <c r="L2058" s="6" t="s">
        <v>2592</v>
      </c>
      <c r="M2058" s="7">
        <v>45892</v>
      </c>
      <c r="N2058" s="9">
        <v>188906.25</v>
      </c>
      <c r="O2058" s="6" t="s">
        <v>1034</v>
      </c>
      <c r="P2058" s="6">
        <v>58154756881</v>
      </c>
      <c r="Q2058" s="54" t="s">
        <v>46</v>
      </c>
      <c r="R2058" s="10">
        <v>4</v>
      </c>
      <c r="S2058" s="40"/>
      <c r="T2058" s="6" t="s">
        <v>24</v>
      </c>
      <c r="U2058" s="6" t="str">
        <f>VLOOKUP(O2058,'Customer List'!B:C,2,)</f>
        <v>Banglore</v>
      </c>
      <c r="V2058" s="47"/>
      <c r="W2058" s="7">
        <v>45894</v>
      </c>
      <c r="X2058" s="6">
        <f t="shared" si="299"/>
        <v>2</v>
      </c>
      <c r="Y2058" s="6" t="str">
        <f t="shared" si="300"/>
        <v>Saturday</v>
      </c>
      <c r="Z2058" s="6" t="str">
        <f t="shared" si="301"/>
        <v>Monday</v>
      </c>
    </row>
    <row r="2059" spans="1:26" x14ac:dyDescent="0.25">
      <c r="A2059" s="6">
        <f t="shared" si="302"/>
        <v>2058</v>
      </c>
      <c r="B2059" s="6" t="s">
        <v>2505</v>
      </c>
      <c r="C2059" s="7">
        <v>45884</v>
      </c>
      <c r="D2059" s="7">
        <v>45890</v>
      </c>
      <c r="E2059" s="24">
        <v>135.1</v>
      </c>
      <c r="F2059" s="26">
        <f t="shared" si="303"/>
        <v>135.1</v>
      </c>
      <c r="G2059" s="8">
        <v>344720</v>
      </c>
      <c r="H2059" s="8"/>
      <c r="I2059" s="8">
        <v>1</v>
      </c>
      <c r="J2059" s="8">
        <v>1</v>
      </c>
      <c r="K2059" s="8">
        <f t="shared" si="304"/>
        <v>0</v>
      </c>
      <c r="L2059" s="6" t="s">
        <v>2779</v>
      </c>
      <c r="M2059" s="7">
        <v>45896</v>
      </c>
      <c r="N2059" s="9">
        <v>0</v>
      </c>
      <c r="O2059" s="6" t="s">
        <v>631</v>
      </c>
      <c r="P2059" s="54" t="s">
        <v>2096</v>
      </c>
      <c r="Q2059" s="54" t="s">
        <v>643</v>
      </c>
      <c r="R2059" s="10">
        <v>4</v>
      </c>
      <c r="S2059" s="40"/>
      <c r="T2059" s="6" t="s">
        <v>24</v>
      </c>
      <c r="U2059" s="6" t="str">
        <f>VLOOKUP(O2059,'Customer List'!B:C,2,)</f>
        <v>Delhi</v>
      </c>
      <c r="V2059" s="47" t="s">
        <v>611</v>
      </c>
      <c r="W2059" s="7"/>
      <c r="X2059" s="6" t="str">
        <f t="shared" ref="X2059:X2091" si="305">IF(W2059="", "", W2059-M2059)</f>
        <v/>
      </c>
      <c r="Y2059" s="6" t="str">
        <f t="shared" ref="Y2059:Y2091" si="306">IF(M2059="", "", TEXT(M2059, "dddd"))</f>
        <v>Wednesday</v>
      </c>
      <c r="Z2059" s="6" t="str">
        <f t="shared" ref="Z2059:Z2091" si="307">IF(W2059="", "", TEXT(W2059, "dddd"))</f>
        <v/>
      </c>
    </row>
    <row r="2060" spans="1:26" x14ac:dyDescent="0.25">
      <c r="A2060" s="6">
        <f t="shared" si="302"/>
        <v>2059</v>
      </c>
      <c r="B2060" s="6" t="s">
        <v>2505</v>
      </c>
      <c r="C2060" s="7">
        <v>45884</v>
      </c>
      <c r="D2060" s="7">
        <v>45890</v>
      </c>
      <c r="E2060" s="24">
        <v>203.7</v>
      </c>
      <c r="F2060" s="26">
        <f t="shared" si="303"/>
        <v>203.7</v>
      </c>
      <c r="G2060" s="8">
        <v>350216</v>
      </c>
      <c r="H2060" s="8"/>
      <c r="I2060" s="8">
        <v>1</v>
      </c>
      <c r="J2060" s="8"/>
      <c r="K2060" s="8">
        <f t="shared" si="304"/>
        <v>1</v>
      </c>
      <c r="L2060" s="6"/>
      <c r="M2060" s="7"/>
      <c r="N2060" s="9"/>
      <c r="O2060" s="6" t="s">
        <v>36</v>
      </c>
      <c r="P2060" s="54"/>
      <c r="Q2060" s="54"/>
      <c r="R2060" s="10">
        <v>4</v>
      </c>
      <c r="S2060" s="40"/>
      <c r="T2060" s="6" t="s">
        <v>24</v>
      </c>
      <c r="U2060" s="6" t="str">
        <f>VLOOKUP(O2060,'Customer List'!B:C,2,)</f>
        <v>Delhi</v>
      </c>
      <c r="V2060" s="47" t="s">
        <v>611</v>
      </c>
      <c r="W2060" s="7"/>
      <c r="X2060" s="6" t="str">
        <f t="shared" si="305"/>
        <v/>
      </c>
      <c r="Y2060" s="6" t="str">
        <f t="shared" si="306"/>
        <v/>
      </c>
      <c r="Z2060" s="6" t="str">
        <f t="shared" si="307"/>
        <v/>
      </c>
    </row>
    <row r="2061" spans="1:26" x14ac:dyDescent="0.25">
      <c r="A2061" s="6">
        <f t="shared" ref="A2061:A2124" si="308">A2060+1</f>
        <v>2060</v>
      </c>
      <c r="B2061" s="6" t="s">
        <v>2505</v>
      </c>
      <c r="C2061" s="7">
        <v>45884</v>
      </c>
      <c r="D2061" s="7">
        <v>45890</v>
      </c>
      <c r="E2061" s="24">
        <v>185.5</v>
      </c>
      <c r="F2061" s="26">
        <f t="shared" si="303"/>
        <v>185.5</v>
      </c>
      <c r="G2061" s="8">
        <v>354220</v>
      </c>
      <c r="H2061" s="8"/>
      <c r="I2061" s="8">
        <v>1</v>
      </c>
      <c r="J2061" s="8">
        <v>1</v>
      </c>
      <c r="K2061" s="8">
        <f t="shared" si="304"/>
        <v>0</v>
      </c>
      <c r="L2061" s="6" t="s">
        <v>2779</v>
      </c>
      <c r="M2061" s="7">
        <v>45896</v>
      </c>
      <c r="N2061" s="9">
        <v>0</v>
      </c>
      <c r="O2061" s="6" t="s">
        <v>631</v>
      </c>
      <c r="P2061" s="54" t="s">
        <v>2096</v>
      </c>
      <c r="Q2061" s="54" t="s">
        <v>643</v>
      </c>
      <c r="R2061" s="10">
        <v>4</v>
      </c>
      <c r="S2061" s="40"/>
      <c r="T2061" s="6" t="s">
        <v>24</v>
      </c>
      <c r="U2061" s="6" t="str">
        <f>VLOOKUP(O2061,'Customer List'!B:C,2,)</f>
        <v>Delhi</v>
      </c>
      <c r="V2061" s="47" t="s">
        <v>611</v>
      </c>
      <c r="W2061" s="7"/>
      <c r="X2061" s="6" t="str">
        <f t="shared" si="305"/>
        <v/>
      </c>
      <c r="Y2061" s="6" t="str">
        <f t="shared" si="306"/>
        <v>Wednesday</v>
      </c>
      <c r="Z2061" s="6" t="str">
        <f t="shared" si="307"/>
        <v/>
      </c>
    </row>
    <row r="2062" spans="1:26" x14ac:dyDescent="0.25">
      <c r="A2062" s="6">
        <f t="shared" si="308"/>
        <v>2061</v>
      </c>
      <c r="B2062" s="6" t="s">
        <v>2505</v>
      </c>
      <c r="C2062" s="7">
        <v>45884</v>
      </c>
      <c r="D2062" s="7">
        <v>45890</v>
      </c>
      <c r="E2062" s="24">
        <v>104.3</v>
      </c>
      <c r="F2062" s="26">
        <f t="shared" si="303"/>
        <v>104.3</v>
      </c>
      <c r="G2062" s="8">
        <v>357905</v>
      </c>
      <c r="H2062" s="8"/>
      <c r="I2062" s="8">
        <v>1</v>
      </c>
      <c r="J2062" s="8">
        <v>1</v>
      </c>
      <c r="K2062" s="8">
        <f t="shared" si="304"/>
        <v>0</v>
      </c>
      <c r="L2062" s="6" t="s">
        <v>2562</v>
      </c>
      <c r="M2062" s="7">
        <v>45892</v>
      </c>
      <c r="N2062" s="9">
        <v>15704.6</v>
      </c>
      <c r="O2062" s="6" t="s">
        <v>1026</v>
      </c>
      <c r="P2062" s="6">
        <v>58154748164</v>
      </c>
      <c r="Q2062" s="54" t="s">
        <v>46</v>
      </c>
      <c r="R2062" s="10">
        <v>4</v>
      </c>
      <c r="S2062" s="40"/>
      <c r="T2062" s="6" t="s">
        <v>24</v>
      </c>
      <c r="U2062" s="6" t="str">
        <f>VLOOKUP(O2062,'Customer List'!B:C,2,)</f>
        <v>Kolkata</v>
      </c>
      <c r="V2062" s="47"/>
      <c r="W2062" s="7">
        <v>45894</v>
      </c>
      <c r="X2062" s="6">
        <f t="shared" si="305"/>
        <v>2</v>
      </c>
      <c r="Y2062" s="6" t="str">
        <f t="shared" si="306"/>
        <v>Saturday</v>
      </c>
      <c r="Z2062" s="6" t="str">
        <f t="shared" si="307"/>
        <v>Monday</v>
      </c>
    </row>
    <row r="2063" spans="1:26" x14ac:dyDescent="0.25">
      <c r="A2063" s="6">
        <f t="shared" si="308"/>
        <v>2062</v>
      </c>
      <c r="B2063" s="6" t="s">
        <v>2505</v>
      </c>
      <c r="C2063" s="7">
        <v>45884</v>
      </c>
      <c r="D2063" s="7">
        <v>45890</v>
      </c>
      <c r="E2063" s="24">
        <v>115.5</v>
      </c>
      <c r="F2063" s="26">
        <f t="shared" si="303"/>
        <v>115.5</v>
      </c>
      <c r="G2063" s="8">
        <v>362805</v>
      </c>
      <c r="H2063" s="8"/>
      <c r="I2063" s="8">
        <v>1</v>
      </c>
      <c r="J2063" s="8">
        <v>1</v>
      </c>
      <c r="K2063" s="8">
        <f t="shared" si="304"/>
        <v>0</v>
      </c>
      <c r="L2063" s="6" t="s">
        <v>2572</v>
      </c>
      <c r="M2063" s="7">
        <v>45892</v>
      </c>
      <c r="N2063" s="9">
        <v>17325</v>
      </c>
      <c r="O2063" s="6" t="s">
        <v>1070</v>
      </c>
      <c r="P2063" s="6">
        <v>58154750695</v>
      </c>
      <c r="Q2063" s="54" t="s">
        <v>46</v>
      </c>
      <c r="R2063" s="10">
        <v>4</v>
      </c>
      <c r="S2063" s="40"/>
      <c r="T2063" s="6" t="s">
        <v>24</v>
      </c>
      <c r="U2063" s="6" t="str">
        <f>VLOOKUP(O2063,'Customer List'!B:C,2,)</f>
        <v>Kolkata</v>
      </c>
      <c r="V2063" s="47"/>
      <c r="W2063" s="7">
        <v>45894</v>
      </c>
      <c r="X2063" s="6">
        <f t="shared" si="305"/>
        <v>2</v>
      </c>
      <c r="Y2063" s="6" t="str">
        <f t="shared" si="306"/>
        <v>Saturday</v>
      </c>
      <c r="Z2063" s="6" t="str">
        <f t="shared" si="307"/>
        <v>Monday</v>
      </c>
    </row>
    <row r="2064" spans="1:26" x14ac:dyDescent="0.25">
      <c r="A2064" s="6">
        <f t="shared" si="308"/>
        <v>2063</v>
      </c>
      <c r="B2064" s="6" t="s">
        <v>2505</v>
      </c>
      <c r="C2064" s="7">
        <v>45884</v>
      </c>
      <c r="D2064" s="7">
        <v>45890</v>
      </c>
      <c r="E2064" s="24">
        <v>96.6</v>
      </c>
      <c r="F2064" s="26">
        <f t="shared" si="303"/>
        <v>96.6</v>
      </c>
      <c r="G2064" s="8">
        <v>364805</v>
      </c>
      <c r="H2064" s="8"/>
      <c r="I2064" s="8">
        <v>1</v>
      </c>
      <c r="J2064" s="8"/>
      <c r="K2064" s="8">
        <f t="shared" si="304"/>
        <v>1</v>
      </c>
      <c r="L2064" s="6"/>
      <c r="M2064" s="7"/>
      <c r="N2064" s="9"/>
      <c r="O2064" s="6" t="s">
        <v>1097</v>
      </c>
      <c r="P2064" s="54"/>
      <c r="Q2064" s="54"/>
      <c r="R2064" s="10">
        <v>4</v>
      </c>
      <c r="S2064" s="40"/>
      <c r="T2064" s="6" t="s">
        <v>24</v>
      </c>
      <c r="U2064" s="6" t="str">
        <f>VLOOKUP(O2064,'Customer List'!B:C,2,)</f>
        <v>Lucknow</v>
      </c>
      <c r="V2064" s="47" t="s">
        <v>2521</v>
      </c>
      <c r="W2064" s="7"/>
      <c r="X2064" s="6" t="str">
        <f t="shared" si="305"/>
        <v/>
      </c>
      <c r="Y2064" s="6" t="str">
        <f t="shared" si="306"/>
        <v/>
      </c>
      <c r="Z2064" s="6" t="str">
        <f t="shared" si="307"/>
        <v/>
      </c>
    </row>
    <row r="2065" spans="1:26" x14ac:dyDescent="0.25">
      <c r="A2065" s="6">
        <f t="shared" si="308"/>
        <v>2064</v>
      </c>
      <c r="B2065" s="6" t="s">
        <v>2505</v>
      </c>
      <c r="C2065" s="7">
        <v>45884</v>
      </c>
      <c r="D2065" s="7">
        <v>45890</v>
      </c>
      <c r="E2065" s="24">
        <v>144.19999999999999</v>
      </c>
      <c r="F2065" s="26">
        <f t="shared" si="303"/>
        <v>144.19999999999999</v>
      </c>
      <c r="G2065" s="8">
        <v>367106</v>
      </c>
      <c r="H2065" s="8"/>
      <c r="I2065" s="8">
        <v>1</v>
      </c>
      <c r="J2065" s="8">
        <v>1</v>
      </c>
      <c r="K2065" s="8">
        <f t="shared" si="304"/>
        <v>0</v>
      </c>
      <c r="L2065" s="6" t="s">
        <v>2779</v>
      </c>
      <c r="M2065" s="7">
        <v>45896</v>
      </c>
      <c r="N2065" s="9">
        <v>0</v>
      </c>
      <c r="O2065" s="6" t="s">
        <v>631</v>
      </c>
      <c r="P2065" s="54" t="s">
        <v>2096</v>
      </c>
      <c r="Q2065" s="54" t="s">
        <v>643</v>
      </c>
      <c r="R2065" s="10">
        <v>4</v>
      </c>
      <c r="S2065" s="40"/>
      <c r="T2065" s="6" t="s">
        <v>24</v>
      </c>
      <c r="U2065" s="6" t="str">
        <f>VLOOKUP(O2065,'Customer List'!B:C,2,)</f>
        <v>Delhi</v>
      </c>
      <c r="V2065" s="47" t="s">
        <v>611</v>
      </c>
      <c r="W2065" s="7"/>
      <c r="X2065" s="6" t="str">
        <f t="shared" si="305"/>
        <v/>
      </c>
      <c r="Y2065" s="6" t="str">
        <f t="shared" si="306"/>
        <v>Wednesday</v>
      </c>
      <c r="Z2065" s="6" t="str">
        <f t="shared" si="307"/>
        <v/>
      </c>
    </row>
    <row r="2066" spans="1:26" x14ac:dyDescent="0.25">
      <c r="A2066" s="6">
        <f t="shared" si="308"/>
        <v>2065</v>
      </c>
      <c r="B2066" s="6" t="s">
        <v>2505</v>
      </c>
      <c r="C2066" s="7">
        <v>45884</v>
      </c>
      <c r="D2066" s="7">
        <v>45890</v>
      </c>
      <c r="E2066" s="24">
        <v>81.900000000000006</v>
      </c>
      <c r="F2066" s="26">
        <f t="shared" si="303"/>
        <v>81.900000000000006</v>
      </c>
      <c r="G2066" s="8">
        <v>376804</v>
      </c>
      <c r="H2066" s="8"/>
      <c r="I2066" s="8">
        <v>1</v>
      </c>
      <c r="J2066" s="8"/>
      <c r="K2066" s="8">
        <f t="shared" si="304"/>
        <v>1</v>
      </c>
      <c r="L2066" s="6"/>
      <c r="M2066" s="7"/>
      <c r="N2066" s="9"/>
      <c r="O2066" s="6" t="s">
        <v>1097</v>
      </c>
      <c r="P2066" s="54"/>
      <c r="Q2066" s="54"/>
      <c r="R2066" s="10">
        <v>4</v>
      </c>
      <c r="S2066" s="40"/>
      <c r="T2066" s="6" t="s">
        <v>24</v>
      </c>
      <c r="U2066" s="6" t="str">
        <f>VLOOKUP(O2066,'Customer List'!B:C,2,)</f>
        <v>Lucknow</v>
      </c>
      <c r="V2066" s="47" t="s">
        <v>2521</v>
      </c>
      <c r="W2066" s="7"/>
      <c r="X2066" s="6" t="str">
        <f t="shared" si="305"/>
        <v/>
      </c>
      <c r="Y2066" s="6" t="str">
        <f t="shared" si="306"/>
        <v/>
      </c>
      <c r="Z2066" s="6" t="str">
        <f t="shared" si="307"/>
        <v/>
      </c>
    </row>
    <row r="2067" spans="1:26" x14ac:dyDescent="0.25">
      <c r="A2067" s="6">
        <f t="shared" si="308"/>
        <v>2066</v>
      </c>
      <c r="B2067" s="6" t="s">
        <v>2505</v>
      </c>
      <c r="C2067" s="7">
        <v>45884</v>
      </c>
      <c r="D2067" s="7">
        <v>45890</v>
      </c>
      <c r="E2067" s="24">
        <v>107.1</v>
      </c>
      <c r="F2067" s="26">
        <f t="shared" si="303"/>
        <v>107.1</v>
      </c>
      <c r="G2067" s="8">
        <v>393607</v>
      </c>
      <c r="H2067" s="8"/>
      <c r="I2067" s="8">
        <v>1</v>
      </c>
      <c r="J2067" s="8">
        <v>1</v>
      </c>
      <c r="K2067" s="8">
        <f t="shared" si="304"/>
        <v>0</v>
      </c>
      <c r="L2067" s="6" t="s">
        <v>2580</v>
      </c>
      <c r="M2067" s="7">
        <v>45892</v>
      </c>
      <c r="N2067" s="9">
        <v>13081.5</v>
      </c>
      <c r="O2067" s="6" t="s">
        <v>898</v>
      </c>
      <c r="P2067" s="6">
        <v>58154749166</v>
      </c>
      <c r="Q2067" s="54" t="s">
        <v>46</v>
      </c>
      <c r="R2067" s="10">
        <v>4</v>
      </c>
      <c r="S2067" s="40"/>
      <c r="T2067" s="6" t="s">
        <v>24</v>
      </c>
      <c r="U2067" s="6" t="str">
        <f>VLOOKUP(O2067,'Customer List'!B:C,2,)</f>
        <v>Kolkata</v>
      </c>
      <c r="V2067" s="47"/>
      <c r="W2067" s="7">
        <v>45894</v>
      </c>
      <c r="X2067" s="6">
        <f t="shared" si="305"/>
        <v>2</v>
      </c>
      <c r="Y2067" s="6" t="str">
        <f t="shared" si="306"/>
        <v>Saturday</v>
      </c>
      <c r="Z2067" s="6" t="str">
        <f t="shared" si="307"/>
        <v>Monday</v>
      </c>
    </row>
    <row r="2068" spans="1:26" x14ac:dyDescent="0.25">
      <c r="A2068" s="6">
        <f t="shared" si="308"/>
        <v>2067</v>
      </c>
      <c r="B2068" s="6" t="s">
        <v>2505</v>
      </c>
      <c r="C2068" s="7">
        <v>45884</v>
      </c>
      <c r="D2068" s="7">
        <v>45890</v>
      </c>
      <c r="E2068" s="24">
        <v>135.1</v>
      </c>
      <c r="F2068" s="26">
        <f t="shared" si="303"/>
        <v>0</v>
      </c>
      <c r="G2068" s="8">
        <v>399711</v>
      </c>
      <c r="H2068" s="8"/>
      <c r="I2068" s="8">
        <v>0</v>
      </c>
      <c r="J2068" s="8"/>
      <c r="K2068" s="8">
        <f t="shared" si="304"/>
        <v>0</v>
      </c>
      <c r="L2068" s="6"/>
      <c r="M2068" s="7"/>
      <c r="N2068" s="9"/>
      <c r="O2068" s="6" t="s">
        <v>2510</v>
      </c>
      <c r="P2068" s="54"/>
      <c r="Q2068" s="54"/>
      <c r="R2068" s="10">
        <v>4</v>
      </c>
      <c r="S2068" s="40" t="s">
        <v>2544</v>
      </c>
      <c r="T2068" s="6" t="s">
        <v>24</v>
      </c>
      <c r="U2068" s="6" t="str">
        <f>VLOOKUP(O2068,'Customer List'!B:C,2,)</f>
        <v>Kolkata</v>
      </c>
      <c r="V2068" s="47"/>
      <c r="W2068" s="7"/>
      <c r="X2068" s="6" t="str">
        <f t="shared" si="305"/>
        <v/>
      </c>
      <c r="Y2068" s="6" t="str">
        <f t="shared" si="306"/>
        <v/>
      </c>
      <c r="Z2068" s="6" t="str">
        <f t="shared" si="307"/>
        <v/>
      </c>
    </row>
    <row r="2069" spans="1:26" x14ac:dyDescent="0.25">
      <c r="A2069" s="6">
        <f t="shared" si="308"/>
        <v>2068</v>
      </c>
      <c r="B2069" s="6" t="s">
        <v>2505</v>
      </c>
      <c r="C2069" s="7">
        <v>45884</v>
      </c>
      <c r="D2069" s="7">
        <v>45890</v>
      </c>
      <c r="E2069" s="24">
        <v>473.9</v>
      </c>
      <c r="F2069" s="26">
        <f t="shared" si="303"/>
        <v>4739</v>
      </c>
      <c r="G2069" s="8">
        <v>403602</v>
      </c>
      <c r="H2069" s="8"/>
      <c r="I2069" s="8">
        <v>10</v>
      </c>
      <c r="J2069" s="8">
        <v>10</v>
      </c>
      <c r="K2069" s="8">
        <f t="shared" si="304"/>
        <v>0</v>
      </c>
      <c r="L2069" s="6" t="s">
        <v>2591</v>
      </c>
      <c r="M2069" s="7">
        <v>45892</v>
      </c>
      <c r="N2069" s="9">
        <v>645750</v>
      </c>
      <c r="O2069" s="6" t="s">
        <v>1034</v>
      </c>
      <c r="P2069" s="6">
        <v>58154756881</v>
      </c>
      <c r="Q2069" s="54" t="s">
        <v>46</v>
      </c>
      <c r="R2069" s="10">
        <v>4</v>
      </c>
      <c r="S2069" s="40"/>
      <c r="T2069" s="6" t="s">
        <v>24</v>
      </c>
      <c r="U2069" s="6" t="str">
        <f>VLOOKUP(O2069,'Customer List'!B:C,2,)</f>
        <v>Banglore</v>
      </c>
      <c r="V2069" s="47"/>
      <c r="W2069" s="7">
        <v>45894</v>
      </c>
      <c r="X2069" s="6">
        <f t="shared" si="305"/>
        <v>2</v>
      </c>
      <c r="Y2069" s="6" t="str">
        <f t="shared" si="306"/>
        <v>Saturday</v>
      </c>
      <c r="Z2069" s="6" t="str">
        <f t="shared" si="307"/>
        <v>Monday</v>
      </c>
    </row>
    <row r="2070" spans="1:26" x14ac:dyDescent="0.25">
      <c r="A2070" s="6">
        <f t="shared" si="308"/>
        <v>2069</v>
      </c>
      <c r="B2070" s="6" t="s">
        <v>2505</v>
      </c>
      <c r="C2070" s="7">
        <v>45884</v>
      </c>
      <c r="D2070" s="7">
        <v>45890</v>
      </c>
      <c r="E2070" s="24">
        <v>45.5</v>
      </c>
      <c r="F2070" s="26">
        <f t="shared" si="303"/>
        <v>91</v>
      </c>
      <c r="G2070" s="8">
        <v>420301</v>
      </c>
      <c r="H2070" s="8"/>
      <c r="I2070" s="8">
        <v>2</v>
      </c>
      <c r="J2070" s="8"/>
      <c r="K2070" s="8">
        <f t="shared" si="304"/>
        <v>2</v>
      </c>
      <c r="L2070" s="6"/>
      <c r="M2070" s="7"/>
      <c r="N2070" s="9"/>
      <c r="O2070" s="6" t="s">
        <v>36</v>
      </c>
      <c r="P2070" s="54"/>
      <c r="Q2070" s="54"/>
      <c r="R2070" s="10">
        <v>4</v>
      </c>
      <c r="S2070" s="40"/>
      <c r="T2070" s="6" t="s">
        <v>24</v>
      </c>
      <c r="U2070" s="6" t="str">
        <f>VLOOKUP(O2070,'Customer List'!B:C,2,)</f>
        <v>Delhi</v>
      </c>
      <c r="V2070" s="47" t="s">
        <v>611</v>
      </c>
      <c r="W2070" s="7"/>
      <c r="X2070" s="6" t="str">
        <f t="shared" si="305"/>
        <v/>
      </c>
      <c r="Y2070" s="6" t="str">
        <f t="shared" si="306"/>
        <v/>
      </c>
      <c r="Z2070" s="6" t="str">
        <f t="shared" si="307"/>
        <v/>
      </c>
    </row>
    <row r="2071" spans="1:26" x14ac:dyDescent="0.25">
      <c r="A2071" s="6">
        <f t="shared" si="308"/>
        <v>2070</v>
      </c>
      <c r="B2071" s="6" t="s">
        <v>2505</v>
      </c>
      <c r="C2071" s="7">
        <v>45884</v>
      </c>
      <c r="D2071" s="7">
        <v>45890</v>
      </c>
      <c r="E2071" s="24">
        <v>29.4</v>
      </c>
      <c r="F2071" s="26">
        <f t="shared" si="303"/>
        <v>58.8</v>
      </c>
      <c r="G2071" s="8">
        <v>421101</v>
      </c>
      <c r="H2071" s="8"/>
      <c r="I2071" s="8">
        <v>2</v>
      </c>
      <c r="J2071" s="8"/>
      <c r="K2071" s="8">
        <f t="shared" si="304"/>
        <v>2</v>
      </c>
      <c r="L2071" s="6"/>
      <c r="M2071" s="7"/>
      <c r="N2071" s="9"/>
      <c r="O2071" s="6" t="s">
        <v>36</v>
      </c>
      <c r="P2071" s="54"/>
      <c r="Q2071" s="54"/>
      <c r="R2071" s="10">
        <v>4</v>
      </c>
      <c r="S2071" s="40"/>
      <c r="T2071" s="6" t="s">
        <v>24</v>
      </c>
      <c r="U2071" s="6" t="str">
        <f>VLOOKUP(O2071,'Customer List'!B:C,2,)</f>
        <v>Delhi</v>
      </c>
      <c r="V2071" s="47" t="s">
        <v>611</v>
      </c>
      <c r="W2071" s="7"/>
      <c r="X2071" s="6" t="str">
        <f t="shared" si="305"/>
        <v/>
      </c>
      <c r="Y2071" s="6" t="str">
        <f t="shared" si="306"/>
        <v/>
      </c>
      <c r="Z2071" s="6" t="str">
        <f t="shared" si="307"/>
        <v/>
      </c>
    </row>
    <row r="2072" spans="1:26" x14ac:dyDescent="0.25">
      <c r="A2072" s="6">
        <f t="shared" si="308"/>
        <v>2071</v>
      </c>
      <c r="B2072" s="6" t="s">
        <v>2505</v>
      </c>
      <c r="C2072" s="7">
        <v>45884</v>
      </c>
      <c r="D2072" s="7">
        <v>45890</v>
      </c>
      <c r="E2072" s="24">
        <v>37.799999999999997</v>
      </c>
      <c r="F2072" s="26">
        <f t="shared" si="303"/>
        <v>37.799999999999997</v>
      </c>
      <c r="G2072" s="8">
        <v>421301</v>
      </c>
      <c r="H2072" s="8"/>
      <c r="I2072" s="8">
        <v>1</v>
      </c>
      <c r="J2072" s="8"/>
      <c r="K2072" s="8">
        <f t="shared" si="304"/>
        <v>1</v>
      </c>
      <c r="L2072" s="6"/>
      <c r="M2072" s="7"/>
      <c r="N2072" s="9"/>
      <c r="O2072" s="6" t="s">
        <v>1097</v>
      </c>
      <c r="P2072" s="54"/>
      <c r="Q2072" s="54"/>
      <c r="R2072" s="10">
        <v>4</v>
      </c>
      <c r="S2072" s="40"/>
      <c r="T2072" s="6" t="s">
        <v>24</v>
      </c>
      <c r="U2072" s="6" t="str">
        <f>VLOOKUP(O2072,'Customer List'!B:C,2,)</f>
        <v>Lucknow</v>
      </c>
      <c r="V2072" s="47" t="s">
        <v>2521</v>
      </c>
      <c r="W2072" s="7"/>
      <c r="X2072" s="6" t="str">
        <f t="shared" si="305"/>
        <v/>
      </c>
      <c r="Y2072" s="6" t="str">
        <f t="shared" si="306"/>
        <v/>
      </c>
      <c r="Z2072" s="6" t="str">
        <f t="shared" si="307"/>
        <v/>
      </c>
    </row>
    <row r="2073" spans="1:26" x14ac:dyDescent="0.25">
      <c r="A2073" s="6">
        <f t="shared" si="308"/>
        <v>2072</v>
      </c>
      <c r="B2073" s="6" t="s">
        <v>2505</v>
      </c>
      <c r="C2073" s="7">
        <v>45884</v>
      </c>
      <c r="D2073" s="7">
        <v>45890</v>
      </c>
      <c r="E2073" s="24">
        <v>256.75</v>
      </c>
      <c r="F2073" s="26">
        <f t="shared" si="303"/>
        <v>770.25</v>
      </c>
      <c r="G2073" s="8">
        <v>422304</v>
      </c>
      <c r="H2073" s="8"/>
      <c r="I2073" s="8">
        <v>3</v>
      </c>
      <c r="J2073" s="8">
        <v>3</v>
      </c>
      <c r="K2073" s="8">
        <f t="shared" si="304"/>
        <v>0</v>
      </c>
      <c r="L2073" s="6" t="s">
        <v>2567</v>
      </c>
      <c r="M2073" s="7">
        <v>45892</v>
      </c>
      <c r="N2073" s="9">
        <v>110205</v>
      </c>
      <c r="O2073" s="6" t="s">
        <v>2072</v>
      </c>
      <c r="P2073" s="6">
        <v>58154746893</v>
      </c>
      <c r="Q2073" s="54" t="s">
        <v>46</v>
      </c>
      <c r="R2073" s="10">
        <v>4</v>
      </c>
      <c r="S2073" s="40"/>
      <c r="T2073" s="6" t="s">
        <v>24</v>
      </c>
      <c r="U2073" s="6" t="str">
        <f>VLOOKUP(O2073,'Customer List'!B:C,2,)</f>
        <v>Hyderabad</v>
      </c>
      <c r="V2073" s="47"/>
      <c r="W2073" s="7">
        <v>45894</v>
      </c>
      <c r="X2073" s="6">
        <f t="shared" si="305"/>
        <v>2</v>
      </c>
      <c r="Y2073" s="6" t="str">
        <f t="shared" si="306"/>
        <v>Saturday</v>
      </c>
      <c r="Z2073" s="6" t="str">
        <f t="shared" si="307"/>
        <v>Monday</v>
      </c>
    </row>
    <row r="2074" spans="1:26" x14ac:dyDescent="0.25">
      <c r="A2074" s="6">
        <f t="shared" si="308"/>
        <v>2073</v>
      </c>
      <c r="B2074" s="6" t="s">
        <v>2505</v>
      </c>
      <c r="C2074" s="7">
        <v>45884</v>
      </c>
      <c r="D2074" s="7">
        <v>45890</v>
      </c>
      <c r="E2074" s="24">
        <v>190.45</v>
      </c>
      <c r="F2074" s="26">
        <f t="shared" si="303"/>
        <v>190.45</v>
      </c>
      <c r="G2074" s="8">
        <v>423114</v>
      </c>
      <c r="H2074" s="8"/>
      <c r="I2074" s="8">
        <v>1</v>
      </c>
      <c r="J2074" s="8">
        <v>1</v>
      </c>
      <c r="K2074" s="8">
        <f t="shared" si="304"/>
        <v>0</v>
      </c>
      <c r="L2074" s="6" t="s">
        <v>2567</v>
      </c>
      <c r="M2074" s="7">
        <v>45892</v>
      </c>
      <c r="N2074" s="9">
        <v>27249</v>
      </c>
      <c r="O2074" s="6" t="s">
        <v>2072</v>
      </c>
      <c r="P2074" s="6">
        <v>58154746893</v>
      </c>
      <c r="Q2074" s="54" t="s">
        <v>46</v>
      </c>
      <c r="R2074" s="10">
        <v>-20</v>
      </c>
      <c r="S2074" s="40"/>
      <c r="T2074" s="6" t="s">
        <v>24</v>
      </c>
      <c r="U2074" s="6" t="str">
        <f>VLOOKUP(O2074,'Customer List'!B:C,2,)</f>
        <v>Hyderabad</v>
      </c>
      <c r="V2074" s="47"/>
      <c r="W2074" s="7">
        <v>45894</v>
      </c>
      <c r="X2074" s="6">
        <f t="shared" si="305"/>
        <v>2</v>
      </c>
      <c r="Y2074" s="6" t="str">
        <f t="shared" si="306"/>
        <v>Saturday</v>
      </c>
      <c r="Z2074" s="6" t="str">
        <f t="shared" si="307"/>
        <v>Monday</v>
      </c>
    </row>
    <row r="2075" spans="1:26" x14ac:dyDescent="0.25">
      <c r="A2075" s="6">
        <f t="shared" si="308"/>
        <v>2074</v>
      </c>
      <c r="B2075" s="6" t="s">
        <v>2505</v>
      </c>
      <c r="C2075" s="7">
        <v>45884</v>
      </c>
      <c r="D2075" s="7">
        <v>45890</v>
      </c>
      <c r="E2075" s="24">
        <v>29.4</v>
      </c>
      <c r="F2075" s="26">
        <f t="shared" si="303"/>
        <v>29.4</v>
      </c>
      <c r="G2075" s="8">
        <v>423501</v>
      </c>
      <c r="H2075" s="8"/>
      <c r="I2075" s="8">
        <v>1</v>
      </c>
      <c r="J2075" s="8">
        <v>1</v>
      </c>
      <c r="K2075" s="8">
        <f t="shared" si="304"/>
        <v>0</v>
      </c>
      <c r="L2075" s="6" t="s">
        <v>2575</v>
      </c>
      <c r="M2075" s="7">
        <v>45892</v>
      </c>
      <c r="N2075" s="9">
        <v>4882.5</v>
      </c>
      <c r="O2075" s="6" t="s">
        <v>2511</v>
      </c>
      <c r="P2075" s="6">
        <v>58154750172</v>
      </c>
      <c r="Q2075" s="54" t="s">
        <v>46</v>
      </c>
      <c r="R2075" s="10" t="s">
        <v>305</v>
      </c>
      <c r="S2075" s="40"/>
      <c r="T2075" s="6" t="s">
        <v>24</v>
      </c>
      <c r="U2075" s="6" t="str">
        <f>VLOOKUP(O2075,'Customer List'!B:C,2,)</f>
        <v>Kolkata</v>
      </c>
      <c r="V2075" s="47"/>
      <c r="W2075" s="7">
        <v>45894</v>
      </c>
      <c r="X2075" s="6">
        <f t="shared" si="305"/>
        <v>2</v>
      </c>
      <c r="Y2075" s="6" t="str">
        <f t="shared" si="306"/>
        <v>Saturday</v>
      </c>
      <c r="Z2075" s="6" t="str">
        <f t="shared" si="307"/>
        <v>Monday</v>
      </c>
    </row>
    <row r="2076" spans="1:26" x14ac:dyDescent="0.25">
      <c r="A2076" s="6">
        <f t="shared" si="308"/>
        <v>2075</v>
      </c>
      <c r="B2076" s="6" t="s">
        <v>2505</v>
      </c>
      <c r="C2076" s="7">
        <v>45884</v>
      </c>
      <c r="D2076" s="7">
        <v>45890</v>
      </c>
      <c r="E2076" s="24">
        <v>164.5</v>
      </c>
      <c r="F2076" s="26">
        <f t="shared" si="303"/>
        <v>329</v>
      </c>
      <c r="G2076" s="8">
        <v>424602</v>
      </c>
      <c r="H2076" s="8"/>
      <c r="I2076" s="8">
        <v>2</v>
      </c>
      <c r="J2076" s="8"/>
      <c r="K2076" s="8">
        <f t="shared" si="304"/>
        <v>2</v>
      </c>
      <c r="L2076" s="6"/>
      <c r="M2076" s="7"/>
      <c r="N2076" s="9"/>
      <c r="O2076" s="6" t="s">
        <v>36</v>
      </c>
      <c r="P2076" s="54"/>
      <c r="Q2076" s="54"/>
      <c r="R2076" s="10">
        <v>4</v>
      </c>
      <c r="S2076" s="40"/>
      <c r="T2076" s="6" t="s">
        <v>24</v>
      </c>
      <c r="U2076" s="6" t="str">
        <f>VLOOKUP(O2076,'Customer List'!B:C,2,)</f>
        <v>Delhi</v>
      </c>
      <c r="V2076" s="47" t="s">
        <v>611</v>
      </c>
      <c r="W2076" s="7"/>
      <c r="X2076" s="6" t="str">
        <f t="shared" si="305"/>
        <v/>
      </c>
      <c r="Y2076" s="6" t="str">
        <f t="shared" si="306"/>
        <v/>
      </c>
      <c r="Z2076" s="6" t="str">
        <f t="shared" si="307"/>
        <v/>
      </c>
    </row>
    <row r="2077" spans="1:26" x14ac:dyDescent="0.25">
      <c r="A2077" s="6">
        <f t="shared" si="308"/>
        <v>2076</v>
      </c>
      <c r="B2077" s="6" t="s">
        <v>2505</v>
      </c>
      <c r="C2077" s="7">
        <v>45884</v>
      </c>
      <c r="D2077" s="7">
        <v>45890</v>
      </c>
      <c r="E2077" s="24">
        <v>87.5</v>
      </c>
      <c r="F2077" s="26">
        <f t="shared" si="303"/>
        <v>87.5</v>
      </c>
      <c r="G2077" s="8">
        <v>426105</v>
      </c>
      <c r="H2077" s="8"/>
      <c r="I2077" s="8">
        <v>1</v>
      </c>
      <c r="J2077" s="8">
        <v>1</v>
      </c>
      <c r="K2077" s="8">
        <f t="shared" si="304"/>
        <v>0</v>
      </c>
      <c r="L2077" s="6" t="s">
        <v>2779</v>
      </c>
      <c r="M2077" s="7">
        <v>45896</v>
      </c>
      <c r="N2077" s="9">
        <v>0</v>
      </c>
      <c r="O2077" s="6" t="s">
        <v>631</v>
      </c>
      <c r="P2077" s="54" t="s">
        <v>2096</v>
      </c>
      <c r="Q2077" s="54" t="s">
        <v>643</v>
      </c>
      <c r="R2077" s="10">
        <v>4</v>
      </c>
      <c r="S2077" s="40"/>
      <c r="T2077" s="6" t="s">
        <v>24</v>
      </c>
      <c r="U2077" s="6" t="str">
        <f>VLOOKUP(O2077,'Customer List'!B:C,2,)</f>
        <v>Delhi</v>
      </c>
      <c r="V2077" s="47" t="s">
        <v>611</v>
      </c>
      <c r="W2077" s="7"/>
      <c r="X2077" s="6" t="str">
        <f t="shared" si="305"/>
        <v/>
      </c>
      <c r="Y2077" s="6" t="str">
        <f t="shared" si="306"/>
        <v>Wednesday</v>
      </c>
      <c r="Z2077" s="6" t="str">
        <f t="shared" si="307"/>
        <v/>
      </c>
    </row>
    <row r="2078" spans="1:26" x14ac:dyDescent="0.25">
      <c r="A2078" s="6">
        <f t="shared" si="308"/>
        <v>2077</v>
      </c>
      <c r="B2078" s="6" t="s">
        <v>2505</v>
      </c>
      <c r="C2078" s="7">
        <v>45884</v>
      </c>
      <c r="D2078" s="7">
        <v>45890</v>
      </c>
      <c r="E2078" s="24">
        <v>245</v>
      </c>
      <c r="F2078" s="26">
        <f t="shared" si="303"/>
        <v>245</v>
      </c>
      <c r="G2078" s="8">
        <v>449504</v>
      </c>
      <c r="H2078" s="8"/>
      <c r="I2078" s="8">
        <v>1</v>
      </c>
      <c r="J2078" s="8">
        <v>1</v>
      </c>
      <c r="K2078" s="8">
        <f t="shared" si="304"/>
        <v>0</v>
      </c>
      <c r="L2078" s="6" t="s">
        <v>2575</v>
      </c>
      <c r="M2078" s="7">
        <v>45892</v>
      </c>
      <c r="N2078" s="9">
        <v>40687.5</v>
      </c>
      <c r="O2078" s="6" t="s">
        <v>2511</v>
      </c>
      <c r="P2078" s="6">
        <v>58154750172</v>
      </c>
      <c r="Q2078" s="54" t="s">
        <v>46</v>
      </c>
      <c r="R2078" s="10">
        <v>4</v>
      </c>
      <c r="S2078" s="40"/>
      <c r="T2078" s="6" t="s">
        <v>24</v>
      </c>
      <c r="U2078" s="6" t="str">
        <f>VLOOKUP(O2078,'Customer List'!B:C,2,)</f>
        <v>Kolkata</v>
      </c>
      <c r="V2078" s="47"/>
      <c r="W2078" s="7">
        <v>45894</v>
      </c>
      <c r="X2078" s="6">
        <f t="shared" si="305"/>
        <v>2</v>
      </c>
      <c r="Y2078" s="6" t="str">
        <f t="shared" si="306"/>
        <v>Saturday</v>
      </c>
      <c r="Z2078" s="6" t="str">
        <f t="shared" si="307"/>
        <v>Monday</v>
      </c>
    </row>
    <row r="2079" spans="1:26" x14ac:dyDescent="0.25">
      <c r="A2079" s="6">
        <f t="shared" si="308"/>
        <v>2078</v>
      </c>
      <c r="B2079" s="6" t="s">
        <v>2505</v>
      </c>
      <c r="C2079" s="7">
        <v>45884</v>
      </c>
      <c r="D2079" s="7">
        <v>45890</v>
      </c>
      <c r="E2079" s="24">
        <v>247.5</v>
      </c>
      <c r="F2079" s="26">
        <f t="shared" si="303"/>
        <v>247.5</v>
      </c>
      <c r="G2079" s="8">
        <v>480016</v>
      </c>
      <c r="H2079" s="8"/>
      <c r="I2079" s="8">
        <v>1</v>
      </c>
      <c r="J2079" s="8">
        <v>1</v>
      </c>
      <c r="K2079" s="8">
        <f t="shared" si="304"/>
        <v>0</v>
      </c>
      <c r="L2079" s="6" t="s">
        <v>2779</v>
      </c>
      <c r="M2079" s="7">
        <v>45896</v>
      </c>
      <c r="N2079" s="9">
        <v>0</v>
      </c>
      <c r="O2079" s="6" t="s">
        <v>631</v>
      </c>
      <c r="P2079" s="54" t="s">
        <v>2096</v>
      </c>
      <c r="Q2079" s="54" t="s">
        <v>643</v>
      </c>
      <c r="R2079" s="10">
        <v>4</v>
      </c>
      <c r="S2079" s="40"/>
      <c r="T2079" s="6" t="s">
        <v>24</v>
      </c>
      <c r="U2079" s="6" t="str">
        <f>VLOOKUP(O2079,'Customer List'!B:C,2,)</f>
        <v>Delhi</v>
      </c>
      <c r="V2079" s="47" t="s">
        <v>611</v>
      </c>
      <c r="W2079" s="7"/>
      <c r="X2079" s="6" t="str">
        <f t="shared" si="305"/>
        <v/>
      </c>
      <c r="Y2079" s="6" t="str">
        <f t="shared" si="306"/>
        <v>Wednesday</v>
      </c>
      <c r="Z2079" s="6" t="str">
        <f t="shared" si="307"/>
        <v/>
      </c>
    </row>
    <row r="2080" spans="1:26" x14ac:dyDescent="0.25">
      <c r="A2080" s="6">
        <f t="shared" si="308"/>
        <v>2079</v>
      </c>
      <c r="B2080" s="6" t="s">
        <v>2505</v>
      </c>
      <c r="C2080" s="7">
        <v>45884</v>
      </c>
      <c r="D2080" s="7">
        <v>45890</v>
      </c>
      <c r="E2080" s="24">
        <v>417.75</v>
      </c>
      <c r="F2080" s="26">
        <f t="shared" si="303"/>
        <v>417.75</v>
      </c>
      <c r="G2080" s="8">
        <v>480019</v>
      </c>
      <c r="H2080" s="8"/>
      <c r="I2080" s="8">
        <v>1</v>
      </c>
      <c r="J2080" s="8">
        <v>1</v>
      </c>
      <c r="K2080" s="8">
        <f t="shared" si="304"/>
        <v>0</v>
      </c>
      <c r="L2080" s="6" t="s">
        <v>2779</v>
      </c>
      <c r="M2080" s="7">
        <v>45896</v>
      </c>
      <c r="N2080" s="9">
        <v>0</v>
      </c>
      <c r="O2080" s="6" t="s">
        <v>631</v>
      </c>
      <c r="P2080" s="54" t="s">
        <v>2096</v>
      </c>
      <c r="Q2080" s="54" t="s">
        <v>643</v>
      </c>
      <c r="R2080" s="10" t="s">
        <v>305</v>
      </c>
      <c r="S2080" s="40"/>
      <c r="T2080" s="6" t="s">
        <v>24</v>
      </c>
      <c r="U2080" s="6" t="str">
        <f>VLOOKUP(O2080,'Customer List'!B:C,2,)</f>
        <v>Delhi</v>
      </c>
      <c r="V2080" s="47" t="s">
        <v>611</v>
      </c>
      <c r="W2080" s="7"/>
      <c r="X2080" s="6" t="str">
        <f t="shared" si="305"/>
        <v/>
      </c>
      <c r="Y2080" s="6" t="str">
        <f t="shared" si="306"/>
        <v>Wednesday</v>
      </c>
      <c r="Z2080" s="6" t="str">
        <f t="shared" si="307"/>
        <v/>
      </c>
    </row>
    <row r="2081" spans="1:26" x14ac:dyDescent="0.25">
      <c r="A2081" s="6">
        <f t="shared" si="308"/>
        <v>2080</v>
      </c>
      <c r="B2081" s="6" t="s">
        <v>2505</v>
      </c>
      <c r="C2081" s="7">
        <v>45884</v>
      </c>
      <c r="D2081" s="7">
        <v>45890</v>
      </c>
      <c r="E2081" s="24">
        <v>143</v>
      </c>
      <c r="F2081" s="26">
        <f t="shared" si="303"/>
        <v>143</v>
      </c>
      <c r="G2081" s="8">
        <v>503808</v>
      </c>
      <c r="H2081" s="8"/>
      <c r="I2081" s="8">
        <v>1</v>
      </c>
      <c r="J2081" s="8">
        <v>1</v>
      </c>
      <c r="K2081" s="8">
        <f t="shared" si="304"/>
        <v>0</v>
      </c>
      <c r="L2081" s="6" t="s">
        <v>2567</v>
      </c>
      <c r="M2081" s="7">
        <v>45892</v>
      </c>
      <c r="N2081" s="9">
        <v>20460</v>
      </c>
      <c r="O2081" s="6" t="s">
        <v>2072</v>
      </c>
      <c r="P2081" s="6">
        <v>58154746893</v>
      </c>
      <c r="Q2081" s="54" t="s">
        <v>46</v>
      </c>
      <c r="R2081" s="10">
        <v>4</v>
      </c>
      <c r="S2081" s="40"/>
      <c r="T2081" s="6" t="s">
        <v>24</v>
      </c>
      <c r="U2081" s="6" t="str">
        <f>VLOOKUP(O2081,'Customer List'!B:C,2,)</f>
        <v>Hyderabad</v>
      </c>
      <c r="V2081" s="47"/>
      <c r="W2081" s="7">
        <v>45894</v>
      </c>
      <c r="X2081" s="6">
        <f t="shared" si="305"/>
        <v>2</v>
      </c>
      <c r="Y2081" s="6" t="str">
        <f t="shared" si="306"/>
        <v>Saturday</v>
      </c>
      <c r="Z2081" s="6" t="str">
        <f t="shared" si="307"/>
        <v>Monday</v>
      </c>
    </row>
    <row r="2082" spans="1:26" x14ac:dyDescent="0.25">
      <c r="A2082" s="6">
        <f t="shared" si="308"/>
        <v>2081</v>
      </c>
      <c r="B2082" s="6" t="s">
        <v>2505</v>
      </c>
      <c r="C2082" s="7">
        <v>45884</v>
      </c>
      <c r="D2082" s="7">
        <v>45890</v>
      </c>
      <c r="E2082" s="24">
        <v>206.25</v>
      </c>
      <c r="F2082" s="26">
        <f t="shared" si="303"/>
        <v>206.25</v>
      </c>
      <c r="G2082" s="8">
        <v>505039</v>
      </c>
      <c r="H2082" s="8"/>
      <c r="I2082" s="8">
        <v>1</v>
      </c>
      <c r="J2082" s="8">
        <v>1</v>
      </c>
      <c r="K2082" s="8">
        <f t="shared" si="304"/>
        <v>0</v>
      </c>
      <c r="L2082" s="6" t="s">
        <v>2779</v>
      </c>
      <c r="M2082" s="7">
        <v>45896</v>
      </c>
      <c r="N2082" s="9">
        <v>0</v>
      </c>
      <c r="O2082" s="6" t="s">
        <v>631</v>
      </c>
      <c r="P2082" s="54" t="s">
        <v>2096</v>
      </c>
      <c r="Q2082" s="54" t="s">
        <v>643</v>
      </c>
      <c r="R2082" s="10">
        <v>4</v>
      </c>
      <c r="S2082" s="40"/>
      <c r="T2082" s="6" t="s">
        <v>24</v>
      </c>
      <c r="U2082" s="6" t="str">
        <f>VLOOKUP(O2082,'Customer List'!B:C,2,)</f>
        <v>Delhi</v>
      </c>
      <c r="V2082" s="47" t="s">
        <v>611</v>
      </c>
      <c r="W2082" s="7"/>
      <c r="X2082" s="6" t="str">
        <f t="shared" si="305"/>
        <v/>
      </c>
      <c r="Y2082" s="6" t="str">
        <f t="shared" si="306"/>
        <v>Wednesday</v>
      </c>
      <c r="Z2082" s="6" t="str">
        <f t="shared" si="307"/>
        <v/>
      </c>
    </row>
    <row r="2083" spans="1:26" x14ac:dyDescent="0.25">
      <c r="A2083" s="6">
        <f t="shared" si="308"/>
        <v>2082</v>
      </c>
      <c r="B2083" s="6" t="s">
        <v>2505</v>
      </c>
      <c r="C2083" s="7">
        <v>45884</v>
      </c>
      <c r="D2083" s="7">
        <v>45890</v>
      </c>
      <c r="E2083" s="24">
        <v>163.80000000000001</v>
      </c>
      <c r="F2083" s="26">
        <f t="shared" si="303"/>
        <v>655.20000000000005</v>
      </c>
      <c r="G2083" s="8">
        <v>505814</v>
      </c>
      <c r="H2083" s="8"/>
      <c r="I2083" s="8">
        <v>4</v>
      </c>
      <c r="J2083" s="8">
        <v>4</v>
      </c>
      <c r="K2083" s="8">
        <f t="shared" si="304"/>
        <v>0</v>
      </c>
      <c r="L2083" s="6" t="s">
        <v>2567</v>
      </c>
      <c r="M2083" s="7">
        <v>45892</v>
      </c>
      <c r="N2083" s="9">
        <v>93744</v>
      </c>
      <c r="O2083" s="6" t="s">
        <v>2072</v>
      </c>
      <c r="P2083" s="6">
        <v>58154746893</v>
      </c>
      <c r="Q2083" s="54" t="s">
        <v>46</v>
      </c>
      <c r="R2083" s="10">
        <v>4</v>
      </c>
      <c r="S2083" s="40"/>
      <c r="T2083" s="6" t="s">
        <v>24</v>
      </c>
      <c r="U2083" s="6" t="str">
        <f>VLOOKUP(O2083,'Customer List'!B:C,2,)</f>
        <v>Hyderabad</v>
      </c>
      <c r="V2083" s="47"/>
      <c r="W2083" s="7">
        <v>45894</v>
      </c>
      <c r="X2083" s="6">
        <f t="shared" si="305"/>
        <v>2</v>
      </c>
      <c r="Y2083" s="6" t="str">
        <f t="shared" si="306"/>
        <v>Saturday</v>
      </c>
      <c r="Z2083" s="6" t="str">
        <f t="shared" si="307"/>
        <v>Monday</v>
      </c>
    </row>
    <row r="2084" spans="1:26" x14ac:dyDescent="0.25">
      <c r="A2084" s="6">
        <f t="shared" si="308"/>
        <v>2083</v>
      </c>
      <c r="B2084" s="6" t="s">
        <v>2505</v>
      </c>
      <c r="C2084" s="7">
        <v>45884</v>
      </c>
      <c r="D2084" s="7">
        <v>45890</v>
      </c>
      <c r="E2084" s="24">
        <v>174.2</v>
      </c>
      <c r="F2084" s="26">
        <f t="shared" si="303"/>
        <v>696.8</v>
      </c>
      <c r="G2084" s="8">
        <v>506313</v>
      </c>
      <c r="H2084" s="8"/>
      <c r="I2084" s="8">
        <v>4</v>
      </c>
      <c r="J2084" s="8">
        <v>4</v>
      </c>
      <c r="K2084" s="8">
        <f t="shared" si="304"/>
        <v>0</v>
      </c>
      <c r="L2084" s="6" t="s">
        <v>2567</v>
      </c>
      <c r="M2084" s="7">
        <v>45892</v>
      </c>
      <c r="N2084" s="9">
        <v>99696</v>
      </c>
      <c r="O2084" s="6" t="s">
        <v>2072</v>
      </c>
      <c r="P2084" s="6">
        <v>58154746893</v>
      </c>
      <c r="Q2084" s="54" t="s">
        <v>46</v>
      </c>
      <c r="R2084" s="10">
        <v>4</v>
      </c>
      <c r="S2084" s="40"/>
      <c r="T2084" s="6" t="s">
        <v>24</v>
      </c>
      <c r="U2084" s="6" t="str">
        <f>VLOOKUP(O2084,'Customer List'!B:C,2,)</f>
        <v>Hyderabad</v>
      </c>
      <c r="V2084" s="47"/>
      <c r="W2084" s="7">
        <v>45894</v>
      </c>
      <c r="X2084" s="6">
        <f t="shared" si="305"/>
        <v>2</v>
      </c>
      <c r="Y2084" s="6" t="str">
        <f t="shared" si="306"/>
        <v>Saturday</v>
      </c>
      <c r="Z2084" s="6" t="str">
        <f t="shared" si="307"/>
        <v>Monday</v>
      </c>
    </row>
    <row r="2085" spans="1:26" x14ac:dyDescent="0.25">
      <c r="A2085" s="6">
        <f t="shared" si="308"/>
        <v>2084</v>
      </c>
      <c r="B2085" s="6" t="s">
        <v>2505</v>
      </c>
      <c r="C2085" s="7">
        <v>45884</v>
      </c>
      <c r="D2085" s="7">
        <v>45890</v>
      </c>
      <c r="E2085" s="24">
        <v>86.8</v>
      </c>
      <c r="F2085" s="26">
        <f t="shared" si="303"/>
        <v>86.8</v>
      </c>
      <c r="G2085" s="8">
        <v>506907</v>
      </c>
      <c r="H2085" s="8"/>
      <c r="I2085" s="8">
        <v>1</v>
      </c>
      <c r="J2085" s="8">
        <v>1</v>
      </c>
      <c r="K2085" s="8">
        <f t="shared" si="304"/>
        <v>0</v>
      </c>
      <c r="L2085" s="6" t="s">
        <v>2570</v>
      </c>
      <c r="M2085" s="7">
        <v>45892</v>
      </c>
      <c r="N2085" s="9">
        <v>14415</v>
      </c>
      <c r="O2085" s="6" t="s">
        <v>2512</v>
      </c>
      <c r="P2085" s="6">
        <v>58154747490</v>
      </c>
      <c r="Q2085" s="54" t="s">
        <v>46</v>
      </c>
      <c r="R2085" s="10">
        <v>4</v>
      </c>
      <c r="S2085" s="40"/>
      <c r="T2085" s="6" t="s">
        <v>24</v>
      </c>
      <c r="U2085" s="6" t="str">
        <f>VLOOKUP(O2085,'Customer List'!B:C,2,)</f>
        <v>BANGALORE</v>
      </c>
      <c r="V2085" s="47"/>
      <c r="W2085" s="7">
        <v>45894</v>
      </c>
      <c r="X2085" s="6">
        <f t="shared" si="305"/>
        <v>2</v>
      </c>
      <c r="Y2085" s="6" t="str">
        <f t="shared" si="306"/>
        <v>Saturday</v>
      </c>
      <c r="Z2085" s="6" t="str">
        <f t="shared" si="307"/>
        <v>Monday</v>
      </c>
    </row>
    <row r="2086" spans="1:26" x14ac:dyDescent="0.25">
      <c r="A2086" s="6">
        <f t="shared" si="308"/>
        <v>2085</v>
      </c>
      <c r="B2086" s="6" t="s">
        <v>2505</v>
      </c>
      <c r="C2086" s="7">
        <v>45884</v>
      </c>
      <c r="D2086" s="7">
        <v>45890</v>
      </c>
      <c r="E2086" s="24">
        <v>295.39999999999998</v>
      </c>
      <c r="F2086" s="26">
        <f t="shared" ref="F2086:F2115" si="309">E2086*I2086</f>
        <v>295.39999999999998</v>
      </c>
      <c r="G2086" s="8">
        <v>512314</v>
      </c>
      <c r="H2086" s="8"/>
      <c r="I2086" s="8">
        <v>1</v>
      </c>
      <c r="J2086" s="8"/>
      <c r="K2086" s="8">
        <f t="shared" ref="K2086:K2115" si="310">I2086-J2086</f>
        <v>1</v>
      </c>
      <c r="L2086" s="6"/>
      <c r="M2086" s="7"/>
      <c r="N2086" s="9"/>
      <c r="O2086" s="6" t="s">
        <v>36</v>
      </c>
      <c r="P2086" s="54"/>
      <c r="Q2086" s="54"/>
      <c r="R2086" s="10">
        <v>4</v>
      </c>
      <c r="S2086" s="40"/>
      <c r="T2086" s="6" t="s">
        <v>24</v>
      </c>
      <c r="U2086" s="6" t="str">
        <f>VLOOKUP(O2086,'Customer List'!B:C,2,)</f>
        <v>Delhi</v>
      </c>
      <c r="V2086" s="47" t="s">
        <v>611</v>
      </c>
      <c r="W2086" s="7"/>
      <c r="X2086" s="6" t="str">
        <f t="shared" si="305"/>
        <v/>
      </c>
      <c r="Y2086" s="6" t="str">
        <f t="shared" si="306"/>
        <v/>
      </c>
      <c r="Z2086" s="6" t="str">
        <f t="shared" si="307"/>
        <v/>
      </c>
    </row>
    <row r="2087" spans="1:26" x14ac:dyDescent="0.25">
      <c r="A2087" s="6">
        <f t="shared" si="308"/>
        <v>2086</v>
      </c>
      <c r="B2087" s="6" t="s">
        <v>2505</v>
      </c>
      <c r="C2087" s="7">
        <v>45884</v>
      </c>
      <c r="D2087" s="7">
        <v>45890</v>
      </c>
      <c r="E2087" s="24">
        <v>259</v>
      </c>
      <c r="F2087" s="26">
        <f t="shared" si="309"/>
        <v>777</v>
      </c>
      <c r="G2087" s="8">
        <v>626812</v>
      </c>
      <c r="H2087" s="8"/>
      <c r="I2087" s="8">
        <v>3</v>
      </c>
      <c r="J2087" s="8">
        <v>3</v>
      </c>
      <c r="K2087" s="8">
        <f t="shared" si="310"/>
        <v>0</v>
      </c>
      <c r="L2087" s="6" t="s">
        <v>2566</v>
      </c>
      <c r="M2087" s="7">
        <v>45892</v>
      </c>
      <c r="N2087" s="9">
        <v>120435</v>
      </c>
      <c r="O2087" s="6" t="s">
        <v>2513</v>
      </c>
      <c r="P2087" s="6">
        <v>58154747405</v>
      </c>
      <c r="Q2087" s="54" t="s">
        <v>46</v>
      </c>
      <c r="R2087" s="10">
        <v>4</v>
      </c>
      <c r="S2087" s="40"/>
      <c r="T2087" s="6" t="s">
        <v>24</v>
      </c>
      <c r="U2087" s="6" t="str">
        <f>VLOOKUP(O2087,'Customer List'!B:C,2,)</f>
        <v>Banglore</v>
      </c>
      <c r="V2087" s="47"/>
      <c r="W2087" s="7">
        <v>45893</v>
      </c>
      <c r="X2087" s="6">
        <f t="shared" si="305"/>
        <v>1</v>
      </c>
      <c r="Y2087" s="6" t="str">
        <f t="shared" si="306"/>
        <v>Saturday</v>
      </c>
      <c r="Z2087" s="6" t="str">
        <f t="shared" si="307"/>
        <v>Sunday</v>
      </c>
    </row>
    <row r="2088" spans="1:26" x14ac:dyDescent="0.25">
      <c r="A2088" s="6">
        <f t="shared" si="308"/>
        <v>2087</v>
      </c>
      <c r="B2088" s="6" t="s">
        <v>2505</v>
      </c>
      <c r="C2088" s="7">
        <v>45884</v>
      </c>
      <c r="D2088" s="7">
        <v>45890</v>
      </c>
      <c r="E2088" s="24">
        <v>115.5</v>
      </c>
      <c r="F2088" s="26">
        <f t="shared" si="309"/>
        <v>115.5</v>
      </c>
      <c r="G2088" s="8">
        <v>648003</v>
      </c>
      <c r="H2088" s="8"/>
      <c r="I2088" s="8">
        <v>1</v>
      </c>
      <c r="J2088" s="8">
        <v>1</v>
      </c>
      <c r="K2088" s="8">
        <f t="shared" si="310"/>
        <v>0</v>
      </c>
      <c r="L2088" s="6" t="s">
        <v>2562</v>
      </c>
      <c r="M2088" s="7">
        <v>45892</v>
      </c>
      <c r="N2088" s="9">
        <v>17391</v>
      </c>
      <c r="O2088" s="6" t="s">
        <v>1026</v>
      </c>
      <c r="P2088" s="6">
        <v>58154748164</v>
      </c>
      <c r="Q2088" s="54" t="s">
        <v>46</v>
      </c>
      <c r="R2088" s="10">
        <v>4</v>
      </c>
      <c r="S2088" s="40"/>
      <c r="T2088" s="6" t="s">
        <v>24</v>
      </c>
      <c r="U2088" s="6" t="str">
        <f>VLOOKUP(O2088,'Customer List'!B:C,2,)</f>
        <v>Kolkata</v>
      </c>
      <c r="V2088" s="47"/>
      <c r="W2088" s="7">
        <v>45894</v>
      </c>
      <c r="X2088" s="6">
        <f t="shared" si="305"/>
        <v>2</v>
      </c>
      <c r="Y2088" s="6" t="str">
        <f t="shared" si="306"/>
        <v>Saturday</v>
      </c>
      <c r="Z2088" s="6" t="str">
        <f t="shared" si="307"/>
        <v>Monday</v>
      </c>
    </row>
    <row r="2089" spans="1:26" x14ac:dyDescent="0.25">
      <c r="A2089" s="6">
        <f t="shared" si="308"/>
        <v>2088</v>
      </c>
      <c r="B2089" s="6" t="s">
        <v>2505</v>
      </c>
      <c r="C2089" s="7">
        <v>45884</v>
      </c>
      <c r="D2089" s="7">
        <v>45890</v>
      </c>
      <c r="E2089" s="24">
        <v>98.7</v>
      </c>
      <c r="F2089" s="26">
        <f t="shared" si="309"/>
        <v>98.7</v>
      </c>
      <c r="G2089" s="8">
        <v>651403</v>
      </c>
      <c r="H2089" s="8"/>
      <c r="I2089" s="8">
        <v>1</v>
      </c>
      <c r="J2089" s="8">
        <v>1</v>
      </c>
      <c r="K2089" s="8">
        <f t="shared" si="310"/>
        <v>0</v>
      </c>
      <c r="L2089" s="6" t="s">
        <v>2562</v>
      </c>
      <c r="M2089" s="7">
        <v>45892</v>
      </c>
      <c r="N2089" s="9">
        <v>14861.4</v>
      </c>
      <c r="O2089" s="6" t="s">
        <v>1026</v>
      </c>
      <c r="P2089" s="6">
        <v>58154748164</v>
      </c>
      <c r="Q2089" s="54" t="s">
        <v>46</v>
      </c>
      <c r="R2089" s="10">
        <v>4</v>
      </c>
      <c r="S2089" s="40"/>
      <c r="T2089" s="6" t="s">
        <v>24</v>
      </c>
      <c r="U2089" s="6" t="str">
        <f>VLOOKUP(O2089,'Customer List'!B:C,2,)</f>
        <v>Kolkata</v>
      </c>
      <c r="V2089" s="47"/>
      <c r="W2089" s="7">
        <v>45894</v>
      </c>
      <c r="X2089" s="6">
        <f t="shared" si="305"/>
        <v>2</v>
      </c>
      <c r="Y2089" s="6" t="str">
        <f t="shared" si="306"/>
        <v>Saturday</v>
      </c>
      <c r="Z2089" s="6" t="str">
        <f t="shared" si="307"/>
        <v>Monday</v>
      </c>
    </row>
    <row r="2090" spans="1:26" x14ac:dyDescent="0.25">
      <c r="A2090" s="6">
        <f t="shared" si="308"/>
        <v>2089</v>
      </c>
      <c r="B2090" s="6" t="s">
        <v>2505</v>
      </c>
      <c r="C2090" s="7">
        <v>45884</v>
      </c>
      <c r="D2090" s="7">
        <v>45890</v>
      </c>
      <c r="E2090" s="24">
        <v>82.6</v>
      </c>
      <c r="F2090" s="26">
        <f t="shared" si="309"/>
        <v>82.6</v>
      </c>
      <c r="G2090" s="8">
        <v>740992</v>
      </c>
      <c r="H2090" s="8"/>
      <c r="I2090" s="8">
        <v>1</v>
      </c>
      <c r="J2090" s="8">
        <v>1</v>
      </c>
      <c r="K2090" s="8">
        <f t="shared" si="310"/>
        <v>0</v>
      </c>
      <c r="L2090" s="6" t="s">
        <v>2564</v>
      </c>
      <c r="M2090" s="7">
        <v>45892</v>
      </c>
      <c r="N2090" s="9">
        <v>10089</v>
      </c>
      <c r="O2090" s="6" t="s">
        <v>2514</v>
      </c>
      <c r="P2090" s="6">
        <v>58154751395</v>
      </c>
      <c r="Q2090" s="54" t="s">
        <v>46</v>
      </c>
      <c r="R2090" s="10">
        <v>4</v>
      </c>
      <c r="S2090" s="40"/>
      <c r="T2090" s="6" t="s">
        <v>24</v>
      </c>
      <c r="U2090" s="6" t="str">
        <f>VLOOKUP(O2090,'Customer List'!B:C,2,)</f>
        <v>Mumbai</v>
      </c>
      <c r="V2090" s="47"/>
      <c r="W2090" s="7">
        <v>45894</v>
      </c>
      <c r="X2090" s="6">
        <f t="shared" si="305"/>
        <v>2</v>
      </c>
      <c r="Y2090" s="6" t="str">
        <f t="shared" si="306"/>
        <v>Saturday</v>
      </c>
      <c r="Z2090" s="6" t="str">
        <f t="shared" si="307"/>
        <v>Monday</v>
      </c>
    </row>
    <row r="2091" spans="1:26" x14ac:dyDescent="0.25">
      <c r="A2091" s="6">
        <f t="shared" si="308"/>
        <v>2090</v>
      </c>
      <c r="B2091" s="6" t="s">
        <v>2505</v>
      </c>
      <c r="C2091" s="7">
        <v>45884</v>
      </c>
      <c r="D2091" s="7">
        <v>45890</v>
      </c>
      <c r="E2091" s="24">
        <v>1150.8</v>
      </c>
      <c r="F2091" s="26">
        <f t="shared" si="309"/>
        <v>6904.7999999999993</v>
      </c>
      <c r="G2091" s="8">
        <v>741028</v>
      </c>
      <c r="H2091" s="8"/>
      <c r="I2091" s="8">
        <v>6</v>
      </c>
      <c r="J2091" s="8">
        <v>6</v>
      </c>
      <c r="K2091" s="8">
        <f t="shared" si="310"/>
        <v>0</v>
      </c>
      <c r="L2091" s="6" t="s">
        <v>2573</v>
      </c>
      <c r="M2091" s="7">
        <v>45892</v>
      </c>
      <c r="N2091" s="9">
        <v>890226</v>
      </c>
      <c r="O2091" s="6" t="s">
        <v>2515</v>
      </c>
      <c r="P2091" s="6">
        <v>58154749881</v>
      </c>
      <c r="Q2091" s="54" t="s">
        <v>46</v>
      </c>
      <c r="R2091" s="10">
        <v>4</v>
      </c>
      <c r="S2091" s="40"/>
      <c r="T2091" s="6" t="s">
        <v>24</v>
      </c>
      <c r="U2091" s="6" t="str">
        <f>VLOOKUP(O2091,'Customer List'!B:C,2,)</f>
        <v>Banglore</v>
      </c>
      <c r="V2091" s="47"/>
      <c r="W2091" s="7">
        <v>45894</v>
      </c>
      <c r="X2091" s="6">
        <f t="shared" si="305"/>
        <v>2</v>
      </c>
      <c r="Y2091" s="6" t="str">
        <f t="shared" si="306"/>
        <v>Saturday</v>
      </c>
      <c r="Z2091" s="6" t="str">
        <f t="shared" si="307"/>
        <v>Monday</v>
      </c>
    </row>
    <row r="2092" spans="1:26" x14ac:dyDescent="0.25">
      <c r="A2092" s="6">
        <f t="shared" si="308"/>
        <v>2091</v>
      </c>
      <c r="B2092" s="6" t="s">
        <v>2516</v>
      </c>
      <c r="C2092" s="7">
        <v>45888</v>
      </c>
      <c r="D2092" s="7">
        <v>45891</v>
      </c>
      <c r="E2092" s="24">
        <v>44.8</v>
      </c>
      <c r="F2092" s="26">
        <f t="shared" si="309"/>
        <v>44.8</v>
      </c>
      <c r="G2092" s="8">
        <v>31000</v>
      </c>
      <c r="H2092" s="8"/>
      <c r="I2092" s="8">
        <v>1</v>
      </c>
      <c r="J2092" s="8">
        <v>1</v>
      </c>
      <c r="K2092" s="8">
        <f t="shared" si="310"/>
        <v>0</v>
      </c>
      <c r="L2092" s="6" t="s">
        <v>2603</v>
      </c>
      <c r="M2092" s="7">
        <v>45895</v>
      </c>
      <c r="N2092" s="9">
        <v>6944</v>
      </c>
      <c r="O2092" s="6" t="s">
        <v>2602</v>
      </c>
      <c r="P2092" s="54" t="s">
        <v>642</v>
      </c>
      <c r="Q2092" s="54" t="s">
        <v>643</v>
      </c>
      <c r="R2092" s="10" t="s">
        <v>305</v>
      </c>
      <c r="S2092" s="40"/>
      <c r="T2092" s="6" t="s">
        <v>2009</v>
      </c>
      <c r="U2092" s="6" t="e">
        <f>VLOOKUP(O2092,'Customer List'!B:C,2,)</f>
        <v>#N/A</v>
      </c>
      <c r="V2092" s="47"/>
      <c r="W2092" s="7"/>
      <c r="X2092" s="6" t="str">
        <f t="shared" ref="X2092:X2094" si="311">IF(W2092="", "", W2092-M2092)</f>
        <v/>
      </c>
      <c r="Y2092" s="6" t="str">
        <f t="shared" ref="Y2092:Y2094" si="312">IF(M2092="", "", TEXT(M2092, "dddd"))</f>
        <v>Tuesday</v>
      </c>
      <c r="Z2092" s="6" t="str">
        <f t="shared" ref="Z2092:Z2094" si="313">IF(W2092="", "", TEXT(W2092, "dddd"))</f>
        <v/>
      </c>
    </row>
    <row r="2093" spans="1:26" x14ac:dyDescent="0.25">
      <c r="A2093" s="6">
        <f t="shared" si="308"/>
        <v>2092</v>
      </c>
      <c r="B2093" s="6" t="s">
        <v>2516</v>
      </c>
      <c r="C2093" s="7">
        <v>45888</v>
      </c>
      <c r="D2093" s="7">
        <v>45891</v>
      </c>
      <c r="E2093" s="24">
        <v>27.2</v>
      </c>
      <c r="F2093" s="26">
        <f t="shared" si="309"/>
        <v>27.2</v>
      </c>
      <c r="G2093" s="8" t="s">
        <v>2226</v>
      </c>
      <c r="H2093" s="8"/>
      <c r="I2093" s="8">
        <v>1</v>
      </c>
      <c r="J2093" s="8">
        <v>1</v>
      </c>
      <c r="K2093" s="8">
        <f t="shared" si="310"/>
        <v>0</v>
      </c>
      <c r="L2093" s="6" t="s">
        <v>2568</v>
      </c>
      <c r="M2093" s="7">
        <v>45892</v>
      </c>
      <c r="N2093" s="9">
        <v>3952.5</v>
      </c>
      <c r="O2093" s="6" t="s">
        <v>2518</v>
      </c>
      <c r="P2093" s="6">
        <v>58154750205</v>
      </c>
      <c r="Q2093" s="54" t="s">
        <v>46</v>
      </c>
      <c r="R2093" s="10" t="s">
        <v>305</v>
      </c>
      <c r="S2093" s="40"/>
      <c r="T2093" s="6" t="s">
        <v>2009</v>
      </c>
      <c r="U2093" s="6" t="str">
        <f>VLOOKUP(O2093,'Customer List'!B:C,2,)</f>
        <v>Chennai</v>
      </c>
      <c r="V2093" s="47"/>
      <c r="W2093" s="7">
        <v>45894</v>
      </c>
      <c r="X2093" s="6">
        <f t="shared" si="311"/>
        <v>2</v>
      </c>
      <c r="Y2093" s="6" t="str">
        <f t="shared" si="312"/>
        <v>Saturday</v>
      </c>
      <c r="Z2093" s="6" t="str">
        <f t="shared" si="313"/>
        <v>Monday</v>
      </c>
    </row>
    <row r="2094" spans="1:26" x14ac:dyDescent="0.25">
      <c r="A2094" s="6">
        <f t="shared" si="308"/>
        <v>2093</v>
      </c>
      <c r="B2094" s="6" t="s">
        <v>2516</v>
      </c>
      <c r="C2094" s="7">
        <v>45888</v>
      </c>
      <c r="D2094" s="7">
        <v>45891</v>
      </c>
      <c r="E2094" s="24">
        <v>164</v>
      </c>
      <c r="F2094" s="26">
        <f t="shared" si="309"/>
        <v>164</v>
      </c>
      <c r="G2094" s="8" t="s">
        <v>2517</v>
      </c>
      <c r="H2094" s="8"/>
      <c r="I2094" s="8">
        <v>1</v>
      </c>
      <c r="J2094" s="8">
        <v>1</v>
      </c>
      <c r="K2094" s="8">
        <f t="shared" si="310"/>
        <v>0</v>
      </c>
      <c r="L2094" s="6" t="s">
        <v>2563</v>
      </c>
      <c r="M2094" s="7">
        <v>45892</v>
      </c>
      <c r="N2094" s="9">
        <v>22878</v>
      </c>
      <c r="O2094" s="6" t="s">
        <v>1026</v>
      </c>
      <c r="P2094" s="6">
        <v>58154748164</v>
      </c>
      <c r="Q2094" s="54" t="s">
        <v>46</v>
      </c>
      <c r="R2094" s="10" t="s">
        <v>305</v>
      </c>
      <c r="S2094" s="40"/>
      <c r="T2094" s="6" t="s">
        <v>2009</v>
      </c>
      <c r="U2094" s="6" t="str">
        <f>VLOOKUP(O2094,'Customer List'!B:C,2,)</f>
        <v>Kolkata</v>
      </c>
      <c r="V2094" s="47"/>
      <c r="W2094" s="7">
        <v>45894</v>
      </c>
      <c r="X2094" s="6">
        <f t="shared" si="311"/>
        <v>2</v>
      </c>
      <c r="Y2094" s="6" t="str">
        <f t="shared" si="312"/>
        <v>Saturday</v>
      </c>
      <c r="Z2094" s="6" t="str">
        <f t="shared" si="313"/>
        <v>Monday</v>
      </c>
    </row>
    <row r="2095" spans="1:26" x14ac:dyDescent="0.25">
      <c r="A2095" s="6">
        <f t="shared" si="308"/>
        <v>2094</v>
      </c>
      <c r="B2095" s="6" t="s">
        <v>2528</v>
      </c>
      <c r="C2095" s="7">
        <v>45884</v>
      </c>
      <c r="D2095" s="7">
        <v>45891</v>
      </c>
      <c r="E2095" s="24">
        <v>258.39999999999998</v>
      </c>
      <c r="F2095" s="26">
        <f t="shared" si="309"/>
        <v>258.39999999999998</v>
      </c>
      <c r="G2095" s="8" t="s">
        <v>2529</v>
      </c>
      <c r="H2095" s="8"/>
      <c r="I2095" s="8">
        <v>1</v>
      </c>
      <c r="J2095" s="8">
        <v>1</v>
      </c>
      <c r="K2095" s="8">
        <f t="shared" si="310"/>
        <v>0</v>
      </c>
      <c r="L2095" s="6" t="s">
        <v>2583</v>
      </c>
      <c r="M2095" s="7">
        <v>45892</v>
      </c>
      <c r="N2095" s="9">
        <v>35147.199999999997</v>
      </c>
      <c r="O2095" s="6" t="s">
        <v>275</v>
      </c>
      <c r="P2095" s="6">
        <v>58154748341</v>
      </c>
      <c r="Q2095" s="54" t="s">
        <v>46</v>
      </c>
      <c r="R2095" s="10">
        <v>-20</v>
      </c>
      <c r="S2095" s="40"/>
      <c r="T2095" s="6" t="s">
        <v>2196</v>
      </c>
      <c r="U2095" s="6" t="str">
        <f>VLOOKUP(O2095,'Customer List'!B:C,2,)</f>
        <v>Kalyani</v>
      </c>
      <c r="V2095" s="47"/>
      <c r="W2095" s="7">
        <v>45896</v>
      </c>
      <c r="X2095" s="6">
        <f t="shared" ref="X2095:X2107" si="314">IF(W2095="", "", W2095-M2095)</f>
        <v>4</v>
      </c>
      <c r="Y2095" s="6" t="str">
        <f t="shared" ref="Y2095:Y2107" si="315">IF(M2095="", "", TEXT(M2095, "dddd"))</f>
        <v>Saturday</v>
      </c>
      <c r="Z2095" s="6" t="str">
        <f t="shared" ref="Z2095:Z2107" si="316">IF(W2095="", "", TEXT(W2095, "dddd"))</f>
        <v>Wednesday</v>
      </c>
    </row>
    <row r="2096" spans="1:26" x14ac:dyDescent="0.25">
      <c r="A2096" s="6">
        <f t="shared" si="308"/>
        <v>2095</v>
      </c>
      <c r="B2096" s="6" t="s">
        <v>2528</v>
      </c>
      <c r="C2096" s="7">
        <v>45884</v>
      </c>
      <c r="D2096" s="7">
        <v>45891</v>
      </c>
      <c r="E2096" s="24">
        <v>374</v>
      </c>
      <c r="F2096" s="26">
        <f t="shared" si="309"/>
        <v>374</v>
      </c>
      <c r="G2096" s="8" t="s">
        <v>2530</v>
      </c>
      <c r="H2096" s="8"/>
      <c r="I2096" s="8">
        <v>1</v>
      </c>
      <c r="J2096" s="8">
        <v>1</v>
      </c>
      <c r="K2096" s="8">
        <f t="shared" si="310"/>
        <v>0</v>
      </c>
      <c r="L2096" s="6" t="s">
        <v>2581</v>
      </c>
      <c r="M2096" s="7">
        <v>45892</v>
      </c>
      <c r="N2096" s="9">
        <v>50463</v>
      </c>
      <c r="O2096" s="6" t="s">
        <v>171</v>
      </c>
      <c r="P2096" s="6">
        <v>58154748691</v>
      </c>
      <c r="Q2096" s="54" t="s">
        <v>46</v>
      </c>
      <c r="R2096" s="10">
        <v>-20</v>
      </c>
      <c r="S2096" s="40"/>
      <c r="T2096" s="6" t="s">
        <v>2196</v>
      </c>
      <c r="U2096" s="6" t="str">
        <f>VLOOKUP(O2096,'Customer List'!B:C,2,)</f>
        <v>Lucknow</v>
      </c>
      <c r="V2096" s="47"/>
      <c r="W2096" s="7">
        <v>45894</v>
      </c>
      <c r="X2096" s="6">
        <f t="shared" si="314"/>
        <v>2</v>
      </c>
      <c r="Y2096" s="6" t="str">
        <f t="shared" si="315"/>
        <v>Saturday</v>
      </c>
      <c r="Z2096" s="6" t="str">
        <f t="shared" si="316"/>
        <v>Monday</v>
      </c>
    </row>
    <row r="2097" spans="1:26" x14ac:dyDescent="0.25">
      <c r="A2097" s="6">
        <f t="shared" si="308"/>
        <v>2096</v>
      </c>
      <c r="B2097" s="6" t="s">
        <v>2528</v>
      </c>
      <c r="C2097" s="7">
        <v>45884</v>
      </c>
      <c r="D2097" s="7">
        <v>45891</v>
      </c>
      <c r="E2097" s="24">
        <v>374</v>
      </c>
      <c r="F2097" s="26">
        <f t="shared" si="309"/>
        <v>374</v>
      </c>
      <c r="G2097" s="8" t="s">
        <v>2531</v>
      </c>
      <c r="H2097" s="8"/>
      <c r="I2097" s="8">
        <v>1</v>
      </c>
      <c r="J2097" s="8">
        <v>1</v>
      </c>
      <c r="K2097" s="8">
        <f t="shared" si="310"/>
        <v>0</v>
      </c>
      <c r="L2097" s="6" t="s">
        <v>2581</v>
      </c>
      <c r="M2097" s="7">
        <v>45892</v>
      </c>
      <c r="N2097" s="9">
        <v>50463</v>
      </c>
      <c r="O2097" s="6" t="s">
        <v>171</v>
      </c>
      <c r="P2097" s="6">
        <v>58154748691</v>
      </c>
      <c r="Q2097" s="54" t="s">
        <v>46</v>
      </c>
      <c r="R2097" s="10">
        <v>-20</v>
      </c>
      <c r="S2097" s="40"/>
      <c r="T2097" s="6" t="s">
        <v>2196</v>
      </c>
      <c r="U2097" s="6" t="str">
        <f>VLOOKUP(O2097,'Customer List'!B:C,2,)</f>
        <v>Lucknow</v>
      </c>
      <c r="V2097" s="47"/>
      <c r="W2097" s="7">
        <v>45894</v>
      </c>
      <c r="X2097" s="6">
        <f t="shared" si="314"/>
        <v>2</v>
      </c>
      <c r="Y2097" s="6" t="str">
        <f t="shared" si="315"/>
        <v>Saturday</v>
      </c>
      <c r="Z2097" s="6" t="str">
        <f t="shared" si="316"/>
        <v>Monday</v>
      </c>
    </row>
    <row r="2098" spans="1:26" x14ac:dyDescent="0.25">
      <c r="A2098" s="6">
        <f t="shared" si="308"/>
        <v>2097</v>
      </c>
      <c r="B2098" s="6" t="s">
        <v>2528</v>
      </c>
      <c r="C2098" s="7">
        <v>45884</v>
      </c>
      <c r="D2098" s="7">
        <v>45891</v>
      </c>
      <c r="E2098" s="24">
        <v>374</v>
      </c>
      <c r="F2098" s="26">
        <f t="shared" si="309"/>
        <v>374</v>
      </c>
      <c r="G2098" s="8" t="s">
        <v>2532</v>
      </c>
      <c r="H2098" s="8"/>
      <c r="I2098" s="8">
        <v>1</v>
      </c>
      <c r="J2098" s="8">
        <v>1</v>
      </c>
      <c r="K2098" s="8">
        <f t="shared" si="310"/>
        <v>0</v>
      </c>
      <c r="L2098" s="6" t="s">
        <v>2590</v>
      </c>
      <c r="M2098" s="7">
        <v>45894</v>
      </c>
      <c r="N2098" s="9">
        <v>47178.9</v>
      </c>
      <c r="O2098" s="6" t="s">
        <v>2542</v>
      </c>
      <c r="P2098" s="54" t="s">
        <v>2683</v>
      </c>
      <c r="Q2098" s="54" t="s">
        <v>46</v>
      </c>
      <c r="R2098" s="10">
        <v>-20</v>
      </c>
      <c r="S2098" s="40"/>
      <c r="T2098" s="6" t="s">
        <v>2196</v>
      </c>
      <c r="U2098" s="6" t="str">
        <f>VLOOKUP(O2098,'Customer List'!B:C,2,)</f>
        <v>MOHALI (PUNJAB)</v>
      </c>
      <c r="V2098" s="47"/>
      <c r="W2098" s="7">
        <v>45895</v>
      </c>
      <c r="X2098" s="6">
        <f t="shared" si="314"/>
        <v>1</v>
      </c>
      <c r="Y2098" s="6" t="str">
        <f t="shared" si="315"/>
        <v>Monday</v>
      </c>
      <c r="Z2098" s="6" t="str">
        <f t="shared" si="316"/>
        <v>Tuesday</v>
      </c>
    </row>
    <row r="2099" spans="1:26" x14ac:dyDescent="0.25">
      <c r="A2099" s="6">
        <f t="shared" si="308"/>
        <v>2098</v>
      </c>
      <c r="B2099" s="6" t="s">
        <v>2528</v>
      </c>
      <c r="C2099" s="7">
        <v>45884</v>
      </c>
      <c r="D2099" s="7">
        <v>45891</v>
      </c>
      <c r="E2099" s="24">
        <v>374</v>
      </c>
      <c r="F2099" s="26">
        <f t="shared" si="309"/>
        <v>374</v>
      </c>
      <c r="G2099" s="8" t="s">
        <v>2533</v>
      </c>
      <c r="H2099" s="8"/>
      <c r="I2099" s="8">
        <v>1</v>
      </c>
      <c r="J2099" s="8">
        <v>1</v>
      </c>
      <c r="K2099" s="8">
        <f t="shared" si="310"/>
        <v>0</v>
      </c>
      <c r="L2099" s="6" t="s">
        <v>2590</v>
      </c>
      <c r="M2099" s="7">
        <v>45894</v>
      </c>
      <c r="N2099" s="9">
        <v>47178.9</v>
      </c>
      <c r="O2099" s="6" t="s">
        <v>2542</v>
      </c>
      <c r="P2099" s="54" t="s">
        <v>2683</v>
      </c>
      <c r="Q2099" s="54" t="s">
        <v>46</v>
      </c>
      <c r="R2099" s="10">
        <v>-20</v>
      </c>
      <c r="S2099" s="40"/>
      <c r="T2099" s="6" t="s">
        <v>2196</v>
      </c>
      <c r="U2099" s="6" t="str">
        <f>VLOOKUP(O2099,'Customer List'!B:C,2,)</f>
        <v>MOHALI (PUNJAB)</v>
      </c>
      <c r="V2099" s="47"/>
      <c r="W2099" s="7">
        <v>45895</v>
      </c>
      <c r="X2099" s="6">
        <f t="shared" si="314"/>
        <v>1</v>
      </c>
      <c r="Y2099" s="6" t="str">
        <f t="shared" si="315"/>
        <v>Monday</v>
      </c>
      <c r="Z2099" s="6" t="str">
        <f t="shared" si="316"/>
        <v>Tuesday</v>
      </c>
    </row>
    <row r="2100" spans="1:26" x14ac:dyDescent="0.25">
      <c r="A2100" s="6">
        <f t="shared" si="308"/>
        <v>2099</v>
      </c>
      <c r="B2100" s="6" t="s">
        <v>2528</v>
      </c>
      <c r="C2100" s="7">
        <v>45884</v>
      </c>
      <c r="D2100" s="7">
        <v>45891</v>
      </c>
      <c r="E2100" s="24">
        <v>374</v>
      </c>
      <c r="F2100" s="26">
        <f t="shared" si="309"/>
        <v>374</v>
      </c>
      <c r="G2100" s="8" t="s">
        <v>2534</v>
      </c>
      <c r="H2100" s="8"/>
      <c r="I2100" s="8">
        <v>1</v>
      </c>
      <c r="J2100" s="8">
        <v>1</v>
      </c>
      <c r="K2100" s="8">
        <f t="shared" si="310"/>
        <v>0</v>
      </c>
      <c r="L2100" s="6" t="s">
        <v>2590</v>
      </c>
      <c r="M2100" s="7">
        <v>45894</v>
      </c>
      <c r="N2100" s="9">
        <v>47178.9</v>
      </c>
      <c r="O2100" s="6" t="s">
        <v>2542</v>
      </c>
      <c r="P2100" s="54" t="s">
        <v>2683</v>
      </c>
      <c r="Q2100" s="54" t="s">
        <v>46</v>
      </c>
      <c r="R2100" s="10">
        <v>-20</v>
      </c>
      <c r="S2100" s="40"/>
      <c r="T2100" s="6" t="s">
        <v>2196</v>
      </c>
      <c r="U2100" s="6" t="str">
        <f>VLOOKUP(O2100,'Customer List'!B:C,2,)</f>
        <v>MOHALI (PUNJAB)</v>
      </c>
      <c r="V2100" s="47"/>
      <c r="W2100" s="7">
        <v>45895</v>
      </c>
      <c r="X2100" s="6">
        <f t="shared" si="314"/>
        <v>1</v>
      </c>
      <c r="Y2100" s="6" t="str">
        <f t="shared" si="315"/>
        <v>Monday</v>
      </c>
      <c r="Z2100" s="6" t="str">
        <f t="shared" si="316"/>
        <v>Tuesday</v>
      </c>
    </row>
    <row r="2101" spans="1:26" x14ac:dyDescent="0.25">
      <c r="A2101" s="6">
        <f t="shared" si="308"/>
        <v>2100</v>
      </c>
      <c r="B2101" s="6" t="s">
        <v>2528</v>
      </c>
      <c r="C2101" s="7">
        <v>45884</v>
      </c>
      <c r="D2101" s="7">
        <v>45891</v>
      </c>
      <c r="E2101" s="24">
        <v>215.98</v>
      </c>
      <c r="F2101" s="26">
        <f t="shared" si="309"/>
        <v>215.98</v>
      </c>
      <c r="G2101" s="8" t="s">
        <v>2535</v>
      </c>
      <c r="H2101" s="8"/>
      <c r="I2101" s="8">
        <v>1</v>
      </c>
      <c r="J2101" s="8">
        <v>1</v>
      </c>
      <c r="K2101" s="8">
        <f t="shared" si="310"/>
        <v>0</v>
      </c>
      <c r="L2101" s="6" t="s">
        <v>2584</v>
      </c>
      <c r="M2101" s="7">
        <v>45892</v>
      </c>
      <c r="N2101" s="9">
        <v>34711.879999999997</v>
      </c>
      <c r="O2101" s="6" t="s">
        <v>389</v>
      </c>
      <c r="P2101" s="6">
        <v>58154747921</v>
      </c>
      <c r="Q2101" s="54" t="s">
        <v>46</v>
      </c>
      <c r="R2101" s="10">
        <v>-20</v>
      </c>
      <c r="S2101" s="40"/>
      <c r="T2101" s="6" t="s">
        <v>2196</v>
      </c>
      <c r="U2101" s="6" t="str">
        <f>VLOOKUP(O2101,'Customer List'!B:C,2,)</f>
        <v>Pune</v>
      </c>
      <c r="V2101" s="47"/>
      <c r="W2101" s="7">
        <v>45894</v>
      </c>
      <c r="X2101" s="6">
        <f t="shared" si="314"/>
        <v>2</v>
      </c>
      <c r="Y2101" s="6" t="str">
        <f t="shared" si="315"/>
        <v>Saturday</v>
      </c>
      <c r="Z2101" s="6" t="str">
        <f t="shared" si="316"/>
        <v>Monday</v>
      </c>
    </row>
    <row r="2102" spans="1:26" x14ac:dyDescent="0.25">
      <c r="A2102" s="6">
        <f t="shared" si="308"/>
        <v>2101</v>
      </c>
      <c r="B2102" s="6" t="s">
        <v>2528</v>
      </c>
      <c r="C2102" s="7">
        <v>45884</v>
      </c>
      <c r="D2102" s="7">
        <v>45891</v>
      </c>
      <c r="E2102" s="24">
        <v>215.98</v>
      </c>
      <c r="F2102" s="26">
        <f t="shared" si="309"/>
        <v>215.98</v>
      </c>
      <c r="G2102" s="8" t="s">
        <v>2536</v>
      </c>
      <c r="H2102" s="8"/>
      <c r="I2102" s="8">
        <v>1</v>
      </c>
      <c r="J2102" s="8">
        <v>1</v>
      </c>
      <c r="K2102" s="8">
        <f t="shared" si="310"/>
        <v>0</v>
      </c>
      <c r="L2102" s="6" t="s">
        <v>2584</v>
      </c>
      <c r="M2102" s="7">
        <v>45892</v>
      </c>
      <c r="N2102" s="9">
        <v>34711.879999999997</v>
      </c>
      <c r="O2102" s="6" t="s">
        <v>389</v>
      </c>
      <c r="P2102" s="6">
        <v>58154747921</v>
      </c>
      <c r="Q2102" s="54" t="s">
        <v>46</v>
      </c>
      <c r="R2102" s="10">
        <v>-20</v>
      </c>
      <c r="S2102" s="40"/>
      <c r="T2102" s="6" t="s">
        <v>2196</v>
      </c>
      <c r="U2102" s="6" t="str">
        <f>VLOOKUP(O2102,'Customer List'!B:C,2,)</f>
        <v>Pune</v>
      </c>
      <c r="V2102" s="47"/>
      <c r="W2102" s="7">
        <v>45894</v>
      </c>
      <c r="X2102" s="6">
        <f t="shared" si="314"/>
        <v>2</v>
      </c>
      <c r="Y2102" s="6" t="str">
        <f t="shared" si="315"/>
        <v>Saturday</v>
      </c>
      <c r="Z2102" s="6" t="str">
        <f t="shared" si="316"/>
        <v>Monday</v>
      </c>
    </row>
    <row r="2103" spans="1:26" x14ac:dyDescent="0.25">
      <c r="A2103" s="6">
        <f t="shared" si="308"/>
        <v>2102</v>
      </c>
      <c r="B2103" s="6" t="s">
        <v>2528</v>
      </c>
      <c r="C2103" s="7">
        <v>45884</v>
      </c>
      <c r="D2103" s="7">
        <v>45891</v>
      </c>
      <c r="E2103" s="24">
        <v>336.29</v>
      </c>
      <c r="F2103" s="26">
        <f t="shared" si="309"/>
        <v>336.29</v>
      </c>
      <c r="G2103" s="8" t="s">
        <v>2537</v>
      </c>
      <c r="H2103" s="8"/>
      <c r="I2103" s="8">
        <v>1</v>
      </c>
      <c r="J2103" s="8">
        <v>1</v>
      </c>
      <c r="K2103" s="8">
        <f t="shared" si="310"/>
        <v>0</v>
      </c>
      <c r="L2103" s="6" t="s">
        <v>2582</v>
      </c>
      <c r="M2103" s="7">
        <v>45892</v>
      </c>
      <c r="N2103" s="9">
        <v>50444.1</v>
      </c>
      <c r="O2103" s="6" t="s">
        <v>315</v>
      </c>
      <c r="P2103" s="6">
        <v>58154748783</v>
      </c>
      <c r="Q2103" s="54" t="s">
        <v>46</v>
      </c>
      <c r="R2103" s="10">
        <v>-20</v>
      </c>
      <c r="S2103" s="40"/>
      <c r="T2103" s="6" t="s">
        <v>2196</v>
      </c>
      <c r="U2103" s="6" t="str">
        <f>VLOOKUP(O2103,'Customer List'!B:C,2,)</f>
        <v>Banglore</v>
      </c>
      <c r="V2103" s="47"/>
      <c r="W2103" s="7">
        <v>45894</v>
      </c>
      <c r="X2103" s="6">
        <f t="shared" si="314"/>
        <v>2</v>
      </c>
      <c r="Y2103" s="6" t="str">
        <f t="shared" si="315"/>
        <v>Saturday</v>
      </c>
      <c r="Z2103" s="6" t="str">
        <f t="shared" si="316"/>
        <v>Monday</v>
      </c>
    </row>
    <row r="2104" spans="1:26" x14ac:dyDescent="0.25">
      <c r="A2104" s="6">
        <f t="shared" si="308"/>
        <v>2103</v>
      </c>
      <c r="B2104" s="6" t="s">
        <v>2528</v>
      </c>
      <c r="C2104" s="7">
        <v>45884</v>
      </c>
      <c r="D2104" s="7">
        <v>45891</v>
      </c>
      <c r="E2104" s="24">
        <v>327.01</v>
      </c>
      <c r="F2104" s="26">
        <f t="shared" si="309"/>
        <v>327.01</v>
      </c>
      <c r="G2104" s="8" t="s">
        <v>2538</v>
      </c>
      <c r="H2104" s="8"/>
      <c r="I2104" s="8">
        <v>1</v>
      </c>
      <c r="J2104" s="8">
        <v>1</v>
      </c>
      <c r="K2104" s="8">
        <f t="shared" si="310"/>
        <v>0</v>
      </c>
      <c r="L2104" s="6" t="s">
        <v>2582</v>
      </c>
      <c r="M2104" s="7">
        <v>45892</v>
      </c>
      <c r="N2104" s="9">
        <v>49051.8</v>
      </c>
      <c r="O2104" s="6" t="s">
        <v>315</v>
      </c>
      <c r="P2104" s="6">
        <v>58154748783</v>
      </c>
      <c r="Q2104" s="54" t="s">
        <v>46</v>
      </c>
      <c r="R2104" s="10">
        <v>-20</v>
      </c>
      <c r="S2104" s="40"/>
      <c r="T2104" s="6" t="s">
        <v>2196</v>
      </c>
      <c r="U2104" s="6" t="str">
        <f>VLOOKUP(O2104,'Customer List'!B:C,2,)</f>
        <v>Banglore</v>
      </c>
      <c r="V2104" s="47"/>
      <c r="W2104" s="7">
        <v>45894</v>
      </c>
      <c r="X2104" s="6">
        <f t="shared" si="314"/>
        <v>2</v>
      </c>
      <c r="Y2104" s="6" t="str">
        <f t="shared" si="315"/>
        <v>Saturday</v>
      </c>
      <c r="Z2104" s="6" t="str">
        <f t="shared" si="316"/>
        <v>Monday</v>
      </c>
    </row>
    <row r="2105" spans="1:26" x14ac:dyDescent="0.25">
      <c r="A2105" s="6">
        <f t="shared" si="308"/>
        <v>2104</v>
      </c>
      <c r="B2105" s="6" t="s">
        <v>2528</v>
      </c>
      <c r="C2105" s="7">
        <v>45884</v>
      </c>
      <c r="D2105" s="7">
        <v>45891</v>
      </c>
      <c r="E2105" s="24">
        <v>374</v>
      </c>
      <c r="F2105" s="26">
        <f t="shared" si="309"/>
        <v>374</v>
      </c>
      <c r="G2105" s="8" t="s">
        <v>2539</v>
      </c>
      <c r="H2105" s="8"/>
      <c r="I2105" s="8">
        <v>1</v>
      </c>
      <c r="J2105" s="8">
        <v>1</v>
      </c>
      <c r="K2105" s="8">
        <f t="shared" si="310"/>
        <v>0</v>
      </c>
      <c r="L2105" s="6" t="s">
        <v>2594</v>
      </c>
      <c r="M2105" s="7">
        <v>45892</v>
      </c>
      <c r="N2105" s="9">
        <v>56070</v>
      </c>
      <c r="O2105" s="6" t="s">
        <v>959</v>
      </c>
      <c r="P2105" s="6">
        <v>58154757570</v>
      </c>
      <c r="Q2105" s="54" t="s">
        <v>46</v>
      </c>
      <c r="R2105" s="10">
        <v>-20</v>
      </c>
      <c r="S2105" s="40"/>
      <c r="T2105" s="6" t="s">
        <v>2196</v>
      </c>
      <c r="U2105" s="6" t="str">
        <f>VLOOKUP(O2105,'Customer List'!B:C,2,)</f>
        <v>Banglore</v>
      </c>
      <c r="V2105" s="47"/>
      <c r="W2105" s="7">
        <v>45895</v>
      </c>
      <c r="X2105" s="6">
        <f t="shared" si="314"/>
        <v>3</v>
      </c>
      <c r="Y2105" s="6" t="str">
        <f t="shared" si="315"/>
        <v>Saturday</v>
      </c>
      <c r="Z2105" s="6" t="str">
        <f t="shared" si="316"/>
        <v>Tuesday</v>
      </c>
    </row>
    <row r="2106" spans="1:26" x14ac:dyDescent="0.25">
      <c r="A2106" s="6">
        <f t="shared" si="308"/>
        <v>2105</v>
      </c>
      <c r="B2106" s="6" t="s">
        <v>2528</v>
      </c>
      <c r="C2106" s="7">
        <v>45884</v>
      </c>
      <c r="D2106" s="7">
        <v>45891</v>
      </c>
      <c r="E2106" s="24">
        <v>374</v>
      </c>
      <c r="F2106" s="26">
        <f t="shared" si="309"/>
        <v>374</v>
      </c>
      <c r="G2106" s="8" t="s">
        <v>2540</v>
      </c>
      <c r="H2106" s="8"/>
      <c r="I2106" s="8">
        <v>1</v>
      </c>
      <c r="J2106" s="8">
        <v>1</v>
      </c>
      <c r="K2106" s="8">
        <f t="shared" si="310"/>
        <v>0</v>
      </c>
      <c r="L2106" s="6" t="s">
        <v>2587</v>
      </c>
      <c r="M2106" s="7">
        <v>45894</v>
      </c>
      <c r="N2106" s="9">
        <v>48060</v>
      </c>
      <c r="O2106" s="6" t="s">
        <v>639</v>
      </c>
      <c r="P2106" s="54" t="s">
        <v>642</v>
      </c>
      <c r="Q2106" s="54" t="s">
        <v>731</v>
      </c>
      <c r="R2106" s="10">
        <v>-20</v>
      </c>
      <c r="S2106" s="40"/>
      <c r="T2106" s="6" t="s">
        <v>2196</v>
      </c>
      <c r="U2106" s="6" t="str">
        <f>VLOOKUP(O2106,'Customer List'!B:C,2,)</f>
        <v>Manesar</v>
      </c>
      <c r="V2106" s="47"/>
      <c r="W2106" s="7"/>
      <c r="X2106" s="6" t="str">
        <f t="shared" si="314"/>
        <v/>
      </c>
      <c r="Y2106" s="6" t="str">
        <f t="shared" si="315"/>
        <v>Monday</v>
      </c>
      <c r="Z2106" s="6" t="str">
        <f t="shared" si="316"/>
        <v/>
      </c>
    </row>
    <row r="2107" spans="1:26" x14ac:dyDescent="0.25">
      <c r="A2107" s="6">
        <f t="shared" si="308"/>
        <v>2106</v>
      </c>
      <c r="B2107" s="6" t="s">
        <v>2528</v>
      </c>
      <c r="C2107" s="7">
        <v>45884</v>
      </c>
      <c r="D2107" s="7">
        <v>45891</v>
      </c>
      <c r="E2107" s="24">
        <v>361</v>
      </c>
      <c r="F2107" s="26">
        <f t="shared" si="309"/>
        <v>361</v>
      </c>
      <c r="G2107" s="8" t="s">
        <v>2541</v>
      </c>
      <c r="H2107" s="8"/>
      <c r="I2107" s="8">
        <v>1</v>
      </c>
      <c r="J2107" s="8">
        <v>1</v>
      </c>
      <c r="K2107" s="8">
        <f t="shared" si="310"/>
        <v>0</v>
      </c>
      <c r="L2107" s="6" t="s">
        <v>2586</v>
      </c>
      <c r="M2107" s="7">
        <v>45894</v>
      </c>
      <c r="N2107" s="9">
        <v>46350</v>
      </c>
      <c r="O2107" s="6" t="s">
        <v>639</v>
      </c>
      <c r="P2107" s="54" t="s">
        <v>642</v>
      </c>
      <c r="Q2107" s="54" t="s">
        <v>731</v>
      </c>
      <c r="R2107" s="10">
        <v>-80</v>
      </c>
      <c r="S2107" s="40"/>
      <c r="T2107" s="6" t="s">
        <v>2196</v>
      </c>
      <c r="U2107" s="6" t="str">
        <f>VLOOKUP(O2107,'Customer List'!B:C,2,)</f>
        <v>Manesar</v>
      </c>
      <c r="V2107" s="47"/>
      <c r="W2107" s="7"/>
      <c r="X2107" s="6" t="str">
        <f t="shared" si="314"/>
        <v/>
      </c>
      <c r="Y2107" s="6" t="str">
        <f t="shared" si="315"/>
        <v>Monday</v>
      </c>
      <c r="Z2107" s="6" t="str">
        <f t="shared" si="316"/>
        <v/>
      </c>
    </row>
    <row r="2108" spans="1:26" x14ac:dyDescent="0.25">
      <c r="A2108" s="6">
        <f t="shared" si="308"/>
        <v>2107</v>
      </c>
      <c r="B2108" s="6" t="s">
        <v>2054</v>
      </c>
      <c r="C2108" s="7" t="s">
        <v>2545</v>
      </c>
      <c r="D2108" s="7">
        <v>45892</v>
      </c>
      <c r="E2108" s="24"/>
      <c r="F2108" s="26">
        <f t="shared" si="309"/>
        <v>0</v>
      </c>
      <c r="G2108" s="8" t="s">
        <v>2546</v>
      </c>
      <c r="H2108" s="8"/>
      <c r="I2108" s="8">
        <v>3</v>
      </c>
      <c r="J2108" s="8"/>
      <c r="K2108" s="8">
        <f t="shared" si="310"/>
        <v>3</v>
      </c>
      <c r="L2108" s="6"/>
      <c r="M2108" s="7"/>
      <c r="N2108" s="9"/>
      <c r="O2108" s="6" t="s">
        <v>2038</v>
      </c>
      <c r="P2108" s="54"/>
      <c r="Q2108" s="54"/>
      <c r="R2108" s="10">
        <v>4</v>
      </c>
      <c r="S2108" s="40" t="s">
        <v>2548</v>
      </c>
      <c r="T2108" s="6" t="s">
        <v>2547</v>
      </c>
      <c r="U2108" s="6" t="str">
        <f>VLOOKUP(O2108,'Customer List'!B:C,2,)</f>
        <v>STOCK</v>
      </c>
      <c r="V2108" s="47" t="s">
        <v>1162</v>
      </c>
      <c r="W2108" s="7"/>
      <c r="X2108" s="6" t="str">
        <f t="shared" ref="X2108" si="317">IF(W2108="", "", W2108-M2108)</f>
        <v/>
      </c>
      <c r="Y2108" s="6" t="str">
        <f t="shared" ref="Y2108" si="318">IF(M2108="", "", TEXT(M2108, "dddd"))</f>
        <v/>
      </c>
      <c r="Z2108" s="6" t="str">
        <f t="shared" ref="Z2108" si="319">IF(W2108="", "", TEXT(W2108, "dddd"))</f>
        <v/>
      </c>
    </row>
    <row r="2109" spans="1:26" x14ac:dyDescent="0.25">
      <c r="A2109" s="6">
        <f t="shared" si="308"/>
        <v>2108</v>
      </c>
      <c r="B2109" s="6">
        <v>90231174</v>
      </c>
      <c r="C2109" s="7">
        <v>45891</v>
      </c>
      <c r="D2109" s="7">
        <v>45894</v>
      </c>
      <c r="E2109" s="24">
        <v>95.2</v>
      </c>
      <c r="F2109" s="26">
        <f t="shared" si="309"/>
        <v>95.2</v>
      </c>
      <c r="G2109" s="8" t="s">
        <v>2549</v>
      </c>
      <c r="H2109" s="8"/>
      <c r="I2109" s="8">
        <v>1</v>
      </c>
      <c r="J2109" s="8">
        <v>1</v>
      </c>
      <c r="K2109" s="8">
        <f t="shared" si="310"/>
        <v>0</v>
      </c>
      <c r="L2109" s="6" t="s">
        <v>2600</v>
      </c>
      <c r="M2109" s="7">
        <v>45895</v>
      </c>
      <c r="N2109" s="9">
        <v>13328</v>
      </c>
      <c r="O2109" s="6" t="s">
        <v>1026</v>
      </c>
      <c r="P2109" s="54">
        <v>58154871143</v>
      </c>
      <c r="Q2109" s="54" t="s">
        <v>46</v>
      </c>
      <c r="R2109" s="10">
        <v>4</v>
      </c>
      <c r="S2109" s="40"/>
      <c r="T2109" s="6" t="s">
        <v>2553</v>
      </c>
      <c r="U2109" s="6" t="str">
        <f>VLOOKUP(O2109,'Customer List'!B:C,2,)</f>
        <v>Kolkata</v>
      </c>
      <c r="V2109" s="47"/>
      <c r="W2109" s="7">
        <v>45896</v>
      </c>
      <c r="X2109" s="6"/>
      <c r="Y2109" s="6"/>
      <c r="Z2109" s="6"/>
    </row>
    <row r="2110" spans="1:26" x14ac:dyDescent="0.25">
      <c r="A2110" s="6">
        <f t="shared" si="308"/>
        <v>2109</v>
      </c>
      <c r="B2110" s="6">
        <v>90231174</v>
      </c>
      <c r="C2110" s="7">
        <v>45891</v>
      </c>
      <c r="D2110" s="7">
        <v>45894</v>
      </c>
      <c r="E2110" s="24">
        <v>324.8</v>
      </c>
      <c r="F2110" s="26">
        <f t="shared" si="309"/>
        <v>324.8</v>
      </c>
      <c r="G2110" s="8" t="s">
        <v>319</v>
      </c>
      <c r="H2110" s="8"/>
      <c r="I2110" s="8">
        <v>1</v>
      </c>
      <c r="J2110" s="8">
        <v>1</v>
      </c>
      <c r="K2110" s="8">
        <f t="shared" si="310"/>
        <v>0</v>
      </c>
      <c r="L2110" s="6" t="s">
        <v>2599</v>
      </c>
      <c r="M2110" s="7">
        <v>45895</v>
      </c>
      <c r="N2110" s="9">
        <v>42224</v>
      </c>
      <c r="O2110" s="6" t="s">
        <v>2514</v>
      </c>
      <c r="P2110" s="54">
        <v>58154874831</v>
      </c>
      <c r="Q2110" s="54"/>
      <c r="R2110" s="10">
        <v>4</v>
      </c>
      <c r="S2110" s="40"/>
      <c r="T2110" s="6" t="s">
        <v>2553</v>
      </c>
      <c r="U2110" s="6" t="str">
        <f>VLOOKUP(O2110,'Customer List'!B:C,2,)</f>
        <v>Mumbai</v>
      </c>
      <c r="V2110" s="47"/>
      <c r="W2110" s="7"/>
      <c r="X2110" s="6"/>
      <c r="Y2110" s="6"/>
      <c r="Z2110" s="6"/>
    </row>
    <row r="2111" spans="1:26" x14ac:dyDescent="0.25">
      <c r="A2111" s="6">
        <f t="shared" si="308"/>
        <v>2110</v>
      </c>
      <c r="B2111" s="6">
        <v>90231174</v>
      </c>
      <c r="C2111" s="7">
        <v>45891</v>
      </c>
      <c r="D2111" s="7">
        <v>45894</v>
      </c>
      <c r="E2111" s="24">
        <v>88.9</v>
      </c>
      <c r="F2111" s="26">
        <f>E2111*I2111</f>
        <v>88.9</v>
      </c>
      <c r="G2111" s="8" t="s">
        <v>2550</v>
      </c>
      <c r="H2111" s="8"/>
      <c r="I2111" s="8">
        <v>1</v>
      </c>
      <c r="J2111" s="8">
        <v>1</v>
      </c>
      <c r="K2111" s="8">
        <f>I2111-J2111</f>
        <v>0</v>
      </c>
      <c r="L2111" s="6" t="s">
        <v>2601</v>
      </c>
      <c r="M2111" s="7">
        <v>45895</v>
      </c>
      <c r="N2111" s="9">
        <v>11912.6</v>
      </c>
      <c r="O2111" s="6" t="s">
        <v>2552</v>
      </c>
      <c r="P2111" s="54">
        <v>58154875284</v>
      </c>
      <c r="Q2111" s="54"/>
      <c r="R2111" s="10">
        <v>4</v>
      </c>
      <c r="S2111" s="40"/>
      <c r="T2111" s="6" t="s">
        <v>2553</v>
      </c>
      <c r="U2111" s="6" t="str">
        <f>VLOOKUP(O2111,'Customer List'!B:C,2,)</f>
        <v xml:space="preserve">Bareilly </v>
      </c>
      <c r="V2111" s="47"/>
      <c r="W2111" s="7"/>
      <c r="X2111" s="6"/>
      <c r="Y2111" s="6"/>
      <c r="Z2111" s="6"/>
    </row>
    <row r="2112" spans="1:26" x14ac:dyDescent="0.25">
      <c r="A2112" s="6">
        <f t="shared" si="308"/>
        <v>2111</v>
      </c>
      <c r="B2112" s="6">
        <v>90231174</v>
      </c>
      <c r="C2112" s="7">
        <v>45891</v>
      </c>
      <c r="D2112" s="7">
        <v>45894</v>
      </c>
      <c r="E2112" s="24">
        <v>116.2</v>
      </c>
      <c r="F2112" s="26">
        <f>E2112*I2112</f>
        <v>116.2</v>
      </c>
      <c r="G2112" s="8" t="s">
        <v>2551</v>
      </c>
      <c r="H2112" s="8"/>
      <c r="I2112" s="8">
        <v>1</v>
      </c>
      <c r="J2112" s="8">
        <v>1</v>
      </c>
      <c r="K2112" s="8">
        <f>I2112-J2112</f>
        <v>0</v>
      </c>
      <c r="L2112" s="6" t="s">
        <v>2601</v>
      </c>
      <c r="M2112" s="7">
        <v>45895</v>
      </c>
      <c r="N2112" s="9">
        <v>15570.8</v>
      </c>
      <c r="O2112" s="6" t="s">
        <v>2552</v>
      </c>
      <c r="P2112" s="54">
        <v>58154875284</v>
      </c>
      <c r="Q2112" s="54"/>
      <c r="R2112" s="10">
        <v>4</v>
      </c>
      <c r="S2112" s="40"/>
      <c r="T2112" s="6" t="s">
        <v>2553</v>
      </c>
      <c r="U2112" s="6" t="str">
        <f>VLOOKUP(O2112,'Customer List'!B:C,2,)</f>
        <v xml:space="preserve">Bareilly </v>
      </c>
      <c r="V2112" s="47"/>
      <c r="W2112" s="7"/>
      <c r="X2112" s="6"/>
      <c r="Y2112" s="6"/>
      <c r="Z2112" s="6"/>
    </row>
    <row r="2113" spans="1:26" x14ac:dyDescent="0.25">
      <c r="A2113" s="6">
        <f t="shared" si="308"/>
        <v>2112</v>
      </c>
      <c r="B2113" s="6">
        <v>921468</v>
      </c>
      <c r="C2113" s="7">
        <v>45891</v>
      </c>
      <c r="D2113" s="7">
        <v>45894</v>
      </c>
      <c r="E2113" s="24">
        <v>501.5</v>
      </c>
      <c r="F2113" s="26">
        <f t="shared" si="309"/>
        <v>501.5</v>
      </c>
      <c r="G2113" s="8" t="s">
        <v>2554</v>
      </c>
      <c r="H2113" s="8"/>
      <c r="I2113" s="8">
        <v>1</v>
      </c>
      <c r="J2113" s="8"/>
      <c r="K2113" s="8">
        <f t="shared" si="310"/>
        <v>1</v>
      </c>
      <c r="L2113" s="6"/>
      <c r="M2113" s="7"/>
      <c r="N2113" s="9"/>
      <c r="O2113" s="6" t="s">
        <v>171</v>
      </c>
      <c r="P2113" s="54"/>
      <c r="Q2113" s="54"/>
      <c r="R2113" s="10">
        <v>-20</v>
      </c>
      <c r="S2113" s="40"/>
      <c r="T2113" s="6" t="s">
        <v>2555</v>
      </c>
      <c r="U2113" s="6" t="str">
        <f>VLOOKUP(O2113,'Customer List'!B:C,2,)</f>
        <v>Lucknow</v>
      </c>
      <c r="V2113" s="47" t="s">
        <v>2606</v>
      </c>
      <c r="W2113" s="7"/>
      <c r="X2113" s="6"/>
      <c r="Y2113" s="6"/>
      <c r="Z2113" s="6"/>
    </row>
    <row r="2114" spans="1:26" x14ac:dyDescent="0.25">
      <c r="A2114" s="6">
        <f t="shared" si="308"/>
        <v>2113</v>
      </c>
      <c r="B2114" s="6">
        <v>177846</v>
      </c>
      <c r="C2114" s="7">
        <v>45891</v>
      </c>
      <c r="D2114" s="7">
        <v>45894</v>
      </c>
      <c r="E2114" s="24">
        <v>378</v>
      </c>
      <c r="F2114" s="26">
        <f t="shared" si="309"/>
        <v>378</v>
      </c>
      <c r="G2114" s="8" t="s">
        <v>2556</v>
      </c>
      <c r="H2114" s="8"/>
      <c r="I2114" s="8">
        <v>1</v>
      </c>
      <c r="J2114" s="8">
        <v>1</v>
      </c>
      <c r="K2114" s="8">
        <f t="shared" si="310"/>
        <v>0</v>
      </c>
      <c r="L2114" s="6" t="s">
        <v>2605</v>
      </c>
      <c r="M2114" s="7">
        <v>45895</v>
      </c>
      <c r="N2114" s="9">
        <v>50715</v>
      </c>
      <c r="O2114" s="6" t="s">
        <v>959</v>
      </c>
      <c r="P2114" s="54">
        <v>58154870631</v>
      </c>
      <c r="Q2114" s="54"/>
      <c r="R2114" s="10">
        <v>4</v>
      </c>
      <c r="S2114" s="40"/>
      <c r="T2114" s="6" t="s">
        <v>429</v>
      </c>
      <c r="U2114" s="6" t="str">
        <f>VLOOKUP(O2114,'Customer List'!B:C,2,)</f>
        <v>Banglore</v>
      </c>
      <c r="V2114" s="47"/>
      <c r="W2114" s="7"/>
      <c r="X2114" s="6"/>
      <c r="Y2114" s="6"/>
      <c r="Z2114" s="6"/>
    </row>
    <row r="2115" spans="1:26" x14ac:dyDescent="0.25">
      <c r="A2115" s="6">
        <f t="shared" si="308"/>
        <v>2114</v>
      </c>
      <c r="B2115" s="6" t="s">
        <v>2596</v>
      </c>
      <c r="C2115" s="7">
        <v>45880</v>
      </c>
      <c r="D2115" s="7">
        <v>45891</v>
      </c>
      <c r="E2115" s="24">
        <v>20</v>
      </c>
      <c r="F2115" s="26">
        <f t="shared" si="309"/>
        <v>1400</v>
      </c>
      <c r="G2115" s="8">
        <v>25021.5</v>
      </c>
      <c r="H2115" s="8" t="s">
        <v>2598</v>
      </c>
      <c r="I2115" s="8">
        <v>70</v>
      </c>
      <c r="J2115" s="8"/>
      <c r="K2115" s="8">
        <f t="shared" si="310"/>
        <v>70</v>
      </c>
      <c r="L2115" s="6"/>
      <c r="M2115" s="7"/>
      <c r="N2115" s="9"/>
      <c r="O2115" s="6"/>
      <c r="P2115" s="54"/>
      <c r="Q2115" s="54"/>
      <c r="R2115" s="10">
        <v>-20</v>
      </c>
      <c r="S2115" s="40"/>
      <c r="T2115" s="6" t="s">
        <v>2597</v>
      </c>
      <c r="U2115" s="6"/>
      <c r="V2115" s="47"/>
      <c r="W2115" s="7"/>
      <c r="X2115" s="6"/>
      <c r="Y2115" s="6"/>
      <c r="Z2115" s="6"/>
    </row>
    <row r="2116" spans="1:26" x14ac:dyDescent="0.25">
      <c r="A2116" s="6">
        <f t="shared" si="308"/>
        <v>2115</v>
      </c>
      <c r="B2116" s="6" t="s">
        <v>2596</v>
      </c>
      <c r="C2116" s="7">
        <v>45880</v>
      </c>
      <c r="D2116" s="7">
        <v>45891</v>
      </c>
      <c r="E2116" s="24">
        <v>0.1</v>
      </c>
      <c r="F2116" s="26">
        <f t="shared" ref="F2116" si="320">E2116*I2116</f>
        <v>0.70000000000000007</v>
      </c>
      <c r="G2116" s="8">
        <v>25021.5</v>
      </c>
      <c r="H2116" s="8" t="s">
        <v>2598</v>
      </c>
      <c r="I2116" s="8">
        <v>7</v>
      </c>
      <c r="J2116" s="8"/>
      <c r="K2116" s="8">
        <f t="shared" ref="K2116" si="321">I2116-J2116</f>
        <v>7</v>
      </c>
      <c r="L2116" s="6"/>
      <c r="M2116" s="7"/>
      <c r="N2116" s="9"/>
      <c r="O2116" s="6"/>
      <c r="P2116" s="54"/>
      <c r="Q2116" s="54"/>
      <c r="R2116" s="10">
        <v>-20</v>
      </c>
      <c r="S2116" s="40"/>
      <c r="T2116" s="6" t="s">
        <v>2597</v>
      </c>
      <c r="U2116" s="6"/>
      <c r="V2116" s="47"/>
      <c r="W2116" s="7"/>
      <c r="X2116" s="6"/>
      <c r="Y2116" s="6"/>
      <c r="Z2116" s="6"/>
    </row>
    <row r="2117" spans="1:26" x14ac:dyDescent="0.25">
      <c r="A2117" s="6">
        <f t="shared" si="308"/>
        <v>2116</v>
      </c>
      <c r="B2117" s="6" t="s">
        <v>19</v>
      </c>
      <c r="C2117" s="7">
        <v>45808</v>
      </c>
      <c r="D2117" s="7">
        <v>45808</v>
      </c>
      <c r="E2117" s="24">
        <v>2350</v>
      </c>
      <c r="F2117" s="26">
        <f t="shared" ref="F2117:F2162" si="322">E2117*I2117</f>
        <v>4700</v>
      </c>
      <c r="G2117" s="8">
        <v>16532</v>
      </c>
      <c r="H2117" s="8" t="s">
        <v>2607</v>
      </c>
      <c r="I2117" s="8">
        <v>2</v>
      </c>
      <c r="J2117" s="8">
        <v>2</v>
      </c>
      <c r="K2117" s="8">
        <f>I2117-J2117</f>
        <v>0</v>
      </c>
      <c r="L2117" s="6" t="s">
        <v>2608</v>
      </c>
      <c r="M2117" s="7">
        <v>45825</v>
      </c>
      <c r="N2117" s="9">
        <f>8100*J2117</f>
        <v>16200</v>
      </c>
      <c r="O2117" s="6"/>
      <c r="P2117" s="54"/>
      <c r="Q2117" s="54"/>
      <c r="R2117" s="10" t="s">
        <v>305</v>
      </c>
      <c r="S2117" s="40"/>
      <c r="T2117" s="6" t="s">
        <v>2110</v>
      </c>
      <c r="U2117" s="6"/>
      <c r="V2117" s="47"/>
      <c r="W2117" s="7"/>
      <c r="X2117" s="6"/>
      <c r="Y2117" s="6"/>
      <c r="Z2117" s="6"/>
    </row>
    <row r="2118" spans="1:26" x14ac:dyDescent="0.25">
      <c r="A2118" s="6">
        <f t="shared" si="308"/>
        <v>2117</v>
      </c>
      <c r="B2118" s="6" t="s">
        <v>19</v>
      </c>
      <c r="C2118" s="7">
        <v>45808</v>
      </c>
      <c r="D2118" s="7">
        <v>45808</v>
      </c>
      <c r="E2118" s="24">
        <v>2350</v>
      </c>
      <c r="F2118" s="26">
        <f t="shared" si="322"/>
        <v>70500</v>
      </c>
      <c r="G2118" s="8">
        <v>16532</v>
      </c>
      <c r="H2118" s="8" t="s">
        <v>2607</v>
      </c>
      <c r="I2118" s="8">
        <v>30</v>
      </c>
      <c r="J2118" s="8">
        <v>3</v>
      </c>
      <c r="K2118" s="8">
        <f>I2118-J2118</f>
        <v>27</v>
      </c>
      <c r="L2118" s="6" t="s">
        <v>2609</v>
      </c>
      <c r="M2118" s="7">
        <v>45881</v>
      </c>
      <c r="N2118" s="9">
        <v>17299.5</v>
      </c>
      <c r="O2118" s="6" t="s">
        <v>36</v>
      </c>
      <c r="P2118" s="54" t="s">
        <v>642</v>
      </c>
      <c r="Q2118" s="54" t="s">
        <v>643</v>
      </c>
      <c r="R2118" s="10" t="s">
        <v>305</v>
      </c>
      <c r="S2118" s="40"/>
      <c r="T2118" s="6" t="s">
        <v>2110</v>
      </c>
      <c r="U2118" s="6"/>
      <c r="V2118" s="47"/>
      <c r="W2118" s="7"/>
      <c r="X2118" s="6"/>
      <c r="Y2118" s="6"/>
      <c r="Z2118" s="6"/>
    </row>
    <row r="2119" spans="1:26" x14ac:dyDescent="0.25">
      <c r="A2119" s="6">
        <f t="shared" si="308"/>
        <v>2118</v>
      </c>
      <c r="B2119" s="6" t="s">
        <v>19</v>
      </c>
      <c r="C2119" s="7">
        <v>45808</v>
      </c>
      <c r="D2119" s="7">
        <v>45808</v>
      </c>
      <c r="E2119" s="24">
        <v>2350</v>
      </c>
      <c r="F2119" s="26">
        <f t="shared" si="322"/>
        <v>16450</v>
      </c>
      <c r="G2119" s="8">
        <v>16532</v>
      </c>
      <c r="H2119" s="8" t="s">
        <v>2607</v>
      </c>
      <c r="I2119" s="8">
        <v>7</v>
      </c>
      <c r="J2119" s="8">
        <v>7</v>
      </c>
      <c r="K2119" s="8">
        <f t="shared" ref="K2119:K2162" si="323">I2119-J2119</f>
        <v>0</v>
      </c>
      <c r="L2119" s="6" t="s">
        <v>2608</v>
      </c>
      <c r="M2119" s="7">
        <v>45825</v>
      </c>
      <c r="N2119" s="9">
        <f>8100*J2119</f>
        <v>56700</v>
      </c>
      <c r="O2119" s="6"/>
      <c r="P2119" s="54"/>
      <c r="Q2119" s="54"/>
      <c r="R2119" s="10" t="s">
        <v>305</v>
      </c>
      <c r="S2119" s="40"/>
      <c r="T2119" s="6" t="s">
        <v>2110</v>
      </c>
      <c r="U2119" s="6"/>
      <c r="V2119" s="47"/>
      <c r="W2119" s="7"/>
      <c r="X2119" s="6"/>
      <c r="Y2119" s="6"/>
      <c r="Z2119" s="6"/>
    </row>
    <row r="2120" spans="1:26" x14ac:dyDescent="0.25">
      <c r="A2120" s="6">
        <f t="shared" si="308"/>
        <v>2119</v>
      </c>
      <c r="B2120" s="6" t="s">
        <v>19</v>
      </c>
      <c r="C2120" s="7">
        <v>45808</v>
      </c>
      <c r="D2120" s="7">
        <v>45808</v>
      </c>
      <c r="E2120" s="24">
        <v>2350</v>
      </c>
      <c r="F2120" s="26">
        <f t="shared" si="322"/>
        <v>4700</v>
      </c>
      <c r="G2120" s="8">
        <v>16532</v>
      </c>
      <c r="H2120" s="8" t="s">
        <v>2607</v>
      </c>
      <c r="I2120" s="8">
        <v>2</v>
      </c>
      <c r="J2120" s="8">
        <v>2</v>
      </c>
      <c r="K2120" s="8">
        <f t="shared" si="323"/>
        <v>0</v>
      </c>
      <c r="L2120" s="6" t="s">
        <v>2610</v>
      </c>
      <c r="M2120" s="7">
        <v>45854</v>
      </c>
      <c r="N2120" s="9">
        <v>0</v>
      </c>
      <c r="O2120" s="6" t="s">
        <v>1028</v>
      </c>
      <c r="P2120" s="54" t="s">
        <v>1967</v>
      </c>
      <c r="Q2120" s="54" t="s">
        <v>643</v>
      </c>
      <c r="R2120" s="10" t="s">
        <v>305</v>
      </c>
      <c r="S2120" s="40" t="s">
        <v>615</v>
      </c>
      <c r="T2120" s="6" t="s">
        <v>2110</v>
      </c>
      <c r="U2120" s="6"/>
      <c r="V2120" s="47"/>
      <c r="W2120" s="7"/>
      <c r="X2120" s="6"/>
      <c r="Y2120" s="6"/>
      <c r="Z2120" s="6"/>
    </row>
    <row r="2121" spans="1:26" x14ac:dyDescent="0.25">
      <c r="A2121" s="6">
        <f t="shared" si="308"/>
        <v>2120</v>
      </c>
      <c r="B2121" s="6" t="s">
        <v>19</v>
      </c>
      <c r="C2121" s="7">
        <v>45808</v>
      </c>
      <c r="D2121" s="7">
        <v>45808</v>
      </c>
      <c r="E2121" s="24">
        <v>2350</v>
      </c>
      <c r="F2121" s="26">
        <f t="shared" si="322"/>
        <v>35250</v>
      </c>
      <c r="G2121" s="8">
        <v>16532</v>
      </c>
      <c r="H2121" s="8" t="s">
        <v>2607</v>
      </c>
      <c r="I2121" s="8">
        <v>15</v>
      </c>
      <c r="J2121" s="8">
        <v>0</v>
      </c>
      <c r="K2121" s="8">
        <f t="shared" si="323"/>
        <v>15</v>
      </c>
      <c r="L2121" s="6"/>
      <c r="M2121" s="7"/>
      <c r="N2121" s="9"/>
      <c r="O2121" s="6"/>
      <c r="P2121" s="54"/>
      <c r="Q2121" s="54"/>
      <c r="R2121" s="10" t="s">
        <v>305</v>
      </c>
      <c r="S2121" s="40"/>
      <c r="T2121" s="6" t="s">
        <v>2110</v>
      </c>
      <c r="U2121" s="6"/>
      <c r="V2121" s="47"/>
      <c r="W2121" s="7"/>
      <c r="X2121" s="6"/>
      <c r="Y2121" s="6"/>
      <c r="Z2121" s="6"/>
    </row>
    <row r="2122" spans="1:26" x14ac:dyDescent="0.25">
      <c r="A2122" s="6">
        <f t="shared" si="308"/>
        <v>2121</v>
      </c>
      <c r="B2122" s="6" t="s">
        <v>19</v>
      </c>
      <c r="C2122" s="7">
        <v>45808</v>
      </c>
      <c r="D2122" s="7">
        <v>45808</v>
      </c>
      <c r="E2122" s="24">
        <v>2350</v>
      </c>
      <c r="F2122" s="26">
        <f t="shared" si="322"/>
        <v>2350</v>
      </c>
      <c r="G2122" s="8">
        <v>16532</v>
      </c>
      <c r="H2122" s="8" t="s">
        <v>2607</v>
      </c>
      <c r="I2122" s="8">
        <v>1</v>
      </c>
      <c r="J2122" s="8">
        <v>1</v>
      </c>
      <c r="K2122" s="8">
        <f t="shared" si="323"/>
        <v>0</v>
      </c>
      <c r="L2122" s="6" t="s">
        <v>2611</v>
      </c>
      <c r="M2122" s="7">
        <v>45849</v>
      </c>
      <c r="N2122" s="9">
        <v>0</v>
      </c>
      <c r="O2122" s="6" t="s">
        <v>914</v>
      </c>
      <c r="P2122" s="54" t="s">
        <v>642</v>
      </c>
      <c r="Q2122" s="54" t="s">
        <v>861</v>
      </c>
      <c r="R2122" s="10" t="s">
        <v>305</v>
      </c>
      <c r="S2122" s="40" t="s">
        <v>615</v>
      </c>
      <c r="T2122" s="6" t="s">
        <v>2110</v>
      </c>
      <c r="U2122" s="6"/>
      <c r="V2122" s="47"/>
      <c r="W2122" s="7"/>
      <c r="X2122" s="6"/>
      <c r="Y2122" s="6"/>
      <c r="Z2122" s="6"/>
    </row>
    <row r="2123" spans="1:26" x14ac:dyDescent="0.25">
      <c r="A2123" s="6">
        <f t="shared" si="308"/>
        <v>2122</v>
      </c>
      <c r="B2123" s="6" t="s">
        <v>19</v>
      </c>
      <c r="C2123" s="7">
        <v>45808</v>
      </c>
      <c r="D2123" s="7">
        <v>45808</v>
      </c>
      <c r="E2123" s="24">
        <v>2350</v>
      </c>
      <c r="F2123" s="26">
        <f t="shared" si="322"/>
        <v>2350</v>
      </c>
      <c r="G2123" s="8">
        <v>16532</v>
      </c>
      <c r="H2123" s="8" t="s">
        <v>2607</v>
      </c>
      <c r="I2123" s="8">
        <v>1</v>
      </c>
      <c r="J2123" s="8">
        <v>1</v>
      </c>
      <c r="K2123" s="8">
        <f t="shared" si="323"/>
        <v>0</v>
      </c>
      <c r="L2123" s="6" t="s">
        <v>641</v>
      </c>
      <c r="M2123" s="7">
        <v>45834</v>
      </c>
      <c r="N2123" s="9">
        <v>0</v>
      </c>
      <c r="O2123" s="6" t="s">
        <v>22</v>
      </c>
      <c r="P2123" s="54" t="s">
        <v>2096</v>
      </c>
      <c r="Q2123" s="54" t="s">
        <v>643</v>
      </c>
      <c r="R2123" s="10" t="s">
        <v>305</v>
      </c>
      <c r="S2123" s="40" t="s">
        <v>615</v>
      </c>
      <c r="T2123" s="6" t="s">
        <v>2110</v>
      </c>
      <c r="U2123" s="6"/>
      <c r="V2123" s="47"/>
      <c r="W2123" s="7"/>
      <c r="X2123" s="6"/>
      <c r="Y2123" s="6"/>
      <c r="Z2123" s="6"/>
    </row>
    <row r="2124" spans="1:26" x14ac:dyDescent="0.25">
      <c r="A2124" s="6">
        <f t="shared" si="308"/>
        <v>2123</v>
      </c>
      <c r="B2124" s="6" t="s">
        <v>19</v>
      </c>
      <c r="C2124" s="7">
        <v>45808</v>
      </c>
      <c r="D2124" s="7">
        <v>45808</v>
      </c>
      <c r="E2124" s="24">
        <v>2350</v>
      </c>
      <c r="F2124" s="26">
        <f t="shared" si="322"/>
        <v>2350</v>
      </c>
      <c r="G2124" s="8">
        <v>16532</v>
      </c>
      <c r="H2124" s="8" t="s">
        <v>2607</v>
      </c>
      <c r="I2124" s="8">
        <v>1</v>
      </c>
      <c r="J2124" s="8">
        <v>1</v>
      </c>
      <c r="K2124" s="8">
        <f t="shared" si="323"/>
        <v>0</v>
      </c>
      <c r="L2124" s="6"/>
      <c r="M2124" s="7"/>
      <c r="N2124" s="9"/>
      <c r="O2124" s="6" t="s">
        <v>2612</v>
      </c>
      <c r="P2124" s="54"/>
      <c r="Q2124" s="54"/>
      <c r="R2124" s="10" t="s">
        <v>305</v>
      </c>
      <c r="S2124" s="40"/>
      <c r="T2124" s="6" t="s">
        <v>2110</v>
      </c>
      <c r="U2124" s="6"/>
      <c r="V2124" s="47"/>
      <c r="W2124" s="7"/>
      <c r="X2124" s="6"/>
      <c r="Y2124" s="6"/>
      <c r="Z2124" s="6"/>
    </row>
    <row r="2125" spans="1:26" x14ac:dyDescent="0.25">
      <c r="A2125" s="6">
        <f t="shared" ref="A2125:A2188" si="324">A2124+1</f>
        <v>2124</v>
      </c>
      <c r="B2125" s="6" t="s">
        <v>19</v>
      </c>
      <c r="C2125" s="7">
        <v>45808</v>
      </c>
      <c r="D2125" s="7">
        <v>45808</v>
      </c>
      <c r="E2125" s="24">
        <v>2350</v>
      </c>
      <c r="F2125" s="26">
        <f t="shared" si="322"/>
        <v>2350</v>
      </c>
      <c r="G2125" s="8">
        <v>16532</v>
      </c>
      <c r="H2125" s="8" t="s">
        <v>2607</v>
      </c>
      <c r="I2125" s="8">
        <v>1</v>
      </c>
      <c r="J2125" s="8">
        <v>1</v>
      </c>
      <c r="K2125" s="8">
        <f t="shared" si="323"/>
        <v>0</v>
      </c>
      <c r="L2125" s="6" t="s">
        <v>2608</v>
      </c>
      <c r="M2125" s="7">
        <v>45825</v>
      </c>
      <c r="N2125" s="9">
        <f>8100*J2125</f>
        <v>8100</v>
      </c>
      <c r="O2125" s="6"/>
      <c r="P2125" s="54"/>
      <c r="Q2125" s="54"/>
      <c r="R2125" s="10" t="s">
        <v>305</v>
      </c>
      <c r="S2125" s="40"/>
      <c r="T2125" s="6" t="s">
        <v>2110</v>
      </c>
      <c r="U2125" s="6"/>
      <c r="V2125" s="47"/>
      <c r="W2125" s="7"/>
      <c r="X2125" s="6"/>
      <c r="Y2125" s="6"/>
      <c r="Z2125" s="6"/>
    </row>
    <row r="2126" spans="1:26" x14ac:dyDescent="0.25">
      <c r="A2126" s="6">
        <f t="shared" si="324"/>
        <v>2125</v>
      </c>
      <c r="B2126" s="6" t="s">
        <v>19</v>
      </c>
      <c r="C2126" s="7">
        <v>45808</v>
      </c>
      <c r="D2126" s="7">
        <v>45808</v>
      </c>
      <c r="E2126" s="24">
        <v>2350</v>
      </c>
      <c r="F2126" s="26">
        <f t="shared" si="322"/>
        <v>4700</v>
      </c>
      <c r="G2126" s="8">
        <v>16532</v>
      </c>
      <c r="H2126" s="8" t="s">
        <v>2607</v>
      </c>
      <c r="I2126" s="8">
        <v>2</v>
      </c>
      <c r="J2126" s="8"/>
      <c r="K2126" s="8">
        <f t="shared" si="323"/>
        <v>2</v>
      </c>
      <c r="L2126" s="6"/>
      <c r="M2126" s="7"/>
      <c r="N2126" s="9"/>
      <c r="O2126" s="6"/>
      <c r="P2126" s="54"/>
      <c r="Q2126" s="54"/>
      <c r="R2126" s="10" t="s">
        <v>305</v>
      </c>
      <c r="S2126" s="40" t="s">
        <v>615</v>
      </c>
      <c r="T2126" s="6" t="s">
        <v>2110</v>
      </c>
      <c r="U2126" s="6"/>
      <c r="V2126" s="47"/>
      <c r="W2126" s="7"/>
      <c r="X2126" s="6"/>
      <c r="Y2126" s="6"/>
      <c r="Z2126" s="6"/>
    </row>
    <row r="2127" spans="1:26" x14ac:dyDescent="0.25">
      <c r="A2127" s="6">
        <f t="shared" si="324"/>
        <v>2126</v>
      </c>
      <c r="B2127" s="6" t="s">
        <v>19</v>
      </c>
      <c r="C2127" s="7">
        <v>45808</v>
      </c>
      <c r="D2127" s="7">
        <v>45808</v>
      </c>
      <c r="E2127" s="24">
        <v>2350</v>
      </c>
      <c r="F2127" s="26">
        <f t="shared" si="322"/>
        <v>2350</v>
      </c>
      <c r="G2127" s="8">
        <v>16532</v>
      </c>
      <c r="H2127" s="8" t="s">
        <v>2607</v>
      </c>
      <c r="I2127" s="8">
        <v>1</v>
      </c>
      <c r="J2127" s="8">
        <v>1</v>
      </c>
      <c r="K2127" s="8">
        <f t="shared" si="323"/>
        <v>0</v>
      </c>
      <c r="L2127" s="6" t="s">
        <v>641</v>
      </c>
      <c r="M2127" s="7">
        <v>45834</v>
      </c>
      <c r="N2127" s="9">
        <v>0</v>
      </c>
      <c r="O2127" s="6" t="s">
        <v>22</v>
      </c>
      <c r="P2127" s="54" t="s">
        <v>2096</v>
      </c>
      <c r="Q2127" s="54" t="s">
        <v>643</v>
      </c>
      <c r="R2127" s="10" t="s">
        <v>305</v>
      </c>
      <c r="S2127" s="40" t="s">
        <v>615</v>
      </c>
      <c r="T2127" s="6" t="s">
        <v>2110</v>
      </c>
      <c r="U2127" s="6"/>
      <c r="V2127" s="47"/>
      <c r="W2127" s="7"/>
      <c r="X2127" s="6"/>
      <c r="Y2127" s="6"/>
      <c r="Z2127" s="6"/>
    </row>
    <row r="2128" spans="1:26" x14ac:dyDescent="0.25">
      <c r="A2128" s="6">
        <f t="shared" si="324"/>
        <v>2127</v>
      </c>
      <c r="B2128" s="6" t="s">
        <v>19</v>
      </c>
      <c r="C2128" s="7">
        <v>45808</v>
      </c>
      <c r="D2128" s="7">
        <v>45808</v>
      </c>
      <c r="E2128" s="24">
        <v>2350</v>
      </c>
      <c r="F2128" s="26">
        <f t="shared" si="322"/>
        <v>23500</v>
      </c>
      <c r="G2128" s="8">
        <v>16533</v>
      </c>
      <c r="H2128" s="8" t="s">
        <v>2613</v>
      </c>
      <c r="I2128" s="8">
        <v>10</v>
      </c>
      <c r="J2128" s="8">
        <v>1</v>
      </c>
      <c r="K2128" s="8">
        <f t="shared" si="323"/>
        <v>9</v>
      </c>
      <c r="L2128" s="6" t="s">
        <v>2614</v>
      </c>
      <c r="M2128" s="7">
        <v>45889</v>
      </c>
      <c r="N2128" s="9">
        <v>0</v>
      </c>
      <c r="O2128" s="6" t="s">
        <v>2612</v>
      </c>
      <c r="P2128" s="54" t="s">
        <v>642</v>
      </c>
      <c r="Q2128" s="54" t="s">
        <v>643</v>
      </c>
      <c r="R2128" s="10" t="s">
        <v>305</v>
      </c>
      <c r="S2128" s="40"/>
      <c r="T2128" s="6" t="s">
        <v>2110</v>
      </c>
      <c r="U2128" s="6"/>
      <c r="V2128" s="47"/>
      <c r="W2128" s="7"/>
      <c r="X2128" s="6"/>
      <c r="Y2128" s="6"/>
      <c r="Z2128" s="6"/>
    </row>
    <row r="2129" spans="1:26" x14ac:dyDescent="0.25">
      <c r="A2129" s="6">
        <f t="shared" si="324"/>
        <v>2128</v>
      </c>
      <c r="B2129" s="6" t="s">
        <v>19</v>
      </c>
      <c r="C2129" s="7">
        <v>45808</v>
      </c>
      <c r="D2129" s="7">
        <v>45808</v>
      </c>
      <c r="E2129" s="24"/>
      <c r="F2129" s="26">
        <f t="shared" si="322"/>
        <v>0</v>
      </c>
      <c r="G2129" s="8">
        <v>16537</v>
      </c>
      <c r="H2129" s="8" t="s">
        <v>2613</v>
      </c>
      <c r="I2129" s="8">
        <v>2</v>
      </c>
      <c r="J2129" s="8">
        <v>2</v>
      </c>
      <c r="K2129" s="8">
        <f t="shared" si="323"/>
        <v>0</v>
      </c>
      <c r="L2129" s="6" t="s">
        <v>2609</v>
      </c>
      <c r="M2129" s="7">
        <v>45881</v>
      </c>
      <c r="N2129" s="9">
        <v>13989.7</v>
      </c>
      <c r="O2129" s="6" t="s">
        <v>36</v>
      </c>
      <c r="P2129" s="54" t="s">
        <v>642</v>
      </c>
      <c r="Q2129" s="54" t="s">
        <v>643</v>
      </c>
      <c r="R2129" s="10" t="s">
        <v>305</v>
      </c>
      <c r="S2129" s="40"/>
      <c r="T2129" s="6" t="s">
        <v>2110</v>
      </c>
      <c r="U2129" s="6"/>
      <c r="V2129" s="47"/>
      <c r="W2129" s="7"/>
      <c r="X2129" s="6"/>
      <c r="Y2129" s="6"/>
      <c r="Z2129" s="6"/>
    </row>
    <row r="2130" spans="1:26" x14ac:dyDescent="0.25">
      <c r="A2130" s="6">
        <f t="shared" si="324"/>
        <v>2129</v>
      </c>
      <c r="B2130" s="6" t="s">
        <v>19</v>
      </c>
      <c r="C2130" s="7">
        <v>45808</v>
      </c>
      <c r="D2130" s="7">
        <v>45808</v>
      </c>
      <c r="E2130" s="24">
        <v>8000</v>
      </c>
      <c r="F2130" s="26">
        <f t="shared" si="322"/>
        <v>8000</v>
      </c>
      <c r="G2130" s="8" t="s">
        <v>2615</v>
      </c>
      <c r="H2130" s="8" t="s">
        <v>2616</v>
      </c>
      <c r="I2130" s="8">
        <v>1</v>
      </c>
      <c r="J2130" s="8">
        <v>1</v>
      </c>
      <c r="K2130" s="8">
        <f t="shared" si="323"/>
        <v>0</v>
      </c>
      <c r="L2130" s="6" t="s">
        <v>2617</v>
      </c>
      <c r="M2130" s="7">
        <v>45873</v>
      </c>
      <c r="N2130" s="9">
        <v>0</v>
      </c>
      <c r="O2130" s="6" t="s">
        <v>2618</v>
      </c>
      <c r="P2130" s="54" t="s">
        <v>642</v>
      </c>
      <c r="Q2130" s="54" t="s">
        <v>861</v>
      </c>
      <c r="R2130" s="10" t="s">
        <v>305</v>
      </c>
      <c r="S2130" s="40"/>
      <c r="T2130" s="6" t="s">
        <v>2110</v>
      </c>
      <c r="U2130" s="6"/>
      <c r="V2130" s="47"/>
      <c r="W2130" s="7"/>
      <c r="X2130" s="6"/>
      <c r="Y2130" s="6"/>
      <c r="Z2130" s="6"/>
    </row>
    <row r="2131" spans="1:26" x14ac:dyDescent="0.25">
      <c r="A2131" s="6">
        <f t="shared" si="324"/>
        <v>2130</v>
      </c>
      <c r="B2131" s="6" t="s">
        <v>19</v>
      </c>
      <c r="C2131" s="7">
        <v>45808</v>
      </c>
      <c r="D2131" s="7">
        <v>45808</v>
      </c>
      <c r="E2131" s="24">
        <v>8000</v>
      </c>
      <c r="F2131" s="26">
        <f t="shared" si="322"/>
        <v>8000</v>
      </c>
      <c r="G2131" s="8" t="s">
        <v>2615</v>
      </c>
      <c r="H2131" s="8" t="s">
        <v>2616</v>
      </c>
      <c r="I2131" s="8">
        <v>1</v>
      </c>
      <c r="J2131" s="8">
        <v>1</v>
      </c>
      <c r="K2131" s="8">
        <f t="shared" si="323"/>
        <v>0</v>
      </c>
      <c r="L2131" s="6" t="s">
        <v>2619</v>
      </c>
      <c r="M2131" s="7">
        <v>45840</v>
      </c>
      <c r="N2131" s="9">
        <v>0</v>
      </c>
      <c r="O2131" s="6" t="s">
        <v>2618</v>
      </c>
      <c r="P2131" s="54" t="s">
        <v>2620</v>
      </c>
      <c r="Q2131" s="54" t="s">
        <v>2620</v>
      </c>
      <c r="R2131" s="10" t="s">
        <v>305</v>
      </c>
      <c r="S2131" s="40" t="s">
        <v>2621</v>
      </c>
      <c r="T2131" s="6" t="s">
        <v>2110</v>
      </c>
      <c r="U2131" s="6"/>
      <c r="V2131" s="47"/>
      <c r="W2131" s="7"/>
      <c r="X2131" s="6"/>
      <c r="Y2131" s="6"/>
      <c r="Z2131" s="6"/>
    </row>
    <row r="2132" spans="1:26" x14ac:dyDescent="0.25">
      <c r="A2132" s="6">
        <f t="shared" si="324"/>
        <v>2131</v>
      </c>
      <c r="B2132" s="6" t="s">
        <v>19</v>
      </c>
      <c r="C2132" s="7">
        <v>45808</v>
      </c>
      <c r="D2132" s="7">
        <v>45808</v>
      </c>
      <c r="E2132" s="24">
        <v>8000</v>
      </c>
      <c r="F2132" s="26">
        <f t="shared" si="322"/>
        <v>16000</v>
      </c>
      <c r="G2132" s="8" t="s">
        <v>2615</v>
      </c>
      <c r="H2132" s="8" t="s">
        <v>2616</v>
      </c>
      <c r="I2132" s="8">
        <v>2</v>
      </c>
      <c r="J2132" s="8">
        <v>2</v>
      </c>
      <c r="K2132" s="8">
        <f t="shared" si="323"/>
        <v>0</v>
      </c>
      <c r="L2132" s="6" t="s">
        <v>2622</v>
      </c>
      <c r="M2132" s="7">
        <v>45820</v>
      </c>
      <c r="N2132" s="9">
        <v>0</v>
      </c>
      <c r="O2132" s="6" t="s">
        <v>2623</v>
      </c>
      <c r="P2132" s="54" t="s">
        <v>642</v>
      </c>
      <c r="Q2132" s="54" t="s">
        <v>643</v>
      </c>
      <c r="R2132" s="10" t="s">
        <v>305</v>
      </c>
      <c r="S2132" s="40" t="s">
        <v>2624</v>
      </c>
      <c r="T2132" s="6" t="s">
        <v>2110</v>
      </c>
      <c r="U2132" s="6"/>
      <c r="V2132" s="47"/>
      <c r="W2132" s="7"/>
      <c r="X2132" s="6"/>
      <c r="Y2132" s="6"/>
      <c r="Z2132" s="6"/>
    </row>
    <row r="2133" spans="1:26" x14ac:dyDescent="0.25">
      <c r="A2133" s="6">
        <f t="shared" si="324"/>
        <v>2132</v>
      </c>
      <c r="B2133" s="6" t="s">
        <v>19</v>
      </c>
      <c r="C2133" s="7">
        <v>45808</v>
      </c>
      <c r="D2133" s="7">
        <v>45808</v>
      </c>
      <c r="E2133" s="24">
        <v>8000</v>
      </c>
      <c r="F2133" s="26">
        <f t="shared" si="322"/>
        <v>8000</v>
      </c>
      <c r="G2133" s="8" t="s">
        <v>2625</v>
      </c>
      <c r="H2133" s="8" t="s">
        <v>2626</v>
      </c>
      <c r="I2133" s="8">
        <v>1</v>
      </c>
      <c r="J2133" s="8">
        <v>0</v>
      </c>
      <c r="K2133" s="8">
        <f t="shared" si="323"/>
        <v>1</v>
      </c>
      <c r="L2133" s="6"/>
      <c r="M2133" s="7"/>
      <c r="N2133" s="9"/>
      <c r="O2133" s="6"/>
      <c r="P2133" s="54"/>
      <c r="Q2133" s="54"/>
      <c r="R2133" s="10" t="s">
        <v>305</v>
      </c>
      <c r="S2133" s="40"/>
      <c r="T2133" s="6" t="s">
        <v>2110</v>
      </c>
      <c r="U2133" s="6"/>
      <c r="V2133" s="47"/>
      <c r="W2133" s="7"/>
      <c r="X2133" s="6"/>
      <c r="Y2133" s="6"/>
      <c r="Z2133" s="6"/>
    </row>
    <row r="2134" spans="1:26" x14ac:dyDescent="0.25">
      <c r="A2134" s="6">
        <f t="shared" si="324"/>
        <v>2133</v>
      </c>
      <c r="B2134" s="6" t="s">
        <v>19</v>
      </c>
      <c r="C2134" s="7">
        <v>45808</v>
      </c>
      <c r="D2134" s="7">
        <v>45808</v>
      </c>
      <c r="E2134" s="24">
        <v>8000</v>
      </c>
      <c r="F2134" s="26">
        <f t="shared" si="322"/>
        <v>8000</v>
      </c>
      <c r="G2134" s="8" t="s">
        <v>2627</v>
      </c>
      <c r="H2134" s="8" t="s">
        <v>2628</v>
      </c>
      <c r="I2134" s="8">
        <v>1</v>
      </c>
      <c r="J2134" s="8">
        <v>0</v>
      </c>
      <c r="K2134" s="8">
        <f t="shared" si="323"/>
        <v>1</v>
      </c>
      <c r="L2134" s="6"/>
      <c r="M2134" s="7"/>
      <c r="N2134" s="9"/>
      <c r="O2134" s="6"/>
      <c r="P2134" s="54"/>
      <c r="Q2134" s="54"/>
      <c r="R2134" s="10" t="s">
        <v>305</v>
      </c>
      <c r="S2134" s="40"/>
      <c r="T2134" s="6" t="s">
        <v>2110</v>
      </c>
      <c r="U2134" s="6"/>
      <c r="V2134" s="47"/>
      <c r="W2134" s="7"/>
      <c r="X2134" s="6"/>
      <c r="Y2134" s="6"/>
      <c r="Z2134" s="6"/>
    </row>
    <row r="2135" spans="1:26" x14ac:dyDescent="0.25">
      <c r="A2135" s="6">
        <f t="shared" si="324"/>
        <v>2134</v>
      </c>
      <c r="B2135" s="6" t="s">
        <v>19</v>
      </c>
      <c r="C2135" s="7">
        <v>45808</v>
      </c>
      <c r="D2135" s="7">
        <v>45808</v>
      </c>
      <c r="E2135" s="24">
        <v>8000</v>
      </c>
      <c r="F2135" s="26">
        <f t="shared" si="322"/>
        <v>8000</v>
      </c>
      <c r="G2135" s="8" t="s">
        <v>2627</v>
      </c>
      <c r="H2135" s="8" t="s">
        <v>2628</v>
      </c>
      <c r="I2135" s="8">
        <v>1</v>
      </c>
      <c r="J2135" s="8">
        <v>0</v>
      </c>
      <c r="K2135" s="8">
        <f t="shared" si="323"/>
        <v>1</v>
      </c>
      <c r="L2135" s="6"/>
      <c r="M2135" s="7"/>
      <c r="N2135" s="9"/>
      <c r="O2135" s="6"/>
      <c r="P2135" s="54"/>
      <c r="Q2135" s="54"/>
      <c r="R2135" s="10" t="s">
        <v>305</v>
      </c>
      <c r="S2135" s="40"/>
      <c r="T2135" s="6" t="s">
        <v>2110</v>
      </c>
      <c r="U2135" s="6"/>
      <c r="V2135" s="47"/>
      <c r="W2135" s="7"/>
      <c r="X2135" s="6"/>
      <c r="Y2135" s="6"/>
      <c r="Z2135" s="6"/>
    </row>
    <row r="2136" spans="1:26" x14ac:dyDescent="0.25">
      <c r="A2136" s="6">
        <f t="shared" si="324"/>
        <v>2135</v>
      </c>
      <c r="B2136" s="6" t="s">
        <v>19</v>
      </c>
      <c r="C2136" s="7">
        <v>45808</v>
      </c>
      <c r="D2136" s="7">
        <v>45808</v>
      </c>
      <c r="E2136" s="24">
        <v>2800</v>
      </c>
      <c r="F2136" s="26">
        <f t="shared" si="322"/>
        <v>5600</v>
      </c>
      <c r="G2136" s="8" t="s">
        <v>2629</v>
      </c>
      <c r="H2136" s="8" t="s">
        <v>2630</v>
      </c>
      <c r="I2136" s="8">
        <v>2</v>
      </c>
      <c r="J2136" s="8">
        <v>0</v>
      </c>
      <c r="K2136" s="8">
        <f t="shared" si="323"/>
        <v>2</v>
      </c>
      <c r="L2136" s="6"/>
      <c r="M2136" s="7"/>
      <c r="N2136" s="9"/>
      <c r="O2136" s="6"/>
      <c r="P2136" s="54"/>
      <c r="Q2136" s="54"/>
      <c r="R2136" s="10" t="s">
        <v>305</v>
      </c>
      <c r="S2136" s="40"/>
      <c r="T2136" s="6" t="s">
        <v>2110</v>
      </c>
      <c r="U2136" s="6"/>
      <c r="V2136" s="47"/>
      <c r="W2136" s="7"/>
      <c r="X2136" s="6"/>
      <c r="Y2136" s="6"/>
      <c r="Z2136" s="6"/>
    </row>
    <row r="2137" spans="1:26" x14ac:dyDescent="0.25">
      <c r="A2137" s="6">
        <f t="shared" si="324"/>
        <v>2136</v>
      </c>
      <c r="B2137" s="6" t="s">
        <v>19</v>
      </c>
      <c r="C2137" s="7">
        <v>45808</v>
      </c>
      <c r="D2137" s="7">
        <v>45808</v>
      </c>
      <c r="E2137" s="24">
        <v>13000</v>
      </c>
      <c r="F2137" s="26">
        <f t="shared" si="322"/>
        <v>26000</v>
      </c>
      <c r="G2137" s="8" t="s">
        <v>2631</v>
      </c>
      <c r="H2137" s="8" t="s">
        <v>2632</v>
      </c>
      <c r="I2137" s="8">
        <v>2</v>
      </c>
      <c r="J2137" s="8">
        <v>0</v>
      </c>
      <c r="K2137" s="8">
        <f t="shared" si="323"/>
        <v>2</v>
      </c>
      <c r="L2137" s="6"/>
      <c r="M2137" s="7"/>
      <c r="N2137" s="9"/>
      <c r="O2137" s="6"/>
      <c r="P2137" s="54"/>
      <c r="Q2137" s="54"/>
      <c r="R2137" s="10" t="s">
        <v>305</v>
      </c>
      <c r="S2137" s="40"/>
      <c r="T2137" s="6" t="s">
        <v>2110</v>
      </c>
      <c r="U2137" s="6"/>
      <c r="V2137" s="47"/>
      <c r="W2137" s="7"/>
      <c r="X2137" s="6"/>
      <c r="Y2137" s="6"/>
      <c r="Z2137" s="6"/>
    </row>
    <row r="2138" spans="1:26" x14ac:dyDescent="0.25">
      <c r="A2138" s="6">
        <f t="shared" si="324"/>
        <v>2137</v>
      </c>
      <c r="B2138" s="6" t="s">
        <v>19</v>
      </c>
      <c r="C2138" s="7">
        <v>45808</v>
      </c>
      <c r="D2138" s="7">
        <v>45808</v>
      </c>
      <c r="E2138" s="24">
        <v>13000</v>
      </c>
      <c r="F2138" s="26">
        <f t="shared" si="322"/>
        <v>52000</v>
      </c>
      <c r="G2138" s="8" t="s">
        <v>2631</v>
      </c>
      <c r="H2138" s="8" t="s">
        <v>2632</v>
      </c>
      <c r="I2138" s="8">
        <v>4</v>
      </c>
      <c r="J2138" s="8">
        <v>0</v>
      </c>
      <c r="K2138" s="8">
        <f t="shared" si="323"/>
        <v>4</v>
      </c>
      <c r="L2138" s="6"/>
      <c r="M2138" s="7"/>
      <c r="N2138" s="9"/>
      <c r="O2138" s="6"/>
      <c r="P2138" s="54"/>
      <c r="Q2138" s="54"/>
      <c r="R2138" s="10" t="s">
        <v>305</v>
      </c>
      <c r="S2138" s="40"/>
      <c r="T2138" s="6" t="s">
        <v>2110</v>
      </c>
      <c r="U2138" s="6"/>
      <c r="V2138" s="47"/>
      <c r="W2138" s="7"/>
      <c r="X2138" s="6"/>
      <c r="Y2138" s="6"/>
      <c r="Z2138" s="6"/>
    </row>
    <row r="2139" spans="1:26" x14ac:dyDescent="0.25">
      <c r="A2139" s="6">
        <f t="shared" si="324"/>
        <v>2138</v>
      </c>
      <c r="B2139" s="6" t="s">
        <v>19</v>
      </c>
      <c r="C2139" s="7">
        <v>45808</v>
      </c>
      <c r="D2139" s="7">
        <v>45808</v>
      </c>
      <c r="E2139" s="24">
        <v>8500</v>
      </c>
      <c r="F2139" s="26">
        <f t="shared" si="322"/>
        <v>17000</v>
      </c>
      <c r="G2139" s="8" t="s">
        <v>2633</v>
      </c>
      <c r="H2139" s="8" t="s">
        <v>2634</v>
      </c>
      <c r="I2139" s="8">
        <v>2</v>
      </c>
      <c r="J2139" s="8">
        <v>2</v>
      </c>
      <c r="K2139" s="8">
        <f t="shared" si="323"/>
        <v>0</v>
      </c>
      <c r="L2139" s="6" t="s">
        <v>2635</v>
      </c>
      <c r="M2139" s="7">
        <v>45808</v>
      </c>
      <c r="N2139" s="9">
        <v>0</v>
      </c>
      <c r="O2139" s="6" t="s">
        <v>2635</v>
      </c>
      <c r="P2139" s="54"/>
      <c r="Q2139" s="54"/>
      <c r="R2139" s="10" t="s">
        <v>305</v>
      </c>
      <c r="S2139" s="40" t="s">
        <v>2635</v>
      </c>
      <c r="T2139" s="6" t="s">
        <v>2110</v>
      </c>
      <c r="U2139" s="6"/>
      <c r="V2139" s="47"/>
      <c r="W2139" s="7"/>
      <c r="X2139" s="6"/>
      <c r="Y2139" s="6"/>
      <c r="Z2139" s="6"/>
    </row>
    <row r="2140" spans="1:26" x14ac:dyDescent="0.25">
      <c r="A2140" s="6">
        <f t="shared" si="324"/>
        <v>2139</v>
      </c>
      <c r="B2140" s="6" t="s">
        <v>19</v>
      </c>
      <c r="C2140" s="7">
        <v>45808</v>
      </c>
      <c r="D2140" s="7">
        <v>45808</v>
      </c>
      <c r="E2140" s="24">
        <v>9000</v>
      </c>
      <c r="F2140" s="26">
        <f t="shared" si="322"/>
        <v>27000</v>
      </c>
      <c r="G2140" s="8" t="s">
        <v>2636</v>
      </c>
      <c r="H2140" s="8" t="s">
        <v>2637</v>
      </c>
      <c r="I2140" s="8">
        <v>3</v>
      </c>
      <c r="J2140" s="8">
        <v>3</v>
      </c>
      <c r="K2140" s="8">
        <f t="shared" si="323"/>
        <v>0</v>
      </c>
      <c r="L2140" s="6" t="s">
        <v>2635</v>
      </c>
      <c r="M2140" s="7">
        <v>45838</v>
      </c>
      <c r="N2140" s="9">
        <v>0</v>
      </c>
      <c r="O2140" s="6" t="s">
        <v>2635</v>
      </c>
      <c r="P2140" s="54"/>
      <c r="Q2140" s="54"/>
      <c r="R2140" s="10" t="s">
        <v>305</v>
      </c>
      <c r="S2140" s="40" t="s">
        <v>2635</v>
      </c>
      <c r="T2140" s="6" t="s">
        <v>2110</v>
      </c>
      <c r="U2140" s="6"/>
      <c r="V2140" s="47"/>
      <c r="W2140" s="7"/>
      <c r="X2140" s="6"/>
      <c r="Y2140" s="6"/>
      <c r="Z2140" s="6"/>
    </row>
    <row r="2141" spans="1:26" x14ac:dyDescent="0.25">
      <c r="A2141" s="6">
        <f t="shared" si="324"/>
        <v>2140</v>
      </c>
      <c r="B2141" s="6" t="s">
        <v>19</v>
      </c>
      <c r="C2141" s="7">
        <v>45808</v>
      </c>
      <c r="D2141" s="7">
        <v>45808</v>
      </c>
      <c r="E2141" s="24">
        <v>8500</v>
      </c>
      <c r="F2141" s="26">
        <f t="shared" si="322"/>
        <v>25500</v>
      </c>
      <c r="G2141" s="8" t="s">
        <v>2633</v>
      </c>
      <c r="H2141" s="8" t="s">
        <v>2634</v>
      </c>
      <c r="I2141" s="8">
        <v>3</v>
      </c>
      <c r="J2141" s="8">
        <v>0</v>
      </c>
      <c r="K2141" s="8">
        <f t="shared" si="323"/>
        <v>3</v>
      </c>
      <c r="L2141" s="6"/>
      <c r="M2141" s="7"/>
      <c r="N2141" s="9"/>
      <c r="O2141" s="6"/>
      <c r="P2141" s="54"/>
      <c r="Q2141" s="54"/>
      <c r="R2141" s="10" t="s">
        <v>305</v>
      </c>
      <c r="S2141" s="40"/>
      <c r="T2141" s="6" t="s">
        <v>2110</v>
      </c>
      <c r="U2141" s="6"/>
      <c r="V2141" s="47"/>
      <c r="W2141" s="7"/>
      <c r="X2141" s="6"/>
      <c r="Y2141" s="6"/>
      <c r="Z2141" s="6"/>
    </row>
    <row r="2142" spans="1:26" x14ac:dyDescent="0.25">
      <c r="A2142" s="6">
        <f t="shared" si="324"/>
        <v>2141</v>
      </c>
      <c r="B2142" s="6" t="s">
        <v>19</v>
      </c>
      <c r="C2142" s="7">
        <v>45808</v>
      </c>
      <c r="D2142" s="7">
        <v>45808</v>
      </c>
      <c r="E2142" s="24">
        <v>6500</v>
      </c>
      <c r="F2142" s="26">
        <f t="shared" si="322"/>
        <v>6500</v>
      </c>
      <c r="G2142" s="8" t="s">
        <v>2638</v>
      </c>
      <c r="H2142" s="8" t="s">
        <v>2639</v>
      </c>
      <c r="I2142" s="8">
        <v>1</v>
      </c>
      <c r="J2142" s="8">
        <v>0</v>
      </c>
      <c r="K2142" s="8">
        <f t="shared" si="323"/>
        <v>1</v>
      </c>
      <c r="L2142" s="6"/>
      <c r="M2142" s="7"/>
      <c r="N2142" s="9"/>
      <c r="O2142" s="6"/>
      <c r="P2142" s="54"/>
      <c r="Q2142" s="54"/>
      <c r="R2142" s="10" t="s">
        <v>305</v>
      </c>
      <c r="S2142" s="40"/>
      <c r="T2142" s="6" t="s">
        <v>2110</v>
      </c>
      <c r="U2142" s="6"/>
      <c r="V2142" s="47"/>
      <c r="W2142" s="7"/>
      <c r="X2142" s="6"/>
      <c r="Y2142" s="6"/>
      <c r="Z2142" s="6"/>
    </row>
    <row r="2143" spans="1:26" x14ac:dyDescent="0.25">
      <c r="A2143" s="6">
        <f t="shared" si="324"/>
        <v>2142</v>
      </c>
      <c r="B2143" s="6" t="s">
        <v>19</v>
      </c>
      <c r="C2143" s="7">
        <v>45808</v>
      </c>
      <c r="D2143" s="7">
        <v>45808</v>
      </c>
      <c r="E2143" s="24">
        <v>8600</v>
      </c>
      <c r="F2143" s="26">
        <f t="shared" si="322"/>
        <v>8600</v>
      </c>
      <c r="G2143" s="8" t="s">
        <v>2640</v>
      </c>
      <c r="H2143" s="8" t="s">
        <v>2641</v>
      </c>
      <c r="I2143" s="8">
        <v>1</v>
      </c>
      <c r="J2143" s="8">
        <v>0</v>
      </c>
      <c r="K2143" s="8">
        <f t="shared" si="323"/>
        <v>1</v>
      </c>
      <c r="L2143" s="6"/>
      <c r="M2143" s="7"/>
      <c r="N2143" s="9"/>
      <c r="O2143" s="6"/>
      <c r="P2143" s="54"/>
      <c r="Q2143" s="54"/>
      <c r="R2143" s="10" t="s">
        <v>305</v>
      </c>
      <c r="S2143" s="40"/>
      <c r="T2143" s="6" t="s">
        <v>2110</v>
      </c>
      <c r="U2143" s="6"/>
      <c r="V2143" s="47"/>
      <c r="W2143" s="7"/>
      <c r="X2143" s="6"/>
      <c r="Y2143" s="6"/>
      <c r="Z2143" s="6"/>
    </row>
    <row r="2144" spans="1:26" x14ac:dyDescent="0.25">
      <c r="A2144" s="6">
        <f t="shared" si="324"/>
        <v>2143</v>
      </c>
      <c r="B2144" s="6" t="s">
        <v>19</v>
      </c>
      <c r="C2144" s="7">
        <v>45808</v>
      </c>
      <c r="D2144" s="7">
        <v>45808</v>
      </c>
      <c r="E2144" s="24">
        <v>8500</v>
      </c>
      <c r="F2144" s="26">
        <f t="shared" si="322"/>
        <v>34000</v>
      </c>
      <c r="G2144" s="8" t="s">
        <v>2642</v>
      </c>
      <c r="H2144" s="8" t="s">
        <v>2643</v>
      </c>
      <c r="I2144" s="8">
        <v>4</v>
      </c>
      <c r="J2144" s="8">
        <v>0</v>
      </c>
      <c r="K2144" s="8">
        <f t="shared" si="323"/>
        <v>4</v>
      </c>
      <c r="L2144" s="6"/>
      <c r="M2144" s="7"/>
      <c r="N2144" s="9"/>
      <c r="O2144" s="6"/>
      <c r="P2144" s="54"/>
      <c r="Q2144" s="54"/>
      <c r="R2144" s="10" t="s">
        <v>305</v>
      </c>
      <c r="S2144" s="40"/>
      <c r="T2144" s="6" t="s">
        <v>2110</v>
      </c>
      <c r="U2144" s="6"/>
      <c r="V2144" s="47"/>
      <c r="W2144" s="7"/>
      <c r="X2144" s="6"/>
      <c r="Y2144" s="6"/>
      <c r="Z2144" s="6"/>
    </row>
    <row r="2145" spans="1:26" x14ac:dyDescent="0.25">
      <c r="A2145" s="6">
        <f t="shared" si="324"/>
        <v>2144</v>
      </c>
      <c r="B2145" s="6" t="s">
        <v>19</v>
      </c>
      <c r="C2145" s="7">
        <v>45808</v>
      </c>
      <c r="D2145" s="7">
        <v>45808</v>
      </c>
      <c r="E2145" s="24">
        <v>8500</v>
      </c>
      <c r="F2145" s="26">
        <f t="shared" si="322"/>
        <v>17000</v>
      </c>
      <c r="G2145" s="8" t="s">
        <v>2642</v>
      </c>
      <c r="H2145" s="8" t="s">
        <v>2643</v>
      </c>
      <c r="I2145" s="8">
        <v>2</v>
      </c>
      <c r="J2145" s="8">
        <v>0</v>
      </c>
      <c r="K2145" s="8">
        <f t="shared" si="323"/>
        <v>2</v>
      </c>
      <c r="L2145" s="6"/>
      <c r="M2145" s="7"/>
      <c r="N2145" s="9"/>
      <c r="O2145" s="6"/>
      <c r="P2145" s="54"/>
      <c r="Q2145" s="54"/>
      <c r="R2145" s="10" t="s">
        <v>305</v>
      </c>
      <c r="S2145" s="40"/>
      <c r="T2145" s="6" t="s">
        <v>2110</v>
      </c>
      <c r="U2145" s="6"/>
      <c r="V2145" s="47"/>
      <c r="W2145" s="7"/>
      <c r="X2145" s="6"/>
      <c r="Y2145" s="6"/>
      <c r="Z2145" s="6"/>
    </row>
    <row r="2146" spans="1:26" x14ac:dyDescent="0.25">
      <c r="A2146" s="6">
        <f t="shared" si="324"/>
        <v>2145</v>
      </c>
      <c r="B2146" s="6" t="s">
        <v>19</v>
      </c>
      <c r="C2146" s="7">
        <v>45808</v>
      </c>
      <c r="D2146" s="7">
        <v>45808</v>
      </c>
      <c r="E2146" s="24">
        <v>8500</v>
      </c>
      <c r="F2146" s="26">
        <f t="shared" si="322"/>
        <v>17000</v>
      </c>
      <c r="G2146" s="8" t="s">
        <v>2644</v>
      </c>
      <c r="H2146" s="8" t="s">
        <v>2645</v>
      </c>
      <c r="I2146" s="8">
        <v>2</v>
      </c>
      <c r="J2146" s="8">
        <v>0</v>
      </c>
      <c r="K2146" s="8">
        <f t="shared" si="323"/>
        <v>2</v>
      </c>
      <c r="L2146" s="6"/>
      <c r="M2146" s="7"/>
      <c r="N2146" s="9"/>
      <c r="O2146" s="6"/>
      <c r="P2146" s="54"/>
      <c r="Q2146" s="54"/>
      <c r="R2146" s="10" t="s">
        <v>305</v>
      </c>
      <c r="S2146" s="40"/>
      <c r="T2146" s="6" t="s">
        <v>2110</v>
      </c>
      <c r="U2146" s="6"/>
      <c r="V2146" s="47"/>
      <c r="W2146" s="7"/>
      <c r="X2146" s="6"/>
      <c r="Y2146" s="6"/>
      <c r="Z2146" s="6"/>
    </row>
    <row r="2147" spans="1:26" x14ac:dyDescent="0.25">
      <c r="A2147" s="6">
        <f t="shared" si="324"/>
        <v>2146</v>
      </c>
      <c r="B2147" s="6" t="s">
        <v>19</v>
      </c>
      <c r="C2147" s="7">
        <v>45808</v>
      </c>
      <c r="D2147" s="7">
        <v>45808</v>
      </c>
      <c r="E2147" s="24">
        <v>9800</v>
      </c>
      <c r="F2147" s="26">
        <f t="shared" si="322"/>
        <v>9800</v>
      </c>
      <c r="G2147" s="8" t="s">
        <v>2646</v>
      </c>
      <c r="H2147" s="8" t="s">
        <v>2647</v>
      </c>
      <c r="I2147" s="8">
        <v>1</v>
      </c>
      <c r="J2147" s="8">
        <v>1</v>
      </c>
      <c r="K2147" s="8">
        <f t="shared" si="323"/>
        <v>0</v>
      </c>
      <c r="L2147" s="6"/>
      <c r="M2147" s="7"/>
      <c r="N2147" s="9"/>
      <c r="O2147" s="6" t="s">
        <v>2612</v>
      </c>
      <c r="P2147" s="54"/>
      <c r="Q2147" s="54"/>
      <c r="R2147" s="10" t="s">
        <v>305</v>
      </c>
      <c r="S2147" s="40"/>
      <c r="T2147" s="6" t="s">
        <v>2110</v>
      </c>
      <c r="U2147" s="6"/>
      <c r="V2147" s="47"/>
      <c r="W2147" s="7"/>
      <c r="X2147" s="6"/>
      <c r="Y2147" s="6"/>
      <c r="Z2147" s="6"/>
    </row>
    <row r="2148" spans="1:26" x14ac:dyDescent="0.25">
      <c r="A2148" s="6">
        <f t="shared" si="324"/>
        <v>2147</v>
      </c>
      <c r="B2148" s="6" t="s">
        <v>19</v>
      </c>
      <c r="C2148" s="7">
        <v>45808</v>
      </c>
      <c r="D2148" s="7">
        <v>45808</v>
      </c>
      <c r="E2148" s="24">
        <v>9800</v>
      </c>
      <c r="F2148" s="26">
        <f t="shared" si="322"/>
        <v>9800</v>
      </c>
      <c r="G2148" s="8" t="s">
        <v>2648</v>
      </c>
      <c r="H2148" s="8" t="s">
        <v>2649</v>
      </c>
      <c r="I2148" s="8">
        <v>1</v>
      </c>
      <c r="J2148" s="8">
        <v>1</v>
      </c>
      <c r="K2148" s="8">
        <f t="shared" si="323"/>
        <v>0</v>
      </c>
      <c r="L2148" s="6"/>
      <c r="M2148" s="7"/>
      <c r="N2148" s="9"/>
      <c r="O2148" s="6" t="s">
        <v>2612</v>
      </c>
      <c r="P2148" s="54"/>
      <c r="Q2148" s="54"/>
      <c r="R2148" s="10" t="s">
        <v>305</v>
      </c>
      <c r="S2148" s="40"/>
      <c r="T2148" s="6" t="s">
        <v>2110</v>
      </c>
      <c r="U2148" s="6"/>
      <c r="V2148" s="47"/>
      <c r="W2148" s="7"/>
      <c r="X2148" s="6"/>
      <c r="Y2148" s="6"/>
      <c r="Z2148" s="6"/>
    </row>
    <row r="2149" spans="1:26" x14ac:dyDescent="0.25">
      <c r="A2149" s="6">
        <f t="shared" si="324"/>
        <v>2148</v>
      </c>
      <c r="B2149" s="6" t="s">
        <v>2650</v>
      </c>
      <c r="C2149" s="7">
        <v>45840</v>
      </c>
      <c r="D2149" s="7">
        <v>45846</v>
      </c>
      <c r="E2149" s="24">
        <v>30000</v>
      </c>
      <c r="F2149" s="26">
        <f t="shared" si="322"/>
        <v>30000</v>
      </c>
      <c r="G2149" s="8" t="s">
        <v>2651</v>
      </c>
      <c r="H2149" s="8" t="s">
        <v>2652</v>
      </c>
      <c r="I2149" s="8">
        <v>1</v>
      </c>
      <c r="J2149" s="8">
        <v>1</v>
      </c>
      <c r="K2149" s="8">
        <f t="shared" si="323"/>
        <v>0</v>
      </c>
      <c r="L2149" s="6" t="s">
        <v>2653</v>
      </c>
      <c r="M2149" s="7">
        <v>45848</v>
      </c>
      <c r="N2149" s="9">
        <v>38000</v>
      </c>
      <c r="O2149" s="6" t="s">
        <v>22</v>
      </c>
      <c r="P2149" s="54" t="s">
        <v>642</v>
      </c>
      <c r="Q2149" s="54" t="s">
        <v>643</v>
      </c>
      <c r="R2149" s="10" t="s">
        <v>305</v>
      </c>
      <c r="S2149" s="40"/>
      <c r="T2149" s="6" t="s">
        <v>2110</v>
      </c>
      <c r="U2149" s="6"/>
      <c r="V2149" s="47"/>
      <c r="W2149" s="7"/>
      <c r="X2149" s="6"/>
      <c r="Y2149" s="6"/>
      <c r="Z2149" s="6"/>
    </row>
    <row r="2150" spans="1:26" x14ac:dyDescent="0.25">
      <c r="A2150" s="6">
        <f t="shared" si="324"/>
        <v>2149</v>
      </c>
      <c r="B2150" s="6" t="s">
        <v>2650</v>
      </c>
      <c r="C2150" s="7">
        <v>45840</v>
      </c>
      <c r="D2150" s="7">
        <v>45846</v>
      </c>
      <c r="E2150" s="24">
        <v>28000</v>
      </c>
      <c r="F2150" s="26">
        <f t="shared" si="322"/>
        <v>28000</v>
      </c>
      <c r="G2150" s="8" t="s">
        <v>2654</v>
      </c>
      <c r="H2150" s="8" t="s">
        <v>2655</v>
      </c>
      <c r="I2150" s="8">
        <v>1</v>
      </c>
      <c r="J2150" s="8">
        <v>1</v>
      </c>
      <c r="K2150" s="8">
        <f t="shared" si="323"/>
        <v>0</v>
      </c>
      <c r="L2150" s="6" t="s">
        <v>2653</v>
      </c>
      <c r="M2150" s="7">
        <v>45848</v>
      </c>
      <c r="N2150" s="9">
        <v>37000</v>
      </c>
      <c r="O2150" s="6" t="s">
        <v>22</v>
      </c>
      <c r="P2150" s="54" t="s">
        <v>642</v>
      </c>
      <c r="Q2150" s="54" t="s">
        <v>643</v>
      </c>
      <c r="R2150" s="10" t="s">
        <v>305</v>
      </c>
      <c r="S2150" s="40"/>
      <c r="T2150" s="6" t="s">
        <v>2110</v>
      </c>
      <c r="U2150" s="6"/>
      <c r="V2150" s="47"/>
      <c r="W2150" s="7"/>
      <c r="X2150" s="6"/>
      <c r="Y2150" s="6"/>
      <c r="Z2150" s="6"/>
    </row>
    <row r="2151" spans="1:26" x14ac:dyDescent="0.25">
      <c r="A2151" s="6">
        <f t="shared" si="324"/>
        <v>2150</v>
      </c>
      <c r="B2151" s="6" t="s">
        <v>2656</v>
      </c>
      <c r="C2151" s="7">
        <v>45855</v>
      </c>
      <c r="D2151" s="7">
        <v>45862</v>
      </c>
      <c r="E2151" s="24">
        <v>30000</v>
      </c>
      <c r="F2151" s="26">
        <f t="shared" si="322"/>
        <v>30000</v>
      </c>
      <c r="G2151" s="8" t="s">
        <v>2657</v>
      </c>
      <c r="H2151" s="8" t="s">
        <v>2658</v>
      </c>
      <c r="I2151" s="8">
        <v>1</v>
      </c>
      <c r="J2151" s="8">
        <v>1</v>
      </c>
      <c r="K2151" s="8">
        <f t="shared" si="323"/>
        <v>0</v>
      </c>
      <c r="L2151" s="6" t="s">
        <v>2659</v>
      </c>
      <c r="M2151" s="7">
        <v>45866</v>
      </c>
      <c r="N2151" s="9">
        <v>38000</v>
      </c>
      <c r="O2151" s="6" t="s">
        <v>22</v>
      </c>
      <c r="P2151" s="54" t="s">
        <v>642</v>
      </c>
      <c r="Q2151" s="54" t="s">
        <v>643</v>
      </c>
      <c r="R2151" s="10" t="s">
        <v>305</v>
      </c>
      <c r="S2151" s="40"/>
      <c r="T2151" s="6" t="s">
        <v>2110</v>
      </c>
      <c r="U2151" s="6"/>
      <c r="V2151" s="47"/>
      <c r="W2151" s="7"/>
      <c r="X2151" s="6"/>
      <c r="Y2151" s="6"/>
      <c r="Z2151" s="6"/>
    </row>
    <row r="2152" spans="1:26" x14ac:dyDescent="0.25">
      <c r="A2152" s="6">
        <f t="shared" si="324"/>
        <v>2151</v>
      </c>
      <c r="B2152" s="6" t="s">
        <v>2656</v>
      </c>
      <c r="C2152" s="7">
        <v>45855</v>
      </c>
      <c r="D2152" s="7">
        <v>45862</v>
      </c>
      <c r="E2152" s="24">
        <v>7920</v>
      </c>
      <c r="F2152" s="26">
        <f t="shared" si="322"/>
        <v>15840</v>
      </c>
      <c r="G2152" s="8" t="s">
        <v>2660</v>
      </c>
      <c r="H2152" s="8" t="s">
        <v>2661</v>
      </c>
      <c r="I2152" s="8">
        <v>2</v>
      </c>
      <c r="J2152" s="8">
        <v>2</v>
      </c>
      <c r="K2152" s="8">
        <f t="shared" si="323"/>
        <v>0</v>
      </c>
      <c r="L2152" s="6" t="s">
        <v>2662</v>
      </c>
      <c r="M2152" s="7">
        <v>45866</v>
      </c>
      <c r="N2152" s="9">
        <v>23400</v>
      </c>
      <c r="O2152" s="6" t="s">
        <v>22</v>
      </c>
      <c r="P2152" s="54" t="s">
        <v>642</v>
      </c>
      <c r="Q2152" s="54" t="s">
        <v>643</v>
      </c>
      <c r="R2152" s="10" t="s">
        <v>305</v>
      </c>
      <c r="S2152" s="40"/>
      <c r="T2152" s="6" t="s">
        <v>2110</v>
      </c>
      <c r="U2152" s="6"/>
      <c r="V2152" s="47"/>
      <c r="W2152" s="7"/>
      <c r="X2152" s="6"/>
      <c r="Y2152" s="6"/>
      <c r="Z2152" s="6"/>
    </row>
    <row r="2153" spans="1:26" x14ac:dyDescent="0.25">
      <c r="A2153" s="6">
        <f t="shared" si="324"/>
        <v>2152</v>
      </c>
      <c r="B2153" s="6" t="s">
        <v>2663</v>
      </c>
      <c r="C2153" s="7">
        <v>45855</v>
      </c>
      <c r="D2153" s="7">
        <v>45862</v>
      </c>
      <c r="E2153" s="24">
        <v>7920</v>
      </c>
      <c r="F2153" s="26">
        <f t="shared" si="322"/>
        <v>15840</v>
      </c>
      <c r="G2153" s="8" t="s">
        <v>2660</v>
      </c>
      <c r="H2153" s="8" t="s">
        <v>2661</v>
      </c>
      <c r="I2153" s="8">
        <v>2</v>
      </c>
      <c r="J2153" s="8">
        <v>2</v>
      </c>
      <c r="K2153" s="8">
        <f t="shared" si="323"/>
        <v>0</v>
      </c>
      <c r="L2153" s="6" t="s">
        <v>2664</v>
      </c>
      <c r="M2153" s="7">
        <v>45869</v>
      </c>
      <c r="N2153" s="9">
        <v>19008</v>
      </c>
      <c r="O2153" s="6" t="s">
        <v>55</v>
      </c>
      <c r="P2153" s="54" t="s">
        <v>642</v>
      </c>
      <c r="Q2153" s="54" t="s">
        <v>643</v>
      </c>
      <c r="R2153" s="10" t="s">
        <v>305</v>
      </c>
      <c r="S2153" s="40" t="s">
        <v>2665</v>
      </c>
      <c r="T2153" s="6" t="s">
        <v>2110</v>
      </c>
      <c r="U2153" s="6"/>
      <c r="V2153" s="47"/>
      <c r="W2153" s="7"/>
      <c r="X2153" s="6"/>
      <c r="Y2153" s="6"/>
      <c r="Z2153" s="6"/>
    </row>
    <row r="2154" spans="1:26" x14ac:dyDescent="0.25">
      <c r="A2154" s="6">
        <f t="shared" si="324"/>
        <v>2153</v>
      </c>
      <c r="B2154" s="6" t="s">
        <v>2663</v>
      </c>
      <c r="C2154" s="7">
        <v>45855</v>
      </c>
      <c r="D2154" s="7">
        <v>45862</v>
      </c>
      <c r="E2154" s="24">
        <v>9400</v>
      </c>
      <c r="F2154" s="26">
        <f t="shared" si="322"/>
        <v>18800</v>
      </c>
      <c r="G2154" s="8" t="s">
        <v>2666</v>
      </c>
      <c r="H2154" s="8" t="s">
        <v>2667</v>
      </c>
      <c r="I2154" s="8">
        <v>2</v>
      </c>
      <c r="J2154" s="8">
        <v>2</v>
      </c>
      <c r="K2154" s="8">
        <f t="shared" si="323"/>
        <v>0</v>
      </c>
      <c r="L2154" s="6" t="s">
        <v>2664</v>
      </c>
      <c r="M2154" s="7">
        <v>45869</v>
      </c>
      <c r="N2154" s="9">
        <v>22559.94</v>
      </c>
      <c r="O2154" s="6" t="s">
        <v>55</v>
      </c>
      <c r="P2154" s="54" t="s">
        <v>642</v>
      </c>
      <c r="Q2154" s="54" t="s">
        <v>643</v>
      </c>
      <c r="R2154" s="10" t="s">
        <v>305</v>
      </c>
      <c r="S2154" s="40" t="s">
        <v>2665</v>
      </c>
      <c r="T2154" s="6" t="s">
        <v>2110</v>
      </c>
      <c r="U2154" s="6"/>
      <c r="V2154" s="47"/>
      <c r="W2154" s="7"/>
      <c r="X2154" s="6"/>
      <c r="Y2154" s="6"/>
      <c r="Z2154" s="6"/>
    </row>
    <row r="2155" spans="1:26" x14ac:dyDescent="0.25">
      <c r="A2155" s="6">
        <f t="shared" si="324"/>
        <v>2154</v>
      </c>
      <c r="B2155" s="6" t="s">
        <v>2663</v>
      </c>
      <c r="C2155" s="7">
        <v>45855</v>
      </c>
      <c r="D2155" s="7">
        <v>45862</v>
      </c>
      <c r="E2155" s="24">
        <v>9500</v>
      </c>
      <c r="F2155" s="26">
        <f t="shared" si="322"/>
        <v>9500</v>
      </c>
      <c r="G2155" s="8" t="s">
        <v>2668</v>
      </c>
      <c r="H2155" s="8" t="s">
        <v>2669</v>
      </c>
      <c r="I2155" s="8">
        <v>1</v>
      </c>
      <c r="J2155" s="8">
        <v>1</v>
      </c>
      <c r="K2155" s="8">
        <f t="shared" si="323"/>
        <v>0</v>
      </c>
      <c r="L2155" s="6" t="s">
        <v>2670</v>
      </c>
      <c r="M2155" s="7">
        <v>45866</v>
      </c>
      <c r="N2155" s="9">
        <v>17100</v>
      </c>
      <c r="O2155" s="6" t="s">
        <v>22</v>
      </c>
      <c r="P2155" s="54" t="s">
        <v>642</v>
      </c>
      <c r="Q2155" s="54" t="s">
        <v>643</v>
      </c>
      <c r="R2155" s="10" t="s">
        <v>305</v>
      </c>
      <c r="S2155" s="40"/>
      <c r="T2155" s="6" t="s">
        <v>2110</v>
      </c>
      <c r="U2155" s="6"/>
      <c r="V2155" s="47"/>
      <c r="W2155" s="7"/>
      <c r="X2155" s="6"/>
      <c r="Y2155" s="6"/>
      <c r="Z2155" s="6"/>
    </row>
    <row r="2156" spans="1:26" x14ac:dyDescent="0.25">
      <c r="A2156" s="6">
        <f t="shared" si="324"/>
        <v>2155</v>
      </c>
      <c r="B2156" s="6" t="s">
        <v>2671</v>
      </c>
      <c r="C2156" s="7">
        <v>45863</v>
      </c>
      <c r="D2156" s="7">
        <v>45873</v>
      </c>
      <c r="E2156" s="24">
        <v>7000</v>
      </c>
      <c r="F2156" s="26">
        <f t="shared" si="322"/>
        <v>14000</v>
      </c>
      <c r="G2156" s="8" t="s">
        <v>2672</v>
      </c>
      <c r="H2156" s="8" t="s">
        <v>2673</v>
      </c>
      <c r="I2156" s="8">
        <v>2</v>
      </c>
      <c r="J2156" s="8">
        <v>2</v>
      </c>
      <c r="K2156" s="8">
        <f t="shared" si="323"/>
        <v>0</v>
      </c>
      <c r="L2156" s="6" t="s">
        <v>2674</v>
      </c>
      <c r="M2156" s="7">
        <v>45877</v>
      </c>
      <c r="N2156" s="9">
        <v>16200</v>
      </c>
      <c r="O2156" s="6" t="s">
        <v>22</v>
      </c>
      <c r="P2156" s="54" t="s">
        <v>642</v>
      </c>
      <c r="Q2156" s="54" t="s">
        <v>643</v>
      </c>
      <c r="R2156" s="10" t="s">
        <v>305</v>
      </c>
      <c r="S2156" s="40"/>
      <c r="T2156" s="6" t="s">
        <v>2110</v>
      </c>
      <c r="U2156" s="6"/>
      <c r="V2156" s="47"/>
      <c r="W2156" s="7"/>
      <c r="X2156" s="6"/>
      <c r="Y2156" s="6"/>
      <c r="Z2156" s="6"/>
    </row>
    <row r="2157" spans="1:26" x14ac:dyDescent="0.25">
      <c r="A2157" s="6">
        <f t="shared" si="324"/>
        <v>2156</v>
      </c>
      <c r="B2157" s="6" t="s">
        <v>2675</v>
      </c>
      <c r="C2157" s="7">
        <v>45868</v>
      </c>
      <c r="D2157" s="7">
        <v>45873</v>
      </c>
      <c r="E2157" s="24">
        <v>9000</v>
      </c>
      <c r="F2157" s="26">
        <f t="shared" si="322"/>
        <v>9000</v>
      </c>
      <c r="G2157" s="8" t="s">
        <v>2636</v>
      </c>
      <c r="H2157" s="8" t="s">
        <v>2676</v>
      </c>
      <c r="I2157" s="8">
        <v>1</v>
      </c>
      <c r="J2157" s="8"/>
      <c r="K2157" s="8">
        <f t="shared" si="323"/>
        <v>1</v>
      </c>
      <c r="L2157" s="6"/>
      <c r="M2157" s="7"/>
      <c r="N2157" s="9"/>
      <c r="O2157" s="6"/>
      <c r="P2157" s="54"/>
      <c r="Q2157" s="54"/>
      <c r="R2157" s="10" t="s">
        <v>305</v>
      </c>
      <c r="S2157" s="40"/>
      <c r="T2157" s="6" t="s">
        <v>2110</v>
      </c>
      <c r="U2157" s="6"/>
      <c r="V2157" s="47"/>
      <c r="W2157" s="7"/>
      <c r="X2157" s="6"/>
      <c r="Y2157" s="6"/>
      <c r="Z2157" s="6"/>
    </row>
    <row r="2158" spans="1:26" x14ac:dyDescent="0.25">
      <c r="A2158" s="6">
        <f t="shared" si="324"/>
        <v>2157</v>
      </c>
      <c r="B2158" s="6" t="s">
        <v>2677</v>
      </c>
      <c r="C2158" s="7">
        <v>45869</v>
      </c>
      <c r="D2158" s="7">
        <v>45875</v>
      </c>
      <c r="E2158" s="24">
        <v>16000</v>
      </c>
      <c r="F2158" s="26">
        <f t="shared" si="322"/>
        <v>16000</v>
      </c>
      <c r="G2158" s="8" t="s">
        <v>2678</v>
      </c>
      <c r="H2158" s="8" t="s">
        <v>2679</v>
      </c>
      <c r="I2158" s="8">
        <v>1</v>
      </c>
      <c r="J2158" s="8">
        <v>1</v>
      </c>
      <c r="K2158" s="8">
        <f t="shared" si="323"/>
        <v>0</v>
      </c>
      <c r="L2158" s="6" t="s">
        <v>2680</v>
      </c>
      <c r="M2158" s="7">
        <v>45877</v>
      </c>
      <c r="N2158" s="9">
        <v>18200</v>
      </c>
      <c r="O2158" s="6" t="s">
        <v>2681</v>
      </c>
      <c r="P2158" s="54" t="s">
        <v>642</v>
      </c>
      <c r="Q2158" s="54" t="s">
        <v>643</v>
      </c>
      <c r="R2158" s="10" t="s">
        <v>305</v>
      </c>
      <c r="S2158" s="40"/>
      <c r="T2158" s="6" t="s">
        <v>2110</v>
      </c>
      <c r="U2158" s="6"/>
      <c r="V2158" s="47"/>
      <c r="W2158" s="7"/>
      <c r="X2158" s="6"/>
      <c r="Y2158" s="6"/>
      <c r="Z2158" s="6"/>
    </row>
    <row r="2159" spans="1:26" x14ac:dyDescent="0.25">
      <c r="A2159" s="6">
        <f t="shared" si="324"/>
        <v>2158</v>
      </c>
      <c r="B2159" s="6" t="s">
        <v>2682</v>
      </c>
      <c r="C2159" s="7">
        <v>45877</v>
      </c>
      <c r="D2159" s="7">
        <v>45883</v>
      </c>
      <c r="E2159" s="24">
        <v>2390</v>
      </c>
      <c r="F2159" s="26">
        <f t="shared" si="322"/>
        <v>47800</v>
      </c>
      <c r="G2159" s="8">
        <v>16532</v>
      </c>
      <c r="H2159" s="8" t="s">
        <v>2607</v>
      </c>
      <c r="I2159" s="8">
        <v>20</v>
      </c>
      <c r="J2159" s="8"/>
      <c r="K2159" s="8">
        <f t="shared" si="323"/>
        <v>20</v>
      </c>
      <c r="L2159" s="6"/>
      <c r="M2159" s="7"/>
      <c r="N2159" s="9"/>
      <c r="O2159" s="6"/>
      <c r="P2159" s="54"/>
      <c r="Q2159" s="54"/>
      <c r="R2159" s="10" t="s">
        <v>305</v>
      </c>
      <c r="S2159" s="40"/>
      <c r="T2159" s="6" t="s">
        <v>2110</v>
      </c>
      <c r="U2159" s="6"/>
      <c r="V2159" s="47"/>
      <c r="W2159" s="7"/>
      <c r="X2159" s="6"/>
      <c r="Y2159" s="6"/>
      <c r="Z2159" s="6"/>
    </row>
    <row r="2160" spans="1:26" x14ac:dyDescent="0.25">
      <c r="A2160" s="6">
        <f t="shared" si="324"/>
        <v>2159</v>
      </c>
      <c r="B2160" s="6" t="s">
        <v>2682</v>
      </c>
      <c r="C2160" s="7">
        <v>45877</v>
      </c>
      <c r="D2160" s="7">
        <v>45883</v>
      </c>
      <c r="E2160" s="24">
        <v>6500</v>
      </c>
      <c r="F2160" s="26">
        <f t="shared" si="322"/>
        <v>26000</v>
      </c>
      <c r="G2160" s="8" t="s">
        <v>2638</v>
      </c>
      <c r="H2160" s="8"/>
      <c r="I2160" s="8">
        <v>4</v>
      </c>
      <c r="J2160" s="8"/>
      <c r="K2160" s="8">
        <f t="shared" si="323"/>
        <v>4</v>
      </c>
      <c r="L2160" s="6"/>
      <c r="M2160" s="7"/>
      <c r="N2160" s="9"/>
      <c r="O2160" s="6"/>
      <c r="P2160" s="54"/>
      <c r="Q2160" s="54"/>
      <c r="R2160" s="10" t="s">
        <v>305</v>
      </c>
      <c r="S2160" s="40"/>
      <c r="T2160" s="6" t="s">
        <v>2110</v>
      </c>
      <c r="U2160" s="6"/>
      <c r="V2160" s="47"/>
      <c r="W2160" s="7"/>
      <c r="X2160" s="6"/>
      <c r="Y2160" s="6"/>
      <c r="Z2160" s="6"/>
    </row>
    <row r="2161" spans="1:26" x14ac:dyDescent="0.25">
      <c r="A2161" s="6">
        <f t="shared" si="324"/>
        <v>2160</v>
      </c>
      <c r="B2161" s="6" t="s">
        <v>2684</v>
      </c>
      <c r="C2161" s="7">
        <v>45888</v>
      </c>
      <c r="D2161" s="7">
        <v>45896</v>
      </c>
      <c r="E2161" s="24">
        <v>15600</v>
      </c>
      <c r="F2161" s="26">
        <f t="shared" si="322"/>
        <v>15600</v>
      </c>
      <c r="G2161" s="8" t="s">
        <v>2685</v>
      </c>
      <c r="H2161" s="8"/>
      <c r="I2161" s="8">
        <v>1</v>
      </c>
      <c r="J2161" s="8">
        <v>1</v>
      </c>
      <c r="K2161" s="8">
        <f t="shared" si="323"/>
        <v>0</v>
      </c>
      <c r="L2161" s="6" t="s">
        <v>2778</v>
      </c>
      <c r="M2161" s="7">
        <v>45896</v>
      </c>
      <c r="N2161" s="9">
        <v>17550</v>
      </c>
      <c r="O2161" s="6" t="s">
        <v>282</v>
      </c>
      <c r="P2161" s="54"/>
      <c r="Q2161" s="54"/>
      <c r="R2161" s="10" t="s">
        <v>305</v>
      </c>
      <c r="S2161" s="40"/>
      <c r="T2161" s="6" t="s">
        <v>2687</v>
      </c>
      <c r="U2161" s="6"/>
      <c r="V2161" s="47"/>
      <c r="W2161" s="7"/>
      <c r="X2161" s="6"/>
      <c r="Y2161" s="6"/>
      <c r="Z2161" s="6"/>
    </row>
    <row r="2162" spans="1:26" x14ac:dyDescent="0.25">
      <c r="A2162" s="6">
        <f t="shared" si="324"/>
        <v>2161</v>
      </c>
      <c r="B2162" s="6" t="s">
        <v>2684</v>
      </c>
      <c r="C2162" s="7">
        <v>45888</v>
      </c>
      <c r="D2162" s="7">
        <v>45896</v>
      </c>
      <c r="E2162" s="24">
        <v>0</v>
      </c>
      <c r="F2162" s="26">
        <f t="shared" si="322"/>
        <v>0</v>
      </c>
      <c r="G2162" s="8" t="s">
        <v>2686</v>
      </c>
      <c r="H2162" s="8"/>
      <c r="I2162" s="8">
        <v>5</v>
      </c>
      <c r="J2162" s="8"/>
      <c r="K2162" s="8">
        <f t="shared" si="323"/>
        <v>5</v>
      </c>
      <c r="L2162" s="6"/>
      <c r="M2162" s="7"/>
      <c r="N2162" s="9"/>
      <c r="O2162" s="6" t="s">
        <v>643</v>
      </c>
      <c r="P2162" s="54"/>
      <c r="Q2162" s="54"/>
      <c r="R2162" s="10">
        <v>4</v>
      </c>
      <c r="S2162" s="40"/>
      <c r="T2162" s="6" t="s">
        <v>2687</v>
      </c>
      <c r="U2162" s="6"/>
      <c r="V2162" s="47"/>
      <c r="W2162" s="7"/>
      <c r="X2162" s="6"/>
      <c r="Y2162" s="6"/>
      <c r="Z2162" s="6"/>
    </row>
    <row r="2163" spans="1:26" ht="18.75" x14ac:dyDescent="0.3">
      <c r="A2163" s="6">
        <f t="shared" si="324"/>
        <v>2162</v>
      </c>
      <c r="B2163" s="84" t="s">
        <v>19</v>
      </c>
      <c r="C2163" s="85"/>
      <c r="D2163" s="85">
        <v>45808</v>
      </c>
      <c r="E2163" s="86"/>
      <c r="F2163" s="86">
        <f t="shared" ref="F2163:F2194" si="325">E2163*I2163</f>
        <v>0</v>
      </c>
      <c r="G2163" s="87">
        <v>814326</v>
      </c>
      <c r="H2163" s="88" t="s">
        <v>2688</v>
      </c>
      <c r="I2163" s="89">
        <v>2</v>
      </c>
      <c r="J2163" s="90"/>
      <c r="K2163" s="90">
        <f>I2163-J2163</f>
        <v>2</v>
      </c>
      <c r="L2163" s="90"/>
      <c r="M2163" s="91"/>
      <c r="N2163" s="92"/>
      <c r="O2163" s="84" t="s">
        <v>1162</v>
      </c>
      <c r="P2163" s="84"/>
      <c r="Q2163" s="84"/>
      <c r="R2163" s="87" t="s">
        <v>305</v>
      </c>
      <c r="S2163" s="6"/>
      <c r="T2163" s="6" t="s">
        <v>2109</v>
      </c>
      <c r="U2163" s="6"/>
      <c r="V2163" s="47"/>
      <c r="W2163" s="6"/>
      <c r="X2163" s="6"/>
      <c r="Y2163" s="6"/>
      <c r="Z2163" s="6"/>
    </row>
    <row r="2164" spans="1:26" ht="18.75" x14ac:dyDescent="0.3">
      <c r="A2164" s="6">
        <f t="shared" si="324"/>
        <v>2163</v>
      </c>
      <c r="B2164" s="84" t="s">
        <v>19</v>
      </c>
      <c r="C2164" s="85"/>
      <c r="D2164" s="85">
        <v>45808</v>
      </c>
      <c r="E2164" s="86">
        <v>1320</v>
      </c>
      <c r="F2164" s="86">
        <f t="shared" si="325"/>
        <v>2640</v>
      </c>
      <c r="G2164" s="87">
        <v>194825</v>
      </c>
      <c r="H2164" s="88" t="s">
        <v>2689</v>
      </c>
      <c r="I2164" s="89">
        <v>2</v>
      </c>
      <c r="J2164" s="90"/>
      <c r="K2164" s="90">
        <f t="shared" ref="K2164:K2212" si="326">I2164-J2164</f>
        <v>2</v>
      </c>
      <c r="L2164" s="90"/>
      <c r="M2164" s="91"/>
      <c r="N2164" s="92"/>
      <c r="O2164" s="84" t="s">
        <v>1162</v>
      </c>
      <c r="P2164" s="84"/>
      <c r="Q2164" s="84"/>
      <c r="R2164" s="87" t="s">
        <v>305</v>
      </c>
      <c r="S2164" s="6"/>
      <c r="T2164" s="6" t="s">
        <v>2109</v>
      </c>
      <c r="U2164" s="6"/>
      <c r="V2164" s="47"/>
      <c r="W2164" s="6"/>
      <c r="X2164" s="6"/>
      <c r="Y2164" s="6"/>
      <c r="Z2164" s="6"/>
    </row>
    <row r="2165" spans="1:26" ht="18.75" x14ac:dyDescent="0.3">
      <c r="A2165" s="6">
        <f t="shared" si="324"/>
        <v>2164</v>
      </c>
      <c r="B2165" s="84" t="s">
        <v>19</v>
      </c>
      <c r="C2165" s="85"/>
      <c r="D2165" s="85">
        <v>45808</v>
      </c>
      <c r="E2165" s="93">
        <v>3266.4</v>
      </c>
      <c r="F2165" s="86">
        <f t="shared" si="325"/>
        <v>6532.8</v>
      </c>
      <c r="G2165" s="87">
        <v>104772</v>
      </c>
      <c r="H2165" s="88" t="s">
        <v>2690</v>
      </c>
      <c r="I2165" s="89">
        <v>2</v>
      </c>
      <c r="J2165" s="90"/>
      <c r="K2165" s="90">
        <f t="shared" si="326"/>
        <v>2</v>
      </c>
      <c r="L2165" s="90"/>
      <c r="M2165" s="91"/>
      <c r="N2165" s="90"/>
      <c r="O2165" s="84" t="s">
        <v>1162</v>
      </c>
      <c r="P2165" s="84"/>
      <c r="Q2165" s="84"/>
      <c r="R2165" s="87" t="s">
        <v>305</v>
      </c>
      <c r="S2165" s="6"/>
      <c r="T2165" s="6" t="s">
        <v>2109</v>
      </c>
      <c r="U2165" s="6"/>
      <c r="V2165" s="47"/>
      <c r="W2165" s="6"/>
      <c r="X2165" s="6"/>
      <c r="Y2165" s="6"/>
      <c r="Z2165" s="6"/>
    </row>
    <row r="2166" spans="1:26" ht="18.75" x14ac:dyDescent="0.3">
      <c r="A2166" s="6">
        <f t="shared" si="324"/>
        <v>2165</v>
      </c>
      <c r="B2166" s="84" t="s">
        <v>19</v>
      </c>
      <c r="C2166" s="85"/>
      <c r="D2166" s="85">
        <v>45808</v>
      </c>
      <c r="E2166" s="93"/>
      <c r="F2166" s="86">
        <f t="shared" si="325"/>
        <v>0</v>
      </c>
      <c r="G2166" s="87">
        <v>100570</v>
      </c>
      <c r="H2166" s="88" t="s">
        <v>2691</v>
      </c>
      <c r="I2166" s="89">
        <v>1</v>
      </c>
      <c r="J2166" s="90"/>
      <c r="K2166" s="90">
        <f t="shared" si="326"/>
        <v>1</v>
      </c>
      <c r="L2166" s="90"/>
      <c r="M2166" s="91"/>
      <c r="N2166" s="90"/>
      <c r="O2166" s="84" t="s">
        <v>1162</v>
      </c>
      <c r="P2166" s="84"/>
      <c r="Q2166" s="84"/>
      <c r="R2166" s="87" t="s">
        <v>305</v>
      </c>
      <c r="S2166" s="6"/>
      <c r="T2166" s="6" t="s">
        <v>2109</v>
      </c>
      <c r="U2166" s="6"/>
      <c r="V2166" s="47"/>
      <c r="W2166" s="6"/>
      <c r="X2166" s="6"/>
      <c r="Y2166" s="6"/>
      <c r="Z2166" s="6"/>
    </row>
    <row r="2167" spans="1:26" ht="18.75" x14ac:dyDescent="0.3">
      <c r="A2167" s="6">
        <f t="shared" si="324"/>
        <v>2166</v>
      </c>
      <c r="B2167" s="84" t="s">
        <v>19</v>
      </c>
      <c r="C2167" s="85"/>
      <c r="D2167" s="85">
        <v>45808</v>
      </c>
      <c r="E2167" s="93"/>
      <c r="F2167" s="86">
        <f t="shared" si="325"/>
        <v>0</v>
      </c>
      <c r="G2167" s="87">
        <v>152574</v>
      </c>
      <c r="H2167" s="88" t="s">
        <v>2692</v>
      </c>
      <c r="I2167" s="89">
        <v>1</v>
      </c>
      <c r="J2167" s="90"/>
      <c r="K2167" s="90">
        <f t="shared" si="326"/>
        <v>1</v>
      </c>
      <c r="L2167" s="90"/>
      <c r="M2167" s="91"/>
      <c r="N2167" s="90"/>
      <c r="O2167" s="84" t="s">
        <v>1162</v>
      </c>
      <c r="P2167" s="84"/>
      <c r="Q2167" s="84"/>
      <c r="R2167" s="87" t="s">
        <v>305</v>
      </c>
      <c r="S2167" s="6"/>
      <c r="T2167" s="6" t="s">
        <v>2109</v>
      </c>
      <c r="U2167" s="6"/>
      <c r="V2167" s="47"/>
      <c r="W2167" s="6"/>
      <c r="X2167" s="6"/>
      <c r="Y2167" s="6"/>
      <c r="Z2167" s="6"/>
    </row>
    <row r="2168" spans="1:26" ht="18.75" x14ac:dyDescent="0.3">
      <c r="A2168" s="6">
        <f t="shared" si="324"/>
        <v>2167</v>
      </c>
      <c r="B2168" s="84" t="s">
        <v>19</v>
      </c>
      <c r="C2168" s="85"/>
      <c r="D2168" s="85">
        <v>45808</v>
      </c>
      <c r="E2168" s="93">
        <v>3811.2</v>
      </c>
      <c r="F2168" s="86">
        <f t="shared" si="325"/>
        <v>15244.8</v>
      </c>
      <c r="G2168" s="87">
        <v>193982</v>
      </c>
      <c r="H2168" s="88" t="s">
        <v>2693</v>
      </c>
      <c r="I2168" s="89">
        <v>4</v>
      </c>
      <c r="J2168" s="90"/>
      <c r="K2168" s="90">
        <f t="shared" si="326"/>
        <v>4</v>
      </c>
      <c r="L2168" s="90"/>
      <c r="M2168" s="91"/>
      <c r="N2168" s="90"/>
      <c r="O2168" s="84" t="s">
        <v>1162</v>
      </c>
      <c r="P2168" s="84"/>
      <c r="Q2168" s="84"/>
      <c r="R2168" s="87" t="s">
        <v>305</v>
      </c>
      <c r="S2168" s="6"/>
      <c r="T2168" s="6" t="s">
        <v>2109</v>
      </c>
      <c r="U2168" s="6"/>
      <c r="V2168" s="47"/>
      <c r="W2168" s="6"/>
      <c r="X2168" s="6"/>
      <c r="Y2168" s="6"/>
      <c r="Z2168" s="6"/>
    </row>
    <row r="2169" spans="1:26" ht="18.75" x14ac:dyDescent="0.3">
      <c r="A2169" s="6">
        <f t="shared" si="324"/>
        <v>2168</v>
      </c>
      <c r="B2169" s="84" t="s">
        <v>19</v>
      </c>
      <c r="C2169" s="85"/>
      <c r="D2169" s="85">
        <v>45808</v>
      </c>
      <c r="E2169" s="93">
        <v>1252.3</v>
      </c>
      <c r="F2169" s="86">
        <f t="shared" si="325"/>
        <v>1252.3</v>
      </c>
      <c r="G2169" s="87">
        <v>1860454</v>
      </c>
      <c r="H2169" s="88" t="s">
        <v>2694</v>
      </c>
      <c r="I2169" s="89">
        <v>1</v>
      </c>
      <c r="J2169" s="90">
        <v>1</v>
      </c>
      <c r="K2169" s="90">
        <f t="shared" si="326"/>
        <v>0</v>
      </c>
      <c r="L2169" s="90" t="s">
        <v>2695</v>
      </c>
      <c r="M2169" s="91">
        <v>45834</v>
      </c>
      <c r="N2169" s="90">
        <v>0</v>
      </c>
      <c r="O2169" s="84" t="s">
        <v>1161</v>
      </c>
      <c r="P2169" s="84" t="s">
        <v>2096</v>
      </c>
      <c r="Q2169" s="84" t="s">
        <v>861</v>
      </c>
      <c r="R2169" s="87" t="s">
        <v>305</v>
      </c>
      <c r="S2169" s="6" t="s">
        <v>2696</v>
      </c>
      <c r="T2169" s="6" t="s">
        <v>2109</v>
      </c>
      <c r="U2169" s="6"/>
      <c r="V2169" s="47"/>
      <c r="W2169" s="6"/>
      <c r="X2169" s="6"/>
      <c r="Y2169" s="6"/>
      <c r="Z2169" s="6"/>
    </row>
    <row r="2170" spans="1:26" ht="18.75" x14ac:dyDescent="0.3">
      <c r="A2170" s="6">
        <f t="shared" si="324"/>
        <v>2169</v>
      </c>
      <c r="B2170" s="84" t="s">
        <v>19</v>
      </c>
      <c r="C2170" s="85"/>
      <c r="D2170" s="85">
        <v>45808</v>
      </c>
      <c r="E2170" s="93">
        <v>1252.3</v>
      </c>
      <c r="F2170" s="86">
        <f t="shared" si="325"/>
        <v>1252.3</v>
      </c>
      <c r="G2170" s="87">
        <v>1860454</v>
      </c>
      <c r="H2170" s="88" t="s">
        <v>2694</v>
      </c>
      <c r="I2170" s="89">
        <v>1</v>
      </c>
      <c r="J2170" s="90"/>
      <c r="K2170" s="90">
        <f t="shared" si="326"/>
        <v>1</v>
      </c>
      <c r="L2170" s="90"/>
      <c r="M2170" s="91"/>
      <c r="N2170" s="90"/>
      <c r="O2170" s="84" t="s">
        <v>1162</v>
      </c>
      <c r="P2170" s="84"/>
      <c r="Q2170" s="84"/>
      <c r="R2170" s="87" t="s">
        <v>305</v>
      </c>
      <c r="S2170" s="6"/>
      <c r="T2170" s="6" t="s">
        <v>2109</v>
      </c>
      <c r="U2170" s="6"/>
      <c r="V2170" s="47"/>
      <c r="W2170" s="6"/>
      <c r="X2170" s="6"/>
      <c r="Y2170" s="6"/>
      <c r="Z2170" s="6"/>
    </row>
    <row r="2171" spans="1:26" ht="18.75" x14ac:dyDescent="0.3">
      <c r="A2171" s="6">
        <f t="shared" si="324"/>
        <v>2170</v>
      </c>
      <c r="B2171" s="84" t="s">
        <v>19</v>
      </c>
      <c r="C2171" s="85"/>
      <c r="D2171" s="85">
        <v>45808</v>
      </c>
      <c r="E2171" s="93">
        <v>4397.6000000000004</v>
      </c>
      <c r="F2171" s="86">
        <f t="shared" si="325"/>
        <v>21988</v>
      </c>
      <c r="G2171" s="87">
        <v>6552050</v>
      </c>
      <c r="H2171" s="88" t="s">
        <v>2697</v>
      </c>
      <c r="I2171" s="89">
        <v>5</v>
      </c>
      <c r="J2171" s="90">
        <v>5</v>
      </c>
      <c r="K2171" s="90">
        <f t="shared" si="326"/>
        <v>0</v>
      </c>
      <c r="L2171" s="90" t="s">
        <v>2698</v>
      </c>
      <c r="M2171" s="91">
        <v>45868</v>
      </c>
      <c r="N2171" s="90">
        <v>0</v>
      </c>
      <c r="O2171" s="84" t="s">
        <v>2698</v>
      </c>
      <c r="P2171" s="84"/>
      <c r="Q2171" s="84"/>
      <c r="R2171" s="87" t="s">
        <v>305</v>
      </c>
      <c r="S2171" s="6" t="s">
        <v>2698</v>
      </c>
      <c r="T2171" s="6" t="s">
        <v>2109</v>
      </c>
      <c r="U2171" s="6"/>
      <c r="V2171" s="47"/>
      <c r="W2171" s="6"/>
      <c r="X2171" s="6"/>
      <c r="Y2171" s="6"/>
      <c r="Z2171" s="6"/>
    </row>
    <row r="2172" spans="1:26" ht="18.75" x14ac:dyDescent="0.3">
      <c r="A2172" s="6">
        <f t="shared" si="324"/>
        <v>2171</v>
      </c>
      <c r="B2172" s="84" t="s">
        <v>19</v>
      </c>
      <c r="C2172" s="85"/>
      <c r="D2172" s="85">
        <v>45808</v>
      </c>
      <c r="E2172" s="93">
        <v>13155</v>
      </c>
      <c r="F2172" s="86">
        <f t="shared" si="325"/>
        <v>13155</v>
      </c>
      <c r="G2172" s="87">
        <v>6553050</v>
      </c>
      <c r="H2172" s="88" t="s">
        <v>2699</v>
      </c>
      <c r="I2172" s="89">
        <v>1</v>
      </c>
      <c r="J2172" s="90"/>
      <c r="K2172" s="90">
        <f t="shared" si="326"/>
        <v>1</v>
      </c>
      <c r="L2172" s="90"/>
      <c r="M2172" s="91"/>
      <c r="N2172" s="90"/>
      <c r="O2172" s="84" t="s">
        <v>1162</v>
      </c>
      <c r="P2172" s="84"/>
      <c r="Q2172" s="84"/>
      <c r="R2172" s="87" t="s">
        <v>305</v>
      </c>
      <c r="S2172" s="6"/>
      <c r="T2172" s="6" t="s">
        <v>2109</v>
      </c>
      <c r="U2172" s="6"/>
      <c r="V2172" s="47"/>
      <c r="W2172" s="6"/>
      <c r="X2172" s="6"/>
      <c r="Y2172" s="6"/>
      <c r="Z2172" s="6"/>
    </row>
    <row r="2173" spans="1:26" ht="18.75" x14ac:dyDescent="0.3">
      <c r="A2173" s="6">
        <f t="shared" si="324"/>
        <v>2172</v>
      </c>
      <c r="B2173" s="84" t="s">
        <v>19</v>
      </c>
      <c r="C2173" s="85"/>
      <c r="D2173" s="85">
        <v>45808</v>
      </c>
      <c r="E2173" s="93">
        <v>13155</v>
      </c>
      <c r="F2173" s="86">
        <f t="shared" si="325"/>
        <v>13155</v>
      </c>
      <c r="G2173" s="87">
        <v>6553050</v>
      </c>
      <c r="H2173" s="88" t="s">
        <v>2699</v>
      </c>
      <c r="I2173" s="89">
        <v>1</v>
      </c>
      <c r="J2173" s="90">
        <v>1</v>
      </c>
      <c r="K2173" s="90">
        <f t="shared" si="326"/>
        <v>0</v>
      </c>
      <c r="L2173" s="90" t="s">
        <v>2698</v>
      </c>
      <c r="M2173" s="91">
        <v>45865</v>
      </c>
      <c r="N2173" s="90">
        <v>0</v>
      </c>
      <c r="O2173" s="84" t="s">
        <v>2698</v>
      </c>
      <c r="P2173" s="84"/>
      <c r="Q2173" s="84"/>
      <c r="R2173" s="87" t="s">
        <v>305</v>
      </c>
      <c r="S2173" s="6" t="s">
        <v>2698</v>
      </c>
      <c r="T2173" s="6" t="s">
        <v>2109</v>
      </c>
      <c r="U2173" s="6"/>
      <c r="V2173" s="47"/>
      <c r="W2173" s="6"/>
      <c r="X2173" s="6"/>
      <c r="Y2173" s="6"/>
      <c r="Z2173" s="6"/>
    </row>
    <row r="2174" spans="1:26" ht="18.75" x14ac:dyDescent="0.3">
      <c r="A2174" s="6">
        <f t="shared" si="324"/>
        <v>2173</v>
      </c>
      <c r="B2174" s="84" t="s">
        <v>19</v>
      </c>
      <c r="C2174" s="85"/>
      <c r="D2174" s="85">
        <v>45808</v>
      </c>
      <c r="E2174" s="93">
        <v>1912</v>
      </c>
      <c r="F2174" s="86">
        <f t="shared" si="325"/>
        <v>3824</v>
      </c>
      <c r="G2174" s="87">
        <v>194002</v>
      </c>
      <c r="H2174" s="88" t="s">
        <v>2700</v>
      </c>
      <c r="I2174" s="89">
        <v>2</v>
      </c>
      <c r="J2174" s="90"/>
      <c r="K2174" s="90">
        <f t="shared" si="326"/>
        <v>2</v>
      </c>
      <c r="L2174" s="90"/>
      <c r="M2174" s="91"/>
      <c r="N2174" s="90"/>
      <c r="O2174" s="84" t="s">
        <v>1162</v>
      </c>
      <c r="P2174" s="84"/>
      <c r="Q2174" s="84"/>
      <c r="R2174" s="87" t="s">
        <v>305</v>
      </c>
      <c r="S2174" s="6"/>
      <c r="T2174" s="6" t="s">
        <v>2109</v>
      </c>
      <c r="U2174" s="6"/>
      <c r="V2174" s="47"/>
      <c r="W2174" s="6"/>
      <c r="X2174" s="6"/>
      <c r="Y2174" s="6"/>
      <c r="Z2174" s="6"/>
    </row>
    <row r="2175" spans="1:26" ht="18.75" x14ac:dyDescent="0.3">
      <c r="A2175" s="6">
        <f t="shared" si="324"/>
        <v>2174</v>
      </c>
      <c r="B2175" s="84" t="s">
        <v>2701</v>
      </c>
      <c r="C2175" s="85">
        <v>45825</v>
      </c>
      <c r="D2175" s="85">
        <v>45828</v>
      </c>
      <c r="E2175" s="93">
        <v>0</v>
      </c>
      <c r="F2175" s="86">
        <f t="shared" si="325"/>
        <v>0</v>
      </c>
      <c r="G2175" s="87">
        <v>2100201</v>
      </c>
      <c r="H2175" s="88" t="s">
        <v>2702</v>
      </c>
      <c r="I2175" s="89">
        <v>1</v>
      </c>
      <c r="J2175" s="90">
        <v>1</v>
      </c>
      <c r="K2175" s="90">
        <f t="shared" si="326"/>
        <v>0</v>
      </c>
      <c r="L2175" s="90" t="s">
        <v>2703</v>
      </c>
      <c r="M2175" s="91">
        <v>45841</v>
      </c>
      <c r="N2175" s="90">
        <v>0</v>
      </c>
      <c r="O2175" s="84" t="s">
        <v>22</v>
      </c>
      <c r="P2175" s="84"/>
      <c r="Q2175" s="84"/>
      <c r="R2175" s="87" t="s">
        <v>305</v>
      </c>
      <c r="S2175" s="6" t="s">
        <v>2704</v>
      </c>
      <c r="T2175" s="6" t="s">
        <v>2109</v>
      </c>
      <c r="U2175" s="6"/>
      <c r="V2175" s="47"/>
      <c r="W2175" s="6"/>
      <c r="X2175" s="6"/>
      <c r="Y2175" s="6"/>
      <c r="Z2175" s="6"/>
    </row>
    <row r="2176" spans="1:26" ht="18.75" x14ac:dyDescent="0.3">
      <c r="A2176" s="6">
        <f t="shared" si="324"/>
        <v>2175</v>
      </c>
      <c r="B2176" s="84" t="s">
        <v>2705</v>
      </c>
      <c r="C2176" s="85">
        <v>45817</v>
      </c>
      <c r="D2176" s="85">
        <v>45821</v>
      </c>
      <c r="E2176" s="93">
        <v>12906.08</v>
      </c>
      <c r="F2176" s="86">
        <f t="shared" si="325"/>
        <v>12906.08</v>
      </c>
      <c r="G2176" s="87" t="s">
        <v>2706</v>
      </c>
      <c r="H2176" s="88" t="s">
        <v>2707</v>
      </c>
      <c r="I2176" s="89">
        <v>1</v>
      </c>
      <c r="J2176" s="90">
        <v>1</v>
      </c>
      <c r="K2176" s="90">
        <f t="shared" si="326"/>
        <v>0</v>
      </c>
      <c r="L2176" s="90" t="s">
        <v>2708</v>
      </c>
      <c r="M2176" s="91">
        <v>45824</v>
      </c>
      <c r="N2176" s="90"/>
      <c r="O2176" s="84" t="s">
        <v>589</v>
      </c>
      <c r="P2176" s="84"/>
      <c r="Q2176" s="84"/>
      <c r="R2176" s="87">
        <v>-20</v>
      </c>
      <c r="S2176" s="6"/>
      <c r="T2176" s="6" t="s">
        <v>2109</v>
      </c>
      <c r="U2176" s="6"/>
      <c r="V2176" s="47"/>
      <c r="W2176" s="6"/>
      <c r="X2176" s="6"/>
      <c r="Y2176" s="6"/>
      <c r="Z2176" s="6"/>
    </row>
    <row r="2177" spans="1:26" ht="18.75" x14ac:dyDescent="0.3">
      <c r="A2177" s="6">
        <f t="shared" si="324"/>
        <v>2176</v>
      </c>
      <c r="B2177" s="84" t="s">
        <v>2705</v>
      </c>
      <c r="C2177" s="85">
        <v>45817</v>
      </c>
      <c r="D2177" s="85">
        <v>45821</v>
      </c>
      <c r="E2177" s="93">
        <v>20000</v>
      </c>
      <c r="F2177" s="86">
        <f t="shared" si="325"/>
        <v>20000</v>
      </c>
      <c r="G2177" s="87" t="s">
        <v>2709</v>
      </c>
      <c r="H2177" s="88" t="s">
        <v>2710</v>
      </c>
      <c r="I2177" s="89">
        <v>1</v>
      </c>
      <c r="J2177" s="90">
        <v>1</v>
      </c>
      <c r="K2177" s="90">
        <f t="shared" si="326"/>
        <v>0</v>
      </c>
      <c r="L2177" s="90" t="s">
        <v>2711</v>
      </c>
      <c r="M2177" s="91">
        <v>45821</v>
      </c>
      <c r="N2177" s="90"/>
      <c r="O2177" s="84" t="s">
        <v>1028</v>
      </c>
      <c r="P2177" s="84"/>
      <c r="Q2177" s="84"/>
      <c r="R2177" s="87" t="s">
        <v>305</v>
      </c>
      <c r="S2177" s="6"/>
      <c r="T2177" s="6" t="s">
        <v>2109</v>
      </c>
      <c r="U2177" s="6"/>
      <c r="V2177" s="47"/>
      <c r="W2177" s="6"/>
      <c r="X2177" s="6"/>
      <c r="Y2177" s="6"/>
      <c r="Z2177" s="6"/>
    </row>
    <row r="2178" spans="1:26" ht="18.75" x14ac:dyDescent="0.3">
      <c r="A2178" s="6">
        <f t="shared" si="324"/>
        <v>2177</v>
      </c>
      <c r="B2178" s="84" t="s">
        <v>2705</v>
      </c>
      <c r="C2178" s="85">
        <v>45817</v>
      </c>
      <c r="D2178" s="85">
        <v>45821</v>
      </c>
      <c r="E2178" s="93">
        <v>9925.69</v>
      </c>
      <c r="F2178" s="86">
        <f t="shared" si="325"/>
        <v>9925.69</v>
      </c>
      <c r="G2178" s="87" t="s">
        <v>2712</v>
      </c>
      <c r="H2178" s="88" t="s">
        <v>2713</v>
      </c>
      <c r="I2178" s="89">
        <v>1</v>
      </c>
      <c r="J2178" s="90">
        <v>1</v>
      </c>
      <c r="K2178" s="90">
        <f t="shared" si="326"/>
        <v>0</v>
      </c>
      <c r="L2178" s="90" t="s">
        <v>2711</v>
      </c>
      <c r="M2178" s="91">
        <v>45821</v>
      </c>
      <c r="N2178" s="90"/>
      <c r="O2178" s="84" t="s">
        <v>1028</v>
      </c>
      <c r="P2178" s="84"/>
      <c r="Q2178" s="84"/>
      <c r="R2178" s="87">
        <v>4</v>
      </c>
      <c r="S2178" s="6"/>
      <c r="T2178" s="6" t="s">
        <v>2109</v>
      </c>
      <c r="U2178" s="6"/>
      <c r="V2178" s="47"/>
      <c r="W2178" s="6"/>
      <c r="X2178" s="6"/>
      <c r="Y2178" s="6"/>
      <c r="Z2178" s="6"/>
    </row>
    <row r="2179" spans="1:26" ht="18.75" x14ac:dyDescent="0.3">
      <c r="A2179" s="6">
        <f t="shared" si="324"/>
        <v>2178</v>
      </c>
      <c r="B2179" s="84" t="s">
        <v>2714</v>
      </c>
      <c r="C2179" s="85">
        <v>45824</v>
      </c>
      <c r="D2179" s="85">
        <v>45828</v>
      </c>
      <c r="E2179" s="93">
        <v>8000</v>
      </c>
      <c r="F2179" s="86">
        <f t="shared" si="325"/>
        <v>8000</v>
      </c>
      <c r="G2179" s="87">
        <v>903050853</v>
      </c>
      <c r="H2179" s="88" t="s">
        <v>2715</v>
      </c>
      <c r="I2179" s="89">
        <v>1</v>
      </c>
      <c r="J2179" s="90">
        <v>1</v>
      </c>
      <c r="K2179" s="90">
        <f t="shared" si="326"/>
        <v>0</v>
      </c>
      <c r="L2179" s="90" t="s">
        <v>2716</v>
      </c>
      <c r="M2179" s="91">
        <v>45831</v>
      </c>
      <c r="N2179" s="90"/>
      <c r="O2179" s="84" t="s">
        <v>2717</v>
      </c>
      <c r="P2179" s="84"/>
      <c r="Q2179" s="84"/>
      <c r="R2179" s="87" t="s">
        <v>305</v>
      </c>
      <c r="S2179" s="6" t="s">
        <v>2718</v>
      </c>
      <c r="T2179" s="6" t="s">
        <v>2109</v>
      </c>
      <c r="U2179" s="6"/>
      <c r="V2179" s="47"/>
      <c r="W2179" s="6"/>
      <c r="X2179" s="6"/>
      <c r="Y2179" s="6"/>
      <c r="Z2179" s="6"/>
    </row>
    <row r="2180" spans="1:26" ht="18.75" x14ac:dyDescent="0.3">
      <c r="A2180" s="6">
        <f t="shared" si="324"/>
        <v>2179</v>
      </c>
      <c r="B2180" s="84" t="s">
        <v>2714</v>
      </c>
      <c r="C2180" s="85">
        <v>45824</v>
      </c>
      <c r="D2180" s="85">
        <v>45828</v>
      </c>
      <c r="E2180" s="93">
        <v>8000</v>
      </c>
      <c r="F2180" s="86">
        <f t="shared" si="325"/>
        <v>8000</v>
      </c>
      <c r="G2180" s="87">
        <v>903050853</v>
      </c>
      <c r="H2180" s="88" t="s">
        <v>2715</v>
      </c>
      <c r="I2180" s="89">
        <v>1</v>
      </c>
      <c r="J2180" s="90">
        <v>1</v>
      </c>
      <c r="K2180" s="90">
        <f t="shared" si="326"/>
        <v>0</v>
      </c>
      <c r="L2180" s="90" t="s">
        <v>2719</v>
      </c>
      <c r="M2180" s="91">
        <v>45831</v>
      </c>
      <c r="N2180" s="90"/>
      <c r="O2180" s="84" t="s">
        <v>2717</v>
      </c>
      <c r="P2180" s="84"/>
      <c r="Q2180" s="84"/>
      <c r="R2180" s="87" t="s">
        <v>305</v>
      </c>
      <c r="S2180" s="6" t="s">
        <v>2718</v>
      </c>
      <c r="T2180" s="6" t="s">
        <v>2109</v>
      </c>
      <c r="U2180" s="6"/>
      <c r="V2180" s="47"/>
      <c r="W2180" s="6"/>
      <c r="X2180" s="6"/>
      <c r="Y2180" s="6"/>
      <c r="Z2180" s="6"/>
    </row>
    <row r="2181" spans="1:26" ht="18.75" x14ac:dyDescent="0.3">
      <c r="A2181" s="6">
        <f t="shared" si="324"/>
        <v>2180</v>
      </c>
      <c r="B2181" s="84" t="s">
        <v>2701</v>
      </c>
      <c r="C2181" s="85">
        <v>45825</v>
      </c>
      <c r="D2181" s="85">
        <v>45828</v>
      </c>
      <c r="E2181" s="93">
        <v>2688.75</v>
      </c>
      <c r="F2181" s="86">
        <f t="shared" si="325"/>
        <v>13443.75</v>
      </c>
      <c r="G2181" s="87" t="s">
        <v>2720</v>
      </c>
      <c r="H2181" s="88" t="s">
        <v>2721</v>
      </c>
      <c r="I2181" s="89">
        <v>5</v>
      </c>
      <c r="J2181" s="90">
        <v>5</v>
      </c>
      <c r="K2181" s="90">
        <f t="shared" si="326"/>
        <v>0</v>
      </c>
      <c r="L2181" s="90" t="s">
        <v>2722</v>
      </c>
      <c r="M2181" s="91">
        <v>45855</v>
      </c>
      <c r="N2181" s="90">
        <v>47500</v>
      </c>
      <c r="O2181" s="84" t="s">
        <v>260</v>
      </c>
      <c r="P2181" s="84"/>
      <c r="Q2181" s="84"/>
      <c r="R2181" s="87">
        <v>4</v>
      </c>
      <c r="S2181" s="6" t="s">
        <v>2723</v>
      </c>
      <c r="T2181" s="6" t="s">
        <v>2109</v>
      </c>
      <c r="U2181" s="6"/>
      <c r="V2181" s="47"/>
      <c r="W2181" s="6"/>
      <c r="X2181" s="6"/>
      <c r="Y2181" s="6"/>
      <c r="Z2181" s="6"/>
    </row>
    <row r="2182" spans="1:26" ht="18.75" x14ac:dyDescent="0.3">
      <c r="A2182" s="6">
        <f t="shared" si="324"/>
        <v>2181</v>
      </c>
      <c r="B2182" s="84" t="s">
        <v>2701</v>
      </c>
      <c r="C2182" s="85">
        <v>45825</v>
      </c>
      <c r="D2182" s="85">
        <v>45828</v>
      </c>
      <c r="E2182" s="93">
        <v>9097.7999999999993</v>
      </c>
      <c r="F2182" s="86">
        <f t="shared" si="325"/>
        <v>9097.7999999999993</v>
      </c>
      <c r="G2182" s="87">
        <v>114511012</v>
      </c>
      <c r="H2182" s="88" t="s">
        <v>2724</v>
      </c>
      <c r="I2182" s="89">
        <v>1</v>
      </c>
      <c r="J2182" s="90">
        <v>1</v>
      </c>
      <c r="K2182" s="90">
        <f t="shared" si="326"/>
        <v>0</v>
      </c>
      <c r="L2182" s="90" t="s">
        <v>2703</v>
      </c>
      <c r="M2182" s="91">
        <v>45841</v>
      </c>
      <c r="N2182" s="90">
        <v>10917.36</v>
      </c>
      <c r="O2182" s="84" t="s">
        <v>22</v>
      </c>
      <c r="P2182" s="84"/>
      <c r="Q2182" s="84"/>
      <c r="R2182" s="87" t="s">
        <v>305</v>
      </c>
      <c r="S2182" s="6"/>
      <c r="T2182" s="6" t="s">
        <v>2109</v>
      </c>
      <c r="U2182" s="6"/>
      <c r="V2182" s="47"/>
      <c r="W2182" s="6"/>
      <c r="X2182" s="6"/>
      <c r="Y2182" s="6"/>
      <c r="Z2182" s="6"/>
    </row>
    <row r="2183" spans="1:26" ht="18.75" x14ac:dyDescent="0.3">
      <c r="A2183" s="6">
        <f t="shared" si="324"/>
        <v>2182</v>
      </c>
      <c r="B2183" s="84" t="s">
        <v>2701</v>
      </c>
      <c r="C2183" s="85">
        <v>45825</v>
      </c>
      <c r="D2183" s="85">
        <v>45828</v>
      </c>
      <c r="E2183" s="93">
        <v>5200.26</v>
      </c>
      <c r="F2183" s="86">
        <f t="shared" si="325"/>
        <v>5200.26</v>
      </c>
      <c r="G2183" s="87">
        <v>112100200</v>
      </c>
      <c r="H2183" s="88" t="s">
        <v>2725</v>
      </c>
      <c r="I2183" s="89">
        <v>1</v>
      </c>
      <c r="J2183" s="90">
        <v>1</v>
      </c>
      <c r="K2183" s="90">
        <f t="shared" si="326"/>
        <v>0</v>
      </c>
      <c r="L2183" s="90" t="s">
        <v>2703</v>
      </c>
      <c r="M2183" s="91">
        <v>45841</v>
      </c>
      <c r="N2183" s="90">
        <v>6240.31</v>
      </c>
      <c r="O2183" s="84" t="s">
        <v>22</v>
      </c>
      <c r="P2183" s="84"/>
      <c r="Q2183" s="84"/>
      <c r="R2183" s="87">
        <v>4</v>
      </c>
      <c r="S2183" s="6" t="s">
        <v>2704</v>
      </c>
      <c r="T2183" s="6" t="s">
        <v>2109</v>
      </c>
      <c r="U2183" s="6"/>
      <c r="V2183" s="47"/>
      <c r="W2183" s="6"/>
      <c r="X2183" s="6"/>
      <c r="Y2183" s="6"/>
      <c r="Z2183" s="6"/>
    </row>
    <row r="2184" spans="1:26" ht="18.75" x14ac:dyDescent="0.3">
      <c r="A2184" s="6">
        <f t="shared" si="324"/>
        <v>2183</v>
      </c>
      <c r="B2184" s="84" t="s">
        <v>2726</v>
      </c>
      <c r="C2184" s="85">
        <v>45827</v>
      </c>
      <c r="D2184" s="85">
        <v>45834</v>
      </c>
      <c r="E2184" s="93">
        <v>5384.34</v>
      </c>
      <c r="F2184" s="86">
        <f t="shared" si="325"/>
        <v>5384.34</v>
      </c>
      <c r="G2184" s="87">
        <v>154210</v>
      </c>
      <c r="H2184" s="88" t="s">
        <v>2727</v>
      </c>
      <c r="I2184" s="89">
        <v>1</v>
      </c>
      <c r="J2184" s="90">
        <v>1</v>
      </c>
      <c r="K2184" s="90">
        <f t="shared" si="326"/>
        <v>0</v>
      </c>
      <c r="L2184" s="90" t="s">
        <v>2728</v>
      </c>
      <c r="M2184" s="91">
        <v>45841</v>
      </c>
      <c r="N2184" s="90">
        <v>6461.21</v>
      </c>
      <c r="O2184" s="84" t="s">
        <v>22</v>
      </c>
      <c r="P2184" s="84"/>
      <c r="Q2184" s="84"/>
      <c r="R2184" s="87">
        <v>-20</v>
      </c>
      <c r="S2184" s="6"/>
      <c r="T2184" s="6" t="s">
        <v>2109</v>
      </c>
      <c r="U2184" s="6"/>
      <c r="V2184" s="47"/>
      <c r="W2184" s="6"/>
      <c r="X2184" s="6"/>
      <c r="Y2184" s="6"/>
      <c r="Z2184" s="6"/>
    </row>
    <row r="2185" spans="1:26" ht="18.75" x14ac:dyDescent="0.3">
      <c r="A2185" s="6">
        <f t="shared" si="324"/>
        <v>2184</v>
      </c>
      <c r="B2185" s="84" t="s">
        <v>2729</v>
      </c>
      <c r="C2185" s="85">
        <v>45828</v>
      </c>
      <c r="D2185" s="85">
        <v>45834</v>
      </c>
      <c r="E2185" s="93">
        <v>16000</v>
      </c>
      <c r="F2185" s="86">
        <f t="shared" si="325"/>
        <v>160000</v>
      </c>
      <c r="G2185" s="94" t="s">
        <v>2730</v>
      </c>
      <c r="H2185" s="88" t="s">
        <v>2731</v>
      </c>
      <c r="I2185" s="89">
        <v>10</v>
      </c>
      <c r="J2185" s="90"/>
      <c r="K2185" s="90">
        <f t="shared" si="326"/>
        <v>10</v>
      </c>
      <c r="L2185" s="90"/>
      <c r="M2185" s="91"/>
      <c r="N2185" s="90"/>
      <c r="O2185" s="84" t="s">
        <v>1162</v>
      </c>
      <c r="P2185" s="84"/>
      <c r="Q2185" s="84"/>
      <c r="R2185" s="87">
        <v>-20</v>
      </c>
      <c r="S2185" s="6"/>
      <c r="T2185" s="6" t="s">
        <v>2109</v>
      </c>
      <c r="U2185" s="6"/>
      <c r="V2185" s="47"/>
      <c r="W2185" s="6"/>
      <c r="X2185" s="6"/>
      <c r="Y2185" s="6"/>
      <c r="Z2185" s="6"/>
    </row>
    <row r="2186" spans="1:26" ht="18.75" x14ac:dyDescent="0.3">
      <c r="A2186" s="6">
        <f t="shared" si="324"/>
        <v>2185</v>
      </c>
      <c r="B2186" s="84" t="s">
        <v>2729</v>
      </c>
      <c r="C2186" s="85">
        <v>45828</v>
      </c>
      <c r="D2186" s="85">
        <v>45834</v>
      </c>
      <c r="E2186" s="93">
        <v>16000</v>
      </c>
      <c r="F2186" s="86">
        <f t="shared" si="325"/>
        <v>112000</v>
      </c>
      <c r="G2186" s="94" t="s">
        <v>2730</v>
      </c>
      <c r="H2186" s="88" t="s">
        <v>2731</v>
      </c>
      <c r="I2186" s="89">
        <v>7</v>
      </c>
      <c r="J2186" s="90">
        <v>7</v>
      </c>
      <c r="K2186" s="90">
        <f t="shared" si="326"/>
        <v>0</v>
      </c>
      <c r="L2186" s="90" t="s">
        <v>2722</v>
      </c>
      <c r="M2186" s="91">
        <v>45855</v>
      </c>
      <c r="N2186" s="90">
        <v>126000</v>
      </c>
      <c r="O2186" s="84" t="s">
        <v>260</v>
      </c>
      <c r="P2186" s="84" t="s">
        <v>642</v>
      </c>
      <c r="Q2186" s="84" t="s">
        <v>643</v>
      </c>
      <c r="R2186" s="87">
        <v>-20</v>
      </c>
      <c r="S2186" s="6"/>
      <c r="T2186" s="6" t="s">
        <v>2109</v>
      </c>
      <c r="U2186" s="6"/>
      <c r="V2186" s="47"/>
      <c r="W2186" s="6"/>
      <c r="X2186" s="6"/>
      <c r="Y2186" s="6"/>
      <c r="Z2186" s="6"/>
    </row>
    <row r="2187" spans="1:26" ht="18.75" x14ac:dyDescent="0.3">
      <c r="A2187" s="6">
        <f t="shared" si="324"/>
        <v>2186</v>
      </c>
      <c r="B2187" s="95" t="s">
        <v>2732</v>
      </c>
      <c r="C2187" s="85">
        <v>45845</v>
      </c>
      <c r="D2187" s="85">
        <v>45849</v>
      </c>
      <c r="E2187" s="93">
        <v>9414.86</v>
      </c>
      <c r="F2187" s="86">
        <f t="shared" si="325"/>
        <v>9414.86</v>
      </c>
      <c r="G2187" s="94">
        <v>4520012</v>
      </c>
      <c r="H2187" s="88" t="s">
        <v>2733</v>
      </c>
      <c r="I2187" s="89">
        <v>1</v>
      </c>
      <c r="J2187" s="90">
        <v>1</v>
      </c>
      <c r="K2187" s="90">
        <f t="shared" si="326"/>
        <v>0</v>
      </c>
      <c r="L2187" s="90" t="s">
        <v>2734</v>
      </c>
      <c r="M2187" s="91">
        <v>45866</v>
      </c>
      <c r="N2187" s="90">
        <v>11295.43</v>
      </c>
      <c r="O2187" s="84" t="s">
        <v>22</v>
      </c>
      <c r="P2187" s="84" t="s">
        <v>642</v>
      </c>
      <c r="Q2187" s="84" t="s">
        <v>643</v>
      </c>
      <c r="R2187" s="87" t="s">
        <v>305</v>
      </c>
      <c r="S2187" s="6"/>
      <c r="T2187" s="6" t="s">
        <v>2109</v>
      </c>
      <c r="U2187" s="6"/>
      <c r="V2187" s="47"/>
      <c r="W2187" s="6"/>
      <c r="X2187" s="6"/>
      <c r="Y2187" s="6"/>
      <c r="Z2187" s="6"/>
    </row>
    <row r="2188" spans="1:26" ht="18.75" x14ac:dyDescent="0.3">
      <c r="A2188" s="6">
        <f t="shared" si="324"/>
        <v>2187</v>
      </c>
      <c r="B2188" s="95" t="s">
        <v>2732</v>
      </c>
      <c r="C2188" s="85">
        <v>45845</v>
      </c>
      <c r="D2188" s="85">
        <v>45849</v>
      </c>
      <c r="E2188" s="93">
        <v>29251.02</v>
      </c>
      <c r="F2188" s="86">
        <f t="shared" si="325"/>
        <v>29251.02</v>
      </c>
      <c r="G2188" s="94">
        <v>4430022</v>
      </c>
      <c r="H2188" s="88" t="s">
        <v>2735</v>
      </c>
      <c r="I2188" s="89">
        <v>1</v>
      </c>
      <c r="J2188" s="90">
        <v>1</v>
      </c>
      <c r="K2188" s="90">
        <f t="shared" si="326"/>
        <v>0</v>
      </c>
      <c r="L2188" s="90" t="s">
        <v>2734</v>
      </c>
      <c r="M2188" s="91">
        <v>45866</v>
      </c>
      <c r="N2188" s="90">
        <v>35101.22</v>
      </c>
      <c r="O2188" s="84" t="s">
        <v>22</v>
      </c>
      <c r="P2188" s="84" t="s">
        <v>642</v>
      </c>
      <c r="Q2188" s="84" t="s">
        <v>643</v>
      </c>
      <c r="R2188" s="87" t="s">
        <v>305</v>
      </c>
      <c r="S2188" s="6"/>
      <c r="T2188" s="6" t="s">
        <v>2109</v>
      </c>
      <c r="U2188" s="6"/>
      <c r="V2188" s="47"/>
      <c r="W2188" s="6"/>
      <c r="X2188" s="6"/>
      <c r="Y2188" s="6"/>
      <c r="Z2188" s="6"/>
    </row>
    <row r="2189" spans="1:26" ht="18.75" x14ac:dyDescent="0.3">
      <c r="A2189" s="6">
        <f t="shared" ref="A2189:A2212" si="327">A2188+1</f>
        <v>2188</v>
      </c>
      <c r="B2189" s="95" t="s">
        <v>2736</v>
      </c>
      <c r="C2189" s="85">
        <v>45856</v>
      </c>
      <c r="D2189" s="85">
        <v>45861</v>
      </c>
      <c r="E2189" s="93">
        <v>8450</v>
      </c>
      <c r="F2189" s="86">
        <f t="shared" si="325"/>
        <v>8450</v>
      </c>
      <c r="G2189" s="94">
        <v>6542050</v>
      </c>
      <c r="H2189" s="88" t="s">
        <v>2737</v>
      </c>
      <c r="I2189" s="89">
        <v>1</v>
      </c>
      <c r="J2189" s="90"/>
      <c r="K2189" s="90">
        <f t="shared" si="326"/>
        <v>1</v>
      </c>
      <c r="L2189" s="90"/>
      <c r="M2189" s="91"/>
      <c r="N2189" s="90"/>
      <c r="O2189" s="84" t="s">
        <v>1162</v>
      </c>
      <c r="P2189" s="84"/>
      <c r="Q2189" s="84"/>
      <c r="R2189" s="87" t="s">
        <v>305</v>
      </c>
      <c r="S2189" s="6"/>
      <c r="T2189" s="6" t="s">
        <v>2109</v>
      </c>
      <c r="U2189" s="6"/>
      <c r="V2189" s="47"/>
      <c r="W2189" s="6"/>
      <c r="X2189" s="6"/>
      <c r="Y2189" s="6"/>
      <c r="Z2189" s="6"/>
    </row>
    <row r="2190" spans="1:26" ht="18.75" x14ac:dyDescent="0.3">
      <c r="A2190" s="6">
        <f t="shared" si="327"/>
        <v>2189</v>
      </c>
      <c r="B2190" s="95" t="s">
        <v>2736</v>
      </c>
      <c r="C2190" s="85">
        <v>45856</v>
      </c>
      <c r="D2190" s="85">
        <v>45861</v>
      </c>
      <c r="E2190" s="93">
        <v>16355</v>
      </c>
      <c r="F2190" s="86">
        <f t="shared" si="325"/>
        <v>16355</v>
      </c>
      <c r="G2190" s="94">
        <v>6539025</v>
      </c>
      <c r="H2190" s="88" t="s">
        <v>2738</v>
      </c>
      <c r="I2190" s="89">
        <v>1</v>
      </c>
      <c r="J2190" s="90"/>
      <c r="K2190" s="90">
        <f t="shared" si="326"/>
        <v>1</v>
      </c>
      <c r="L2190" s="90"/>
      <c r="M2190" s="91"/>
      <c r="N2190" s="90"/>
      <c r="O2190" s="84" t="s">
        <v>1162</v>
      </c>
      <c r="P2190" s="84"/>
      <c r="Q2190" s="84"/>
      <c r="R2190" s="87" t="s">
        <v>305</v>
      </c>
      <c r="S2190" s="6"/>
      <c r="T2190" s="6" t="s">
        <v>2109</v>
      </c>
      <c r="U2190" s="6"/>
      <c r="V2190" s="47"/>
      <c r="W2190" s="6"/>
      <c r="X2190" s="6"/>
      <c r="Y2190" s="6"/>
      <c r="Z2190" s="6"/>
    </row>
    <row r="2191" spans="1:26" ht="18.75" x14ac:dyDescent="0.3">
      <c r="A2191" s="6">
        <f t="shared" si="327"/>
        <v>2190</v>
      </c>
      <c r="B2191" s="95" t="s">
        <v>2736</v>
      </c>
      <c r="C2191" s="85">
        <v>45856</v>
      </c>
      <c r="D2191" s="85">
        <v>45861</v>
      </c>
      <c r="E2191" s="93">
        <v>5225</v>
      </c>
      <c r="F2191" s="86">
        <f t="shared" si="325"/>
        <v>31350</v>
      </c>
      <c r="G2191" s="94">
        <v>6552050</v>
      </c>
      <c r="H2191" s="88" t="s">
        <v>2697</v>
      </c>
      <c r="I2191" s="89">
        <v>6</v>
      </c>
      <c r="J2191" s="90"/>
      <c r="K2191" s="90">
        <f t="shared" si="326"/>
        <v>6</v>
      </c>
      <c r="L2191" s="90"/>
      <c r="M2191" s="91"/>
      <c r="N2191" s="90"/>
      <c r="O2191" s="84" t="s">
        <v>1162</v>
      </c>
      <c r="P2191" s="84"/>
      <c r="Q2191" s="84"/>
      <c r="R2191" s="87" t="s">
        <v>305</v>
      </c>
      <c r="S2191" s="6"/>
      <c r="T2191" s="6" t="s">
        <v>2109</v>
      </c>
      <c r="U2191" s="6"/>
      <c r="V2191" s="47"/>
      <c r="W2191" s="6"/>
      <c r="X2191" s="6"/>
      <c r="Y2191" s="6"/>
      <c r="Z2191" s="6"/>
    </row>
    <row r="2192" spans="1:26" ht="18.75" x14ac:dyDescent="0.3">
      <c r="A2192" s="6">
        <f t="shared" si="327"/>
        <v>2191</v>
      </c>
      <c r="B2192" s="95" t="s">
        <v>2739</v>
      </c>
      <c r="C2192" s="85">
        <v>45856</v>
      </c>
      <c r="D2192" s="85">
        <v>45863</v>
      </c>
      <c r="E2192" s="93">
        <v>2828.4600000000005</v>
      </c>
      <c r="F2192" s="86">
        <f t="shared" si="325"/>
        <v>8485.380000000001</v>
      </c>
      <c r="G2192" s="94">
        <v>2100201</v>
      </c>
      <c r="H2192" s="88" t="s">
        <v>2740</v>
      </c>
      <c r="I2192" s="89">
        <v>3</v>
      </c>
      <c r="J2192" s="90">
        <v>3</v>
      </c>
      <c r="K2192" s="90">
        <f t="shared" si="326"/>
        <v>0</v>
      </c>
      <c r="L2192" s="90" t="s">
        <v>2741</v>
      </c>
      <c r="M2192" s="91">
        <v>45866</v>
      </c>
      <c r="N2192" s="90">
        <v>10182.450000000001</v>
      </c>
      <c r="O2192" s="84" t="s">
        <v>22</v>
      </c>
      <c r="P2192" s="84" t="s">
        <v>2096</v>
      </c>
      <c r="Q2192" s="84" t="s">
        <v>643</v>
      </c>
      <c r="R2192" s="87" t="s">
        <v>305</v>
      </c>
      <c r="S2192" s="6"/>
      <c r="T2192" s="6" t="s">
        <v>2109</v>
      </c>
      <c r="U2192" s="6"/>
      <c r="V2192" s="47"/>
      <c r="W2192" s="6"/>
      <c r="X2192" s="6"/>
      <c r="Y2192" s="6"/>
      <c r="Z2192" s="6"/>
    </row>
    <row r="2193" spans="1:26" ht="18.75" x14ac:dyDescent="0.3">
      <c r="A2193" s="6">
        <f t="shared" si="327"/>
        <v>2192</v>
      </c>
      <c r="B2193" s="95" t="s">
        <v>2739</v>
      </c>
      <c r="C2193" s="85">
        <v>45856</v>
      </c>
      <c r="D2193" s="85">
        <v>45863</v>
      </c>
      <c r="E2193" s="93">
        <v>5930.33</v>
      </c>
      <c r="F2193" s="86">
        <f t="shared" si="325"/>
        <v>5930.33</v>
      </c>
      <c r="G2193" s="94">
        <v>100575</v>
      </c>
      <c r="H2193" s="88" t="s">
        <v>2742</v>
      </c>
      <c r="I2193" s="89">
        <v>1</v>
      </c>
      <c r="J2193" s="90"/>
      <c r="K2193" s="90">
        <f t="shared" si="326"/>
        <v>1</v>
      </c>
      <c r="L2193" s="90"/>
      <c r="M2193" s="91"/>
      <c r="N2193" s="90"/>
      <c r="O2193" s="84" t="s">
        <v>1028</v>
      </c>
      <c r="P2193" s="84"/>
      <c r="Q2193" s="84"/>
      <c r="R2193" s="87">
        <v>4</v>
      </c>
      <c r="S2193" s="6"/>
      <c r="T2193" s="6" t="s">
        <v>2109</v>
      </c>
      <c r="U2193" s="6"/>
      <c r="V2193" s="47"/>
      <c r="W2193" s="6"/>
      <c r="X2193" s="6"/>
      <c r="Y2193" s="6"/>
      <c r="Z2193" s="6"/>
    </row>
    <row r="2194" spans="1:26" ht="18.75" x14ac:dyDescent="0.3">
      <c r="A2194" s="6">
        <f t="shared" si="327"/>
        <v>2193</v>
      </c>
      <c r="B2194" s="95" t="s">
        <v>2739</v>
      </c>
      <c r="C2194" s="85">
        <v>45856</v>
      </c>
      <c r="D2194" s="85">
        <v>45863</v>
      </c>
      <c r="E2194" s="93">
        <v>8995.14</v>
      </c>
      <c r="F2194" s="86">
        <f t="shared" si="325"/>
        <v>8995.14</v>
      </c>
      <c r="G2194" s="94">
        <v>196055</v>
      </c>
      <c r="H2194" s="88" t="s">
        <v>2743</v>
      </c>
      <c r="I2194" s="89">
        <v>1</v>
      </c>
      <c r="J2194" s="90">
        <v>1</v>
      </c>
      <c r="K2194" s="90">
        <f t="shared" si="326"/>
        <v>0</v>
      </c>
      <c r="L2194" s="90" t="s">
        <v>2744</v>
      </c>
      <c r="M2194" s="91">
        <v>45866</v>
      </c>
      <c r="N2194" s="90">
        <v>0</v>
      </c>
      <c r="O2194" s="84" t="s">
        <v>36</v>
      </c>
      <c r="P2194" s="84" t="s">
        <v>2096</v>
      </c>
      <c r="Q2194" s="84" t="s">
        <v>861</v>
      </c>
      <c r="R2194" s="87" t="s">
        <v>305</v>
      </c>
      <c r="S2194" s="6" t="s">
        <v>615</v>
      </c>
      <c r="T2194" s="6" t="s">
        <v>2109</v>
      </c>
      <c r="U2194" s="6"/>
      <c r="V2194" s="47"/>
      <c r="W2194" s="6"/>
      <c r="X2194" s="6"/>
      <c r="Y2194" s="6"/>
      <c r="Z2194" s="6"/>
    </row>
    <row r="2195" spans="1:26" ht="18.75" x14ac:dyDescent="0.3">
      <c r="A2195" s="6">
        <f t="shared" si="327"/>
        <v>2194</v>
      </c>
      <c r="B2195" s="95" t="s">
        <v>2745</v>
      </c>
      <c r="C2195" s="85">
        <v>45856</v>
      </c>
      <c r="D2195" s="85">
        <v>45863</v>
      </c>
      <c r="E2195" s="93">
        <v>39000</v>
      </c>
      <c r="F2195" s="86">
        <f t="shared" ref="F2195:F2212" si="328">E2195*I2195</f>
        <v>39000</v>
      </c>
      <c r="G2195" s="94">
        <v>2916854</v>
      </c>
      <c r="H2195" s="88"/>
      <c r="I2195" s="89">
        <v>1</v>
      </c>
      <c r="J2195" s="90">
        <v>1</v>
      </c>
      <c r="K2195" s="90">
        <f t="shared" si="326"/>
        <v>0</v>
      </c>
      <c r="L2195" s="90" t="s">
        <v>2746</v>
      </c>
      <c r="M2195" s="91">
        <v>45867</v>
      </c>
      <c r="N2195" s="90">
        <v>48750</v>
      </c>
      <c r="O2195" s="84" t="s">
        <v>466</v>
      </c>
      <c r="P2195" s="84"/>
      <c r="Q2195" s="84"/>
      <c r="R2195" s="87">
        <v>-20</v>
      </c>
      <c r="S2195" s="6"/>
      <c r="T2195" s="6" t="s">
        <v>2109</v>
      </c>
      <c r="U2195" s="6"/>
      <c r="V2195" s="47"/>
      <c r="W2195" s="6"/>
      <c r="X2195" s="6"/>
      <c r="Y2195" s="6"/>
      <c r="Z2195" s="6"/>
    </row>
    <row r="2196" spans="1:26" ht="18.75" x14ac:dyDescent="0.3">
      <c r="A2196" s="6">
        <f t="shared" si="327"/>
        <v>2195</v>
      </c>
      <c r="B2196" s="95" t="s">
        <v>2747</v>
      </c>
      <c r="C2196" s="85">
        <v>45859</v>
      </c>
      <c r="D2196" s="85">
        <v>45863</v>
      </c>
      <c r="E2196" s="93">
        <v>5384.34</v>
      </c>
      <c r="F2196" s="86">
        <f t="shared" si="328"/>
        <v>5384.34</v>
      </c>
      <c r="G2196" s="94">
        <v>154210</v>
      </c>
      <c r="H2196" s="88"/>
      <c r="I2196" s="89">
        <v>1</v>
      </c>
      <c r="J2196" s="90">
        <v>1</v>
      </c>
      <c r="K2196" s="90">
        <f t="shared" si="326"/>
        <v>0</v>
      </c>
      <c r="L2196" s="90" t="s">
        <v>2748</v>
      </c>
      <c r="M2196" s="91">
        <v>45869</v>
      </c>
      <c r="N2196" s="90">
        <v>6461.21</v>
      </c>
      <c r="O2196" s="84" t="s">
        <v>22</v>
      </c>
      <c r="P2196" s="84" t="s">
        <v>2096</v>
      </c>
      <c r="Q2196" s="84" t="s">
        <v>643</v>
      </c>
      <c r="R2196" s="87">
        <v>-20</v>
      </c>
      <c r="S2196" s="6"/>
      <c r="T2196" s="6" t="s">
        <v>2109</v>
      </c>
      <c r="U2196" s="6"/>
      <c r="V2196" s="47"/>
      <c r="W2196" s="6"/>
      <c r="X2196" s="6"/>
      <c r="Y2196" s="6"/>
      <c r="Z2196" s="6"/>
    </row>
    <row r="2197" spans="1:26" ht="18.75" x14ac:dyDescent="0.3">
      <c r="A2197" s="6">
        <f t="shared" si="327"/>
        <v>2196</v>
      </c>
      <c r="B2197" s="95" t="s">
        <v>19</v>
      </c>
      <c r="C2197" s="85">
        <v>45870</v>
      </c>
      <c r="D2197" s="85">
        <v>45870</v>
      </c>
      <c r="E2197" s="93">
        <v>0</v>
      </c>
      <c r="F2197" s="86">
        <f t="shared" si="328"/>
        <v>0</v>
      </c>
      <c r="G2197" s="94">
        <v>116913001</v>
      </c>
      <c r="H2197" s="88" t="s">
        <v>2749</v>
      </c>
      <c r="I2197" s="89">
        <v>1</v>
      </c>
      <c r="J2197" s="90">
        <v>1</v>
      </c>
      <c r="K2197" s="90">
        <f t="shared" si="326"/>
        <v>0</v>
      </c>
      <c r="L2197" s="90" t="s">
        <v>2750</v>
      </c>
      <c r="M2197" s="91">
        <v>45888</v>
      </c>
      <c r="N2197" s="90">
        <v>7120</v>
      </c>
      <c r="O2197" s="84" t="s">
        <v>1028</v>
      </c>
      <c r="P2197" s="84" t="s">
        <v>2096</v>
      </c>
      <c r="Q2197" s="84" t="s">
        <v>861</v>
      </c>
      <c r="R2197" s="87" t="s">
        <v>305</v>
      </c>
      <c r="S2197" s="6"/>
      <c r="T2197" s="6" t="s">
        <v>2109</v>
      </c>
      <c r="U2197" s="6"/>
      <c r="V2197" s="47"/>
      <c r="W2197" s="6"/>
      <c r="X2197" s="6"/>
      <c r="Y2197" s="6"/>
      <c r="Z2197" s="6"/>
    </row>
    <row r="2198" spans="1:26" ht="18.75" x14ac:dyDescent="0.3">
      <c r="A2198" s="6">
        <f t="shared" si="327"/>
        <v>2197</v>
      </c>
      <c r="B2198" s="95" t="s">
        <v>19</v>
      </c>
      <c r="C2198" s="85">
        <v>45870</v>
      </c>
      <c r="D2198" s="85">
        <v>45870</v>
      </c>
      <c r="E2198" s="93">
        <v>0</v>
      </c>
      <c r="F2198" s="86">
        <f t="shared" si="328"/>
        <v>0</v>
      </c>
      <c r="G2198" s="94">
        <v>116910001</v>
      </c>
      <c r="H2198" s="88" t="s">
        <v>2751</v>
      </c>
      <c r="I2198" s="89">
        <v>1</v>
      </c>
      <c r="J2198" s="90"/>
      <c r="K2198" s="90">
        <f t="shared" si="326"/>
        <v>1</v>
      </c>
      <c r="L2198" s="90"/>
      <c r="M2198" s="91"/>
      <c r="N2198" s="90"/>
      <c r="O2198" s="84"/>
      <c r="P2198" s="84"/>
      <c r="Q2198" s="84"/>
      <c r="R2198" s="87" t="s">
        <v>305</v>
      </c>
      <c r="S2198" s="6"/>
      <c r="T2198" s="6" t="s">
        <v>2109</v>
      </c>
      <c r="U2198" s="6"/>
      <c r="V2198" s="47"/>
      <c r="W2198" s="6"/>
      <c r="X2198" s="6"/>
      <c r="Y2198" s="6"/>
      <c r="Z2198" s="6"/>
    </row>
    <row r="2199" spans="1:26" ht="18.75" x14ac:dyDescent="0.3">
      <c r="A2199" s="6">
        <f t="shared" si="327"/>
        <v>2198</v>
      </c>
      <c r="B2199" s="95" t="s">
        <v>2752</v>
      </c>
      <c r="C2199" s="85">
        <v>45868</v>
      </c>
      <c r="D2199" s="85">
        <v>45871</v>
      </c>
      <c r="E2199" s="93">
        <v>25010.3</v>
      </c>
      <c r="F2199" s="86">
        <f t="shared" si="328"/>
        <v>25010.3</v>
      </c>
      <c r="G2199" s="94">
        <v>194670</v>
      </c>
      <c r="H2199" s="88" t="s">
        <v>2753</v>
      </c>
      <c r="I2199" s="89">
        <v>1</v>
      </c>
      <c r="J2199" s="90"/>
      <c r="K2199" s="90">
        <f t="shared" si="326"/>
        <v>1</v>
      </c>
      <c r="L2199" s="90"/>
      <c r="M2199" s="91"/>
      <c r="N2199" s="90"/>
      <c r="O2199" s="84"/>
      <c r="P2199" s="84"/>
      <c r="Q2199" s="84"/>
      <c r="R2199" s="87" t="s">
        <v>305</v>
      </c>
      <c r="S2199" s="6"/>
      <c r="T2199" s="6" t="s">
        <v>2109</v>
      </c>
      <c r="U2199" s="6"/>
      <c r="V2199" s="47"/>
      <c r="W2199" s="6"/>
      <c r="X2199" s="6"/>
      <c r="Y2199" s="6"/>
      <c r="Z2199" s="6"/>
    </row>
    <row r="2200" spans="1:26" ht="18.75" x14ac:dyDescent="0.3">
      <c r="A2200" s="6">
        <f t="shared" si="327"/>
        <v>2199</v>
      </c>
      <c r="B2200" s="95" t="s">
        <v>2752</v>
      </c>
      <c r="C2200" s="85">
        <v>45868</v>
      </c>
      <c r="D2200" s="85">
        <v>45871</v>
      </c>
      <c r="E2200" s="93">
        <v>3578.4</v>
      </c>
      <c r="F2200" s="86">
        <f t="shared" si="328"/>
        <v>3578.4</v>
      </c>
      <c r="G2200" s="94">
        <v>103028</v>
      </c>
      <c r="H2200" s="88" t="s">
        <v>2754</v>
      </c>
      <c r="I2200" s="89">
        <v>1</v>
      </c>
      <c r="J2200" s="90">
        <v>1</v>
      </c>
      <c r="K2200" s="90">
        <f t="shared" si="326"/>
        <v>0</v>
      </c>
      <c r="L2200" s="90" t="s">
        <v>2755</v>
      </c>
      <c r="M2200" s="91">
        <v>45881</v>
      </c>
      <c r="N2200" s="90">
        <v>0</v>
      </c>
      <c r="O2200" s="84" t="s">
        <v>36</v>
      </c>
      <c r="P2200" s="84" t="s">
        <v>2096</v>
      </c>
      <c r="Q2200" s="84" t="s">
        <v>643</v>
      </c>
      <c r="R2200" s="87" t="s">
        <v>305</v>
      </c>
      <c r="S2200" s="6" t="s">
        <v>2756</v>
      </c>
      <c r="T2200" s="6" t="s">
        <v>2109</v>
      </c>
      <c r="U2200" s="6"/>
      <c r="V2200" s="47"/>
      <c r="W2200" s="6"/>
      <c r="X2200" s="6"/>
      <c r="Y2200" s="6"/>
      <c r="Z2200" s="6"/>
    </row>
    <row r="2201" spans="1:26" ht="18.75" x14ac:dyDescent="0.3">
      <c r="A2201" s="6">
        <f t="shared" si="327"/>
        <v>2200</v>
      </c>
      <c r="B2201" s="95" t="s">
        <v>2757</v>
      </c>
      <c r="C2201" s="85">
        <v>45868</v>
      </c>
      <c r="D2201" s="85">
        <v>45871</v>
      </c>
      <c r="E2201" s="93">
        <v>3637.5</v>
      </c>
      <c r="F2201" s="86">
        <f t="shared" si="328"/>
        <v>3637.5</v>
      </c>
      <c r="G2201" s="94">
        <v>116913050</v>
      </c>
      <c r="H2201" s="88" t="s">
        <v>2758</v>
      </c>
      <c r="I2201" s="89">
        <v>1</v>
      </c>
      <c r="J2201" s="90">
        <v>1</v>
      </c>
      <c r="K2201" s="90">
        <f t="shared" si="326"/>
        <v>0</v>
      </c>
      <c r="L2201" s="90" t="s">
        <v>2759</v>
      </c>
      <c r="M2201" s="91">
        <v>45871</v>
      </c>
      <c r="N2201" s="90">
        <v>0</v>
      </c>
      <c r="O2201" s="84" t="s">
        <v>631</v>
      </c>
      <c r="P2201" s="84" t="s">
        <v>642</v>
      </c>
      <c r="Q2201" s="84" t="s">
        <v>861</v>
      </c>
      <c r="R2201" s="87" t="s">
        <v>305</v>
      </c>
      <c r="S2201" s="6"/>
      <c r="T2201" s="6" t="s">
        <v>2109</v>
      </c>
      <c r="U2201" s="6"/>
      <c r="V2201" s="47"/>
      <c r="W2201" s="6"/>
      <c r="X2201" s="6"/>
      <c r="Y2201" s="6"/>
      <c r="Z2201" s="6"/>
    </row>
    <row r="2202" spans="1:26" ht="18.75" x14ac:dyDescent="0.3">
      <c r="A2202" s="6">
        <f t="shared" si="327"/>
        <v>2201</v>
      </c>
      <c r="B2202" s="95" t="s">
        <v>2757</v>
      </c>
      <c r="C2202" s="85">
        <v>45868</v>
      </c>
      <c r="D2202" s="85">
        <v>45871</v>
      </c>
      <c r="E2202" s="93">
        <v>13825</v>
      </c>
      <c r="F2202" s="86">
        <f t="shared" si="328"/>
        <v>13825</v>
      </c>
      <c r="G2202" s="94">
        <v>800803</v>
      </c>
      <c r="H2202" s="88" t="s">
        <v>2760</v>
      </c>
      <c r="I2202" s="89">
        <v>1</v>
      </c>
      <c r="J2202" s="90"/>
      <c r="K2202" s="90">
        <f t="shared" si="326"/>
        <v>1</v>
      </c>
      <c r="L2202" s="90"/>
      <c r="M2202" s="91"/>
      <c r="N2202" s="90"/>
      <c r="O2202" s="84"/>
      <c r="P2202" s="84"/>
      <c r="Q2202" s="84"/>
      <c r="R2202" s="87">
        <v>4</v>
      </c>
      <c r="S2202" s="6"/>
      <c r="T2202" s="6" t="s">
        <v>2109</v>
      </c>
      <c r="U2202" s="6"/>
      <c r="V2202" s="47"/>
      <c r="W2202" s="6"/>
      <c r="X2202" s="6"/>
      <c r="Y2202" s="6"/>
      <c r="Z2202" s="6"/>
    </row>
    <row r="2203" spans="1:26" ht="18.75" x14ac:dyDescent="0.3">
      <c r="A2203" s="6">
        <f t="shared" si="327"/>
        <v>2202</v>
      </c>
      <c r="B2203" s="95" t="s">
        <v>2761</v>
      </c>
      <c r="C2203" s="85">
        <v>45868</v>
      </c>
      <c r="D2203" s="85">
        <v>45871</v>
      </c>
      <c r="E2203" s="93">
        <v>4494</v>
      </c>
      <c r="F2203" s="86">
        <f t="shared" si="328"/>
        <v>4494</v>
      </c>
      <c r="G2203" s="94" t="s">
        <v>2762</v>
      </c>
      <c r="H2203" s="88" t="s">
        <v>2763</v>
      </c>
      <c r="I2203" s="89">
        <v>1</v>
      </c>
      <c r="J2203" s="90">
        <v>1</v>
      </c>
      <c r="K2203" s="90">
        <f t="shared" si="326"/>
        <v>0</v>
      </c>
      <c r="L2203" s="90" t="s">
        <v>2252</v>
      </c>
      <c r="M2203" s="91">
        <v>45873</v>
      </c>
      <c r="N2203" s="90">
        <v>13050</v>
      </c>
      <c r="O2203" s="84" t="s">
        <v>631</v>
      </c>
      <c r="P2203" s="84" t="s">
        <v>642</v>
      </c>
      <c r="Q2203" s="84" t="s">
        <v>643</v>
      </c>
      <c r="R2203" s="87" t="s">
        <v>305</v>
      </c>
      <c r="S2203" s="6"/>
      <c r="T2203" s="6" t="s">
        <v>2109</v>
      </c>
      <c r="U2203" s="6"/>
      <c r="V2203" s="47"/>
      <c r="W2203" s="6"/>
      <c r="X2203" s="6"/>
      <c r="Y2203" s="6"/>
      <c r="Z2203" s="6"/>
    </row>
    <row r="2204" spans="1:26" ht="18.75" x14ac:dyDescent="0.3">
      <c r="A2204" s="6">
        <f t="shared" si="327"/>
        <v>2203</v>
      </c>
      <c r="B2204" s="95" t="s">
        <v>2764</v>
      </c>
      <c r="C2204" s="85">
        <v>45877</v>
      </c>
      <c r="D2204" s="85">
        <v>45883</v>
      </c>
      <c r="E2204" s="93">
        <v>13825</v>
      </c>
      <c r="F2204" s="86">
        <f t="shared" si="328"/>
        <v>27650</v>
      </c>
      <c r="G2204" s="94" t="s">
        <v>2765</v>
      </c>
      <c r="H2204" s="88"/>
      <c r="I2204" s="89">
        <v>2</v>
      </c>
      <c r="J2204" s="90"/>
      <c r="K2204" s="90">
        <f t="shared" si="326"/>
        <v>2</v>
      </c>
      <c r="L2204" s="90"/>
      <c r="M2204" s="91"/>
      <c r="N2204" s="90"/>
      <c r="O2204" s="84"/>
      <c r="P2204" s="84"/>
      <c r="Q2204" s="84"/>
      <c r="R2204" s="87">
        <v>4</v>
      </c>
      <c r="S2204" s="6"/>
      <c r="T2204" s="6" t="s">
        <v>2109</v>
      </c>
      <c r="U2204" s="6"/>
      <c r="V2204" s="47"/>
      <c r="W2204" s="6"/>
      <c r="X2204" s="6"/>
      <c r="Y2204" s="6"/>
      <c r="Z2204" s="6"/>
    </row>
    <row r="2205" spans="1:26" ht="18.75" x14ac:dyDescent="0.3">
      <c r="A2205" s="6">
        <f t="shared" si="327"/>
        <v>2204</v>
      </c>
      <c r="B2205" s="95" t="s">
        <v>2764</v>
      </c>
      <c r="C2205" s="85">
        <v>45877</v>
      </c>
      <c r="D2205" s="85">
        <v>45883</v>
      </c>
      <c r="E2205" s="93">
        <v>6675</v>
      </c>
      <c r="F2205" s="86">
        <f t="shared" si="328"/>
        <v>6675</v>
      </c>
      <c r="G2205" s="94">
        <v>116913100</v>
      </c>
      <c r="H2205" s="88"/>
      <c r="I2205" s="89">
        <v>1</v>
      </c>
      <c r="J2205" s="90">
        <v>1</v>
      </c>
      <c r="K2205" s="90">
        <f t="shared" si="326"/>
        <v>0</v>
      </c>
      <c r="L2205" s="90" t="s">
        <v>2750</v>
      </c>
      <c r="M2205" s="91">
        <v>45888</v>
      </c>
      <c r="N2205" s="90">
        <v>3880</v>
      </c>
      <c r="O2205" s="84" t="s">
        <v>1028</v>
      </c>
      <c r="P2205" s="84" t="s">
        <v>642</v>
      </c>
      <c r="Q2205" s="84" t="s">
        <v>643</v>
      </c>
      <c r="R2205" s="87" t="s">
        <v>305</v>
      </c>
      <c r="S2205" s="6" t="s">
        <v>2766</v>
      </c>
      <c r="T2205" s="6" t="s">
        <v>2109</v>
      </c>
      <c r="U2205" s="6"/>
      <c r="V2205" s="47"/>
      <c r="W2205" s="6"/>
      <c r="X2205" s="6"/>
      <c r="Y2205" s="6"/>
      <c r="Z2205" s="6"/>
    </row>
    <row r="2206" spans="1:26" ht="18.75" x14ac:dyDescent="0.3">
      <c r="A2206" s="6">
        <f t="shared" si="327"/>
        <v>2205</v>
      </c>
      <c r="B2206" s="95" t="s">
        <v>2767</v>
      </c>
      <c r="C2206" s="85">
        <v>45877</v>
      </c>
      <c r="D2206" s="85">
        <v>45883</v>
      </c>
      <c r="E2206" s="93">
        <v>6457.19</v>
      </c>
      <c r="F2206" s="86">
        <f t="shared" si="328"/>
        <v>6457.19</v>
      </c>
      <c r="G2206" s="94">
        <v>114025022</v>
      </c>
      <c r="H2206" s="88"/>
      <c r="I2206" s="89">
        <v>1</v>
      </c>
      <c r="J2206" s="90"/>
      <c r="K2206" s="90">
        <f t="shared" si="326"/>
        <v>1</v>
      </c>
      <c r="L2206" s="90"/>
      <c r="M2206" s="91"/>
      <c r="N2206" s="90"/>
      <c r="O2206" s="84"/>
      <c r="P2206" s="84"/>
      <c r="Q2206" s="84"/>
      <c r="R2206" s="87" t="s">
        <v>305</v>
      </c>
      <c r="S2206" s="6"/>
      <c r="T2206" s="6" t="s">
        <v>2109</v>
      </c>
      <c r="U2206" s="6"/>
      <c r="V2206" s="47"/>
      <c r="W2206" s="6"/>
      <c r="X2206" s="6"/>
      <c r="Y2206" s="6"/>
      <c r="Z2206" s="6"/>
    </row>
    <row r="2207" spans="1:26" ht="18.75" x14ac:dyDescent="0.3">
      <c r="A2207" s="6">
        <f t="shared" si="327"/>
        <v>2206</v>
      </c>
      <c r="B2207" s="95" t="s">
        <v>2767</v>
      </c>
      <c r="C2207" s="85">
        <v>45877</v>
      </c>
      <c r="D2207" s="85">
        <v>45883</v>
      </c>
      <c r="E2207" s="93">
        <v>4491.2299999999996</v>
      </c>
      <c r="F2207" s="86">
        <f t="shared" si="328"/>
        <v>4491.2299999999996</v>
      </c>
      <c r="G2207" s="94" t="s">
        <v>2768</v>
      </c>
      <c r="H2207" s="88"/>
      <c r="I2207" s="89">
        <v>1</v>
      </c>
      <c r="J2207" s="90"/>
      <c r="K2207" s="90">
        <f t="shared" si="326"/>
        <v>1</v>
      </c>
      <c r="L2207" s="90"/>
      <c r="M2207" s="91"/>
      <c r="N2207" s="90"/>
      <c r="O2207" s="84"/>
      <c r="P2207" s="84"/>
      <c r="Q2207" s="84"/>
      <c r="R2207" s="87">
        <v>-20</v>
      </c>
      <c r="S2207" s="6"/>
      <c r="T2207" s="6" t="s">
        <v>2109</v>
      </c>
      <c r="U2207" s="6"/>
      <c r="V2207" s="47"/>
      <c r="W2207" s="6"/>
      <c r="X2207" s="6"/>
      <c r="Y2207" s="6"/>
      <c r="Z2207" s="6"/>
    </row>
    <row r="2208" spans="1:26" ht="18.75" x14ac:dyDescent="0.3">
      <c r="A2208" s="6">
        <f t="shared" si="327"/>
        <v>2207</v>
      </c>
      <c r="B2208" s="95" t="s">
        <v>2769</v>
      </c>
      <c r="C2208" s="85">
        <v>45880</v>
      </c>
      <c r="D2208" s="85">
        <v>45887</v>
      </c>
      <c r="E2208" s="93">
        <v>2800</v>
      </c>
      <c r="F2208" s="86">
        <f t="shared" si="328"/>
        <v>5600</v>
      </c>
      <c r="G2208" s="94">
        <v>850494</v>
      </c>
      <c r="H2208" s="88"/>
      <c r="I2208" s="89">
        <v>2</v>
      </c>
      <c r="J2208" s="90">
        <v>1</v>
      </c>
      <c r="K2208" s="90">
        <f t="shared" si="326"/>
        <v>1</v>
      </c>
      <c r="L2208" s="90" t="s">
        <v>2770</v>
      </c>
      <c r="M2208" s="91">
        <v>45889</v>
      </c>
      <c r="N2208" s="90">
        <v>0</v>
      </c>
      <c r="O2208" s="84" t="s">
        <v>1028</v>
      </c>
      <c r="P2208" s="84" t="s">
        <v>2096</v>
      </c>
      <c r="Q2208" s="84" t="s">
        <v>643</v>
      </c>
      <c r="R2208" s="87" t="s">
        <v>305</v>
      </c>
      <c r="S2208" s="6"/>
      <c r="T2208" s="6" t="s">
        <v>2109</v>
      </c>
      <c r="U2208" s="6"/>
      <c r="V2208" s="47"/>
      <c r="W2208" s="6"/>
      <c r="X2208" s="6"/>
      <c r="Y2208" s="6"/>
      <c r="Z2208" s="6"/>
    </row>
    <row r="2209" spans="1:26" ht="18.75" x14ac:dyDescent="0.3">
      <c r="A2209" s="6">
        <f t="shared" si="327"/>
        <v>2208</v>
      </c>
      <c r="B2209" s="95" t="s">
        <v>2769</v>
      </c>
      <c r="C2209" s="85">
        <v>45880</v>
      </c>
      <c r="D2209" s="85">
        <v>45887</v>
      </c>
      <c r="E2209" s="93">
        <v>16767</v>
      </c>
      <c r="F2209" s="86">
        <f t="shared" si="328"/>
        <v>16767</v>
      </c>
      <c r="G2209" s="94">
        <v>16006980</v>
      </c>
      <c r="H2209" s="88"/>
      <c r="I2209" s="89">
        <v>1</v>
      </c>
      <c r="J2209" s="90"/>
      <c r="K2209" s="90">
        <f t="shared" si="326"/>
        <v>1</v>
      </c>
      <c r="L2209" s="90"/>
      <c r="M2209" s="91"/>
      <c r="N2209" s="90"/>
      <c r="O2209" s="84"/>
      <c r="P2209" s="84"/>
      <c r="Q2209" s="84"/>
      <c r="R2209" s="87" t="s">
        <v>305</v>
      </c>
      <c r="S2209" s="6"/>
      <c r="T2209" s="6" t="s">
        <v>2109</v>
      </c>
      <c r="U2209" s="6"/>
      <c r="V2209" s="47"/>
      <c r="W2209" s="6"/>
      <c r="X2209" s="6"/>
      <c r="Y2209" s="6"/>
      <c r="Z2209" s="6"/>
    </row>
    <row r="2210" spans="1:26" ht="18.75" x14ac:dyDescent="0.3">
      <c r="A2210" s="6">
        <f t="shared" si="327"/>
        <v>2209</v>
      </c>
      <c r="B2210" s="95" t="s">
        <v>2771</v>
      </c>
      <c r="C2210" s="85">
        <v>45889</v>
      </c>
      <c r="D2210" s="85">
        <v>45892</v>
      </c>
      <c r="E2210" s="93">
        <v>1577.8</v>
      </c>
      <c r="F2210" s="86">
        <f t="shared" si="328"/>
        <v>1577.8</v>
      </c>
      <c r="G2210" s="94">
        <v>102797</v>
      </c>
      <c r="H2210" s="88"/>
      <c r="I2210" s="89">
        <v>1</v>
      </c>
      <c r="J2210" s="90"/>
      <c r="K2210" s="90">
        <f t="shared" si="326"/>
        <v>1</v>
      </c>
      <c r="L2210" s="90"/>
      <c r="M2210" s="91"/>
      <c r="N2210" s="90"/>
      <c r="O2210" s="84"/>
      <c r="P2210" s="84"/>
      <c r="Q2210" s="84"/>
      <c r="R2210" s="87" t="s">
        <v>305</v>
      </c>
      <c r="S2210" s="6"/>
      <c r="T2210" s="6" t="s">
        <v>2109</v>
      </c>
      <c r="U2210" s="6"/>
      <c r="V2210" s="47"/>
      <c r="W2210" s="6"/>
      <c r="X2210" s="6"/>
      <c r="Y2210" s="6"/>
      <c r="Z2210" s="6"/>
    </row>
    <row r="2211" spans="1:26" ht="18.75" x14ac:dyDescent="0.3">
      <c r="A2211" s="6">
        <f t="shared" si="327"/>
        <v>2210</v>
      </c>
      <c r="B2211" s="95" t="s">
        <v>2771</v>
      </c>
      <c r="C2211" s="85">
        <v>45889</v>
      </c>
      <c r="D2211" s="85">
        <v>45892</v>
      </c>
      <c r="E2211" s="93">
        <v>6268.5</v>
      </c>
      <c r="F2211" s="86">
        <f t="shared" si="328"/>
        <v>6268.5</v>
      </c>
      <c r="G2211" s="94">
        <v>152624</v>
      </c>
      <c r="H2211" s="88"/>
      <c r="I2211" s="89">
        <v>1</v>
      </c>
      <c r="J2211" s="90"/>
      <c r="K2211" s="90">
        <f t="shared" si="326"/>
        <v>1</v>
      </c>
      <c r="L2211" s="90"/>
      <c r="M2211" s="91"/>
      <c r="N2211" s="90"/>
      <c r="O2211" s="84"/>
      <c r="P2211" s="84"/>
      <c r="Q2211" s="84"/>
      <c r="R2211" s="87" t="s">
        <v>305</v>
      </c>
      <c r="S2211" s="6"/>
      <c r="T2211" s="6" t="s">
        <v>2109</v>
      </c>
      <c r="U2211" s="6"/>
      <c r="V2211" s="47"/>
      <c r="W2211" s="6"/>
      <c r="X2211" s="6"/>
      <c r="Y2211" s="6"/>
      <c r="Z2211" s="6"/>
    </row>
    <row r="2212" spans="1:26" ht="18.75" x14ac:dyDescent="0.3">
      <c r="A2212" s="6">
        <f t="shared" si="327"/>
        <v>2211</v>
      </c>
      <c r="B2212" s="95" t="s">
        <v>2774</v>
      </c>
      <c r="C2212" s="85">
        <v>45891</v>
      </c>
      <c r="D2212" s="85">
        <v>45896</v>
      </c>
      <c r="E2212" s="93">
        <v>9030.4</v>
      </c>
      <c r="F2212" s="86">
        <f t="shared" si="328"/>
        <v>9030.4</v>
      </c>
      <c r="G2212" s="94" t="s">
        <v>2775</v>
      </c>
      <c r="H2212" s="88"/>
      <c r="I2212" s="89">
        <v>1</v>
      </c>
      <c r="J2212" s="90"/>
      <c r="K2212" s="90">
        <f t="shared" si="326"/>
        <v>1</v>
      </c>
      <c r="L2212" s="90"/>
      <c r="M2212" s="91"/>
      <c r="N2212" s="90"/>
      <c r="O2212" s="84"/>
      <c r="P2212" s="84"/>
      <c r="Q2212" s="84"/>
      <c r="R2212" s="87">
        <v>-20</v>
      </c>
      <c r="S2212" s="6"/>
      <c r="T2212" s="6" t="s">
        <v>2776</v>
      </c>
      <c r="U2212" s="6"/>
      <c r="V2212" s="47"/>
      <c r="W2212" s="6"/>
      <c r="X2212" s="6"/>
      <c r="Y2212" s="6"/>
      <c r="Z2212" s="6"/>
    </row>
  </sheetData>
  <conditionalFormatting sqref="O1041">
    <cfRule type="duplicateValues" dxfId="16" priority="8"/>
  </conditionalFormatting>
  <conditionalFormatting sqref="O1097">
    <cfRule type="duplicateValues" dxfId="15" priority="9"/>
  </conditionalFormatting>
  <conditionalFormatting sqref="O1335">
    <cfRule type="duplicateValues" dxfId="14" priority="2"/>
    <cfRule type="duplicateValues" dxfId="13" priority="3"/>
    <cfRule type="duplicateValues" dxfId="12" priority="4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147"/>
  <sheetViews>
    <sheetView tabSelected="1" topLeftCell="A2120" workbookViewId="0">
      <selection activeCell="A2145" sqref="A2145"/>
    </sheetView>
  </sheetViews>
  <sheetFormatPr defaultColWidth="30.5703125" defaultRowHeight="15" x14ac:dyDescent="0.25"/>
  <cols>
    <col min="1" max="1" width="30.7109375" bestFit="1" customWidth="1"/>
    <col min="2" max="2" width="17" style="18" bestFit="1" customWidth="1"/>
    <col min="3" max="3" width="22.42578125" bestFit="1" customWidth="1"/>
    <col min="4" max="4" width="12" bestFit="1" customWidth="1"/>
    <col min="5" max="5" width="5" style="61" bestFit="1" customWidth="1"/>
    <col min="6" max="6" width="10" style="61" bestFit="1" customWidth="1"/>
    <col min="7" max="7" width="7.85546875" style="63" bestFit="1" customWidth="1"/>
    <col min="8" max="8" width="8.42578125" style="63" bestFit="1" customWidth="1"/>
    <col min="9" max="9" width="7.85546875" style="65" bestFit="1" customWidth="1"/>
    <col min="10" max="10" width="10" style="65" bestFit="1" customWidth="1"/>
    <col min="11" max="11" width="22.140625" bestFit="1" customWidth="1"/>
  </cols>
  <sheetData>
    <row r="1" spans="1:14" x14ac:dyDescent="0.25">
      <c r="A1" s="6" t="str" cm="1">
        <f t="array" ref="A1:C2146">_xlfn.UNIQUE(CHOOSE({1,2,3},MasterSheet!B:B,MasterSheet!D:D,MasterSheet!G:G))</f>
        <v>Invoice Number</v>
      </c>
      <c r="B1" s="7" t="str">
        <v xml:space="preserve"> Goods Recd. Date</v>
      </c>
      <c r="C1" s="6" t="str">
        <v>Item Code</v>
      </c>
      <c r="D1" s="6" t="s">
        <v>744</v>
      </c>
      <c r="E1" s="55" t="s">
        <v>609</v>
      </c>
      <c r="F1" s="55" t="s">
        <v>2560</v>
      </c>
      <c r="G1" s="62" t="s">
        <v>8</v>
      </c>
      <c r="H1" s="62" t="s">
        <v>2560</v>
      </c>
      <c r="I1" s="64" t="s">
        <v>2559</v>
      </c>
      <c r="J1" s="64" t="s">
        <v>2560</v>
      </c>
      <c r="K1" s="54" t="s">
        <v>18</v>
      </c>
      <c r="L1" s="6" t="s">
        <v>1197</v>
      </c>
      <c r="M1" s="6" t="s">
        <v>740</v>
      </c>
      <c r="N1" s="6" t="s">
        <v>1149</v>
      </c>
    </row>
    <row r="2" spans="1:14" x14ac:dyDescent="0.25">
      <c r="A2" s="6" t="str">
        <v>Opening Stock</v>
      </c>
      <c r="B2" s="7">
        <v>45808</v>
      </c>
      <c r="C2" s="6">
        <v>421101</v>
      </c>
      <c r="D2" s="6">
        <f>_xlfn.XLOOKUP(C2,MasterSheet!G:G,MasterSheet!E:E)</f>
        <v>25.2</v>
      </c>
      <c r="E2" s="55">
        <f>SUMIFS(MasterSheet!I:I, MasterSheet!B:B, A2, MasterSheet!D:D, B2, MasterSheet!G:G, C2)</f>
        <v>5</v>
      </c>
      <c r="F2" s="55">
        <f>D2*E2</f>
        <v>126</v>
      </c>
      <c r="G2" s="62">
        <f>SUMIFS(MasterSheet!J:J, MasterSheet!B:B, A2, MasterSheet!D:D, B2, MasterSheet!G:G, C2)</f>
        <v>4</v>
      </c>
      <c r="H2" s="62">
        <f>G2*D2</f>
        <v>100.8</v>
      </c>
      <c r="I2" s="64">
        <f>SUMIFS(MasterSheet!K:K, MasterSheet!B:B, A2, MasterSheet!D:D, B2, MasterSheet!G:G, C2)</f>
        <v>1</v>
      </c>
      <c r="J2" s="64">
        <f>I2*D2</f>
        <v>25.2</v>
      </c>
      <c r="K2" s="6" t="str">
        <f>VLOOKUP(C2,MasterSheet!G:T,14,)</f>
        <v>BioLegend</v>
      </c>
      <c r="L2" s="6" t="str">
        <f>VLOOKUP(K2,Sheet1!A:C,3,)</f>
        <v>DOLLAR</v>
      </c>
      <c r="M2" s="6" t="str" cm="1">
        <f t="array" ref="M2">_xlfn.TEXTJOIN(", ", TRUE,
   _xlfn._xlws.FILTER(MasterSheet!O:O,
      (MasterSheet!B:B=A2) *
      (MasterSheet!D:D=B2) *
      (MasterSheet!G:G=C2) *
      (MasterSheet!J:J&gt;0)
   )
)</f>
        <v>ICGEB, BIO SOLUTION, IIT-Kharagpur</v>
      </c>
      <c r="N2" s="6" t="str" cm="1">
        <f t="array" ref="N2">_xlfn.TEXTJOIN(", ", TRUE,
   _xlfn._xlws.FILTER(MasterSheet!L:L,
      (MasterSheet!B:B=A2) *
      (MasterSheet!D:D=B2) *
      (MasterSheet!G:G=C2) *
      (MasterSheet!J:J&gt;0)
   )
)</f>
        <v>DC-50/25-26, T-552/25-26, T-908/25-26</v>
      </c>
    </row>
    <row r="3" spans="1:14" x14ac:dyDescent="0.25">
      <c r="A3" s="6" t="str">
        <v>Opening Stock</v>
      </c>
      <c r="B3" s="7">
        <v>45808</v>
      </c>
      <c r="C3" s="6">
        <v>423501</v>
      </c>
      <c r="D3" s="6">
        <f>_xlfn.XLOOKUP(C3,MasterSheet!G:G,MasterSheet!E:E)</f>
        <v>29.4</v>
      </c>
      <c r="E3" s="55">
        <f>SUMIFS(MasterSheet!I:I, MasterSheet!B:B, A3, MasterSheet!D:D, B3, MasterSheet!G:G, C3)</f>
        <v>1</v>
      </c>
      <c r="F3" s="55">
        <f t="shared" ref="F3:F66" si="0">D3*E3</f>
        <v>29.4</v>
      </c>
      <c r="G3" s="62">
        <f>SUMIFS(MasterSheet!J:J, MasterSheet!B:B, A3, MasterSheet!D:D, B3, MasterSheet!G:G, C3)</f>
        <v>1</v>
      </c>
      <c r="H3" s="62">
        <f t="shared" ref="H3:H66" si="1">G3*D3</f>
        <v>29.4</v>
      </c>
      <c r="I3" s="64">
        <f>SUMIFS(MasterSheet!K:K, MasterSheet!B:B, A3, MasterSheet!D:D, B3, MasterSheet!G:G, C3)</f>
        <v>0</v>
      </c>
      <c r="J3" s="64">
        <f t="shared" ref="J3:J66" si="2">I3*D3</f>
        <v>0</v>
      </c>
      <c r="K3" s="6" t="str">
        <f>VLOOKUP(C3,MasterSheet!G:T,14,)</f>
        <v>BioLegend</v>
      </c>
      <c r="L3" s="6" t="str">
        <f>VLOOKUP(K3,Sheet1!A:C,3,)</f>
        <v>DOLLAR</v>
      </c>
      <c r="M3" s="6" t="str" cm="1">
        <f t="array" ref="M3">_xlfn.TEXTJOIN(", ", TRUE,
   _xlfn._xlws.FILTER(MasterSheet!O:O,
      (MasterSheet!B:B=A3) *
      (MasterSheet!D:D=B3) *
      (MasterSheet!G:G=C3) *
      (MasterSheet!J:J&gt;0)
   )
)</f>
        <v>ICGEB</v>
      </c>
      <c r="N3" s="6"/>
    </row>
    <row r="4" spans="1:14" x14ac:dyDescent="0.25">
      <c r="A4" s="6" t="str">
        <v>Opening Stock</v>
      </c>
      <c r="B4" s="7">
        <v>45808</v>
      </c>
      <c r="C4" s="6">
        <v>313524</v>
      </c>
      <c r="D4" s="6">
        <f>_xlfn.XLOOKUP(C4,MasterSheet!G:G,MasterSheet!E:E)</f>
        <v>321.75</v>
      </c>
      <c r="E4" s="55">
        <f>SUMIFS(MasterSheet!I:I, MasterSheet!B:B, A4, MasterSheet!D:D, B4, MasterSheet!G:G, C4)</f>
        <v>1</v>
      </c>
      <c r="F4" s="55">
        <f t="shared" si="0"/>
        <v>321.75</v>
      </c>
      <c r="G4" s="62">
        <f>SUMIFS(MasterSheet!J:J, MasterSheet!B:B, A4, MasterSheet!D:D, B4, MasterSheet!G:G, C4)</f>
        <v>1</v>
      </c>
      <c r="H4" s="62">
        <f t="shared" si="1"/>
        <v>321.75</v>
      </c>
      <c r="I4" s="64">
        <f>SUMIFS(MasterSheet!K:K, MasterSheet!B:B, A4, MasterSheet!D:D, B4, MasterSheet!G:G, C4)</f>
        <v>0</v>
      </c>
      <c r="J4" s="64">
        <f t="shared" si="2"/>
        <v>0</v>
      </c>
      <c r="K4" s="6" t="str">
        <f>VLOOKUP(C4,MasterSheet!G:T,14,)</f>
        <v>BioLegend</v>
      </c>
      <c r="L4" s="6" t="str">
        <f>VLOOKUP(K4,Sheet1!A:C,3,)</f>
        <v>DOLLAR</v>
      </c>
      <c r="M4" s="6" t="str" cm="1">
        <f t="array" ref="M4">_xlfn.TEXTJOIN(", ", TRUE,
   _xlfn._xlws.FILTER(MasterSheet!O:O,
      (MasterSheet!B:B=A4) *
      (MasterSheet!D:D=B4) *
      (MasterSheet!G:G=C4) *
      (MasterSheet!J:J&gt;0)
   )
)</f>
        <v>RESEARCH WORLD</v>
      </c>
      <c r="N4" s="6"/>
    </row>
    <row r="5" spans="1:14" x14ac:dyDescent="0.25">
      <c r="A5" s="6" t="str">
        <v>Opening Stock</v>
      </c>
      <c r="B5" s="7">
        <v>45808</v>
      </c>
      <c r="C5" s="6" t="str">
        <v>N-187978-01-0020</v>
      </c>
      <c r="D5" s="6" t="str">
        <f>_xlfn.XLOOKUP(C5,MasterSheet!G:G,MasterSheet!E:E)</f>
        <v>N/A</v>
      </c>
      <c r="E5" s="55">
        <f>SUMIFS(MasterSheet!I:I, MasterSheet!B:B, A5, MasterSheet!D:D, B5, MasterSheet!G:G, C5)</f>
        <v>1</v>
      </c>
      <c r="F5" s="55" t="e">
        <f t="shared" si="0"/>
        <v>#VALUE!</v>
      </c>
      <c r="G5" s="62">
        <f>SUMIFS(MasterSheet!J:J, MasterSheet!B:B, A5, MasterSheet!D:D, B5, MasterSheet!G:G, C5)</f>
        <v>0</v>
      </c>
      <c r="H5" s="62" t="e">
        <f t="shared" si="1"/>
        <v>#VALUE!</v>
      </c>
      <c r="I5" s="64">
        <f>SUMIFS(MasterSheet!K:K, MasterSheet!B:B, A5, MasterSheet!D:D, B5, MasterSheet!G:G, C5)</f>
        <v>1</v>
      </c>
      <c r="J5" s="64" t="e">
        <f t="shared" si="2"/>
        <v>#VALUE!</v>
      </c>
      <c r="K5" s="6" t="str">
        <f>VLOOKUP(C5,MasterSheet!G:T,14,)</f>
        <v>Dharmacon</v>
      </c>
      <c r="L5" s="6" t="str">
        <f>VLOOKUP(K5,Sheet1!A:C,3,)</f>
        <v>DOLLAR</v>
      </c>
      <c r="M5" s="6" t="e" cm="1" vm="1">
        <f t="array" ref="M5">_xlfn.TEXTJOIN(", ", TRUE,
   _xlfn._xlws.FILTER(MasterSheet!O:O,
      (MasterSheet!B:B=A5) *
      (MasterSheet!D:D=B5) *
      (MasterSheet!G:G=C5) *
      (MasterSheet!J:J&gt;0)
   )
)</f>
        <v>#VALUE!</v>
      </c>
      <c r="N5" s="6"/>
    </row>
    <row r="6" spans="1:14" x14ac:dyDescent="0.25">
      <c r="A6" s="6" t="str">
        <v>Opening Stock</v>
      </c>
      <c r="B6" s="7">
        <v>45808</v>
      </c>
      <c r="C6" s="6" t="str">
        <v>N-187978-02-0020</v>
      </c>
      <c r="D6" s="6" t="str">
        <f>_xlfn.XLOOKUP(C6,MasterSheet!G:G,MasterSheet!E:E)</f>
        <v>N/A</v>
      </c>
      <c r="E6" s="55">
        <f>SUMIFS(MasterSheet!I:I, MasterSheet!B:B, A6, MasterSheet!D:D, B6, MasterSheet!G:G, C6)</f>
        <v>1</v>
      </c>
      <c r="F6" s="55" t="e">
        <f t="shared" si="0"/>
        <v>#VALUE!</v>
      </c>
      <c r="G6" s="62">
        <f>SUMIFS(MasterSheet!J:J, MasterSheet!B:B, A6, MasterSheet!D:D, B6, MasterSheet!G:G, C6)</f>
        <v>0</v>
      </c>
      <c r="H6" s="62" t="e">
        <f t="shared" si="1"/>
        <v>#VALUE!</v>
      </c>
      <c r="I6" s="64">
        <f>SUMIFS(MasterSheet!K:K, MasterSheet!B:B, A6, MasterSheet!D:D, B6, MasterSheet!G:G, C6)</f>
        <v>1</v>
      </c>
      <c r="J6" s="64" t="e">
        <f t="shared" si="2"/>
        <v>#VALUE!</v>
      </c>
      <c r="K6" s="6" t="str">
        <f>VLOOKUP(C6,MasterSheet!G:T,14,)</f>
        <v>Dharmacon</v>
      </c>
      <c r="L6" s="6" t="str">
        <f>VLOOKUP(K6,Sheet1!A:C,3,)</f>
        <v>DOLLAR</v>
      </c>
      <c r="M6" s="6" t="e" cm="1" vm="1">
        <f t="array" ref="M6">_xlfn.TEXTJOIN(", ", TRUE,
   _xlfn._xlws.FILTER(MasterSheet!O:O,
      (MasterSheet!B:B=A6) *
      (MasterSheet!D:D=B6) *
      (MasterSheet!G:G=C6) *
      (MasterSheet!J:J&gt;0)
   )
)</f>
        <v>#VALUE!</v>
      </c>
      <c r="N6" s="6"/>
    </row>
    <row r="7" spans="1:14" x14ac:dyDescent="0.25">
      <c r="A7" s="6" t="str">
        <v>Opening Stock</v>
      </c>
      <c r="B7" s="7">
        <v>45808</v>
      </c>
      <c r="C7" s="6" t="str">
        <v>N-187978-03-0020</v>
      </c>
      <c r="D7" s="6" t="str">
        <f>_xlfn.XLOOKUP(C7,MasterSheet!G:G,MasterSheet!E:E)</f>
        <v>N/A</v>
      </c>
      <c r="E7" s="55">
        <f>SUMIFS(MasterSheet!I:I, MasterSheet!B:B, A7, MasterSheet!D:D, B7, MasterSheet!G:G, C7)</f>
        <v>1</v>
      </c>
      <c r="F7" s="55" t="e">
        <f t="shared" si="0"/>
        <v>#VALUE!</v>
      </c>
      <c r="G7" s="62">
        <f>SUMIFS(MasterSheet!J:J, MasterSheet!B:B, A7, MasterSheet!D:D, B7, MasterSheet!G:G, C7)</f>
        <v>0</v>
      </c>
      <c r="H7" s="62" t="e">
        <f t="shared" si="1"/>
        <v>#VALUE!</v>
      </c>
      <c r="I7" s="64">
        <f>SUMIFS(MasterSheet!K:K, MasterSheet!B:B, A7, MasterSheet!D:D, B7, MasterSheet!G:G, C7)</f>
        <v>1</v>
      </c>
      <c r="J7" s="64" t="e">
        <f t="shared" si="2"/>
        <v>#VALUE!</v>
      </c>
      <c r="K7" s="6" t="str">
        <f>VLOOKUP(C7,MasterSheet!G:T,14,)</f>
        <v>Dharmacon</v>
      </c>
      <c r="L7" s="6" t="str">
        <f>VLOOKUP(K7,Sheet1!A:C,3,)</f>
        <v>DOLLAR</v>
      </c>
      <c r="M7" s="6" t="e" cm="1" vm="1">
        <f t="array" ref="M7">_xlfn.TEXTJOIN(", ", TRUE,
   _xlfn._xlws.FILTER(MasterSheet!O:O,
      (MasterSheet!B:B=A7) *
      (MasterSheet!D:D=B7) *
      (MasterSheet!G:G=C7) *
      (MasterSheet!J:J&gt;0)
   )
)</f>
        <v>#VALUE!</v>
      </c>
      <c r="N7" s="6"/>
    </row>
    <row r="8" spans="1:14" x14ac:dyDescent="0.25">
      <c r="A8" s="6" t="str">
        <v>Opening Stock</v>
      </c>
      <c r="B8" s="7">
        <v>45808</v>
      </c>
      <c r="C8" s="6" t="str">
        <v>N-187978-04-0020</v>
      </c>
      <c r="D8" s="6" t="str">
        <f>_xlfn.XLOOKUP(C8,MasterSheet!G:G,MasterSheet!E:E)</f>
        <v>N/A</v>
      </c>
      <c r="E8" s="55">
        <f>SUMIFS(MasterSheet!I:I, MasterSheet!B:B, A8, MasterSheet!D:D, B8, MasterSheet!G:G, C8)</f>
        <v>1</v>
      </c>
      <c r="F8" s="55" t="e">
        <f t="shared" si="0"/>
        <v>#VALUE!</v>
      </c>
      <c r="G8" s="62">
        <f>SUMIFS(MasterSheet!J:J, MasterSheet!B:B, A8, MasterSheet!D:D, B8, MasterSheet!G:G, C8)</f>
        <v>0</v>
      </c>
      <c r="H8" s="62" t="e">
        <f t="shared" si="1"/>
        <v>#VALUE!</v>
      </c>
      <c r="I8" s="64">
        <f>SUMIFS(MasterSheet!K:K, MasterSheet!B:B, A8, MasterSheet!D:D, B8, MasterSheet!G:G, C8)</f>
        <v>1</v>
      </c>
      <c r="J8" s="64" t="e">
        <f t="shared" si="2"/>
        <v>#VALUE!</v>
      </c>
      <c r="K8" s="6" t="str">
        <f>VLOOKUP(C8,MasterSheet!G:T,14,)</f>
        <v>Dharmacon</v>
      </c>
      <c r="L8" s="6" t="str">
        <f>VLOOKUP(K8,Sheet1!A:C,3,)</f>
        <v>DOLLAR</v>
      </c>
      <c r="M8" s="6" t="e" cm="1" vm="1">
        <f t="array" ref="M8">_xlfn.TEXTJOIN(", ", TRUE,
   _xlfn._xlws.FILTER(MasterSheet!O:O,
      (MasterSheet!B:B=A8) *
      (MasterSheet!D:D=B8) *
      (MasterSheet!G:G=C8) *
      (MasterSheet!J:J&gt;0)
   )
)</f>
        <v>#VALUE!</v>
      </c>
      <c r="N8" s="6"/>
    </row>
    <row r="9" spans="1:14" x14ac:dyDescent="0.25">
      <c r="A9" s="6" t="str">
        <v>Opening Stock</v>
      </c>
      <c r="B9" s="7">
        <v>45808</v>
      </c>
      <c r="C9" s="6">
        <v>320208</v>
      </c>
      <c r="D9" s="6">
        <f>_xlfn.XLOOKUP(C9,MasterSheet!G:G,MasterSheet!E:E)</f>
        <v>263.89999999999998</v>
      </c>
      <c r="E9" s="55">
        <f>SUMIFS(MasterSheet!I:I, MasterSheet!B:B, A9, MasterSheet!D:D, B9, MasterSheet!G:G, C9)</f>
        <v>1</v>
      </c>
      <c r="F9" s="55">
        <f t="shared" si="0"/>
        <v>263.89999999999998</v>
      </c>
      <c r="G9" s="62">
        <f>SUMIFS(MasterSheet!J:J, MasterSheet!B:B, A9, MasterSheet!D:D, B9, MasterSheet!G:G, C9)</f>
        <v>1</v>
      </c>
      <c r="H9" s="62">
        <f t="shared" si="1"/>
        <v>263.89999999999998</v>
      </c>
      <c r="I9" s="64">
        <f>SUMIFS(MasterSheet!K:K, MasterSheet!B:B, A9, MasterSheet!D:D, B9, MasterSheet!G:G, C9)</f>
        <v>0</v>
      </c>
      <c r="J9" s="64">
        <f t="shared" si="2"/>
        <v>0</v>
      </c>
      <c r="K9" s="6" t="str">
        <f>VLOOKUP(C9,MasterSheet!G:T,14,)</f>
        <v>BioLegend</v>
      </c>
      <c r="L9" s="6" t="str">
        <f>VLOOKUP(K9,Sheet1!A:C,3,)</f>
        <v>DOLLAR</v>
      </c>
      <c r="M9" s="6" t="str" cm="1">
        <f t="array" ref="M9">_xlfn.TEXTJOIN(", ", TRUE,
   _xlfn._xlws.FILTER(MasterSheet!O:O,
      (MasterSheet!B:B=A9) *
      (MasterSheet!D:D=B9) *
      (MasterSheet!G:G=C9) *
      (MasterSheet!J:J&gt;0)
   )
)</f>
        <v>RESEARCH WORLD</v>
      </c>
      <c r="N9" s="6"/>
    </row>
    <row r="10" spans="1:14" x14ac:dyDescent="0.25">
      <c r="A10" s="6" t="str">
        <v>Opening Stock</v>
      </c>
      <c r="B10" s="7">
        <v>45808</v>
      </c>
      <c r="C10" s="6">
        <v>344604</v>
      </c>
      <c r="D10" s="6">
        <f>_xlfn.XLOOKUP(C10,MasterSheet!G:G,MasterSheet!E:E)</f>
        <v>35.75</v>
      </c>
      <c r="E10" s="55">
        <f>SUMIFS(MasterSheet!I:I, MasterSheet!B:B, A10, MasterSheet!D:D, B10, MasterSheet!G:G, C10)</f>
        <v>1</v>
      </c>
      <c r="F10" s="55">
        <f t="shared" si="0"/>
        <v>35.75</v>
      </c>
      <c r="G10" s="62">
        <f>SUMIFS(MasterSheet!J:J, MasterSheet!B:B, A10, MasterSheet!D:D, B10, MasterSheet!G:G, C10)</f>
        <v>1</v>
      </c>
      <c r="H10" s="62">
        <f t="shared" si="1"/>
        <v>35.75</v>
      </c>
      <c r="I10" s="64">
        <f>SUMIFS(MasterSheet!K:K, MasterSheet!B:B, A10, MasterSheet!D:D, B10, MasterSheet!G:G, C10)</f>
        <v>0</v>
      </c>
      <c r="J10" s="64">
        <f t="shared" si="2"/>
        <v>0</v>
      </c>
      <c r="K10" s="6" t="str">
        <f>VLOOKUP(C10,MasterSheet!G:T,14,)</f>
        <v>BioLegend</v>
      </c>
      <c r="L10" s="6" t="str">
        <f>VLOOKUP(K10,Sheet1!A:C,3,)</f>
        <v>DOLLAR</v>
      </c>
      <c r="M10" s="6" t="str" cm="1">
        <f t="array" ref="M10">_xlfn.TEXTJOIN(", ", TRUE,
   _xlfn._xlws.FILTER(MasterSheet!O:O,
      (MasterSheet!B:B=A10) *
      (MasterSheet!D:D=B10) *
      (MasterSheet!G:G=C10) *
      (MasterSheet!J:J&gt;0)
   )
)</f>
        <v>RESEARCH WORLD</v>
      </c>
      <c r="N10" s="6"/>
    </row>
    <row r="11" spans="1:14" x14ac:dyDescent="0.25">
      <c r="A11" s="6" t="str">
        <v>Opening Stock</v>
      </c>
      <c r="B11" s="7">
        <v>45808</v>
      </c>
      <c r="C11" s="6">
        <v>356908</v>
      </c>
      <c r="D11" s="6">
        <f>_xlfn.XLOOKUP(C11,MasterSheet!G:G,MasterSheet!E:E)</f>
        <v>256.89999999999998</v>
      </c>
      <c r="E11" s="55">
        <f>SUMIFS(MasterSheet!I:I, MasterSheet!B:B, A11, MasterSheet!D:D, B11, MasterSheet!G:G, C11)</f>
        <v>1</v>
      </c>
      <c r="F11" s="55">
        <f t="shared" si="0"/>
        <v>256.89999999999998</v>
      </c>
      <c r="G11" s="62">
        <f>SUMIFS(MasterSheet!J:J, MasterSheet!B:B, A11, MasterSheet!D:D, B11, MasterSheet!G:G, C11)</f>
        <v>1</v>
      </c>
      <c r="H11" s="62">
        <f t="shared" si="1"/>
        <v>256.89999999999998</v>
      </c>
      <c r="I11" s="64">
        <f>SUMIFS(MasterSheet!K:K, MasterSheet!B:B, A11, MasterSheet!D:D, B11, MasterSheet!G:G, C11)</f>
        <v>0</v>
      </c>
      <c r="J11" s="64">
        <f t="shared" si="2"/>
        <v>0</v>
      </c>
      <c r="K11" s="6" t="str">
        <f>VLOOKUP(C11,MasterSheet!G:T,14,)</f>
        <v>BioLegend</v>
      </c>
      <c r="L11" s="6" t="str">
        <f>VLOOKUP(K11,Sheet1!A:C,3,)</f>
        <v>DOLLAR</v>
      </c>
      <c r="M11" s="6" t="str" cm="1">
        <f t="array" ref="M11">_xlfn.TEXTJOIN(", ", TRUE,
   _xlfn._xlws.FILTER(MasterSheet!O:O,
      (MasterSheet!B:B=A11) *
      (MasterSheet!D:D=B11) *
      (MasterSheet!G:G=C11) *
      (MasterSheet!J:J&gt;0)
   )
)</f>
        <v>RESEARCH WORLD</v>
      </c>
      <c r="N11" s="6"/>
    </row>
    <row r="12" spans="1:14" x14ac:dyDescent="0.25">
      <c r="A12" s="6" t="str">
        <v>Opening Stock</v>
      </c>
      <c r="B12" s="7">
        <v>45808</v>
      </c>
      <c r="C12" s="6">
        <v>379210</v>
      </c>
      <c r="D12" s="6">
        <f>_xlfn.XLOOKUP(C12,MasterSheet!G:G,MasterSheet!E:E)</f>
        <v>189</v>
      </c>
      <c r="E12" s="55">
        <f>SUMIFS(MasterSheet!I:I, MasterSheet!B:B, A12, MasterSheet!D:D, B12, MasterSheet!G:G, C12)</f>
        <v>1</v>
      </c>
      <c r="F12" s="55">
        <f t="shared" si="0"/>
        <v>189</v>
      </c>
      <c r="G12" s="62">
        <f>SUMIFS(MasterSheet!J:J, MasterSheet!B:B, A12, MasterSheet!D:D, B12, MasterSheet!G:G, C12)</f>
        <v>1</v>
      </c>
      <c r="H12" s="62">
        <f t="shared" si="1"/>
        <v>189</v>
      </c>
      <c r="I12" s="64">
        <f>SUMIFS(MasterSheet!K:K, MasterSheet!B:B, A12, MasterSheet!D:D, B12, MasterSheet!G:G, C12)</f>
        <v>0</v>
      </c>
      <c r="J12" s="64">
        <f t="shared" si="2"/>
        <v>0</v>
      </c>
      <c r="K12" s="6" t="str">
        <f>VLOOKUP(C12,MasterSheet!G:T,14,)</f>
        <v>BioLegend</v>
      </c>
      <c r="L12" s="6" t="str">
        <f>VLOOKUP(K12,Sheet1!A:C,3,)</f>
        <v>DOLLAR</v>
      </c>
      <c r="M12" s="6" t="str" cm="1">
        <f t="array" ref="M12">_xlfn.TEXTJOIN(", ", TRUE,
   _xlfn._xlws.FILTER(MasterSheet!O:O,
      (MasterSheet!B:B=A12) *
      (MasterSheet!D:D=B12) *
      (MasterSheet!G:G=C12) *
      (MasterSheet!J:J&gt;0)
   )
)</f>
        <v>RESEARCH WORLD</v>
      </c>
      <c r="N12" s="6"/>
    </row>
    <row r="13" spans="1:14" x14ac:dyDescent="0.25">
      <c r="A13" s="6" t="str">
        <v>Opening Stock</v>
      </c>
      <c r="B13" s="7">
        <v>45808</v>
      </c>
      <c r="C13" s="6">
        <v>582504</v>
      </c>
      <c r="D13" s="6">
        <f>_xlfn.XLOOKUP(C13,MasterSheet!G:G,MasterSheet!E:E)</f>
        <v>177.1</v>
      </c>
      <c r="E13" s="55">
        <f>SUMIFS(MasterSheet!I:I, MasterSheet!B:B, A13, MasterSheet!D:D, B13, MasterSheet!G:G, C13)</f>
        <v>1</v>
      </c>
      <c r="F13" s="55">
        <f t="shared" si="0"/>
        <v>177.1</v>
      </c>
      <c r="G13" s="62">
        <f>SUMIFS(MasterSheet!J:J, MasterSheet!B:B, A13, MasterSheet!D:D, B13, MasterSheet!G:G, C13)</f>
        <v>1</v>
      </c>
      <c r="H13" s="62">
        <f t="shared" si="1"/>
        <v>177.1</v>
      </c>
      <c r="I13" s="64">
        <f>SUMIFS(MasterSheet!K:K, MasterSheet!B:B, A13, MasterSheet!D:D, B13, MasterSheet!G:G, C13)</f>
        <v>0</v>
      </c>
      <c r="J13" s="64">
        <f t="shared" si="2"/>
        <v>0</v>
      </c>
      <c r="K13" s="6" t="str">
        <f>VLOOKUP(C13,MasterSheet!G:T,14,)</f>
        <v>BioLegend</v>
      </c>
      <c r="L13" s="6" t="str">
        <f>VLOOKUP(K13,Sheet1!A:C,3,)</f>
        <v>DOLLAR</v>
      </c>
      <c r="M13" s="6" t="str" cm="1">
        <f t="array" ref="M13">_xlfn.TEXTJOIN(", ", TRUE,
   _xlfn._xlws.FILTER(MasterSheet!O:O,
      (MasterSheet!B:B=A13) *
      (MasterSheet!D:D=B13) *
      (MasterSheet!G:G=C13) *
      (MasterSheet!J:J&gt;0)
   )
)</f>
        <v>IMTECH</v>
      </c>
      <c r="N13" s="6"/>
    </row>
    <row r="14" spans="1:14" x14ac:dyDescent="0.25">
      <c r="A14" s="6" t="str">
        <v>Opening Stock</v>
      </c>
      <c r="B14" s="7">
        <v>45808</v>
      </c>
      <c r="C14" s="6">
        <v>505008</v>
      </c>
      <c r="D14" s="6">
        <f>_xlfn.XLOOKUP(C14,MasterSheet!G:G,MasterSheet!E:E)</f>
        <v>135.6</v>
      </c>
      <c r="E14" s="55">
        <f>SUMIFS(MasterSheet!I:I, MasterSheet!B:B, A14, MasterSheet!D:D, B14, MasterSheet!G:G, C14)</f>
        <v>1</v>
      </c>
      <c r="F14" s="55">
        <f t="shared" si="0"/>
        <v>135.6</v>
      </c>
      <c r="G14" s="62">
        <f>SUMIFS(MasterSheet!J:J, MasterSheet!B:B, A14, MasterSheet!D:D, B14, MasterSheet!G:G, C14)</f>
        <v>1</v>
      </c>
      <c r="H14" s="62">
        <f t="shared" si="1"/>
        <v>135.6</v>
      </c>
      <c r="I14" s="64">
        <f>SUMIFS(MasterSheet!K:K, MasterSheet!B:B, A14, MasterSheet!D:D, B14, MasterSheet!G:G, C14)</f>
        <v>0</v>
      </c>
      <c r="J14" s="64">
        <f t="shared" si="2"/>
        <v>0</v>
      </c>
      <c r="K14" s="6" t="str">
        <f>VLOOKUP(C14,MasterSheet!G:T,14,)</f>
        <v>BioLegend</v>
      </c>
      <c r="L14" s="6" t="str">
        <f>VLOOKUP(K14,Sheet1!A:C,3,)</f>
        <v>DOLLAR</v>
      </c>
      <c r="M14" s="6" t="str" cm="1">
        <f t="array" ref="M14">_xlfn.TEXTJOIN(", ", TRUE,
   _xlfn._xlws.FILTER(MasterSheet!O:O,
      (MasterSheet!B:B=A14) *
      (MasterSheet!D:D=B14) *
      (MasterSheet!G:G=C14) *
      (MasterSheet!J:J&gt;0)
   )
)</f>
        <v>IMTECH</v>
      </c>
      <c r="N14" s="6"/>
    </row>
    <row r="15" spans="1:14" x14ac:dyDescent="0.25">
      <c r="A15" s="6" t="str">
        <v>Opening Stock</v>
      </c>
      <c r="B15" s="7">
        <v>45808</v>
      </c>
      <c r="C15" s="6">
        <v>424602</v>
      </c>
      <c r="D15" s="6">
        <f>_xlfn.XLOOKUP(C15,MasterSheet!G:G,MasterSheet!E:E)</f>
        <v>141</v>
      </c>
      <c r="E15" s="55">
        <f>SUMIFS(MasterSheet!I:I, MasterSheet!B:B, A15, MasterSheet!D:D, B15, MasterSheet!G:G, C15)</f>
        <v>4</v>
      </c>
      <c r="F15" s="55">
        <f t="shared" si="0"/>
        <v>564</v>
      </c>
      <c r="G15" s="62">
        <f>SUMIFS(MasterSheet!J:J, MasterSheet!B:B, A15, MasterSheet!D:D, B15, MasterSheet!G:G, C15)</f>
        <v>4</v>
      </c>
      <c r="H15" s="62">
        <f t="shared" si="1"/>
        <v>564</v>
      </c>
      <c r="I15" s="64">
        <f>SUMIFS(MasterSheet!K:K, MasterSheet!B:B, A15, MasterSheet!D:D, B15, MasterSheet!G:G, C15)</f>
        <v>0</v>
      </c>
      <c r="J15" s="64">
        <f t="shared" si="2"/>
        <v>0</v>
      </c>
      <c r="K15" s="6" t="str">
        <f>VLOOKUP(C15,MasterSheet!G:T,14,)</f>
        <v>BioLegend</v>
      </c>
      <c r="L15" s="6" t="str">
        <f>VLOOKUP(K15,Sheet1!A:C,3,)</f>
        <v>DOLLAR</v>
      </c>
      <c r="M15" s="6" t="str" cm="1">
        <f t="array" ref="M15">_xlfn.TEXTJOIN(", ", TRUE,
   _xlfn._xlws.FILTER(MasterSheet!O:O,
      (MasterSheet!B:B=A15) *
      (MasterSheet!D:D=B15) *
      (MasterSheet!G:G=C15) *
      (MasterSheet!J:J&gt;0)
   )
)</f>
        <v>IGIB, THSTI, VECTOR</v>
      </c>
      <c r="N15" s="6"/>
    </row>
    <row r="16" spans="1:14" x14ac:dyDescent="0.25">
      <c r="A16" s="6" t="str">
        <v>Opening Stock</v>
      </c>
      <c r="B16" s="7">
        <v>45808</v>
      </c>
      <c r="C16" s="6">
        <v>421002</v>
      </c>
      <c r="D16" s="6">
        <f>_xlfn.XLOOKUP(C16,MasterSheet!G:G,MasterSheet!E:E)</f>
        <v>61.1</v>
      </c>
      <c r="E16" s="55">
        <f>SUMIFS(MasterSheet!I:I, MasterSheet!B:B, A16, MasterSheet!D:D, B16, MasterSheet!G:G, C16)</f>
        <v>5</v>
      </c>
      <c r="F16" s="55">
        <f t="shared" si="0"/>
        <v>305.5</v>
      </c>
      <c r="G16" s="62">
        <f>SUMIFS(MasterSheet!J:J, MasterSheet!B:B, A16, MasterSheet!D:D, B16, MasterSheet!G:G, C16)</f>
        <v>1</v>
      </c>
      <c r="H16" s="62">
        <f t="shared" si="1"/>
        <v>61.1</v>
      </c>
      <c r="I16" s="64">
        <f>SUMIFS(MasterSheet!K:K, MasterSheet!B:B, A16, MasterSheet!D:D, B16, MasterSheet!G:G, C16)</f>
        <v>4</v>
      </c>
      <c r="J16" s="64">
        <f t="shared" si="2"/>
        <v>244.4</v>
      </c>
      <c r="K16" s="6" t="str">
        <f>VLOOKUP(C16,MasterSheet!G:T,14,)</f>
        <v>BioLegend</v>
      </c>
      <c r="L16" s="6" t="str">
        <f>VLOOKUP(K16,Sheet1!A:C,3,)</f>
        <v>DOLLAR</v>
      </c>
      <c r="M16" s="6" t="str" cm="1">
        <f t="array" ref="M16">_xlfn.TEXTJOIN(", ", TRUE,
   _xlfn._xlws.FILTER(MasterSheet!O:O,
      (MasterSheet!B:B=A16) *
      (MasterSheet!D:D=B16) *
      (MasterSheet!G:G=C16) *
      (MasterSheet!J:J&gt;0)
   )
)</f>
        <v>IGIB</v>
      </c>
      <c r="N16" s="6"/>
    </row>
    <row r="17" spans="1:14" x14ac:dyDescent="0.25">
      <c r="A17" s="6" t="str">
        <v>Opening Stock</v>
      </c>
      <c r="B17" s="7">
        <v>45808</v>
      </c>
      <c r="C17" s="6">
        <v>420801</v>
      </c>
      <c r="D17" s="6">
        <f>_xlfn.XLOOKUP(C17,MasterSheet!G:G,MasterSheet!E:E)</f>
        <v>38.35</v>
      </c>
      <c r="E17" s="55">
        <f>SUMIFS(MasterSheet!I:I, MasterSheet!B:B, A17, MasterSheet!D:D, B17, MasterSheet!G:G, C17)</f>
        <v>2</v>
      </c>
      <c r="F17" s="55">
        <f t="shared" si="0"/>
        <v>76.7</v>
      </c>
      <c r="G17" s="62">
        <f>SUMIFS(MasterSheet!J:J, MasterSheet!B:B, A17, MasterSheet!D:D, B17, MasterSheet!G:G, C17)</f>
        <v>2</v>
      </c>
      <c r="H17" s="62">
        <f t="shared" si="1"/>
        <v>76.7</v>
      </c>
      <c r="I17" s="64">
        <f>SUMIFS(MasterSheet!K:K, MasterSheet!B:B, A17, MasterSheet!D:D, B17, MasterSheet!G:G, C17)</f>
        <v>0</v>
      </c>
      <c r="J17" s="64">
        <f t="shared" si="2"/>
        <v>0</v>
      </c>
      <c r="K17" s="6" t="str">
        <f>VLOOKUP(C17,MasterSheet!G:T,14,)</f>
        <v>BioLegend</v>
      </c>
      <c r="L17" s="6" t="str">
        <f>VLOOKUP(K17,Sheet1!A:C,3,)</f>
        <v>DOLLAR</v>
      </c>
      <c r="M17" s="6" t="str" cm="1">
        <f t="array" ref="M17">_xlfn.TEXTJOIN(", ", TRUE,
   _xlfn._xlws.FILTER(MasterSheet!O:O,
      (MasterSheet!B:B=A17) *
      (MasterSheet!D:D=B17) *
      (MasterSheet!G:G=C17) *
      (MasterSheet!J:J&gt;0)
   )
)</f>
        <v>IGIB</v>
      </c>
      <c r="N17" s="6"/>
    </row>
    <row r="18" spans="1:14" x14ac:dyDescent="0.25">
      <c r="A18" s="6" t="str">
        <v>Opening Stock</v>
      </c>
      <c r="B18" s="7">
        <v>45808</v>
      </c>
      <c r="C18" s="6">
        <v>421403</v>
      </c>
      <c r="D18" s="6">
        <f>_xlfn.XLOOKUP(C18,MasterSheet!G:G,MasterSheet!E:E)</f>
        <v>84.6</v>
      </c>
      <c r="E18" s="55">
        <f>SUMIFS(MasterSheet!I:I, MasterSheet!B:B, A18, MasterSheet!D:D, B18, MasterSheet!G:G, C18)</f>
        <v>8</v>
      </c>
      <c r="F18" s="55">
        <f t="shared" si="0"/>
        <v>676.8</v>
      </c>
      <c r="G18" s="62">
        <f>SUMIFS(MasterSheet!J:J, MasterSheet!B:B, A18, MasterSheet!D:D, B18, MasterSheet!G:G, C18)</f>
        <v>1</v>
      </c>
      <c r="H18" s="62">
        <f t="shared" si="1"/>
        <v>84.6</v>
      </c>
      <c r="I18" s="64">
        <f>SUMIFS(MasterSheet!K:K, MasterSheet!B:B, A18, MasterSheet!D:D, B18, MasterSheet!G:G, C18)</f>
        <v>7</v>
      </c>
      <c r="J18" s="64">
        <f t="shared" si="2"/>
        <v>592.19999999999993</v>
      </c>
      <c r="K18" s="6" t="str">
        <f>VLOOKUP(C18,MasterSheet!G:T,14,)</f>
        <v>BioLegend</v>
      </c>
      <c r="L18" s="6" t="str">
        <f>VLOOKUP(K18,Sheet1!A:C,3,)</f>
        <v>DOLLAR</v>
      </c>
      <c r="M18" s="6" t="str" cm="1">
        <f t="array" ref="M18">_xlfn.TEXTJOIN(", ", TRUE,
   _xlfn._xlws.FILTER(MasterSheet!O:O,
      (MasterSheet!B:B=A18) *
      (MasterSheet!D:D=B18) *
      (MasterSheet!G:G=C18) *
      (MasterSheet!J:J&gt;0)
   )
)</f>
        <v>IGIB</v>
      </c>
      <c r="N18" s="6"/>
    </row>
    <row r="19" spans="1:14" x14ac:dyDescent="0.25">
      <c r="A19" s="6" t="str">
        <v>Opening Stock</v>
      </c>
      <c r="B19" s="7">
        <v>45808</v>
      </c>
      <c r="C19" s="6">
        <v>407107</v>
      </c>
      <c r="D19" s="6">
        <f>_xlfn.XLOOKUP(C19,MasterSheet!G:G,MasterSheet!E:E)</f>
        <v>56</v>
      </c>
      <c r="E19" s="55">
        <f>SUMIFS(MasterSheet!I:I, MasterSheet!B:B, A19, MasterSheet!D:D, B19, MasterSheet!G:G, C19)</f>
        <v>1</v>
      </c>
      <c r="F19" s="55">
        <f t="shared" si="0"/>
        <v>56</v>
      </c>
      <c r="G19" s="62">
        <f>SUMIFS(MasterSheet!J:J, MasterSheet!B:B, A19, MasterSheet!D:D, B19, MasterSheet!G:G, C19)</f>
        <v>1</v>
      </c>
      <c r="H19" s="62">
        <f t="shared" si="1"/>
        <v>56</v>
      </c>
      <c r="I19" s="64">
        <f>SUMIFS(MasterSheet!K:K, MasterSheet!B:B, A19, MasterSheet!D:D, B19, MasterSheet!G:G, C19)</f>
        <v>0</v>
      </c>
      <c r="J19" s="64">
        <f t="shared" si="2"/>
        <v>0</v>
      </c>
      <c r="K19" s="6" t="str">
        <f>VLOOKUP(C19,MasterSheet!G:T,14,)</f>
        <v>BioLegend</v>
      </c>
      <c r="L19" s="6" t="str">
        <f>VLOOKUP(K19,Sheet1!A:C,3,)</f>
        <v>DOLLAR</v>
      </c>
      <c r="M19" s="6" t="str" cm="1">
        <f t="array" ref="M19">_xlfn.TEXTJOIN(", ", TRUE,
   _xlfn._xlws.FILTER(MasterSheet!O:O,
      (MasterSheet!B:B=A19) *
      (MasterSheet!D:D=B19) *
      (MasterSheet!G:G=C19) *
      (MasterSheet!J:J&gt;0)
   )
)</f>
        <v>ABD Biotech</v>
      </c>
      <c r="N19" s="6"/>
    </row>
    <row r="20" spans="1:14" x14ac:dyDescent="0.25">
      <c r="A20" s="6" t="str">
        <v>Opening Stock</v>
      </c>
      <c r="B20" s="7">
        <v>45808</v>
      </c>
      <c r="C20" s="6">
        <v>420404</v>
      </c>
      <c r="D20" s="6">
        <f>_xlfn.XLOOKUP(C20,MasterSheet!G:G,MasterSheet!E:E)</f>
        <v>35.4</v>
      </c>
      <c r="E20" s="55">
        <f>SUMIFS(MasterSheet!I:I, MasterSheet!B:B, A20, MasterSheet!D:D, B20, MasterSheet!G:G, C20)</f>
        <v>1</v>
      </c>
      <c r="F20" s="55">
        <f t="shared" si="0"/>
        <v>35.4</v>
      </c>
      <c r="G20" s="62">
        <f>SUMIFS(MasterSheet!J:J, MasterSheet!B:B, A20, MasterSheet!D:D, B20, MasterSheet!G:G, C20)</f>
        <v>1</v>
      </c>
      <c r="H20" s="62">
        <f t="shared" si="1"/>
        <v>35.4</v>
      </c>
      <c r="I20" s="64">
        <f>SUMIFS(MasterSheet!K:K, MasterSheet!B:B, A20, MasterSheet!D:D, B20, MasterSheet!G:G, C20)</f>
        <v>0</v>
      </c>
      <c r="J20" s="64">
        <f t="shared" si="2"/>
        <v>0</v>
      </c>
      <c r="K20" s="6" t="str">
        <f>VLOOKUP(C20,MasterSheet!G:T,14,)</f>
        <v>BioLegend</v>
      </c>
      <c r="L20" s="6" t="str">
        <f>VLOOKUP(K20,Sheet1!A:C,3,)</f>
        <v>DOLLAR</v>
      </c>
      <c r="M20" s="6" t="str" cm="1">
        <f t="array" ref="M20">_xlfn.TEXTJOIN(", ", TRUE,
   _xlfn._xlws.FILTER(MasterSheet!O:O,
      (MasterSheet!B:B=A20) *
      (MasterSheet!D:D=B20) *
      (MasterSheet!G:G=C20) *
      (MasterSheet!J:J&gt;0)
   )
)</f>
        <v>GENOMID (FOC)</v>
      </c>
      <c r="N20" s="6"/>
    </row>
    <row r="21" spans="1:14" x14ac:dyDescent="0.25">
      <c r="A21" s="6" t="str">
        <v>Opening Stock</v>
      </c>
      <c r="B21" s="7">
        <v>45808</v>
      </c>
      <c r="C21" s="6">
        <v>316302</v>
      </c>
      <c r="D21" s="6">
        <f>_xlfn.XLOOKUP(C21,MasterSheet!G:G,MasterSheet!E:E)</f>
        <v>78.400000000000006</v>
      </c>
      <c r="E21" s="55">
        <f>SUMIFS(MasterSheet!I:I, MasterSheet!B:B, A21, MasterSheet!D:D, B21, MasterSheet!G:G, C21)</f>
        <v>2</v>
      </c>
      <c r="F21" s="55">
        <f t="shared" si="0"/>
        <v>156.80000000000001</v>
      </c>
      <c r="G21" s="62">
        <f>SUMIFS(MasterSheet!J:J, MasterSheet!B:B, A21, MasterSheet!D:D, B21, MasterSheet!G:G, C21)</f>
        <v>0</v>
      </c>
      <c r="H21" s="62">
        <f t="shared" si="1"/>
        <v>0</v>
      </c>
      <c r="I21" s="64">
        <f>SUMIFS(MasterSheet!K:K, MasterSheet!B:B, A21, MasterSheet!D:D, B21, MasterSheet!G:G, C21)</f>
        <v>2</v>
      </c>
      <c r="J21" s="64">
        <f t="shared" si="2"/>
        <v>156.80000000000001</v>
      </c>
      <c r="K21" s="6" t="str">
        <f>VLOOKUP(C21,MasterSheet!G:T,14,)</f>
        <v>BioLegend</v>
      </c>
      <c r="L21" s="6" t="str">
        <f>VLOOKUP(K21,Sheet1!A:C,3,)</f>
        <v>DOLLAR</v>
      </c>
      <c r="M21" s="6" t="e" cm="1" vm="1">
        <f t="array" ref="M21">_xlfn.TEXTJOIN(", ", TRUE,
   _xlfn._xlws.FILTER(MasterSheet!O:O,
      (MasterSheet!B:B=A21) *
      (MasterSheet!D:D=B21) *
      (MasterSheet!G:G=C21) *
      (MasterSheet!J:J&gt;0)
   )
)</f>
        <v>#VALUE!</v>
      </c>
      <c r="N21" s="6"/>
    </row>
    <row r="22" spans="1:14" x14ac:dyDescent="0.25">
      <c r="A22" s="6" t="str">
        <v>Opening Stock</v>
      </c>
      <c r="B22" s="7">
        <v>45808</v>
      </c>
      <c r="C22" s="6">
        <v>556002</v>
      </c>
      <c r="D22" s="6">
        <f>_xlfn.XLOOKUP(C22,MasterSheet!G:G,MasterSheet!E:E)</f>
        <v>133.80000000000001</v>
      </c>
      <c r="E22" s="55">
        <f>SUMIFS(MasterSheet!I:I, MasterSheet!B:B, A22, MasterSheet!D:D, B22, MasterSheet!G:G, C22)</f>
        <v>5</v>
      </c>
      <c r="F22" s="55">
        <f t="shared" si="0"/>
        <v>669</v>
      </c>
      <c r="G22" s="62">
        <f>SUMIFS(MasterSheet!J:J, MasterSheet!B:B, A22, MasterSheet!D:D, B22, MasterSheet!G:G, C22)</f>
        <v>0</v>
      </c>
      <c r="H22" s="62">
        <f t="shared" si="1"/>
        <v>0</v>
      </c>
      <c r="I22" s="64">
        <f>SUMIFS(MasterSheet!K:K, MasterSheet!B:B, A22, MasterSheet!D:D, B22, MasterSheet!G:G, C22)</f>
        <v>5</v>
      </c>
      <c r="J22" s="64">
        <f t="shared" si="2"/>
        <v>669</v>
      </c>
      <c r="K22" s="6" t="str">
        <f>VLOOKUP(C22,MasterSheet!G:T,14,)</f>
        <v>BioLegend</v>
      </c>
      <c r="L22" s="6" t="str">
        <f>VLOOKUP(K22,Sheet1!A:C,3,)</f>
        <v>DOLLAR</v>
      </c>
      <c r="M22" s="6" t="e" cm="1" vm="1">
        <f t="array" ref="M22">_xlfn.TEXTJOIN(", ", TRUE,
   _xlfn._xlws.FILTER(MasterSheet!O:O,
      (MasterSheet!B:B=A22) *
      (MasterSheet!D:D=B22) *
      (MasterSheet!G:G=C22) *
      (MasterSheet!J:J&gt;0)
   )
)</f>
        <v>#VALUE!</v>
      </c>
      <c r="N22" s="6"/>
    </row>
    <row r="23" spans="1:14" x14ac:dyDescent="0.25">
      <c r="A23" s="6" t="str">
        <v>Opening Stock</v>
      </c>
      <c r="B23" s="7">
        <v>45808</v>
      </c>
      <c r="C23" s="6">
        <v>570802</v>
      </c>
      <c r="D23" s="6">
        <f>_xlfn.XLOOKUP(C23,MasterSheet!G:G,MasterSheet!E:E)</f>
        <v>88.2</v>
      </c>
      <c r="E23" s="55">
        <f>SUMIFS(MasterSheet!I:I, MasterSheet!B:B, A23, MasterSheet!D:D, B23, MasterSheet!G:G, C23)</f>
        <v>5</v>
      </c>
      <c r="F23" s="55">
        <f t="shared" si="0"/>
        <v>441</v>
      </c>
      <c r="G23" s="62">
        <f>SUMIFS(MasterSheet!J:J, MasterSheet!B:B, A23, MasterSheet!D:D, B23, MasterSheet!G:G, C23)</f>
        <v>0</v>
      </c>
      <c r="H23" s="62">
        <f t="shared" si="1"/>
        <v>0</v>
      </c>
      <c r="I23" s="64">
        <f>SUMIFS(MasterSheet!K:K, MasterSheet!B:B, A23, MasterSheet!D:D, B23, MasterSheet!G:G, C23)</f>
        <v>5</v>
      </c>
      <c r="J23" s="64">
        <f t="shared" si="2"/>
        <v>441</v>
      </c>
      <c r="K23" s="6" t="str">
        <f>VLOOKUP(C23,MasterSheet!G:T,14,)</f>
        <v>BioLegend</v>
      </c>
      <c r="L23" s="6" t="str">
        <f>VLOOKUP(K23,Sheet1!A:C,3,)</f>
        <v>DOLLAR</v>
      </c>
      <c r="M23" s="6" t="e" cm="1" vm="1">
        <f t="array" ref="M23">_xlfn.TEXTJOIN(", ", TRUE,
   _xlfn._xlws.FILTER(MasterSheet!O:O,
      (MasterSheet!B:B=A23) *
      (MasterSheet!D:D=B23) *
      (MasterSheet!G:G=C23) *
      (MasterSheet!J:J&gt;0)
   )
)</f>
        <v>#VALUE!</v>
      </c>
      <c r="N23" s="6"/>
    </row>
    <row r="24" spans="1:14" x14ac:dyDescent="0.25">
      <c r="A24" s="6" t="str">
        <v>Opening Stock</v>
      </c>
      <c r="B24" s="7">
        <v>45808</v>
      </c>
      <c r="C24" s="6">
        <v>423303</v>
      </c>
      <c r="D24" s="6">
        <f>_xlfn.XLOOKUP(C24,MasterSheet!G:G,MasterSheet!E:E)</f>
        <v>67.2</v>
      </c>
      <c r="E24" s="55">
        <f>SUMIFS(MasterSheet!I:I, MasterSheet!B:B, A24, MasterSheet!D:D, B24, MasterSheet!G:G, C24)</f>
        <v>5</v>
      </c>
      <c r="F24" s="55">
        <f t="shared" si="0"/>
        <v>336</v>
      </c>
      <c r="G24" s="62">
        <f>SUMIFS(MasterSheet!J:J, MasterSheet!B:B, A24, MasterSheet!D:D, B24, MasterSheet!G:G, C24)</f>
        <v>3</v>
      </c>
      <c r="H24" s="62">
        <f t="shared" si="1"/>
        <v>201.60000000000002</v>
      </c>
      <c r="I24" s="64">
        <f>SUMIFS(MasterSheet!K:K, MasterSheet!B:B, A24, MasterSheet!D:D, B24, MasterSheet!G:G, C24)</f>
        <v>2</v>
      </c>
      <c r="J24" s="64">
        <f t="shared" si="2"/>
        <v>134.4</v>
      </c>
      <c r="K24" s="6" t="str">
        <f>VLOOKUP(C24,MasterSheet!G:T,14,)</f>
        <v>BioLegend</v>
      </c>
      <c r="L24" s="6" t="str">
        <f>VLOOKUP(K24,Sheet1!A:C,3,)</f>
        <v>DOLLAR</v>
      </c>
      <c r="M24" s="6" t="str" cm="1">
        <f t="array" ref="M24">_xlfn.TEXTJOIN(", ", TRUE,
   _xlfn._xlws.FILTER(MasterSheet!O:O,
      (MasterSheet!B:B=A24) *
      (MasterSheet!D:D=B24) *
      (MasterSheet!G:G=C24) *
      (MasterSheet!J:J&gt;0)
   )
)</f>
        <v>Aiims</v>
      </c>
      <c r="N24" s="6"/>
    </row>
    <row r="25" spans="1:14" x14ac:dyDescent="0.25">
      <c r="A25" s="6" t="str">
        <v>Opening Stock</v>
      </c>
      <c r="B25" s="7">
        <v>45808</v>
      </c>
      <c r="C25" s="6">
        <v>420301</v>
      </c>
      <c r="D25" s="6">
        <f>_xlfn.XLOOKUP(C25,MasterSheet!G:G,MasterSheet!E:E)</f>
        <v>45.5</v>
      </c>
      <c r="E25" s="55">
        <f>SUMIFS(MasterSheet!I:I, MasterSheet!B:B, A25, MasterSheet!D:D, B25, MasterSheet!G:G, C25)</f>
        <v>2</v>
      </c>
      <c r="F25" s="55">
        <f t="shared" si="0"/>
        <v>91</v>
      </c>
      <c r="G25" s="62">
        <f>SUMIFS(MasterSheet!J:J, MasterSheet!B:B, A25, MasterSheet!D:D, B25, MasterSheet!G:G, C25)</f>
        <v>2</v>
      </c>
      <c r="H25" s="62">
        <f t="shared" si="1"/>
        <v>91</v>
      </c>
      <c r="I25" s="64">
        <f>SUMIFS(MasterSheet!K:K, MasterSheet!B:B, A25, MasterSheet!D:D, B25, MasterSheet!G:G, C25)</f>
        <v>0</v>
      </c>
      <c r="J25" s="64">
        <f t="shared" si="2"/>
        <v>0</v>
      </c>
      <c r="K25" s="6" t="str">
        <f>VLOOKUP(C25,MasterSheet!G:T,14,)</f>
        <v>BioLegend</v>
      </c>
      <c r="L25" s="6" t="str">
        <f>VLOOKUP(K25,Sheet1!A:C,3,)</f>
        <v>DOLLAR</v>
      </c>
      <c r="M25" s="6" t="str" cm="1">
        <f t="array" ref="M25">_xlfn.TEXTJOIN(", ", TRUE,
   _xlfn._xlws.FILTER(MasterSheet!O:O,
      (MasterSheet!B:B=A25) *
      (MasterSheet!D:D=B25) *
      (MasterSheet!G:G=C25) *
      (MasterSheet!J:J&gt;0)
   )
)</f>
        <v>GK BIO, Medlife</v>
      </c>
      <c r="N25" s="6"/>
    </row>
    <row r="26" spans="1:14" x14ac:dyDescent="0.25">
      <c r="A26" s="6" t="str">
        <v>Opening Stock</v>
      </c>
      <c r="B26" s="7">
        <v>45808</v>
      </c>
      <c r="C26" s="6">
        <v>420601</v>
      </c>
      <c r="D26" s="6">
        <f>_xlfn.XLOOKUP(C26,MasterSheet!G:G,MasterSheet!E:E)</f>
        <v>45.5</v>
      </c>
      <c r="E26" s="55">
        <f>SUMIFS(MasterSheet!I:I, MasterSheet!B:B, A26, MasterSheet!D:D, B26, MasterSheet!G:G, C26)</f>
        <v>4</v>
      </c>
      <c r="F26" s="55">
        <f t="shared" si="0"/>
        <v>182</v>
      </c>
      <c r="G26" s="62">
        <f>SUMIFS(MasterSheet!J:J, MasterSheet!B:B, A26, MasterSheet!D:D, B26, MasterSheet!G:G, C26)</f>
        <v>0</v>
      </c>
      <c r="H26" s="62">
        <f t="shared" si="1"/>
        <v>0</v>
      </c>
      <c r="I26" s="64">
        <f>SUMIFS(MasterSheet!K:K, MasterSheet!B:B, A26, MasterSheet!D:D, B26, MasterSheet!G:G, C26)</f>
        <v>4</v>
      </c>
      <c r="J26" s="64">
        <f t="shared" si="2"/>
        <v>182</v>
      </c>
      <c r="K26" s="6" t="str">
        <f>VLOOKUP(C26,MasterSheet!G:T,14,)</f>
        <v>BioLegend</v>
      </c>
      <c r="L26" s="6" t="str">
        <f>VLOOKUP(K26,Sheet1!A:C,3,)</f>
        <v>DOLLAR</v>
      </c>
      <c r="M26" s="6" t="e" cm="1" vm="1">
        <f t="array" ref="M26">_xlfn.TEXTJOIN(", ", TRUE,
   _xlfn._xlws.FILTER(MasterSheet!O:O,
      (MasterSheet!B:B=A26) *
      (MasterSheet!D:D=B26) *
      (MasterSheet!G:G=C26) *
      (MasterSheet!J:J&gt;0)
   )
)</f>
        <v>#VALUE!</v>
      </c>
      <c r="N26" s="6"/>
    </row>
    <row r="27" spans="1:14" x14ac:dyDescent="0.25">
      <c r="A27" s="6" t="str">
        <v>Opening Stock</v>
      </c>
      <c r="B27" s="7">
        <v>45808</v>
      </c>
      <c r="C27" s="6">
        <v>420701</v>
      </c>
      <c r="D27" s="6">
        <f>_xlfn.XLOOKUP(C27,MasterSheet!G:G,MasterSheet!E:E)</f>
        <v>35.1</v>
      </c>
      <c r="E27" s="55">
        <f>SUMIFS(MasterSheet!I:I, MasterSheet!B:B, A27, MasterSheet!D:D, B27, MasterSheet!G:G, C27)</f>
        <v>3</v>
      </c>
      <c r="F27" s="55">
        <f t="shared" si="0"/>
        <v>105.30000000000001</v>
      </c>
      <c r="G27" s="62">
        <f>SUMIFS(MasterSheet!J:J, MasterSheet!B:B, A27, MasterSheet!D:D, B27, MasterSheet!G:G, C27)</f>
        <v>1</v>
      </c>
      <c r="H27" s="62">
        <f t="shared" si="1"/>
        <v>35.1</v>
      </c>
      <c r="I27" s="64">
        <f>SUMIFS(MasterSheet!K:K, MasterSheet!B:B, A27, MasterSheet!D:D, B27, MasterSheet!G:G, C27)</f>
        <v>2</v>
      </c>
      <c r="J27" s="64">
        <f t="shared" si="2"/>
        <v>70.2</v>
      </c>
      <c r="K27" s="6" t="str">
        <f>VLOOKUP(C27,MasterSheet!G:T,14,)</f>
        <v>BioLegend</v>
      </c>
      <c r="L27" s="6" t="str">
        <f>VLOOKUP(K27,Sheet1!A:C,3,)</f>
        <v>DOLLAR</v>
      </c>
      <c r="M27" s="6" t="str" cm="1">
        <f t="array" ref="M27">_xlfn.TEXTJOIN(", ", TRUE,
   _xlfn._xlws.FILTER(MasterSheet!O:O,
      (MasterSheet!B:B=A27) *
      (MasterSheet!D:D=B27) *
      (MasterSheet!G:G=C27) *
      (MasterSheet!J:J&gt;0)
   )
)</f>
        <v>Aiims</v>
      </c>
      <c r="N27" s="6"/>
    </row>
    <row r="28" spans="1:14" x14ac:dyDescent="0.25">
      <c r="A28" s="6" t="str">
        <v>Opening Stock</v>
      </c>
      <c r="B28" s="7">
        <v>45808</v>
      </c>
      <c r="C28" s="6">
        <v>100261</v>
      </c>
      <c r="D28" s="6">
        <f>_xlfn.XLOOKUP(C28,MasterSheet!G:G,MasterSheet!E:E)</f>
        <v>98.7</v>
      </c>
      <c r="E28" s="55">
        <f>SUMIFS(MasterSheet!I:I, MasterSheet!B:B, A28, MasterSheet!D:D, B28, MasterSheet!G:G, C28)</f>
        <v>1</v>
      </c>
      <c r="F28" s="55">
        <f t="shared" si="0"/>
        <v>98.7</v>
      </c>
      <c r="G28" s="62">
        <f>SUMIFS(MasterSheet!J:J, MasterSheet!B:B, A28, MasterSheet!D:D, B28, MasterSheet!G:G, C28)</f>
        <v>0</v>
      </c>
      <c r="H28" s="62">
        <f t="shared" si="1"/>
        <v>0</v>
      </c>
      <c r="I28" s="64">
        <f>SUMIFS(MasterSheet!K:K, MasterSheet!B:B, A28, MasterSheet!D:D, B28, MasterSheet!G:G, C28)</f>
        <v>1</v>
      </c>
      <c r="J28" s="64">
        <f t="shared" si="2"/>
        <v>98.7</v>
      </c>
      <c r="K28" s="6" t="str">
        <f>VLOOKUP(C28,MasterSheet!G:T,14,)</f>
        <v>BioLegend</v>
      </c>
      <c r="L28" s="6" t="str">
        <f>VLOOKUP(K28,Sheet1!A:C,3,)</f>
        <v>DOLLAR</v>
      </c>
      <c r="M28" s="6" t="e" cm="1" vm="1">
        <f t="array" ref="M28">_xlfn.TEXTJOIN(", ", TRUE,
   _xlfn._xlws.FILTER(MasterSheet!O:O,
      (MasterSheet!B:B=A28) *
      (MasterSheet!D:D=B28) *
      (MasterSheet!G:G=C28) *
      (MasterSheet!J:J&gt;0)
   )
)</f>
        <v>#VALUE!</v>
      </c>
      <c r="N28" s="6"/>
    </row>
    <row r="29" spans="1:14" x14ac:dyDescent="0.25">
      <c r="A29" s="6" t="str">
        <v>Opening Stock</v>
      </c>
      <c r="B29" s="7">
        <v>45808</v>
      </c>
      <c r="C29" s="6">
        <v>108123</v>
      </c>
      <c r="D29" s="6">
        <f>_xlfn.XLOOKUP(C29,MasterSheet!G:G,MasterSheet!E:E)</f>
        <v>70.8</v>
      </c>
      <c r="E29" s="55">
        <f>SUMIFS(MasterSheet!I:I, MasterSheet!B:B, A29, MasterSheet!D:D, B29, MasterSheet!G:G, C29)</f>
        <v>1</v>
      </c>
      <c r="F29" s="55">
        <f t="shared" si="0"/>
        <v>70.8</v>
      </c>
      <c r="G29" s="62">
        <f>SUMIFS(MasterSheet!J:J, MasterSheet!B:B, A29, MasterSheet!D:D, B29, MasterSheet!G:G, C29)</f>
        <v>0</v>
      </c>
      <c r="H29" s="62">
        <f t="shared" si="1"/>
        <v>0</v>
      </c>
      <c r="I29" s="64">
        <f>SUMIFS(MasterSheet!K:K, MasterSheet!B:B, A29, MasterSheet!D:D, B29, MasterSheet!G:G, C29)</f>
        <v>1</v>
      </c>
      <c r="J29" s="64">
        <f t="shared" si="2"/>
        <v>70.8</v>
      </c>
      <c r="K29" s="6" t="str">
        <f>VLOOKUP(C29,MasterSheet!G:T,14,)</f>
        <v>BioLegend</v>
      </c>
      <c r="L29" s="6" t="str">
        <f>VLOOKUP(K29,Sheet1!A:C,3,)</f>
        <v>DOLLAR</v>
      </c>
      <c r="M29" s="6" t="e" cm="1" vm="1">
        <f t="array" ref="M29">_xlfn.TEXTJOIN(", ", TRUE,
   _xlfn._xlws.FILTER(MasterSheet!O:O,
      (MasterSheet!B:B=A29) *
      (MasterSheet!D:D=B29) *
      (MasterSheet!G:G=C29) *
      (MasterSheet!J:J&gt;0)
   )
)</f>
        <v>#VALUE!</v>
      </c>
      <c r="N29" s="6"/>
    </row>
    <row r="30" spans="1:14" x14ac:dyDescent="0.25">
      <c r="A30" s="6" t="str">
        <v>Opening Stock</v>
      </c>
      <c r="B30" s="7">
        <v>45808</v>
      </c>
      <c r="C30" s="6">
        <v>626812</v>
      </c>
      <c r="D30" s="6">
        <f>_xlfn.XLOOKUP(C30,MasterSheet!G:G,MasterSheet!E:E)</f>
        <v>222</v>
      </c>
      <c r="E30" s="55">
        <f>SUMIFS(MasterSheet!I:I, MasterSheet!B:B, A30, MasterSheet!D:D, B30, MasterSheet!G:G, C30)</f>
        <v>3</v>
      </c>
      <c r="F30" s="55">
        <f t="shared" si="0"/>
        <v>666</v>
      </c>
      <c r="G30" s="62">
        <f>SUMIFS(MasterSheet!J:J, MasterSheet!B:B, A30, MasterSheet!D:D, B30, MasterSheet!G:G, C30)</f>
        <v>3</v>
      </c>
      <c r="H30" s="62">
        <f t="shared" si="1"/>
        <v>666</v>
      </c>
      <c r="I30" s="64">
        <f>SUMIFS(MasterSheet!K:K, MasterSheet!B:B, A30, MasterSheet!D:D, B30, MasterSheet!G:G, C30)</f>
        <v>0</v>
      </c>
      <c r="J30" s="64">
        <f t="shared" si="2"/>
        <v>0</v>
      </c>
      <c r="K30" s="6" t="str">
        <f>VLOOKUP(C30,MasterSheet!G:T,14,)</f>
        <v>BioLegend</v>
      </c>
      <c r="L30" s="6" t="str">
        <f>VLOOKUP(K30,Sheet1!A:C,3,)</f>
        <v>DOLLAR</v>
      </c>
      <c r="M30" s="6" t="str" cm="1">
        <f t="array" ref="M30">_xlfn.TEXTJOIN(", ", TRUE,
   _xlfn._xlws.FILTER(MasterSheet!O:O,
      (MasterSheet!B:B=A30) *
      (MasterSheet!D:D=B30) *
      (MasterSheet!G:G=C30) *
      (MasterSheet!J:J&gt;0)
   )
)</f>
        <v>Aurigine Onco, Aurigine Onco</v>
      </c>
      <c r="N30" s="6"/>
    </row>
    <row r="31" spans="1:14" x14ac:dyDescent="0.25">
      <c r="A31" s="6" t="str">
        <v>Opening Stock</v>
      </c>
      <c r="B31" s="7">
        <v>45808</v>
      </c>
      <c r="C31" s="6">
        <v>329702</v>
      </c>
      <c r="D31" s="6">
        <f>_xlfn.XLOOKUP(C31,MasterSheet!G:G,MasterSheet!E:E)</f>
        <v>58.1</v>
      </c>
      <c r="E31" s="55">
        <f>SUMIFS(MasterSheet!I:I, MasterSheet!B:B, A31, MasterSheet!D:D, B31, MasterSheet!G:G, C31)</f>
        <v>2</v>
      </c>
      <c r="F31" s="55">
        <f t="shared" si="0"/>
        <v>116.2</v>
      </c>
      <c r="G31" s="62">
        <f>SUMIFS(MasterSheet!J:J, MasterSheet!B:B, A31, MasterSheet!D:D, B31, MasterSheet!G:G, C31)</f>
        <v>0</v>
      </c>
      <c r="H31" s="62">
        <f t="shared" si="1"/>
        <v>0</v>
      </c>
      <c r="I31" s="64">
        <f>SUMIFS(MasterSheet!K:K, MasterSheet!B:B, A31, MasterSheet!D:D, B31, MasterSheet!G:G, C31)</f>
        <v>2</v>
      </c>
      <c r="J31" s="64">
        <f t="shared" si="2"/>
        <v>116.2</v>
      </c>
      <c r="K31" s="6" t="str">
        <f>VLOOKUP(C31,MasterSheet!G:T,14,)</f>
        <v>BioLegend</v>
      </c>
      <c r="L31" s="6" t="str">
        <f>VLOOKUP(K31,Sheet1!A:C,3,)</f>
        <v>DOLLAR</v>
      </c>
      <c r="M31" s="6" t="e" cm="1" vm="1">
        <f t="array" ref="M31">_xlfn.TEXTJOIN(", ", TRUE,
   _xlfn._xlws.FILTER(MasterSheet!O:O,
      (MasterSheet!B:B=A31) *
      (MasterSheet!D:D=B31) *
      (MasterSheet!G:G=C31) *
      (MasterSheet!J:J&gt;0)
   )
)</f>
        <v>#VALUE!</v>
      </c>
      <c r="N31" s="6"/>
    </row>
    <row r="32" spans="1:14" x14ac:dyDescent="0.25">
      <c r="A32" s="6" t="str">
        <v>EED115978</v>
      </c>
      <c r="B32" s="7">
        <v>45817</v>
      </c>
      <c r="C32" s="6">
        <v>101205</v>
      </c>
      <c r="D32" s="6">
        <f>_xlfn.XLOOKUP(C32,MasterSheet!G:G,MasterSheet!E:E)</f>
        <v>32.9</v>
      </c>
      <c r="E32" s="55">
        <f>SUMIFS(MasterSheet!I:I, MasterSheet!B:B, A32, MasterSheet!D:D, B32, MasterSheet!G:G, C32)</f>
        <v>1</v>
      </c>
      <c r="F32" s="55">
        <f t="shared" si="0"/>
        <v>32.9</v>
      </c>
      <c r="G32" s="62">
        <f>SUMIFS(MasterSheet!J:J, MasterSheet!B:B, A32, MasterSheet!D:D, B32, MasterSheet!G:G, C32)</f>
        <v>1</v>
      </c>
      <c r="H32" s="62">
        <f t="shared" si="1"/>
        <v>32.9</v>
      </c>
      <c r="I32" s="64">
        <f>SUMIFS(MasterSheet!K:K, MasterSheet!B:B, A32, MasterSheet!D:D, B32, MasterSheet!G:G, C32)</f>
        <v>0</v>
      </c>
      <c r="J32" s="64">
        <f t="shared" si="2"/>
        <v>0</v>
      </c>
      <c r="K32" s="6" t="str">
        <f>VLOOKUP(C32,MasterSheet!G:T,14,)</f>
        <v>BioLegend</v>
      </c>
      <c r="L32" s="6" t="str">
        <f>VLOOKUP(K32,Sheet1!A:C,3,)</f>
        <v>DOLLAR</v>
      </c>
      <c r="M32" s="6" t="str" cm="1">
        <f t="array" ref="M32">_xlfn.TEXTJOIN(", ", TRUE,
   _xlfn._xlws.FILTER(MasterSheet!O:O,
      (MasterSheet!B:B=A32) *
      (MasterSheet!D:D=B32) *
      (MasterSheet!G:G=C32) *
      (MasterSheet!J:J&gt;0)
   )
)</f>
        <v>NII</v>
      </c>
      <c r="N32" s="6"/>
    </row>
    <row r="33" spans="1:14" x14ac:dyDescent="0.25">
      <c r="A33" s="6" t="str">
        <v>EED115978</v>
      </c>
      <c r="B33" s="7">
        <v>45817</v>
      </c>
      <c r="C33" s="6">
        <v>101320</v>
      </c>
      <c r="D33" s="6">
        <f>_xlfn.XLOOKUP(C33,MasterSheet!G:G,MasterSheet!E:E)</f>
        <v>160.30000000000001</v>
      </c>
      <c r="E33" s="55">
        <f>SUMIFS(MasterSheet!I:I, MasterSheet!B:B, A33, MasterSheet!D:D, B33, MasterSheet!G:G, C33)</f>
        <v>1</v>
      </c>
      <c r="F33" s="55">
        <f t="shared" si="0"/>
        <v>160.30000000000001</v>
      </c>
      <c r="G33" s="62">
        <f>SUMIFS(MasterSheet!J:J, MasterSheet!B:B, A33, MasterSheet!D:D, B33, MasterSheet!G:G, C33)</f>
        <v>1</v>
      </c>
      <c r="H33" s="62">
        <f t="shared" si="1"/>
        <v>160.30000000000001</v>
      </c>
      <c r="I33" s="64">
        <f>SUMIFS(MasterSheet!K:K, MasterSheet!B:B, A33, MasterSheet!D:D, B33, MasterSheet!G:G, C33)</f>
        <v>0</v>
      </c>
      <c r="J33" s="64">
        <f t="shared" si="2"/>
        <v>0</v>
      </c>
      <c r="K33" s="6" t="str">
        <f>VLOOKUP(C33,MasterSheet!G:T,14,)</f>
        <v>BioLegend</v>
      </c>
      <c r="L33" s="6" t="str">
        <f>VLOOKUP(K33,Sheet1!A:C,3,)</f>
        <v>DOLLAR</v>
      </c>
      <c r="M33" s="6" t="str" cm="1">
        <f t="array" ref="M33">_xlfn.TEXTJOIN(", ", TRUE,
   _xlfn._xlws.FILTER(MasterSheet!O:O,
      (MasterSheet!B:B=A33) *
      (MasterSheet!D:D=B33) *
      (MasterSheet!G:G=C33) *
      (MasterSheet!J:J&gt;0)
   )
)</f>
        <v>NII</v>
      </c>
      <c r="N33" s="6"/>
    </row>
    <row r="34" spans="1:14" x14ac:dyDescent="0.25">
      <c r="A34" s="6" t="str">
        <v>EED115978</v>
      </c>
      <c r="B34" s="7">
        <v>45817</v>
      </c>
      <c r="C34" s="6">
        <v>102443</v>
      </c>
      <c r="D34" s="6">
        <f>_xlfn.XLOOKUP(C34,MasterSheet!G:G,MasterSheet!E:E)</f>
        <v>98.7</v>
      </c>
      <c r="E34" s="55">
        <f>SUMIFS(MasterSheet!I:I, MasterSheet!B:B, A34, MasterSheet!D:D, B34, MasterSheet!G:G, C34)</f>
        <v>1</v>
      </c>
      <c r="F34" s="55">
        <f t="shared" si="0"/>
        <v>98.7</v>
      </c>
      <c r="G34" s="62">
        <f>SUMIFS(MasterSheet!J:J, MasterSheet!B:B, A34, MasterSheet!D:D, B34, MasterSheet!G:G, C34)</f>
        <v>1</v>
      </c>
      <c r="H34" s="62">
        <f t="shared" si="1"/>
        <v>98.7</v>
      </c>
      <c r="I34" s="64">
        <f>SUMIFS(MasterSheet!K:K, MasterSheet!B:B, A34, MasterSheet!D:D, B34, MasterSheet!G:G, C34)</f>
        <v>0</v>
      </c>
      <c r="J34" s="64">
        <f t="shared" si="2"/>
        <v>0</v>
      </c>
      <c r="K34" s="6" t="str">
        <f>VLOOKUP(C34,MasterSheet!G:T,14,)</f>
        <v>BioLegend</v>
      </c>
      <c r="L34" s="6" t="str">
        <f>VLOOKUP(K34,Sheet1!A:C,3,)</f>
        <v>DOLLAR</v>
      </c>
      <c r="M34" s="6" t="str" cm="1">
        <f t="array" ref="M34">_xlfn.TEXTJOIN(", ", TRUE,
   _xlfn._xlws.FILTER(MasterSheet!O:O,
      (MasterSheet!B:B=A34) *
      (MasterSheet!D:D=B34) *
      (MasterSheet!G:G=C34) *
      (MasterSheet!J:J&gt;0)
   )
)</f>
        <v>NII</v>
      </c>
      <c r="N34" s="6"/>
    </row>
    <row r="35" spans="1:14" x14ac:dyDescent="0.25">
      <c r="A35" s="6" t="str">
        <v>EED115978</v>
      </c>
      <c r="B35" s="7">
        <v>45817</v>
      </c>
      <c r="C35" s="6">
        <v>103116</v>
      </c>
      <c r="D35" s="6">
        <f>_xlfn.XLOOKUP(C35,MasterSheet!G:G,MasterSheet!E:E)</f>
        <v>137.19999999999999</v>
      </c>
      <c r="E35" s="55">
        <f>SUMIFS(MasterSheet!I:I, MasterSheet!B:B, A35, MasterSheet!D:D, B35, MasterSheet!G:G, C35)</f>
        <v>1</v>
      </c>
      <c r="F35" s="55">
        <f t="shared" si="0"/>
        <v>137.19999999999999</v>
      </c>
      <c r="G35" s="62">
        <f>SUMIFS(MasterSheet!J:J, MasterSheet!B:B, A35, MasterSheet!D:D, B35, MasterSheet!G:G, C35)</f>
        <v>1</v>
      </c>
      <c r="H35" s="62">
        <f t="shared" si="1"/>
        <v>137.19999999999999</v>
      </c>
      <c r="I35" s="64">
        <f>SUMIFS(MasterSheet!K:K, MasterSheet!B:B, A35, MasterSheet!D:D, B35, MasterSheet!G:G, C35)</f>
        <v>0</v>
      </c>
      <c r="J35" s="64">
        <f t="shared" si="2"/>
        <v>0</v>
      </c>
      <c r="K35" s="6" t="str">
        <f>VLOOKUP(C35,MasterSheet!G:T,14,)</f>
        <v>BioLegend</v>
      </c>
      <c r="L35" s="6" t="str">
        <f>VLOOKUP(K35,Sheet1!A:C,3,)</f>
        <v>DOLLAR</v>
      </c>
      <c r="M35" s="6" t="str" cm="1">
        <f t="array" ref="M35">_xlfn.TEXTJOIN(", ", TRUE,
   _xlfn._xlws.FILTER(MasterSheet!O:O,
      (MasterSheet!B:B=A35) *
      (MasterSheet!D:D=B35) *
      (MasterSheet!G:G=C35) *
      (MasterSheet!J:J&gt;0)
   )
)</f>
        <v>NII</v>
      </c>
      <c r="N35" s="6"/>
    </row>
    <row r="36" spans="1:14" x14ac:dyDescent="0.25">
      <c r="A36" s="6" t="str">
        <v>EED115978</v>
      </c>
      <c r="B36" s="7">
        <v>45817</v>
      </c>
      <c r="C36" s="6">
        <v>107607</v>
      </c>
      <c r="D36" s="6">
        <f>_xlfn.XLOOKUP(C36,MasterSheet!G:G,MasterSheet!E:E)</f>
        <v>59.8</v>
      </c>
      <c r="E36" s="55">
        <f>SUMIFS(MasterSheet!I:I, MasterSheet!B:B, A36, MasterSheet!D:D, B36, MasterSheet!G:G, C36)</f>
        <v>1</v>
      </c>
      <c r="F36" s="55">
        <f t="shared" si="0"/>
        <v>59.8</v>
      </c>
      <c r="G36" s="62">
        <f>SUMIFS(MasterSheet!J:J, MasterSheet!B:B, A36, MasterSheet!D:D, B36, MasterSheet!G:G, C36)</f>
        <v>1</v>
      </c>
      <c r="H36" s="62">
        <f t="shared" si="1"/>
        <v>59.8</v>
      </c>
      <c r="I36" s="64">
        <f>SUMIFS(MasterSheet!K:K, MasterSheet!B:B, A36, MasterSheet!D:D, B36, MasterSheet!G:G, C36)</f>
        <v>0</v>
      </c>
      <c r="J36" s="64">
        <f t="shared" si="2"/>
        <v>0</v>
      </c>
      <c r="K36" s="6" t="str">
        <f>VLOOKUP(C36,MasterSheet!G:T,14,)</f>
        <v>BioLegend</v>
      </c>
      <c r="L36" s="6" t="str">
        <f>VLOOKUP(K36,Sheet1!A:C,3,)</f>
        <v>DOLLAR</v>
      </c>
      <c r="M36" s="6" t="str" cm="1">
        <f t="array" ref="M36">_xlfn.TEXTJOIN(", ", TRUE,
   _xlfn._xlws.FILTER(MasterSheet!O:O,
      (MasterSheet!B:B=A36) *
      (MasterSheet!D:D=B36) *
      (MasterSheet!G:G=C36) *
      (MasterSheet!J:J&gt;0)
   )
)</f>
        <v>NII</v>
      </c>
      <c r="N36" s="6"/>
    </row>
    <row r="37" spans="1:14" x14ac:dyDescent="0.25">
      <c r="A37" s="6" t="str">
        <v>EED115978</v>
      </c>
      <c r="B37" s="7">
        <v>45817</v>
      </c>
      <c r="C37" s="6">
        <v>117307</v>
      </c>
      <c r="D37" s="6">
        <f>_xlfn.XLOOKUP(C37,MasterSheet!G:G,MasterSheet!E:E)</f>
        <v>50.4</v>
      </c>
      <c r="E37" s="55">
        <f>SUMIFS(MasterSheet!I:I, MasterSheet!B:B, A37, MasterSheet!D:D, B37, MasterSheet!G:G, C37)</f>
        <v>1</v>
      </c>
      <c r="F37" s="55">
        <f t="shared" si="0"/>
        <v>50.4</v>
      </c>
      <c r="G37" s="62">
        <f>SUMIFS(MasterSheet!J:J, MasterSheet!B:B, A37, MasterSheet!D:D, B37, MasterSheet!G:G, C37)</f>
        <v>1</v>
      </c>
      <c r="H37" s="62">
        <f t="shared" si="1"/>
        <v>50.4</v>
      </c>
      <c r="I37" s="64">
        <f>SUMIFS(MasterSheet!K:K, MasterSheet!B:B, A37, MasterSheet!D:D, B37, MasterSheet!G:G, C37)</f>
        <v>0</v>
      </c>
      <c r="J37" s="64">
        <f t="shared" si="2"/>
        <v>0</v>
      </c>
      <c r="K37" s="6" t="str">
        <f>VLOOKUP(C37,MasterSheet!G:T,14,)</f>
        <v>BioLegend</v>
      </c>
      <c r="L37" s="6" t="str">
        <f>VLOOKUP(K37,Sheet1!A:C,3,)</f>
        <v>DOLLAR</v>
      </c>
      <c r="M37" s="6" t="str" cm="1">
        <f t="array" ref="M37">_xlfn.TEXTJOIN(", ", TRUE,
   _xlfn._xlws.FILTER(MasterSheet!O:O,
      (MasterSheet!B:B=A37) *
      (MasterSheet!D:D=B37) *
      (MasterSheet!G:G=C37) *
      (MasterSheet!J:J&gt;0)
   )
)</f>
        <v>NII</v>
      </c>
      <c r="N37" s="6"/>
    </row>
    <row r="38" spans="1:14" x14ac:dyDescent="0.25">
      <c r="A38" s="6" t="str">
        <v>EED115978</v>
      </c>
      <c r="B38" s="7">
        <v>45817</v>
      </c>
      <c r="C38" s="6">
        <v>117316</v>
      </c>
      <c r="D38" s="6">
        <f>_xlfn.XLOOKUP(C38,MasterSheet!G:G,MasterSheet!E:E)</f>
        <v>204.4</v>
      </c>
      <c r="E38" s="55">
        <f>SUMIFS(MasterSheet!I:I, MasterSheet!B:B, A38, MasterSheet!D:D, B38, MasterSheet!G:G, C38)</f>
        <v>1</v>
      </c>
      <c r="F38" s="55">
        <f t="shared" si="0"/>
        <v>204.4</v>
      </c>
      <c r="G38" s="62">
        <f>SUMIFS(MasterSheet!J:J, MasterSheet!B:B, A38, MasterSheet!D:D, B38, MasterSheet!G:G, C38)</f>
        <v>1</v>
      </c>
      <c r="H38" s="62">
        <f t="shared" si="1"/>
        <v>204.4</v>
      </c>
      <c r="I38" s="64">
        <f>SUMIFS(MasterSheet!K:K, MasterSheet!B:B, A38, MasterSheet!D:D, B38, MasterSheet!G:G, C38)</f>
        <v>0</v>
      </c>
      <c r="J38" s="64">
        <f t="shared" si="2"/>
        <v>0</v>
      </c>
      <c r="K38" s="6" t="str">
        <f>VLOOKUP(C38,MasterSheet!G:T,14,)</f>
        <v>BioLegend</v>
      </c>
      <c r="L38" s="6" t="str">
        <f>VLOOKUP(K38,Sheet1!A:C,3,)</f>
        <v>DOLLAR</v>
      </c>
      <c r="M38" s="6" t="str" cm="1">
        <f t="array" ref="M38">_xlfn.TEXTJOIN(", ", TRUE,
   _xlfn._xlws.FILTER(MasterSheet!O:O,
      (MasterSheet!B:B=A38) *
      (MasterSheet!D:D=B38) *
      (MasterSheet!G:G=C38) *
      (MasterSheet!J:J&gt;0)
   )
)</f>
        <v>NII</v>
      </c>
      <c r="N38" s="6"/>
    </row>
    <row r="39" spans="1:14" x14ac:dyDescent="0.25">
      <c r="A39" s="6" t="str">
        <v>EED115978</v>
      </c>
      <c r="B39" s="7">
        <v>45817</v>
      </c>
      <c r="C39" s="6">
        <v>122505</v>
      </c>
      <c r="D39" s="6">
        <f>_xlfn.XLOOKUP(C39,MasterSheet!G:G,MasterSheet!E:E)</f>
        <v>45.5</v>
      </c>
      <c r="E39" s="55">
        <f>SUMIFS(MasterSheet!I:I, MasterSheet!B:B, A39, MasterSheet!D:D, B39, MasterSheet!G:G, C39)</f>
        <v>1</v>
      </c>
      <c r="F39" s="55">
        <f t="shared" si="0"/>
        <v>45.5</v>
      </c>
      <c r="G39" s="62">
        <f>SUMIFS(MasterSheet!J:J, MasterSheet!B:B, A39, MasterSheet!D:D, B39, MasterSheet!G:G, C39)</f>
        <v>1</v>
      </c>
      <c r="H39" s="62">
        <f t="shared" si="1"/>
        <v>45.5</v>
      </c>
      <c r="I39" s="64">
        <f>SUMIFS(MasterSheet!K:K, MasterSheet!B:B, A39, MasterSheet!D:D, B39, MasterSheet!G:G, C39)</f>
        <v>0</v>
      </c>
      <c r="J39" s="64">
        <f t="shared" si="2"/>
        <v>0</v>
      </c>
      <c r="K39" s="6" t="str">
        <f>VLOOKUP(C39,MasterSheet!G:T,14,)</f>
        <v>BioLegend</v>
      </c>
      <c r="L39" s="6" t="str">
        <f>VLOOKUP(K39,Sheet1!A:C,3,)</f>
        <v>DOLLAR</v>
      </c>
      <c r="M39" s="6" t="str" cm="1">
        <f t="array" ref="M39">_xlfn.TEXTJOIN(", ", TRUE,
   _xlfn._xlws.FILTER(MasterSheet!O:O,
      (MasterSheet!B:B=A39) *
      (MasterSheet!D:D=B39) *
      (MasterSheet!G:G=C39) *
      (MasterSheet!J:J&gt;0)
   )
)</f>
        <v>NII</v>
      </c>
      <c r="N39" s="6"/>
    </row>
    <row r="40" spans="1:14" x14ac:dyDescent="0.25">
      <c r="A40" s="6" t="str">
        <v>EED115978</v>
      </c>
      <c r="B40" s="7">
        <v>45817</v>
      </c>
      <c r="C40" s="6">
        <v>123137</v>
      </c>
      <c r="D40" s="6">
        <f>_xlfn.XLOOKUP(C40,MasterSheet!G:G,MasterSheet!E:E)</f>
        <v>189.75</v>
      </c>
      <c r="E40" s="55">
        <f>SUMIFS(MasterSheet!I:I, MasterSheet!B:B, A40, MasterSheet!D:D, B40, MasterSheet!G:G, C40)</f>
        <v>1</v>
      </c>
      <c r="F40" s="55">
        <f t="shared" si="0"/>
        <v>189.75</v>
      </c>
      <c r="G40" s="62">
        <f>SUMIFS(MasterSheet!J:J, MasterSheet!B:B, A40, MasterSheet!D:D, B40, MasterSheet!G:G, C40)</f>
        <v>1</v>
      </c>
      <c r="H40" s="62">
        <f t="shared" si="1"/>
        <v>189.75</v>
      </c>
      <c r="I40" s="64">
        <f>SUMIFS(MasterSheet!K:K, MasterSheet!B:B, A40, MasterSheet!D:D, B40, MasterSheet!G:G, C40)</f>
        <v>0</v>
      </c>
      <c r="J40" s="64">
        <f t="shared" si="2"/>
        <v>0</v>
      </c>
      <c r="K40" s="6" t="str">
        <f>VLOOKUP(C40,MasterSheet!G:T,14,)</f>
        <v>BioLegend</v>
      </c>
      <c r="L40" s="6" t="str">
        <f>VLOOKUP(K40,Sheet1!A:C,3,)</f>
        <v>DOLLAR</v>
      </c>
      <c r="M40" s="6" t="str" cm="1">
        <f t="array" ref="M40">_xlfn.TEXTJOIN(", ", TRUE,
   _xlfn._xlws.FILTER(MasterSheet!O:O,
      (MasterSheet!B:B=A40) *
      (MasterSheet!D:D=B40) *
      (MasterSheet!G:G=C40) *
      (MasterSheet!J:J&gt;0)
   )
)</f>
        <v>NII</v>
      </c>
      <c r="N40" s="6"/>
    </row>
    <row r="41" spans="1:14" x14ac:dyDescent="0.25">
      <c r="A41" s="6" t="str">
        <v>EED115978</v>
      </c>
      <c r="B41" s="7">
        <v>45817</v>
      </c>
      <c r="C41" s="6">
        <v>135911</v>
      </c>
      <c r="D41" s="6">
        <f>_xlfn.XLOOKUP(C41,MasterSheet!G:G,MasterSheet!E:E)</f>
        <v>95.2</v>
      </c>
      <c r="E41" s="55">
        <f>SUMIFS(MasterSheet!I:I, MasterSheet!B:B, A41, MasterSheet!D:D, B41, MasterSheet!G:G, C41)</f>
        <v>1</v>
      </c>
      <c r="F41" s="55">
        <f t="shared" si="0"/>
        <v>95.2</v>
      </c>
      <c r="G41" s="62">
        <f>SUMIFS(MasterSheet!J:J, MasterSheet!B:B, A41, MasterSheet!D:D, B41, MasterSheet!G:G, C41)</f>
        <v>1</v>
      </c>
      <c r="H41" s="62">
        <f t="shared" si="1"/>
        <v>95.2</v>
      </c>
      <c r="I41" s="64">
        <f>SUMIFS(MasterSheet!K:K, MasterSheet!B:B, A41, MasterSheet!D:D, B41, MasterSheet!G:G, C41)</f>
        <v>0</v>
      </c>
      <c r="J41" s="64">
        <f t="shared" si="2"/>
        <v>0</v>
      </c>
      <c r="K41" s="6" t="str">
        <f>VLOOKUP(C41,MasterSheet!G:T,14,)</f>
        <v>BioLegend</v>
      </c>
      <c r="L41" s="6" t="str">
        <f>VLOOKUP(K41,Sheet1!A:C,3,)</f>
        <v>DOLLAR</v>
      </c>
      <c r="M41" s="6" t="str" cm="1">
        <f t="array" ref="M41">_xlfn.TEXTJOIN(", ", TRUE,
   _xlfn._xlws.FILTER(MasterSheet!O:O,
      (MasterSheet!B:B=A41) *
      (MasterSheet!D:D=B41) *
      (MasterSheet!G:G=C41) *
      (MasterSheet!J:J&gt;0)
   )
)</f>
        <v>NII</v>
      </c>
      <c r="N41" s="6"/>
    </row>
    <row r="42" spans="1:14" x14ac:dyDescent="0.25">
      <c r="A42" s="6" t="str">
        <v>EED115978</v>
      </c>
      <c r="B42" s="7">
        <v>45817</v>
      </c>
      <c r="C42" s="6">
        <v>137014</v>
      </c>
      <c r="D42" s="6">
        <f>_xlfn.XLOOKUP(C42,MasterSheet!G:G,MasterSheet!E:E)</f>
        <v>234.5</v>
      </c>
      <c r="E42" s="55">
        <f>SUMIFS(MasterSheet!I:I, MasterSheet!B:B, A42, MasterSheet!D:D, B42, MasterSheet!G:G, C42)</f>
        <v>1</v>
      </c>
      <c r="F42" s="55">
        <f t="shared" si="0"/>
        <v>234.5</v>
      </c>
      <c r="G42" s="62">
        <f>SUMIFS(MasterSheet!J:J, MasterSheet!B:B, A42, MasterSheet!D:D, B42, MasterSheet!G:G, C42)</f>
        <v>1</v>
      </c>
      <c r="H42" s="62">
        <f t="shared" si="1"/>
        <v>234.5</v>
      </c>
      <c r="I42" s="64">
        <f>SUMIFS(MasterSheet!K:K, MasterSheet!B:B, A42, MasterSheet!D:D, B42, MasterSheet!G:G, C42)</f>
        <v>0</v>
      </c>
      <c r="J42" s="64">
        <f t="shared" si="2"/>
        <v>0</v>
      </c>
      <c r="K42" s="6" t="str">
        <f>VLOOKUP(C42,MasterSheet!G:T,14,)</f>
        <v>BioLegend</v>
      </c>
      <c r="L42" s="6" t="str">
        <f>VLOOKUP(K42,Sheet1!A:C,3,)</f>
        <v>DOLLAR</v>
      </c>
      <c r="M42" s="6" t="str" cm="1">
        <f t="array" ref="M42">_xlfn.TEXTJOIN(", ", TRUE,
   _xlfn._xlws.FILTER(MasterSheet!O:O,
      (MasterSheet!B:B=A42) *
      (MasterSheet!D:D=B42) *
      (MasterSheet!G:G=C42) *
      (MasterSheet!J:J&gt;0)
   )
)</f>
        <v>NII</v>
      </c>
      <c r="N42" s="6"/>
    </row>
    <row r="43" spans="1:14" x14ac:dyDescent="0.25">
      <c r="A43" s="6" t="str">
        <v>EED115978</v>
      </c>
      <c r="B43" s="7">
        <v>45817</v>
      </c>
      <c r="C43" s="6">
        <v>141708</v>
      </c>
      <c r="D43" s="6">
        <f>_xlfn.XLOOKUP(C43,MasterSheet!G:G,MasterSheet!E:E)</f>
        <v>207.2</v>
      </c>
      <c r="E43" s="55">
        <f>SUMIFS(MasterSheet!I:I, MasterSheet!B:B, A43, MasterSheet!D:D, B43, MasterSheet!G:G, C43)</f>
        <v>1</v>
      </c>
      <c r="F43" s="55">
        <f t="shared" si="0"/>
        <v>207.2</v>
      </c>
      <c r="G43" s="62">
        <f>SUMIFS(MasterSheet!J:J, MasterSheet!B:B, A43, MasterSheet!D:D, B43, MasterSheet!G:G, C43)</f>
        <v>1</v>
      </c>
      <c r="H43" s="62">
        <f t="shared" si="1"/>
        <v>207.2</v>
      </c>
      <c r="I43" s="64">
        <f>SUMIFS(MasterSheet!K:K, MasterSheet!B:B, A43, MasterSheet!D:D, B43, MasterSheet!G:G, C43)</f>
        <v>0</v>
      </c>
      <c r="J43" s="64">
        <f t="shared" si="2"/>
        <v>0</v>
      </c>
      <c r="K43" s="6" t="str">
        <f>VLOOKUP(C43,MasterSheet!G:T,14,)</f>
        <v>BioLegend</v>
      </c>
      <c r="L43" s="6" t="str">
        <f>VLOOKUP(K43,Sheet1!A:C,3,)</f>
        <v>DOLLAR</v>
      </c>
      <c r="M43" s="6" t="str" cm="1">
        <f t="array" ref="M43">_xlfn.TEXTJOIN(", ", TRUE,
   _xlfn._xlws.FILTER(MasterSheet!O:O,
      (MasterSheet!B:B=A43) *
      (MasterSheet!D:D=B43) *
      (MasterSheet!G:G=C43) *
      (MasterSheet!J:J&gt;0)
   )
)</f>
        <v>NII</v>
      </c>
      <c r="N43" s="6"/>
    </row>
    <row r="44" spans="1:14" x14ac:dyDescent="0.25">
      <c r="A44" s="6" t="str">
        <v>EED115978</v>
      </c>
      <c r="B44" s="7">
        <v>45817</v>
      </c>
      <c r="C44" s="6">
        <v>423101</v>
      </c>
      <c r="D44" s="6">
        <f>_xlfn.XLOOKUP(C44,MasterSheet!G:G,MasterSheet!E:E)</f>
        <v>62.3</v>
      </c>
      <c r="E44" s="55">
        <f>SUMIFS(MasterSheet!I:I, MasterSheet!B:B, A44, MasterSheet!D:D, B44, MasterSheet!G:G, C44)</f>
        <v>1</v>
      </c>
      <c r="F44" s="55">
        <f t="shared" si="0"/>
        <v>62.3</v>
      </c>
      <c r="G44" s="62">
        <f>SUMIFS(MasterSheet!J:J, MasterSheet!B:B, A44, MasterSheet!D:D, B44, MasterSheet!G:G, C44)</f>
        <v>1</v>
      </c>
      <c r="H44" s="62">
        <f t="shared" si="1"/>
        <v>62.3</v>
      </c>
      <c r="I44" s="64">
        <f>SUMIFS(MasterSheet!K:K, MasterSheet!B:B, A44, MasterSheet!D:D, B44, MasterSheet!G:G, C44)</f>
        <v>0</v>
      </c>
      <c r="J44" s="64">
        <f t="shared" si="2"/>
        <v>0</v>
      </c>
      <c r="K44" s="6" t="str">
        <f>VLOOKUP(C44,MasterSheet!G:T,14,)</f>
        <v>BioLegend</v>
      </c>
      <c r="L44" s="6" t="str">
        <f>VLOOKUP(K44,Sheet1!A:C,3,)</f>
        <v>DOLLAR</v>
      </c>
      <c r="M44" s="6" t="str" cm="1">
        <f t="array" ref="M44">_xlfn.TEXTJOIN(", ", TRUE,
   _xlfn._xlws.FILTER(MasterSheet!O:O,
      (MasterSheet!B:B=A44) *
      (MasterSheet!D:D=B44) *
      (MasterSheet!G:G=C44) *
      (MasterSheet!J:J&gt;0)
   )
)</f>
        <v>NII</v>
      </c>
      <c r="N44" s="6"/>
    </row>
    <row r="45" spans="1:14" x14ac:dyDescent="0.25">
      <c r="A45" s="6" t="str">
        <v>EED115978</v>
      </c>
      <c r="B45" s="7">
        <v>45817</v>
      </c>
      <c r="C45" s="6">
        <v>613411</v>
      </c>
      <c r="D45" s="6">
        <f>_xlfn.XLOOKUP(C45,MasterSheet!G:G,MasterSheet!E:E)</f>
        <v>107.1</v>
      </c>
      <c r="E45" s="55">
        <f>SUMIFS(MasterSheet!I:I, MasterSheet!B:B, A45, MasterSheet!D:D, B45, MasterSheet!G:G, C45)</f>
        <v>1</v>
      </c>
      <c r="F45" s="55">
        <f t="shared" si="0"/>
        <v>107.1</v>
      </c>
      <c r="G45" s="62">
        <f>SUMIFS(MasterSheet!J:J, MasterSheet!B:B, A45, MasterSheet!D:D, B45, MasterSheet!G:G, C45)</f>
        <v>1</v>
      </c>
      <c r="H45" s="62">
        <f t="shared" si="1"/>
        <v>107.1</v>
      </c>
      <c r="I45" s="64">
        <f>SUMIFS(MasterSheet!K:K, MasterSheet!B:B, A45, MasterSheet!D:D, B45, MasterSheet!G:G, C45)</f>
        <v>0</v>
      </c>
      <c r="J45" s="64">
        <f t="shared" si="2"/>
        <v>0</v>
      </c>
      <c r="K45" s="6" t="str">
        <f>VLOOKUP(C45,MasterSheet!G:T,14,)</f>
        <v>BioLegend</v>
      </c>
      <c r="L45" s="6" t="str">
        <f>VLOOKUP(K45,Sheet1!A:C,3,)</f>
        <v>DOLLAR</v>
      </c>
      <c r="M45" s="6" t="str" cm="1">
        <f t="array" ref="M45">_xlfn.TEXTJOIN(", ", TRUE,
   _xlfn._xlws.FILTER(MasterSheet!O:O,
      (MasterSheet!B:B=A45) *
      (MasterSheet!D:D=B45) *
      (MasterSheet!G:G=C45) *
      (MasterSheet!J:J&gt;0)
   )
)</f>
        <v>NII</v>
      </c>
      <c r="N45" s="6"/>
    </row>
    <row r="46" spans="1:14" x14ac:dyDescent="0.25">
      <c r="A46" s="6" t="str">
        <v>EED115978</v>
      </c>
      <c r="B46" s="7">
        <v>45817</v>
      </c>
      <c r="C46" s="6">
        <v>776706</v>
      </c>
      <c r="D46" s="6">
        <f>_xlfn.XLOOKUP(C46,MasterSheet!G:G,MasterSheet!E:E)</f>
        <v>389.9</v>
      </c>
      <c r="E46" s="55">
        <f>SUMIFS(MasterSheet!I:I, MasterSheet!B:B, A46, MasterSheet!D:D, B46, MasterSheet!G:G, C46)</f>
        <v>1</v>
      </c>
      <c r="F46" s="55">
        <f t="shared" si="0"/>
        <v>389.9</v>
      </c>
      <c r="G46" s="62">
        <f>SUMIFS(MasterSheet!J:J, MasterSheet!B:B, A46, MasterSheet!D:D, B46, MasterSheet!G:G, C46)</f>
        <v>1</v>
      </c>
      <c r="H46" s="62">
        <f t="shared" si="1"/>
        <v>389.9</v>
      </c>
      <c r="I46" s="64">
        <f>SUMIFS(MasterSheet!K:K, MasterSheet!B:B, A46, MasterSheet!D:D, B46, MasterSheet!G:G, C46)</f>
        <v>0</v>
      </c>
      <c r="J46" s="64">
        <f t="shared" si="2"/>
        <v>0</v>
      </c>
      <c r="K46" s="6" t="str">
        <f>VLOOKUP(C46,MasterSheet!G:T,14,)</f>
        <v>BioLegend</v>
      </c>
      <c r="L46" s="6" t="str">
        <f>VLOOKUP(K46,Sheet1!A:C,3,)</f>
        <v>DOLLAR</v>
      </c>
      <c r="M46" s="6" t="str" cm="1">
        <f t="array" ref="M46">_xlfn.TEXTJOIN(", ", TRUE,
   _xlfn._xlws.FILTER(MasterSheet!O:O,
      (MasterSheet!B:B=A46) *
      (MasterSheet!D:D=B46) *
      (MasterSheet!G:G=C46) *
      (MasterSheet!J:J&gt;0)
   )
)</f>
        <v>NII</v>
      </c>
      <c r="N46" s="6"/>
    </row>
    <row r="47" spans="1:14" x14ac:dyDescent="0.25">
      <c r="A47" s="6" t="str">
        <v>EED115898</v>
      </c>
      <c r="B47" s="7">
        <v>45818</v>
      </c>
      <c r="C47" s="6">
        <v>100202</v>
      </c>
      <c r="D47" s="6">
        <f>_xlfn.XLOOKUP(C47,MasterSheet!G:G,MasterSheet!E:E)</f>
        <v>61.1</v>
      </c>
      <c r="E47" s="55">
        <f>SUMIFS(MasterSheet!I:I, MasterSheet!B:B, A47, MasterSheet!D:D, B47, MasterSheet!G:G, C47)</f>
        <v>1</v>
      </c>
      <c r="F47" s="55">
        <f t="shared" si="0"/>
        <v>61.1</v>
      </c>
      <c r="G47" s="62">
        <f>SUMIFS(MasterSheet!J:J, MasterSheet!B:B, A47, MasterSheet!D:D, B47, MasterSheet!G:G, C47)</f>
        <v>1</v>
      </c>
      <c r="H47" s="62">
        <f t="shared" si="1"/>
        <v>61.1</v>
      </c>
      <c r="I47" s="64">
        <f>SUMIFS(MasterSheet!K:K, MasterSheet!B:B, A47, MasterSheet!D:D, B47, MasterSheet!G:G, C47)</f>
        <v>0</v>
      </c>
      <c r="J47" s="64">
        <f t="shared" si="2"/>
        <v>0</v>
      </c>
      <c r="K47" s="6" t="str">
        <f>VLOOKUP(C47,MasterSheet!G:T,14,)</f>
        <v>BioLegend</v>
      </c>
      <c r="L47" s="6" t="str">
        <f>VLOOKUP(K47,Sheet1!A:C,3,)</f>
        <v>DOLLAR</v>
      </c>
      <c r="M47" s="6" t="str" cm="1">
        <f t="array" ref="M47">_xlfn.TEXTJOIN(", ", TRUE,
   _xlfn._xlws.FILTER(MasterSheet!O:O,
      (MasterSheet!B:B=A47) *
      (MasterSheet!D:D=B47) *
      (MasterSheet!G:G=C47) *
      (MasterSheet!J:J&gt;0)
   )
)</f>
        <v>ICGEB</v>
      </c>
      <c r="N47" s="6"/>
    </row>
    <row r="48" spans="1:14" x14ac:dyDescent="0.25">
      <c r="A48" s="6" t="str">
        <v>EED115898</v>
      </c>
      <c r="B48" s="7">
        <v>45818</v>
      </c>
      <c r="C48" s="6">
        <v>100204</v>
      </c>
      <c r="D48" s="6">
        <f>_xlfn.XLOOKUP(C48,MasterSheet!G:G,MasterSheet!E:E)</f>
        <v>92.95</v>
      </c>
      <c r="E48" s="55">
        <f>SUMIFS(MasterSheet!I:I, MasterSheet!B:B, A48, MasterSheet!D:D, B48, MasterSheet!G:G, C48)</f>
        <v>1</v>
      </c>
      <c r="F48" s="55">
        <f t="shared" si="0"/>
        <v>92.95</v>
      </c>
      <c r="G48" s="62">
        <f>SUMIFS(MasterSheet!J:J, MasterSheet!B:B, A48, MasterSheet!D:D, B48, MasterSheet!G:G, C48)</f>
        <v>1</v>
      </c>
      <c r="H48" s="62">
        <f t="shared" si="1"/>
        <v>92.95</v>
      </c>
      <c r="I48" s="64">
        <f>SUMIFS(MasterSheet!K:K, MasterSheet!B:B, A48, MasterSheet!D:D, B48, MasterSheet!G:G, C48)</f>
        <v>0</v>
      </c>
      <c r="J48" s="64">
        <f t="shared" si="2"/>
        <v>0</v>
      </c>
      <c r="K48" s="6" t="str">
        <f>VLOOKUP(C48,MasterSheet!G:T,14,)</f>
        <v>BioLegend</v>
      </c>
      <c r="L48" s="6" t="str">
        <f>VLOOKUP(K48,Sheet1!A:C,3,)</f>
        <v>DOLLAR</v>
      </c>
      <c r="M48" s="6" t="str" cm="1">
        <f t="array" ref="M48">_xlfn.TEXTJOIN(", ", TRUE,
   _xlfn._xlws.FILTER(MasterSheet!O:O,
      (MasterSheet!B:B=A48) *
      (MasterSheet!D:D=B48) *
      (MasterSheet!G:G=C48) *
      (MasterSheet!J:J&gt;0)
   )
)</f>
        <v>ICGEB</v>
      </c>
      <c r="N48" s="6"/>
    </row>
    <row r="49" spans="1:14" x14ac:dyDescent="0.25">
      <c r="A49" s="6" t="str">
        <v>EED115898</v>
      </c>
      <c r="B49" s="7">
        <v>45818</v>
      </c>
      <c r="C49" s="6">
        <v>100227</v>
      </c>
      <c r="D49" s="6">
        <f>_xlfn.XLOOKUP(C49,MasterSheet!G:G,MasterSheet!E:E)</f>
        <v>123.2</v>
      </c>
      <c r="E49" s="55">
        <f>SUMIFS(MasterSheet!I:I, MasterSheet!B:B, A49, MasterSheet!D:D, B49, MasterSheet!G:G, C49)</f>
        <v>1</v>
      </c>
      <c r="F49" s="55">
        <f t="shared" si="0"/>
        <v>123.2</v>
      </c>
      <c r="G49" s="62">
        <f>SUMIFS(MasterSheet!J:J, MasterSheet!B:B, A49, MasterSheet!D:D, B49, MasterSheet!G:G, C49)</f>
        <v>1</v>
      </c>
      <c r="H49" s="62">
        <f t="shared" si="1"/>
        <v>123.2</v>
      </c>
      <c r="I49" s="64">
        <f>SUMIFS(MasterSheet!K:K, MasterSheet!B:B, A49, MasterSheet!D:D, B49, MasterSheet!G:G, C49)</f>
        <v>0</v>
      </c>
      <c r="J49" s="64">
        <f t="shared" si="2"/>
        <v>0</v>
      </c>
      <c r="K49" s="6" t="str">
        <f>VLOOKUP(C49,MasterSheet!G:T,14,)</f>
        <v>BioLegend</v>
      </c>
      <c r="L49" s="6" t="str">
        <f>VLOOKUP(K49,Sheet1!A:C,3,)</f>
        <v>DOLLAR</v>
      </c>
      <c r="M49" s="6" t="str" cm="1">
        <f t="array" ref="M49">_xlfn.TEXTJOIN(", ", TRUE,
   _xlfn._xlws.FILTER(MasterSheet!O:O,
      (MasterSheet!B:B=A49) *
      (MasterSheet!D:D=B49) *
      (MasterSheet!G:G=C49) *
      (MasterSheet!J:J&gt;0)
   )
)</f>
        <v>ICGEB</v>
      </c>
      <c r="N49" s="6"/>
    </row>
    <row r="50" spans="1:14" x14ac:dyDescent="0.25">
      <c r="A50" s="6" t="str">
        <v>EED115898</v>
      </c>
      <c r="B50" s="7">
        <v>45818</v>
      </c>
      <c r="C50" s="6">
        <v>100229</v>
      </c>
      <c r="D50" s="6">
        <f>_xlfn.XLOOKUP(C50,MasterSheet!G:G,MasterSheet!E:E)</f>
        <v>165</v>
      </c>
      <c r="E50" s="55">
        <f>SUMIFS(MasterSheet!I:I, MasterSheet!B:B, A50, MasterSheet!D:D, B50, MasterSheet!G:G, C50)</f>
        <v>1</v>
      </c>
      <c r="F50" s="55">
        <f t="shared" si="0"/>
        <v>165</v>
      </c>
      <c r="G50" s="62">
        <f>SUMIFS(MasterSheet!J:J, MasterSheet!B:B, A50, MasterSheet!D:D, B50, MasterSheet!G:G, C50)</f>
        <v>1</v>
      </c>
      <c r="H50" s="62">
        <f t="shared" si="1"/>
        <v>165</v>
      </c>
      <c r="I50" s="64">
        <f>SUMIFS(MasterSheet!K:K, MasterSheet!B:B, A50, MasterSheet!D:D, B50, MasterSheet!G:G, C50)</f>
        <v>0</v>
      </c>
      <c r="J50" s="64">
        <f t="shared" si="2"/>
        <v>0</v>
      </c>
      <c r="K50" s="6" t="str">
        <f>VLOOKUP(C50,MasterSheet!G:T,14,)</f>
        <v>BioLegend</v>
      </c>
      <c r="L50" s="6" t="str">
        <f>VLOOKUP(K50,Sheet1!A:C,3,)</f>
        <v>DOLLAR</v>
      </c>
      <c r="M50" s="6" t="str" cm="1">
        <f t="array" ref="M50">_xlfn.TEXTJOIN(", ", TRUE,
   _xlfn._xlws.FILTER(MasterSheet!O:O,
      (MasterSheet!B:B=A50) *
      (MasterSheet!D:D=B50) *
      (MasterSheet!G:G=C50) *
      (MasterSheet!J:J&gt;0)
   )
)</f>
        <v>THSTI</v>
      </c>
      <c r="N50" s="6"/>
    </row>
    <row r="51" spans="1:14" x14ac:dyDescent="0.25">
      <c r="A51" s="6" t="str">
        <v>EED115898</v>
      </c>
      <c r="B51" s="7">
        <v>45818</v>
      </c>
      <c r="C51" s="6">
        <v>100231</v>
      </c>
      <c r="D51" s="6">
        <f>_xlfn.XLOOKUP(C51,MasterSheet!G:G,MasterSheet!E:E)</f>
        <v>154</v>
      </c>
      <c r="E51" s="55">
        <f>SUMIFS(MasterSheet!I:I, MasterSheet!B:B, A51, MasterSheet!D:D, B51, MasterSheet!G:G, C51)</f>
        <v>1</v>
      </c>
      <c r="F51" s="55">
        <f t="shared" si="0"/>
        <v>154</v>
      </c>
      <c r="G51" s="62">
        <f>SUMIFS(MasterSheet!J:J, MasterSheet!B:B, A51, MasterSheet!D:D, B51, MasterSheet!G:G, C51)</f>
        <v>1</v>
      </c>
      <c r="H51" s="62">
        <f t="shared" si="1"/>
        <v>154</v>
      </c>
      <c r="I51" s="64">
        <f>SUMIFS(MasterSheet!K:K, MasterSheet!B:B, A51, MasterSheet!D:D, B51, MasterSheet!G:G, C51)</f>
        <v>0</v>
      </c>
      <c r="J51" s="64">
        <f t="shared" si="2"/>
        <v>0</v>
      </c>
      <c r="K51" s="6" t="str">
        <f>VLOOKUP(C51,MasterSheet!G:T,14,)</f>
        <v>BioLegend</v>
      </c>
      <c r="L51" s="6" t="str">
        <f>VLOOKUP(K51,Sheet1!A:C,3,)</f>
        <v>DOLLAR</v>
      </c>
      <c r="M51" s="6" t="str" cm="1">
        <f t="array" ref="M51">_xlfn.TEXTJOIN(", ", TRUE,
   _xlfn._xlws.FILTER(MasterSheet!O:O,
      (MasterSheet!B:B=A51) *
      (MasterSheet!D:D=B51) *
      (MasterSheet!G:G=C51) *
      (MasterSheet!J:J&gt;0)
   )
)</f>
        <v>ICGEB</v>
      </c>
      <c r="N51" s="6"/>
    </row>
    <row r="52" spans="1:14" x14ac:dyDescent="0.25">
      <c r="A52" s="6" t="str">
        <v>EED115898</v>
      </c>
      <c r="B52" s="7">
        <v>45818</v>
      </c>
      <c r="C52" s="6">
        <v>100240</v>
      </c>
      <c r="D52" s="6">
        <f>_xlfn.XLOOKUP(C52,MasterSheet!G:G,MasterSheet!E:E)</f>
        <v>177.1</v>
      </c>
      <c r="E52" s="55">
        <f>SUMIFS(MasterSheet!I:I, MasterSheet!B:B, A52, MasterSheet!D:D, B52, MasterSheet!G:G, C52)</f>
        <v>1</v>
      </c>
      <c r="F52" s="55">
        <f t="shared" si="0"/>
        <v>177.1</v>
      </c>
      <c r="G52" s="62">
        <f>SUMIFS(MasterSheet!J:J, MasterSheet!B:B, A52, MasterSheet!D:D, B52, MasterSheet!G:G, C52)</f>
        <v>1</v>
      </c>
      <c r="H52" s="62">
        <f t="shared" si="1"/>
        <v>177.1</v>
      </c>
      <c r="I52" s="64">
        <f>SUMIFS(MasterSheet!K:K, MasterSheet!B:B, A52, MasterSheet!D:D, B52, MasterSheet!G:G, C52)</f>
        <v>0</v>
      </c>
      <c r="J52" s="64">
        <f t="shared" si="2"/>
        <v>0</v>
      </c>
      <c r="K52" s="6" t="str">
        <f>VLOOKUP(C52,MasterSheet!G:T,14,)</f>
        <v>BioLegend</v>
      </c>
      <c r="L52" s="6" t="str">
        <f>VLOOKUP(K52,Sheet1!A:C,3,)</f>
        <v>DOLLAR</v>
      </c>
      <c r="M52" s="6" t="str" cm="1">
        <f t="array" ref="M52">_xlfn.TEXTJOIN(", ", TRUE,
   _xlfn._xlws.FILTER(MasterSheet!O:O,
      (MasterSheet!B:B=A52) *
      (MasterSheet!D:D=B52) *
      (MasterSheet!G:G=C52) *
      (MasterSheet!J:J&gt;0)
   )
)</f>
        <v>NIAB</v>
      </c>
      <c r="N52" s="6"/>
    </row>
    <row r="53" spans="1:14" x14ac:dyDescent="0.25">
      <c r="A53" s="6" t="str">
        <v>EED115898</v>
      </c>
      <c r="B53" s="7">
        <v>45818</v>
      </c>
      <c r="C53" s="6">
        <v>100302</v>
      </c>
      <c r="D53" s="6">
        <f>_xlfn.XLOOKUP(C53,MasterSheet!G:G,MasterSheet!E:E)</f>
        <v>50.4</v>
      </c>
      <c r="E53" s="55">
        <f>SUMIFS(MasterSheet!I:I, MasterSheet!B:B, A53, MasterSheet!D:D, B53, MasterSheet!G:G, C53)</f>
        <v>2</v>
      </c>
      <c r="F53" s="55">
        <f t="shared" si="0"/>
        <v>100.8</v>
      </c>
      <c r="G53" s="62">
        <f>SUMIFS(MasterSheet!J:J, MasterSheet!B:B, A53, MasterSheet!D:D, B53, MasterSheet!G:G, C53)</f>
        <v>2</v>
      </c>
      <c r="H53" s="62">
        <f t="shared" si="1"/>
        <v>100.8</v>
      </c>
      <c r="I53" s="64">
        <f>SUMIFS(MasterSheet!K:K, MasterSheet!B:B, A53, MasterSheet!D:D, B53, MasterSheet!G:G, C53)</f>
        <v>0</v>
      </c>
      <c r="J53" s="64">
        <f t="shared" si="2"/>
        <v>0</v>
      </c>
      <c r="K53" s="6" t="str">
        <f>VLOOKUP(C53,MasterSheet!G:T,14,)</f>
        <v>BioLegend</v>
      </c>
      <c r="L53" s="6" t="str">
        <f>VLOOKUP(K53,Sheet1!A:C,3,)</f>
        <v>DOLLAR</v>
      </c>
      <c r="M53" s="6" t="str" cm="1">
        <f t="array" ref="M53">_xlfn.TEXTJOIN(", ", TRUE,
   _xlfn._xlws.FILTER(MasterSheet!O:O,
      (MasterSheet!B:B=A53) *
      (MasterSheet!D:D=B53) *
      (MasterSheet!G:G=C53) *
      (MasterSheet!J:J&gt;0)
   )
)</f>
        <v>THSTI, IIT-Kharagpur</v>
      </c>
      <c r="N53" s="6"/>
    </row>
    <row r="54" spans="1:14" x14ac:dyDescent="0.25">
      <c r="A54" s="6" t="str">
        <v>EED115898</v>
      </c>
      <c r="B54" s="7">
        <v>45818</v>
      </c>
      <c r="C54" s="6">
        <v>100353</v>
      </c>
      <c r="D54" s="6">
        <f>_xlfn.XLOOKUP(C54,MasterSheet!G:G,MasterSheet!E:E)</f>
        <v>181.5</v>
      </c>
      <c r="E54" s="55">
        <f>SUMIFS(MasterSheet!I:I, MasterSheet!B:B, A54, MasterSheet!D:D, B54, MasterSheet!G:G, C54)</f>
        <v>1</v>
      </c>
      <c r="F54" s="55">
        <f t="shared" si="0"/>
        <v>181.5</v>
      </c>
      <c r="G54" s="62">
        <f>SUMIFS(MasterSheet!J:J, MasterSheet!B:B, A54, MasterSheet!D:D, B54, MasterSheet!G:G, C54)</f>
        <v>1</v>
      </c>
      <c r="H54" s="62">
        <f t="shared" si="1"/>
        <v>181.5</v>
      </c>
      <c r="I54" s="64">
        <f>SUMIFS(MasterSheet!K:K, MasterSheet!B:B, A54, MasterSheet!D:D, B54, MasterSheet!G:G, C54)</f>
        <v>0</v>
      </c>
      <c r="J54" s="64">
        <f t="shared" si="2"/>
        <v>0</v>
      </c>
      <c r="K54" s="6" t="str">
        <f>VLOOKUP(C54,MasterSheet!G:T,14,)</f>
        <v>BioLegend</v>
      </c>
      <c r="L54" s="6" t="str">
        <f>VLOOKUP(K54,Sheet1!A:C,3,)</f>
        <v>DOLLAR</v>
      </c>
      <c r="M54" s="6" t="str" cm="1">
        <f t="array" ref="M54">_xlfn.TEXTJOIN(", ", TRUE,
   _xlfn._xlws.FILTER(MasterSheet!O:O,
      (MasterSheet!B:B=A54) *
      (MasterSheet!D:D=B54) *
      (MasterSheet!G:G=C54) *
      (MasterSheet!J:J&gt;0)
   )
)</f>
        <v>THSTI</v>
      </c>
      <c r="N54" s="6"/>
    </row>
    <row r="55" spans="1:14" x14ac:dyDescent="0.25">
      <c r="A55" s="6" t="str">
        <v>EED115898</v>
      </c>
      <c r="B55" s="7">
        <v>45818</v>
      </c>
      <c r="C55" s="6">
        <v>100412</v>
      </c>
      <c r="D55" s="6">
        <f>_xlfn.XLOOKUP(C55,MasterSheet!G:G,MasterSheet!E:E)</f>
        <v>92.4</v>
      </c>
      <c r="E55" s="55">
        <f>SUMIFS(MasterSheet!I:I, MasterSheet!B:B, A55, MasterSheet!D:D, B55, MasterSheet!G:G, C55)</f>
        <v>1</v>
      </c>
      <c r="F55" s="55">
        <f t="shared" si="0"/>
        <v>92.4</v>
      </c>
      <c r="G55" s="62">
        <f>SUMIFS(MasterSheet!J:J, MasterSheet!B:B, A55, MasterSheet!D:D, B55, MasterSheet!G:G, C55)</f>
        <v>1</v>
      </c>
      <c r="H55" s="62">
        <f t="shared" si="1"/>
        <v>92.4</v>
      </c>
      <c r="I55" s="64">
        <f>SUMIFS(MasterSheet!K:K, MasterSheet!B:B, A55, MasterSheet!D:D, B55, MasterSheet!G:G, C55)</f>
        <v>0</v>
      </c>
      <c r="J55" s="64">
        <f t="shared" si="2"/>
        <v>0</v>
      </c>
      <c r="K55" s="6" t="str">
        <f>VLOOKUP(C55,MasterSheet!G:T,14,)</f>
        <v>BioLegend</v>
      </c>
      <c r="L55" s="6" t="str">
        <f>VLOOKUP(K55,Sheet1!A:C,3,)</f>
        <v>DOLLAR</v>
      </c>
      <c r="M55" s="6" t="str" cm="1">
        <f t="array" ref="M55">_xlfn.TEXTJOIN(", ", TRUE,
   _xlfn._xlws.FILTER(MasterSheet!O:O,
      (MasterSheet!B:B=A55) *
      (MasterSheet!D:D=B55) *
      (MasterSheet!G:G=C55) *
      (MasterSheet!J:J&gt;0)
   )
)</f>
        <v>THSTI</v>
      </c>
      <c r="N55" s="6"/>
    </row>
    <row r="56" spans="1:14" x14ac:dyDescent="0.25">
      <c r="A56" s="6" t="str">
        <v>EED115898</v>
      </c>
      <c r="B56" s="7">
        <v>45818</v>
      </c>
      <c r="C56" s="6">
        <v>100510</v>
      </c>
      <c r="D56" s="6">
        <f>_xlfn.XLOOKUP(C56,MasterSheet!G:G,MasterSheet!E:E)</f>
        <v>64.349999999999994</v>
      </c>
      <c r="E56" s="55">
        <f>SUMIFS(MasterSheet!I:I, MasterSheet!B:B, A56, MasterSheet!D:D, B56, MasterSheet!G:G, C56)</f>
        <v>1</v>
      </c>
      <c r="F56" s="55">
        <f t="shared" si="0"/>
        <v>64.349999999999994</v>
      </c>
      <c r="G56" s="62">
        <f>SUMIFS(MasterSheet!J:J, MasterSheet!B:B, A56, MasterSheet!D:D, B56, MasterSheet!G:G, C56)</f>
        <v>1</v>
      </c>
      <c r="H56" s="62">
        <f t="shared" si="1"/>
        <v>64.349999999999994</v>
      </c>
      <c r="I56" s="64">
        <f>SUMIFS(MasterSheet!K:K, MasterSheet!B:B, A56, MasterSheet!D:D, B56, MasterSheet!G:G, C56)</f>
        <v>0</v>
      </c>
      <c r="J56" s="64">
        <f t="shared" si="2"/>
        <v>0</v>
      </c>
      <c r="K56" s="6" t="str">
        <f>VLOOKUP(C56,MasterSheet!G:T,14,)</f>
        <v>BioLegend</v>
      </c>
      <c r="L56" s="6" t="str">
        <f>VLOOKUP(K56,Sheet1!A:C,3,)</f>
        <v>DOLLAR</v>
      </c>
      <c r="M56" s="6" t="str" cm="1">
        <f t="array" ref="M56">_xlfn.TEXTJOIN(", ", TRUE,
   _xlfn._xlws.FILTER(MasterSheet!O:O,
      (MasterSheet!B:B=A56) *
      (MasterSheet!D:D=B56) *
      (MasterSheet!G:G=C56) *
      (MasterSheet!J:J&gt;0)
   )
)</f>
        <v>ICGEB</v>
      </c>
      <c r="N56" s="6"/>
    </row>
    <row r="57" spans="1:14" x14ac:dyDescent="0.25">
      <c r="A57" s="6" t="str">
        <v>EED115898</v>
      </c>
      <c r="B57" s="7">
        <v>45818</v>
      </c>
      <c r="C57" s="6">
        <v>100538</v>
      </c>
      <c r="D57" s="6">
        <f>_xlfn.XLOOKUP(C57,MasterSheet!G:G,MasterSheet!E:E)</f>
        <v>165.9</v>
      </c>
      <c r="E57" s="55">
        <f>SUMIFS(MasterSheet!I:I, MasterSheet!B:B, A57, MasterSheet!D:D, B57, MasterSheet!G:G, C57)</f>
        <v>2</v>
      </c>
      <c r="F57" s="55">
        <f t="shared" si="0"/>
        <v>331.8</v>
      </c>
      <c r="G57" s="62">
        <f>SUMIFS(MasterSheet!J:J, MasterSheet!B:B, A57, MasterSheet!D:D, B57, MasterSheet!G:G, C57)</f>
        <v>2</v>
      </c>
      <c r="H57" s="62">
        <f t="shared" si="1"/>
        <v>331.8</v>
      </c>
      <c r="I57" s="64">
        <f>SUMIFS(MasterSheet!K:K, MasterSheet!B:B, A57, MasterSheet!D:D, B57, MasterSheet!G:G, C57)</f>
        <v>0</v>
      </c>
      <c r="J57" s="64">
        <f t="shared" si="2"/>
        <v>0</v>
      </c>
      <c r="K57" s="6" t="str">
        <f>VLOOKUP(C57,MasterSheet!G:T,14,)</f>
        <v>BioLegend</v>
      </c>
      <c r="L57" s="6" t="str">
        <f>VLOOKUP(K57,Sheet1!A:C,3,)</f>
        <v>DOLLAR</v>
      </c>
      <c r="M57" s="6" t="str" cm="1">
        <f t="array" ref="M57">_xlfn.TEXTJOIN(", ", TRUE,
   _xlfn._xlws.FILTER(MasterSheet!O:O,
      (MasterSheet!B:B=A57) *
      (MasterSheet!D:D=B57) *
      (MasterSheet!G:G=C57) *
      (MasterSheet!J:J&gt;0)
   )
)</f>
        <v>THSTI</v>
      </c>
      <c r="N57" s="6"/>
    </row>
    <row r="58" spans="1:14" x14ac:dyDescent="0.25">
      <c r="A58" s="6" t="str">
        <v>EED115898</v>
      </c>
      <c r="B58" s="7">
        <v>45818</v>
      </c>
      <c r="C58" s="6">
        <v>100539</v>
      </c>
      <c r="D58" s="6">
        <f>_xlfn.XLOOKUP(C58,MasterSheet!G:G,MasterSheet!E:E)</f>
        <v>66.95</v>
      </c>
      <c r="E58" s="55">
        <f>SUMIFS(MasterSheet!I:I, MasterSheet!B:B, A58, MasterSheet!D:D, B58, MasterSheet!G:G, C58)</f>
        <v>1</v>
      </c>
      <c r="F58" s="55">
        <f t="shared" si="0"/>
        <v>66.95</v>
      </c>
      <c r="G58" s="62">
        <f>SUMIFS(MasterSheet!J:J, MasterSheet!B:B, A58, MasterSheet!D:D, B58, MasterSheet!G:G, C58)</f>
        <v>1</v>
      </c>
      <c r="H58" s="62">
        <f t="shared" si="1"/>
        <v>66.95</v>
      </c>
      <c r="I58" s="64">
        <f>SUMIFS(MasterSheet!K:K, MasterSheet!B:B, A58, MasterSheet!D:D, B58, MasterSheet!G:G, C58)</f>
        <v>0</v>
      </c>
      <c r="J58" s="64">
        <f t="shared" si="2"/>
        <v>0</v>
      </c>
      <c r="K58" s="6" t="str">
        <f>VLOOKUP(C58,MasterSheet!G:T,14,)</f>
        <v>BioLegend</v>
      </c>
      <c r="L58" s="6" t="str">
        <f>VLOOKUP(K58,Sheet1!A:C,3,)</f>
        <v>DOLLAR</v>
      </c>
      <c r="M58" s="6" t="str" cm="1">
        <f t="array" ref="M58">_xlfn.TEXTJOIN(", ", TRUE,
   _xlfn._xlws.FILTER(MasterSheet!O:O,
      (MasterSheet!B:B=A58) *
      (MasterSheet!D:D=B58) *
      (MasterSheet!G:G=C58) *
      (MasterSheet!J:J&gt;0)
   )
)</f>
        <v>ICGEB</v>
      </c>
      <c r="N58" s="6"/>
    </row>
    <row r="59" spans="1:14" x14ac:dyDescent="0.25">
      <c r="A59" s="6" t="str">
        <v>EED115898</v>
      </c>
      <c r="B59" s="7">
        <v>45818</v>
      </c>
      <c r="C59" s="6">
        <v>100552</v>
      </c>
      <c r="D59" s="6">
        <f>_xlfn.XLOOKUP(C59,MasterSheet!G:G,MasterSheet!E:E)</f>
        <v>204.75</v>
      </c>
      <c r="E59" s="55">
        <f>SUMIFS(MasterSheet!I:I, MasterSheet!B:B, A59, MasterSheet!D:D, B59, MasterSheet!G:G, C59)</f>
        <v>1</v>
      </c>
      <c r="F59" s="55">
        <f t="shared" si="0"/>
        <v>204.75</v>
      </c>
      <c r="G59" s="62">
        <f>SUMIFS(MasterSheet!J:J, MasterSheet!B:B, A59, MasterSheet!D:D, B59, MasterSheet!G:G, C59)</f>
        <v>1</v>
      </c>
      <c r="H59" s="62">
        <f t="shared" si="1"/>
        <v>204.75</v>
      </c>
      <c r="I59" s="64">
        <f>SUMIFS(MasterSheet!K:K, MasterSheet!B:B, A59, MasterSheet!D:D, B59, MasterSheet!G:G, C59)</f>
        <v>0</v>
      </c>
      <c r="J59" s="64">
        <f t="shared" si="2"/>
        <v>0</v>
      </c>
      <c r="K59" s="6" t="str">
        <f>VLOOKUP(C59,MasterSheet!G:T,14,)</f>
        <v>BioLegend</v>
      </c>
      <c r="L59" s="6" t="str">
        <f>VLOOKUP(K59,Sheet1!A:C,3,)</f>
        <v>DOLLAR</v>
      </c>
      <c r="M59" s="6" t="str" cm="1">
        <f t="array" ref="M59">_xlfn.TEXTJOIN(", ", TRUE,
   _xlfn._xlws.FILTER(MasterSheet!O:O,
      (MasterSheet!B:B=A59) *
      (MasterSheet!D:D=B59) *
      (MasterSheet!G:G=C59) *
      (MasterSheet!J:J&gt;0)
   )
)</f>
        <v>THSTI</v>
      </c>
      <c r="N59" s="6"/>
    </row>
    <row r="60" spans="1:14" x14ac:dyDescent="0.25">
      <c r="A60" s="6" t="str">
        <v>EED115898</v>
      </c>
      <c r="B60" s="7">
        <v>45818</v>
      </c>
      <c r="C60" s="6">
        <v>100706</v>
      </c>
      <c r="D60" s="6">
        <f>_xlfn.XLOOKUP(C60,MasterSheet!G:G,MasterSheet!E:E)</f>
        <v>69.3</v>
      </c>
      <c r="E60" s="55">
        <f>SUMIFS(MasterSheet!I:I, MasterSheet!B:B, A60, MasterSheet!D:D, B60, MasterSheet!G:G, C60)</f>
        <v>1</v>
      </c>
      <c r="F60" s="55">
        <f t="shared" si="0"/>
        <v>69.3</v>
      </c>
      <c r="G60" s="62">
        <f>SUMIFS(MasterSheet!J:J, MasterSheet!B:B, A60, MasterSheet!D:D, B60, MasterSheet!G:G, C60)</f>
        <v>1</v>
      </c>
      <c r="H60" s="62">
        <f t="shared" si="1"/>
        <v>69.3</v>
      </c>
      <c r="I60" s="64">
        <f>SUMIFS(MasterSheet!K:K, MasterSheet!B:B, A60, MasterSheet!D:D, B60, MasterSheet!G:G, C60)</f>
        <v>0</v>
      </c>
      <c r="J60" s="64">
        <f t="shared" si="2"/>
        <v>0</v>
      </c>
      <c r="K60" s="6" t="str">
        <f>VLOOKUP(C60,MasterSheet!G:T,14,)</f>
        <v>BioLegend</v>
      </c>
      <c r="L60" s="6" t="str">
        <f>VLOOKUP(K60,Sheet1!A:C,3,)</f>
        <v>DOLLAR</v>
      </c>
      <c r="M60" s="6" t="str" cm="1">
        <f t="array" ref="M60">_xlfn.TEXTJOIN(", ", TRUE,
   _xlfn._xlws.FILTER(MasterSheet!O:O,
      (MasterSheet!B:B=A60) *
      (MasterSheet!D:D=B60) *
      (MasterSheet!G:G=C60) *
      (MasterSheet!J:J&gt;0)
   )
)</f>
        <v>THSTI</v>
      </c>
      <c r="N60" s="6"/>
    </row>
    <row r="61" spans="1:14" x14ac:dyDescent="0.25">
      <c r="A61" s="6" t="str">
        <v>EED115898</v>
      </c>
      <c r="B61" s="7">
        <v>45818</v>
      </c>
      <c r="C61" s="6">
        <v>100714</v>
      </c>
      <c r="D61" s="6">
        <f>_xlfn.XLOOKUP(C61,MasterSheet!G:G,MasterSheet!E:E)</f>
        <v>145.125</v>
      </c>
      <c r="E61" s="55">
        <f>SUMIFS(MasterSheet!I:I, MasterSheet!B:B, A61, MasterSheet!D:D, B61, MasterSheet!G:G, C61)</f>
        <v>2</v>
      </c>
      <c r="F61" s="55">
        <f t="shared" si="0"/>
        <v>290.25</v>
      </c>
      <c r="G61" s="62">
        <f>SUMIFS(MasterSheet!J:J, MasterSheet!B:B, A61, MasterSheet!D:D, B61, MasterSheet!G:G, C61)</f>
        <v>2</v>
      </c>
      <c r="H61" s="62">
        <f t="shared" si="1"/>
        <v>290.25</v>
      </c>
      <c r="I61" s="64">
        <f>SUMIFS(MasterSheet!K:K, MasterSheet!B:B, A61, MasterSheet!D:D, B61, MasterSheet!G:G, C61)</f>
        <v>0</v>
      </c>
      <c r="J61" s="64">
        <f t="shared" si="2"/>
        <v>0</v>
      </c>
      <c r="K61" s="6" t="str">
        <f>VLOOKUP(C61,MasterSheet!G:T,14,)</f>
        <v>BioLegend</v>
      </c>
      <c r="L61" s="6" t="str">
        <f>VLOOKUP(K61,Sheet1!A:C,3,)</f>
        <v>DOLLAR</v>
      </c>
      <c r="M61" s="6" t="str" cm="1">
        <f t="array" ref="M61">_xlfn.TEXTJOIN(", ", TRUE,
   _xlfn._xlws.FILTER(MasterSheet!O:O,
      (MasterSheet!B:B=A61) *
      (MasterSheet!D:D=B61) *
      (MasterSheet!G:G=C61) *
      (MasterSheet!J:J&gt;0)
   )
)</f>
        <v>ICGEB, THSTI</v>
      </c>
      <c r="N61" s="6"/>
    </row>
    <row r="62" spans="1:14" x14ac:dyDescent="0.25">
      <c r="A62" s="6" t="str">
        <v>EED115898</v>
      </c>
      <c r="B62" s="7">
        <v>45818</v>
      </c>
      <c r="C62" s="6">
        <v>100722</v>
      </c>
      <c r="D62" s="6">
        <f>_xlfn.XLOOKUP(C62,MasterSheet!G:G,MasterSheet!E:E)</f>
        <v>138.6</v>
      </c>
      <c r="E62" s="55">
        <f>SUMIFS(MasterSheet!I:I, MasterSheet!B:B, A62, MasterSheet!D:D, B62, MasterSheet!G:G, C62)</f>
        <v>1</v>
      </c>
      <c r="F62" s="55">
        <f t="shared" si="0"/>
        <v>138.6</v>
      </c>
      <c r="G62" s="62">
        <f>SUMIFS(MasterSheet!J:J, MasterSheet!B:B, A62, MasterSheet!D:D, B62, MasterSheet!G:G, C62)</f>
        <v>1</v>
      </c>
      <c r="H62" s="62">
        <f t="shared" si="1"/>
        <v>138.6</v>
      </c>
      <c r="I62" s="64">
        <f>SUMIFS(MasterSheet!K:K, MasterSheet!B:B, A62, MasterSheet!D:D, B62, MasterSheet!G:G, C62)</f>
        <v>0</v>
      </c>
      <c r="J62" s="64">
        <f t="shared" si="2"/>
        <v>0</v>
      </c>
      <c r="K62" s="6" t="str">
        <f>VLOOKUP(C62,MasterSheet!G:T,14,)</f>
        <v>BioLegend</v>
      </c>
      <c r="L62" s="6" t="str">
        <f>VLOOKUP(K62,Sheet1!A:C,3,)</f>
        <v>DOLLAR</v>
      </c>
      <c r="M62" s="6" t="str" cm="1">
        <f t="array" ref="M62">_xlfn.TEXTJOIN(", ", TRUE,
   _xlfn._xlws.FILTER(MasterSheet!O:O,
      (MasterSheet!B:B=A62) *
      (MasterSheet!D:D=B62) *
      (MasterSheet!G:G=C62) *
      (MasterSheet!J:J&gt;0)
   )
)</f>
        <v>THSTI</v>
      </c>
      <c r="N62" s="6"/>
    </row>
    <row r="63" spans="1:14" x14ac:dyDescent="0.25">
      <c r="A63" s="6" t="str">
        <v>EED115898</v>
      </c>
      <c r="B63" s="7">
        <v>45818</v>
      </c>
      <c r="C63" s="6">
        <v>101207</v>
      </c>
      <c r="D63" s="6">
        <f>_xlfn.XLOOKUP(C63,MasterSheet!G:G,MasterSheet!E:E)</f>
        <v>39.200000000000003</v>
      </c>
      <c r="E63" s="55">
        <f>SUMIFS(MasterSheet!I:I, MasterSheet!B:B, A63, MasterSheet!D:D, B63, MasterSheet!G:G, C63)</f>
        <v>1</v>
      </c>
      <c r="F63" s="55">
        <f t="shared" si="0"/>
        <v>39.200000000000003</v>
      </c>
      <c r="G63" s="62">
        <f>SUMIFS(MasterSheet!J:J, MasterSheet!B:B, A63, MasterSheet!D:D, B63, MasterSheet!G:G, C63)</f>
        <v>1</v>
      </c>
      <c r="H63" s="62">
        <f t="shared" si="1"/>
        <v>39.200000000000003</v>
      </c>
      <c r="I63" s="64">
        <f>SUMIFS(MasterSheet!K:K, MasterSheet!B:B, A63, MasterSheet!D:D, B63, MasterSheet!G:G, C63)</f>
        <v>0</v>
      </c>
      <c r="J63" s="64">
        <f t="shared" si="2"/>
        <v>0</v>
      </c>
      <c r="K63" s="6" t="str">
        <f>VLOOKUP(C63,MasterSheet!G:T,14,)</f>
        <v>BioLegend</v>
      </c>
      <c r="L63" s="6" t="str">
        <f>VLOOKUP(K63,Sheet1!A:C,3,)</f>
        <v>DOLLAR</v>
      </c>
      <c r="M63" s="6" t="str" cm="1">
        <f t="array" ref="M63">_xlfn.TEXTJOIN(", ", TRUE,
   _xlfn._xlws.FILTER(MasterSheet!O:O,
      (MasterSheet!B:B=A63) *
      (MasterSheet!D:D=B63) *
      (MasterSheet!G:G=C63) *
      (MasterSheet!J:J&gt;0)
   )
)</f>
        <v>IGIB</v>
      </c>
      <c r="N63" s="6"/>
    </row>
    <row r="64" spans="1:14" x14ac:dyDescent="0.25">
      <c r="A64" s="6" t="str">
        <v>EED115898</v>
      </c>
      <c r="B64" s="7">
        <v>45818</v>
      </c>
      <c r="C64" s="6">
        <v>101216</v>
      </c>
      <c r="D64" s="6">
        <f>_xlfn.XLOOKUP(C64,MasterSheet!G:G,MasterSheet!E:E)</f>
        <v>147.69999999999999</v>
      </c>
      <c r="E64" s="55">
        <f>SUMIFS(MasterSheet!I:I, MasterSheet!B:B, A64, MasterSheet!D:D, B64, MasterSheet!G:G, C64)</f>
        <v>1</v>
      </c>
      <c r="F64" s="55">
        <f t="shared" si="0"/>
        <v>147.69999999999999</v>
      </c>
      <c r="G64" s="62">
        <f>SUMIFS(MasterSheet!J:J, MasterSheet!B:B, A64, MasterSheet!D:D, B64, MasterSheet!G:G, C64)</f>
        <v>1</v>
      </c>
      <c r="H64" s="62">
        <f t="shared" si="1"/>
        <v>147.69999999999999</v>
      </c>
      <c r="I64" s="64">
        <f>SUMIFS(MasterSheet!K:K, MasterSheet!B:B, A64, MasterSheet!D:D, B64, MasterSheet!G:G, C64)</f>
        <v>0</v>
      </c>
      <c r="J64" s="64">
        <f t="shared" si="2"/>
        <v>0</v>
      </c>
      <c r="K64" s="6" t="str">
        <f>VLOOKUP(C64,MasterSheet!G:T,14,)</f>
        <v>BioLegend</v>
      </c>
      <c r="L64" s="6" t="str">
        <f>VLOOKUP(K64,Sheet1!A:C,3,)</f>
        <v>DOLLAR</v>
      </c>
      <c r="M64" s="6" t="str" cm="1">
        <f t="array" ref="M64">_xlfn.TEXTJOIN(", ", TRUE,
   _xlfn._xlws.FILTER(MasterSheet!O:O,
      (MasterSheet!B:B=A64) *
      (MasterSheet!D:D=B64) *
      (MasterSheet!G:G=C64) *
      (MasterSheet!J:J&gt;0)
   )
)</f>
        <v>THSTI</v>
      </c>
      <c r="N64" s="6"/>
    </row>
    <row r="65" spans="1:14" x14ac:dyDescent="0.25">
      <c r="A65" s="6" t="str">
        <v>EED115898</v>
      </c>
      <c r="B65" s="7">
        <v>45818</v>
      </c>
      <c r="C65" s="6">
        <v>101226</v>
      </c>
      <c r="D65" s="6">
        <f>_xlfn.XLOOKUP(C65,MasterSheet!G:G,MasterSheet!E:E)</f>
        <v>140.4</v>
      </c>
      <c r="E65" s="55">
        <f>SUMIFS(MasterSheet!I:I, MasterSheet!B:B, A65, MasterSheet!D:D, B65, MasterSheet!G:G, C65)</f>
        <v>1</v>
      </c>
      <c r="F65" s="55">
        <f t="shared" si="0"/>
        <v>140.4</v>
      </c>
      <c r="G65" s="62">
        <f>SUMIFS(MasterSheet!J:J, MasterSheet!B:B, A65, MasterSheet!D:D, B65, MasterSheet!G:G, C65)</f>
        <v>1</v>
      </c>
      <c r="H65" s="62">
        <f t="shared" si="1"/>
        <v>140.4</v>
      </c>
      <c r="I65" s="64">
        <f>SUMIFS(MasterSheet!K:K, MasterSheet!B:B, A65, MasterSheet!D:D, B65, MasterSheet!G:G, C65)</f>
        <v>0</v>
      </c>
      <c r="J65" s="64">
        <f t="shared" si="2"/>
        <v>0</v>
      </c>
      <c r="K65" s="6" t="str">
        <f>VLOOKUP(C65,MasterSheet!G:T,14,)</f>
        <v>BioLegend</v>
      </c>
      <c r="L65" s="6" t="str">
        <f>VLOOKUP(K65,Sheet1!A:C,3,)</f>
        <v>DOLLAR</v>
      </c>
      <c r="M65" s="6" t="str" cm="1">
        <f t="array" ref="M65">_xlfn.TEXTJOIN(", ", TRUE,
   _xlfn._xlws.FILTER(MasterSheet!O:O,
      (MasterSheet!B:B=A65) *
      (MasterSheet!D:D=B65) *
      (MasterSheet!G:G=C65) *
      (MasterSheet!J:J&gt;0)
   )
)</f>
        <v>ICGEB</v>
      </c>
      <c r="N65" s="6"/>
    </row>
    <row r="66" spans="1:14" x14ac:dyDescent="0.25">
      <c r="A66" s="6" t="str">
        <v>EED115898</v>
      </c>
      <c r="B66" s="7">
        <v>45818</v>
      </c>
      <c r="C66" s="6">
        <v>102012</v>
      </c>
      <c r="D66" s="6">
        <f>_xlfn.XLOOKUP(C66,MasterSheet!G:G,MasterSheet!E:E)</f>
        <v>101.4</v>
      </c>
      <c r="E66" s="55">
        <f>SUMIFS(MasterSheet!I:I, MasterSheet!B:B, A66, MasterSheet!D:D, B66, MasterSheet!G:G, C66)</f>
        <v>1</v>
      </c>
      <c r="F66" s="55">
        <f t="shared" si="0"/>
        <v>101.4</v>
      </c>
      <c r="G66" s="62">
        <f>SUMIFS(MasterSheet!J:J, MasterSheet!B:B, A66, MasterSheet!D:D, B66, MasterSheet!G:G, C66)</f>
        <v>1</v>
      </c>
      <c r="H66" s="62">
        <f t="shared" si="1"/>
        <v>101.4</v>
      </c>
      <c r="I66" s="64">
        <f>SUMIFS(MasterSheet!K:K, MasterSheet!B:B, A66, MasterSheet!D:D, B66, MasterSheet!G:G, C66)</f>
        <v>0</v>
      </c>
      <c r="J66" s="64">
        <f t="shared" si="2"/>
        <v>0</v>
      </c>
      <c r="K66" s="6" t="str">
        <f>VLOOKUP(C66,MasterSheet!G:T,14,)</f>
        <v>BioLegend</v>
      </c>
      <c r="L66" s="6" t="str">
        <f>VLOOKUP(K66,Sheet1!A:C,3,)</f>
        <v>DOLLAR</v>
      </c>
      <c r="M66" s="6" t="str" cm="1">
        <f t="array" ref="M66">_xlfn.TEXTJOIN(", ", TRUE,
   _xlfn._xlws.FILTER(MasterSheet!O:O,
      (MasterSheet!B:B=A66) *
      (MasterSheet!D:D=B66) *
      (MasterSheet!G:G=C66) *
      (MasterSheet!J:J&gt;0)
   )
)</f>
        <v>ICGEB</v>
      </c>
      <c r="N66" s="6"/>
    </row>
    <row r="67" spans="1:14" x14ac:dyDescent="0.25">
      <c r="A67" s="6" t="str">
        <v>EED115898</v>
      </c>
      <c r="B67" s="7">
        <v>45818</v>
      </c>
      <c r="C67" s="6">
        <v>102102</v>
      </c>
      <c r="D67" s="6">
        <f>_xlfn.XLOOKUP(C67,MasterSheet!G:G,MasterSheet!E:E)</f>
        <v>82.55</v>
      </c>
      <c r="E67" s="55">
        <f>SUMIFS(MasterSheet!I:I, MasterSheet!B:B, A67, MasterSheet!D:D, B67, MasterSheet!G:G, C67)</f>
        <v>2</v>
      </c>
      <c r="F67" s="55">
        <f t="shared" ref="F67:F130" si="3">D67*E67</f>
        <v>165.1</v>
      </c>
      <c r="G67" s="62">
        <f>SUMIFS(MasterSheet!J:J, MasterSheet!B:B, A67, MasterSheet!D:D, B67, MasterSheet!G:G, C67)</f>
        <v>2</v>
      </c>
      <c r="H67" s="62">
        <f t="shared" ref="H67:H130" si="4">G67*D67</f>
        <v>165.1</v>
      </c>
      <c r="I67" s="64">
        <f>SUMIFS(MasterSheet!K:K, MasterSheet!B:B, A67, MasterSheet!D:D, B67, MasterSheet!G:G, C67)</f>
        <v>0</v>
      </c>
      <c r="J67" s="64">
        <f t="shared" ref="J67:J130" si="5">I67*D67</f>
        <v>0</v>
      </c>
      <c r="K67" s="6" t="str">
        <f>VLOOKUP(C67,MasterSheet!G:T,14,)</f>
        <v>BioLegend</v>
      </c>
      <c r="L67" s="6" t="str">
        <f>VLOOKUP(K67,Sheet1!A:C,3,)</f>
        <v>DOLLAR</v>
      </c>
      <c r="M67" s="6" t="str" cm="1">
        <f t="array" ref="M67">_xlfn.TEXTJOIN(", ", TRUE,
   _xlfn._xlws.FILTER(MasterSheet!O:O,
      (MasterSheet!B:B=A67) *
      (MasterSheet!D:D=B67) *
      (MasterSheet!G:G=C67) *
      (MasterSheet!J:J&gt;0)
   )
)</f>
        <v>ICGEB</v>
      </c>
      <c r="N67" s="6"/>
    </row>
    <row r="68" spans="1:14" x14ac:dyDescent="0.25">
      <c r="A68" s="6" t="str">
        <v>EED115898</v>
      </c>
      <c r="B68" s="7">
        <v>45818</v>
      </c>
      <c r="C68" s="6">
        <v>103006</v>
      </c>
      <c r="D68" s="6">
        <f>_xlfn.XLOOKUP(C68,MasterSheet!G:G,MasterSheet!E:E)</f>
        <v>77</v>
      </c>
      <c r="E68" s="55">
        <f>SUMIFS(MasterSheet!I:I, MasterSheet!B:B, A68, MasterSheet!D:D, B68, MasterSheet!G:G, C68)</f>
        <v>1</v>
      </c>
      <c r="F68" s="55">
        <f t="shared" si="3"/>
        <v>77</v>
      </c>
      <c r="G68" s="62">
        <f>SUMIFS(MasterSheet!J:J, MasterSheet!B:B, A68, MasterSheet!D:D, B68, MasterSheet!G:G, C68)</f>
        <v>1</v>
      </c>
      <c r="H68" s="62">
        <f t="shared" si="4"/>
        <v>77</v>
      </c>
      <c r="I68" s="64">
        <f>SUMIFS(MasterSheet!K:K, MasterSheet!B:B, A68, MasterSheet!D:D, B68, MasterSheet!G:G, C68)</f>
        <v>0</v>
      </c>
      <c r="J68" s="64">
        <f t="shared" si="5"/>
        <v>0</v>
      </c>
      <c r="K68" s="6" t="str">
        <f>VLOOKUP(C68,MasterSheet!G:T,14,)</f>
        <v>BioLegend</v>
      </c>
      <c r="L68" s="6" t="str">
        <f>VLOOKUP(K68,Sheet1!A:C,3,)</f>
        <v>DOLLAR</v>
      </c>
      <c r="M68" s="6" t="str" cm="1">
        <f t="array" ref="M68">_xlfn.TEXTJOIN(", ", TRUE,
   _xlfn._xlws.FILTER(MasterSheet!O:O,
      (MasterSheet!B:B=A68) *
      (MasterSheet!D:D=B68) *
      (MasterSheet!G:G=C68) *
      (MasterSheet!J:J&gt;0)
   )
)</f>
        <v>THSTI</v>
      </c>
      <c r="N68" s="6"/>
    </row>
    <row r="69" spans="1:14" x14ac:dyDescent="0.25">
      <c r="A69" s="6" t="str">
        <v>EED115898</v>
      </c>
      <c r="B69" s="7">
        <v>45818</v>
      </c>
      <c r="C69" s="6">
        <v>103008</v>
      </c>
      <c r="D69" s="6">
        <f>_xlfn.XLOOKUP(C69,MasterSheet!G:G,MasterSheet!E:E)</f>
        <v>94.9</v>
      </c>
      <c r="E69" s="55">
        <f>SUMIFS(MasterSheet!I:I, MasterSheet!B:B, A69, MasterSheet!D:D, B69, MasterSheet!G:G, C69)</f>
        <v>1</v>
      </c>
      <c r="F69" s="55">
        <f t="shared" si="3"/>
        <v>94.9</v>
      </c>
      <c r="G69" s="62">
        <f>SUMIFS(MasterSheet!J:J, MasterSheet!B:B, A69, MasterSheet!D:D, B69, MasterSheet!G:G, C69)</f>
        <v>1</v>
      </c>
      <c r="H69" s="62">
        <f t="shared" si="4"/>
        <v>94.9</v>
      </c>
      <c r="I69" s="64">
        <f>SUMIFS(MasterSheet!K:K, MasterSheet!B:B, A69, MasterSheet!D:D, B69, MasterSheet!G:G, C69)</f>
        <v>0</v>
      </c>
      <c r="J69" s="64">
        <f t="shared" si="5"/>
        <v>0</v>
      </c>
      <c r="K69" s="6" t="str">
        <f>VLOOKUP(C69,MasterSheet!G:T,14,)</f>
        <v>BioLegend</v>
      </c>
      <c r="L69" s="6" t="str">
        <f>VLOOKUP(K69,Sheet1!A:C,3,)</f>
        <v>DOLLAR</v>
      </c>
      <c r="M69" s="6" t="str" cm="1">
        <f t="array" ref="M69">_xlfn.TEXTJOIN(", ", TRUE,
   _xlfn._xlws.FILTER(MasterSheet!O:O,
      (MasterSheet!B:B=A69) *
      (MasterSheet!D:D=B69) *
      (MasterSheet!G:G=C69) *
      (MasterSheet!J:J&gt;0)
   )
)</f>
        <v>ICGEB</v>
      </c>
      <c r="N69" s="6"/>
    </row>
    <row r="70" spans="1:14" x14ac:dyDescent="0.25">
      <c r="A70" s="6" t="str">
        <v>EED115898</v>
      </c>
      <c r="B70" s="7">
        <v>45818</v>
      </c>
      <c r="C70" s="6">
        <v>103131</v>
      </c>
      <c r="D70" s="6">
        <f>_xlfn.XLOOKUP(C70,MasterSheet!G:G,MasterSheet!E:E)</f>
        <v>60.9</v>
      </c>
      <c r="E70" s="55">
        <f>SUMIFS(MasterSheet!I:I, MasterSheet!B:B, A70, MasterSheet!D:D, B70, MasterSheet!G:G, C70)</f>
        <v>1</v>
      </c>
      <c r="F70" s="55">
        <f t="shared" si="3"/>
        <v>60.9</v>
      </c>
      <c r="G70" s="62">
        <f>SUMIFS(MasterSheet!J:J, MasterSheet!B:B, A70, MasterSheet!D:D, B70, MasterSheet!G:G, C70)</f>
        <v>1</v>
      </c>
      <c r="H70" s="62">
        <f t="shared" si="4"/>
        <v>60.9</v>
      </c>
      <c r="I70" s="64">
        <f>SUMIFS(MasterSheet!K:K, MasterSheet!B:B, A70, MasterSheet!D:D, B70, MasterSheet!G:G, C70)</f>
        <v>0</v>
      </c>
      <c r="J70" s="64">
        <f t="shared" si="5"/>
        <v>0</v>
      </c>
      <c r="K70" s="6" t="str">
        <f>VLOOKUP(C70,MasterSheet!G:T,14,)</f>
        <v>BioLegend</v>
      </c>
      <c r="L70" s="6" t="str">
        <f>VLOOKUP(K70,Sheet1!A:C,3,)</f>
        <v>DOLLAR</v>
      </c>
      <c r="M70" s="6" t="str" cm="1">
        <f t="array" ref="M70">_xlfn.TEXTJOIN(", ", TRUE,
   _xlfn._xlws.FILTER(MasterSheet!O:O,
      (MasterSheet!B:B=A70) *
      (MasterSheet!D:D=B70) *
      (MasterSheet!G:G=C70) *
      (MasterSheet!J:J&gt;0)
   )
)</f>
        <v>THSTI</v>
      </c>
      <c r="N70" s="6"/>
    </row>
    <row r="71" spans="1:14" x14ac:dyDescent="0.25">
      <c r="A71" s="6" t="str">
        <v>EED115898</v>
      </c>
      <c r="B71" s="7">
        <v>45818</v>
      </c>
      <c r="C71" s="6">
        <v>103228</v>
      </c>
      <c r="D71" s="6">
        <f>_xlfn.XLOOKUP(C71,MasterSheet!G:G,MasterSheet!E:E)</f>
        <v>70.7</v>
      </c>
      <c r="E71" s="55">
        <f>SUMIFS(MasterSheet!I:I, MasterSheet!B:B, A71, MasterSheet!D:D, B71, MasterSheet!G:G, C71)</f>
        <v>1</v>
      </c>
      <c r="F71" s="55">
        <f t="shared" si="3"/>
        <v>70.7</v>
      </c>
      <c r="G71" s="62">
        <f>SUMIFS(MasterSheet!J:J, MasterSheet!B:B, A71, MasterSheet!D:D, B71, MasterSheet!G:G, C71)</f>
        <v>1</v>
      </c>
      <c r="H71" s="62">
        <f t="shared" si="4"/>
        <v>70.7</v>
      </c>
      <c r="I71" s="64">
        <f>SUMIFS(MasterSheet!K:K, MasterSheet!B:B, A71, MasterSheet!D:D, B71, MasterSheet!G:G, C71)</f>
        <v>0</v>
      </c>
      <c r="J71" s="64">
        <f t="shared" si="5"/>
        <v>0</v>
      </c>
      <c r="K71" s="6" t="str">
        <f>VLOOKUP(C71,MasterSheet!G:T,14,)</f>
        <v>BioLegend</v>
      </c>
      <c r="L71" s="6" t="str">
        <f>VLOOKUP(K71,Sheet1!A:C,3,)</f>
        <v>DOLLAR</v>
      </c>
      <c r="M71" s="6" t="str" cm="1">
        <f t="array" ref="M71">_xlfn.TEXTJOIN(", ", TRUE,
   _xlfn._xlws.FILTER(MasterSheet!O:O,
      (MasterSheet!B:B=A71) *
      (MasterSheet!D:D=B71) *
      (MasterSheet!G:G=C71) *
      (MasterSheet!J:J&gt;0)
   )
)</f>
        <v>NIAB</v>
      </c>
      <c r="N71" s="6"/>
    </row>
    <row r="72" spans="1:14" x14ac:dyDescent="0.25">
      <c r="A72" s="6" t="str">
        <v>EED115898</v>
      </c>
      <c r="B72" s="7">
        <v>45818</v>
      </c>
      <c r="C72" s="6">
        <v>103520</v>
      </c>
      <c r="D72" s="6">
        <f>_xlfn.XLOOKUP(C72,MasterSheet!G:G,MasterSheet!E:E)</f>
        <v>234.5</v>
      </c>
      <c r="E72" s="55">
        <f>SUMIFS(MasterSheet!I:I, MasterSheet!B:B, A72, MasterSheet!D:D, B72, MasterSheet!G:G, C72)</f>
        <v>1</v>
      </c>
      <c r="F72" s="55">
        <f t="shared" si="3"/>
        <v>234.5</v>
      </c>
      <c r="G72" s="62">
        <f>SUMIFS(MasterSheet!J:J, MasterSheet!B:B, A72, MasterSheet!D:D, B72, MasterSheet!G:G, C72)</f>
        <v>1</v>
      </c>
      <c r="H72" s="62">
        <f t="shared" si="4"/>
        <v>234.5</v>
      </c>
      <c r="I72" s="64">
        <f>SUMIFS(MasterSheet!K:K, MasterSheet!B:B, A72, MasterSheet!D:D, B72, MasterSheet!G:G, C72)</f>
        <v>0</v>
      </c>
      <c r="J72" s="64">
        <f t="shared" si="5"/>
        <v>0</v>
      </c>
      <c r="K72" s="6" t="str">
        <f>VLOOKUP(C72,MasterSheet!G:T,14,)</f>
        <v>BioLegend</v>
      </c>
      <c r="L72" s="6" t="str">
        <f>VLOOKUP(K72,Sheet1!A:C,3,)</f>
        <v>DOLLAR</v>
      </c>
      <c r="M72" s="6" t="str" cm="1">
        <f t="array" ref="M72">_xlfn.TEXTJOIN(", ", TRUE,
   _xlfn._xlws.FILTER(MasterSheet!O:O,
      (MasterSheet!B:B=A72) *
      (MasterSheet!D:D=B72) *
      (MasterSheet!G:G=C72) *
      (MasterSheet!J:J&gt;0)
   )
)</f>
        <v>THSTI</v>
      </c>
      <c r="N72" s="6"/>
    </row>
    <row r="73" spans="1:14" x14ac:dyDescent="0.25">
      <c r="A73" s="6" t="str">
        <v>EED115898</v>
      </c>
      <c r="B73" s="7">
        <v>45818</v>
      </c>
      <c r="C73" s="6">
        <v>104412</v>
      </c>
      <c r="D73" s="6">
        <f>_xlfn.XLOOKUP(C73,MasterSheet!G:G,MasterSheet!E:E)</f>
        <v>135.1</v>
      </c>
      <c r="E73" s="55">
        <f>SUMIFS(MasterSheet!I:I, MasterSheet!B:B, A73, MasterSheet!D:D, B73, MasterSheet!G:G, C73)</f>
        <v>1</v>
      </c>
      <c r="F73" s="55">
        <f t="shared" si="3"/>
        <v>135.1</v>
      </c>
      <c r="G73" s="62">
        <f>SUMIFS(MasterSheet!J:J, MasterSheet!B:B, A73, MasterSheet!D:D, B73, MasterSheet!G:G, C73)</f>
        <v>1</v>
      </c>
      <c r="H73" s="62">
        <f t="shared" si="4"/>
        <v>135.1</v>
      </c>
      <c r="I73" s="64">
        <f>SUMIFS(MasterSheet!K:K, MasterSheet!B:B, A73, MasterSheet!D:D, B73, MasterSheet!G:G, C73)</f>
        <v>0</v>
      </c>
      <c r="J73" s="64">
        <f t="shared" si="5"/>
        <v>0</v>
      </c>
      <c r="K73" s="6" t="str">
        <f>VLOOKUP(C73,MasterSheet!G:T,14,)</f>
        <v>BioLegend</v>
      </c>
      <c r="L73" s="6" t="str">
        <f>VLOOKUP(K73,Sheet1!A:C,3,)</f>
        <v>DOLLAR</v>
      </c>
      <c r="M73" s="6" t="str" cm="1">
        <f t="array" ref="M73">_xlfn.TEXTJOIN(", ", TRUE,
   _xlfn._xlws.FILTER(MasterSheet!O:O,
      (MasterSheet!B:B=A73) *
      (MasterSheet!D:D=B73) *
      (MasterSheet!G:G=C73) *
      (MasterSheet!J:J&gt;0)
   )
)</f>
        <v>THSTI</v>
      </c>
      <c r="N73" s="6"/>
    </row>
    <row r="74" spans="1:14" x14ac:dyDescent="0.25">
      <c r="A74" s="6" t="str">
        <v>EED115898</v>
      </c>
      <c r="B74" s="7">
        <v>45818</v>
      </c>
      <c r="C74" s="6">
        <v>104430</v>
      </c>
      <c r="D74" s="6">
        <f>_xlfn.XLOOKUP(C74,MasterSheet!G:G,MasterSheet!E:E)</f>
        <v>201.6</v>
      </c>
      <c r="E74" s="55">
        <f>SUMIFS(MasterSheet!I:I, MasterSheet!B:B, A74, MasterSheet!D:D, B74, MasterSheet!G:G, C74)</f>
        <v>1</v>
      </c>
      <c r="F74" s="55">
        <f t="shared" si="3"/>
        <v>201.6</v>
      </c>
      <c r="G74" s="62">
        <f>SUMIFS(MasterSheet!J:J, MasterSheet!B:B, A74, MasterSheet!D:D, B74, MasterSheet!G:G, C74)</f>
        <v>1</v>
      </c>
      <c r="H74" s="62">
        <f t="shared" si="4"/>
        <v>201.6</v>
      </c>
      <c r="I74" s="64">
        <f>SUMIFS(MasterSheet!K:K, MasterSheet!B:B, A74, MasterSheet!D:D, B74, MasterSheet!G:G, C74)</f>
        <v>0</v>
      </c>
      <c r="J74" s="64">
        <f t="shared" si="5"/>
        <v>0</v>
      </c>
      <c r="K74" s="6" t="str">
        <f>VLOOKUP(C74,MasterSheet!G:T,14,)</f>
        <v>BioLegend</v>
      </c>
      <c r="L74" s="6" t="str">
        <f>VLOOKUP(K74,Sheet1!A:C,3,)</f>
        <v>DOLLAR</v>
      </c>
      <c r="M74" s="6" t="str" cm="1">
        <f t="array" ref="M74">_xlfn.TEXTJOIN(", ", TRUE,
   _xlfn._xlws.FILTER(MasterSheet!O:O,
      (MasterSheet!B:B=A74) *
      (MasterSheet!D:D=B74) *
      (MasterSheet!G:G=C74) *
      (MasterSheet!J:J&gt;0)
   )
)</f>
        <v>THSTI</v>
      </c>
      <c r="N74" s="6"/>
    </row>
    <row r="75" spans="1:14" x14ac:dyDescent="0.25">
      <c r="A75" s="6" t="str">
        <v>EED115898</v>
      </c>
      <c r="B75" s="7">
        <v>45818</v>
      </c>
      <c r="C75" s="6">
        <v>104510</v>
      </c>
      <c r="D75" s="6">
        <f>_xlfn.XLOOKUP(C75,MasterSheet!G:G,MasterSheet!E:E)</f>
        <v>205.1</v>
      </c>
      <c r="E75" s="55">
        <f>SUMIFS(MasterSheet!I:I, MasterSheet!B:B, A75, MasterSheet!D:D, B75, MasterSheet!G:G, C75)</f>
        <v>1</v>
      </c>
      <c r="F75" s="55">
        <f t="shared" si="3"/>
        <v>205.1</v>
      </c>
      <c r="G75" s="62">
        <f>SUMIFS(MasterSheet!J:J, MasterSheet!B:B, A75, MasterSheet!D:D, B75, MasterSheet!G:G, C75)</f>
        <v>1</v>
      </c>
      <c r="H75" s="62">
        <f t="shared" si="4"/>
        <v>205.1</v>
      </c>
      <c r="I75" s="64">
        <f>SUMIFS(MasterSheet!K:K, MasterSheet!B:B, A75, MasterSheet!D:D, B75, MasterSheet!G:G, C75)</f>
        <v>0</v>
      </c>
      <c r="J75" s="64">
        <f t="shared" si="5"/>
        <v>0</v>
      </c>
      <c r="K75" s="6" t="str">
        <f>VLOOKUP(C75,MasterSheet!G:T,14,)</f>
        <v>BioLegend</v>
      </c>
      <c r="L75" s="6" t="str">
        <f>VLOOKUP(K75,Sheet1!A:C,3,)</f>
        <v>DOLLAR</v>
      </c>
      <c r="M75" s="6" t="str" cm="1">
        <f t="array" ref="M75">_xlfn.TEXTJOIN(", ", TRUE,
   _xlfn._xlws.FILTER(MasterSheet!O:O,
      (MasterSheet!B:B=A75) *
      (MasterSheet!D:D=B75) *
      (MasterSheet!G:G=C75) *
      (MasterSheet!J:J&gt;0)
   )
)</f>
        <v>NCCS</v>
      </c>
      <c r="N75" s="6"/>
    </row>
    <row r="76" spans="1:14" x14ac:dyDescent="0.25">
      <c r="A76" s="6" t="str">
        <v>EED115898</v>
      </c>
      <c r="B76" s="7">
        <v>45818</v>
      </c>
      <c r="C76" s="6">
        <v>104711</v>
      </c>
      <c r="D76" s="6">
        <f>_xlfn.XLOOKUP(C76,MasterSheet!G:G,MasterSheet!E:E)</f>
        <v>61.1</v>
      </c>
      <c r="E76" s="55">
        <f>SUMIFS(MasterSheet!I:I, MasterSheet!B:B, A76, MasterSheet!D:D, B76, MasterSheet!G:G, C76)</f>
        <v>1</v>
      </c>
      <c r="F76" s="55">
        <f t="shared" si="3"/>
        <v>61.1</v>
      </c>
      <c r="G76" s="62">
        <f>SUMIFS(MasterSheet!J:J, MasterSheet!B:B, A76, MasterSheet!D:D, B76, MasterSheet!G:G, C76)</f>
        <v>1</v>
      </c>
      <c r="H76" s="62">
        <f t="shared" si="4"/>
        <v>61.1</v>
      </c>
      <c r="I76" s="64">
        <f>SUMIFS(MasterSheet!K:K, MasterSheet!B:B, A76, MasterSheet!D:D, B76, MasterSheet!G:G, C76)</f>
        <v>0</v>
      </c>
      <c r="J76" s="64">
        <f t="shared" si="5"/>
        <v>0</v>
      </c>
      <c r="K76" s="6" t="str">
        <f>VLOOKUP(C76,MasterSheet!G:T,14,)</f>
        <v>BioLegend</v>
      </c>
      <c r="L76" s="6" t="str">
        <f>VLOOKUP(K76,Sheet1!A:C,3,)</f>
        <v>DOLLAR</v>
      </c>
      <c r="M76" s="6" t="str" cm="1">
        <f t="array" ref="M76">_xlfn.TEXTJOIN(", ", TRUE,
   _xlfn._xlws.FILTER(MasterSheet!O:O,
      (MasterSheet!B:B=A76) *
      (MasterSheet!D:D=B76) *
      (MasterSheet!G:G=C76) *
      (MasterSheet!J:J&gt;0)
   )
)</f>
        <v>ICGEB</v>
      </c>
      <c r="N76" s="6"/>
    </row>
    <row r="77" spans="1:14" x14ac:dyDescent="0.25">
      <c r="A77" s="6" t="str">
        <v>EED115898</v>
      </c>
      <c r="B77" s="7">
        <v>45818</v>
      </c>
      <c r="C77" s="6">
        <v>105807</v>
      </c>
      <c r="D77" s="6">
        <f>_xlfn.XLOOKUP(C77,MasterSheet!G:G,MasterSheet!E:E)</f>
        <v>68.599999999999994</v>
      </c>
      <c r="E77" s="55">
        <f>SUMIFS(MasterSheet!I:I, MasterSheet!B:B, A77, MasterSheet!D:D, B77, MasterSheet!G:G, C77)</f>
        <v>1</v>
      </c>
      <c r="F77" s="55">
        <f t="shared" si="3"/>
        <v>68.599999999999994</v>
      </c>
      <c r="G77" s="62">
        <f>SUMIFS(MasterSheet!J:J, MasterSheet!B:B, A77, MasterSheet!D:D, B77, MasterSheet!G:G, C77)</f>
        <v>1</v>
      </c>
      <c r="H77" s="62">
        <f t="shared" si="4"/>
        <v>68.599999999999994</v>
      </c>
      <c r="I77" s="64">
        <f>SUMIFS(MasterSheet!K:K, MasterSheet!B:B, A77, MasterSheet!D:D, B77, MasterSheet!G:G, C77)</f>
        <v>0</v>
      </c>
      <c r="J77" s="64">
        <f t="shared" si="5"/>
        <v>0</v>
      </c>
      <c r="K77" s="6" t="str">
        <f>VLOOKUP(C77,MasterSheet!G:T,14,)</f>
        <v>BioLegend</v>
      </c>
      <c r="L77" s="6" t="str">
        <f>VLOOKUP(K77,Sheet1!A:C,3,)</f>
        <v>DOLLAR</v>
      </c>
      <c r="M77" s="6" t="str" cm="1">
        <f t="array" ref="M77">_xlfn.TEXTJOIN(", ", TRUE,
   _xlfn._xlws.FILTER(MasterSheet!O:O,
      (MasterSheet!B:B=A77) *
      (MasterSheet!D:D=B77) *
      (MasterSheet!G:G=C77) *
      (MasterSheet!J:J&gt;0)
   )
)</f>
        <v>THSTI</v>
      </c>
      <c r="N77" s="6"/>
    </row>
    <row r="78" spans="1:14" x14ac:dyDescent="0.25">
      <c r="A78" s="6" t="str">
        <v>EED115898</v>
      </c>
      <c r="B78" s="7">
        <v>45818</v>
      </c>
      <c r="C78" s="6">
        <v>107607</v>
      </c>
      <c r="D78" s="6">
        <f>_xlfn.XLOOKUP(C78,MasterSheet!G:G,MasterSheet!E:E)</f>
        <v>59.8</v>
      </c>
      <c r="E78" s="55">
        <f>SUMIFS(MasterSheet!I:I, MasterSheet!B:B, A78, MasterSheet!D:D, B78, MasterSheet!G:G, C78)</f>
        <v>1</v>
      </c>
      <c r="F78" s="55">
        <f t="shared" si="3"/>
        <v>59.8</v>
      </c>
      <c r="G78" s="62">
        <f>SUMIFS(MasterSheet!J:J, MasterSheet!B:B, A78, MasterSheet!D:D, B78, MasterSheet!G:G, C78)</f>
        <v>1</v>
      </c>
      <c r="H78" s="62">
        <f t="shared" si="4"/>
        <v>59.8</v>
      </c>
      <c r="I78" s="64">
        <f>SUMIFS(MasterSheet!K:K, MasterSheet!B:B, A78, MasterSheet!D:D, B78, MasterSheet!G:G, C78)</f>
        <v>0</v>
      </c>
      <c r="J78" s="64">
        <f t="shared" si="5"/>
        <v>0</v>
      </c>
      <c r="K78" s="6" t="str">
        <f>VLOOKUP(C78,MasterSheet!G:T,14,)</f>
        <v>BioLegend</v>
      </c>
      <c r="L78" s="6" t="str">
        <f>VLOOKUP(K78,Sheet1!A:C,3,)</f>
        <v>DOLLAR</v>
      </c>
      <c r="M78" s="6" t="str" cm="1">
        <f t="array" ref="M78">_xlfn.TEXTJOIN(", ", TRUE,
   _xlfn._xlws.FILTER(MasterSheet!O:O,
      (MasterSheet!B:B=A78) *
      (MasterSheet!D:D=B78) *
      (MasterSheet!G:G=C78) *
      (MasterSheet!J:J&gt;0)
   )
)</f>
        <v>ICGEB</v>
      </c>
      <c r="N78" s="6"/>
    </row>
    <row r="79" spans="1:14" x14ac:dyDescent="0.25">
      <c r="A79" s="6" t="str">
        <v>EED115898</v>
      </c>
      <c r="B79" s="7">
        <v>45818</v>
      </c>
      <c r="C79" s="6">
        <v>108127</v>
      </c>
      <c r="D79" s="6">
        <f>_xlfn.XLOOKUP(C79,MasterSheet!G:G,MasterSheet!E:E)</f>
        <v>135.1</v>
      </c>
      <c r="E79" s="55">
        <f>SUMIFS(MasterSheet!I:I, MasterSheet!B:B, A79, MasterSheet!D:D, B79, MasterSheet!G:G, C79)</f>
        <v>1</v>
      </c>
      <c r="F79" s="55">
        <f t="shared" si="3"/>
        <v>135.1</v>
      </c>
      <c r="G79" s="62">
        <f>SUMIFS(MasterSheet!J:J, MasterSheet!B:B, A79, MasterSheet!D:D, B79, MasterSheet!G:G, C79)</f>
        <v>1</v>
      </c>
      <c r="H79" s="62">
        <f t="shared" si="4"/>
        <v>135.1</v>
      </c>
      <c r="I79" s="64">
        <f>SUMIFS(MasterSheet!K:K, MasterSheet!B:B, A79, MasterSheet!D:D, B79, MasterSheet!G:G, C79)</f>
        <v>0</v>
      </c>
      <c r="J79" s="64">
        <f t="shared" si="5"/>
        <v>0</v>
      </c>
      <c r="K79" s="6" t="str">
        <f>VLOOKUP(C79,MasterSheet!G:T,14,)</f>
        <v>BioLegend</v>
      </c>
      <c r="L79" s="6" t="str">
        <f>VLOOKUP(K79,Sheet1!A:C,3,)</f>
        <v>DOLLAR</v>
      </c>
      <c r="M79" s="6" t="str" cm="1">
        <f t="array" ref="M79">_xlfn.TEXTJOIN(", ", TRUE,
   _xlfn._xlws.FILTER(MasterSheet!O:O,
      (MasterSheet!B:B=A79) *
      (MasterSheet!D:D=B79) *
      (MasterSheet!G:G=C79) *
      (MasterSheet!J:J&gt;0)
   )
)</f>
        <v>ICGEB</v>
      </c>
      <c r="N79" s="6"/>
    </row>
    <row r="80" spans="1:14" x14ac:dyDescent="0.25">
      <c r="A80" s="6" t="str">
        <v>EED115898</v>
      </c>
      <c r="B80" s="7">
        <v>45818</v>
      </c>
      <c r="C80" s="6">
        <v>115534</v>
      </c>
      <c r="D80" s="6">
        <f>_xlfn.XLOOKUP(C80,MasterSheet!G:G,MasterSheet!E:E)</f>
        <v>201.6</v>
      </c>
      <c r="E80" s="55">
        <f>SUMIFS(MasterSheet!I:I, MasterSheet!B:B, A80, MasterSheet!D:D, B80, MasterSheet!G:G, C80)</f>
        <v>1</v>
      </c>
      <c r="F80" s="55">
        <f t="shared" si="3"/>
        <v>201.6</v>
      </c>
      <c r="G80" s="62">
        <f>SUMIFS(MasterSheet!J:J, MasterSheet!B:B, A80, MasterSheet!D:D, B80, MasterSheet!G:G, C80)</f>
        <v>1</v>
      </c>
      <c r="H80" s="62">
        <f t="shared" si="4"/>
        <v>201.6</v>
      </c>
      <c r="I80" s="64">
        <f>SUMIFS(MasterSheet!K:K, MasterSheet!B:B, A80, MasterSheet!D:D, B80, MasterSheet!G:G, C80)</f>
        <v>0</v>
      </c>
      <c r="J80" s="64">
        <f t="shared" si="5"/>
        <v>0</v>
      </c>
      <c r="K80" s="6" t="str">
        <f>VLOOKUP(C80,MasterSheet!G:T,14,)</f>
        <v>BioLegend</v>
      </c>
      <c r="L80" s="6" t="str">
        <f>VLOOKUP(K80,Sheet1!A:C,3,)</f>
        <v>DOLLAR</v>
      </c>
      <c r="M80" s="6" t="str" cm="1">
        <f t="array" ref="M80">_xlfn.TEXTJOIN(", ", TRUE,
   _xlfn._xlws.FILTER(MasterSheet!O:O,
      (MasterSheet!B:B=A80) *
      (MasterSheet!D:D=B80) *
      (MasterSheet!G:G=C80) *
      (MasterSheet!J:J&gt;0)
   )
)</f>
        <v>THSTI</v>
      </c>
      <c r="N80" s="6"/>
    </row>
    <row r="81" spans="1:14" x14ac:dyDescent="0.25">
      <c r="A81" s="6" t="str">
        <v>EED115898</v>
      </c>
      <c r="B81" s="7">
        <v>45818</v>
      </c>
      <c r="C81" s="6">
        <v>117310</v>
      </c>
      <c r="D81" s="6">
        <f>_xlfn.XLOOKUP(C81,MasterSheet!G:G,MasterSheet!E:E)</f>
        <v>75.400000000000006</v>
      </c>
      <c r="E81" s="55">
        <f>SUMIFS(MasterSheet!I:I, MasterSheet!B:B, A81, MasterSheet!D:D, B81, MasterSheet!G:G, C81)</f>
        <v>1</v>
      </c>
      <c r="F81" s="55">
        <f t="shared" si="3"/>
        <v>75.400000000000006</v>
      </c>
      <c r="G81" s="62">
        <f>SUMIFS(MasterSheet!J:J, MasterSheet!B:B, A81, MasterSheet!D:D, B81, MasterSheet!G:G, C81)</f>
        <v>1</v>
      </c>
      <c r="H81" s="62">
        <f t="shared" si="4"/>
        <v>75.400000000000006</v>
      </c>
      <c r="I81" s="64">
        <f>SUMIFS(MasterSheet!K:K, MasterSheet!B:B, A81, MasterSheet!D:D, B81, MasterSheet!G:G, C81)</f>
        <v>0</v>
      </c>
      <c r="J81" s="64">
        <f t="shared" si="5"/>
        <v>0</v>
      </c>
      <c r="K81" s="6" t="str">
        <f>VLOOKUP(C81,MasterSheet!G:T,14,)</f>
        <v>BioLegend</v>
      </c>
      <c r="L81" s="6" t="str">
        <f>VLOOKUP(K81,Sheet1!A:C,3,)</f>
        <v>DOLLAR</v>
      </c>
      <c r="M81" s="6" t="str" cm="1">
        <f t="array" ref="M81">_xlfn.TEXTJOIN(", ", TRUE,
   _xlfn._xlws.FILTER(MasterSheet!O:O,
      (MasterSheet!B:B=A81) *
      (MasterSheet!D:D=B81) *
      (MasterSheet!G:G=C81) *
      (MasterSheet!J:J&gt;0)
   )
)</f>
        <v>ICGEB</v>
      </c>
      <c r="N81" s="6"/>
    </row>
    <row r="82" spans="1:14" x14ac:dyDescent="0.25">
      <c r="A82" s="6" t="str">
        <v>EED115898</v>
      </c>
      <c r="B82" s="7">
        <v>45818</v>
      </c>
      <c r="C82" s="6">
        <v>127611</v>
      </c>
      <c r="D82" s="6">
        <f>_xlfn.XLOOKUP(C82,MasterSheet!G:G,MasterSheet!E:E)</f>
        <v>73.5</v>
      </c>
      <c r="E82" s="55">
        <f>SUMIFS(MasterSheet!I:I, MasterSheet!B:B, A82, MasterSheet!D:D, B82, MasterSheet!G:G, C82)</f>
        <v>1</v>
      </c>
      <c r="F82" s="55">
        <f t="shared" si="3"/>
        <v>73.5</v>
      </c>
      <c r="G82" s="62">
        <f>SUMIFS(MasterSheet!J:J, MasterSheet!B:B, A82, MasterSheet!D:D, B82, MasterSheet!G:G, C82)</f>
        <v>1</v>
      </c>
      <c r="H82" s="62">
        <f t="shared" si="4"/>
        <v>73.5</v>
      </c>
      <c r="I82" s="64">
        <f>SUMIFS(MasterSheet!K:K, MasterSheet!B:B, A82, MasterSheet!D:D, B82, MasterSheet!G:G, C82)</f>
        <v>0</v>
      </c>
      <c r="J82" s="64">
        <f t="shared" si="5"/>
        <v>0</v>
      </c>
      <c r="K82" s="6" t="str">
        <f>VLOOKUP(C82,MasterSheet!G:T,14,)</f>
        <v>BioLegend</v>
      </c>
      <c r="L82" s="6" t="str">
        <f>VLOOKUP(K82,Sheet1!A:C,3,)</f>
        <v>DOLLAR</v>
      </c>
      <c r="M82" s="6" t="str" cm="1">
        <f t="array" ref="M82">_xlfn.TEXTJOIN(", ", TRUE,
   _xlfn._xlws.FILTER(MasterSheet!O:O,
      (MasterSheet!B:B=A82) *
      (MasterSheet!D:D=B82) *
      (MasterSheet!G:G=C82) *
      (MasterSheet!J:J&gt;0)
   )
)</f>
        <v>IGIB</v>
      </c>
      <c r="N82" s="6"/>
    </row>
    <row r="83" spans="1:14" x14ac:dyDescent="0.25">
      <c r="A83" s="6" t="str">
        <v>EED115898</v>
      </c>
      <c r="B83" s="7">
        <v>45818</v>
      </c>
      <c r="C83" s="6">
        <v>127641</v>
      </c>
      <c r="D83" s="6">
        <f>_xlfn.XLOOKUP(C83,MasterSheet!G:G,MasterSheet!E:E)</f>
        <v>207.9</v>
      </c>
      <c r="E83" s="55">
        <f>SUMIFS(MasterSheet!I:I, MasterSheet!B:B, A83, MasterSheet!D:D, B83, MasterSheet!G:G, C83)</f>
        <v>1</v>
      </c>
      <c r="F83" s="55">
        <f t="shared" si="3"/>
        <v>207.9</v>
      </c>
      <c r="G83" s="62">
        <f>SUMIFS(MasterSheet!J:J, MasterSheet!B:B, A83, MasterSheet!D:D, B83, MasterSheet!G:G, C83)</f>
        <v>1</v>
      </c>
      <c r="H83" s="62">
        <f t="shared" si="4"/>
        <v>207.9</v>
      </c>
      <c r="I83" s="64">
        <f>SUMIFS(MasterSheet!K:K, MasterSheet!B:B, A83, MasterSheet!D:D, B83, MasterSheet!G:G, C83)</f>
        <v>0</v>
      </c>
      <c r="J83" s="64">
        <f t="shared" si="5"/>
        <v>0</v>
      </c>
      <c r="K83" s="6" t="str">
        <f>VLOOKUP(C83,MasterSheet!G:T,14,)</f>
        <v>BioLegend</v>
      </c>
      <c r="L83" s="6" t="str">
        <f>VLOOKUP(K83,Sheet1!A:C,3,)</f>
        <v>DOLLAR</v>
      </c>
      <c r="M83" s="6" t="str" cm="1">
        <f t="array" ref="M83">_xlfn.TEXTJOIN(", ", TRUE,
   _xlfn._xlws.FILTER(MasterSheet!O:O,
      (MasterSheet!B:B=A83) *
      (MasterSheet!D:D=B83) *
      (MasterSheet!G:G=C83) *
      (MasterSheet!J:J&gt;0)
   )
)</f>
        <v>ICGEB</v>
      </c>
      <c r="N83" s="6"/>
    </row>
    <row r="84" spans="1:14" x14ac:dyDescent="0.25">
      <c r="A84" s="6" t="str">
        <v>EED115898</v>
      </c>
      <c r="B84" s="7">
        <v>45818</v>
      </c>
      <c r="C84" s="6">
        <v>128023</v>
      </c>
      <c r="D84" s="6">
        <f>_xlfn.XLOOKUP(C84,MasterSheet!G:G,MasterSheet!E:E)</f>
        <v>86.8</v>
      </c>
      <c r="E84" s="55">
        <f>SUMIFS(MasterSheet!I:I, MasterSheet!B:B, A84, MasterSheet!D:D, B84, MasterSheet!G:G, C84)</f>
        <v>1</v>
      </c>
      <c r="F84" s="55">
        <f t="shared" si="3"/>
        <v>86.8</v>
      </c>
      <c r="G84" s="62">
        <f>SUMIFS(MasterSheet!J:J, MasterSheet!B:B, A84, MasterSheet!D:D, B84, MasterSheet!G:G, C84)</f>
        <v>1</v>
      </c>
      <c r="H84" s="62">
        <f t="shared" si="4"/>
        <v>86.8</v>
      </c>
      <c r="I84" s="64">
        <f>SUMIFS(MasterSheet!K:K, MasterSheet!B:B, A84, MasterSheet!D:D, B84, MasterSheet!G:G, C84)</f>
        <v>0</v>
      </c>
      <c r="J84" s="64">
        <f t="shared" si="5"/>
        <v>0</v>
      </c>
      <c r="K84" s="6" t="str">
        <f>VLOOKUP(C84,MasterSheet!G:T,14,)</f>
        <v>BioLegend</v>
      </c>
      <c r="L84" s="6" t="str">
        <f>VLOOKUP(K84,Sheet1!A:C,3,)</f>
        <v>DOLLAR</v>
      </c>
      <c r="M84" s="6" t="str" cm="1">
        <f t="array" ref="M84">_xlfn.TEXTJOIN(", ", TRUE,
   _xlfn._xlws.FILTER(MasterSheet!O:O,
      (MasterSheet!B:B=A84) *
      (MasterSheet!D:D=B84) *
      (MasterSheet!G:G=C84) *
      (MasterSheet!J:J&gt;0)
   )
)</f>
        <v>IGIB</v>
      </c>
      <c r="N84" s="6"/>
    </row>
    <row r="85" spans="1:14" x14ac:dyDescent="0.25">
      <c r="A85" s="6" t="str">
        <v>EED115898</v>
      </c>
      <c r="B85" s="7">
        <v>45818</v>
      </c>
      <c r="C85" s="6">
        <v>128041</v>
      </c>
      <c r="D85" s="6">
        <f>_xlfn.XLOOKUP(C85,MasterSheet!G:G,MasterSheet!E:E)</f>
        <v>200.2</v>
      </c>
      <c r="E85" s="55">
        <f>SUMIFS(MasterSheet!I:I, MasterSheet!B:B, A85, MasterSheet!D:D, B85, MasterSheet!G:G, C85)</f>
        <v>1</v>
      </c>
      <c r="F85" s="55">
        <f t="shared" si="3"/>
        <v>200.2</v>
      </c>
      <c r="G85" s="62">
        <f>SUMIFS(MasterSheet!J:J, MasterSheet!B:B, A85, MasterSheet!D:D, B85, MasterSheet!G:G, C85)</f>
        <v>1</v>
      </c>
      <c r="H85" s="62">
        <f t="shared" si="4"/>
        <v>200.2</v>
      </c>
      <c r="I85" s="64">
        <f>SUMIFS(MasterSheet!K:K, MasterSheet!B:B, A85, MasterSheet!D:D, B85, MasterSheet!G:G, C85)</f>
        <v>0</v>
      </c>
      <c r="J85" s="64">
        <f t="shared" si="5"/>
        <v>0</v>
      </c>
      <c r="K85" s="6" t="str">
        <f>VLOOKUP(C85,MasterSheet!G:T,14,)</f>
        <v>BioLegend</v>
      </c>
      <c r="L85" s="6" t="str">
        <f>VLOOKUP(K85,Sheet1!A:C,3,)</f>
        <v>DOLLAR</v>
      </c>
      <c r="M85" s="6" t="str" cm="1">
        <f t="array" ref="M85">_xlfn.TEXTJOIN(", ", TRUE,
   _xlfn._xlws.FILTER(MasterSheet!O:O,
      (MasterSheet!B:B=A85) *
      (MasterSheet!D:D=B85) *
      (MasterSheet!G:G=C85) *
      (MasterSheet!J:J&gt;0)
   )
)</f>
        <v>ICGEB</v>
      </c>
      <c r="N85" s="6"/>
    </row>
    <row r="86" spans="1:14" x14ac:dyDescent="0.25">
      <c r="A86" s="6" t="str">
        <v>EED115898</v>
      </c>
      <c r="B86" s="7">
        <v>45818</v>
      </c>
      <c r="C86" s="6">
        <v>129814</v>
      </c>
      <c r="D86" s="6">
        <f>_xlfn.XLOOKUP(C86,MasterSheet!G:G,MasterSheet!E:E)</f>
        <v>245</v>
      </c>
      <c r="E86" s="55">
        <f>SUMIFS(MasterSheet!I:I, MasterSheet!B:B, A86, MasterSheet!D:D, B86, MasterSheet!G:G, C86)</f>
        <v>1</v>
      </c>
      <c r="F86" s="55">
        <f t="shared" si="3"/>
        <v>245</v>
      </c>
      <c r="G86" s="62">
        <f>SUMIFS(MasterSheet!J:J, MasterSheet!B:B, A86, MasterSheet!D:D, B86, MasterSheet!G:G, C86)</f>
        <v>1</v>
      </c>
      <c r="H86" s="62">
        <f t="shared" si="4"/>
        <v>245</v>
      </c>
      <c r="I86" s="64">
        <f>SUMIFS(MasterSheet!K:K, MasterSheet!B:B, A86, MasterSheet!D:D, B86, MasterSheet!G:G, C86)</f>
        <v>0</v>
      </c>
      <c r="J86" s="64">
        <f t="shared" si="5"/>
        <v>0</v>
      </c>
      <c r="K86" s="6" t="str">
        <f>VLOOKUP(C86,MasterSheet!G:T,14,)</f>
        <v>BioLegend</v>
      </c>
      <c r="L86" s="6" t="str">
        <f>VLOOKUP(K86,Sheet1!A:C,3,)</f>
        <v>DOLLAR</v>
      </c>
      <c r="M86" s="6" t="str" cm="1">
        <f t="array" ref="M86">_xlfn.TEXTJOIN(", ", TRUE,
   _xlfn._xlws.FILTER(MasterSheet!O:O,
      (MasterSheet!B:B=A86) *
      (MasterSheet!D:D=B86) *
      (MasterSheet!G:G=C86) *
      (MasterSheet!J:J&gt;0)
   )
)</f>
        <v>THSTI</v>
      </c>
      <c r="N86" s="6"/>
    </row>
    <row r="87" spans="1:14" x14ac:dyDescent="0.25">
      <c r="A87" s="6" t="str">
        <v>EED115898</v>
      </c>
      <c r="B87" s="7">
        <v>45818</v>
      </c>
      <c r="C87" s="6">
        <v>129819</v>
      </c>
      <c r="D87" s="6">
        <f>_xlfn.XLOOKUP(C87,MasterSheet!G:G,MasterSheet!E:E)</f>
        <v>204.4</v>
      </c>
      <c r="E87" s="55">
        <f>SUMIFS(MasterSheet!I:I, MasterSheet!B:B, A87, MasterSheet!D:D, B87, MasterSheet!G:G, C87)</f>
        <v>1</v>
      </c>
      <c r="F87" s="55">
        <f t="shared" si="3"/>
        <v>204.4</v>
      </c>
      <c r="G87" s="62">
        <f>SUMIFS(MasterSheet!J:J, MasterSheet!B:B, A87, MasterSheet!D:D, B87, MasterSheet!G:G, C87)</f>
        <v>1</v>
      </c>
      <c r="H87" s="62">
        <f t="shared" si="4"/>
        <v>204.4</v>
      </c>
      <c r="I87" s="64">
        <f>SUMIFS(MasterSheet!K:K, MasterSheet!B:B, A87, MasterSheet!D:D, B87, MasterSheet!G:G, C87)</f>
        <v>0</v>
      </c>
      <c r="J87" s="64">
        <f t="shared" si="5"/>
        <v>0</v>
      </c>
      <c r="K87" s="6" t="str">
        <f>VLOOKUP(C87,MasterSheet!G:T,14,)</f>
        <v>BioLegend</v>
      </c>
      <c r="L87" s="6" t="str">
        <f>VLOOKUP(K87,Sheet1!A:C,3,)</f>
        <v>DOLLAR</v>
      </c>
      <c r="M87" s="6" t="str" cm="1">
        <f t="array" ref="M87">_xlfn.TEXTJOIN(", ", TRUE,
   _xlfn._xlws.FILTER(MasterSheet!O:O,
      (MasterSheet!B:B=A87) *
      (MasterSheet!D:D=B87) *
      (MasterSheet!G:G=C87) *
      (MasterSheet!J:J&gt;0)
   )
)</f>
        <v>ICGEB</v>
      </c>
      <c r="N87" s="6"/>
    </row>
    <row r="88" spans="1:14" x14ac:dyDescent="0.25">
      <c r="A88" s="6" t="str">
        <v>EED115898</v>
      </c>
      <c r="B88" s="7">
        <v>45818</v>
      </c>
      <c r="C88" s="6">
        <v>133303</v>
      </c>
      <c r="D88" s="6">
        <f>_xlfn.XLOOKUP(C88,MasterSheet!G:G,MasterSheet!E:E)</f>
        <v>336.7</v>
      </c>
      <c r="E88" s="55">
        <f>SUMIFS(MasterSheet!I:I, MasterSheet!B:B, A88, MasterSheet!D:D, B88, MasterSheet!G:G, C88)</f>
        <v>1</v>
      </c>
      <c r="F88" s="55">
        <f t="shared" si="3"/>
        <v>336.7</v>
      </c>
      <c r="G88" s="62">
        <f>SUMIFS(MasterSheet!J:J, MasterSheet!B:B, A88, MasterSheet!D:D, B88, MasterSheet!G:G, C88)</f>
        <v>1</v>
      </c>
      <c r="H88" s="62">
        <f t="shared" si="4"/>
        <v>336.7</v>
      </c>
      <c r="I88" s="64">
        <f>SUMIFS(MasterSheet!K:K, MasterSheet!B:B, A88, MasterSheet!D:D, B88, MasterSheet!G:G, C88)</f>
        <v>0</v>
      </c>
      <c r="J88" s="64">
        <f t="shared" si="5"/>
        <v>0</v>
      </c>
      <c r="K88" s="6" t="str">
        <f>VLOOKUP(C88,MasterSheet!G:T,14,)</f>
        <v>BioLegend</v>
      </c>
      <c r="L88" s="6" t="str">
        <f>VLOOKUP(K88,Sheet1!A:C,3,)</f>
        <v>DOLLAR</v>
      </c>
      <c r="M88" s="6" t="str" cm="1">
        <f t="array" ref="M88">_xlfn.TEXTJOIN(", ", TRUE,
   _xlfn._xlws.FILTER(MasterSheet!O:O,
      (MasterSheet!B:B=A88) *
      (MasterSheet!D:D=B88) *
      (MasterSheet!G:G=C88) *
      (MasterSheet!J:J&gt;0)
   )
)</f>
        <v>THSTI</v>
      </c>
      <c r="N88" s="6"/>
    </row>
    <row r="89" spans="1:14" x14ac:dyDescent="0.25">
      <c r="A89" s="6" t="str">
        <v>EED115898</v>
      </c>
      <c r="B89" s="7">
        <v>45818</v>
      </c>
      <c r="C89" s="6">
        <v>135014</v>
      </c>
      <c r="D89" s="6">
        <f>_xlfn.XLOOKUP(C89,MasterSheet!G:G,MasterSheet!E:E)</f>
        <v>246.4</v>
      </c>
      <c r="E89" s="55">
        <f>SUMIFS(MasterSheet!I:I, MasterSheet!B:B, A89, MasterSheet!D:D, B89, MasterSheet!G:G, C89)</f>
        <v>1</v>
      </c>
      <c r="F89" s="55">
        <f t="shared" si="3"/>
        <v>246.4</v>
      </c>
      <c r="G89" s="62">
        <f>SUMIFS(MasterSheet!J:J, MasterSheet!B:B, A89, MasterSheet!D:D, B89, MasterSheet!G:G, C89)</f>
        <v>1</v>
      </c>
      <c r="H89" s="62">
        <f t="shared" si="4"/>
        <v>246.4</v>
      </c>
      <c r="I89" s="64">
        <f>SUMIFS(MasterSheet!K:K, MasterSheet!B:B, A89, MasterSheet!D:D, B89, MasterSheet!G:G, C89)</f>
        <v>0</v>
      </c>
      <c r="J89" s="64">
        <f t="shared" si="5"/>
        <v>0</v>
      </c>
      <c r="K89" s="6" t="str">
        <f>VLOOKUP(C89,MasterSheet!G:T,14,)</f>
        <v>BioLegend</v>
      </c>
      <c r="L89" s="6" t="str">
        <f>VLOOKUP(K89,Sheet1!A:C,3,)</f>
        <v>DOLLAR</v>
      </c>
      <c r="M89" s="6" t="str" cm="1">
        <f t="array" ref="M89">_xlfn.TEXTJOIN(", ", TRUE,
   _xlfn._xlws.FILTER(MasterSheet!O:O,
      (MasterSheet!B:B=A89) *
      (MasterSheet!D:D=B89) *
      (MasterSheet!G:G=C89) *
      (MasterSheet!J:J&gt;0)
   )
)</f>
        <v>THSTI</v>
      </c>
      <c r="N89" s="6"/>
    </row>
    <row r="90" spans="1:14" x14ac:dyDescent="0.25">
      <c r="A90" s="6" t="str">
        <v>EED115898</v>
      </c>
      <c r="B90" s="7">
        <v>45818</v>
      </c>
      <c r="C90" s="6">
        <v>135015</v>
      </c>
      <c r="D90" s="6">
        <f>_xlfn.XLOOKUP(C90,MasterSheet!G:G,MasterSheet!E:E)</f>
        <v>95.55</v>
      </c>
      <c r="E90" s="55">
        <f>SUMIFS(MasterSheet!I:I, MasterSheet!B:B, A90, MasterSheet!D:D, B90, MasterSheet!G:G, C90)</f>
        <v>1</v>
      </c>
      <c r="F90" s="55">
        <f t="shared" si="3"/>
        <v>95.55</v>
      </c>
      <c r="G90" s="62">
        <f>SUMIFS(MasterSheet!J:J, MasterSheet!B:B, A90, MasterSheet!D:D, B90, MasterSheet!G:G, C90)</f>
        <v>1</v>
      </c>
      <c r="H90" s="62">
        <f t="shared" si="4"/>
        <v>95.55</v>
      </c>
      <c r="I90" s="64">
        <f>SUMIFS(MasterSheet!K:K, MasterSheet!B:B, A90, MasterSheet!D:D, B90, MasterSheet!G:G, C90)</f>
        <v>0</v>
      </c>
      <c r="J90" s="64">
        <f t="shared" si="5"/>
        <v>0</v>
      </c>
      <c r="K90" s="6" t="str">
        <f>VLOOKUP(C90,MasterSheet!G:T,14,)</f>
        <v>BioLegend</v>
      </c>
      <c r="L90" s="6" t="str">
        <f>VLOOKUP(K90,Sheet1!A:C,3,)</f>
        <v>DOLLAR</v>
      </c>
      <c r="M90" s="6" t="str" cm="1">
        <f t="array" ref="M90">_xlfn.TEXTJOIN(", ", TRUE,
   _xlfn._xlws.FILTER(MasterSheet!O:O,
      (MasterSheet!B:B=A90) *
      (MasterSheet!D:D=B90) *
      (MasterSheet!G:G=C90) *
      (MasterSheet!J:J&gt;0)
   )
)</f>
        <v>ICGEB</v>
      </c>
      <c r="N90" s="6"/>
    </row>
    <row r="91" spans="1:14" x14ac:dyDescent="0.25">
      <c r="A91" s="6" t="str">
        <v>EED115898</v>
      </c>
      <c r="B91" s="7">
        <v>45818</v>
      </c>
      <c r="C91" s="6">
        <v>135241</v>
      </c>
      <c r="D91" s="6">
        <f>_xlfn.XLOOKUP(C91,MasterSheet!G:G,MasterSheet!E:E)</f>
        <v>181.3</v>
      </c>
      <c r="E91" s="55">
        <f>SUMIFS(MasterSheet!I:I, MasterSheet!B:B, A91, MasterSheet!D:D, B91, MasterSheet!G:G, C91)</f>
        <v>1</v>
      </c>
      <c r="F91" s="55">
        <f t="shared" si="3"/>
        <v>181.3</v>
      </c>
      <c r="G91" s="62">
        <f>SUMIFS(MasterSheet!J:J, MasterSheet!B:B, A91, MasterSheet!D:D, B91, MasterSheet!G:G, C91)</f>
        <v>1</v>
      </c>
      <c r="H91" s="62">
        <f t="shared" si="4"/>
        <v>181.3</v>
      </c>
      <c r="I91" s="64">
        <f>SUMIFS(MasterSheet!K:K, MasterSheet!B:B, A91, MasterSheet!D:D, B91, MasterSheet!G:G, C91)</f>
        <v>0</v>
      </c>
      <c r="J91" s="64">
        <f t="shared" si="5"/>
        <v>0</v>
      </c>
      <c r="K91" s="6" t="str">
        <f>VLOOKUP(C91,MasterSheet!G:T,14,)</f>
        <v>BioLegend</v>
      </c>
      <c r="L91" s="6" t="str">
        <f>VLOOKUP(K91,Sheet1!A:C,3,)</f>
        <v>DOLLAR</v>
      </c>
      <c r="M91" s="6" t="str" cm="1">
        <f t="array" ref="M91">_xlfn.TEXTJOIN(", ", TRUE,
   _xlfn._xlws.FILTER(MasterSheet!O:O,
      (MasterSheet!B:B=A91) *
      (MasterSheet!D:D=B91) *
      (MasterSheet!G:G=C91) *
      (MasterSheet!J:J&gt;0)
   )
)</f>
        <v>ICGEB</v>
      </c>
      <c r="N91" s="6"/>
    </row>
    <row r="92" spans="1:14" x14ac:dyDescent="0.25">
      <c r="A92" s="6" t="str">
        <v>EED115898</v>
      </c>
      <c r="B92" s="7">
        <v>45818</v>
      </c>
      <c r="C92" s="6">
        <v>137623</v>
      </c>
      <c r="D92" s="6">
        <f>_xlfn.XLOOKUP(C92,MasterSheet!G:G,MasterSheet!E:E)</f>
        <v>196.5</v>
      </c>
      <c r="E92" s="55">
        <f>SUMIFS(MasterSheet!I:I, MasterSheet!B:B, A92, MasterSheet!D:D, B92, MasterSheet!G:G, C92)</f>
        <v>1</v>
      </c>
      <c r="F92" s="55">
        <f t="shared" si="3"/>
        <v>196.5</v>
      </c>
      <c r="G92" s="62">
        <f>SUMIFS(MasterSheet!J:J, MasterSheet!B:B, A92, MasterSheet!D:D, B92, MasterSheet!G:G, C92)</f>
        <v>1</v>
      </c>
      <c r="H92" s="62">
        <f t="shared" si="4"/>
        <v>196.5</v>
      </c>
      <c r="I92" s="64">
        <f>SUMIFS(MasterSheet!K:K, MasterSheet!B:B, A92, MasterSheet!D:D, B92, MasterSheet!G:G, C92)</f>
        <v>0</v>
      </c>
      <c r="J92" s="64">
        <f t="shared" si="5"/>
        <v>0</v>
      </c>
      <c r="K92" s="6" t="str">
        <f>VLOOKUP(C92,MasterSheet!G:T,14,)</f>
        <v>BioLegend</v>
      </c>
      <c r="L92" s="6" t="str">
        <f>VLOOKUP(K92,Sheet1!A:C,3,)</f>
        <v>DOLLAR</v>
      </c>
      <c r="M92" s="6" t="str" cm="1">
        <f t="array" ref="M92">_xlfn.TEXTJOIN(", ", TRUE,
   _xlfn._xlws.FILTER(MasterSheet!O:O,
      (MasterSheet!B:B=A92) *
      (MasterSheet!D:D=B92) *
      (MasterSheet!G:G=C92) *
      (MasterSheet!J:J&gt;0)
   )
)</f>
        <v>THSTI</v>
      </c>
      <c r="N92" s="6"/>
    </row>
    <row r="93" spans="1:14" x14ac:dyDescent="0.25">
      <c r="A93" s="6" t="str">
        <v>EED115898</v>
      </c>
      <c r="B93" s="7">
        <v>45818</v>
      </c>
      <c r="C93" s="6">
        <v>141719</v>
      </c>
      <c r="D93" s="6">
        <f>_xlfn.XLOOKUP(C93,MasterSheet!G:G,MasterSheet!E:E)</f>
        <v>103.35</v>
      </c>
      <c r="E93" s="55">
        <f>SUMIFS(MasterSheet!I:I, MasterSheet!B:B, A93, MasterSheet!D:D, B93, MasterSheet!G:G, C93)</f>
        <v>1</v>
      </c>
      <c r="F93" s="55">
        <f t="shared" si="3"/>
        <v>103.35</v>
      </c>
      <c r="G93" s="62">
        <f>SUMIFS(MasterSheet!J:J, MasterSheet!B:B, A93, MasterSheet!D:D, B93, MasterSheet!G:G, C93)</f>
        <v>1</v>
      </c>
      <c r="H93" s="62">
        <f t="shared" si="4"/>
        <v>103.35</v>
      </c>
      <c r="I93" s="64">
        <f>SUMIFS(MasterSheet!K:K, MasterSheet!B:B, A93, MasterSheet!D:D, B93, MasterSheet!G:G, C93)</f>
        <v>0</v>
      </c>
      <c r="J93" s="64">
        <f t="shared" si="5"/>
        <v>0</v>
      </c>
      <c r="K93" s="6" t="str">
        <f>VLOOKUP(C93,MasterSheet!G:T,14,)</f>
        <v>BioLegend</v>
      </c>
      <c r="L93" s="6" t="str">
        <f>VLOOKUP(K93,Sheet1!A:C,3,)</f>
        <v>DOLLAR</v>
      </c>
      <c r="M93" s="6" t="str" cm="1">
        <f t="array" ref="M93">_xlfn.TEXTJOIN(", ", TRUE,
   _xlfn._xlws.FILTER(MasterSheet!O:O,
      (MasterSheet!B:B=A93) *
      (MasterSheet!D:D=B93) *
      (MasterSheet!G:G=C93) *
      (MasterSheet!J:J&gt;0)
   )
)</f>
        <v>ICGEB</v>
      </c>
      <c r="N93" s="6"/>
    </row>
    <row r="94" spans="1:14" x14ac:dyDescent="0.25">
      <c r="A94" s="6" t="str">
        <v>EED115898</v>
      </c>
      <c r="B94" s="7">
        <v>45818</v>
      </c>
      <c r="C94" s="6">
        <v>144605</v>
      </c>
      <c r="D94" s="6">
        <f>_xlfn.XLOOKUP(C94,MasterSheet!G:G,MasterSheet!E:E)</f>
        <v>65.8</v>
      </c>
      <c r="E94" s="55">
        <f>SUMIFS(MasterSheet!I:I, MasterSheet!B:B, A94, MasterSheet!D:D, B94, MasterSheet!G:G, C94)</f>
        <v>1</v>
      </c>
      <c r="F94" s="55">
        <f t="shared" si="3"/>
        <v>65.8</v>
      </c>
      <c r="G94" s="62">
        <f>SUMIFS(MasterSheet!J:J, MasterSheet!B:B, A94, MasterSheet!D:D, B94, MasterSheet!G:G, C94)</f>
        <v>1</v>
      </c>
      <c r="H94" s="62">
        <f t="shared" si="4"/>
        <v>65.8</v>
      </c>
      <c r="I94" s="64">
        <f>SUMIFS(MasterSheet!K:K, MasterSheet!B:B, A94, MasterSheet!D:D, B94, MasterSheet!G:G, C94)</f>
        <v>0</v>
      </c>
      <c r="J94" s="64">
        <f t="shared" si="5"/>
        <v>0</v>
      </c>
      <c r="K94" s="6" t="str">
        <f>VLOOKUP(C94,MasterSheet!G:T,14,)</f>
        <v>BioLegend</v>
      </c>
      <c r="L94" s="6" t="str">
        <f>VLOOKUP(K94,Sheet1!A:C,3,)</f>
        <v>DOLLAR</v>
      </c>
      <c r="M94" s="6" t="str" cm="1">
        <f t="array" ref="M94">_xlfn.TEXTJOIN(", ", TRUE,
   _xlfn._xlws.FILTER(MasterSheet!O:O,
      (MasterSheet!B:B=A94) *
      (MasterSheet!D:D=B94) *
      (MasterSheet!G:G=C94) *
      (MasterSheet!J:J&gt;0)
   )
)</f>
        <v>NIAB</v>
      </c>
      <c r="N94" s="6"/>
    </row>
    <row r="95" spans="1:14" x14ac:dyDescent="0.25">
      <c r="A95" s="6" t="str">
        <v>EED115898</v>
      </c>
      <c r="B95" s="7">
        <v>45818</v>
      </c>
      <c r="C95" s="6">
        <v>145505</v>
      </c>
      <c r="D95" s="6">
        <f>_xlfn.XLOOKUP(C95,MasterSheet!G:G,MasterSheet!E:E)</f>
        <v>96.85</v>
      </c>
      <c r="E95" s="55">
        <f>SUMIFS(MasterSheet!I:I, MasterSheet!B:B, A95, MasterSheet!D:D, B95, MasterSheet!G:G, C95)</f>
        <v>1</v>
      </c>
      <c r="F95" s="55">
        <f t="shared" si="3"/>
        <v>96.85</v>
      </c>
      <c r="G95" s="62">
        <f>SUMIFS(MasterSheet!J:J, MasterSheet!B:B, A95, MasterSheet!D:D, B95, MasterSheet!G:G, C95)</f>
        <v>1</v>
      </c>
      <c r="H95" s="62">
        <f t="shared" si="4"/>
        <v>96.85</v>
      </c>
      <c r="I95" s="64">
        <f>SUMIFS(MasterSheet!K:K, MasterSheet!B:B, A95, MasterSheet!D:D, B95, MasterSheet!G:G, C95)</f>
        <v>0</v>
      </c>
      <c r="J95" s="64">
        <f t="shared" si="5"/>
        <v>0</v>
      </c>
      <c r="K95" s="6" t="str">
        <f>VLOOKUP(C95,MasterSheet!G:T,14,)</f>
        <v>BioLegend</v>
      </c>
      <c r="L95" s="6" t="str">
        <f>VLOOKUP(K95,Sheet1!A:C,3,)</f>
        <v>DOLLAR</v>
      </c>
      <c r="M95" s="6" t="str" cm="1">
        <f t="array" ref="M95">_xlfn.TEXTJOIN(", ", TRUE,
   _xlfn._xlws.FILTER(MasterSheet!O:O,
      (MasterSheet!B:B=A95) *
      (MasterSheet!D:D=B95) *
      (MasterSheet!G:G=C95) *
      (MasterSheet!J:J&gt;0)
   )
)</f>
        <v>ICGEB</v>
      </c>
      <c r="N95" s="6"/>
    </row>
    <row r="96" spans="1:14" x14ac:dyDescent="0.25">
      <c r="A96" s="6" t="str">
        <v>EED115898</v>
      </c>
      <c r="B96" s="7">
        <v>45818</v>
      </c>
      <c r="C96" s="6">
        <v>145511</v>
      </c>
      <c r="D96" s="6">
        <f>_xlfn.XLOOKUP(C96,MasterSheet!G:G,MasterSheet!E:E)</f>
        <v>140.25</v>
      </c>
      <c r="E96" s="55">
        <f>SUMIFS(MasterSheet!I:I, MasterSheet!B:B, A96, MasterSheet!D:D, B96, MasterSheet!G:G, C96)</f>
        <v>1</v>
      </c>
      <c r="F96" s="55">
        <f t="shared" si="3"/>
        <v>140.25</v>
      </c>
      <c r="G96" s="62">
        <f>SUMIFS(MasterSheet!J:J, MasterSheet!B:B, A96, MasterSheet!D:D, B96, MasterSheet!G:G, C96)</f>
        <v>1</v>
      </c>
      <c r="H96" s="62">
        <f t="shared" si="4"/>
        <v>140.25</v>
      </c>
      <c r="I96" s="64">
        <f>SUMIFS(MasterSheet!K:K, MasterSheet!B:B, A96, MasterSheet!D:D, B96, MasterSheet!G:G, C96)</f>
        <v>0</v>
      </c>
      <c r="J96" s="64">
        <f t="shared" si="5"/>
        <v>0</v>
      </c>
      <c r="K96" s="6" t="str">
        <f>VLOOKUP(C96,MasterSheet!G:T,14,)</f>
        <v>BioLegend</v>
      </c>
      <c r="L96" s="6" t="str">
        <f>VLOOKUP(K96,Sheet1!A:C,3,)</f>
        <v>DOLLAR</v>
      </c>
      <c r="M96" s="6" t="str" cm="1">
        <f t="array" ref="M96">_xlfn.TEXTJOIN(", ", TRUE,
   _xlfn._xlws.FILTER(MasterSheet!O:O,
      (MasterSheet!B:B=A96) *
      (MasterSheet!D:D=B96) *
      (MasterSheet!G:G=C96) *
      (MasterSheet!J:J&gt;0)
   )
)</f>
        <v>NIAB</v>
      </c>
      <c r="N96" s="6"/>
    </row>
    <row r="97" spans="1:14" x14ac:dyDescent="0.25">
      <c r="A97" s="6" t="str">
        <v>EED115898</v>
      </c>
      <c r="B97" s="7">
        <v>45818</v>
      </c>
      <c r="C97" s="6">
        <v>145521</v>
      </c>
      <c r="D97" s="6">
        <f>_xlfn.XLOOKUP(C97,MasterSheet!G:G,MasterSheet!E:E)</f>
        <v>95.55</v>
      </c>
      <c r="E97" s="55">
        <f>SUMIFS(MasterSheet!I:I, MasterSheet!B:B, A97, MasterSheet!D:D, B97, MasterSheet!G:G, C97)</f>
        <v>1</v>
      </c>
      <c r="F97" s="55">
        <f t="shared" si="3"/>
        <v>95.55</v>
      </c>
      <c r="G97" s="62">
        <f>SUMIFS(MasterSheet!J:J, MasterSheet!B:B, A97, MasterSheet!D:D, B97, MasterSheet!G:G, C97)</f>
        <v>1</v>
      </c>
      <c r="H97" s="62">
        <f t="shared" si="4"/>
        <v>95.55</v>
      </c>
      <c r="I97" s="64">
        <f>SUMIFS(MasterSheet!K:K, MasterSheet!B:B, A97, MasterSheet!D:D, B97, MasterSheet!G:G, C97)</f>
        <v>0</v>
      </c>
      <c r="J97" s="64">
        <f t="shared" si="5"/>
        <v>0</v>
      </c>
      <c r="K97" s="6" t="str">
        <f>VLOOKUP(C97,MasterSheet!G:T,14,)</f>
        <v>BioLegend</v>
      </c>
      <c r="L97" s="6" t="str">
        <f>VLOOKUP(K97,Sheet1!A:C,3,)</f>
        <v>DOLLAR</v>
      </c>
      <c r="M97" s="6" t="str" cm="1">
        <f t="array" ref="M97">_xlfn.TEXTJOIN(", ", TRUE,
   _xlfn._xlws.FILTER(MasterSheet!O:O,
      (MasterSheet!B:B=A97) *
      (MasterSheet!D:D=B97) *
      (MasterSheet!G:G=C97) *
      (MasterSheet!J:J&gt;0)
   )
)</f>
        <v>ICGEB</v>
      </c>
      <c r="N97" s="6"/>
    </row>
    <row r="98" spans="1:14" x14ac:dyDescent="0.25">
      <c r="A98" s="6" t="str">
        <v>EED115898</v>
      </c>
      <c r="B98" s="7">
        <v>45818</v>
      </c>
      <c r="C98" s="6">
        <v>146606</v>
      </c>
      <c r="D98" s="6">
        <f>_xlfn.XLOOKUP(C98,MasterSheet!G:G,MasterSheet!E:E)</f>
        <v>248.5</v>
      </c>
      <c r="E98" s="55">
        <f>SUMIFS(MasterSheet!I:I, MasterSheet!B:B, A98, MasterSheet!D:D, B98, MasterSheet!G:G, C98)</f>
        <v>1</v>
      </c>
      <c r="F98" s="55">
        <f t="shared" si="3"/>
        <v>248.5</v>
      </c>
      <c r="G98" s="62">
        <f>SUMIFS(MasterSheet!J:J, MasterSheet!B:B, A98, MasterSheet!D:D, B98, MasterSheet!G:G, C98)</f>
        <v>1</v>
      </c>
      <c r="H98" s="62">
        <f t="shared" si="4"/>
        <v>248.5</v>
      </c>
      <c r="I98" s="64">
        <f>SUMIFS(MasterSheet!K:K, MasterSheet!B:B, A98, MasterSheet!D:D, B98, MasterSheet!G:G, C98)</f>
        <v>0</v>
      </c>
      <c r="J98" s="64">
        <f t="shared" si="5"/>
        <v>0</v>
      </c>
      <c r="K98" s="6" t="str">
        <f>VLOOKUP(C98,MasterSheet!G:T,14,)</f>
        <v>BioLegend</v>
      </c>
      <c r="L98" s="6" t="str">
        <f>VLOOKUP(K98,Sheet1!A:C,3,)</f>
        <v>DOLLAR</v>
      </c>
      <c r="M98" s="6" t="str" cm="1">
        <f t="array" ref="M98">_xlfn.TEXTJOIN(", ", TRUE,
   _xlfn._xlws.FILTER(MasterSheet!O:O,
      (MasterSheet!B:B=A98) *
      (MasterSheet!D:D=B98) *
      (MasterSheet!G:G=C98) *
      (MasterSheet!J:J&gt;0)
   )
)</f>
        <v>THSTI</v>
      </c>
      <c r="N98" s="6"/>
    </row>
    <row r="99" spans="1:14" x14ac:dyDescent="0.25">
      <c r="A99" s="6" t="str">
        <v>EED115898</v>
      </c>
      <c r="B99" s="7">
        <v>45818</v>
      </c>
      <c r="C99" s="6">
        <v>147710</v>
      </c>
      <c r="D99" s="6">
        <f>_xlfn.XLOOKUP(C99,MasterSheet!G:G,MasterSheet!E:E)</f>
        <v>144.94999999999999</v>
      </c>
      <c r="E99" s="55">
        <f>SUMIFS(MasterSheet!I:I, MasterSheet!B:B, A99, MasterSheet!D:D, B99, MasterSheet!G:G, C99)</f>
        <v>1</v>
      </c>
      <c r="F99" s="55">
        <f t="shared" si="3"/>
        <v>144.94999999999999</v>
      </c>
      <c r="G99" s="62">
        <f>SUMIFS(MasterSheet!J:J, MasterSheet!B:B, A99, MasterSheet!D:D, B99, MasterSheet!G:G, C99)</f>
        <v>1</v>
      </c>
      <c r="H99" s="62">
        <f t="shared" si="4"/>
        <v>144.94999999999999</v>
      </c>
      <c r="I99" s="64">
        <f>SUMIFS(MasterSheet!K:K, MasterSheet!B:B, A99, MasterSheet!D:D, B99, MasterSheet!G:G, C99)</f>
        <v>0</v>
      </c>
      <c r="J99" s="64">
        <f t="shared" si="5"/>
        <v>0</v>
      </c>
      <c r="K99" s="6" t="str">
        <f>VLOOKUP(C99,MasterSheet!G:T,14,)</f>
        <v>BioLegend</v>
      </c>
      <c r="L99" s="6" t="str">
        <f>VLOOKUP(K99,Sheet1!A:C,3,)</f>
        <v>DOLLAR</v>
      </c>
      <c r="M99" s="6" t="str" cm="1">
        <f t="array" ref="M99">_xlfn.TEXTJOIN(", ", TRUE,
   _xlfn._xlws.FILTER(MasterSheet!O:O,
      (MasterSheet!B:B=A99) *
      (MasterSheet!D:D=B99) *
      (MasterSheet!G:G=C99) *
      (MasterSheet!J:J&gt;0)
   )
)</f>
        <v>ICGEB</v>
      </c>
      <c r="N99" s="6"/>
    </row>
    <row r="100" spans="1:14" x14ac:dyDescent="0.25">
      <c r="A100" s="6" t="str">
        <v>EED115898</v>
      </c>
      <c r="B100" s="7">
        <v>45818</v>
      </c>
      <c r="C100" s="6">
        <v>148233</v>
      </c>
      <c r="D100" s="6">
        <f>_xlfn.XLOOKUP(C100,MasterSheet!G:G,MasterSheet!E:E)</f>
        <v>126.1</v>
      </c>
      <c r="E100" s="55">
        <f>SUMIFS(MasterSheet!I:I, MasterSheet!B:B, A100, MasterSheet!D:D, B100, MasterSheet!G:G, C100)</f>
        <v>1</v>
      </c>
      <c r="F100" s="55">
        <f t="shared" si="3"/>
        <v>126.1</v>
      </c>
      <c r="G100" s="62">
        <f>SUMIFS(MasterSheet!J:J, MasterSheet!B:B, A100, MasterSheet!D:D, B100, MasterSheet!G:G, C100)</f>
        <v>1</v>
      </c>
      <c r="H100" s="62">
        <f t="shared" si="4"/>
        <v>126.1</v>
      </c>
      <c r="I100" s="64">
        <f>SUMIFS(MasterSheet!K:K, MasterSheet!B:B, A100, MasterSheet!D:D, B100, MasterSheet!G:G, C100)</f>
        <v>0</v>
      </c>
      <c r="J100" s="64">
        <f t="shared" si="5"/>
        <v>0</v>
      </c>
      <c r="K100" s="6" t="str">
        <f>VLOOKUP(C100,MasterSheet!G:T,14,)</f>
        <v>BioLegend</v>
      </c>
      <c r="L100" s="6" t="str">
        <f>VLOOKUP(K100,Sheet1!A:C,3,)</f>
        <v>DOLLAR</v>
      </c>
      <c r="M100" s="6" t="str" cm="1">
        <f t="array" ref="M100">_xlfn.TEXTJOIN(", ", TRUE,
   _xlfn._xlws.FILTER(MasterSheet!O:O,
      (MasterSheet!B:B=A100) *
      (MasterSheet!D:D=B100) *
      (MasterSheet!G:G=C100) *
      (MasterSheet!J:J&gt;0)
   )
)</f>
        <v>ICGEB</v>
      </c>
      <c r="N100" s="6"/>
    </row>
    <row r="101" spans="1:14" x14ac:dyDescent="0.25">
      <c r="A101" s="6" t="str">
        <v>EED115898</v>
      </c>
      <c r="B101" s="7">
        <v>45818</v>
      </c>
      <c r="C101" s="6">
        <v>154308</v>
      </c>
      <c r="D101" s="6">
        <f>_xlfn.XLOOKUP(C101,MasterSheet!G:G,MasterSheet!E:E)</f>
        <v>262.5</v>
      </c>
      <c r="E101" s="55">
        <f>SUMIFS(MasterSheet!I:I, MasterSheet!B:B, A101, MasterSheet!D:D, B101, MasterSheet!G:G, C101)</f>
        <v>1</v>
      </c>
      <c r="F101" s="55">
        <f t="shared" si="3"/>
        <v>262.5</v>
      </c>
      <c r="G101" s="62">
        <f>SUMIFS(MasterSheet!J:J, MasterSheet!B:B, A101, MasterSheet!D:D, B101, MasterSheet!G:G, C101)</f>
        <v>1</v>
      </c>
      <c r="H101" s="62">
        <f t="shared" si="4"/>
        <v>262.5</v>
      </c>
      <c r="I101" s="64">
        <f>SUMIFS(MasterSheet!K:K, MasterSheet!B:B, A101, MasterSheet!D:D, B101, MasterSheet!G:G, C101)</f>
        <v>0</v>
      </c>
      <c r="J101" s="64">
        <f t="shared" si="5"/>
        <v>0</v>
      </c>
      <c r="K101" s="6" t="str">
        <f>VLOOKUP(C101,MasterSheet!G:T,14,)</f>
        <v>BioLegend</v>
      </c>
      <c r="L101" s="6" t="str">
        <f>VLOOKUP(K101,Sheet1!A:C,3,)</f>
        <v>DOLLAR</v>
      </c>
      <c r="M101" s="6" t="str" cm="1">
        <f t="array" ref="M101">_xlfn.TEXTJOIN(", ", TRUE,
   _xlfn._xlws.FILTER(MasterSheet!O:O,
      (MasterSheet!B:B=A101) *
      (MasterSheet!D:D=B101) *
      (MasterSheet!G:G=C101) *
      (MasterSheet!J:J&gt;0)
   )
)</f>
        <v>THSTI</v>
      </c>
      <c r="N101" s="6"/>
    </row>
    <row r="102" spans="1:14" x14ac:dyDescent="0.25">
      <c r="A102" s="6" t="str">
        <v>EED115898</v>
      </c>
      <c r="B102" s="7">
        <v>45818</v>
      </c>
      <c r="C102" s="6">
        <v>155526</v>
      </c>
      <c r="D102" s="6">
        <f>_xlfn.XLOOKUP(C102,MasterSheet!G:G,MasterSheet!E:E)</f>
        <v>243.75</v>
      </c>
      <c r="E102" s="55">
        <f>SUMIFS(MasterSheet!I:I, MasterSheet!B:B, A102, MasterSheet!D:D, B102, MasterSheet!G:G, C102)</f>
        <v>1</v>
      </c>
      <c r="F102" s="55">
        <f t="shared" si="3"/>
        <v>243.75</v>
      </c>
      <c r="G102" s="62">
        <f>SUMIFS(MasterSheet!J:J, MasterSheet!B:B, A102, MasterSheet!D:D, B102, MasterSheet!G:G, C102)</f>
        <v>1</v>
      </c>
      <c r="H102" s="62">
        <f t="shared" si="4"/>
        <v>243.75</v>
      </c>
      <c r="I102" s="64">
        <f>SUMIFS(MasterSheet!K:K, MasterSheet!B:B, A102, MasterSheet!D:D, B102, MasterSheet!G:G, C102)</f>
        <v>0</v>
      </c>
      <c r="J102" s="64">
        <f t="shared" si="5"/>
        <v>0</v>
      </c>
      <c r="K102" s="6" t="str">
        <f>VLOOKUP(C102,MasterSheet!G:T,14,)</f>
        <v>BioLegend</v>
      </c>
      <c r="L102" s="6" t="str">
        <f>VLOOKUP(K102,Sheet1!A:C,3,)</f>
        <v>DOLLAR</v>
      </c>
      <c r="M102" s="6" t="str" cm="1">
        <f t="array" ref="M102">_xlfn.TEXTJOIN(", ", TRUE,
   _xlfn._xlws.FILTER(MasterSheet!O:O,
      (MasterSheet!B:B=A102) *
      (MasterSheet!D:D=B102) *
      (MasterSheet!G:G=C102) *
      (MasterSheet!J:J&gt;0)
   )
)</f>
        <v>ICGEB</v>
      </c>
      <c r="N102" s="6"/>
    </row>
    <row r="103" spans="1:14" x14ac:dyDescent="0.25">
      <c r="A103" s="6" t="str">
        <v>EED115898</v>
      </c>
      <c r="B103" s="7">
        <v>45818</v>
      </c>
      <c r="C103" s="6">
        <v>155909</v>
      </c>
      <c r="D103" s="6">
        <f>_xlfn.XLOOKUP(C103,MasterSheet!G:G,MasterSheet!E:E)</f>
        <v>91.65</v>
      </c>
      <c r="E103" s="55">
        <f>SUMIFS(MasterSheet!I:I, MasterSheet!B:B, A103, MasterSheet!D:D, B103, MasterSheet!G:G, C103)</f>
        <v>1</v>
      </c>
      <c r="F103" s="55">
        <f t="shared" si="3"/>
        <v>91.65</v>
      </c>
      <c r="G103" s="62">
        <f>SUMIFS(MasterSheet!J:J, MasterSheet!B:B, A103, MasterSheet!D:D, B103, MasterSheet!G:G, C103)</f>
        <v>1</v>
      </c>
      <c r="H103" s="62">
        <f t="shared" si="4"/>
        <v>91.65</v>
      </c>
      <c r="I103" s="64">
        <f>SUMIFS(MasterSheet!K:K, MasterSheet!B:B, A103, MasterSheet!D:D, B103, MasterSheet!G:G, C103)</f>
        <v>0</v>
      </c>
      <c r="J103" s="64">
        <f t="shared" si="5"/>
        <v>0</v>
      </c>
      <c r="K103" s="6" t="str">
        <f>VLOOKUP(C103,MasterSheet!G:T,14,)</f>
        <v>BioLegend</v>
      </c>
      <c r="L103" s="6" t="str">
        <f>VLOOKUP(K103,Sheet1!A:C,3,)</f>
        <v>DOLLAR</v>
      </c>
      <c r="M103" s="6" t="str" cm="1">
        <f t="array" ref="M103">_xlfn.TEXTJOIN(", ", TRUE,
   _xlfn._xlws.FILTER(MasterSheet!O:O,
      (MasterSheet!B:B=A103) *
      (MasterSheet!D:D=B103) *
      (MasterSheet!G:G=C103) *
      (MasterSheet!J:J&gt;0)
   )
)</f>
        <v>ICGEB</v>
      </c>
      <c r="N103" s="6"/>
    </row>
    <row r="104" spans="1:14" x14ac:dyDescent="0.25">
      <c r="A104" s="6" t="str">
        <v>EED115898</v>
      </c>
      <c r="B104" s="7">
        <v>45818</v>
      </c>
      <c r="C104" s="6">
        <v>156541</v>
      </c>
      <c r="D104" s="6">
        <f>_xlfn.XLOOKUP(C104,MasterSheet!G:G,MasterSheet!E:E)</f>
        <v>227.5</v>
      </c>
      <c r="E104" s="55">
        <f>SUMIFS(MasterSheet!I:I, MasterSheet!B:B, A104, MasterSheet!D:D, B104, MasterSheet!G:G, C104)</f>
        <v>1</v>
      </c>
      <c r="F104" s="55">
        <f t="shared" si="3"/>
        <v>227.5</v>
      </c>
      <c r="G104" s="62">
        <f>SUMIFS(MasterSheet!J:J, MasterSheet!B:B, A104, MasterSheet!D:D, B104, MasterSheet!G:G, C104)</f>
        <v>1</v>
      </c>
      <c r="H104" s="62">
        <f t="shared" si="4"/>
        <v>227.5</v>
      </c>
      <c r="I104" s="64">
        <f>SUMIFS(MasterSheet!K:K, MasterSheet!B:B, A104, MasterSheet!D:D, B104, MasterSheet!G:G, C104)</f>
        <v>0</v>
      </c>
      <c r="J104" s="64">
        <f t="shared" si="5"/>
        <v>0</v>
      </c>
      <c r="K104" s="6" t="str">
        <f>VLOOKUP(C104,MasterSheet!G:T,14,)</f>
        <v>BioLegend</v>
      </c>
      <c r="L104" s="6" t="str">
        <f>VLOOKUP(K104,Sheet1!A:C,3,)</f>
        <v>DOLLAR</v>
      </c>
      <c r="M104" s="6" t="str" cm="1">
        <f t="array" ref="M104">_xlfn.TEXTJOIN(", ", TRUE,
   _xlfn._xlws.FILTER(MasterSheet!O:O,
      (MasterSheet!B:B=A104) *
      (MasterSheet!D:D=B104) *
      (MasterSheet!G:G=C104) *
      (MasterSheet!J:J&gt;0)
   )
)</f>
        <v>ICGEB</v>
      </c>
      <c r="N104" s="6"/>
    </row>
    <row r="105" spans="1:14" x14ac:dyDescent="0.25">
      <c r="A105" s="6" t="str">
        <v>EED115898</v>
      </c>
      <c r="B105" s="7">
        <v>45818</v>
      </c>
      <c r="C105" s="6">
        <v>156918</v>
      </c>
      <c r="D105" s="6">
        <f>_xlfn.XLOOKUP(C105,MasterSheet!G:G,MasterSheet!E:E)</f>
        <v>220.5</v>
      </c>
      <c r="E105" s="55">
        <f>SUMIFS(MasterSheet!I:I, MasterSheet!B:B, A105, MasterSheet!D:D, B105, MasterSheet!G:G, C105)</f>
        <v>1</v>
      </c>
      <c r="F105" s="55">
        <f t="shared" si="3"/>
        <v>220.5</v>
      </c>
      <c r="G105" s="62">
        <f>SUMIFS(MasterSheet!J:J, MasterSheet!B:B, A105, MasterSheet!D:D, B105, MasterSheet!G:G, C105)</f>
        <v>1</v>
      </c>
      <c r="H105" s="62">
        <f t="shared" si="4"/>
        <v>220.5</v>
      </c>
      <c r="I105" s="64">
        <f>SUMIFS(MasterSheet!K:K, MasterSheet!B:B, A105, MasterSheet!D:D, B105, MasterSheet!G:G, C105)</f>
        <v>0</v>
      </c>
      <c r="J105" s="64">
        <f t="shared" si="5"/>
        <v>0</v>
      </c>
      <c r="K105" s="6" t="str">
        <f>VLOOKUP(C105,MasterSheet!G:T,14,)</f>
        <v>BioLegend</v>
      </c>
      <c r="L105" s="6" t="str">
        <f>VLOOKUP(K105,Sheet1!A:C,3,)</f>
        <v>DOLLAR</v>
      </c>
      <c r="M105" s="6" t="str" cm="1">
        <f t="array" ref="M105">_xlfn.TEXTJOIN(", ", TRUE,
   _xlfn._xlws.FILTER(MasterSheet!O:O,
      (MasterSheet!B:B=A105) *
      (MasterSheet!D:D=B105) *
      (MasterSheet!G:G=C105) *
      (MasterSheet!J:J&gt;0)
   )
)</f>
        <v>NCCS</v>
      </c>
      <c r="N105" s="6"/>
    </row>
    <row r="106" spans="1:14" x14ac:dyDescent="0.25">
      <c r="A106" s="6" t="str">
        <v>EED115898</v>
      </c>
      <c r="B106" s="7">
        <v>45818</v>
      </c>
      <c r="C106" s="6">
        <v>157305</v>
      </c>
      <c r="D106" s="6">
        <f>_xlfn.XLOOKUP(C106,MasterSheet!G:G,MasterSheet!E:E)</f>
        <v>37.799999999999997</v>
      </c>
      <c r="E106" s="55">
        <f>SUMIFS(MasterSheet!I:I, MasterSheet!B:B, A106, MasterSheet!D:D, B106, MasterSheet!G:G, C106)</f>
        <v>1</v>
      </c>
      <c r="F106" s="55">
        <f t="shared" si="3"/>
        <v>37.799999999999997</v>
      </c>
      <c r="G106" s="62">
        <f>SUMIFS(MasterSheet!J:J, MasterSheet!B:B, A106, MasterSheet!D:D, B106, MasterSheet!G:G, C106)</f>
        <v>1</v>
      </c>
      <c r="H106" s="62">
        <f t="shared" si="4"/>
        <v>37.799999999999997</v>
      </c>
      <c r="I106" s="64">
        <f>SUMIFS(MasterSheet!K:K, MasterSheet!B:B, A106, MasterSheet!D:D, B106, MasterSheet!G:G, C106)</f>
        <v>0</v>
      </c>
      <c r="J106" s="64">
        <f t="shared" si="5"/>
        <v>0</v>
      </c>
      <c r="K106" s="6" t="str">
        <f>VLOOKUP(C106,MasterSheet!G:T,14,)</f>
        <v>BioLegend</v>
      </c>
      <c r="L106" s="6" t="str">
        <f>VLOOKUP(K106,Sheet1!A:C,3,)</f>
        <v>DOLLAR</v>
      </c>
      <c r="M106" s="6" t="str" cm="1">
        <f t="array" ref="M106">_xlfn.TEXTJOIN(", ", TRUE,
   _xlfn._xlws.FILTER(MasterSheet!O:O,
      (MasterSheet!B:B=A106) *
      (MasterSheet!D:D=B106) *
      (MasterSheet!G:G=C106) *
      (MasterSheet!J:J&gt;0)
   )
)</f>
        <v>IGIB</v>
      </c>
      <c r="N106" s="6"/>
    </row>
    <row r="107" spans="1:14" x14ac:dyDescent="0.25">
      <c r="A107" s="6" t="str">
        <v>EED115898</v>
      </c>
      <c r="B107" s="7">
        <v>45818</v>
      </c>
      <c r="C107" s="6">
        <v>161006</v>
      </c>
      <c r="D107" s="6">
        <f>_xlfn.XLOOKUP(C107,MasterSheet!G:G,MasterSheet!E:E)</f>
        <v>182.7</v>
      </c>
      <c r="E107" s="55">
        <f>SUMIFS(MasterSheet!I:I, MasterSheet!B:B, A107, MasterSheet!D:D, B107, MasterSheet!G:G, C107)</f>
        <v>1</v>
      </c>
      <c r="F107" s="55">
        <f t="shared" si="3"/>
        <v>182.7</v>
      </c>
      <c r="G107" s="62">
        <f>SUMIFS(MasterSheet!J:J, MasterSheet!B:B, A107, MasterSheet!D:D, B107, MasterSheet!G:G, C107)</f>
        <v>1</v>
      </c>
      <c r="H107" s="62">
        <f t="shared" si="4"/>
        <v>182.7</v>
      </c>
      <c r="I107" s="64">
        <f>SUMIFS(MasterSheet!K:K, MasterSheet!B:B, A107, MasterSheet!D:D, B107, MasterSheet!G:G, C107)</f>
        <v>0</v>
      </c>
      <c r="J107" s="64">
        <f t="shared" si="5"/>
        <v>0</v>
      </c>
      <c r="K107" s="6" t="str">
        <f>VLOOKUP(C107,MasterSheet!G:T,14,)</f>
        <v>BioLegend</v>
      </c>
      <c r="L107" s="6" t="str">
        <f>VLOOKUP(K107,Sheet1!A:C,3,)</f>
        <v>DOLLAR</v>
      </c>
      <c r="M107" s="6" t="str" cm="1">
        <f t="array" ref="M107">_xlfn.TEXTJOIN(", ", TRUE,
   _xlfn._xlws.FILTER(MasterSheet!O:O,
      (MasterSheet!B:B=A107) *
      (MasterSheet!D:D=B107) *
      (MasterSheet!G:G=C107) *
      (MasterSheet!J:J&gt;0)
   )
)</f>
        <v>THSTI</v>
      </c>
      <c r="N107" s="6"/>
    </row>
    <row r="108" spans="1:14" x14ac:dyDescent="0.25">
      <c r="A108" s="6" t="str">
        <v>EED115898</v>
      </c>
      <c r="B108" s="7">
        <v>45818</v>
      </c>
      <c r="C108" s="6">
        <v>161218</v>
      </c>
      <c r="D108" s="6">
        <f>_xlfn.XLOOKUP(C108,MasterSheet!G:G,MasterSheet!E:E)</f>
        <v>120.25</v>
      </c>
      <c r="E108" s="55">
        <f>SUMIFS(MasterSheet!I:I, MasterSheet!B:B, A108, MasterSheet!D:D, B108, MasterSheet!G:G, C108)</f>
        <v>1</v>
      </c>
      <c r="F108" s="55">
        <f t="shared" si="3"/>
        <v>120.25</v>
      </c>
      <c r="G108" s="62">
        <f>SUMIFS(MasterSheet!J:J, MasterSheet!B:B, A108, MasterSheet!D:D, B108, MasterSheet!G:G, C108)</f>
        <v>1</v>
      </c>
      <c r="H108" s="62">
        <f t="shared" si="4"/>
        <v>120.25</v>
      </c>
      <c r="I108" s="64">
        <f>SUMIFS(MasterSheet!K:K, MasterSheet!B:B, A108, MasterSheet!D:D, B108, MasterSheet!G:G, C108)</f>
        <v>0</v>
      </c>
      <c r="J108" s="64">
        <f t="shared" si="5"/>
        <v>0</v>
      </c>
      <c r="K108" s="6" t="str">
        <f>VLOOKUP(C108,MasterSheet!G:T,14,)</f>
        <v>BioLegend</v>
      </c>
      <c r="L108" s="6" t="str">
        <f>VLOOKUP(K108,Sheet1!A:C,3,)</f>
        <v>DOLLAR</v>
      </c>
      <c r="M108" s="6" t="str" cm="1">
        <f t="array" ref="M108">_xlfn.TEXTJOIN(", ", TRUE,
   _xlfn._xlws.FILTER(MasterSheet!O:O,
      (MasterSheet!B:B=A108) *
      (MasterSheet!D:D=B108) *
      (MasterSheet!G:G=C108) *
      (MasterSheet!J:J&gt;0)
   )
)</f>
        <v>ICGEB</v>
      </c>
      <c r="N108" s="6"/>
    </row>
    <row r="109" spans="1:14" x14ac:dyDescent="0.25">
      <c r="A109" s="6" t="str">
        <v>EED115898</v>
      </c>
      <c r="B109" s="7">
        <v>45818</v>
      </c>
      <c r="C109" s="6">
        <v>164204</v>
      </c>
      <c r="D109" s="6">
        <f>_xlfn.XLOOKUP(C109,MasterSheet!G:G,MasterSheet!E:E)</f>
        <v>160.55000000000001</v>
      </c>
      <c r="E109" s="55">
        <f>SUMIFS(MasterSheet!I:I, MasterSheet!B:B, A109, MasterSheet!D:D, B109, MasterSheet!G:G, C109)</f>
        <v>1</v>
      </c>
      <c r="F109" s="55">
        <f t="shared" si="3"/>
        <v>160.55000000000001</v>
      </c>
      <c r="G109" s="62">
        <f>SUMIFS(MasterSheet!J:J, MasterSheet!B:B, A109, MasterSheet!D:D, B109, MasterSheet!G:G, C109)</f>
        <v>1</v>
      </c>
      <c r="H109" s="62">
        <f t="shared" si="4"/>
        <v>160.55000000000001</v>
      </c>
      <c r="I109" s="64">
        <f>SUMIFS(MasterSheet!K:K, MasterSheet!B:B, A109, MasterSheet!D:D, B109, MasterSheet!G:G, C109)</f>
        <v>0</v>
      </c>
      <c r="J109" s="64">
        <f t="shared" si="5"/>
        <v>0</v>
      </c>
      <c r="K109" s="6" t="str">
        <f>VLOOKUP(C109,MasterSheet!G:T,14,)</f>
        <v>BioLegend</v>
      </c>
      <c r="L109" s="6" t="str">
        <f>VLOOKUP(K109,Sheet1!A:C,3,)</f>
        <v>DOLLAR</v>
      </c>
      <c r="M109" s="6" t="str" cm="1">
        <f t="array" ref="M109">_xlfn.TEXTJOIN(", ", TRUE,
   _xlfn._xlws.FILTER(MasterSheet!O:O,
      (MasterSheet!B:B=A109) *
      (MasterSheet!D:D=B109) *
      (MasterSheet!G:G=C109) *
      (MasterSheet!J:J&gt;0)
   )
)</f>
        <v>ICGEB</v>
      </c>
      <c r="N109" s="6"/>
    </row>
    <row r="110" spans="1:14" x14ac:dyDescent="0.25">
      <c r="A110" s="6" t="str">
        <v>EED115898</v>
      </c>
      <c r="B110" s="7">
        <v>45818</v>
      </c>
      <c r="C110" s="6">
        <v>165602</v>
      </c>
      <c r="D110" s="6">
        <f>_xlfn.XLOOKUP(C110,MasterSheet!G:G,MasterSheet!E:E)</f>
        <v>77</v>
      </c>
      <c r="E110" s="55">
        <f>SUMIFS(MasterSheet!I:I, MasterSheet!B:B, A110, MasterSheet!D:D, B110, MasterSheet!G:G, C110)</f>
        <v>1</v>
      </c>
      <c r="F110" s="55">
        <f t="shared" si="3"/>
        <v>77</v>
      </c>
      <c r="G110" s="62">
        <f>SUMIFS(MasterSheet!J:J, MasterSheet!B:B, A110, MasterSheet!D:D, B110, MasterSheet!G:G, C110)</f>
        <v>1</v>
      </c>
      <c r="H110" s="62">
        <f t="shared" si="4"/>
        <v>77</v>
      </c>
      <c r="I110" s="64">
        <f>SUMIFS(MasterSheet!K:K, MasterSheet!B:B, A110, MasterSheet!D:D, B110, MasterSheet!G:G, C110)</f>
        <v>0</v>
      </c>
      <c r="J110" s="64">
        <f t="shared" si="5"/>
        <v>0</v>
      </c>
      <c r="K110" s="6" t="str">
        <f>VLOOKUP(C110,MasterSheet!G:T,14,)</f>
        <v>BioLegend</v>
      </c>
      <c r="L110" s="6" t="str">
        <f>VLOOKUP(K110,Sheet1!A:C,3,)</f>
        <v>DOLLAR</v>
      </c>
      <c r="M110" s="6" t="str" cm="1">
        <f t="array" ref="M110">_xlfn.TEXTJOIN(", ", TRUE,
   _xlfn._xlws.FILTER(MasterSheet!O:O,
      (MasterSheet!B:B=A110) *
      (MasterSheet!D:D=B110) *
      (MasterSheet!G:G=C110) *
      (MasterSheet!J:J&gt;0)
   )
)</f>
        <v>NCCS</v>
      </c>
      <c r="N110" s="6"/>
    </row>
    <row r="111" spans="1:14" x14ac:dyDescent="0.25">
      <c r="A111" s="6" t="str">
        <v>EED115898</v>
      </c>
      <c r="B111" s="7">
        <v>45818</v>
      </c>
      <c r="C111" s="6">
        <v>300406</v>
      </c>
      <c r="D111" s="6">
        <f>_xlfn.XLOOKUP(C111,MasterSheet!G:G,MasterSheet!E:E)</f>
        <v>35</v>
      </c>
      <c r="E111" s="55">
        <f>SUMIFS(MasterSheet!I:I, MasterSheet!B:B, A111, MasterSheet!D:D, B111, MasterSheet!G:G, C111)</f>
        <v>2</v>
      </c>
      <c r="F111" s="55">
        <f t="shared" si="3"/>
        <v>70</v>
      </c>
      <c r="G111" s="62">
        <f>SUMIFS(MasterSheet!J:J, MasterSheet!B:B, A111, MasterSheet!D:D, B111, MasterSheet!G:G, C111)</f>
        <v>2</v>
      </c>
      <c r="H111" s="62">
        <f t="shared" si="4"/>
        <v>70</v>
      </c>
      <c r="I111" s="64">
        <f>SUMIFS(MasterSheet!K:K, MasterSheet!B:B, A111, MasterSheet!D:D, B111, MasterSheet!G:G, C111)</f>
        <v>0</v>
      </c>
      <c r="J111" s="64">
        <f t="shared" si="5"/>
        <v>0</v>
      </c>
      <c r="K111" s="6" t="str">
        <f>VLOOKUP(C111,MasterSheet!G:T,14,)</f>
        <v>BioLegend</v>
      </c>
      <c r="L111" s="6" t="str">
        <f>VLOOKUP(K111,Sheet1!A:C,3,)</f>
        <v>DOLLAR</v>
      </c>
      <c r="M111" s="6" t="str" cm="1">
        <f t="array" ref="M111">_xlfn.TEXTJOIN(", ", TRUE,
   _xlfn._xlws.FILTER(MasterSheet!O:O,
      (MasterSheet!B:B=A111) *
      (MasterSheet!D:D=B111) *
      (MasterSheet!G:G=C111) *
      (MasterSheet!J:J&gt;0)
   )
)</f>
        <v>immuneel</v>
      </c>
      <c r="N111" s="6"/>
    </row>
    <row r="112" spans="1:14" x14ac:dyDescent="0.25">
      <c r="A112" s="6" t="str">
        <v>EED115898</v>
      </c>
      <c r="B112" s="7">
        <v>45818</v>
      </c>
      <c r="C112" s="6">
        <v>300529</v>
      </c>
      <c r="D112" s="6">
        <f>_xlfn.XLOOKUP(C112,MasterSheet!G:G,MasterSheet!E:E)</f>
        <v>72.8</v>
      </c>
      <c r="E112" s="55">
        <f>SUMIFS(MasterSheet!I:I, MasterSheet!B:B, A112, MasterSheet!D:D, B112, MasterSheet!G:G, C112)</f>
        <v>1</v>
      </c>
      <c r="F112" s="55">
        <f t="shared" si="3"/>
        <v>72.8</v>
      </c>
      <c r="G112" s="62">
        <f>SUMIFS(MasterSheet!J:J, MasterSheet!B:B, A112, MasterSheet!D:D, B112, MasterSheet!G:G, C112)</f>
        <v>1</v>
      </c>
      <c r="H112" s="62">
        <f t="shared" si="4"/>
        <v>72.8</v>
      </c>
      <c r="I112" s="64">
        <f>SUMIFS(MasterSheet!K:K, MasterSheet!B:B, A112, MasterSheet!D:D, B112, MasterSheet!G:G, C112)</f>
        <v>0</v>
      </c>
      <c r="J112" s="64">
        <f t="shared" si="5"/>
        <v>0</v>
      </c>
      <c r="K112" s="6" t="str">
        <f>VLOOKUP(C112,MasterSheet!G:T,14,)</f>
        <v>BioLegend</v>
      </c>
      <c r="L112" s="6" t="str">
        <f>VLOOKUP(K112,Sheet1!A:C,3,)</f>
        <v>DOLLAR</v>
      </c>
      <c r="M112" s="6" t="str" cm="1">
        <f t="array" ref="M112">_xlfn.TEXTJOIN(", ", TRUE,
   _xlfn._xlws.FILTER(MasterSheet!O:O,
      (MasterSheet!B:B=A112) *
      (MasterSheet!D:D=B112) *
      (MasterSheet!G:G=C112) *
      (MasterSheet!J:J&gt;0)
   )
)</f>
        <v>ICGEB</v>
      </c>
      <c r="N112" s="6"/>
    </row>
    <row r="113" spans="1:14" x14ac:dyDescent="0.25">
      <c r="A113" s="6" t="str">
        <v>EED115898</v>
      </c>
      <c r="B113" s="7">
        <v>45818</v>
      </c>
      <c r="C113" s="6">
        <v>300925</v>
      </c>
      <c r="D113" s="6">
        <f>_xlfn.XLOOKUP(C113,MasterSheet!G:G,MasterSheet!E:E)</f>
        <v>99.25</v>
      </c>
      <c r="E113" s="55">
        <f>SUMIFS(MasterSheet!I:I, MasterSheet!B:B, A113, MasterSheet!D:D, B113, MasterSheet!G:G, C113)</f>
        <v>1</v>
      </c>
      <c r="F113" s="55">
        <f t="shared" si="3"/>
        <v>99.25</v>
      </c>
      <c r="G113" s="62">
        <f>SUMIFS(MasterSheet!J:J, MasterSheet!B:B, A113, MasterSheet!D:D, B113, MasterSheet!G:G, C113)</f>
        <v>1</v>
      </c>
      <c r="H113" s="62">
        <f t="shared" si="4"/>
        <v>99.25</v>
      </c>
      <c r="I113" s="64">
        <f>SUMIFS(MasterSheet!K:K, MasterSheet!B:B, A113, MasterSheet!D:D, B113, MasterSheet!G:G, C113)</f>
        <v>0</v>
      </c>
      <c r="J113" s="64">
        <f t="shared" si="5"/>
        <v>0</v>
      </c>
      <c r="K113" s="6" t="str">
        <f>VLOOKUP(C113,MasterSheet!G:T,14,)</f>
        <v>BioLegend</v>
      </c>
      <c r="L113" s="6" t="str">
        <f>VLOOKUP(K113,Sheet1!A:C,3,)</f>
        <v>DOLLAR</v>
      </c>
      <c r="M113" s="6" t="str" cm="1">
        <f t="array" ref="M113">_xlfn.TEXTJOIN(", ", TRUE,
   _xlfn._xlws.FILTER(MasterSheet!O:O,
      (MasterSheet!B:B=A113) *
      (MasterSheet!D:D=B113) *
      (MasterSheet!G:G=C113) *
      (MasterSheet!J:J&gt;0)
   )
)</f>
        <v>ICGEB</v>
      </c>
      <c r="N113" s="6"/>
    </row>
    <row r="114" spans="1:14" x14ac:dyDescent="0.25">
      <c r="A114" s="6" t="str">
        <v>EED115898</v>
      </c>
      <c r="B114" s="7">
        <v>45818</v>
      </c>
      <c r="C114" s="6">
        <v>301820</v>
      </c>
      <c r="D114" s="6">
        <f>_xlfn.XLOOKUP(C114,MasterSheet!G:G,MasterSheet!E:E)</f>
        <v>204.4</v>
      </c>
      <c r="E114" s="55">
        <f>SUMIFS(MasterSheet!I:I, MasterSheet!B:B, A114, MasterSheet!D:D, B114, MasterSheet!G:G, C114)</f>
        <v>1</v>
      </c>
      <c r="F114" s="55">
        <f t="shared" si="3"/>
        <v>204.4</v>
      </c>
      <c r="G114" s="62">
        <f>SUMIFS(MasterSheet!J:J, MasterSheet!B:B, A114, MasterSheet!D:D, B114, MasterSheet!G:G, C114)</f>
        <v>1</v>
      </c>
      <c r="H114" s="62">
        <f t="shared" si="4"/>
        <v>204.4</v>
      </c>
      <c r="I114" s="64">
        <f>SUMIFS(MasterSheet!K:K, MasterSheet!B:B, A114, MasterSheet!D:D, B114, MasterSheet!G:G, C114)</f>
        <v>0</v>
      </c>
      <c r="J114" s="64">
        <f t="shared" si="5"/>
        <v>0</v>
      </c>
      <c r="K114" s="6" t="str">
        <f>VLOOKUP(C114,MasterSheet!G:T,14,)</f>
        <v>BioLegend</v>
      </c>
      <c r="L114" s="6" t="str">
        <f>VLOOKUP(K114,Sheet1!A:C,3,)</f>
        <v>DOLLAR</v>
      </c>
      <c r="M114" s="6" t="str" cm="1">
        <f t="array" ref="M114">_xlfn.TEXTJOIN(", ", TRUE,
   _xlfn._xlws.FILTER(MasterSheet!O:O,
      (MasterSheet!B:B=A114) *
      (MasterSheet!D:D=B114) *
      (MasterSheet!G:G=C114) *
      (MasterSheet!J:J&gt;0)
   )
)</f>
        <v>Micro Vapi</v>
      </c>
      <c r="N114" s="6"/>
    </row>
    <row r="115" spans="1:14" x14ac:dyDescent="0.25">
      <c r="A115" s="6" t="str">
        <v>EED115898</v>
      </c>
      <c r="B115" s="7">
        <v>45818</v>
      </c>
      <c r="C115" s="6">
        <v>302011</v>
      </c>
      <c r="D115" s="6">
        <f>_xlfn.XLOOKUP(C115,MasterSheet!G:G,MasterSheet!E:E)</f>
        <v>92.4</v>
      </c>
      <c r="E115" s="55">
        <f>SUMIFS(MasterSheet!I:I, MasterSheet!B:B, A115, MasterSheet!D:D, B115, MasterSheet!G:G, C115)</f>
        <v>1</v>
      </c>
      <c r="F115" s="55">
        <f t="shared" si="3"/>
        <v>92.4</v>
      </c>
      <c r="G115" s="62">
        <f>SUMIFS(MasterSheet!J:J, MasterSheet!B:B, A115, MasterSheet!D:D, B115, MasterSheet!G:G, C115)</f>
        <v>1</v>
      </c>
      <c r="H115" s="62">
        <f t="shared" si="4"/>
        <v>92.4</v>
      </c>
      <c r="I115" s="64">
        <f>SUMIFS(MasterSheet!K:K, MasterSheet!B:B, A115, MasterSheet!D:D, B115, MasterSheet!G:G, C115)</f>
        <v>0</v>
      </c>
      <c r="J115" s="64">
        <f t="shared" si="5"/>
        <v>0</v>
      </c>
      <c r="K115" s="6" t="str">
        <f>VLOOKUP(C115,MasterSheet!G:T,14,)</f>
        <v>BioLegend</v>
      </c>
      <c r="L115" s="6" t="str">
        <f>VLOOKUP(K115,Sheet1!A:C,3,)</f>
        <v>DOLLAR</v>
      </c>
      <c r="M115" s="6" t="str" cm="1">
        <f t="array" ref="M115">_xlfn.TEXTJOIN(", ", TRUE,
   _xlfn._xlws.FILTER(MasterSheet!O:O,
      (MasterSheet!B:B=A115) *
      (MasterSheet!D:D=B115) *
      (MasterSheet!G:G=C115) *
      (MasterSheet!J:J&gt;0)
   )
)</f>
        <v>Lifechem India</v>
      </c>
      <c r="N115" s="6"/>
    </row>
    <row r="116" spans="1:14" x14ac:dyDescent="0.25">
      <c r="A116" s="6" t="str">
        <v>EED115898</v>
      </c>
      <c r="B116" s="7">
        <v>45818</v>
      </c>
      <c r="C116" s="6">
        <v>302048</v>
      </c>
      <c r="D116" s="6">
        <f>_xlfn.XLOOKUP(C116,MasterSheet!G:G,MasterSheet!E:E)</f>
        <v>282</v>
      </c>
      <c r="E116" s="55">
        <f>SUMIFS(MasterSheet!I:I, MasterSheet!B:B, A116, MasterSheet!D:D, B116, MasterSheet!G:G, C116)</f>
        <v>1</v>
      </c>
      <c r="F116" s="55">
        <f t="shared" si="3"/>
        <v>282</v>
      </c>
      <c r="G116" s="62">
        <f>SUMIFS(MasterSheet!J:J, MasterSheet!B:B, A116, MasterSheet!D:D, B116, MasterSheet!G:G, C116)</f>
        <v>1</v>
      </c>
      <c r="H116" s="62">
        <f t="shared" si="4"/>
        <v>282</v>
      </c>
      <c r="I116" s="64">
        <f>SUMIFS(MasterSheet!K:K, MasterSheet!B:B, A116, MasterSheet!D:D, B116, MasterSheet!G:G, C116)</f>
        <v>0</v>
      </c>
      <c r="J116" s="64">
        <f t="shared" si="5"/>
        <v>0</v>
      </c>
      <c r="K116" s="6" t="str">
        <f>VLOOKUP(C116,MasterSheet!G:T,14,)</f>
        <v>BioLegend</v>
      </c>
      <c r="L116" s="6" t="str">
        <f>VLOOKUP(K116,Sheet1!A:C,3,)</f>
        <v>DOLLAR</v>
      </c>
      <c r="M116" s="6" t="str" cm="1">
        <f t="array" ref="M116">_xlfn.TEXTJOIN(", ", TRUE,
   _xlfn._xlws.FILTER(MasterSheet!O:O,
      (MasterSheet!B:B=A116) *
      (MasterSheet!D:D=B116) *
      (MasterSheet!G:G=C116) *
      (MasterSheet!J:J&gt;0)
   )
)</f>
        <v>Micro Vapi</v>
      </c>
      <c r="N116" s="6"/>
    </row>
    <row r="117" spans="1:14" x14ac:dyDescent="0.25">
      <c r="A117" s="6" t="str">
        <v>EED115898</v>
      </c>
      <c r="B117" s="7">
        <v>45818</v>
      </c>
      <c r="C117" s="6">
        <v>302244</v>
      </c>
      <c r="D117" s="6">
        <f>_xlfn.XLOOKUP(C117,MasterSheet!G:G,MasterSheet!E:E)</f>
        <v>318</v>
      </c>
      <c r="E117" s="55">
        <f>SUMIFS(MasterSheet!I:I, MasterSheet!B:B, A117, MasterSheet!D:D, B117, MasterSheet!G:G, C117)</f>
        <v>1</v>
      </c>
      <c r="F117" s="55">
        <f t="shared" si="3"/>
        <v>318</v>
      </c>
      <c r="G117" s="62">
        <f>SUMIFS(MasterSheet!J:J, MasterSheet!B:B, A117, MasterSheet!D:D, B117, MasterSheet!G:G, C117)</f>
        <v>1</v>
      </c>
      <c r="H117" s="62">
        <f t="shared" si="4"/>
        <v>318</v>
      </c>
      <c r="I117" s="64">
        <f>SUMIFS(MasterSheet!K:K, MasterSheet!B:B, A117, MasterSheet!D:D, B117, MasterSheet!G:G, C117)</f>
        <v>0</v>
      </c>
      <c r="J117" s="64">
        <f t="shared" si="5"/>
        <v>0</v>
      </c>
      <c r="K117" s="6" t="str">
        <f>VLOOKUP(C117,MasterSheet!G:T,14,)</f>
        <v>BioLegend</v>
      </c>
      <c r="L117" s="6" t="str">
        <f>VLOOKUP(K117,Sheet1!A:C,3,)</f>
        <v>DOLLAR</v>
      </c>
      <c r="M117" s="6" t="str" cm="1">
        <f t="array" ref="M117">_xlfn.TEXTJOIN(", ", TRUE,
   _xlfn._xlws.FILTER(MasterSheet!O:O,
      (MasterSheet!B:B=A117) *
      (MasterSheet!D:D=B117) *
      (MasterSheet!G:G=C117) *
      (MasterSheet!J:J&gt;0)
   )
)</f>
        <v>Micro Vapi</v>
      </c>
      <c r="N117" s="6"/>
    </row>
    <row r="118" spans="1:14" x14ac:dyDescent="0.25">
      <c r="A118" s="6" t="str">
        <v>EED115898</v>
      </c>
      <c r="B118" s="7">
        <v>45818</v>
      </c>
      <c r="C118" s="6">
        <v>302610</v>
      </c>
      <c r="D118" s="6">
        <f>_xlfn.XLOOKUP(C118,MasterSheet!G:G,MasterSheet!E:E)</f>
        <v>71.5</v>
      </c>
      <c r="E118" s="55">
        <f>SUMIFS(MasterSheet!I:I, MasterSheet!B:B, A118, MasterSheet!D:D, B118, MasterSheet!G:G, C118)</f>
        <v>1</v>
      </c>
      <c r="F118" s="55">
        <f t="shared" si="3"/>
        <v>71.5</v>
      </c>
      <c r="G118" s="62">
        <f>SUMIFS(MasterSheet!J:J, MasterSheet!B:B, A118, MasterSheet!D:D, B118, MasterSheet!G:G, C118)</f>
        <v>1</v>
      </c>
      <c r="H118" s="62">
        <f t="shared" si="4"/>
        <v>71.5</v>
      </c>
      <c r="I118" s="64">
        <f>SUMIFS(MasterSheet!K:K, MasterSheet!B:B, A118, MasterSheet!D:D, B118, MasterSheet!G:G, C118)</f>
        <v>0</v>
      </c>
      <c r="J118" s="64">
        <f t="shared" si="5"/>
        <v>0</v>
      </c>
      <c r="K118" s="6" t="str">
        <f>VLOOKUP(C118,MasterSheet!G:T,14,)</f>
        <v>BioLegend</v>
      </c>
      <c r="L118" s="6" t="str">
        <f>VLOOKUP(K118,Sheet1!A:C,3,)</f>
        <v>DOLLAR</v>
      </c>
      <c r="M118" s="6" t="str" cm="1">
        <f t="array" ref="M118">_xlfn.TEXTJOIN(", ", TRUE,
   _xlfn._xlws.FILTER(MasterSheet!O:O,
      (MasterSheet!B:B=A118) *
      (MasterSheet!D:D=B118) *
      (MasterSheet!G:G=C118) *
      (MasterSheet!J:J&gt;0)
   )
)</f>
        <v>ICGEB</v>
      </c>
      <c r="N118" s="6"/>
    </row>
    <row r="119" spans="1:14" x14ac:dyDescent="0.25">
      <c r="A119" s="6" t="str">
        <v>EED115898</v>
      </c>
      <c r="B119" s="7">
        <v>45818</v>
      </c>
      <c r="C119" s="6">
        <v>302902</v>
      </c>
      <c r="D119" s="6">
        <f>_xlfn.XLOOKUP(C119,MasterSheet!G:G,MasterSheet!E:E)</f>
        <v>33.33</v>
      </c>
      <c r="E119" s="55">
        <f>SUMIFS(MasterSheet!I:I, MasterSheet!B:B, A119, MasterSheet!D:D, B119, MasterSheet!G:G, C119)</f>
        <v>3</v>
      </c>
      <c r="F119" s="55">
        <f t="shared" si="3"/>
        <v>99.99</v>
      </c>
      <c r="G119" s="62">
        <f>SUMIFS(MasterSheet!J:J, MasterSheet!B:B, A119, MasterSheet!D:D, B119, MasterSheet!G:G, C119)</f>
        <v>3</v>
      </c>
      <c r="H119" s="62">
        <f t="shared" si="4"/>
        <v>99.99</v>
      </c>
      <c r="I119" s="64">
        <f>SUMIFS(MasterSheet!K:K, MasterSheet!B:B, A119, MasterSheet!D:D, B119, MasterSheet!G:G, C119)</f>
        <v>0</v>
      </c>
      <c r="J119" s="64">
        <f t="shared" si="5"/>
        <v>0</v>
      </c>
      <c r="K119" s="6" t="str">
        <f>VLOOKUP(C119,MasterSheet!G:T,14,)</f>
        <v>BioLegend</v>
      </c>
      <c r="L119" s="6" t="str">
        <f>VLOOKUP(K119,Sheet1!A:C,3,)</f>
        <v>DOLLAR</v>
      </c>
      <c r="M119" s="6" t="str" cm="1">
        <f t="array" ref="M119">_xlfn.TEXTJOIN(", ", TRUE,
   _xlfn._xlws.FILTER(MasterSheet!O:O,
      (MasterSheet!B:B=A119) *
      (MasterSheet!D:D=B119) *
      (MasterSheet!G:G=C119) *
      (MasterSheet!J:J&gt;0)
   )
)</f>
        <v>ICGEB, IIT BOMBEY</v>
      </c>
      <c r="N119" s="6"/>
    </row>
    <row r="120" spans="1:14" x14ac:dyDescent="0.25">
      <c r="A120" s="6" t="str">
        <v>EED115898</v>
      </c>
      <c r="B120" s="7">
        <v>45818</v>
      </c>
      <c r="C120" s="6">
        <v>303003</v>
      </c>
      <c r="D120" s="6">
        <f>_xlfn.XLOOKUP(C120,MasterSheet!G:G,MasterSheet!E:E)</f>
        <v>70</v>
      </c>
      <c r="E120" s="55">
        <f>SUMIFS(MasterSheet!I:I, MasterSheet!B:B, A120, MasterSheet!D:D, B120, MasterSheet!G:G, C120)</f>
        <v>1</v>
      </c>
      <c r="F120" s="55">
        <f t="shared" si="3"/>
        <v>70</v>
      </c>
      <c r="G120" s="62">
        <f>SUMIFS(MasterSheet!J:J, MasterSheet!B:B, A120, MasterSheet!D:D, B120, MasterSheet!G:G, C120)</f>
        <v>1</v>
      </c>
      <c r="H120" s="62">
        <f t="shared" si="4"/>
        <v>70</v>
      </c>
      <c r="I120" s="64">
        <f>SUMIFS(MasterSheet!K:K, MasterSheet!B:B, A120, MasterSheet!D:D, B120, MasterSheet!G:G, C120)</f>
        <v>0</v>
      </c>
      <c r="J120" s="64">
        <f t="shared" si="5"/>
        <v>0</v>
      </c>
      <c r="K120" s="6" t="str">
        <f>VLOOKUP(C120,MasterSheet!G:T,14,)</f>
        <v>BioLegend</v>
      </c>
      <c r="L120" s="6" t="str">
        <f>VLOOKUP(K120,Sheet1!A:C,3,)</f>
        <v>DOLLAR</v>
      </c>
      <c r="M120" s="6" t="str" cm="1">
        <f t="array" ref="M120">_xlfn.TEXTJOIN(", ", TRUE,
   _xlfn._xlws.FILTER(MasterSheet!O:O,
      (MasterSheet!B:B=A120) *
      (MasterSheet!D:D=B120) *
      (MasterSheet!G:G=C120) *
      (MasterSheet!J:J&gt;0)
   )
)</f>
        <v>Aiims</v>
      </c>
      <c r="N120" s="6"/>
    </row>
    <row r="121" spans="1:14" x14ac:dyDescent="0.25">
      <c r="A121" s="6" t="str">
        <v>EED115898</v>
      </c>
      <c r="B121" s="7">
        <v>45818</v>
      </c>
      <c r="C121" s="6">
        <v>303115</v>
      </c>
      <c r="D121" s="6">
        <f>_xlfn.XLOOKUP(C121,MasterSheet!G:G,MasterSheet!E:E)</f>
        <v>79.099999999999994</v>
      </c>
      <c r="E121" s="55">
        <f>SUMIFS(MasterSheet!I:I, MasterSheet!B:B, A121, MasterSheet!D:D, B121, MasterSheet!G:G, C121)</f>
        <v>1</v>
      </c>
      <c r="F121" s="55">
        <f t="shared" si="3"/>
        <v>79.099999999999994</v>
      </c>
      <c r="G121" s="62">
        <f>SUMIFS(MasterSheet!J:J, MasterSheet!B:B, A121, MasterSheet!D:D, B121, MasterSheet!G:G, C121)</f>
        <v>1</v>
      </c>
      <c r="H121" s="62">
        <f t="shared" si="4"/>
        <v>79.099999999999994</v>
      </c>
      <c r="I121" s="64">
        <f>SUMIFS(MasterSheet!K:K, MasterSheet!B:B, A121, MasterSheet!D:D, B121, MasterSheet!G:G, C121)</f>
        <v>0</v>
      </c>
      <c r="J121" s="64">
        <f t="shared" si="5"/>
        <v>0</v>
      </c>
      <c r="K121" s="6" t="str">
        <f>VLOOKUP(C121,MasterSheet!G:T,14,)</f>
        <v>BioLegend</v>
      </c>
      <c r="L121" s="6" t="str">
        <f>VLOOKUP(K121,Sheet1!A:C,3,)</f>
        <v>DOLLAR</v>
      </c>
      <c r="M121" s="6" t="str" cm="1">
        <f t="array" ref="M121">_xlfn.TEXTJOIN(", ", TRUE,
   _xlfn._xlws.FILTER(MasterSheet!O:O,
      (MasterSheet!B:B=A121) *
      (MasterSheet!D:D=B121) *
      (MasterSheet!G:G=C121) *
      (MasterSheet!J:J&gt;0)
   )
)</f>
        <v>Essence</v>
      </c>
      <c r="N121" s="6"/>
    </row>
    <row r="122" spans="1:14" x14ac:dyDescent="0.25">
      <c r="A122" s="6" t="str">
        <v>EED115898</v>
      </c>
      <c r="B122" s="7">
        <v>45818</v>
      </c>
      <c r="C122" s="6">
        <v>303526</v>
      </c>
      <c r="D122" s="6">
        <f>_xlfn.XLOOKUP(C122,MasterSheet!G:G,MasterSheet!E:E)</f>
        <v>285.75</v>
      </c>
      <c r="E122" s="55">
        <f>SUMIFS(MasterSheet!I:I, MasterSheet!B:B, A122, MasterSheet!D:D, B122, MasterSheet!G:G, C122)</f>
        <v>2</v>
      </c>
      <c r="F122" s="55">
        <f t="shared" si="3"/>
        <v>571.5</v>
      </c>
      <c r="G122" s="62">
        <f>SUMIFS(MasterSheet!J:J, MasterSheet!B:B, A122, MasterSheet!D:D, B122, MasterSheet!G:G, C122)</f>
        <v>2</v>
      </c>
      <c r="H122" s="62">
        <f t="shared" si="4"/>
        <v>571.5</v>
      </c>
      <c r="I122" s="64">
        <f>SUMIFS(MasterSheet!K:K, MasterSheet!B:B, A122, MasterSheet!D:D, B122, MasterSheet!G:G, C122)</f>
        <v>0</v>
      </c>
      <c r="J122" s="64">
        <f t="shared" si="5"/>
        <v>0</v>
      </c>
      <c r="K122" s="6" t="str">
        <f>VLOOKUP(C122,MasterSheet!G:T,14,)</f>
        <v>BioLegend</v>
      </c>
      <c r="L122" s="6" t="str">
        <f>VLOOKUP(K122,Sheet1!A:C,3,)</f>
        <v>DOLLAR</v>
      </c>
      <c r="M122" s="6" t="str" cm="1">
        <f t="array" ref="M122">_xlfn.TEXTJOIN(", ", TRUE,
   _xlfn._xlws.FILTER(MasterSheet!O:O,
      (MasterSheet!B:B=A122) *
      (MasterSheet!D:D=B122) *
      (MasterSheet!G:G=C122) *
      (MasterSheet!J:J&gt;0)
   )
)</f>
        <v>Micro Vapi</v>
      </c>
      <c r="N122" s="6"/>
    </row>
    <row r="123" spans="1:14" x14ac:dyDescent="0.25">
      <c r="A123" s="6" t="str">
        <v>EED115898</v>
      </c>
      <c r="B123" s="7">
        <v>45818</v>
      </c>
      <c r="C123" s="6">
        <v>304006</v>
      </c>
      <c r="D123" s="6">
        <f>_xlfn.XLOOKUP(C123,MasterSheet!G:G,MasterSheet!E:E)</f>
        <v>50.4</v>
      </c>
      <c r="E123" s="55">
        <f>SUMIFS(MasterSheet!I:I, MasterSheet!B:B, A123, MasterSheet!D:D, B123, MasterSheet!G:G, C123)</f>
        <v>1</v>
      </c>
      <c r="F123" s="55">
        <f t="shared" si="3"/>
        <v>50.4</v>
      </c>
      <c r="G123" s="62">
        <f>SUMIFS(MasterSheet!J:J, MasterSheet!B:B, A123, MasterSheet!D:D, B123, MasterSheet!G:G, C123)</f>
        <v>1</v>
      </c>
      <c r="H123" s="62">
        <f t="shared" si="4"/>
        <v>50.4</v>
      </c>
      <c r="I123" s="64">
        <f>SUMIFS(MasterSheet!K:K, MasterSheet!B:B, A123, MasterSheet!D:D, B123, MasterSheet!G:G, C123)</f>
        <v>0</v>
      </c>
      <c r="J123" s="64">
        <f t="shared" si="5"/>
        <v>0</v>
      </c>
      <c r="K123" s="6" t="str">
        <f>VLOOKUP(C123,MasterSheet!G:T,14,)</f>
        <v>BioLegend</v>
      </c>
      <c r="L123" s="6" t="str">
        <f>VLOOKUP(K123,Sheet1!A:C,3,)</f>
        <v>DOLLAR</v>
      </c>
      <c r="M123" s="6" t="str" cm="1">
        <f t="array" ref="M123">_xlfn.TEXTJOIN(", ", TRUE,
   _xlfn._xlws.FILTER(MasterSheet!O:O,
      (MasterSheet!B:B=A123) *
      (MasterSheet!D:D=B123) *
      (MasterSheet!G:G=C123) *
      (MasterSheet!J:J&gt;0)
   )
)</f>
        <v>Medlife</v>
      </c>
      <c r="N123" s="6"/>
    </row>
    <row r="124" spans="1:14" x14ac:dyDescent="0.25">
      <c r="A124" s="6" t="str">
        <v>Opening Stock</v>
      </c>
      <c r="B124" s="7">
        <v>45808</v>
      </c>
      <c r="C124" s="6">
        <v>304006</v>
      </c>
      <c r="D124" s="6">
        <f>_xlfn.XLOOKUP(C124,MasterSheet!G:G,MasterSheet!E:E)</f>
        <v>50.4</v>
      </c>
      <c r="E124" s="55">
        <f>SUMIFS(MasterSheet!I:I, MasterSheet!B:B, A124, MasterSheet!D:D, B124, MasterSheet!G:G, C124)</f>
        <v>1</v>
      </c>
      <c r="F124" s="55">
        <f t="shared" si="3"/>
        <v>50.4</v>
      </c>
      <c r="G124" s="62">
        <f>SUMIFS(MasterSheet!J:J, MasterSheet!B:B, A124, MasterSheet!D:D, B124, MasterSheet!G:G, C124)</f>
        <v>1</v>
      </c>
      <c r="H124" s="62">
        <f t="shared" si="4"/>
        <v>50.4</v>
      </c>
      <c r="I124" s="64">
        <f>SUMIFS(MasterSheet!K:K, MasterSheet!B:B, A124, MasterSheet!D:D, B124, MasterSheet!G:G, C124)</f>
        <v>0</v>
      </c>
      <c r="J124" s="64">
        <f t="shared" si="5"/>
        <v>0</v>
      </c>
      <c r="K124" s="6" t="str">
        <f>VLOOKUP(C124,MasterSheet!G:T,14,)</f>
        <v>BioLegend</v>
      </c>
      <c r="L124" s="6" t="str">
        <f>VLOOKUP(K124,Sheet1!A:C,3,)</f>
        <v>DOLLAR</v>
      </c>
      <c r="M124" s="6" t="str" cm="1">
        <f t="array" ref="M124">_xlfn.TEXTJOIN(", ", TRUE,
   _xlfn._xlws.FILTER(MasterSheet!O:O,
      (MasterSheet!B:B=A124) *
      (MasterSheet!D:D=B124) *
      (MasterSheet!G:G=C124) *
      (MasterSheet!J:J&gt;0)
   )
)</f>
        <v>RG SONS</v>
      </c>
      <c r="N124" s="6"/>
    </row>
    <row r="125" spans="1:14" x14ac:dyDescent="0.25">
      <c r="A125" s="6" t="str">
        <v>EED115898</v>
      </c>
      <c r="B125" s="7">
        <v>45818</v>
      </c>
      <c r="C125" s="6">
        <v>304242</v>
      </c>
      <c r="D125" s="6">
        <f>_xlfn.XLOOKUP(C125,MasterSheet!G:G,MasterSheet!E:E)</f>
        <v>91.65</v>
      </c>
      <c r="E125" s="55">
        <f>SUMIFS(MasterSheet!I:I, MasterSheet!B:B, A125, MasterSheet!D:D, B125, MasterSheet!G:G, C125)</f>
        <v>1</v>
      </c>
      <c r="F125" s="55">
        <f t="shared" si="3"/>
        <v>91.65</v>
      </c>
      <c r="G125" s="62">
        <f>SUMIFS(MasterSheet!J:J, MasterSheet!B:B, A125, MasterSheet!D:D, B125, MasterSheet!G:G, C125)</f>
        <v>1</v>
      </c>
      <c r="H125" s="62">
        <f t="shared" si="4"/>
        <v>91.65</v>
      </c>
      <c r="I125" s="64">
        <f>SUMIFS(MasterSheet!K:K, MasterSheet!B:B, A125, MasterSheet!D:D, B125, MasterSheet!G:G, C125)</f>
        <v>0</v>
      </c>
      <c r="J125" s="64">
        <f t="shared" si="5"/>
        <v>0</v>
      </c>
      <c r="K125" s="6" t="str">
        <f>VLOOKUP(C125,MasterSheet!G:T,14,)</f>
        <v>BioLegend</v>
      </c>
      <c r="L125" s="6" t="str">
        <f>VLOOKUP(K125,Sheet1!A:C,3,)</f>
        <v>DOLLAR</v>
      </c>
      <c r="M125" s="6" t="str" cm="1">
        <f t="array" ref="M125">_xlfn.TEXTJOIN(", ", TRUE,
   _xlfn._xlws.FILTER(MasterSheet!O:O,
      (MasterSheet!B:B=A125) *
      (MasterSheet!D:D=B125) *
      (MasterSheet!G:G=C125) *
      (MasterSheet!J:J&gt;0)
   )
)</f>
        <v>ICGEB</v>
      </c>
      <c r="N125" s="6"/>
    </row>
    <row r="126" spans="1:14" x14ac:dyDescent="0.25">
      <c r="A126" s="6" t="str">
        <v>EED115898</v>
      </c>
      <c r="B126" s="7">
        <v>45818</v>
      </c>
      <c r="C126" s="6">
        <v>305623</v>
      </c>
      <c r="D126" s="6">
        <f>_xlfn.XLOOKUP(C126,MasterSheet!G:G,MasterSheet!E:E)</f>
        <v>133</v>
      </c>
      <c r="E126" s="55">
        <f>SUMIFS(MasterSheet!I:I, MasterSheet!B:B, A126, MasterSheet!D:D, B126, MasterSheet!G:G, C126)</f>
        <v>1</v>
      </c>
      <c r="F126" s="55">
        <f t="shared" si="3"/>
        <v>133</v>
      </c>
      <c r="G126" s="62">
        <f>SUMIFS(MasterSheet!J:J, MasterSheet!B:B, A126, MasterSheet!D:D, B126, MasterSheet!G:G, C126)</f>
        <v>1</v>
      </c>
      <c r="H126" s="62">
        <f t="shared" si="4"/>
        <v>133</v>
      </c>
      <c r="I126" s="64">
        <f>SUMIFS(MasterSheet!K:K, MasterSheet!B:B, A126, MasterSheet!D:D, B126, MasterSheet!G:G, C126)</f>
        <v>0</v>
      </c>
      <c r="J126" s="64">
        <f t="shared" si="5"/>
        <v>0</v>
      </c>
      <c r="K126" s="6" t="str">
        <f>VLOOKUP(C126,MasterSheet!G:T,14,)</f>
        <v>BioLegend</v>
      </c>
      <c r="L126" s="6" t="str">
        <f>VLOOKUP(K126,Sheet1!A:C,3,)</f>
        <v>DOLLAR</v>
      </c>
      <c r="M126" s="6" t="str" cm="1">
        <f t="array" ref="M126">_xlfn.TEXTJOIN(", ", TRUE,
   _xlfn._xlws.FILTER(MasterSheet!O:O,
      (MasterSheet!B:B=A126) *
      (MasterSheet!D:D=B126) *
      (MasterSheet!G:G=C126) *
      (MasterSheet!J:J&gt;0)
   )
)</f>
        <v>ICGEB</v>
      </c>
      <c r="N126" s="6"/>
    </row>
    <row r="127" spans="1:14" x14ac:dyDescent="0.25">
      <c r="A127" s="6" t="str">
        <v>EED115898</v>
      </c>
      <c r="B127" s="7">
        <v>45818</v>
      </c>
      <c r="C127" s="6">
        <v>306742</v>
      </c>
      <c r="D127" s="6">
        <f>_xlfn.XLOOKUP(C127,MasterSheet!G:G,MasterSheet!E:E)</f>
        <v>326.25</v>
      </c>
      <c r="E127" s="55">
        <f>SUMIFS(MasterSheet!I:I, MasterSheet!B:B, A127, MasterSheet!D:D, B127, MasterSheet!G:G, C127)</f>
        <v>2</v>
      </c>
      <c r="F127" s="55">
        <f t="shared" si="3"/>
        <v>652.5</v>
      </c>
      <c r="G127" s="62">
        <f>SUMIFS(MasterSheet!J:J, MasterSheet!B:B, A127, MasterSheet!D:D, B127, MasterSheet!G:G, C127)</f>
        <v>2</v>
      </c>
      <c r="H127" s="62">
        <f t="shared" si="4"/>
        <v>652.5</v>
      </c>
      <c r="I127" s="64">
        <f>SUMIFS(MasterSheet!K:K, MasterSheet!B:B, A127, MasterSheet!D:D, B127, MasterSheet!G:G, C127)</f>
        <v>0</v>
      </c>
      <c r="J127" s="64">
        <f t="shared" si="5"/>
        <v>0</v>
      </c>
      <c r="K127" s="6" t="str">
        <f>VLOOKUP(C127,MasterSheet!G:T,14,)</f>
        <v>BioLegend</v>
      </c>
      <c r="L127" s="6" t="str">
        <f>VLOOKUP(K127,Sheet1!A:C,3,)</f>
        <v>DOLLAR</v>
      </c>
      <c r="M127" s="6" t="str" cm="1">
        <f t="array" ref="M127">_xlfn.TEXTJOIN(", ", TRUE,
   _xlfn._xlws.FILTER(MasterSheet!O:O,
      (MasterSheet!B:B=A127) *
      (MasterSheet!D:D=B127) *
      (MasterSheet!G:G=C127) *
      (MasterSheet!J:J&gt;0)
   )
)</f>
        <v>immuneel</v>
      </c>
      <c r="N127" s="6"/>
    </row>
    <row r="128" spans="1:14" x14ac:dyDescent="0.25">
      <c r="A128" s="6" t="str">
        <v>EED115898</v>
      </c>
      <c r="B128" s="7">
        <v>45818</v>
      </c>
      <c r="C128" s="6">
        <v>307627</v>
      </c>
      <c r="D128" s="6">
        <f>_xlfn.XLOOKUP(C128,MasterSheet!G:G,MasterSheet!E:E)</f>
        <v>100.1</v>
      </c>
      <c r="E128" s="55">
        <f>SUMIFS(MasterSheet!I:I, MasterSheet!B:B, A128, MasterSheet!D:D, B128, MasterSheet!G:G, C128)</f>
        <v>1</v>
      </c>
      <c r="F128" s="55">
        <f t="shared" si="3"/>
        <v>100.1</v>
      </c>
      <c r="G128" s="62">
        <f>SUMIFS(MasterSheet!J:J, MasterSheet!B:B, A128, MasterSheet!D:D, B128, MasterSheet!G:G, C128)</f>
        <v>1</v>
      </c>
      <c r="H128" s="62">
        <f t="shared" si="4"/>
        <v>100.1</v>
      </c>
      <c r="I128" s="64">
        <f>SUMIFS(MasterSheet!K:K, MasterSheet!B:B, A128, MasterSheet!D:D, B128, MasterSheet!G:G, C128)</f>
        <v>0</v>
      </c>
      <c r="J128" s="64">
        <f t="shared" si="5"/>
        <v>0</v>
      </c>
      <c r="K128" s="6" t="str">
        <f>VLOOKUP(C128,MasterSheet!G:T,14,)</f>
        <v>BioLegend</v>
      </c>
      <c r="L128" s="6" t="str">
        <f>VLOOKUP(K128,Sheet1!A:C,3,)</f>
        <v>DOLLAR</v>
      </c>
      <c r="M128" s="6" t="str" cm="1">
        <f t="array" ref="M128">_xlfn.TEXTJOIN(", ", TRUE,
   _xlfn._xlws.FILTER(MasterSheet!O:O,
      (MasterSheet!B:B=A128) *
      (MasterSheet!D:D=B128) *
      (MasterSheet!G:G=C128) *
      (MasterSheet!J:J&gt;0)
   )
)</f>
        <v>Essence</v>
      </c>
      <c r="N128" s="6"/>
    </row>
    <row r="129" spans="1:14" x14ac:dyDescent="0.25">
      <c r="A129" s="6" t="str">
        <v>EED115898</v>
      </c>
      <c r="B129" s="7">
        <v>45818</v>
      </c>
      <c r="C129" s="6">
        <v>308102</v>
      </c>
      <c r="D129" s="6">
        <f>_xlfn.XLOOKUP(C129,MasterSheet!G:G,MasterSheet!E:E)</f>
        <v>144.19999999999999</v>
      </c>
      <c r="E129" s="55">
        <f>SUMIFS(MasterSheet!I:I, MasterSheet!B:B, A129, MasterSheet!D:D, B129, MasterSheet!G:G, C129)</f>
        <v>1</v>
      </c>
      <c r="F129" s="55">
        <f t="shared" si="3"/>
        <v>144.19999999999999</v>
      </c>
      <c r="G129" s="62">
        <f>SUMIFS(MasterSheet!J:J, MasterSheet!B:B, A129, MasterSheet!D:D, B129, MasterSheet!G:G, C129)</f>
        <v>1</v>
      </c>
      <c r="H129" s="62">
        <f t="shared" si="4"/>
        <v>144.19999999999999</v>
      </c>
      <c r="I129" s="64">
        <f>SUMIFS(MasterSheet!K:K, MasterSheet!B:B, A129, MasterSheet!D:D, B129, MasterSheet!G:G, C129)</f>
        <v>0</v>
      </c>
      <c r="J129" s="64">
        <f t="shared" si="5"/>
        <v>0</v>
      </c>
      <c r="K129" s="6" t="str">
        <f>VLOOKUP(C129,MasterSheet!G:T,14,)</f>
        <v>BioLegend</v>
      </c>
      <c r="L129" s="6" t="str">
        <f>VLOOKUP(K129,Sheet1!A:C,3,)</f>
        <v>DOLLAR</v>
      </c>
      <c r="M129" s="6" t="str" cm="1">
        <f t="array" ref="M129">_xlfn.TEXTJOIN(", ", TRUE,
   _xlfn._xlws.FILTER(MasterSheet!O:O,
      (MasterSheet!B:B=A129) *
      (MasterSheet!D:D=B129) *
      (MasterSheet!G:G=C129) *
      (MasterSheet!J:J&gt;0)
   )
)</f>
        <v>RG SONS</v>
      </c>
      <c r="N129" s="6"/>
    </row>
    <row r="130" spans="1:14" x14ac:dyDescent="0.25">
      <c r="A130" s="6" t="str">
        <v>EED115898</v>
      </c>
      <c r="B130" s="7">
        <v>45818</v>
      </c>
      <c r="C130" s="6">
        <v>308104</v>
      </c>
      <c r="D130" s="6">
        <f>_xlfn.XLOOKUP(C130,MasterSheet!G:G,MasterSheet!E:E)</f>
        <v>180.6</v>
      </c>
      <c r="E130" s="55">
        <f>SUMIFS(MasterSheet!I:I, MasterSheet!B:B, A130, MasterSheet!D:D, B130, MasterSheet!G:G, C130)</f>
        <v>1</v>
      </c>
      <c r="F130" s="55">
        <f t="shared" si="3"/>
        <v>180.6</v>
      </c>
      <c r="G130" s="62">
        <f>SUMIFS(MasterSheet!J:J, MasterSheet!B:B, A130, MasterSheet!D:D, B130, MasterSheet!G:G, C130)</f>
        <v>1</v>
      </c>
      <c r="H130" s="62">
        <f t="shared" si="4"/>
        <v>180.6</v>
      </c>
      <c r="I130" s="64">
        <f>SUMIFS(MasterSheet!K:K, MasterSheet!B:B, A130, MasterSheet!D:D, B130, MasterSheet!G:G, C130)</f>
        <v>0</v>
      </c>
      <c r="J130" s="64">
        <f t="shared" si="5"/>
        <v>0</v>
      </c>
      <c r="K130" s="6" t="str">
        <f>VLOOKUP(C130,MasterSheet!G:T,14,)</f>
        <v>BioLegend</v>
      </c>
      <c r="L130" s="6" t="str">
        <f>VLOOKUP(K130,Sheet1!A:C,3,)</f>
        <v>DOLLAR</v>
      </c>
      <c r="M130" s="6" t="str" cm="1">
        <f t="array" ref="M130">_xlfn.TEXTJOIN(", ", TRUE,
   _xlfn._xlws.FILTER(MasterSheet!O:O,
      (MasterSheet!B:B=A130) *
      (MasterSheet!D:D=B130) *
      (MasterSheet!G:G=C130) *
      (MasterSheet!J:J&gt;0)
   )
)</f>
        <v>RG SONS</v>
      </c>
      <c r="N130" s="6"/>
    </row>
    <row r="131" spans="1:14" x14ac:dyDescent="0.25">
      <c r="A131" s="6" t="str">
        <v>EED115898</v>
      </c>
      <c r="B131" s="7">
        <v>45818</v>
      </c>
      <c r="C131" s="6">
        <v>310906</v>
      </c>
      <c r="D131" s="6">
        <f>_xlfn.XLOOKUP(C131,MasterSheet!G:G,MasterSheet!E:E)</f>
        <v>100.1</v>
      </c>
      <c r="E131" s="55">
        <f>SUMIFS(MasterSheet!I:I, MasterSheet!B:B, A131, MasterSheet!D:D, B131, MasterSheet!G:G, C131)</f>
        <v>1</v>
      </c>
      <c r="F131" s="55">
        <f t="shared" ref="F131:F194" si="6">D131*E131</f>
        <v>100.1</v>
      </c>
      <c r="G131" s="62">
        <f>SUMIFS(MasterSheet!J:J, MasterSheet!B:B, A131, MasterSheet!D:D, B131, MasterSheet!G:G, C131)</f>
        <v>1</v>
      </c>
      <c r="H131" s="62">
        <f t="shared" ref="H131:H194" si="7">G131*D131</f>
        <v>100.1</v>
      </c>
      <c r="I131" s="64">
        <f>SUMIFS(MasterSheet!K:K, MasterSheet!B:B, A131, MasterSheet!D:D, B131, MasterSheet!G:G, C131)</f>
        <v>0</v>
      </c>
      <c r="J131" s="64">
        <f t="shared" ref="J131:J194" si="8">I131*D131</f>
        <v>0</v>
      </c>
      <c r="K131" s="6" t="str">
        <f>VLOOKUP(C131,MasterSheet!G:T,14,)</f>
        <v>BioLegend</v>
      </c>
      <c r="L131" s="6" t="str">
        <f>VLOOKUP(K131,Sheet1!A:C,3,)</f>
        <v>DOLLAR</v>
      </c>
      <c r="M131" s="6" t="str" cm="1">
        <f t="array" ref="M131">_xlfn.TEXTJOIN(", ", TRUE,
   _xlfn._xlws.FILTER(MasterSheet!O:O,
      (MasterSheet!B:B=A131) *
      (MasterSheet!D:D=B131) *
      (MasterSheet!G:G=C131) *
      (MasterSheet!J:J&gt;0)
   )
)</f>
        <v>RG SONS</v>
      </c>
      <c r="N131" s="6"/>
    </row>
    <row r="132" spans="1:14" x14ac:dyDescent="0.25">
      <c r="A132" s="6" t="str">
        <v>EED115898</v>
      </c>
      <c r="B132" s="7">
        <v>45818</v>
      </c>
      <c r="C132" s="6">
        <v>315809</v>
      </c>
      <c r="D132" s="6">
        <f>_xlfn.XLOOKUP(C132,MasterSheet!G:G,MasterSheet!E:E)</f>
        <v>115.5</v>
      </c>
      <c r="E132" s="55">
        <f>SUMIFS(MasterSheet!I:I, MasterSheet!B:B, A132, MasterSheet!D:D, B132, MasterSheet!G:G, C132)</f>
        <v>1</v>
      </c>
      <c r="F132" s="55">
        <f t="shared" si="6"/>
        <v>115.5</v>
      </c>
      <c r="G132" s="62">
        <f>SUMIFS(MasterSheet!J:J, MasterSheet!B:B, A132, MasterSheet!D:D, B132, MasterSheet!G:G, C132)</f>
        <v>1</v>
      </c>
      <c r="H132" s="62">
        <f t="shared" si="7"/>
        <v>115.5</v>
      </c>
      <c r="I132" s="64">
        <f>SUMIFS(MasterSheet!K:K, MasterSheet!B:B, A132, MasterSheet!D:D, B132, MasterSheet!G:G, C132)</f>
        <v>0</v>
      </c>
      <c r="J132" s="64">
        <f t="shared" si="8"/>
        <v>0</v>
      </c>
      <c r="K132" s="6" t="str">
        <f>VLOOKUP(C132,MasterSheet!G:T,14,)</f>
        <v>BioLegend</v>
      </c>
      <c r="L132" s="6" t="str">
        <f>VLOOKUP(K132,Sheet1!A:C,3,)</f>
        <v>DOLLAR</v>
      </c>
      <c r="M132" s="6" t="str" cm="1">
        <f t="array" ref="M132">_xlfn.TEXTJOIN(", ", TRUE,
   _xlfn._xlws.FILTER(MasterSheet!O:O,
      (MasterSheet!B:B=A132) *
      (MasterSheet!D:D=B132) *
      (MasterSheet!G:G=C132) *
      (MasterSheet!J:J&gt;0)
   )
)</f>
        <v>Lifechem India</v>
      </c>
      <c r="N132" s="6"/>
    </row>
    <row r="133" spans="1:14" x14ac:dyDescent="0.25">
      <c r="A133" s="6" t="str">
        <v>EED115898</v>
      </c>
      <c r="B133" s="7">
        <v>45818</v>
      </c>
      <c r="C133" s="6">
        <v>317302</v>
      </c>
      <c r="D133" s="6">
        <f>_xlfn.XLOOKUP(C133,MasterSheet!G:G,MasterSheet!E:E)</f>
        <v>35.75</v>
      </c>
      <c r="E133" s="55">
        <f>SUMIFS(MasterSheet!I:I, MasterSheet!B:B, A133, MasterSheet!D:D, B133, MasterSheet!G:G, C133)</f>
        <v>1</v>
      </c>
      <c r="F133" s="55">
        <f t="shared" si="6"/>
        <v>35.75</v>
      </c>
      <c r="G133" s="62">
        <f>SUMIFS(MasterSheet!J:J, MasterSheet!B:B, A133, MasterSheet!D:D, B133, MasterSheet!G:G, C133)</f>
        <v>1</v>
      </c>
      <c r="H133" s="62">
        <f t="shared" si="7"/>
        <v>35.75</v>
      </c>
      <c r="I133" s="64">
        <f>SUMIFS(MasterSheet!K:K, MasterSheet!B:B, A133, MasterSheet!D:D, B133, MasterSheet!G:G, C133)</f>
        <v>0</v>
      </c>
      <c r="J133" s="64">
        <f t="shared" si="8"/>
        <v>0</v>
      </c>
      <c r="K133" s="6" t="str">
        <f>VLOOKUP(C133,MasterSheet!G:T,14,)</f>
        <v>BioLegend</v>
      </c>
      <c r="L133" s="6" t="str">
        <f>VLOOKUP(K133,Sheet1!A:C,3,)</f>
        <v>DOLLAR</v>
      </c>
      <c r="M133" s="6" t="str" cm="1">
        <f t="array" ref="M133">_xlfn.TEXTJOIN(", ", TRUE,
   _xlfn._xlws.FILTER(MasterSheet!O:O,
      (MasterSheet!B:B=A133) *
      (MasterSheet!D:D=B133) *
      (MasterSheet!G:G=C133) *
      (MasterSheet!J:J&gt;0)
   )
)</f>
        <v>ICGEB</v>
      </c>
      <c r="N133" s="6"/>
    </row>
    <row r="134" spans="1:14" x14ac:dyDescent="0.25">
      <c r="A134" s="6" t="str">
        <v>EED115898</v>
      </c>
      <c r="B134" s="7">
        <v>45818</v>
      </c>
      <c r="C134" s="6">
        <v>317329</v>
      </c>
      <c r="D134" s="6">
        <f>_xlfn.XLOOKUP(C134,MasterSheet!G:G,MasterSheet!E:E)</f>
        <v>140.69999999999999</v>
      </c>
      <c r="E134" s="55">
        <f>SUMIFS(MasterSheet!I:I, MasterSheet!B:B, A134, MasterSheet!D:D, B134, MasterSheet!G:G, C134)</f>
        <v>1</v>
      </c>
      <c r="F134" s="55">
        <f t="shared" si="6"/>
        <v>140.69999999999999</v>
      </c>
      <c r="G134" s="62">
        <f>SUMIFS(MasterSheet!J:J, MasterSheet!B:B, A134, MasterSheet!D:D, B134, MasterSheet!G:G, C134)</f>
        <v>1</v>
      </c>
      <c r="H134" s="62">
        <f t="shared" si="7"/>
        <v>140.69999999999999</v>
      </c>
      <c r="I134" s="64">
        <f>SUMIFS(MasterSheet!K:K, MasterSheet!B:B, A134, MasterSheet!D:D, B134, MasterSheet!G:G, C134)</f>
        <v>0</v>
      </c>
      <c r="J134" s="64">
        <f t="shared" si="8"/>
        <v>0</v>
      </c>
      <c r="K134" s="6" t="str">
        <f>VLOOKUP(C134,MasterSheet!G:T,14,)</f>
        <v>BioLegend</v>
      </c>
      <c r="L134" s="6" t="str">
        <f>VLOOKUP(K134,Sheet1!A:C,3,)</f>
        <v>DOLLAR</v>
      </c>
      <c r="M134" s="6" t="str" cm="1">
        <f t="array" ref="M134">_xlfn.TEXTJOIN(", ", TRUE,
   _xlfn._xlws.FILTER(MasterSheet!O:O,
      (MasterSheet!B:B=A134) *
      (MasterSheet!D:D=B134) *
      (MasterSheet!G:G=C134) *
      (MasterSheet!J:J&gt;0)
   )
)</f>
        <v>ICGEB</v>
      </c>
      <c r="N134" s="6"/>
    </row>
    <row r="135" spans="1:14" x14ac:dyDescent="0.25">
      <c r="A135" s="6" t="str">
        <v>EED115898</v>
      </c>
      <c r="B135" s="7">
        <v>45818</v>
      </c>
      <c r="C135" s="6">
        <v>318304</v>
      </c>
      <c r="D135" s="6">
        <f>_xlfn.XLOOKUP(C135,MasterSheet!G:G,MasterSheet!E:E)</f>
        <v>147.69999999999999</v>
      </c>
      <c r="E135" s="55">
        <f>SUMIFS(MasterSheet!I:I, MasterSheet!B:B, A135, MasterSheet!D:D, B135, MasterSheet!G:G, C135)</f>
        <v>1</v>
      </c>
      <c r="F135" s="55">
        <f t="shared" si="6"/>
        <v>147.69999999999999</v>
      </c>
      <c r="G135" s="62">
        <f>SUMIFS(MasterSheet!J:J, MasterSheet!B:B, A135, MasterSheet!D:D, B135, MasterSheet!G:G, C135)</f>
        <v>1</v>
      </c>
      <c r="H135" s="62">
        <f t="shared" si="7"/>
        <v>147.69999999999999</v>
      </c>
      <c r="I135" s="64">
        <f>SUMIFS(MasterSheet!K:K, MasterSheet!B:B, A135, MasterSheet!D:D, B135, MasterSheet!G:G, C135)</f>
        <v>0</v>
      </c>
      <c r="J135" s="64">
        <f t="shared" si="8"/>
        <v>0</v>
      </c>
      <c r="K135" s="6" t="str">
        <f>VLOOKUP(C135,MasterSheet!G:T,14,)</f>
        <v>BioLegend</v>
      </c>
      <c r="L135" s="6" t="str">
        <f>VLOOKUP(K135,Sheet1!A:C,3,)</f>
        <v>DOLLAR</v>
      </c>
      <c r="M135" s="6" t="str" cm="1">
        <f t="array" ref="M135">_xlfn.TEXTJOIN(", ", TRUE,
   _xlfn._xlws.FILTER(MasterSheet!O:O,
      (MasterSheet!B:B=A135) *
      (MasterSheet!D:D=B135) *
      (MasterSheet!G:G=C135) *
      (MasterSheet!J:J&gt;0)
   )
)</f>
        <v>RG SONS</v>
      </c>
      <c r="N135" s="6"/>
    </row>
    <row r="136" spans="1:14" x14ac:dyDescent="0.25">
      <c r="A136" s="6" t="str">
        <v>EED115898</v>
      </c>
      <c r="B136" s="7">
        <v>45818</v>
      </c>
      <c r="C136" s="6">
        <v>318317</v>
      </c>
      <c r="D136" s="6">
        <f>_xlfn.XLOOKUP(C136,MasterSheet!G:G,MasterSheet!E:E)</f>
        <v>107.1</v>
      </c>
      <c r="E136" s="55">
        <f>SUMIFS(MasterSheet!I:I, MasterSheet!B:B, A136, MasterSheet!D:D, B136, MasterSheet!G:G, C136)</f>
        <v>2</v>
      </c>
      <c r="F136" s="55">
        <f t="shared" si="6"/>
        <v>214.2</v>
      </c>
      <c r="G136" s="62">
        <f>SUMIFS(MasterSheet!J:J, MasterSheet!B:B, A136, MasterSheet!D:D, B136, MasterSheet!G:G, C136)</f>
        <v>2</v>
      </c>
      <c r="H136" s="62">
        <f t="shared" si="7"/>
        <v>214.2</v>
      </c>
      <c r="I136" s="64">
        <f>SUMIFS(MasterSheet!K:K, MasterSheet!B:B, A136, MasterSheet!D:D, B136, MasterSheet!G:G, C136)</f>
        <v>0</v>
      </c>
      <c r="J136" s="64">
        <f t="shared" si="8"/>
        <v>0</v>
      </c>
      <c r="K136" s="6" t="str">
        <f>VLOOKUP(C136,MasterSheet!G:T,14,)</f>
        <v>BioLegend</v>
      </c>
      <c r="L136" s="6" t="str">
        <f>VLOOKUP(K136,Sheet1!A:C,3,)</f>
        <v>DOLLAR</v>
      </c>
      <c r="M136" s="6" t="str" cm="1">
        <f t="array" ref="M136">_xlfn.TEXTJOIN(", ", TRUE,
   _xlfn._xlws.FILTER(MasterSheet!O:O,
      (MasterSheet!B:B=A136) *
      (MasterSheet!D:D=B136) *
      (MasterSheet!G:G=C136) *
      (MasterSheet!J:J&gt;0)
   )
)</f>
        <v>Micro Vapi</v>
      </c>
      <c r="N136" s="6"/>
    </row>
    <row r="137" spans="1:14" x14ac:dyDescent="0.25">
      <c r="A137" s="6" t="str">
        <v>EED115898</v>
      </c>
      <c r="B137" s="7">
        <v>45818</v>
      </c>
      <c r="C137" s="6">
        <v>323204</v>
      </c>
      <c r="D137" s="6">
        <f>_xlfn.XLOOKUP(C137,MasterSheet!G:G,MasterSheet!E:E)</f>
        <v>119.7</v>
      </c>
      <c r="E137" s="55">
        <f>SUMIFS(MasterSheet!I:I, MasterSheet!B:B, A137, MasterSheet!D:D, B137, MasterSheet!G:G, C137)</f>
        <v>1</v>
      </c>
      <c r="F137" s="55">
        <f t="shared" si="6"/>
        <v>119.7</v>
      </c>
      <c r="G137" s="62">
        <f>SUMIFS(MasterSheet!J:J, MasterSheet!B:B, A137, MasterSheet!D:D, B137, MasterSheet!G:G, C137)</f>
        <v>1</v>
      </c>
      <c r="H137" s="62">
        <f t="shared" si="7"/>
        <v>119.7</v>
      </c>
      <c r="I137" s="64">
        <f>SUMIFS(MasterSheet!K:K, MasterSheet!B:B, A137, MasterSheet!D:D, B137, MasterSheet!G:G, C137)</f>
        <v>0</v>
      </c>
      <c r="J137" s="64">
        <f t="shared" si="8"/>
        <v>0</v>
      </c>
      <c r="K137" s="6" t="str">
        <f>VLOOKUP(C137,MasterSheet!G:T,14,)</f>
        <v>BioLegend</v>
      </c>
      <c r="L137" s="6" t="str">
        <f>VLOOKUP(K137,Sheet1!A:C,3,)</f>
        <v>DOLLAR</v>
      </c>
      <c r="M137" s="6" t="str" cm="1">
        <f t="array" ref="M137">_xlfn.TEXTJOIN(", ", TRUE,
   _xlfn._xlws.FILTER(MasterSheet!O:O,
      (MasterSheet!B:B=A137) *
      (MasterSheet!D:D=B137) *
      (MasterSheet!G:G=C137) *
      (MasterSheet!J:J&gt;0)
   )
)</f>
        <v>RG SONS</v>
      </c>
      <c r="N137" s="6"/>
    </row>
    <row r="138" spans="1:14" x14ac:dyDescent="0.25">
      <c r="A138" s="6" t="str">
        <v>EED115898</v>
      </c>
      <c r="B138" s="7">
        <v>45818</v>
      </c>
      <c r="C138" s="6">
        <v>328610</v>
      </c>
      <c r="D138" s="6">
        <f>_xlfn.XLOOKUP(C138,MasterSheet!G:G,MasterSheet!E:E)</f>
        <v>187.6</v>
      </c>
      <c r="E138" s="55">
        <f>SUMIFS(MasterSheet!I:I, MasterSheet!B:B, A138, MasterSheet!D:D, B138, MasterSheet!G:G, C138)</f>
        <v>1</v>
      </c>
      <c r="F138" s="55">
        <f t="shared" si="6"/>
        <v>187.6</v>
      </c>
      <c r="G138" s="62">
        <f>SUMIFS(MasterSheet!J:J, MasterSheet!B:B, A138, MasterSheet!D:D, B138, MasterSheet!G:G, C138)</f>
        <v>1</v>
      </c>
      <c r="H138" s="62">
        <f t="shared" si="7"/>
        <v>187.6</v>
      </c>
      <c r="I138" s="64">
        <f>SUMIFS(MasterSheet!K:K, MasterSheet!B:B, A138, MasterSheet!D:D, B138, MasterSheet!G:G, C138)</f>
        <v>0</v>
      </c>
      <c r="J138" s="64">
        <f t="shared" si="8"/>
        <v>0</v>
      </c>
      <c r="K138" s="6" t="str">
        <f>VLOOKUP(C138,MasterSheet!G:T,14,)</f>
        <v>BioLegend</v>
      </c>
      <c r="L138" s="6" t="str">
        <f>VLOOKUP(K138,Sheet1!A:C,3,)</f>
        <v>DOLLAR</v>
      </c>
      <c r="M138" s="6" t="str" cm="1">
        <f t="array" ref="M138">_xlfn.TEXTJOIN(", ", TRUE,
   _xlfn._xlws.FILTER(MasterSheet!O:O,
      (MasterSheet!B:B=A138) *
      (MasterSheet!D:D=B138) *
      (MasterSheet!G:G=C138) *
      (MasterSheet!J:J&gt;0)
   )
)</f>
        <v>RG SONS</v>
      </c>
      <c r="N138" s="6"/>
    </row>
    <row r="139" spans="1:14" x14ac:dyDescent="0.25">
      <c r="A139" s="6" t="str">
        <v>EED115898</v>
      </c>
      <c r="B139" s="7">
        <v>45818</v>
      </c>
      <c r="C139" s="6">
        <v>329904</v>
      </c>
      <c r="D139" s="6">
        <f>_xlfn.XLOOKUP(C139,MasterSheet!G:G,MasterSheet!E:E)</f>
        <v>160.30000000000001</v>
      </c>
      <c r="E139" s="55">
        <f>SUMIFS(MasterSheet!I:I, MasterSheet!B:B, A139, MasterSheet!D:D, B139, MasterSheet!G:G, C139)</f>
        <v>1</v>
      </c>
      <c r="F139" s="55">
        <f t="shared" si="6"/>
        <v>160.30000000000001</v>
      </c>
      <c r="G139" s="62">
        <f>SUMIFS(MasterSheet!J:J, MasterSheet!B:B, A139, MasterSheet!D:D, B139, MasterSheet!G:G, C139)</f>
        <v>1</v>
      </c>
      <c r="H139" s="62">
        <f t="shared" si="7"/>
        <v>160.30000000000001</v>
      </c>
      <c r="I139" s="64">
        <f>SUMIFS(MasterSheet!K:K, MasterSheet!B:B, A139, MasterSheet!D:D, B139, MasterSheet!G:G, C139)</f>
        <v>0</v>
      </c>
      <c r="J139" s="64">
        <f t="shared" si="8"/>
        <v>0</v>
      </c>
      <c r="K139" s="6" t="str">
        <f>VLOOKUP(C139,MasterSheet!G:T,14,)</f>
        <v>BioLegend</v>
      </c>
      <c r="L139" s="6" t="str">
        <f>VLOOKUP(K139,Sheet1!A:C,3,)</f>
        <v>DOLLAR</v>
      </c>
      <c r="M139" s="6" t="str" cm="1">
        <f t="array" ref="M139">_xlfn.TEXTJOIN(", ", TRUE,
   _xlfn._xlws.FILTER(MasterSheet!O:O,
      (MasterSheet!B:B=A139) *
      (MasterSheet!D:D=B139) *
      (MasterSheet!G:G=C139) *
      (MasterSheet!J:J&gt;0)
   )
)</f>
        <v>Medlife</v>
      </c>
      <c r="N139" s="6"/>
    </row>
    <row r="140" spans="1:14" x14ac:dyDescent="0.25">
      <c r="A140" s="6" t="str">
        <v>EED115898</v>
      </c>
      <c r="B140" s="7">
        <v>45818</v>
      </c>
      <c r="C140" s="6">
        <v>329931</v>
      </c>
      <c r="D140" s="6">
        <f>_xlfn.XLOOKUP(C140,MasterSheet!G:G,MasterSheet!E:E)</f>
        <v>142.80000000000001</v>
      </c>
      <c r="E140" s="55">
        <f>SUMIFS(MasterSheet!I:I, MasterSheet!B:B, A140, MasterSheet!D:D, B140, MasterSheet!G:G, C140)</f>
        <v>1</v>
      </c>
      <c r="F140" s="55">
        <f t="shared" si="6"/>
        <v>142.80000000000001</v>
      </c>
      <c r="G140" s="62">
        <f>SUMIFS(MasterSheet!J:J, MasterSheet!B:B, A140, MasterSheet!D:D, B140, MasterSheet!G:G, C140)</f>
        <v>1</v>
      </c>
      <c r="H140" s="62">
        <f t="shared" si="7"/>
        <v>142.80000000000001</v>
      </c>
      <c r="I140" s="64">
        <f>SUMIFS(MasterSheet!K:K, MasterSheet!B:B, A140, MasterSheet!D:D, B140, MasterSheet!G:G, C140)</f>
        <v>0</v>
      </c>
      <c r="J140" s="64">
        <f t="shared" si="8"/>
        <v>0</v>
      </c>
      <c r="K140" s="6" t="str">
        <f>VLOOKUP(C140,MasterSheet!G:T,14,)</f>
        <v>BioLegend</v>
      </c>
      <c r="L140" s="6" t="str">
        <f>VLOOKUP(K140,Sheet1!A:C,3,)</f>
        <v>DOLLAR</v>
      </c>
      <c r="M140" s="6" t="str" cm="1">
        <f t="array" ref="M140">_xlfn.TEXTJOIN(", ", TRUE,
   _xlfn._xlws.FILTER(MasterSheet!O:O,
      (MasterSheet!B:B=A140) *
      (MasterSheet!D:D=B140) *
      (MasterSheet!G:G=C140) *
      (MasterSheet!J:J&gt;0)
   )
)</f>
        <v>ICGEB</v>
      </c>
      <c r="N140" s="6"/>
    </row>
    <row r="141" spans="1:14" x14ac:dyDescent="0.25">
      <c r="A141" s="6" t="str">
        <v>EED115898</v>
      </c>
      <c r="B141" s="7">
        <v>45818</v>
      </c>
      <c r="C141" s="6">
        <v>331210</v>
      </c>
      <c r="D141" s="6">
        <f>_xlfn.XLOOKUP(C141,MasterSheet!G:G,MasterSheet!E:E)</f>
        <v>187.6</v>
      </c>
      <c r="E141" s="55">
        <f>SUMIFS(MasterSheet!I:I, MasterSheet!B:B, A141, MasterSheet!D:D, B141, MasterSheet!G:G, C141)</f>
        <v>2</v>
      </c>
      <c r="F141" s="55">
        <f t="shared" si="6"/>
        <v>375.2</v>
      </c>
      <c r="G141" s="62">
        <f>SUMIFS(MasterSheet!J:J, MasterSheet!B:B, A141, MasterSheet!D:D, B141, MasterSheet!G:G, C141)</f>
        <v>2</v>
      </c>
      <c r="H141" s="62">
        <f t="shared" si="7"/>
        <v>375.2</v>
      </c>
      <c r="I141" s="64">
        <f>SUMIFS(MasterSheet!K:K, MasterSheet!B:B, A141, MasterSheet!D:D, B141, MasterSheet!G:G, C141)</f>
        <v>0</v>
      </c>
      <c r="J141" s="64">
        <f t="shared" si="8"/>
        <v>0</v>
      </c>
      <c r="K141" s="6" t="str">
        <f>VLOOKUP(C141,MasterSheet!G:T,14,)</f>
        <v>BioLegend</v>
      </c>
      <c r="L141" s="6" t="str">
        <f>VLOOKUP(K141,Sheet1!A:C,3,)</f>
        <v>DOLLAR</v>
      </c>
      <c r="M141" s="6" t="str" cm="1">
        <f t="array" ref="M141">_xlfn.TEXTJOIN(", ", TRUE,
   _xlfn._xlws.FILTER(MasterSheet!O:O,
      (MasterSheet!B:B=A141) *
      (MasterSheet!D:D=B141) *
      (MasterSheet!G:G=C141) *
      (MasterSheet!J:J&gt;0)
   )
)</f>
        <v>immuneel</v>
      </c>
      <c r="N141" s="6"/>
    </row>
    <row r="142" spans="1:14" x14ac:dyDescent="0.25">
      <c r="A142" s="6" t="str">
        <v>EED115898</v>
      </c>
      <c r="B142" s="7">
        <v>45818</v>
      </c>
      <c r="C142" s="6">
        <v>343616</v>
      </c>
      <c r="D142" s="6">
        <f>_xlfn.XLOOKUP(C142,MasterSheet!G:G,MasterSheet!E:E)</f>
        <v>250.6</v>
      </c>
      <c r="E142" s="55">
        <f>SUMIFS(MasterSheet!I:I, MasterSheet!B:B, A142, MasterSheet!D:D, B142, MasterSheet!G:G, C142)</f>
        <v>1</v>
      </c>
      <c r="F142" s="55">
        <f t="shared" si="6"/>
        <v>250.6</v>
      </c>
      <c r="G142" s="62">
        <f>SUMIFS(MasterSheet!J:J, MasterSheet!B:B, A142, MasterSheet!D:D, B142, MasterSheet!G:G, C142)</f>
        <v>1</v>
      </c>
      <c r="H142" s="62">
        <f t="shared" si="7"/>
        <v>250.6</v>
      </c>
      <c r="I142" s="64">
        <f>SUMIFS(MasterSheet!K:K, MasterSheet!B:B, A142, MasterSheet!D:D, B142, MasterSheet!G:G, C142)</f>
        <v>0</v>
      </c>
      <c r="J142" s="64">
        <f t="shared" si="8"/>
        <v>0</v>
      </c>
      <c r="K142" s="6" t="str">
        <f>VLOOKUP(C142,MasterSheet!G:T,14,)</f>
        <v>BioLegend</v>
      </c>
      <c r="L142" s="6" t="str">
        <f>VLOOKUP(K142,Sheet1!A:C,3,)</f>
        <v>DOLLAR</v>
      </c>
      <c r="M142" s="6" t="str" cm="1">
        <f t="array" ref="M142">_xlfn.TEXTJOIN(", ", TRUE,
   _xlfn._xlws.FILTER(MasterSheet!O:O,
      (MasterSheet!B:B=A142) *
      (MasterSheet!D:D=B142) *
      (MasterSheet!G:G=C142) *
      (MasterSheet!J:J&gt;0)
   )
)</f>
        <v>BIO HEALTH</v>
      </c>
      <c r="N142" s="6"/>
    </row>
    <row r="143" spans="1:14" x14ac:dyDescent="0.25">
      <c r="A143" s="6" t="str">
        <v>EED115898</v>
      </c>
      <c r="B143" s="7">
        <v>45818</v>
      </c>
      <c r="C143" s="6">
        <v>344604</v>
      </c>
      <c r="D143" s="6">
        <f>_xlfn.XLOOKUP(C143,MasterSheet!G:G,MasterSheet!E:E)</f>
        <v>35.75</v>
      </c>
      <c r="E143" s="55">
        <f>SUMIFS(MasterSheet!I:I, MasterSheet!B:B, A143, MasterSheet!D:D, B143, MasterSheet!G:G, C143)</f>
        <v>1</v>
      </c>
      <c r="F143" s="55">
        <f t="shared" si="6"/>
        <v>35.75</v>
      </c>
      <c r="G143" s="62">
        <f>SUMIFS(MasterSheet!J:J, MasterSheet!B:B, A143, MasterSheet!D:D, B143, MasterSheet!G:G, C143)</f>
        <v>1</v>
      </c>
      <c r="H143" s="62">
        <f t="shared" si="7"/>
        <v>35.75</v>
      </c>
      <c r="I143" s="64">
        <f>SUMIFS(MasterSheet!K:K, MasterSheet!B:B, A143, MasterSheet!D:D, B143, MasterSheet!G:G, C143)</f>
        <v>0</v>
      </c>
      <c r="J143" s="64">
        <f t="shared" si="8"/>
        <v>0</v>
      </c>
      <c r="K143" s="6" t="str">
        <f>VLOOKUP(C143,MasterSheet!G:T,14,)</f>
        <v>BioLegend</v>
      </c>
      <c r="L143" s="6" t="str">
        <f>VLOOKUP(K143,Sheet1!A:C,3,)</f>
        <v>DOLLAR</v>
      </c>
      <c r="M143" s="6" t="str" cm="1">
        <f t="array" ref="M143">_xlfn.TEXTJOIN(", ", TRUE,
   _xlfn._xlws.FILTER(MasterSheet!O:O,
      (MasterSheet!B:B=A143) *
      (MasterSheet!D:D=B143) *
      (MasterSheet!G:G=C143) *
      (MasterSheet!J:J&gt;0)
   )
)</f>
        <v>ICGEB</v>
      </c>
      <c r="N143" s="6"/>
    </row>
    <row r="144" spans="1:14" x14ac:dyDescent="0.25">
      <c r="A144" s="6" t="str">
        <v>EED115898</v>
      </c>
      <c r="B144" s="7">
        <v>45818</v>
      </c>
      <c r="C144" s="6">
        <v>348006</v>
      </c>
      <c r="D144" s="6">
        <f>_xlfn.XLOOKUP(C144,MasterSheet!G:G,MasterSheet!E:E)</f>
        <v>205.1</v>
      </c>
      <c r="E144" s="55">
        <f>SUMIFS(MasterSheet!I:I, MasterSheet!B:B, A144, MasterSheet!D:D, B144, MasterSheet!G:G, C144)</f>
        <v>1</v>
      </c>
      <c r="F144" s="55">
        <f t="shared" si="6"/>
        <v>205.1</v>
      </c>
      <c r="G144" s="62">
        <f>SUMIFS(MasterSheet!J:J, MasterSheet!B:B, A144, MasterSheet!D:D, B144, MasterSheet!G:G, C144)</f>
        <v>1</v>
      </c>
      <c r="H144" s="62">
        <f t="shared" si="7"/>
        <v>205.1</v>
      </c>
      <c r="I144" s="64">
        <f>SUMIFS(MasterSheet!K:K, MasterSheet!B:B, A144, MasterSheet!D:D, B144, MasterSheet!G:G, C144)</f>
        <v>0</v>
      </c>
      <c r="J144" s="64">
        <f t="shared" si="8"/>
        <v>0</v>
      </c>
      <c r="K144" s="6" t="str">
        <f>VLOOKUP(C144,MasterSheet!G:T,14,)</f>
        <v>BioLegend</v>
      </c>
      <c r="L144" s="6" t="str">
        <f>VLOOKUP(K144,Sheet1!A:C,3,)</f>
        <v>DOLLAR</v>
      </c>
      <c r="M144" s="6" t="str" cm="1">
        <f t="array" ref="M144">_xlfn.TEXTJOIN(", ", TRUE,
   _xlfn._xlws.FILTER(MasterSheet!O:O,
      (MasterSheet!B:B=A144) *
      (MasterSheet!D:D=B144) *
      (MasterSheet!G:G=C144) *
      (MasterSheet!J:J&gt;0)
   )
)</f>
        <v>RG SONS</v>
      </c>
      <c r="N144" s="6"/>
    </row>
    <row r="145" spans="1:14" x14ac:dyDescent="0.25">
      <c r="A145" s="6" t="str">
        <v>EED115898</v>
      </c>
      <c r="B145" s="7">
        <v>45818</v>
      </c>
      <c r="C145" s="6">
        <v>349509</v>
      </c>
      <c r="D145" s="6">
        <f>_xlfn.XLOOKUP(C145,MasterSheet!G:G,MasterSheet!E:E)</f>
        <v>74.900000000000006</v>
      </c>
      <c r="E145" s="55">
        <f>SUMIFS(MasterSheet!I:I, MasterSheet!B:B, A145, MasterSheet!D:D, B145, MasterSheet!G:G, C145)</f>
        <v>1</v>
      </c>
      <c r="F145" s="55">
        <f t="shared" si="6"/>
        <v>74.900000000000006</v>
      </c>
      <c r="G145" s="62">
        <f>SUMIFS(MasterSheet!J:J, MasterSheet!B:B, A145, MasterSheet!D:D, B145, MasterSheet!G:G, C145)</f>
        <v>1</v>
      </c>
      <c r="H145" s="62">
        <f t="shared" si="7"/>
        <v>74.900000000000006</v>
      </c>
      <c r="I145" s="64">
        <f>SUMIFS(MasterSheet!K:K, MasterSheet!B:B, A145, MasterSheet!D:D, B145, MasterSheet!G:G, C145)</f>
        <v>0</v>
      </c>
      <c r="J145" s="64">
        <f t="shared" si="8"/>
        <v>0</v>
      </c>
      <c r="K145" s="6" t="str">
        <f>VLOOKUP(C145,MasterSheet!G:T,14,)</f>
        <v>BioLegend</v>
      </c>
      <c r="L145" s="6" t="str">
        <f>VLOOKUP(K145,Sheet1!A:C,3,)</f>
        <v>DOLLAR</v>
      </c>
      <c r="M145" s="6" t="str" cm="1">
        <f t="array" ref="M145">_xlfn.TEXTJOIN(", ", TRUE,
   _xlfn._xlws.FILTER(MasterSheet!O:O,
      (MasterSheet!B:B=A145) *
      (MasterSheet!D:D=B145) *
      (MasterSheet!G:G=C145) *
      (MasterSheet!J:J&gt;0)
   )
)</f>
        <v>Aiims</v>
      </c>
      <c r="N145" s="6"/>
    </row>
    <row r="146" spans="1:14" x14ac:dyDescent="0.25">
      <c r="A146" s="6" t="str">
        <v>EED115898</v>
      </c>
      <c r="B146" s="7">
        <v>45818</v>
      </c>
      <c r="C146" s="6">
        <v>351323</v>
      </c>
      <c r="D146" s="6">
        <f>_xlfn.XLOOKUP(C146,MasterSheet!G:G,MasterSheet!E:E)</f>
        <v>95.55</v>
      </c>
      <c r="E146" s="55">
        <f>SUMIFS(MasterSheet!I:I, MasterSheet!B:B, A146, MasterSheet!D:D, B146, MasterSheet!G:G, C146)</f>
        <v>1</v>
      </c>
      <c r="F146" s="55">
        <f t="shared" si="6"/>
        <v>95.55</v>
      </c>
      <c r="G146" s="62">
        <f>SUMIFS(MasterSheet!J:J, MasterSheet!B:B, A146, MasterSheet!D:D, B146, MasterSheet!G:G, C146)</f>
        <v>1</v>
      </c>
      <c r="H146" s="62">
        <f t="shared" si="7"/>
        <v>95.55</v>
      </c>
      <c r="I146" s="64">
        <f>SUMIFS(MasterSheet!K:K, MasterSheet!B:B, A146, MasterSheet!D:D, B146, MasterSheet!G:G, C146)</f>
        <v>0</v>
      </c>
      <c r="J146" s="64">
        <f t="shared" si="8"/>
        <v>0</v>
      </c>
      <c r="K146" s="6" t="str">
        <f>VLOOKUP(C146,MasterSheet!G:T,14,)</f>
        <v>BioLegend</v>
      </c>
      <c r="L146" s="6" t="str">
        <f>VLOOKUP(K146,Sheet1!A:C,3,)</f>
        <v>DOLLAR</v>
      </c>
      <c r="M146" s="6" t="str" cm="1">
        <f t="array" ref="M146">_xlfn.TEXTJOIN(", ", TRUE,
   _xlfn._xlws.FILTER(MasterSheet!O:O,
      (MasterSheet!B:B=A146) *
      (MasterSheet!D:D=B146) *
      (MasterSheet!G:G=C146) *
      (MasterSheet!J:J&gt;0)
   )
)</f>
        <v>ICGEB</v>
      </c>
      <c r="N146" s="6"/>
    </row>
    <row r="147" spans="1:14" x14ac:dyDescent="0.25">
      <c r="A147" s="6" t="str">
        <v>EED115898</v>
      </c>
      <c r="B147" s="7">
        <v>45818</v>
      </c>
      <c r="C147" s="6">
        <v>352908</v>
      </c>
      <c r="D147" s="6">
        <f>_xlfn.XLOOKUP(C147,MasterSheet!G:G,MasterSheet!E:E)</f>
        <v>242.9</v>
      </c>
      <c r="E147" s="55">
        <f>SUMIFS(MasterSheet!I:I, MasterSheet!B:B, A147, MasterSheet!D:D, B147, MasterSheet!G:G, C147)</f>
        <v>1</v>
      </c>
      <c r="F147" s="55">
        <f t="shared" si="6"/>
        <v>242.9</v>
      </c>
      <c r="G147" s="62">
        <f>SUMIFS(MasterSheet!J:J, MasterSheet!B:B, A147, MasterSheet!D:D, B147, MasterSheet!G:G, C147)</f>
        <v>1</v>
      </c>
      <c r="H147" s="62">
        <f t="shared" si="7"/>
        <v>242.9</v>
      </c>
      <c r="I147" s="64">
        <f>SUMIFS(MasterSheet!K:K, MasterSheet!B:B, A147, MasterSheet!D:D, B147, MasterSheet!G:G, C147)</f>
        <v>0</v>
      </c>
      <c r="J147" s="64">
        <f t="shared" si="8"/>
        <v>0</v>
      </c>
      <c r="K147" s="6" t="str">
        <f>VLOOKUP(C147,MasterSheet!G:T,14,)</f>
        <v>BioLegend</v>
      </c>
      <c r="L147" s="6" t="str">
        <f>VLOOKUP(K147,Sheet1!A:C,3,)</f>
        <v>DOLLAR</v>
      </c>
      <c r="M147" s="6" t="str" cm="1">
        <f t="array" ref="M147">_xlfn.TEXTJOIN(", ", TRUE,
   _xlfn._xlws.FILTER(MasterSheet!O:O,
      (MasterSheet!B:B=A147) *
      (MasterSheet!D:D=B147) *
      (MasterSheet!G:G=C147) *
      (MasterSheet!J:J&gt;0)
   )
)</f>
        <v>RG SONS</v>
      </c>
      <c r="N147" s="6"/>
    </row>
    <row r="148" spans="1:14" x14ac:dyDescent="0.25">
      <c r="A148" s="6" t="str">
        <v>EED115898</v>
      </c>
      <c r="B148" s="7">
        <v>45818</v>
      </c>
      <c r="C148" s="6">
        <v>353224</v>
      </c>
      <c r="D148" s="6">
        <f>_xlfn.XLOOKUP(C148,MasterSheet!G:G,MasterSheet!E:E)</f>
        <v>334.5</v>
      </c>
      <c r="E148" s="55">
        <f>SUMIFS(MasterSheet!I:I, MasterSheet!B:B, A148, MasterSheet!D:D, B148, MasterSheet!G:G, C148)</f>
        <v>1</v>
      </c>
      <c r="F148" s="55">
        <f t="shared" si="6"/>
        <v>334.5</v>
      </c>
      <c r="G148" s="62">
        <f>SUMIFS(MasterSheet!J:J, MasterSheet!B:B, A148, MasterSheet!D:D, B148, MasterSheet!G:G, C148)</f>
        <v>1</v>
      </c>
      <c r="H148" s="62">
        <f t="shared" si="7"/>
        <v>334.5</v>
      </c>
      <c r="I148" s="64">
        <f>SUMIFS(MasterSheet!K:K, MasterSheet!B:B, A148, MasterSheet!D:D, B148, MasterSheet!G:G, C148)</f>
        <v>0</v>
      </c>
      <c r="J148" s="64">
        <f t="shared" si="8"/>
        <v>0</v>
      </c>
      <c r="K148" s="6" t="str">
        <f>VLOOKUP(C148,MasterSheet!G:T,14,)</f>
        <v>BioLegend</v>
      </c>
      <c r="L148" s="6" t="str">
        <f>VLOOKUP(K148,Sheet1!A:C,3,)</f>
        <v>DOLLAR</v>
      </c>
      <c r="M148" s="6" t="str" cm="1">
        <f t="array" ref="M148">_xlfn.TEXTJOIN(", ", TRUE,
   _xlfn._xlws.FILTER(MasterSheet!O:O,
      (MasterSheet!B:B=A148) *
      (MasterSheet!D:D=B148) *
      (MasterSheet!G:G=C148) *
      (MasterSheet!J:J&gt;0)
   )
)</f>
        <v>Medlife</v>
      </c>
      <c r="N148" s="6"/>
    </row>
    <row r="149" spans="1:14" x14ac:dyDescent="0.25">
      <c r="A149" s="6" t="str">
        <v>EED115898</v>
      </c>
      <c r="B149" s="7">
        <v>45818</v>
      </c>
      <c r="C149" s="6">
        <v>353227</v>
      </c>
      <c r="D149" s="6">
        <f>_xlfn.XLOOKUP(C149,MasterSheet!G:G,MasterSheet!E:E)</f>
        <v>169.4</v>
      </c>
      <c r="E149" s="55">
        <f>SUMIFS(MasterSheet!I:I, MasterSheet!B:B, A149, MasterSheet!D:D, B149, MasterSheet!G:G, C149)</f>
        <v>1</v>
      </c>
      <c r="F149" s="55">
        <f t="shared" si="6"/>
        <v>169.4</v>
      </c>
      <c r="G149" s="62">
        <f>SUMIFS(MasterSheet!J:J, MasterSheet!B:B, A149, MasterSheet!D:D, B149, MasterSheet!G:G, C149)</f>
        <v>1</v>
      </c>
      <c r="H149" s="62">
        <f t="shared" si="7"/>
        <v>169.4</v>
      </c>
      <c r="I149" s="64">
        <f>SUMIFS(MasterSheet!K:K, MasterSheet!B:B, A149, MasterSheet!D:D, B149, MasterSheet!G:G, C149)</f>
        <v>0</v>
      </c>
      <c r="J149" s="64">
        <f t="shared" si="8"/>
        <v>0</v>
      </c>
      <c r="K149" s="6" t="str">
        <f>VLOOKUP(C149,MasterSheet!G:T,14,)</f>
        <v>BioLegend</v>
      </c>
      <c r="L149" s="6" t="str">
        <f>VLOOKUP(K149,Sheet1!A:C,3,)</f>
        <v>DOLLAR</v>
      </c>
      <c r="M149" s="6" t="str" cm="1">
        <f t="array" ref="M149">_xlfn.TEXTJOIN(", ", TRUE,
   _xlfn._xlws.FILTER(MasterSheet!O:O,
      (MasterSheet!B:B=A149) *
      (MasterSheet!D:D=B149) *
      (MasterSheet!G:G=C149) *
      (MasterSheet!J:J&gt;0)
   )
)</f>
        <v>ICGEB</v>
      </c>
      <c r="N149" s="6"/>
    </row>
    <row r="150" spans="1:14" x14ac:dyDescent="0.25">
      <c r="A150" s="6" t="str">
        <v>EED115898</v>
      </c>
      <c r="B150" s="7">
        <v>45818</v>
      </c>
      <c r="C150" s="6">
        <v>353419</v>
      </c>
      <c r="D150" s="6">
        <f>_xlfn.XLOOKUP(C150,MasterSheet!G:G,MasterSheet!E:E)</f>
        <v>173.6</v>
      </c>
      <c r="E150" s="55">
        <f>SUMIFS(MasterSheet!I:I, MasterSheet!B:B, A150, MasterSheet!D:D, B150, MasterSheet!G:G, C150)</f>
        <v>1</v>
      </c>
      <c r="F150" s="55">
        <f t="shared" si="6"/>
        <v>173.6</v>
      </c>
      <c r="G150" s="62">
        <f>SUMIFS(MasterSheet!J:J, MasterSheet!B:B, A150, MasterSheet!D:D, B150, MasterSheet!G:G, C150)</f>
        <v>1</v>
      </c>
      <c r="H150" s="62">
        <f t="shared" si="7"/>
        <v>173.6</v>
      </c>
      <c r="I150" s="64">
        <f>SUMIFS(MasterSheet!K:K, MasterSheet!B:B, A150, MasterSheet!D:D, B150, MasterSheet!G:G, C150)</f>
        <v>0</v>
      </c>
      <c r="J150" s="64">
        <f t="shared" si="8"/>
        <v>0</v>
      </c>
      <c r="K150" s="6" t="str">
        <f>VLOOKUP(C150,MasterSheet!G:T,14,)</f>
        <v>BioLegend</v>
      </c>
      <c r="L150" s="6" t="str">
        <f>VLOOKUP(K150,Sheet1!A:C,3,)</f>
        <v>DOLLAR</v>
      </c>
      <c r="M150" s="6" t="str" cm="1">
        <f t="array" ref="M150">_xlfn.TEXTJOIN(", ", TRUE,
   _xlfn._xlws.FILTER(MasterSheet!O:O,
      (MasterSheet!B:B=A150) *
      (MasterSheet!D:D=B150) *
      (MasterSheet!G:G=C150) *
      (MasterSheet!J:J&gt;0)
   )
)</f>
        <v>ICGEB</v>
      </c>
      <c r="N150" s="6"/>
    </row>
    <row r="151" spans="1:14" x14ac:dyDescent="0.25">
      <c r="A151" s="6" t="str">
        <v>EED115898</v>
      </c>
      <c r="B151" s="7">
        <v>45818</v>
      </c>
      <c r="C151" s="6">
        <v>353719</v>
      </c>
      <c r="D151" s="6">
        <f>_xlfn.XLOOKUP(C151,MasterSheet!G:G,MasterSheet!E:E)</f>
        <v>103.35</v>
      </c>
      <c r="E151" s="55">
        <f>SUMIFS(MasterSheet!I:I, MasterSheet!B:B, A151, MasterSheet!D:D, B151, MasterSheet!G:G, C151)</f>
        <v>1</v>
      </c>
      <c r="F151" s="55">
        <f t="shared" si="6"/>
        <v>103.35</v>
      </c>
      <c r="G151" s="62">
        <f>SUMIFS(MasterSheet!J:J, MasterSheet!B:B, A151, MasterSheet!D:D, B151, MasterSheet!G:G, C151)</f>
        <v>1</v>
      </c>
      <c r="H151" s="62">
        <f t="shared" si="7"/>
        <v>103.35</v>
      </c>
      <c r="I151" s="64">
        <f>SUMIFS(MasterSheet!K:K, MasterSheet!B:B, A151, MasterSheet!D:D, B151, MasterSheet!G:G, C151)</f>
        <v>0</v>
      </c>
      <c r="J151" s="64">
        <f t="shared" si="8"/>
        <v>0</v>
      </c>
      <c r="K151" s="6" t="str">
        <f>VLOOKUP(C151,MasterSheet!G:T,14,)</f>
        <v>BioLegend</v>
      </c>
      <c r="L151" s="6" t="str">
        <f>VLOOKUP(K151,Sheet1!A:C,3,)</f>
        <v>DOLLAR</v>
      </c>
      <c r="M151" s="6" t="str" cm="1">
        <f t="array" ref="M151">_xlfn.TEXTJOIN(", ", TRUE,
   _xlfn._xlws.FILTER(MasterSheet!O:O,
      (MasterSheet!B:B=A151) *
      (MasterSheet!D:D=B151) *
      (MasterSheet!G:G=C151) *
      (MasterSheet!J:J&gt;0)
   )
)</f>
        <v>ICGEB</v>
      </c>
      <c r="N151" s="6"/>
    </row>
    <row r="152" spans="1:14" x14ac:dyDescent="0.25">
      <c r="A152" s="6" t="str">
        <v>EED115898</v>
      </c>
      <c r="B152" s="7">
        <v>45818</v>
      </c>
      <c r="C152" s="6">
        <v>356907</v>
      </c>
      <c r="D152" s="6">
        <f>_xlfn.XLOOKUP(C152,MasterSheet!G:G,MasterSheet!E:E)</f>
        <v>92.3</v>
      </c>
      <c r="E152" s="55">
        <f>SUMIFS(MasterSheet!I:I, MasterSheet!B:B, A152, MasterSheet!D:D, B152, MasterSheet!G:G, C152)</f>
        <v>1</v>
      </c>
      <c r="F152" s="55">
        <f t="shared" si="6"/>
        <v>92.3</v>
      </c>
      <c r="G152" s="62">
        <f>SUMIFS(MasterSheet!J:J, MasterSheet!B:B, A152, MasterSheet!D:D, B152, MasterSheet!G:G, C152)</f>
        <v>1</v>
      </c>
      <c r="H152" s="62">
        <f t="shared" si="7"/>
        <v>92.3</v>
      </c>
      <c r="I152" s="64">
        <f>SUMIFS(MasterSheet!K:K, MasterSheet!B:B, A152, MasterSheet!D:D, B152, MasterSheet!G:G, C152)</f>
        <v>0</v>
      </c>
      <c r="J152" s="64">
        <f t="shared" si="8"/>
        <v>0</v>
      </c>
      <c r="K152" s="6" t="str">
        <f>VLOOKUP(C152,MasterSheet!G:T,14,)</f>
        <v>BioLegend</v>
      </c>
      <c r="L152" s="6" t="str">
        <f>VLOOKUP(K152,Sheet1!A:C,3,)</f>
        <v>DOLLAR</v>
      </c>
      <c r="M152" s="6" t="str" cm="1">
        <f t="array" ref="M152">_xlfn.TEXTJOIN(", ", TRUE,
   _xlfn._xlws.FILTER(MasterSheet!O:O,
      (MasterSheet!B:B=A152) *
      (MasterSheet!D:D=B152) *
      (MasterSheet!G:G=C152) *
      (MasterSheet!J:J&gt;0)
   )
)</f>
        <v>ICGEB</v>
      </c>
      <c r="N152" s="6"/>
    </row>
    <row r="153" spans="1:14" x14ac:dyDescent="0.25">
      <c r="A153" s="6" t="str">
        <v>EED115898</v>
      </c>
      <c r="B153" s="7">
        <v>45818</v>
      </c>
      <c r="C153" s="6">
        <v>356927</v>
      </c>
      <c r="D153" s="6">
        <f>_xlfn.XLOOKUP(C153,MasterSheet!G:G,MasterSheet!E:E)</f>
        <v>103.35</v>
      </c>
      <c r="E153" s="55">
        <f>SUMIFS(MasterSheet!I:I, MasterSheet!B:B, A153, MasterSheet!D:D, B153, MasterSheet!G:G, C153)</f>
        <v>1</v>
      </c>
      <c r="F153" s="55">
        <f t="shared" si="6"/>
        <v>103.35</v>
      </c>
      <c r="G153" s="62">
        <f>SUMIFS(MasterSheet!J:J, MasterSheet!B:B, A153, MasterSheet!D:D, B153, MasterSheet!G:G, C153)</f>
        <v>1</v>
      </c>
      <c r="H153" s="62">
        <f t="shared" si="7"/>
        <v>103.35</v>
      </c>
      <c r="I153" s="64">
        <f>SUMIFS(MasterSheet!K:K, MasterSheet!B:B, A153, MasterSheet!D:D, B153, MasterSheet!G:G, C153)</f>
        <v>0</v>
      </c>
      <c r="J153" s="64">
        <f t="shared" si="8"/>
        <v>0</v>
      </c>
      <c r="K153" s="6" t="str">
        <f>VLOOKUP(C153,MasterSheet!G:T,14,)</f>
        <v>BioLegend</v>
      </c>
      <c r="L153" s="6" t="str">
        <f>VLOOKUP(K153,Sheet1!A:C,3,)</f>
        <v>DOLLAR</v>
      </c>
      <c r="M153" s="6" t="str" cm="1">
        <f t="array" ref="M153">_xlfn.TEXTJOIN(", ", TRUE,
   _xlfn._xlws.FILTER(MasterSheet!O:O,
      (MasterSheet!B:B=A153) *
      (MasterSheet!D:D=B153) *
      (MasterSheet!G:G=C153) *
      (MasterSheet!J:J&gt;0)
   )
)</f>
        <v>ICGEB</v>
      </c>
      <c r="N153" s="6"/>
    </row>
    <row r="154" spans="1:14" x14ac:dyDescent="0.25">
      <c r="A154" s="6" t="str">
        <v>EED115898</v>
      </c>
      <c r="B154" s="7">
        <v>45818</v>
      </c>
      <c r="C154" s="6">
        <v>357506</v>
      </c>
      <c r="D154" s="6">
        <f>_xlfn.XLOOKUP(C154,MasterSheet!G:G,MasterSheet!E:E)</f>
        <v>269.5</v>
      </c>
      <c r="E154" s="55">
        <f>SUMIFS(MasterSheet!I:I, MasterSheet!B:B, A154, MasterSheet!D:D, B154, MasterSheet!G:G, C154)</f>
        <v>2</v>
      </c>
      <c r="F154" s="55">
        <f t="shared" si="6"/>
        <v>539</v>
      </c>
      <c r="G154" s="62">
        <f>SUMIFS(MasterSheet!J:J, MasterSheet!B:B, A154, MasterSheet!D:D, B154, MasterSheet!G:G, C154)</f>
        <v>2</v>
      </c>
      <c r="H154" s="62">
        <f t="shared" si="7"/>
        <v>539</v>
      </c>
      <c r="I154" s="64">
        <f>SUMIFS(MasterSheet!K:K, MasterSheet!B:B, A154, MasterSheet!D:D, B154, MasterSheet!G:G, C154)</f>
        <v>0</v>
      </c>
      <c r="J154" s="64">
        <f t="shared" si="8"/>
        <v>0</v>
      </c>
      <c r="K154" s="6" t="str">
        <f>VLOOKUP(C154,MasterSheet!G:T,14,)</f>
        <v>BioLegend</v>
      </c>
      <c r="L154" s="6" t="str">
        <f>VLOOKUP(K154,Sheet1!A:C,3,)</f>
        <v>DOLLAR</v>
      </c>
      <c r="M154" s="6" t="str" cm="1">
        <f t="array" ref="M154">_xlfn.TEXTJOIN(", ", TRUE,
   _xlfn._xlws.FILTER(MasterSheet!O:O,
      (MasterSheet!B:B=A154) *
      (MasterSheet!D:D=B154) *
      (MasterSheet!G:G=C154) *
      (MasterSheet!J:J&gt;0)
   )
)</f>
        <v>Micro Vapi</v>
      </c>
      <c r="N154" s="6"/>
    </row>
    <row r="155" spans="1:14" x14ac:dyDescent="0.25">
      <c r="A155" s="6" t="str">
        <v>EED115898</v>
      </c>
      <c r="B155" s="7">
        <v>45818</v>
      </c>
      <c r="C155" s="6">
        <v>363402</v>
      </c>
      <c r="D155" s="6">
        <f>_xlfn.XLOOKUP(C155,MasterSheet!G:G,MasterSheet!E:E)</f>
        <v>78.400000000000006</v>
      </c>
      <c r="E155" s="55">
        <f>SUMIFS(MasterSheet!I:I, MasterSheet!B:B, A155, MasterSheet!D:D, B155, MasterSheet!G:G, C155)</f>
        <v>1</v>
      </c>
      <c r="F155" s="55">
        <f t="shared" si="6"/>
        <v>78.400000000000006</v>
      </c>
      <c r="G155" s="62">
        <f>SUMIFS(MasterSheet!J:J, MasterSheet!B:B, A155, MasterSheet!D:D, B155, MasterSheet!G:G, C155)</f>
        <v>1</v>
      </c>
      <c r="H155" s="62">
        <f t="shared" si="7"/>
        <v>78.400000000000006</v>
      </c>
      <c r="I155" s="64">
        <f>SUMIFS(MasterSheet!K:K, MasterSheet!B:B, A155, MasterSheet!D:D, B155, MasterSheet!G:G, C155)</f>
        <v>0</v>
      </c>
      <c r="J155" s="64">
        <f t="shared" si="8"/>
        <v>0</v>
      </c>
      <c r="K155" s="6" t="str">
        <f>VLOOKUP(C155,MasterSheet!G:T,14,)</f>
        <v>BioLegend</v>
      </c>
      <c r="L155" s="6" t="str">
        <f>VLOOKUP(K155,Sheet1!A:C,3,)</f>
        <v>DOLLAR</v>
      </c>
      <c r="M155" s="6" t="str" cm="1">
        <f t="array" ref="M155">_xlfn.TEXTJOIN(", ", TRUE,
   _xlfn._xlws.FILTER(MasterSheet!O:O,
      (MasterSheet!B:B=A155) *
      (MasterSheet!D:D=B155) *
      (MasterSheet!G:G=C155) *
      (MasterSheet!J:J&gt;0)
   )
)</f>
        <v>RG SONS</v>
      </c>
      <c r="N155" s="6"/>
    </row>
    <row r="156" spans="1:14" x14ac:dyDescent="0.25">
      <c r="A156" s="6" t="str">
        <v>EED115898</v>
      </c>
      <c r="B156" s="7">
        <v>45818</v>
      </c>
      <c r="C156" s="6">
        <v>372214</v>
      </c>
      <c r="D156" s="6">
        <f>_xlfn.XLOOKUP(C156,MasterSheet!G:G,MasterSheet!E:E)</f>
        <v>259</v>
      </c>
      <c r="E156" s="55">
        <f>SUMIFS(MasterSheet!I:I, MasterSheet!B:B, A156, MasterSheet!D:D, B156, MasterSheet!G:G, C156)</f>
        <v>1</v>
      </c>
      <c r="F156" s="55">
        <f t="shared" si="6"/>
        <v>259</v>
      </c>
      <c r="G156" s="62">
        <f>SUMIFS(MasterSheet!J:J, MasterSheet!B:B, A156, MasterSheet!D:D, B156, MasterSheet!G:G, C156)</f>
        <v>1</v>
      </c>
      <c r="H156" s="62">
        <f t="shared" si="7"/>
        <v>259</v>
      </c>
      <c r="I156" s="64">
        <f>SUMIFS(MasterSheet!K:K, MasterSheet!B:B, A156, MasterSheet!D:D, B156, MasterSheet!G:G, C156)</f>
        <v>0</v>
      </c>
      <c r="J156" s="64">
        <f t="shared" si="8"/>
        <v>0</v>
      </c>
      <c r="K156" s="6" t="str">
        <f>VLOOKUP(C156,MasterSheet!G:T,14,)</f>
        <v>BioLegend</v>
      </c>
      <c r="L156" s="6" t="str">
        <f>VLOOKUP(K156,Sheet1!A:C,3,)</f>
        <v>DOLLAR</v>
      </c>
      <c r="M156" s="6" t="str" cm="1">
        <f t="array" ref="M156">_xlfn.TEXTJOIN(", ", TRUE,
   _xlfn._xlws.FILTER(MasterSheet!O:O,
      (MasterSheet!B:B=A156) *
      (MasterSheet!D:D=B156) *
      (MasterSheet!G:G=C156) *
      (MasterSheet!J:J&gt;0)
   )
)</f>
        <v>Medlife</v>
      </c>
      <c r="N156" s="6"/>
    </row>
    <row r="157" spans="1:14" x14ac:dyDescent="0.25">
      <c r="A157" s="6" t="str">
        <v>EED115898</v>
      </c>
      <c r="B157" s="7">
        <v>45818</v>
      </c>
      <c r="C157" s="6">
        <v>372714</v>
      </c>
      <c r="D157" s="6">
        <f>_xlfn.XLOOKUP(C157,MasterSheet!G:G,MasterSheet!E:E)</f>
        <v>300.3</v>
      </c>
      <c r="E157" s="55">
        <f>SUMIFS(MasterSheet!I:I, MasterSheet!B:B, A157, MasterSheet!D:D, B157, MasterSheet!G:G, C157)</f>
        <v>1</v>
      </c>
      <c r="F157" s="55">
        <f t="shared" si="6"/>
        <v>300.3</v>
      </c>
      <c r="G157" s="62">
        <f>SUMIFS(MasterSheet!J:J, MasterSheet!B:B, A157, MasterSheet!D:D, B157, MasterSheet!G:G, C157)</f>
        <v>1</v>
      </c>
      <c r="H157" s="62">
        <f t="shared" si="7"/>
        <v>300.3</v>
      </c>
      <c r="I157" s="64">
        <f>SUMIFS(MasterSheet!K:K, MasterSheet!B:B, A157, MasterSheet!D:D, B157, MasterSheet!G:G, C157)</f>
        <v>0</v>
      </c>
      <c r="J157" s="64">
        <f t="shared" si="8"/>
        <v>0</v>
      </c>
      <c r="K157" s="6" t="str">
        <f>VLOOKUP(C157,MasterSheet!G:T,14,)</f>
        <v>BioLegend</v>
      </c>
      <c r="L157" s="6" t="str">
        <f>VLOOKUP(K157,Sheet1!A:C,3,)</f>
        <v>DOLLAR</v>
      </c>
      <c r="M157" s="6" t="str" cm="1">
        <f t="array" ref="M157">_xlfn.TEXTJOIN(", ", TRUE,
   _xlfn._xlws.FILTER(MasterSheet!O:O,
      (MasterSheet!B:B=A157) *
      (MasterSheet!D:D=B157) *
      (MasterSheet!G:G=C157) *
      (MasterSheet!J:J&gt;0)
   )
)</f>
        <v>Medlife</v>
      </c>
      <c r="N157" s="6"/>
    </row>
    <row r="158" spans="1:14" x14ac:dyDescent="0.25">
      <c r="A158" s="6" t="str">
        <v>EED115898</v>
      </c>
      <c r="B158" s="7">
        <v>45818</v>
      </c>
      <c r="C158" s="6">
        <v>388604</v>
      </c>
      <c r="D158" s="6">
        <f>_xlfn.XLOOKUP(C158,MasterSheet!G:G,MasterSheet!E:E)</f>
        <v>91</v>
      </c>
      <c r="E158" s="55">
        <f>SUMIFS(MasterSheet!I:I, MasterSheet!B:B, A158, MasterSheet!D:D, B158, MasterSheet!G:G, C158)</f>
        <v>1</v>
      </c>
      <c r="F158" s="55">
        <f t="shared" si="6"/>
        <v>91</v>
      </c>
      <c r="G158" s="62">
        <f>SUMIFS(MasterSheet!J:J, MasterSheet!B:B, A158, MasterSheet!D:D, B158, MasterSheet!G:G, C158)</f>
        <v>1</v>
      </c>
      <c r="H158" s="62">
        <f t="shared" si="7"/>
        <v>91</v>
      </c>
      <c r="I158" s="64">
        <f>SUMIFS(MasterSheet!K:K, MasterSheet!B:B, A158, MasterSheet!D:D, B158, MasterSheet!G:G, C158)</f>
        <v>0</v>
      </c>
      <c r="J158" s="64">
        <f t="shared" si="8"/>
        <v>0</v>
      </c>
      <c r="K158" s="6" t="str">
        <f>VLOOKUP(C158,MasterSheet!G:T,14,)</f>
        <v>BioLegend</v>
      </c>
      <c r="L158" s="6" t="str">
        <f>VLOOKUP(K158,Sheet1!A:C,3,)</f>
        <v>DOLLAR</v>
      </c>
      <c r="M158" s="6" t="str" cm="1">
        <f t="array" ref="M158">_xlfn.TEXTJOIN(", ", TRUE,
   _xlfn._xlws.FILTER(MasterSheet!O:O,
      (MasterSheet!B:B=A158) *
      (MasterSheet!D:D=B158) *
      (MasterSheet!G:G=C158) *
      (MasterSheet!J:J&gt;0)
   )
)</f>
        <v>ICGEB</v>
      </c>
      <c r="N158" s="6"/>
    </row>
    <row r="159" spans="1:14" x14ac:dyDescent="0.25">
      <c r="A159" s="6" t="str">
        <v>EED115898</v>
      </c>
      <c r="B159" s="7">
        <v>45818</v>
      </c>
      <c r="C159" s="6">
        <v>391501</v>
      </c>
      <c r="D159" s="6">
        <f>_xlfn.XLOOKUP(C159,MasterSheet!G:G,MasterSheet!E:E)</f>
        <v>398.3</v>
      </c>
      <c r="E159" s="55">
        <f>SUMIFS(MasterSheet!I:I, MasterSheet!B:B, A159, MasterSheet!D:D, B159, MasterSheet!G:G, C159)</f>
        <v>1</v>
      </c>
      <c r="F159" s="55">
        <f t="shared" si="6"/>
        <v>398.3</v>
      </c>
      <c r="G159" s="62">
        <f>SUMIFS(MasterSheet!J:J, MasterSheet!B:B, A159, MasterSheet!D:D, B159, MasterSheet!G:G, C159)</f>
        <v>1</v>
      </c>
      <c r="H159" s="62">
        <f t="shared" si="7"/>
        <v>398.3</v>
      </c>
      <c r="I159" s="64">
        <f>SUMIFS(MasterSheet!K:K, MasterSheet!B:B, A159, MasterSheet!D:D, B159, MasterSheet!G:G, C159)</f>
        <v>0</v>
      </c>
      <c r="J159" s="64">
        <f t="shared" si="8"/>
        <v>0</v>
      </c>
      <c r="K159" s="6" t="str">
        <f>VLOOKUP(C159,MasterSheet!G:T,14,)</f>
        <v>BioLegend</v>
      </c>
      <c r="L159" s="6" t="str">
        <f>VLOOKUP(K159,Sheet1!A:C,3,)</f>
        <v>DOLLAR</v>
      </c>
      <c r="M159" s="6" t="str" cm="1">
        <f t="array" ref="M159">_xlfn.TEXTJOIN(", ", TRUE,
   _xlfn._xlws.FILTER(MasterSheet!O:O,
      (MasterSheet!B:B=A159) *
      (MasterSheet!D:D=B159) *
      (MasterSheet!G:G=C159) *
      (MasterSheet!J:J&gt;0)
   )
)</f>
        <v>Aiims</v>
      </c>
      <c r="N159" s="6"/>
    </row>
    <row r="160" spans="1:14" x14ac:dyDescent="0.25">
      <c r="A160" s="6" t="str">
        <v>EED115898</v>
      </c>
      <c r="B160" s="7">
        <v>45818</v>
      </c>
      <c r="C160" s="6">
        <v>396434</v>
      </c>
      <c r="D160" s="6">
        <f>_xlfn.XLOOKUP(C160,MasterSheet!G:G,MasterSheet!E:E)</f>
        <v>326.25</v>
      </c>
      <c r="E160" s="55">
        <f>SUMIFS(MasterSheet!I:I, MasterSheet!B:B, A160, MasterSheet!D:D, B160, MasterSheet!G:G, C160)</f>
        <v>1</v>
      </c>
      <c r="F160" s="55">
        <f t="shared" si="6"/>
        <v>326.25</v>
      </c>
      <c r="G160" s="62">
        <f>SUMIFS(MasterSheet!J:J, MasterSheet!B:B, A160, MasterSheet!D:D, B160, MasterSheet!G:G, C160)</f>
        <v>1</v>
      </c>
      <c r="H160" s="62">
        <f t="shared" si="7"/>
        <v>326.25</v>
      </c>
      <c r="I160" s="64">
        <f>SUMIFS(MasterSheet!K:K, MasterSheet!B:B, A160, MasterSheet!D:D, B160, MasterSheet!G:G, C160)</f>
        <v>0</v>
      </c>
      <c r="J160" s="64">
        <f t="shared" si="8"/>
        <v>0</v>
      </c>
      <c r="K160" s="6" t="str">
        <f>VLOOKUP(C160,MasterSheet!G:T,14,)</f>
        <v>BioLegend</v>
      </c>
      <c r="L160" s="6" t="str">
        <f>VLOOKUP(K160,Sheet1!A:C,3,)</f>
        <v>DOLLAR</v>
      </c>
      <c r="M160" s="6" t="str" cm="1">
        <f t="array" ref="M160">_xlfn.TEXTJOIN(", ", TRUE,
   _xlfn._xlws.FILTER(MasterSheet!O:O,
      (MasterSheet!B:B=A160) *
      (MasterSheet!D:D=B160) *
      (MasterSheet!G:G=C160) *
      (MasterSheet!J:J&gt;0)
   )
)</f>
        <v>THSTI</v>
      </c>
      <c r="N160" s="6"/>
    </row>
    <row r="161" spans="1:14" x14ac:dyDescent="0.25">
      <c r="A161" s="6" t="str">
        <v>EED115898</v>
      </c>
      <c r="B161" s="7">
        <v>45818</v>
      </c>
      <c r="C161" s="6">
        <v>400110</v>
      </c>
      <c r="D161" s="6">
        <f>_xlfn.XLOOKUP(C161,MasterSheet!G:G,MasterSheet!E:E)</f>
        <v>74.900000000000006</v>
      </c>
      <c r="E161" s="55">
        <f>SUMIFS(MasterSheet!I:I, MasterSheet!B:B, A161, MasterSheet!D:D, B161, MasterSheet!G:G, C161)</f>
        <v>2</v>
      </c>
      <c r="F161" s="55">
        <f t="shared" si="6"/>
        <v>149.80000000000001</v>
      </c>
      <c r="G161" s="62">
        <f>SUMIFS(MasterSheet!J:J, MasterSheet!B:B, A161, MasterSheet!D:D, B161, MasterSheet!G:G, C161)</f>
        <v>2</v>
      </c>
      <c r="H161" s="62">
        <f t="shared" si="7"/>
        <v>149.80000000000001</v>
      </c>
      <c r="I161" s="64">
        <f>SUMIFS(MasterSheet!K:K, MasterSheet!B:B, A161, MasterSheet!D:D, B161, MasterSheet!G:G, C161)</f>
        <v>0</v>
      </c>
      <c r="J161" s="64">
        <f t="shared" si="8"/>
        <v>0</v>
      </c>
      <c r="K161" s="6" t="str">
        <f>VLOOKUP(C161,MasterSheet!G:T,14,)</f>
        <v>BioLegend</v>
      </c>
      <c r="L161" s="6" t="str">
        <f>VLOOKUP(K161,Sheet1!A:C,3,)</f>
        <v>DOLLAR</v>
      </c>
      <c r="M161" s="6" t="str" cm="1">
        <f t="array" ref="M161">_xlfn.TEXTJOIN(", ", TRUE,
   _xlfn._xlws.FILTER(MasterSheet!O:O,
      (MasterSheet!B:B=A161) *
      (MasterSheet!D:D=B161) *
      (MasterSheet!G:G=C161) *
      (MasterSheet!J:J&gt;0)
   )
)</f>
        <v>RG SONS</v>
      </c>
      <c r="N161" s="6"/>
    </row>
    <row r="162" spans="1:14" x14ac:dyDescent="0.25">
      <c r="A162" s="6" t="str">
        <v>EED115898</v>
      </c>
      <c r="B162" s="7">
        <v>45818</v>
      </c>
      <c r="C162" s="6">
        <v>420302</v>
      </c>
      <c r="D162" s="6">
        <f>_xlfn.XLOOKUP(C162,MasterSheet!G:G,MasterSheet!E:E)</f>
        <v>133.9</v>
      </c>
      <c r="E162" s="55">
        <f>SUMIFS(MasterSheet!I:I, MasterSheet!B:B, A162, MasterSheet!D:D, B162, MasterSheet!G:G, C162)</f>
        <v>1</v>
      </c>
      <c r="F162" s="55">
        <f t="shared" si="6"/>
        <v>133.9</v>
      </c>
      <c r="G162" s="62">
        <f>SUMIFS(MasterSheet!J:J, MasterSheet!B:B, A162, MasterSheet!D:D, B162, MasterSheet!G:G, C162)</f>
        <v>1</v>
      </c>
      <c r="H162" s="62">
        <f t="shared" si="7"/>
        <v>133.9</v>
      </c>
      <c r="I162" s="64">
        <f>SUMIFS(MasterSheet!K:K, MasterSheet!B:B, A162, MasterSheet!D:D, B162, MasterSheet!G:G, C162)</f>
        <v>0</v>
      </c>
      <c r="J162" s="64">
        <f t="shared" si="8"/>
        <v>0</v>
      </c>
      <c r="K162" s="6" t="str">
        <f>VLOOKUP(C162,MasterSheet!G:T,14,)</f>
        <v>BioLegend</v>
      </c>
      <c r="L162" s="6" t="str">
        <f>VLOOKUP(K162,Sheet1!A:C,3,)</f>
        <v>DOLLAR</v>
      </c>
      <c r="M162" s="6" t="str" cm="1">
        <f t="array" ref="M162">_xlfn.TEXTJOIN(", ", TRUE,
   _xlfn._xlws.FILTER(MasterSheet!O:O,
      (MasterSheet!B:B=A162) *
      (MasterSheet!D:D=B162) *
      (MasterSheet!G:G=C162) *
      (MasterSheet!J:J&gt;0)
   )
)</f>
        <v>ICGEB</v>
      </c>
      <c r="N162" s="6"/>
    </row>
    <row r="163" spans="1:14" x14ac:dyDescent="0.25">
      <c r="A163" s="6" t="str">
        <v>EED115898</v>
      </c>
      <c r="B163" s="7">
        <v>45818</v>
      </c>
      <c r="C163" s="6">
        <v>420403</v>
      </c>
      <c r="D163" s="6">
        <f>_xlfn.XLOOKUP(C163,MasterSheet!G:G,MasterSheet!E:E)</f>
        <v>21</v>
      </c>
      <c r="E163" s="55">
        <f>SUMIFS(MasterSheet!I:I, MasterSheet!B:B, A163, MasterSheet!D:D, B163, MasterSheet!G:G, C163)</f>
        <v>1</v>
      </c>
      <c r="F163" s="55">
        <f t="shared" si="6"/>
        <v>21</v>
      </c>
      <c r="G163" s="62">
        <f>SUMIFS(MasterSheet!J:J, MasterSheet!B:B, A163, MasterSheet!D:D, B163, MasterSheet!G:G, C163)</f>
        <v>1</v>
      </c>
      <c r="H163" s="62">
        <f t="shared" si="7"/>
        <v>21</v>
      </c>
      <c r="I163" s="64">
        <f>SUMIFS(MasterSheet!K:K, MasterSheet!B:B, A163, MasterSheet!D:D, B163, MasterSheet!G:G, C163)</f>
        <v>0</v>
      </c>
      <c r="J163" s="64">
        <f t="shared" si="8"/>
        <v>0</v>
      </c>
      <c r="K163" s="6" t="str">
        <f>VLOOKUP(C163,MasterSheet!G:T,14,)</f>
        <v>BioLegend</v>
      </c>
      <c r="L163" s="6" t="str">
        <f>VLOOKUP(K163,Sheet1!A:C,3,)</f>
        <v>DOLLAR</v>
      </c>
      <c r="M163" s="6" t="str" cm="1">
        <f t="array" ref="M163">_xlfn.TEXTJOIN(", ", TRUE,
   _xlfn._xlws.FILTER(MasterSheet!O:O,
      (MasterSheet!B:B=A163) *
      (MasterSheet!D:D=B163) *
      (MasterSheet!G:G=C163) *
      (MasterSheet!J:J&gt;0)
   )
)</f>
        <v>Shri Mahant</v>
      </c>
      <c r="N163" s="6"/>
    </row>
    <row r="164" spans="1:14" x14ac:dyDescent="0.25">
      <c r="A164" s="6" t="str">
        <v>EED115898</v>
      </c>
      <c r="B164" s="7">
        <v>45818</v>
      </c>
      <c r="C164" s="6">
        <v>420601</v>
      </c>
      <c r="D164" s="6">
        <f>_xlfn.XLOOKUP(C164,MasterSheet!G:G,MasterSheet!E:E)</f>
        <v>45.5</v>
      </c>
      <c r="E164" s="55">
        <f>SUMIFS(MasterSheet!I:I, MasterSheet!B:B, A164, MasterSheet!D:D, B164, MasterSheet!G:G, C164)</f>
        <v>2</v>
      </c>
      <c r="F164" s="55">
        <f t="shared" si="6"/>
        <v>91</v>
      </c>
      <c r="G164" s="62">
        <f>SUMIFS(MasterSheet!J:J, MasterSheet!B:B, A164, MasterSheet!D:D, B164, MasterSheet!G:G, C164)</f>
        <v>2</v>
      </c>
      <c r="H164" s="62">
        <f t="shared" si="7"/>
        <v>91</v>
      </c>
      <c r="I164" s="64">
        <f>SUMIFS(MasterSheet!K:K, MasterSheet!B:B, A164, MasterSheet!D:D, B164, MasterSheet!G:G, C164)</f>
        <v>0</v>
      </c>
      <c r="J164" s="64">
        <f t="shared" si="8"/>
        <v>0</v>
      </c>
      <c r="K164" s="6" t="str">
        <f>VLOOKUP(C164,MasterSheet!G:T,14,)</f>
        <v>BioLegend</v>
      </c>
      <c r="L164" s="6" t="str">
        <f>VLOOKUP(K164,Sheet1!A:C,3,)</f>
        <v>DOLLAR</v>
      </c>
      <c r="M164" s="6" t="str" cm="1">
        <f t="array" ref="M164">_xlfn.TEXTJOIN(", ", TRUE,
   _xlfn._xlws.FILTER(MasterSheet!O:O,
      (MasterSheet!B:B=A164) *
      (MasterSheet!D:D=B164) *
      (MasterSheet!G:G=C164) *
      (MasterSheet!J:J&gt;0)
   )
)</f>
        <v>NCCS</v>
      </c>
      <c r="N164" s="6"/>
    </row>
    <row r="165" spans="1:14" x14ac:dyDescent="0.25">
      <c r="A165" s="6" t="str">
        <v>EED115898</v>
      </c>
      <c r="B165" s="7">
        <v>45818</v>
      </c>
      <c r="C165" s="6">
        <v>420801</v>
      </c>
      <c r="D165" s="6">
        <f>_xlfn.XLOOKUP(C165,MasterSheet!G:G,MasterSheet!E:E)</f>
        <v>38.35</v>
      </c>
      <c r="E165" s="55">
        <f>SUMIFS(MasterSheet!I:I, MasterSheet!B:B, A165, MasterSheet!D:D, B165, MasterSheet!G:G, C165)</f>
        <v>2</v>
      </c>
      <c r="F165" s="55">
        <f t="shared" si="6"/>
        <v>76.7</v>
      </c>
      <c r="G165" s="62">
        <f>SUMIFS(MasterSheet!J:J, MasterSheet!B:B, A165, MasterSheet!D:D, B165, MasterSheet!G:G, C165)</f>
        <v>2</v>
      </c>
      <c r="H165" s="62">
        <f t="shared" si="7"/>
        <v>76.7</v>
      </c>
      <c r="I165" s="64">
        <f>SUMIFS(MasterSheet!K:K, MasterSheet!B:B, A165, MasterSheet!D:D, B165, MasterSheet!G:G, C165)</f>
        <v>0</v>
      </c>
      <c r="J165" s="64">
        <f t="shared" si="8"/>
        <v>0</v>
      </c>
      <c r="K165" s="6" t="str">
        <f>VLOOKUP(C165,MasterSheet!G:T,14,)</f>
        <v>BioLegend</v>
      </c>
      <c r="L165" s="6" t="str">
        <f>VLOOKUP(K165,Sheet1!A:C,3,)</f>
        <v>DOLLAR</v>
      </c>
      <c r="M165" s="6" t="str" cm="1">
        <f t="array" ref="M165">_xlfn.TEXTJOIN(", ", TRUE,
   _xlfn._xlws.FILTER(MasterSheet!O:O,
      (MasterSheet!B:B=A165) *
      (MasterSheet!D:D=B165) *
      (MasterSheet!G:G=C165) *
      (MasterSheet!J:J&gt;0)
   )
)</f>
        <v>ICGEB</v>
      </c>
      <c r="N165" s="6"/>
    </row>
    <row r="166" spans="1:14" x14ac:dyDescent="0.25">
      <c r="A166" s="6" t="str">
        <v>EED115898</v>
      </c>
      <c r="B166" s="7">
        <v>45818</v>
      </c>
      <c r="C166" s="6">
        <v>421002</v>
      </c>
      <c r="D166" s="6">
        <f>_xlfn.XLOOKUP(C166,MasterSheet!G:G,MasterSheet!E:E)</f>
        <v>61.1</v>
      </c>
      <c r="E166" s="55">
        <f>SUMIFS(MasterSheet!I:I, MasterSheet!B:B, A166, MasterSheet!D:D, B166, MasterSheet!G:G, C166)</f>
        <v>2</v>
      </c>
      <c r="F166" s="55">
        <f t="shared" si="6"/>
        <v>122.2</v>
      </c>
      <c r="G166" s="62">
        <f>SUMIFS(MasterSheet!J:J, MasterSheet!B:B, A166, MasterSheet!D:D, B166, MasterSheet!G:G, C166)</f>
        <v>2</v>
      </c>
      <c r="H166" s="62">
        <f t="shared" si="7"/>
        <v>122.2</v>
      </c>
      <c r="I166" s="64">
        <f>SUMIFS(MasterSheet!K:K, MasterSheet!B:B, A166, MasterSheet!D:D, B166, MasterSheet!G:G, C166)</f>
        <v>0</v>
      </c>
      <c r="J166" s="64">
        <f t="shared" si="8"/>
        <v>0</v>
      </c>
      <c r="K166" s="6" t="str">
        <f>VLOOKUP(C166,MasterSheet!G:T,14,)</f>
        <v>BioLegend</v>
      </c>
      <c r="L166" s="6" t="str">
        <f>VLOOKUP(K166,Sheet1!A:C,3,)</f>
        <v>DOLLAR</v>
      </c>
      <c r="M166" s="6" t="str" cm="1">
        <f t="array" ref="M166">_xlfn.TEXTJOIN(", ", TRUE,
   _xlfn._xlws.FILTER(MasterSheet!O:O,
      (MasterSheet!B:B=A166) *
      (MasterSheet!D:D=B166) *
      (MasterSheet!G:G=C166) *
      (MasterSheet!J:J&gt;0)
   )
)</f>
        <v>ICGEB</v>
      </c>
      <c r="N166" s="6"/>
    </row>
    <row r="167" spans="1:14" x14ac:dyDescent="0.25">
      <c r="A167" s="6" t="str">
        <v>EED115898</v>
      </c>
      <c r="B167" s="7">
        <v>45818</v>
      </c>
      <c r="C167" s="6">
        <v>422301</v>
      </c>
      <c r="D167" s="6">
        <f>_xlfn.XLOOKUP(C167,MasterSheet!G:G,MasterSheet!E:E)</f>
        <v>70.7</v>
      </c>
      <c r="E167" s="55">
        <f>SUMIFS(MasterSheet!I:I, MasterSheet!B:B, A167, MasterSheet!D:D, B167, MasterSheet!G:G, C167)</f>
        <v>1</v>
      </c>
      <c r="F167" s="55">
        <f t="shared" si="6"/>
        <v>70.7</v>
      </c>
      <c r="G167" s="62">
        <f>SUMIFS(MasterSheet!J:J, MasterSheet!B:B, A167, MasterSheet!D:D, B167, MasterSheet!G:G, C167)</f>
        <v>1</v>
      </c>
      <c r="H167" s="62">
        <f t="shared" si="7"/>
        <v>70.7</v>
      </c>
      <c r="I167" s="64">
        <f>SUMIFS(MasterSheet!K:K, MasterSheet!B:B, A167, MasterSheet!D:D, B167, MasterSheet!G:G, C167)</f>
        <v>0</v>
      </c>
      <c r="J167" s="64">
        <f t="shared" si="8"/>
        <v>0</v>
      </c>
      <c r="K167" s="6" t="str">
        <f>VLOOKUP(C167,MasterSheet!G:T,14,)</f>
        <v>BioLegend</v>
      </c>
      <c r="L167" s="6" t="str">
        <f>VLOOKUP(K167,Sheet1!A:C,3,)</f>
        <v>DOLLAR</v>
      </c>
      <c r="M167" s="6" t="str" cm="1">
        <f t="array" ref="M167">_xlfn.TEXTJOIN(", ", TRUE,
   _xlfn._xlws.FILTER(MasterSheet!O:O,
      (MasterSheet!B:B=A167) *
      (MasterSheet!D:D=B167) *
      (MasterSheet!G:G=C167) *
      (MasterSheet!J:J&gt;0)
   )
)</f>
        <v>Essence</v>
      </c>
      <c r="N167" s="6"/>
    </row>
    <row r="168" spans="1:14" x14ac:dyDescent="0.25">
      <c r="A168" s="6" t="str">
        <v>EED115898</v>
      </c>
      <c r="B168" s="7">
        <v>45818</v>
      </c>
      <c r="C168" s="6">
        <v>422401</v>
      </c>
      <c r="D168" s="6">
        <f>_xlfn.XLOOKUP(C168,MasterSheet!G:G,MasterSheet!E:E)</f>
        <v>98.7</v>
      </c>
      <c r="E168" s="55">
        <f>SUMIFS(MasterSheet!I:I, MasterSheet!B:B, A168, MasterSheet!D:D, B168, MasterSheet!G:G, C168)</f>
        <v>1</v>
      </c>
      <c r="F168" s="55">
        <f t="shared" si="6"/>
        <v>98.7</v>
      </c>
      <c r="G168" s="62">
        <f>SUMIFS(MasterSheet!J:J, MasterSheet!B:B, A168, MasterSheet!D:D, B168, MasterSheet!G:G, C168)</f>
        <v>1</v>
      </c>
      <c r="H168" s="62">
        <f t="shared" si="7"/>
        <v>98.7</v>
      </c>
      <c r="I168" s="64">
        <f>SUMIFS(MasterSheet!K:K, MasterSheet!B:B, A168, MasterSheet!D:D, B168, MasterSheet!G:G, C168)</f>
        <v>0</v>
      </c>
      <c r="J168" s="64">
        <f t="shared" si="8"/>
        <v>0</v>
      </c>
      <c r="K168" s="6" t="str">
        <f>VLOOKUP(C168,MasterSheet!G:T,14,)</f>
        <v>BioLegend</v>
      </c>
      <c r="L168" s="6" t="str">
        <f>VLOOKUP(K168,Sheet1!A:C,3,)</f>
        <v>DOLLAR</v>
      </c>
      <c r="M168" s="6" t="str" cm="1">
        <f t="array" ref="M168">_xlfn.TEXTJOIN(", ", TRUE,
   _xlfn._xlws.FILTER(MasterSheet!O:O,
      (MasterSheet!B:B=A168) *
      (MasterSheet!D:D=B168) *
      (MasterSheet!G:G=C168) *
      (MasterSheet!J:J&gt;0)
   )
)</f>
        <v>Aiims</v>
      </c>
      <c r="N168" s="6"/>
    </row>
    <row r="169" spans="1:14" x14ac:dyDescent="0.25">
      <c r="A169" s="6" t="str">
        <v>EED115898</v>
      </c>
      <c r="B169" s="7">
        <v>45818</v>
      </c>
      <c r="C169" s="6">
        <v>423102</v>
      </c>
      <c r="D169" s="6">
        <f>_xlfn.XLOOKUP(C169,MasterSheet!G:G,MasterSheet!E:E)</f>
        <v>234.5</v>
      </c>
      <c r="E169" s="55">
        <f>SUMIFS(MasterSheet!I:I, MasterSheet!B:B, A169, MasterSheet!D:D, B169, MasterSheet!G:G, C169)</f>
        <v>1</v>
      </c>
      <c r="F169" s="55">
        <f t="shared" si="6"/>
        <v>234.5</v>
      </c>
      <c r="G169" s="62">
        <f>SUMIFS(MasterSheet!J:J, MasterSheet!B:B, A169, MasterSheet!D:D, B169, MasterSheet!G:G, C169)</f>
        <v>1</v>
      </c>
      <c r="H169" s="62">
        <f t="shared" si="7"/>
        <v>234.5</v>
      </c>
      <c r="I169" s="64">
        <f>SUMIFS(MasterSheet!K:K, MasterSheet!B:B, A169, MasterSheet!D:D, B169, MasterSheet!G:G, C169)</f>
        <v>0</v>
      </c>
      <c r="J169" s="64">
        <f t="shared" si="8"/>
        <v>0</v>
      </c>
      <c r="K169" s="6" t="str">
        <f>VLOOKUP(C169,MasterSheet!G:T,14,)</f>
        <v>BioLegend</v>
      </c>
      <c r="L169" s="6" t="str">
        <f>VLOOKUP(K169,Sheet1!A:C,3,)</f>
        <v>DOLLAR</v>
      </c>
      <c r="M169" s="6" t="str" cm="1">
        <f t="array" ref="M169">_xlfn.TEXTJOIN(", ", TRUE,
   _xlfn._xlws.FILTER(MasterSheet!O:O,
      (MasterSheet!B:B=A169) *
      (MasterSheet!D:D=B169) *
      (MasterSheet!G:G=C169) *
      (MasterSheet!J:J&gt;0)
   )
)</f>
        <v>THSTI</v>
      </c>
      <c r="N169" s="6"/>
    </row>
    <row r="170" spans="1:14" x14ac:dyDescent="0.25">
      <c r="A170" s="6" t="str">
        <v>EED115898</v>
      </c>
      <c r="B170" s="7">
        <v>45818</v>
      </c>
      <c r="C170" s="6">
        <v>423106</v>
      </c>
      <c r="D170" s="6">
        <f>_xlfn.XLOOKUP(C170,MasterSheet!G:G,MasterSheet!E:E)</f>
        <v>234.5</v>
      </c>
      <c r="E170" s="55">
        <f>SUMIFS(MasterSheet!I:I, MasterSheet!B:B, A170, MasterSheet!D:D, B170, MasterSheet!G:G, C170)</f>
        <v>1</v>
      </c>
      <c r="F170" s="55">
        <f t="shared" si="6"/>
        <v>234.5</v>
      </c>
      <c r="G170" s="62">
        <f>SUMIFS(MasterSheet!J:J, MasterSheet!B:B, A170, MasterSheet!D:D, B170, MasterSheet!G:G, C170)</f>
        <v>1</v>
      </c>
      <c r="H170" s="62">
        <f t="shared" si="7"/>
        <v>234.5</v>
      </c>
      <c r="I170" s="64">
        <f>SUMIFS(MasterSheet!K:K, MasterSheet!B:B, A170, MasterSheet!D:D, B170, MasterSheet!G:G, C170)</f>
        <v>0</v>
      </c>
      <c r="J170" s="64">
        <f t="shared" si="8"/>
        <v>0</v>
      </c>
      <c r="K170" s="6" t="str">
        <f>VLOOKUP(C170,MasterSheet!G:T,14,)</f>
        <v>BioLegend</v>
      </c>
      <c r="L170" s="6" t="str">
        <f>VLOOKUP(K170,Sheet1!A:C,3,)</f>
        <v>DOLLAR</v>
      </c>
      <c r="M170" s="6" t="str" cm="1">
        <f t="array" ref="M170">_xlfn.TEXTJOIN(", ", TRUE,
   _xlfn._xlws.FILTER(MasterSheet!O:O,
      (MasterSheet!B:B=A170) *
      (MasterSheet!D:D=B170) *
      (MasterSheet!G:G=C170) *
      (MasterSheet!J:J&gt;0)
   )
)</f>
        <v>IIT-Ropar</v>
      </c>
      <c r="N170" s="6"/>
    </row>
    <row r="171" spans="1:14" x14ac:dyDescent="0.25">
      <c r="A171" s="6" t="str">
        <v>EED115898</v>
      </c>
      <c r="B171" s="7">
        <v>45818</v>
      </c>
      <c r="C171" s="6">
        <v>424401</v>
      </c>
      <c r="D171" s="6">
        <f>_xlfn.XLOOKUP(C171,MasterSheet!G:G,MasterSheet!E:E)</f>
        <v>107.25</v>
      </c>
      <c r="E171" s="55">
        <f>SUMIFS(MasterSheet!I:I, MasterSheet!B:B, A171, MasterSheet!D:D, B171, MasterSheet!G:G, C171)</f>
        <v>1</v>
      </c>
      <c r="F171" s="55">
        <f t="shared" si="6"/>
        <v>107.25</v>
      </c>
      <c r="G171" s="62">
        <f>SUMIFS(MasterSheet!J:J, MasterSheet!B:B, A171, MasterSheet!D:D, B171, MasterSheet!G:G, C171)</f>
        <v>1</v>
      </c>
      <c r="H171" s="62">
        <f t="shared" si="7"/>
        <v>107.25</v>
      </c>
      <c r="I171" s="64">
        <f>SUMIFS(MasterSheet!K:K, MasterSheet!B:B, A171, MasterSheet!D:D, B171, MasterSheet!G:G, C171)</f>
        <v>0</v>
      </c>
      <c r="J171" s="64">
        <f t="shared" si="8"/>
        <v>0</v>
      </c>
      <c r="K171" s="6" t="str">
        <f>VLOOKUP(C171,MasterSheet!G:T,14,)</f>
        <v>BioLegend</v>
      </c>
      <c r="L171" s="6" t="str">
        <f>VLOOKUP(K171,Sheet1!A:C,3,)</f>
        <v>DOLLAR</v>
      </c>
      <c r="M171" s="6" t="str" cm="1">
        <f t="array" ref="M171">_xlfn.TEXTJOIN(", ", TRUE,
   _xlfn._xlws.FILTER(MasterSheet!O:O,
      (MasterSheet!B:B=A171) *
      (MasterSheet!D:D=B171) *
      (MasterSheet!G:G=C171) *
      (MasterSheet!J:J&gt;0)
   )
)</f>
        <v>MIRANDA</v>
      </c>
      <c r="N171" s="6"/>
    </row>
    <row r="172" spans="1:14" x14ac:dyDescent="0.25">
      <c r="A172" s="6" t="str">
        <v>EED115898</v>
      </c>
      <c r="B172" s="7">
        <v>45818</v>
      </c>
      <c r="C172" s="6">
        <v>425003</v>
      </c>
      <c r="D172" s="6">
        <f>_xlfn.XLOOKUP(C172,MasterSheet!G:G,MasterSheet!E:E)</f>
        <v>62.3</v>
      </c>
      <c r="E172" s="55">
        <f>SUMIFS(MasterSheet!I:I, MasterSheet!B:B, A172, MasterSheet!D:D, B172, MasterSheet!G:G, C172)</f>
        <v>1</v>
      </c>
      <c r="F172" s="55">
        <f t="shared" si="6"/>
        <v>62.3</v>
      </c>
      <c r="G172" s="62">
        <f>SUMIFS(MasterSheet!J:J, MasterSheet!B:B, A172, MasterSheet!D:D, B172, MasterSheet!G:G, C172)</f>
        <v>1</v>
      </c>
      <c r="H172" s="62">
        <f t="shared" si="7"/>
        <v>62.3</v>
      </c>
      <c r="I172" s="64">
        <f>SUMIFS(MasterSheet!K:K, MasterSheet!B:B, A172, MasterSheet!D:D, B172, MasterSheet!G:G, C172)</f>
        <v>0</v>
      </c>
      <c r="J172" s="64">
        <f t="shared" si="8"/>
        <v>0</v>
      </c>
      <c r="K172" s="6" t="str">
        <f>VLOOKUP(C172,MasterSheet!G:T,14,)</f>
        <v>BioLegend</v>
      </c>
      <c r="L172" s="6" t="str">
        <f>VLOOKUP(K172,Sheet1!A:C,3,)</f>
        <v>DOLLAR</v>
      </c>
      <c r="M172" s="6" t="str" cm="1">
        <f t="array" ref="M172">_xlfn.TEXTJOIN(", ", TRUE,
   _xlfn._xlws.FILTER(MasterSheet!O:O,
      (MasterSheet!B:B=A172) *
      (MasterSheet!D:D=B172) *
      (MasterSheet!G:G=C172) *
      (MasterSheet!J:J&gt;0)
   )
)</f>
        <v>Miltenyi Biotech</v>
      </c>
      <c r="N172" s="6"/>
    </row>
    <row r="173" spans="1:14" x14ac:dyDescent="0.25">
      <c r="A173" s="6" t="str">
        <v>EED115898</v>
      </c>
      <c r="B173" s="7">
        <v>45818</v>
      </c>
      <c r="C173" s="6">
        <v>430515</v>
      </c>
      <c r="D173" s="6">
        <f>_xlfn.XLOOKUP(C173,MasterSheet!G:G,MasterSheet!E:E)</f>
        <v>410.2</v>
      </c>
      <c r="E173" s="55">
        <f>SUMIFS(MasterSheet!I:I, MasterSheet!B:B, A173, MasterSheet!D:D, B173, MasterSheet!G:G, C173)</f>
        <v>1</v>
      </c>
      <c r="F173" s="55">
        <f t="shared" si="6"/>
        <v>410.2</v>
      </c>
      <c r="G173" s="62">
        <f>SUMIFS(MasterSheet!J:J, MasterSheet!B:B, A173, MasterSheet!D:D, B173, MasterSheet!G:G, C173)</f>
        <v>1</v>
      </c>
      <c r="H173" s="62">
        <f t="shared" si="7"/>
        <v>410.2</v>
      </c>
      <c r="I173" s="64">
        <f>SUMIFS(MasterSheet!K:K, MasterSheet!B:B, A173, MasterSheet!D:D, B173, MasterSheet!G:G, C173)</f>
        <v>0</v>
      </c>
      <c r="J173" s="64">
        <f t="shared" si="8"/>
        <v>0</v>
      </c>
      <c r="K173" s="6" t="str">
        <f>VLOOKUP(C173,MasterSheet!G:T,14,)</f>
        <v>BioLegend</v>
      </c>
      <c r="L173" s="6" t="str">
        <f>VLOOKUP(K173,Sheet1!A:C,3,)</f>
        <v>DOLLAR</v>
      </c>
      <c r="M173" s="6" t="str" cm="1">
        <f t="array" ref="M173">_xlfn.TEXTJOIN(", ", TRUE,
   _xlfn._xlws.FILTER(MasterSheet!O:O,
      (MasterSheet!B:B=A173) *
      (MasterSheet!D:D=B173) *
      (MasterSheet!G:G=C173) *
      (MasterSheet!J:J&gt;0)
   )
)</f>
        <v>RG SONS</v>
      </c>
      <c r="N173" s="6"/>
    </row>
    <row r="174" spans="1:14" x14ac:dyDescent="0.25">
      <c r="A174" s="6" t="str">
        <v>EED115898</v>
      </c>
      <c r="B174" s="7">
        <v>45818</v>
      </c>
      <c r="C174" s="6">
        <v>503818</v>
      </c>
      <c r="D174" s="6">
        <f>_xlfn.XLOOKUP(C174,MasterSheet!G:G,MasterSheet!E:E)</f>
        <v>185.5</v>
      </c>
      <c r="E174" s="55">
        <f>SUMIFS(MasterSheet!I:I, MasterSheet!B:B, A174, MasterSheet!D:D, B174, MasterSheet!G:G, C174)</f>
        <v>1</v>
      </c>
      <c r="F174" s="55">
        <f t="shared" si="6"/>
        <v>185.5</v>
      </c>
      <c r="G174" s="62">
        <f>SUMIFS(MasterSheet!J:J, MasterSheet!B:B, A174, MasterSheet!D:D, B174, MasterSheet!G:G, C174)</f>
        <v>1</v>
      </c>
      <c r="H174" s="62">
        <f t="shared" si="7"/>
        <v>185.5</v>
      </c>
      <c r="I174" s="64">
        <f>SUMIFS(MasterSheet!K:K, MasterSheet!B:B, A174, MasterSheet!D:D, B174, MasterSheet!G:G, C174)</f>
        <v>0</v>
      </c>
      <c r="J174" s="64">
        <f t="shared" si="8"/>
        <v>0</v>
      </c>
      <c r="K174" s="6" t="str">
        <f>VLOOKUP(C174,MasterSheet!G:T,14,)</f>
        <v>BioLegend</v>
      </c>
      <c r="L174" s="6" t="str">
        <f>VLOOKUP(K174,Sheet1!A:C,3,)</f>
        <v>DOLLAR</v>
      </c>
      <c r="M174" s="6" t="str" cm="1">
        <f t="array" ref="M174">_xlfn.TEXTJOIN(", ", TRUE,
   _xlfn._xlws.FILTER(MasterSheet!O:O,
      (MasterSheet!B:B=A174) *
      (MasterSheet!D:D=B174) *
      (MasterSheet!G:G=C174) *
      (MasterSheet!J:J&gt;0)
   )
)</f>
        <v>THSTI</v>
      </c>
      <c r="N174" s="6"/>
    </row>
    <row r="175" spans="1:14" x14ac:dyDescent="0.25">
      <c r="A175" s="6" t="str">
        <v>EED115898</v>
      </c>
      <c r="B175" s="7">
        <v>45818</v>
      </c>
      <c r="C175" s="6">
        <v>504104</v>
      </c>
      <c r="D175" s="6">
        <f>_xlfn.XLOOKUP(C175,MasterSheet!G:G,MasterSheet!E:E)</f>
        <v>177.1</v>
      </c>
      <c r="E175" s="55">
        <f>SUMIFS(MasterSheet!I:I, MasterSheet!B:B, A175, MasterSheet!D:D, B175, MasterSheet!G:G, C175)</f>
        <v>2</v>
      </c>
      <c r="F175" s="55">
        <f t="shared" si="6"/>
        <v>354.2</v>
      </c>
      <c r="G175" s="62">
        <f>SUMIFS(MasterSheet!J:J, MasterSheet!B:B, A175, MasterSheet!D:D, B175, MasterSheet!G:G, C175)</f>
        <v>2</v>
      </c>
      <c r="H175" s="62">
        <f t="shared" si="7"/>
        <v>354.2</v>
      </c>
      <c r="I175" s="64">
        <f>SUMIFS(MasterSheet!K:K, MasterSheet!B:B, A175, MasterSheet!D:D, B175, MasterSheet!G:G, C175)</f>
        <v>0</v>
      </c>
      <c r="J175" s="64">
        <f t="shared" si="8"/>
        <v>0</v>
      </c>
      <c r="K175" s="6" t="str">
        <f>VLOOKUP(C175,MasterSheet!G:T,14,)</f>
        <v>BioLegend</v>
      </c>
      <c r="L175" s="6" t="str">
        <f>VLOOKUP(K175,Sheet1!A:C,3,)</f>
        <v>DOLLAR</v>
      </c>
      <c r="M175" s="6" t="str" cm="1">
        <f t="array" ref="M175">_xlfn.TEXTJOIN(", ", TRUE,
   _xlfn._xlws.FILTER(MasterSheet!O:O,
      (MasterSheet!B:B=A175) *
      (MasterSheet!D:D=B175) *
      (MasterSheet!G:G=C175) *
      (MasterSheet!J:J&gt;0)
   )
)</f>
        <v>THSTI, THSTI</v>
      </c>
      <c r="N175" s="6"/>
    </row>
    <row r="176" spans="1:14" x14ac:dyDescent="0.25">
      <c r="A176" s="6" t="str">
        <v>EED115898</v>
      </c>
      <c r="B176" s="7">
        <v>45818</v>
      </c>
      <c r="C176" s="6">
        <v>504118</v>
      </c>
      <c r="D176" s="6">
        <f>_xlfn.XLOOKUP(C176,MasterSheet!G:G,MasterSheet!E:E)</f>
        <v>234.5</v>
      </c>
      <c r="E176" s="55">
        <f>SUMIFS(MasterSheet!I:I, MasterSheet!B:B, A176, MasterSheet!D:D, B176, MasterSheet!G:G, C176)</f>
        <v>1</v>
      </c>
      <c r="F176" s="55">
        <f t="shared" si="6"/>
        <v>234.5</v>
      </c>
      <c r="G176" s="62">
        <f>SUMIFS(MasterSheet!J:J, MasterSheet!B:B, A176, MasterSheet!D:D, B176, MasterSheet!G:G, C176)</f>
        <v>1</v>
      </c>
      <c r="H176" s="62">
        <f t="shared" si="7"/>
        <v>234.5</v>
      </c>
      <c r="I176" s="64">
        <f>SUMIFS(MasterSheet!K:K, MasterSheet!B:B, A176, MasterSheet!D:D, B176, MasterSheet!G:G, C176)</f>
        <v>0</v>
      </c>
      <c r="J176" s="64">
        <f t="shared" si="8"/>
        <v>0</v>
      </c>
      <c r="K176" s="6" t="str">
        <f>VLOOKUP(C176,MasterSheet!G:T,14,)</f>
        <v>BioLegend</v>
      </c>
      <c r="L176" s="6" t="str">
        <f>VLOOKUP(K176,Sheet1!A:C,3,)</f>
        <v>DOLLAR</v>
      </c>
      <c r="M176" s="6" t="str" cm="1">
        <f t="array" ref="M176">_xlfn.TEXTJOIN(", ", TRUE,
   _xlfn._xlws.FILTER(MasterSheet!O:O,
      (MasterSheet!B:B=A176) *
      (MasterSheet!D:D=B176) *
      (MasterSheet!G:G=C176) *
      (MasterSheet!J:J&gt;0)
   )
)</f>
        <v>THSTI</v>
      </c>
      <c r="N176" s="6"/>
    </row>
    <row r="177" spans="1:14" x14ac:dyDescent="0.25">
      <c r="A177" s="6" t="str">
        <v>EED115898</v>
      </c>
      <c r="B177" s="7">
        <v>45818</v>
      </c>
      <c r="C177" s="6">
        <v>504124</v>
      </c>
      <c r="D177" s="6">
        <f>_xlfn.XLOOKUP(C177,MasterSheet!G:G,MasterSheet!E:E)</f>
        <v>234.5</v>
      </c>
      <c r="E177" s="55">
        <f>SUMIFS(MasterSheet!I:I, MasterSheet!B:B, A177, MasterSheet!D:D, B177, MasterSheet!G:G, C177)</f>
        <v>1</v>
      </c>
      <c r="F177" s="55">
        <f t="shared" si="6"/>
        <v>234.5</v>
      </c>
      <c r="G177" s="62">
        <f>SUMIFS(MasterSheet!J:J, MasterSheet!B:B, A177, MasterSheet!D:D, B177, MasterSheet!G:G, C177)</f>
        <v>1</v>
      </c>
      <c r="H177" s="62">
        <f t="shared" si="7"/>
        <v>234.5</v>
      </c>
      <c r="I177" s="64">
        <f>SUMIFS(MasterSheet!K:K, MasterSheet!B:B, A177, MasterSheet!D:D, B177, MasterSheet!G:G, C177)</f>
        <v>0</v>
      </c>
      <c r="J177" s="64">
        <f t="shared" si="8"/>
        <v>0</v>
      </c>
      <c r="K177" s="6" t="str">
        <f>VLOOKUP(C177,MasterSheet!G:T,14,)</f>
        <v>BioLegend</v>
      </c>
      <c r="L177" s="6" t="str">
        <f>VLOOKUP(K177,Sheet1!A:C,3,)</f>
        <v>DOLLAR</v>
      </c>
      <c r="M177" s="6" t="str" cm="1">
        <f t="array" ref="M177">_xlfn.TEXTJOIN(", ", TRUE,
   _xlfn._xlws.FILTER(MasterSheet!O:O,
      (MasterSheet!B:B=A177) *
      (MasterSheet!D:D=B177) *
      (MasterSheet!G:G=C177) *
      (MasterSheet!J:J&gt;0)
   )
)</f>
        <v>THSTI</v>
      </c>
      <c r="N177" s="6"/>
    </row>
    <row r="178" spans="1:14" x14ac:dyDescent="0.25">
      <c r="A178" s="6" t="str">
        <v>EED115898</v>
      </c>
      <c r="B178" s="7">
        <v>45818</v>
      </c>
      <c r="C178" s="6">
        <v>505039</v>
      </c>
      <c r="D178" s="6">
        <f>_xlfn.XLOOKUP(C178,MasterSheet!G:G,MasterSheet!E:E)</f>
        <v>206.25</v>
      </c>
      <c r="E178" s="55">
        <f>SUMIFS(MasterSheet!I:I, MasterSheet!B:B, A178, MasterSheet!D:D, B178, MasterSheet!G:G, C178)</f>
        <v>1</v>
      </c>
      <c r="F178" s="55">
        <f t="shared" si="6"/>
        <v>206.25</v>
      </c>
      <c r="G178" s="62">
        <f>SUMIFS(MasterSheet!J:J, MasterSheet!B:B, A178, MasterSheet!D:D, B178, MasterSheet!G:G, C178)</f>
        <v>1</v>
      </c>
      <c r="H178" s="62">
        <f t="shared" si="7"/>
        <v>206.25</v>
      </c>
      <c r="I178" s="64">
        <f>SUMIFS(MasterSheet!K:K, MasterSheet!B:B, A178, MasterSheet!D:D, B178, MasterSheet!G:G, C178)</f>
        <v>0</v>
      </c>
      <c r="J178" s="64">
        <f t="shared" si="8"/>
        <v>0</v>
      </c>
      <c r="K178" s="6" t="str">
        <f>VLOOKUP(C178,MasterSheet!G:T,14,)</f>
        <v>BioLegend</v>
      </c>
      <c r="L178" s="6" t="str">
        <f>VLOOKUP(K178,Sheet1!A:C,3,)</f>
        <v>DOLLAR</v>
      </c>
      <c r="M178" s="6" t="str" cm="1">
        <f t="array" ref="M178">_xlfn.TEXTJOIN(", ", TRUE,
   _xlfn._xlws.FILTER(MasterSheet!O:O,
      (MasterSheet!B:B=A178) *
      (MasterSheet!D:D=B178) *
      (MasterSheet!G:G=C178) *
      (MasterSheet!J:J&gt;0)
   )
)</f>
        <v>THSTI</v>
      </c>
      <c r="N178" s="6"/>
    </row>
    <row r="179" spans="1:14" x14ac:dyDescent="0.25">
      <c r="A179" s="6" t="str">
        <v>EED115898</v>
      </c>
      <c r="B179" s="7">
        <v>45818</v>
      </c>
      <c r="C179" s="6">
        <v>505808</v>
      </c>
      <c r="D179" s="6">
        <f>_xlfn.XLOOKUP(C179,MasterSheet!G:G,MasterSheet!E:E)</f>
        <v>77</v>
      </c>
      <c r="E179" s="55">
        <f>SUMIFS(MasterSheet!I:I, MasterSheet!B:B, A179, MasterSheet!D:D, B179, MasterSheet!G:G, C179)</f>
        <v>1</v>
      </c>
      <c r="F179" s="55">
        <f t="shared" si="6"/>
        <v>77</v>
      </c>
      <c r="G179" s="62">
        <f>SUMIFS(MasterSheet!J:J, MasterSheet!B:B, A179, MasterSheet!D:D, B179, MasterSheet!G:G, C179)</f>
        <v>1</v>
      </c>
      <c r="H179" s="62">
        <f t="shared" si="7"/>
        <v>77</v>
      </c>
      <c r="I179" s="64">
        <f>SUMIFS(MasterSheet!K:K, MasterSheet!B:B, A179, MasterSheet!D:D, B179, MasterSheet!G:G, C179)</f>
        <v>0</v>
      </c>
      <c r="J179" s="64">
        <f t="shared" si="8"/>
        <v>0</v>
      </c>
      <c r="K179" s="6" t="str">
        <f>VLOOKUP(C179,MasterSheet!G:T,14,)</f>
        <v>BioLegend</v>
      </c>
      <c r="L179" s="6" t="str">
        <f>VLOOKUP(K179,Sheet1!A:C,3,)</f>
        <v>DOLLAR</v>
      </c>
      <c r="M179" s="6" t="str" cm="1">
        <f t="array" ref="M179">_xlfn.TEXTJOIN(", ", TRUE,
   _xlfn._xlws.FILTER(MasterSheet!O:O,
      (MasterSheet!B:B=A179) *
      (MasterSheet!D:D=B179) *
      (MasterSheet!G:G=C179) *
      (MasterSheet!J:J&gt;0)
   )
)</f>
        <v>THSTI</v>
      </c>
      <c r="N179" s="6"/>
    </row>
    <row r="180" spans="1:14" x14ac:dyDescent="0.25">
      <c r="A180" s="6" t="str">
        <v>EED115898</v>
      </c>
      <c r="B180" s="7">
        <v>45818</v>
      </c>
      <c r="C180" s="6">
        <v>505810</v>
      </c>
      <c r="D180" s="6">
        <f>_xlfn.XLOOKUP(C180,MasterSheet!G:G,MasterSheet!E:E)</f>
        <v>92.4</v>
      </c>
      <c r="E180" s="55">
        <f>SUMIFS(MasterSheet!I:I, MasterSheet!B:B, A180, MasterSheet!D:D, B180, MasterSheet!G:G, C180)</f>
        <v>1</v>
      </c>
      <c r="F180" s="55">
        <f t="shared" si="6"/>
        <v>92.4</v>
      </c>
      <c r="G180" s="62">
        <f>SUMIFS(MasterSheet!J:J, MasterSheet!B:B, A180, MasterSheet!D:D, B180, MasterSheet!G:G, C180)</f>
        <v>1</v>
      </c>
      <c r="H180" s="62">
        <f t="shared" si="7"/>
        <v>92.4</v>
      </c>
      <c r="I180" s="64">
        <f>SUMIFS(MasterSheet!K:K, MasterSheet!B:B, A180, MasterSheet!D:D, B180, MasterSheet!G:G, C180)</f>
        <v>0</v>
      </c>
      <c r="J180" s="64">
        <f t="shared" si="8"/>
        <v>0</v>
      </c>
      <c r="K180" s="6" t="str">
        <f>VLOOKUP(C180,MasterSheet!G:T,14,)</f>
        <v>BioLegend</v>
      </c>
      <c r="L180" s="6" t="str">
        <f>VLOOKUP(K180,Sheet1!A:C,3,)</f>
        <v>DOLLAR</v>
      </c>
      <c r="M180" s="6" t="str" cm="1">
        <f t="array" ref="M180">_xlfn.TEXTJOIN(", ", TRUE,
   _xlfn._xlws.FILTER(MasterSheet!O:O,
      (MasterSheet!B:B=A180) *
      (MasterSheet!D:D=B180) *
      (MasterSheet!G:G=C180) *
      (MasterSheet!J:J&gt;0)
   )
)</f>
        <v>THSTI</v>
      </c>
      <c r="N180" s="6"/>
    </row>
    <row r="181" spans="1:14" x14ac:dyDescent="0.25">
      <c r="A181" s="6" t="str">
        <v>EED115898</v>
      </c>
      <c r="B181" s="7">
        <v>45818</v>
      </c>
      <c r="C181" s="6">
        <v>505842</v>
      </c>
      <c r="D181" s="6">
        <f>_xlfn.XLOOKUP(C181,MasterSheet!G:G,MasterSheet!E:E)</f>
        <v>194.25</v>
      </c>
      <c r="E181" s="55">
        <f>SUMIFS(MasterSheet!I:I, MasterSheet!B:B, A181, MasterSheet!D:D, B181, MasterSheet!G:G, C181)</f>
        <v>1</v>
      </c>
      <c r="F181" s="55">
        <f t="shared" si="6"/>
        <v>194.25</v>
      </c>
      <c r="G181" s="62">
        <f>SUMIFS(MasterSheet!J:J, MasterSheet!B:B, A181, MasterSheet!D:D, B181, MasterSheet!G:G, C181)</f>
        <v>1</v>
      </c>
      <c r="H181" s="62">
        <f t="shared" si="7"/>
        <v>194.25</v>
      </c>
      <c r="I181" s="64">
        <f>SUMIFS(MasterSheet!K:K, MasterSheet!B:B, A181, MasterSheet!D:D, B181, MasterSheet!G:G, C181)</f>
        <v>0</v>
      </c>
      <c r="J181" s="64">
        <f t="shared" si="8"/>
        <v>0</v>
      </c>
      <c r="K181" s="6" t="str">
        <f>VLOOKUP(C181,MasterSheet!G:T,14,)</f>
        <v>BioLegend</v>
      </c>
      <c r="L181" s="6" t="str">
        <f>VLOOKUP(K181,Sheet1!A:C,3,)</f>
        <v>DOLLAR</v>
      </c>
      <c r="M181" s="6" t="str" cm="1">
        <f t="array" ref="M181">_xlfn.TEXTJOIN(", ", TRUE,
   _xlfn._xlws.FILTER(MasterSheet!O:O,
      (MasterSheet!B:B=A181) *
      (MasterSheet!D:D=B181) *
      (MasterSheet!G:G=C181) *
      (MasterSheet!J:J&gt;0)
   )
)</f>
        <v>THSTI</v>
      </c>
      <c r="N181" s="6"/>
    </row>
    <row r="182" spans="1:14" x14ac:dyDescent="0.25">
      <c r="A182" s="6" t="str">
        <v>EED115898</v>
      </c>
      <c r="B182" s="7">
        <v>45818</v>
      </c>
      <c r="C182" s="6">
        <v>506324</v>
      </c>
      <c r="D182" s="6">
        <f>_xlfn.XLOOKUP(C182,MasterSheet!G:G,MasterSheet!E:E)</f>
        <v>221.9</v>
      </c>
      <c r="E182" s="55">
        <f>SUMIFS(MasterSheet!I:I, MasterSheet!B:B, A182, MasterSheet!D:D, B182, MasterSheet!G:G, C182)</f>
        <v>1</v>
      </c>
      <c r="F182" s="55">
        <f t="shared" si="6"/>
        <v>221.9</v>
      </c>
      <c r="G182" s="62">
        <f>SUMIFS(MasterSheet!J:J, MasterSheet!B:B, A182, MasterSheet!D:D, B182, MasterSheet!G:G, C182)</f>
        <v>1</v>
      </c>
      <c r="H182" s="62">
        <f t="shared" si="7"/>
        <v>221.9</v>
      </c>
      <c r="I182" s="64">
        <f>SUMIFS(MasterSheet!K:K, MasterSheet!B:B, A182, MasterSheet!D:D, B182, MasterSheet!G:G, C182)</f>
        <v>0</v>
      </c>
      <c r="J182" s="64">
        <f t="shared" si="8"/>
        <v>0</v>
      </c>
      <c r="K182" s="6" t="str">
        <f>VLOOKUP(C182,MasterSheet!G:T,14,)</f>
        <v>BioLegend</v>
      </c>
      <c r="L182" s="6" t="str">
        <f>VLOOKUP(K182,Sheet1!A:C,3,)</f>
        <v>DOLLAR</v>
      </c>
      <c r="M182" s="6" t="str" cm="1">
        <f t="array" ref="M182">_xlfn.TEXTJOIN(", ", TRUE,
   _xlfn._xlws.FILTER(MasterSheet!O:O,
      (MasterSheet!B:B=A182) *
      (MasterSheet!D:D=B182) *
      (MasterSheet!G:G=C182) *
      (MasterSheet!J:J&gt;0)
   )
)</f>
        <v>THSTI</v>
      </c>
      <c r="N182" s="6"/>
    </row>
    <row r="183" spans="1:14" x14ac:dyDescent="0.25">
      <c r="A183" s="6" t="str">
        <v>EED115898</v>
      </c>
      <c r="B183" s="7">
        <v>45818</v>
      </c>
      <c r="C183" s="6">
        <v>506904</v>
      </c>
      <c r="D183" s="6">
        <f>_xlfn.XLOOKUP(C183,MasterSheet!G:G,MasterSheet!E:E)</f>
        <v>196</v>
      </c>
      <c r="E183" s="55">
        <f>SUMIFS(MasterSheet!I:I, MasterSheet!B:B, A183, MasterSheet!D:D, B183, MasterSheet!G:G, C183)</f>
        <v>1</v>
      </c>
      <c r="F183" s="55">
        <f t="shared" si="6"/>
        <v>196</v>
      </c>
      <c r="G183" s="62">
        <f>SUMIFS(MasterSheet!J:J, MasterSheet!B:B, A183, MasterSheet!D:D, B183, MasterSheet!G:G, C183)</f>
        <v>1</v>
      </c>
      <c r="H183" s="62">
        <f t="shared" si="7"/>
        <v>196</v>
      </c>
      <c r="I183" s="64">
        <f>SUMIFS(MasterSheet!K:K, MasterSheet!B:B, A183, MasterSheet!D:D, B183, MasterSheet!G:G, C183)</f>
        <v>0</v>
      </c>
      <c r="J183" s="64">
        <f t="shared" si="8"/>
        <v>0</v>
      </c>
      <c r="K183" s="6" t="str">
        <f>VLOOKUP(C183,MasterSheet!G:T,14,)</f>
        <v>BioLegend</v>
      </c>
      <c r="L183" s="6" t="str">
        <f>VLOOKUP(K183,Sheet1!A:C,3,)</f>
        <v>DOLLAR</v>
      </c>
      <c r="M183" s="6" t="str" cm="1">
        <f t="array" ref="M183">_xlfn.TEXTJOIN(", ", TRUE,
   _xlfn._xlws.FILTER(MasterSheet!O:O,
      (MasterSheet!B:B=A183) *
      (MasterSheet!D:D=B183) *
      (MasterSheet!G:G=C183) *
      (MasterSheet!J:J&gt;0)
   )
)</f>
        <v>THSTI</v>
      </c>
      <c r="N183" s="6"/>
    </row>
    <row r="184" spans="1:14" x14ac:dyDescent="0.25">
      <c r="A184" s="6" t="str">
        <v>EED115898</v>
      </c>
      <c r="B184" s="7">
        <v>45818</v>
      </c>
      <c r="C184" s="6">
        <v>506922</v>
      </c>
      <c r="D184" s="6">
        <f>_xlfn.XLOOKUP(C184,MasterSheet!G:G,MasterSheet!E:E)</f>
        <v>242.9</v>
      </c>
      <c r="E184" s="55">
        <f>SUMIFS(MasterSheet!I:I, MasterSheet!B:B, A184, MasterSheet!D:D, B184, MasterSheet!G:G, C184)</f>
        <v>1</v>
      </c>
      <c r="F184" s="55">
        <f t="shared" si="6"/>
        <v>242.9</v>
      </c>
      <c r="G184" s="62">
        <f>SUMIFS(MasterSheet!J:J, MasterSheet!B:B, A184, MasterSheet!D:D, B184, MasterSheet!G:G, C184)</f>
        <v>1</v>
      </c>
      <c r="H184" s="62">
        <f t="shared" si="7"/>
        <v>242.9</v>
      </c>
      <c r="I184" s="64">
        <f>SUMIFS(MasterSheet!K:K, MasterSheet!B:B, A184, MasterSheet!D:D, B184, MasterSheet!G:G, C184)</f>
        <v>0</v>
      </c>
      <c r="J184" s="64">
        <f t="shared" si="8"/>
        <v>0</v>
      </c>
      <c r="K184" s="6" t="str">
        <f>VLOOKUP(C184,MasterSheet!G:T,14,)</f>
        <v>BioLegend</v>
      </c>
      <c r="L184" s="6" t="str">
        <f>VLOOKUP(K184,Sheet1!A:C,3,)</f>
        <v>DOLLAR</v>
      </c>
      <c r="M184" s="6" t="str" cm="1">
        <f t="array" ref="M184">_xlfn.TEXTJOIN(", ", TRUE,
   _xlfn._xlws.FILTER(MasterSheet!O:O,
      (MasterSheet!B:B=A184) *
      (MasterSheet!D:D=B184) *
      (MasterSheet!G:G=C184) *
      (MasterSheet!J:J&gt;0)
   )
)</f>
        <v>THSTI</v>
      </c>
      <c r="N184" s="6"/>
    </row>
    <row r="185" spans="1:14" x14ac:dyDescent="0.25">
      <c r="A185" s="6" t="str">
        <v>EED115898</v>
      </c>
      <c r="B185" s="7">
        <v>45818</v>
      </c>
      <c r="C185" s="6">
        <v>514104</v>
      </c>
      <c r="D185" s="6">
        <f>_xlfn.XLOOKUP(C185,MasterSheet!G:G,MasterSheet!E:E)</f>
        <v>242.9</v>
      </c>
      <c r="E185" s="55">
        <f>SUMIFS(MasterSheet!I:I, MasterSheet!B:B, A185, MasterSheet!D:D, B185, MasterSheet!G:G, C185)</f>
        <v>1</v>
      </c>
      <c r="F185" s="55">
        <f t="shared" si="6"/>
        <v>242.9</v>
      </c>
      <c r="G185" s="62">
        <f>SUMIFS(MasterSheet!J:J, MasterSheet!B:B, A185, MasterSheet!D:D, B185, MasterSheet!G:G, C185)</f>
        <v>1</v>
      </c>
      <c r="H185" s="62">
        <f t="shared" si="7"/>
        <v>242.9</v>
      </c>
      <c r="I185" s="64">
        <f>SUMIFS(MasterSheet!K:K, MasterSheet!B:B, A185, MasterSheet!D:D, B185, MasterSheet!G:G, C185)</f>
        <v>0</v>
      </c>
      <c r="J185" s="64">
        <f t="shared" si="8"/>
        <v>0</v>
      </c>
      <c r="K185" s="6" t="str">
        <f>VLOOKUP(C185,MasterSheet!G:T,14,)</f>
        <v>BioLegend</v>
      </c>
      <c r="L185" s="6" t="str">
        <f>VLOOKUP(K185,Sheet1!A:C,3,)</f>
        <v>DOLLAR</v>
      </c>
      <c r="M185" s="6" t="str" cm="1">
        <f t="array" ref="M185">_xlfn.TEXTJOIN(", ", TRUE,
   _xlfn._xlws.FILTER(MasterSheet!O:O,
      (MasterSheet!B:B=A185) *
      (MasterSheet!D:D=B185) *
      (MasterSheet!G:G=C185) *
      (MasterSheet!J:J&gt;0)
   )
)</f>
        <v>THSTI</v>
      </c>
      <c r="N185" s="6"/>
    </row>
    <row r="186" spans="1:14" x14ac:dyDescent="0.25">
      <c r="A186" s="6" t="str">
        <v>EED115898</v>
      </c>
      <c r="B186" s="7">
        <v>45818</v>
      </c>
      <c r="C186" s="6">
        <v>552906</v>
      </c>
      <c r="D186" s="6">
        <f>_xlfn.XLOOKUP(C186,MasterSheet!G:G,MasterSheet!E:E)</f>
        <v>242.9</v>
      </c>
      <c r="E186" s="55">
        <f>SUMIFS(MasterSheet!I:I, MasterSheet!B:B, A186, MasterSheet!D:D, B186, MasterSheet!G:G, C186)</f>
        <v>1</v>
      </c>
      <c r="F186" s="55">
        <f t="shared" si="6"/>
        <v>242.9</v>
      </c>
      <c r="G186" s="62">
        <f>SUMIFS(MasterSheet!J:J, MasterSheet!B:B, A186, MasterSheet!D:D, B186, MasterSheet!G:G, C186)</f>
        <v>1</v>
      </c>
      <c r="H186" s="62">
        <f t="shared" si="7"/>
        <v>242.9</v>
      </c>
      <c r="I186" s="64">
        <f>SUMIFS(MasterSheet!K:K, MasterSheet!B:B, A186, MasterSheet!D:D, B186, MasterSheet!G:G, C186)</f>
        <v>0</v>
      </c>
      <c r="J186" s="64">
        <f t="shared" si="8"/>
        <v>0</v>
      </c>
      <c r="K186" s="6" t="str">
        <f>VLOOKUP(C186,MasterSheet!G:T,14,)</f>
        <v>BioLegend</v>
      </c>
      <c r="L186" s="6" t="str">
        <f>VLOOKUP(K186,Sheet1!A:C,3,)</f>
        <v>DOLLAR</v>
      </c>
      <c r="M186" s="6" t="str" cm="1">
        <f t="array" ref="M186">_xlfn.TEXTJOIN(", ", TRUE,
   _xlfn._xlws.FILTER(MasterSheet!O:O,
      (MasterSheet!B:B=A186) *
      (MasterSheet!D:D=B186) *
      (MasterSheet!G:G=C186) *
      (MasterSheet!J:J&gt;0)
   )
)</f>
        <v>RG SONS</v>
      </c>
      <c r="N186" s="6"/>
    </row>
    <row r="187" spans="1:14" x14ac:dyDescent="0.25">
      <c r="A187" s="6" t="str">
        <v>EED115898</v>
      </c>
      <c r="B187" s="7">
        <v>45818</v>
      </c>
      <c r="C187" s="6">
        <v>570804</v>
      </c>
      <c r="D187" s="6">
        <f>_xlfn.XLOOKUP(C187,MasterSheet!G:G,MasterSheet!E:E)</f>
        <v>177.1</v>
      </c>
      <c r="E187" s="55">
        <f>SUMIFS(MasterSheet!I:I, MasterSheet!B:B, A187, MasterSheet!D:D, B187, MasterSheet!G:G, C187)</f>
        <v>14</v>
      </c>
      <c r="F187" s="55">
        <f t="shared" si="6"/>
        <v>2479.4</v>
      </c>
      <c r="G187" s="62">
        <f>SUMIFS(MasterSheet!J:J, MasterSheet!B:B, A187, MasterSheet!D:D, B187, MasterSheet!G:G, C187)</f>
        <v>14</v>
      </c>
      <c r="H187" s="62">
        <f t="shared" si="7"/>
        <v>2479.4</v>
      </c>
      <c r="I187" s="64">
        <f>SUMIFS(MasterSheet!K:K, MasterSheet!B:B, A187, MasterSheet!D:D, B187, MasterSheet!G:G, C187)</f>
        <v>0</v>
      </c>
      <c r="J187" s="64">
        <f t="shared" si="8"/>
        <v>0</v>
      </c>
      <c r="K187" s="6" t="str">
        <f>VLOOKUP(C187,MasterSheet!G:T,14,)</f>
        <v>BioLegend</v>
      </c>
      <c r="L187" s="6" t="str">
        <f>VLOOKUP(K187,Sheet1!A:C,3,)</f>
        <v>DOLLAR</v>
      </c>
      <c r="M187" s="6" t="str" cm="1">
        <f t="array" ref="M187">_xlfn.TEXTJOIN(", ", TRUE,
   _xlfn._xlws.FILTER(MasterSheet!O:O,
      (MasterSheet!B:B=A187) *
      (MasterSheet!D:D=B187) *
      (MasterSheet!G:G=C187) *
      (MasterSheet!J:J&gt;0)
   )
)</f>
        <v>RG SONS</v>
      </c>
      <c r="N187" s="6"/>
    </row>
    <row r="188" spans="1:14" x14ac:dyDescent="0.25">
      <c r="A188" s="6" t="str">
        <v>EED115898</v>
      </c>
      <c r="B188" s="7">
        <v>45818</v>
      </c>
      <c r="C188" s="6">
        <v>574306</v>
      </c>
      <c r="D188" s="6">
        <f>_xlfn.XLOOKUP(C188,MasterSheet!G:G,MasterSheet!E:E)</f>
        <v>533.4</v>
      </c>
      <c r="E188" s="55">
        <f>SUMIFS(MasterSheet!I:I, MasterSheet!B:B, A188, MasterSheet!D:D, B188, MasterSheet!G:G, C188)</f>
        <v>1</v>
      </c>
      <c r="F188" s="55">
        <f t="shared" si="6"/>
        <v>533.4</v>
      </c>
      <c r="G188" s="62">
        <f>SUMIFS(MasterSheet!J:J, MasterSheet!B:B, A188, MasterSheet!D:D, B188, MasterSheet!G:G, C188)</f>
        <v>1</v>
      </c>
      <c r="H188" s="62">
        <f t="shared" si="7"/>
        <v>533.4</v>
      </c>
      <c r="I188" s="64">
        <f>SUMIFS(MasterSheet!K:K, MasterSheet!B:B, A188, MasterSheet!D:D, B188, MasterSheet!G:G, C188)</f>
        <v>0</v>
      </c>
      <c r="J188" s="64">
        <f t="shared" si="8"/>
        <v>0</v>
      </c>
      <c r="K188" s="6" t="str">
        <f>VLOOKUP(C188,MasterSheet!G:T,14,)</f>
        <v>BioLegend</v>
      </c>
      <c r="L188" s="6" t="str">
        <f>VLOOKUP(K188,Sheet1!A:C,3,)</f>
        <v>DOLLAR</v>
      </c>
      <c r="M188" s="6" t="str" cm="1">
        <f t="array" ref="M188">_xlfn.TEXTJOIN(", ", TRUE,
   _xlfn._xlws.FILTER(MasterSheet!O:O,
      (MasterSheet!B:B=A188) *
      (MasterSheet!D:D=B188) *
      (MasterSheet!G:G=C188) *
      (MasterSheet!J:J&gt;0)
   )
)</f>
        <v>IIT-DELHI</v>
      </c>
      <c r="N188" s="6"/>
    </row>
    <row r="189" spans="1:14" x14ac:dyDescent="0.25">
      <c r="A189" s="6" t="str">
        <v>EED115898</v>
      </c>
      <c r="B189" s="7">
        <v>45818</v>
      </c>
      <c r="C189" s="6">
        <v>575804</v>
      </c>
      <c r="D189" s="6">
        <f>_xlfn.XLOOKUP(C189,MasterSheet!G:G,MasterSheet!E:E)</f>
        <v>242.9</v>
      </c>
      <c r="E189" s="55">
        <f>SUMIFS(MasterSheet!I:I, MasterSheet!B:B, A189, MasterSheet!D:D, B189, MasterSheet!G:G, C189)</f>
        <v>1</v>
      </c>
      <c r="F189" s="55">
        <f t="shared" si="6"/>
        <v>242.9</v>
      </c>
      <c r="G189" s="62">
        <f>SUMIFS(MasterSheet!J:J, MasterSheet!B:B, A189, MasterSheet!D:D, B189, MasterSheet!G:G, C189)</f>
        <v>1</v>
      </c>
      <c r="H189" s="62">
        <f t="shared" si="7"/>
        <v>242.9</v>
      </c>
      <c r="I189" s="64">
        <f>SUMIFS(MasterSheet!K:K, MasterSheet!B:B, A189, MasterSheet!D:D, B189, MasterSheet!G:G, C189)</f>
        <v>0</v>
      </c>
      <c r="J189" s="64">
        <f t="shared" si="8"/>
        <v>0</v>
      </c>
      <c r="K189" s="6" t="str">
        <f>VLOOKUP(C189,MasterSheet!G:T,14,)</f>
        <v>BioLegend</v>
      </c>
      <c r="L189" s="6" t="str">
        <f>VLOOKUP(K189,Sheet1!A:C,3,)</f>
        <v>DOLLAR</v>
      </c>
      <c r="M189" s="6" t="str" cm="1">
        <f t="array" ref="M189">_xlfn.TEXTJOIN(", ", TRUE,
   _xlfn._xlws.FILTER(MasterSheet!O:O,
      (MasterSheet!B:B=A189) *
      (MasterSheet!D:D=B189) *
      (MasterSheet!G:G=C189) *
      (MasterSheet!J:J&gt;0)
   )
)</f>
        <v>IIT-DELHI</v>
      </c>
      <c r="N189" s="6"/>
    </row>
    <row r="190" spans="1:14" x14ac:dyDescent="0.25">
      <c r="A190" s="6" t="str">
        <v>EED115898</v>
      </c>
      <c r="B190" s="7">
        <v>45818</v>
      </c>
      <c r="C190" s="6">
        <v>576306</v>
      </c>
      <c r="D190" s="6">
        <f>_xlfn.XLOOKUP(C190,MasterSheet!G:G,MasterSheet!E:E)</f>
        <v>533.4</v>
      </c>
      <c r="E190" s="55">
        <f>SUMIFS(MasterSheet!I:I, MasterSheet!B:B, A190, MasterSheet!D:D, B190, MasterSheet!G:G, C190)</f>
        <v>1</v>
      </c>
      <c r="F190" s="55">
        <f t="shared" si="6"/>
        <v>533.4</v>
      </c>
      <c r="G190" s="62">
        <f>SUMIFS(MasterSheet!J:J, MasterSheet!B:B, A190, MasterSheet!D:D, B190, MasterSheet!G:G, C190)</f>
        <v>1</v>
      </c>
      <c r="H190" s="62">
        <f t="shared" si="7"/>
        <v>533.4</v>
      </c>
      <c r="I190" s="64">
        <f>SUMIFS(MasterSheet!K:K, MasterSheet!B:B, A190, MasterSheet!D:D, B190, MasterSheet!G:G, C190)</f>
        <v>0</v>
      </c>
      <c r="J190" s="64">
        <f t="shared" si="8"/>
        <v>0</v>
      </c>
      <c r="K190" s="6" t="str">
        <f>VLOOKUP(C190,MasterSheet!G:T,14,)</f>
        <v>BioLegend</v>
      </c>
      <c r="L190" s="6" t="str">
        <f>VLOOKUP(K190,Sheet1!A:C,3,)</f>
        <v>DOLLAR</v>
      </c>
      <c r="M190" s="6" t="str" cm="1">
        <f t="array" ref="M190">_xlfn.TEXTJOIN(", ", TRUE,
   _xlfn._xlws.FILTER(MasterSheet!O:O,
      (MasterSheet!B:B=A190) *
      (MasterSheet!D:D=B190) *
      (MasterSheet!G:G=C190) *
      (MasterSheet!J:J&gt;0)
   )
)</f>
        <v>IIT-DELHI</v>
      </c>
      <c r="N190" s="6"/>
    </row>
    <row r="191" spans="1:14" x14ac:dyDescent="0.25">
      <c r="A191" s="6" t="str">
        <v>EED115898</v>
      </c>
      <c r="B191" s="7">
        <v>45818</v>
      </c>
      <c r="C191" s="6">
        <v>609551</v>
      </c>
      <c r="D191" s="6">
        <f>_xlfn.XLOOKUP(C191,MasterSheet!G:G,MasterSheet!E:E)</f>
        <v>108.5</v>
      </c>
      <c r="E191" s="55">
        <f>SUMIFS(MasterSheet!I:I, MasterSheet!B:B, A191, MasterSheet!D:D, B191, MasterSheet!G:G, C191)</f>
        <v>1</v>
      </c>
      <c r="F191" s="55">
        <f t="shared" si="6"/>
        <v>108.5</v>
      </c>
      <c r="G191" s="62">
        <f>SUMIFS(MasterSheet!J:J, MasterSheet!B:B, A191, MasterSheet!D:D, B191, MasterSheet!G:G, C191)</f>
        <v>1</v>
      </c>
      <c r="H191" s="62">
        <f t="shared" si="7"/>
        <v>108.5</v>
      </c>
      <c r="I191" s="64">
        <f>SUMIFS(MasterSheet!K:K, MasterSheet!B:B, A191, MasterSheet!D:D, B191, MasterSheet!G:G, C191)</f>
        <v>0</v>
      </c>
      <c r="J191" s="64">
        <f t="shared" si="8"/>
        <v>0</v>
      </c>
      <c r="K191" s="6" t="str">
        <f>VLOOKUP(C191,MasterSheet!G:T,14,)</f>
        <v>BioLegend</v>
      </c>
      <c r="L191" s="6" t="str">
        <f>VLOOKUP(K191,Sheet1!A:C,3,)</f>
        <v>DOLLAR</v>
      </c>
      <c r="M191" s="6" t="str" cm="1">
        <f t="array" ref="M191">_xlfn.TEXTJOIN(", ", TRUE,
   _xlfn._xlws.FILTER(MasterSheet!O:O,
      (MasterSheet!B:B=A191) *
      (MasterSheet!D:D=B191) *
      (MasterSheet!G:G=C191) *
      (MasterSheet!J:J&gt;0)
   )
)</f>
        <v>Nanogen Healthcare</v>
      </c>
      <c r="N191" s="6"/>
    </row>
    <row r="192" spans="1:14" x14ac:dyDescent="0.25">
      <c r="A192" s="6" t="str">
        <v>EED115898</v>
      </c>
      <c r="B192" s="7">
        <v>45818</v>
      </c>
      <c r="C192" s="6">
        <v>640914</v>
      </c>
      <c r="D192" s="6">
        <f>_xlfn.XLOOKUP(C192,MasterSheet!G:G,MasterSheet!E:E)</f>
        <v>177.1</v>
      </c>
      <c r="E192" s="55">
        <f>SUMIFS(MasterSheet!I:I, MasterSheet!B:B, A192, MasterSheet!D:D, B192, MasterSheet!G:G, C192)</f>
        <v>2</v>
      </c>
      <c r="F192" s="55">
        <f t="shared" si="6"/>
        <v>354.2</v>
      </c>
      <c r="G192" s="62">
        <f>SUMIFS(MasterSheet!J:J, MasterSheet!B:B, A192, MasterSheet!D:D, B192, MasterSheet!G:G, C192)</f>
        <v>2</v>
      </c>
      <c r="H192" s="62">
        <f t="shared" si="7"/>
        <v>354.2</v>
      </c>
      <c r="I192" s="64">
        <f>SUMIFS(MasterSheet!K:K, MasterSheet!B:B, A192, MasterSheet!D:D, B192, MasterSheet!G:G, C192)</f>
        <v>0</v>
      </c>
      <c r="J192" s="64">
        <f t="shared" si="8"/>
        <v>0</v>
      </c>
      <c r="K192" s="6" t="str">
        <f>VLOOKUP(C192,MasterSheet!G:T,14,)</f>
        <v>BioLegend</v>
      </c>
      <c r="L192" s="6" t="str">
        <f>VLOOKUP(K192,Sheet1!A:C,3,)</f>
        <v>DOLLAR</v>
      </c>
      <c r="M192" s="6" t="str" cm="1">
        <f t="array" ref="M192">_xlfn.TEXTJOIN(", ", TRUE,
   _xlfn._xlws.FILTER(MasterSheet!O:O,
      (MasterSheet!B:B=A192) *
      (MasterSheet!D:D=B192) *
      (MasterSheet!G:G=C192) *
      (MasterSheet!J:J&gt;0)
   )
)</f>
        <v>RG SONS</v>
      </c>
      <c r="N192" s="6"/>
    </row>
    <row r="193" spans="1:14" x14ac:dyDescent="0.25">
      <c r="A193" s="6" t="str">
        <v>EED115898</v>
      </c>
      <c r="B193" s="7">
        <v>45818</v>
      </c>
      <c r="C193" s="6">
        <v>740715</v>
      </c>
      <c r="D193" s="6">
        <f>_xlfn.XLOOKUP(C193,MasterSheet!G:G,MasterSheet!E:E)</f>
        <v>493.5</v>
      </c>
      <c r="E193" s="55">
        <f>SUMIFS(MasterSheet!I:I, MasterSheet!B:B, A193, MasterSheet!D:D, B193, MasterSheet!G:G, C193)</f>
        <v>3</v>
      </c>
      <c r="F193" s="55">
        <f t="shared" si="6"/>
        <v>1480.5</v>
      </c>
      <c r="G193" s="62">
        <f>SUMIFS(MasterSheet!J:J, MasterSheet!B:B, A193, MasterSheet!D:D, B193, MasterSheet!G:G, C193)</f>
        <v>3</v>
      </c>
      <c r="H193" s="62">
        <f t="shared" si="7"/>
        <v>1480.5</v>
      </c>
      <c r="I193" s="64">
        <f>SUMIFS(MasterSheet!K:K, MasterSheet!B:B, A193, MasterSheet!D:D, B193, MasterSheet!G:G, C193)</f>
        <v>0</v>
      </c>
      <c r="J193" s="64">
        <f t="shared" si="8"/>
        <v>0</v>
      </c>
      <c r="K193" s="6" t="str">
        <f>VLOOKUP(C193,MasterSheet!G:T,14,)</f>
        <v>BioLegend</v>
      </c>
      <c r="L193" s="6" t="str">
        <f>VLOOKUP(K193,Sheet1!A:C,3,)</f>
        <v>DOLLAR</v>
      </c>
      <c r="M193" s="6" t="str" cm="1">
        <f t="array" ref="M193">_xlfn.TEXTJOIN(", ", TRUE,
   _xlfn._xlws.FILTER(MasterSheet!O:O,
      (MasterSheet!B:B=A193) *
      (MasterSheet!D:D=B193) *
      (MasterSheet!G:G=C193) *
      (MasterSheet!J:J&gt;0)
   )
)</f>
        <v>Narayan Netralay</v>
      </c>
      <c r="N193" s="6"/>
    </row>
    <row r="194" spans="1:14" x14ac:dyDescent="0.25">
      <c r="A194" s="6" t="str">
        <v>EED115898</v>
      </c>
      <c r="B194" s="7">
        <v>45818</v>
      </c>
      <c r="C194" s="6">
        <v>741029</v>
      </c>
      <c r="D194" s="6">
        <f>_xlfn.XLOOKUP(C194,MasterSheet!G:G,MasterSheet!E:E)</f>
        <v>763.1</v>
      </c>
      <c r="E194" s="55">
        <f>SUMIFS(MasterSheet!I:I, MasterSheet!B:B, A194, MasterSheet!D:D, B194, MasterSheet!G:G, C194)</f>
        <v>1</v>
      </c>
      <c r="F194" s="55">
        <f t="shared" si="6"/>
        <v>763.1</v>
      </c>
      <c r="G194" s="62">
        <f>SUMIFS(MasterSheet!J:J, MasterSheet!B:B, A194, MasterSheet!D:D, B194, MasterSheet!G:G, C194)</f>
        <v>1</v>
      </c>
      <c r="H194" s="62">
        <f t="shared" si="7"/>
        <v>763.1</v>
      </c>
      <c r="I194" s="64">
        <f>SUMIFS(MasterSheet!K:K, MasterSheet!B:B, A194, MasterSheet!D:D, B194, MasterSheet!G:G, C194)</f>
        <v>0</v>
      </c>
      <c r="J194" s="64">
        <f t="shared" si="8"/>
        <v>0</v>
      </c>
      <c r="K194" s="6" t="str">
        <f>VLOOKUP(C194,MasterSheet!G:T,14,)</f>
        <v>BioLegend</v>
      </c>
      <c r="L194" s="6" t="str">
        <f>VLOOKUP(K194,Sheet1!A:C,3,)</f>
        <v>DOLLAR</v>
      </c>
      <c r="M194" s="6" t="str" cm="1">
        <f t="array" ref="M194">_xlfn.TEXTJOIN(", ", TRUE,
   _xlfn._xlws.FILTER(MasterSheet!O:O,
      (MasterSheet!B:B=A194) *
      (MasterSheet!D:D=B194) *
      (MasterSheet!G:G=C194) *
      (MasterSheet!J:J&gt;0)
   )
)</f>
        <v>ICGEB</v>
      </c>
      <c r="N194" s="6"/>
    </row>
    <row r="195" spans="1:14" x14ac:dyDescent="0.25">
      <c r="A195" s="6" t="str">
        <v>EED115898</v>
      </c>
      <c r="B195" s="7">
        <v>45818</v>
      </c>
      <c r="C195" s="6">
        <v>803004</v>
      </c>
      <c r="D195" s="6">
        <f>_xlfn.XLOOKUP(C195,MasterSheet!G:G,MasterSheet!E:E)</f>
        <v>78.400000000000006</v>
      </c>
      <c r="E195" s="55">
        <f>SUMIFS(MasterSheet!I:I, MasterSheet!B:B, A195, MasterSheet!D:D, B195, MasterSheet!G:G, C195)</f>
        <v>1</v>
      </c>
      <c r="F195" s="55">
        <f t="shared" ref="F195:F258" si="9">D195*E195</f>
        <v>78.400000000000006</v>
      </c>
      <c r="G195" s="62">
        <f>SUMIFS(MasterSheet!J:J, MasterSheet!B:B, A195, MasterSheet!D:D, B195, MasterSheet!G:G, C195)</f>
        <v>1</v>
      </c>
      <c r="H195" s="62">
        <f t="shared" ref="H195:H258" si="10">G195*D195</f>
        <v>78.400000000000006</v>
      </c>
      <c r="I195" s="64">
        <f>SUMIFS(MasterSheet!K:K, MasterSheet!B:B, A195, MasterSheet!D:D, B195, MasterSheet!G:G, C195)</f>
        <v>0</v>
      </c>
      <c r="J195" s="64">
        <f t="shared" ref="J195:J258" si="11">I195*D195</f>
        <v>0</v>
      </c>
      <c r="K195" s="6" t="str">
        <f>VLOOKUP(C195,MasterSheet!G:T,14,)</f>
        <v>BioLegend</v>
      </c>
      <c r="L195" s="6" t="str">
        <f>VLOOKUP(K195,Sheet1!A:C,3,)</f>
        <v>DOLLAR</v>
      </c>
      <c r="M195" s="6" t="str" cm="1">
        <f t="array" ref="M195">_xlfn.TEXTJOIN(", ", TRUE,
   _xlfn._xlws.FILTER(MasterSheet!O:O,
      (MasterSheet!B:B=A195) *
      (MasterSheet!D:D=B195) *
      (MasterSheet!G:G=C195) *
      (MasterSheet!J:J&gt;0)
   )
)</f>
        <v>Lifechem India</v>
      </c>
      <c r="N195" s="6"/>
    </row>
    <row r="196" spans="1:14" x14ac:dyDescent="0.25">
      <c r="A196" s="6" t="str">
        <v>EED116107</v>
      </c>
      <c r="B196" s="7">
        <v>45821</v>
      </c>
      <c r="C196" s="6">
        <v>100204</v>
      </c>
      <c r="D196" s="6">
        <f>_xlfn.XLOOKUP(C196,MasterSheet!G:G,MasterSheet!E:E)</f>
        <v>92.95</v>
      </c>
      <c r="E196" s="55">
        <f>SUMIFS(MasterSheet!I:I, MasterSheet!B:B, A196, MasterSheet!D:D, B196, MasterSheet!G:G, C196)</f>
        <v>1</v>
      </c>
      <c r="F196" s="55">
        <f t="shared" si="9"/>
        <v>92.95</v>
      </c>
      <c r="G196" s="62">
        <f>SUMIFS(MasterSheet!J:J, MasterSheet!B:B, A196, MasterSheet!D:D, B196, MasterSheet!G:G, C196)</f>
        <v>1</v>
      </c>
      <c r="H196" s="62">
        <f t="shared" si="10"/>
        <v>92.95</v>
      </c>
      <c r="I196" s="64">
        <f>SUMIFS(MasterSheet!K:K, MasterSheet!B:B, A196, MasterSheet!D:D, B196, MasterSheet!G:G, C196)</f>
        <v>0</v>
      </c>
      <c r="J196" s="64">
        <f t="shared" si="11"/>
        <v>0</v>
      </c>
      <c r="K196" s="6" t="str">
        <f>VLOOKUP(C196,MasterSheet!G:T,14,)</f>
        <v>BioLegend</v>
      </c>
      <c r="L196" s="6" t="str">
        <f>VLOOKUP(K196,Sheet1!A:C,3,)</f>
        <v>DOLLAR</v>
      </c>
      <c r="M196" s="6" t="str" cm="1">
        <f t="array" ref="M196">_xlfn.TEXTJOIN(", ", TRUE,
   _xlfn._xlws.FILTER(MasterSheet!O:O,
      (MasterSheet!B:B=A196) *
      (MasterSheet!D:D=B196) *
      (MasterSheet!G:G=C196) *
      (MasterSheet!J:J&gt;0)
   )
)</f>
        <v>SNU</v>
      </c>
      <c r="N196" s="6"/>
    </row>
    <row r="197" spans="1:14" x14ac:dyDescent="0.25">
      <c r="A197" s="6" t="str">
        <v>EED116107</v>
      </c>
      <c r="B197" s="7">
        <v>45821</v>
      </c>
      <c r="C197" s="6">
        <v>100220</v>
      </c>
      <c r="D197" s="6">
        <f>_xlfn.XLOOKUP(C197,MasterSheet!G:G,MasterSheet!E:E)</f>
        <v>173.6</v>
      </c>
      <c r="E197" s="55">
        <f>SUMIFS(MasterSheet!I:I, MasterSheet!B:B, A197, MasterSheet!D:D, B197, MasterSheet!G:G, C197)</f>
        <v>1</v>
      </c>
      <c r="F197" s="55">
        <f t="shared" si="9"/>
        <v>173.6</v>
      </c>
      <c r="G197" s="62">
        <f>SUMIFS(MasterSheet!J:J, MasterSheet!B:B, A197, MasterSheet!D:D, B197, MasterSheet!G:G, C197)</f>
        <v>1</v>
      </c>
      <c r="H197" s="62">
        <f t="shared" si="10"/>
        <v>173.6</v>
      </c>
      <c r="I197" s="64">
        <f>SUMIFS(MasterSheet!K:K, MasterSheet!B:B, A197, MasterSheet!D:D, B197, MasterSheet!G:G, C197)</f>
        <v>0</v>
      </c>
      <c r="J197" s="64">
        <f t="shared" si="11"/>
        <v>0</v>
      </c>
      <c r="K197" s="6" t="str">
        <f>VLOOKUP(C197,MasterSheet!G:T,14,)</f>
        <v>BioLegend</v>
      </c>
      <c r="L197" s="6" t="str">
        <f>VLOOKUP(K197,Sheet1!A:C,3,)</f>
        <v>DOLLAR</v>
      </c>
      <c r="M197" s="6" t="str" cm="1">
        <f t="array" ref="M197">_xlfn.TEXTJOIN(", ", TRUE,
   _xlfn._xlws.FILTER(MasterSheet!O:O,
      (MasterSheet!B:B=A197) *
      (MasterSheet!D:D=B197) *
      (MasterSheet!G:G=C197) *
      (MasterSheet!J:J&gt;0)
   )
)</f>
        <v>IMTECH</v>
      </c>
      <c r="N197" s="6"/>
    </row>
    <row r="198" spans="1:14" x14ac:dyDescent="0.25">
      <c r="A198" s="6" t="str">
        <v>EED116107</v>
      </c>
      <c r="B198" s="7">
        <v>45821</v>
      </c>
      <c r="C198" s="6">
        <v>100236</v>
      </c>
      <c r="D198" s="6">
        <f>_xlfn.XLOOKUP(C198,MasterSheet!G:G,MasterSheet!E:E)</f>
        <v>53.9</v>
      </c>
      <c r="E198" s="55">
        <f>SUMIFS(MasterSheet!I:I, MasterSheet!B:B, A198, MasterSheet!D:D, B198, MasterSheet!G:G, C198)</f>
        <v>1</v>
      </c>
      <c r="F198" s="55">
        <f t="shared" si="9"/>
        <v>53.9</v>
      </c>
      <c r="G198" s="62">
        <f>SUMIFS(MasterSheet!J:J, MasterSheet!B:B, A198, MasterSheet!D:D, B198, MasterSheet!G:G, C198)</f>
        <v>1</v>
      </c>
      <c r="H198" s="62">
        <f t="shared" si="10"/>
        <v>53.9</v>
      </c>
      <c r="I198" s="64">
        <f>SUMIFS(MasterSheet!K:K, MasterSheet!B:B, A198, MasterSheet!D:D, B198, MasterSheet!G:G, C198)</f>
        <v>0</v>
      </c>
      <c r="J198" s="64">
        <f t="shared" si="11"/>
        <v>0</v>
      </c>
      <c r="K198" s="6" t="str">
        <f>VLOOKUP(C198,MasterSheet!G:T,14,)</f>
        <v>BioLegend</v>
      </c>
      <c r="L198" s="6" t="str">
        <f>VLOOKUP(K198,Sheet1!A:C,3,)</f>
        <v>DOLLAR</v>
      </c>
      <c r="M198" s="6" t="str" cm="1">
        <f t="array" ref="M198">_xlfn.TEXTJOIN(", ", TRUE,
   _xlfn._xlws.FILTER(MasterSheet!O:O,
      (MasterSheet!B:B=A198) *
      (MasterSheet!D:D=B198) *
      (MasterSheet!G:G=C198) *
      (MasterSheet!J:J&gt;0)
   )
)</f>
        <v>SNU</v>
      </c>
      <c r="N198" s="6"/>
    </row>
    <row r="199" spans="1:14" x14ac:dyDescent="0.25">
      <c r="A199" s="6" t="str">
        <v>EED116107</v>
      </c>
      <c r="B199" s="7">
        <v>45821</v>
      </c>
      <c r="C199" s="6">
        <v>100434</v>
      </c>
      <c r="D199" s="6">
        <f>_xlfn.XLOOKUP(C199,MasterSheet!G:G,MasterSheet!E:E)</f>
        <v>226.1</v>
      </c>
      <c r="E199" s="55">
        <f>SUMIFS(MasterSheet!I:I, MasterSheet!B:B, A199, MasterSheet!D:D, B199, MasterSheet!G:G, C199)</f>
        <v>1</v>
      </c>
      <c r="F199" s="55">
        <f t="shared" si="9"/>
        <v>226.1</v>
      </c>
      <c r="G199" s="62">
        <f>SUMIFS(MasterSheet!J:J, MasterSheet!B:B, A199, MasterSheet!D:D, B199, MasterSheet!G:G, C199)</f>
        <v>1</v>
      </c>
      <c r="H199" s="62">
        <f t="shared" si="10"/>
        <v>226.1</v>
      </c>
      <c r="I199" s="64">
        <f>SUMIFS(MasterSheet!K:K, MasterSheet!B:B, A199, MasterSheet!D:D, B199, MasterSheet!G:G, C199)</f>
        <v>0</v>
      </c>
      <c r="J199" s="64">
        <f t="shared" si="11"/>
        <v>0</v>
      </c>
      <c r="K199" s="6" t="str">
        <f>VLOOKUP(C199,MasterSheet!G:T,14,)</f>
        <v>BioLegend</v>
      </c>
      <c r="L199" s="6" t="str">
        <f>VLOOKUP(K199,Sheet1!A:C,3,)</f>
        <v>DOLLAR</v>
      </c>
      <c r="M199" s="6" t="str" cm="1">
        <f t="array" ref="M199">_xlfn.TEXTJOIN(", ", TRUE,
   _xlfn._xlws.FILTER(MasterSheet!O:O,
      (MasterSheet!B:B=A199) *
      (MasterSheet!D:D=B199) *
      (MasterSheet!G:G=C199) *
      (MasterSheet!J:J&gt;0)
   )
)</f>
        <v>IMTECH</v>
      </c>
      <c r="N199" s="6"/>
    </row>
    <row r="200" spans="1:14" x14ac:dyDescent="0.25">
      <c r="A200" s="6" t="str">
        <v>EED116107</v>
      </c>
      <c r="B200" s="7">
        <v>45821</v>
      </c>
      <c r="C200" s="6">
        <v>101259</v>
      </c>
      <c r="D200" s="6">
        <f>_xlfn.XLOOKUP(C200,MasterSheet!G:G,MasterSheet!E:E)</f>
        <v>204.75</v>
      </c>
      <c r="E200" s="55">
        <f>SUMIFS(MasterSheet!I:I, MasterSheet!B:B, A200, MasterSheet!D:D, B200, MasterSheet!G:G, C200)</f>
        <v>1</v>
      </c>
      <c r="F200" s="55">
        <f t="shared" si="9"/>
        <v>204.75</v>
      </c>
      <c r="G200" s="62">
        <f>SUMIFS(MasterSheet!J:J, MasterSheet!B:B, A200, MasterSheet!D:D, B200, MasterSheet!G:G, C200)</f>
        <v>1</v>
      </c>
      <c r="H200" s="62">
        <f t="shared" si="10"/>
        <v>204.75</v>
      </c>
      <c r="I200" s="64">
        <f>SUMIFS(MasterSheet!K:K, MasterSheet!B:B, A200, MasterSheet!D:D, B200, MasterSheet!G:G, C200)</f>
        <v>0</v>
      </c>
      <c r="J200" s="64">
        <f t="shared" si="11"/>
        <v>0</v>
      </c>
      <c r="K200" s="6" t="str">
        <f>VLOOKUP(C200,MasterSheet!G:T,14,)</f>
        <v>BioLegend</v>
      </c>
      <c r="L200" s="6" t="str">
        <f>VLOOKUP(K200,Sheet1!A:C,3,)</f>
        <v>DOLLAR</v>
      </c>
      <c r="M200" s="6" t="str" cm="1">
        <f t="array" ref="M200">_xlfn.TEXTJOIN(", ", TRUE,
   _xlfn._xlws.FILTER(MasterSheet!O:O,
      (MasterSheet!B:B=A200) *
      (MasterSheet!D:D=B200) *
      (MasterSheet!G:G=C200) *
      (MasterSheet!J:J&gt;0)
   )
)</f>
        <v>Essence</v>
      </c>
      <c r="N200" s="6"/>
    </row>
    <row r="201" spans="1:14" x14ac:dyDescent="0.25">
      <c r="A201" s="6" t="str">
        <v>EED116107</v>
      </c>
      <c r="B201" s="7">
        <v>45821</v>
      </c>
      <c r="C201" s="6">
        <v>104445</v>
      </c>
      <c r="D201" s="6">
        <f>_xlfn.XLOOKUP(C201,MasterSheet!G:G,MasterSheet!E:E)</f>
        <v>224.02500000000001</v>
      </c>
      <c r="E201" s="55">
        <f>SUMIFS(MasterSheet!I:I, MasterSheet!B:B, A201, MasterSheet!D:D, B201, MasterSheet!G:G, C201)</f>
        <v>2</v>
      </c>
      <c r="F201" s="55">
        <f t="shared" si="9"/>
        <v>448.05</v>
      </c>
      <c r="G201" s="62">
        <f>SUMIFS(MasterSheet!J:J, MasterSheet!B:B, A201, MasterSheet!D:D, B201, MasterSheet!G:G, C201)</f>
        <v>2</v>
      </c>
      <c r="H201" s="62">
        <f t="shared" si="10"/>
        <v>448.05</v>
      </c>
      <c r="I201" s="64">
        <f>SUMIFS(MasterSheet!K:K, MasterSheet!B:B, A201, MasterSheet!D:D, B201, MasterSheet!G:G, C201)</f>
        <v>0</v>
      </c>
      <c r="J201" s="64">
        <f t="shared" si="11"/>
        <v>0</v>
      </c>
      <c r="K201" s="6" t="str">
        <f>VLOOKUP(C201,MasterSheet!G:T,14,)</f>
        <v>BioLegend</v>
      </c>
      <c r="L201" s="6" t="str">
        <f>VLOOKUP(K201,Sheet1!A:C,3,)</f>
        <v>DOLLAR</v>
      </c>
      <c r="M201" s="6" t="str" cm="1">
        <f t="array" ref="M201">_xlfn.TEXTJOIN(", ", TRUE,
   _xlfn._xlws.FILTER(MasterSheet!O:O,
      (MasterSheet!B:B=A201) *
      (MasterSheet!D:D=B201) *
      (MasterSheet!G:G=C201) *
      (MasterSheet!J:J&gt;0)
   )
)</f>
        <v>THSTI, ICGEB</v>
      </c>
      <c r="N201" s="6"/>
    </row>
    <row r="202" spans="1:14" x14ac:dyDescent="0.25">
      <c r="A202" s="6" t="str">
        <v>EED116107</v>
      </c>
      <c r="B202" s="7">
        <v>45821</v>
      </c>
      <c r="C202" s="6">
        <v>118904</v>
      </c>
      <c r="D202" s="6">
        <f>_xlfn.XLOOKUP(C202,MasterSheet!G:G,MasterSheet!E:E)</f>
        <v>224</v>
      </c>
      <c r="E202" s="55">
        <f>SUMIFS(MasterSheet!I:I, MasterSheet!B:B, A202, MasterSheet!D:D, B202, MasterSheet!G:G, C202)</f>
        <v>1</v>
      </c>
      <c r="F202" s="55">
        <f t="shared" si="9"/>
        <v>224</v>
      </c>
      <c r="G202" s="62">
        <f>SUMIFS(MasterSheet!J:J, MasterSheet!B:B, A202, MasterSheet!D:D, B202, MasterSheet!G:G, C202)</f>
        <v>1</v>
      </c>
      <c r="H202" s="62">
        <f t="shared" si="10"/>
        <v>224</v>
      </c>
      <c r="I202" s="64">
        <f>SUMIFS(MasterSheet!K:K, MasterSheet!B:B, A202, MasterSheet!D:D, B202, MasterSheet!G:G, C202)</f>
        <v>0</v>
      </c>
      <c r="J202" s="64">
        <f t="shared" si="11"/>
        <v>0</v>
      </c>
      <c r="K202" s="6" t="str">
        <f>VLOOKUP(C202,MasterSheet!G:T,14,)</f>
        <v>BioLegend</v>
      </c>
      <c r="L202" s="6" t="str">
        <f>VLOOKUP(K202,Sheet1!A:C,3,)</f>
        <v>DOLLAR</v>
      </c>
      <c r="M202" s="6" t="str" cm="1">
        <f t="array" ref="M202">_xlfn.TEXTJOIN(", ", TRUE,
   _xlfn._xlws.FILTER(MasterSheet!O:O,
      (MasterSheet!B:B=A202) *
      (MasterSheet!D:D=B202) *
      (MasterSheet!G:G=C202) *
      (MasterSheet!J:J&gt;0)
   )
)</f>
        <v>RG SONS</v>
      </c>
      <c r="N202" s="6"/>
    </row>
    <row r="203" spans="1:14" x14ac:dyDescent="0.25">
      <c r="A203" s="6" t="str">
        <v>EED116107</v>
      </c>
      <c r="B203" s="7">
        <v>45821</v>
      </c>
      <c r="C203" s="6">
        <v>127525</v>
      </c>
      <c r="D203" s="6">
        <f>_xlfn.XLOOKUP(C203,MasterSheet!G:G,MasterSheet!E:E)</f>
        <v>119.7</v>
      </c>
      <c r="E203" s="55">
        <f>SUMIFS(MasterSheet!I:I, MasterSheet!B:B, A203, MasterSheet!D:D, B203, MasterSheet!G:G, C203)</f>
        <v>1</v>
      </c>
      <c r="F203" s="55">
        <f t="shared" si="9"/>
        <v>119.7</v>
      </c>
      <c r="G203" s="62">
        <f>SUMIFS(MasterSheet!J:J, MasterSheet!B:B, A203, MasterSheet!D:D, B203, MasterSheet!G:G, C203)</f>
        <v>1</v>
      </c>
      <c r="H203" s="62">
        <f t="shared" si="10"/>
        <v>119.7</v>
      </c>
      <c r="I203" s="64">
        <f>SUMIFS(MasterSheet!K:K, MasterSheet!B:B, A203, MasterSheet!D:D, B203, MasterSheet!G:G, C203)</f>
        <v>0</v>
      </c>
      <c r="J203" s="64">
        <f t="shared" si="11"/>
        <v>0</v>
      </c>
      <c r="K203" s="6" t="str">
        <f>VLOOKUP(C203,MasterSheet!G:T,14,)</f>
        <v>BioLegend</v>
      </c>
      <c r="L203" s="6" t="str">
        <f>VLOOKUP(K203,Sheet1!A:C,3,)</f>
        <v>DOLLAR</v>
      </c>
      <c r="M203" s="6" t="str" cm="1">
        <f t="array" ref="M203">_xlfn.TEXTJOIN(", ", TRUE,
   _xlfn._xlws.FILTER(MasterSheet!O:O,
      (MasterSheet!B:B=A203) *
      (MasterSheet!D:D=B203) *
      (MasterSheet!G:G=C203) *
      (MasterSheet!J:J&gt;0)
   )
)</f>
        <v>IISER BHOPAL</v>
      </c>
      <c r="N203" s="6"/>
    </row>
    <row r="204" spans="1:14" x14ac:dyDescent="0.25">
      <c r="A204" s="6" t="str">
        <v>EED116107</v>
      </c>
      <c r="B204" s="7">
        <v>45821</v>
      </c>
      <c r="C204" s="6">
        <v>129822</v>
      </c>
      <c r="D204" s="6">
        <f>_xlfn.XLOOKUP(C204,MasterSheet!G:G,MasterSheet!E:E)</f>
        <v>283.5</v>
      </c>
      <c r="E204" s="55">
        <f>SUMIFS(MasterSheet!I:I, MasterSheet!B:B, A204, MasterSheet!D:D, B204, MasterSheet!G:G, C204)</f>
        <v>1</v>
      </c>
      <c r="F204" s="55">
        <f t="shared" si="9"/>
        <v>283.5</v>
      </c>
      <c r="G204" s="62">
        <f>SUMIFS(MasterSheet!J:J, MasterSheet!B:B, A204, MasterSheet!D:D, B204, MasterSheet!G:G, C204)</f>
        <v>1</v>
      </c>
      <c r="H204" s="62">
        <f t="shared" si="10"/>
        <v>283.5</v>
      </c>
      <c r="I204" s="64">
        <f>SUMIFS(MasterSheet!K:K, MasterSheet!B:B, A204, MasterSheet!D:D, B204, MasterSheet!G:G, C204)</f>
        <v>0</v>
      </c>
      <c r="J204" s="64">
        <f t="shared" si="11"/>
        <v>0</v>
      </c>
      <c r="K204" s="6" t="str">
        <f>VLOOKUP(C204,MasterSheet!G:T,14,)</f>
        <v>BioLegend</v>
      </c>
      <c r="L204" s="6" t="str">
        <f>VLOOKUP(K204,Sheet1!A:C,3,)</f>
        <v>DOLLAR</v>
      </c>
      <c r="M204" s="6" t="str" cm="1">
        <f t="array" ref="M204">_xlfn.TEXTJOIN(", ", TRUE,
   _xlfn._xlws.FILTER(MasterSheet!O:O,
      (MasterSheet!B:B=A204) *
      (MasterSheet!D:D=B204) *
      (MasterSheet!G:G=C204) *
      (MasterSheet!J:J&gt;0)
   )
)</f>
        <v>Aiims</v>
      </c>
      <c r="N204" s="6"/>
    </row>
    <row r="205" spans="1:14" x14ac:dyDescent="0.25">
      <c r="A205" s="6" t="str">
        <v>EED116107</v>
      </c>
      <c r="B205" s="7">
        <v>45821</v>
      </c>
      <c r="C205" s="6">
        <v>163002</v>
      </c>
      <c r="D205" s="6">
        <f>_xlfn.XLOOKUP(C205,MasterSheet!G:G,MasterSheet!E:E)</f>
        <v>74.2</v>
      </c>
      <c r="E205" s="55">
        <f>SUMIFS(MasterSheet!I:I, MasterSheet!B:B, A205, MasterSheet!D:D, B205, MasterSheet!G:G, C205)</f>
        <v>1</v>
      </c>
      <c r="F205" s="55">
        <f t="shared" si="9"/>
        <v>74.2</v>
      </c>
      <c r="G205" s="62">
        <f>SUMIFS(MasterSheet!J:J, MasterSheet!B:B, A205, MasterSheet!D:D, B205, MasterSheet!G:G, C205)</f>
        <v>1</v>
      </c>
      <c r="H205" s="62">
        <f t="shared" si="10"/>
        <v>74.2</v>
      </c>
      <c r="I205" s="64">
        <f>SUMIFS(MasterSheet!K:K, MasterSheet!B:B, A205, MasterSheet!D:D, B205, MasterSheet!G:G, C205)</f>
        <v>0</v>
      </c>
      <c r="J205" s="64">
        <f t="shared" si="11"/>
        <v>0</v>
      </c>
      <c r="K205" s="6" t="str">
        <f>VLOOKUP(C205,MasterSheet!G:T,14,)</f>
        <v>BioLegend</v>
      </c>
      <c r="L205" s="6" t="str">
        <f>VLOOKUP(K205,Sheet1!A:C,3,)</f>
        <v>DOLLAR</v>
      </c>
      <c r="M205" s="6" t="str" cm="1">
        <f t="array" ref="M205">_xlfn.TEXTJOIN(", ", TRUE,
   _xlfn._xlws.FILTER(MasterSheet!O:O,
      (MasterSheet!B:B=A205) *
      (MasterSheet!D:D=B205) *
      (MasterSheet!G:G=C205) *
      (MasterSheet!J:J&gt;0)
   )
)</f>
        <v>M BIOTECH</v>
      </c>
      <c r="N205" s="6"/>
    </row>
    <row r="206" spans="1:14" x14ac:dyDescent="0.25">
      <c r="A206" s="6" t="str">
        <v>EED116107</v>
      </c>
      <c r="B206" s="7">
        <v>45821</v>
      </c>
      <c r="C206" s="6">
        <v>300431</v>
      </c>
      <c r="D206" s="6">
        <f>_xlfn.XLOOKUP(C206,MasterSheet!G:G,MasterSheet!E:E)</f>
        <v>184.8</v>
      </c>
      <c r="E206" s="55">
        <f>SUMIFS(MasterSheet!I:I, MasterSheet!B:B, A206, MasterSheet!D:D, B206, MasterSheet!G:G, C206)</f>
        <v>1</v>
      </c>
      <c r="F206" s="55">
        <f t="shared" si="9"/>
        <v>184.8</v>
      </c>
      <c r="G206" s="62">
        <f>SUMIFS(MasterSheet!J:J, MasterSheet!B:B, A206, MasterSheet!D:D, B206, MasterSheet!G:G, C206)</f>
        <v>1</v>
      </c>
      <c r="H206" s="62">
        <f t="shared" si="10"/>
        <v>184.8</v>
      </c>
      <c r="I206" s="64">
        <f>SUMIFS(MasterSheet!K:K, MasterSheet!B:B, A206, MasterSheet!D:D, B206, MasterSheet!G:G, C206)</f>
        <v>0</v>
      </c>
      <c r="J206" s="64">
        <f t="shared" si="11"/>
        <v>0</v>
      </c>
      <c r="K206" s="6" t="str">
        <f>VLOOKUP(C206,MasterSheet!G:T,14,)</f>
        <v>BioLegend</v>
      </c>
      <c r="L206" s="6" t="str">
        <f>VLOOKUP(K206,Sheet1!A:C,3,)</f>
        <v>DOLLAR</v>
      </c>
      <c r="M206" s="6" t="str" cm="1">
        <f t="array" ref="M206">_xlfn.TEXTJOIN(", ", TRUE,
   _xlfn._xlws.FILTER(MasterSheet!O:O,
      (MasterSheet!B:B=A206) *
      (MasterSheet!D:D=B206) *
      (MasterSheet!G:G=C206) *
      (MasterSheet!J:J&gt;0)
   )
)</f>
        <v>IMMUNITAS BIO</v>
      </c>
      <c r="N206" s="6"/>
    </row>
    <row r="207" spans="1:14" x14ac:dyDescent="0.25">
      <c r="A207" s="6" t="str">
        <v>EED116107</v>
      </c>
      <c r="B207" s="7">
        <v>45821</v>
      </c>
      <c r="C207" s="6">
        <v>300546</v>
      </c>
      <c r="D207" s="6">
        <f>_xlfn.XLOOKUP(C207,MasterSheet!G:G,MasterSheet!E:E)</f>
        <v>318</v>
      </c>
      <c r="E207" s="55">
        <f>SUMIFS(MasterSheet!I:I, MasterSheet!B:B, A207, MasterSheet!D:D, B207, MasterSheet!G:G, C207)</f>
        <v>1</v>
      </c>
      <c r="F207" s="55">
        <f t="shared" si="9"/>
        <v>318</v>
      </c>
      <c r="G207" s="62">
        <f>SUMIFS(MasterSheet!J:J, MasterSheet!B:B, A207, MasterSheet!D:D, B207, MasterSheet!G:G, C207)</f>
        <v>1</v>
      </c>
      <c r="H207" s="62">
        <f t="shared" si="10"/>
        <v>318</v>
      </c>
      <c r="I207" s="64">
        <f>SUMIFS(MasterSheet!K:K, MasterSheet!B:B, A207, MasterSheet!D:D, B207, MasterSheet!G:G, C207)</f>
        <v>0</v>
      </c>
      <c r="J207" s="64">
        <f t="shared" si="11"/>
        <v>0</v>
      </c>
      <c r="K207" s="6" t="str">
        <f>VLOOKUP(C207,MasterSheet!G:T,14,)</f>
        <v>BioLegend</v>
      </c>
      <c r="L207" s="6" t="str">
        <f>VLOOKUP(K207,Sheet1!A:C,3,)</f>
        <v>DOLLAR</v>
      </c>
      <c r="M207" s="6" t="str" cm="1">
        <f t="array" ref="M207">_xlfn.TEXTJOIN(", ", TRUE,
   _xlfn._xlws.FILTER(MasterSheet!O:O,
      (MasterSheet!B:B=A207) *
      (MasterSheet!D:D=B207) *
      (MasterSheet!G:G=C207) *
      (MasterSheet!J:J&gt;0)
   )
)</f>
        <v>IMMUNITAS BIO</v>
      </c>
      <c r="N207" s="6"/>
    </row>
    <row r="208" spans="1:14" x14ac:dyDescent="0.25">
      <c r="A208" s="6" t="str">
        <v>EED116107</v>
      </c>
      <c r="B208" s="7">
        <v>45821</v>
      </c>
      <c r="C208" s="6">
        <v>301046</v>
      </c>
      <c r="D208" s="6">
        <f>_xlfn.XLOOKUP(C208,MasterSheet!G:G,MasterSheet!E:E)</f>
        <v>297</v>
      </c>
      <c r="E208" s="55">
        <f>SUMIFS(MasterSheet!I:I, MasterSheet!B:B, A208, MasterSheet!D:D, B208, MasterSheet!G:G, C208)</f>
        <v>1</v>
      </c>
      <c r="F208" s="55">
        <f t="shared" si="9"/>
        <v>297</v>
      </c>
      <c r="G208" s="62">
        <f>SUMIFS(MasterSheet!J:J, MasterSheet!B:B, A208, MasterSheet!D:D, B208, MasterSheet!G:G, C208)</f>
        <v>1</v>
      </c>
      <c r="H208" s="62">
        <f t="shared" si="10"/>
        <v>297</v>
      </c>
      <c r="I208" s="64">
        <f>SUMIFS(MasterSheet!K:K, MasterSheet!B:B, A208, MasterSheet!D:D, B208, MasterSheet!G:G, C208)</f>
        <v>0</v>
      </c>
      <c r="J208" s="64">
        <f t="shared" si="11"/>
        <v>0</v>
      </c>
      <c r="K208" s="6" t="str">
        <f>VLOOKUP(C208,MasterSheet!G:T,14,)</f>
        <v>BioLegend</v>
      </c>
      <c r="L208" s="6" t="str">
        <f>VLOOKUP(K208,Sheet1!A:C,3,)</f>
        <v>DOLLAR</v>
      </c>
      <c r="M208" s="6" t="str" cm="1">
        <f t="array" ref="M208">_xlfn.TEXTJOIN(", ", TRUE,
   _xlfn._xlws.FILTER(MasterSheet!O:O,
      (MasterSheet!B:B=A208) *
      (MasterSheet!D:D=B208) *
      (MasterSheet!G:G=C208) *
      (MasterSheet!J:J&gt;0)
   )
)</f>
        <v>IMMUNITAS BIO</v>
      </c>
      <c r="N208" s="6"/>
    </row>
    <row r="209" spans="1:14" x14ac:dyDescent="0.25">
      <c r="A209" s="6" t="str">
        <v>EED116107</v>
      </c>
      <c r="B209" s="7">
        <v>45821</v>
      </c>
      <c r="C209" s="6">
        <v>301334</v>
      </c>
      <c r="D209" s="6">
        <f>_xlfn.XLOOKUP(C209,MasterSheet!G:G,MasterSheet!E:E)</f>
        <v>326.25</v>
      </c>
      <c r="E209" s="55">
        <f>SUMIFS(MasterSheet!I:I, MasterSheet!B:B, A209, MasterSheet!D:D, B209, MasterSheet!G:G, C209)</f>
        <v>1</v>
      </c>
      <c r="F209" s="55">
        <f t="shared" si="9"/>
        <v>326.25</v>
      </c>
      <c r="G209" s="62">
        <f>SUMIFS(MasterSheet!J:J, MasterSheet!B:B, A209, MasterSheet!D:D, B209, MasterSheet!G:G, C209)</f>
        <v>1</v>
      </c>
      <c r="H209" s="62">
        <f t="shared" si="10"/>
        <v>326.25</v>
      </c>
      <c r="I209" s="64">
        <f>SUMIFS(MasterSheet!K:K, MasterSheet!B:B, A209, MasterSheet!D:D, B209, MasterSheet!G:G, C209)</f>
        <v>0</v>
      </c>
      <c r="J209" s="64">
        <f t="shared" si="11"/>
        <v>0</v>
      </c>
      <c r="K209" s="6" t="str">
        <f>VLOOKUP(C209,MasterSheet!G:T,14,)</f>
        <v>BioLegend</v>
      </c>
      <c r="L209" s="6" t="str">
        <f>VLOOKUP(K209,Sheet1!A:C,3,)</f>
        <v>DOLLAR</v>
      </c>
      <c r="M209" s="6" t="str" cm="1">
        <f t="array" ref="M209">_xlfn.TEXTJOIN(", ", TRUE,
   _xlfn._xlws.FILTER(MasterSheet!O:O,
      (MasterSheet!B:B=A209) *
      (MasterSheet!D:D=B209) *
      (MasterSheet!G:G=C209) *
      (MasterSheet!J:J&gt;0)
   )
)</f>
        <v>AMRITA</v>
      </c>
      <c r="N209" s="6"/>
    </row>
    <row r="210" spans="1:14" x14ac:dyDescent="0.25">
      <c r="A210" s="6" t="str">
        <v>EED116107</v>
      </c>
      <c r="B210" s="7">
        <v>45821</v>
      </c>
      <c r="C210" s="6">
        <v>301344</v>
      </c>
      <c r="D210" s="6">
        <f>_xlfn.XLOOKUP(C210,MasterSheet!G:G,MasterSheet!E:E)</f>
        <v>321.75</v>
      </c>
      <c r="E210" s="55">
        <f>SUMIFS(MasterSheet!I:I, MasterSheet!B:B, A210, MasterSheet!D:D, B210, MasterSheet!G:G, C210)</f>
        <v>2</v>
      </c>
      <c r="F210" s="55">
        <f t="shared" si="9"/>
        <v>643.5</v>
      </c>
      <c r="G210" s="62">
        <f>SUMIFS(MasterSheet!J:J, MasterSheet!B:B, A210, MasterSheet!D:D, B210, MasterSheet!G:G, C210)</f>
        <v>2</v>
      </c>
      <c r="H210" s="62">
        <f t="shared" si="10"/>
        <v>643.5</v>
      </c>
      <c r="I210" s="64">
        <f>SUMIFS(MasterSheet!K:K, MasterSheet!B:B, A210, MasterSheet!D:D, B210, MasterSheet!G:G, C210)</f>
        <v>0</v>
      </c>
      <c r="J210" s="64">
        <f t="shared" si="11"/>
        <v>0</v>
      </c>
      <c r="K210" s="6" t="str">
        <f>VLOOKUP(C210,MasterSheet!G:T,14,)</f>
        <v>BioLegend</v>
      </c>
      <c r="L210" s="6" t="str">
        <f>VLOOKUP(K210,Sheet1!A:C,3,)</f>
        <v>DOLLAR</v>
      </c>
      <c r="M210" s="6" t="str" cm="1">
        <f t="array" ref="M210">_xlfn.TEXTJOIN(", ", TRUE,
   _xlfn._xlws.FILTER(MasterSheet!O:O,
      (MasterSheet!B:B=A210) *
      (MasterSheet!D:D=B210) *
      (MasterSheet!G:G=C210) *
      (MasterSheet!J:J&gt;0)
   )
)</f>
        <v>NEUBERG</v>
      </c>
      <c r="N210" s="6"/>
    </row>
    <row r="211" spans="1:14" x14ac:dyDescent="0.25">
      <c r="A211" s="6" t="str">
        <v>EED116107</v>
      </c>
      <c r="B211" s="7">
        <v>45821</v>
      </c>
      <c r="C211" s="6">
        <v>301808</v>
      </c>
      <c r="D211" s="6">
        <f>_xlfn.XLOOKUP(C211,MasterSheet!G:G,MasterSheet!E:E)</f>
        <v>94.5</v>
      </c>
      <c r="E211" s="55">
        <f>SUMIFS(MasterSheet!I:I, MasterSheet!B:B, A211, MasterSheet!D:D, B211, MasterSheet!G:G, C211)</f>
        <v>1</v>
      </c>
      <c r="F211" s="55">
        <f t="shared" si="9"/>
        <v>94.5</v>
      </c>
      <c r="G211" s="62">
        <f>SUMIFS(MasterSheet!J:J, MasterSheet!B:B, A211, MasterSheet!D:D, B211, MasterSheet!G:G, C211)</f>
        <v>1</v>
      </c>
      <c r="H211" s="62">
        <f t="shared" si="10"/>
        <v>94.5</v>
      </c>
      <c r="I211" s="64">
        <f>SUMIFS(MasterSheet!K:K, MasterSheet!B:B, A211, MasterSheet!D:D, B211, MasterSheet!G:G, C211)</f>
        <v>0</v>
      </c>
      <c r="J211" s="64">
        <f t="shared" si="11"/>
        <v>0</v>
      </c>
      <c r="K211" s="6" t="str">
        <f>VLOOKUP(C211,MasterSheet!G:T,14,)</f>
        <v>BioLegend</v>
      </c>
      <c r="L211" s="6" t="str">
        <f>VLOOKUP(K211,Sheet1!A:C,3,)</f>
        <v>DOLLAR</v>
      </c>
      <c r="M211" s="6" t="str" cm="1">
        <f t="array" ref="M211">_xlfn.TEXTJOIN(", ", TRUE,
   _xlfn._xlws.FILTER(MasterSheet!O:O,
      (MasterSheet!B:B=A211) *
      (MasterSheet!D:D=B211) *
      (MasterSheet!G:G=C211) *
      (MasterSheet!J:J&gt;0)
   )
)</f>
        <v>AMRITA</v>
      </c>
      <c r="N211" s="6"/>
    </row>
    <row r="212" spans="1:14" x14ac:dyDescent="0.25">
      <c r="A212" s="6" t="str">
        <v>EED116107</v>
      </c>
      <c r="B212" s="7">
        <v>45821</v>
      </c>
      <c r="C212" s="6">
        <v>301814</v>
      </c>
      <c r="D212" s="6">
        <f>_xlfn.XLOOKUP(C212,MasterSheet!G:G,MasterSheet!E:E)</f>
        <v>204.4</v>
      </c>
      <c r="E212" s="55">
        <f>SUMIFS(MasterSheet!I:I, MasterSheet!B:B, A212, MasterSheet!D:D, B212, MasterSheet!G:G, C212)</f>
        <v>1</v>
      </c>
      <c r="F212" s="55">
        <f t="shared" si="9"/>
        <v>204.4</v>
      </c>
      <c r="G212" s="62">
        <f>SUMIFS(MasterSheet!J:J, MasterSheet!B:B, A212, MasterSheet!D:D, B212, MasterSheet!G:G, C212)</f>
        <v>1</v>
      </c>
      <c r="H212" s="62">
        <f t="shared" si="10"/>
        <v>204.4</v>
      </c>
      <c r="I212" s="64">
        <f>SUMIFS(MasterSheet!K:K, MasterSheet!B:B, A212, MasterSheet!D:D, B212, MasterSheet!G:G, C212)</f>
        <v>0</v>
      </c>
      <c r="J212" s="64">
        <f t="shared" si="11"/>
        <v>0</v>
      </c>
      <c r="K212" s="6" t="str">
        <f>VLOOKUP(C212,MasterSheet!G:T,14,)</f>
        <v>BioLegend</v>
      </c>
      <c r="L212" s="6" t="str">
        <f>VLOOKUP(K212,Sheet1!A:C,3,)</f>
        <v>DOLLAR</v>
      </c>
      <c r="M212" s="6" t="str" cm="1">
        <f t="array" ref="M212">_xlfn.TEXTJOIN(", ", TRUE,
   _xlfn._xlws.FILTER(MasterSheet!O:O,
      (MasterSheet!B:B=A212) *
      (MasterSheet!D:D=B212) *
      (MasterSheet!G:G=C212) *
      (MasterSheet!J:J&gt;0)
   )
)</f>
        <v>IMMUNITAS BIO</v>
      </c>
      <c r="N212" s="6"/>
    </row>
    <row r="213" spans="1:14" x14ac:dyDescent="0.25">
      <c r="A213" s="6" t="str">
        <v>EED116107</v>
      </c>
      <c r="B213" s="7">
        <v>45821</v>
      </c>
      <c r="C213" s="6">
        <v>302044</v>
      </c>
      <c r="D213" s="6">
        <f>_xlfn.XLOOKUP(C213,MasterSheet!G:G,MasterSheet!E:E)</f>
        <v>326.25</v>
      </c>
      <c r="E213" s="55">
        <f>SUMIFS(MasterSheet!I:I, MasterSheet!B:B, A213, MasterSheet!D:D, B213, MasterSheet!G:G, C213)</f>
        <v>1</v>
      </c>
      <c r="F213" s="55">
        <f t="shared" si="9"/>
        <v>326.25</v>
      </c>
      <c r="G213" s="62">
        <f>SUMIFS(MasterSheet!J:J, MasterSheet!B:B, A213, MasterSheet!D:D, B213, MasterSheet!G:G, C213)</f>
        <v>1</v>
      </c>
      <c r="H213" s="62">
        <f t="shared" si="10"/>
        <v>326.25</v>
      </c>
      <c r="I213" s="64">
        <f>SUMIFS(MasterSheet!K:K, MasterSheet!B:B, A213, MasterSheet!D:D, B213, MasterSheet!G:G, C213)</f>
        <v>0</v>
      </c>
      <c r="J213" s="64">
        <f t="shared" si="11"/>
        <v>0</v>
      </c>
      <c r="K213" s="6" t="str">
        <f>VLOOKUP(C213,MasterSheet!G:T,14,)</f>
        <v>BioLegend</v>
      </c>
      <c r="L213" s="6" t="str">
        <f>VLOOKUP(K213,Sheet1!A:C,3,)</f>
        <v>DOLLAR</v>
      </c>
      <c r="M213" s="6" t="str" cm="1">
        <f t="array" ref="M213">_xlfn.TEXTJOIN(", ", TRUE,
   _xlfn._xlws.FILTER(MasterSheet!O:O,
      (MasterSheet!B:B=A213) *
      (MasterSheet!D:D=B213) *
      (MasterSheet!G:G=C213) *
      (MasterSheet!J:J&gt;0)
   )
)</f>
        <v>AMRITA</v>
      </c>
      <c r="N213" s="6"/>
    </row>
    <row r="214" spans="1:14" x14ac:dyDescent="0.25">
      <c r="A214" s="6" t="str">
        <v>EED116107</v>
      </c>
      <c r="B214" s="7">
        <v>45821</v>
      </c>
      <c r="C214" s="6">
        <v>302106</v>
      </c>
      <c r="D214" s="6">
        <f>_xlfn.XLOOKUP(C214,MasterSheet!G:G,MasterSheet!E:E)</f>
        <v>160.30000000000001</v>
      </c>
      <c r="E214" s="55">
        <f>SUMIFS(MasterSheet!I:I, MasterSheet!B:B, A214, MasterSheet!D:D, B214, MasterSheet!G:G, C214)</f>
        <v>1</v>
      </c>
      <c r="F214" s="55">
        <f t="shared" si="9"/>
        <v>160.30000000000001</v>
      </c>
      <c r="G214" s="62">
        <f>SUMIFS(MasterSheet!J:J, MasterSheet!B:B, A214, MasterSheet!D:D, B214, MasterSheet!G:G, C214)</f>
        <v>1</v>
      </c>
      <c r="H214" s="62">
        <f t="shared" si="10"/>
        <v>160.30000000000001</v>
      </c>
      <c r="I214" s="64">
        <f>SUMIFS(MasterSheet!K:K, MasterSheet!B:B, A214, MasterSheet!D:D, B214, MasterSheet!G:G, C214)</f>
        <v>0</v>
      </c>
      <c r="J214" s="64">
        <f t="shared" si="11"/>
        <v>0</v>
      </c>
      <c r="K214" s="6" t="str">
        <f>VLOOKUP(C214,MasterSheet!G:T,14,)</f>
        <v>BioLegend</v>
      </c>
      <c r="L214" s="6" t="str">
        <f>VLOOKUP(K214,Sheet1!A:C,3,)</f>
        <v>DOLLAR</v>
      </c>
      <c r="M214" s="6" t="str" cm="1">
        <f t="array" ref="M214">_xlfn.TEXTJOIN(", ", TRUE,
   _xlfn._xlws.FILTER(MasterSheet!O:O,
      (MasterSheet!B:B=A214) *
      (MasterSheet!D:D=B214) *
      (MasterSheet!G:G=C214) *
      (MasterSheet!J:J&gt;0)
   )
)</f>
        <v>BIOGENIX</v>
      </c>
      <c r="N214" s="6"/>
    </row>
    <row r="215" spans="1:14" x14ac:dyDescent="0.25">
      <c r="A215" s="6" t="str">
        <v>EED116107</v>
      </c>
      <c r="B215" s="7">
        <v>45821</v>
      </c>
      <c r="C215" s="6">
        <v>302206</v>
      </c>
      <c r="D215" s="6">
        <f>_xlfn.XLOOKUP(C215,MasterSheet!G:G,MasterSheet!E:E)</f>
        <v>72.099999999999994</v>
      </c>
      <c r="E215" s="55">
        <f>SUMIFS(MasterSheet!I:I, MasterSheet!B:B, A215, MasterSheet!D:D, B215, MasterSheet!G:G, C215)</f>
        <v>1</v>
      </c>
      <c r="F215" s="55">
        <f t="shared" si="9"/>
        <v>72.099999999999994</v>
      </c>
      <c r="G215" s="62">
        <f>SUMIFS(MasterSheet!J:J, MasterSheet!B:B, A215, MasterSheet!D:D, B215, MasterSheet!G:G, C215)</f>
        <v>1</v>
      </c>
      <c r="H215" s="62">
        <f t="shared" si="10"/>
        <v>72.099999999999994</v>
      </c>
      <c r="I215" s="64">
        <f>SUMIFS(MasterSheet!K:K, MasterSheet!B:B, A215, MasterSheet!D:D, B215, MasterSheet!G:G, C215)</f>
        <v>0</v>
      </c>
      <c r="J215" s="64">
        <f t="shared" si="11"/>
        <v>0</v>
      </c>
      <c r="K215" s="6" t="str">
        <f>VLOOKUP(C215,MasterSheet!G:T,14,)</f>
        <v>BioLegend</v>
      </c>
      <c r="L215" s="6" t="str">
        <f>VLOOKUP(K215,Sheet1!A:C,3,)</f>
        <v>DOLLAR</v>
      </c>
      <c r="M215" s="6" t="str" cm="1">
        <f t="array" ref="M215">_xlfn.TEXTJOIN(", ", TRUE,
   _xlfn._xlws.FILTER(MasterSheet!O:O,
      (MasterSheet!B:B=A215) *
      (MasterSheet!D:D=B215) *
      (MasterSheet!G:G=C215) *
      (MasterSheet!J:J&gt;0)
   )
)</f>
        <v>AMRITA</v>
      </c>
      <c r="N215" s="6"/>
    </row>
    <row r="216" spans="1:14" x14ac:dyDescent="0.25">
      <c r="A216" s="6" t="str">
        <v>EED116107</v>
      </c>
      <c r="B216" s="7">
        <v>45821</v>
      </c>
      <c r="C216" s="6">
        <v>302208</v>
      </c>
      <c r="D216" s="6">
        <f>_xlfn.XLOOKUP(C216,MasterSheet!G:G,MasterSheet!E:E)</f>
        <v>46.2</v>
      </c>
      <c r="E216" s="55">
        <f>SUMIFS(MasterSheet!I:I, MasterSheet!B:B, A216, MasterSheet!D:D, B216, MasterSheet!G:G, C216)</f>
        <v>2</v>
      </c>
      <c r="F216" s="55">
        <f t="shared" si="9"/>
        <v>92.4</v>
      </c>
      <c r="G216" s="62">
        <f>SUMIFS(MasterSheet!J:J, MasterSheet!B:B, A216, MasterSheet!D:D, B216, MasterSheet!G:G, C216)</f>
        <v>2</v>
      </c>
      <c r="H216" s="62">
        <f t="shared" si="10"/>
        <v>92.4</v>
      </c>
      <c r="I216" s="64">
        <f>SUMIFS(MasterSheet!K:K, MasterSheet!B:B, A216, MasterSheet!D:D, B216, MasterSheet!G:G, C216)</f>
        <v>0</v>
      </c>
      <c r="J216" s="64">
        <f t="shared" si="11"/>
        <v>0</v>
      </c>
      <c r="K216" s="6" t="str">
        <f>VLOOKUP(C216,MasterSheet!G:T,14,)</f>
        <v>BioLegend</v>
      </c>
      <c r="L216" s="6" t="str">
        <f>VLOOKUP(K216,Sheet1!A:C,3,)</f>
        <v>DOLLAR</v>
      </c>
      <c r="M216" s="6" t="str" cm="1">
        <f t="array" ref="M216">_xlfn.TEXTJOIN(", ", TRUE,
   _xlfn._xlws.FILTER(MasterSheet!O:O,
      (MasterSheet!B:B=A216) *
      (MasterSheet!D:D=B216) *
      (MasterSheet!G:G=C216) *
      (MasterSheet!J:J&gt;0)
   )
)</f>
        <v>MEDLIFE</v>
      </c>
      <c r="N216" s="6"/>
    </row>
    <row r="217" spans="1:14" x14ac:dyDescent="0.25">
      <c r="A217" s="6" t="str">
        <v>EED116107</v>
      </c>
      <c r="B217" s="7">
        <v>45821</v>
      </c>
      <c r="C217" s="6">
        <v>302220</v>
      </c>
      <c r="D217" s="6">
        <f>_xlfn.XLOOKUP(C217,MasterSheet!G:G,MasterSheet!E:E)</f>
        <v>185.5</v>
      </c>
      <c r="E217" s="55">
        <f>SUMIFS(MasterSheet!I:I, MasterSheet!B:B, A217, MasterSheet!D:D, B217, MasterSheet!G:G, C217)</f>
        <v>1</v>
      </c>
      <c r="F217" s="55">
        <f t="shared" si="9"/>
        <v>185.5</v>
      </c>
      <c r="G217" s="62">
        <f>SUMIFS(MasterSheet!J:J, MasterSheet!B:B, A217, MasterSheet!D:D, B217, MasterSheet!G:G, C217)</f>
        <v>1</v>
      </c>
      <c r="H217" s="62">
        <f t="shared" si="10"/>
        <v>185.5</v>
      </c>
      <c r="I217" s="64">
        <f>SUMIFS(MasterSheet!K:K, MasterSheet!B:B, A217, MasterSheet!D:D, B217, MasterSheet!G:G, C217)</f>
        <v>0</v>
      </c>
      <c r="J217" s="64">
        <f t="shared" si="11"/>
        <v>0</v>
      </c>
      <c r="K217" s="6" t="str">
        <f>VLOOKUP(C217,MasterSheet!G:T,14,)</f>
        <v>BioLegend</v>
      </c>
      <c r="L217" s="6" t="str">
        <f>VLOOKUP(K217,Sheet1!A:C,3,)</f>
        <v>DOLLAR</v>
      </c>
      <c r="M217" s="6" t="str" cm="1">
        <f t="array" ref="M217">_xlfn.TEXTJOIN(", ", TRUE,
   _xlfn._xlws.FILTER(MasterSheet!O:O,
      (MasterSheet!B:B=A217) *
      (MasterSheet!D:D=B217) *
      (MasterSheet!G:G=C217) *
      (MasterSheet!J:J&gt;0)
   )
)</f>
        <v>IMMUNITAS BIO</v>
      </c>
      <c r="N217" s="6"/>
    </row>
    <row r="218" spans="1:14" x14ac:dyDescent="0.25">
      <c r="A218" s="6" t="str">
        <v>EED116107</v>
      </c>
      <c r="B218" s="7">
        <v>45821</v>
      </c>
      <c r="C218" s="6">
        <v>302304</v>
      </c>
      <c r="D218" s="6">
        <f>_xlfn.XLOOKUP(C218,MasterSheet!G:G,MasterSheet!E:E)</f>
        <v>92.4</v>
      </c>
      <c r="E218" s="55">
        <f>SUMIFS(MasterSheet!I:I, MasterSheet!B:B, A218, MasterSheet!D:D, B218, MasterSheet!G:G, C218)</f>
        <v>1</v>
      </c>
      <c r="F218" s="55">
        <f t="shared" si="9"/>
        <v>92.4</v>
      </c>
      <c r="G218" s="62">
        <f>SUMIFS(MasterSheet!J:J, MasterSheet!B:B, A218, MasterSheet!D:D, B218, MasterSheet!G:G, C218)</f>
        <v>1</v>
      </c>
      <c r="H218" s="62">
        <f t="shared" si="10"/>
        <v>92.4</v>
      </c>
      <c r="I218" s="64">
        <f>SUMIFS(MasterSheet!K:K, MasterSheet!B:B, A218, MasterSheet!D:D, B218, MasterSheet!G:G, C218)</f>
        <v>0</v>
      </c>
      <c r="J218" s="64">
        <f t="shared" si="11"/>
        <v>0</v>
      </c>
      <c r="K218" s="6" t="str">
        <f>VLOOKUP(C218,MasterSheet!G:T,14,)</f>
        <v>BioLegend</v>
      </c>
      <c r="L218" s="6" t="str">
        <f>VLOOKUP(K218,Sheet1!A:C,3,)</f>
        <v>DOLLAR</v>
      </c>
      <c r="M218" s="6" t="str" cm="1">
        <f t="array" ref="M218">_xlfn.TEXTJOIN(", ", TRUE,
   _xlfn._xlws.FILTER(MasterSheet!O:O,
      (MasterSheet!B:B=A218) *
      (MasterSheet!D:D=B218) *
      (MasterSheet!G:G=C218) *
      (MasterSheet!J:J&gt;0)
   )
)</f>
        <v>IIT KANPUR</v>
      </c>
      <c r="N218" s="6"/>
    </row>
    <row r="219" spans="1:14" x14ac:dyDescent="0.25">
      <c r="A219" s="6" t="str">
        <v>EED116107</v>
      </c>
      <c r="B219" s="7">
        <v>45821</v>
      </c>
      <c r="C219" s="6">
        <v>302506</v>
      </c>
      <c r="D219" s="6">
        <f>_xlfn.XLOOKUP(C219,MasterSheet!G:G,MasterSheet!E:E)</f>
        <v>176.4</v>
      </c>
      <c r="E219" s="55">
        <f>SUMIFS(MasterSheet!I:I, MasterSheet!B:B, A219, MasterSheet!D:D, B219, MasterSheet!G:G, C219)</f>
        <v>1</v>
      </c>
      <c r="F219" s="55">
        <f t="shared" si="9"/>
        <v>176.4</v>
      </c>
      <c r="G219" s="62">
        <f>SUMIFS(MasterSheet!J:J, MasterSheet!B:B, A219, MasterSheet!D:D, B219, MasterSheet!G:G, C219)</f>
        <v>1</v>
      </c>
      <c r="H219" s="62">
        <f t="shared" si="10"/>
        <v>176.4</v>
      </c>
      <c r="I219" s="64">
        <f>SUMIFS(MasterSheet!K:K, MasterSheet!B:B, A219, MasterSheet!D:D, B219, MasterSheet!G:G, C219)</f>
        <v>0</v>
      </c>
      <c r="J219" s="64">
        <f t="shared" si="11"/>
        <v>0</v>
      </c>
      <c r="K219" s="6" t="str">
        <f>VLOOKUP(C219,MasterSheet!G:T,14,)</f>
        <v>BioLegend</v>
      </c>
      <c r="L219" s="6" t="str">
        <f>VLOOKUP(K219,Sheet1!A:C,3,)</f>
        <v>DOLLAR</v>
      </c>
      <c r="M219" s="6" t="str" cm="1">
        <f t="array" ref="M219">_xlfn.TEXTJOIN(", ", TRUE,
   _xlfn._xlws.FILTER(MasterSheet!O:O,
      (MasterSheet!B:B=A219) *
      (MasterSheet!D:D=B219) *
      (MasterSheet!G:G=C219) *
      (MasterSheet!J:J&gt;0)
   )
)</f>
        <v>IIT KANPUR</v>
      </c>
      <c r="N219" s="6"/>
    </row>
    <row r="220" spans="1:14" x14ac:dyDescent="0.25">
      <c r="A220" s="6" t="str">
        <v>EED116107</v>
      </c>
      <c r="B220" s="7">
        <v>45821</v>
      </c>
      <c r="C220" s="6">
        <v>303430</v>
      </c>
      <c r="D220" s="6">
        <f>_xlfn.XLOOKUP(C220,MasterSheet!G:G,MasterSheet!E:E)</f>
        <v>326.25</v>
      </c>
      <c r="E220" s="55">
        <f>SUMIFS(MasterSheet!I:I, MasterSheet!B:B, A220, MasterSheet!D:D, B220, MasterSheet!G:G, C220)</f>
        <v>1</v>
      </c>
      <c r="F220" s="55">
        <f t="shared" si="9"/>
        <v>326.25</v>
      </c>
      <c r="G220" s="62">
        <f>SUMIFS(MasterSheet!J:J, MasterSheet!B:B, A220, MasterSheet!D:D, B220, MasterSheet!G:G, C220)</f>
        <v>1</v>
      </c>
      <c r="H220" s="62">
        <f t="shared" si="10"/>
        <v>326.25</v>
      </c>
      <c r="I220" s="64">
        <f>SUMIFS(MasterSheet!K:K, MasterSheet!B:B, A220, MasterSheet!D:D, B220, MasterSheet!G:G, C220)</f>
        <v>0</v>
      </c>
      <c r="J220" s="64">
        <f t="shared" si="11"/>
        <v>0</v>
      </c>
      <c r="K220" s="6" t="str">
        <f>VLOOKUP(C220,MasterSheet!G:T,14,)</f>
        <v>BioLegend</v>
      </c>
      <c r="L220" s="6" t="str">
        <f>VLOOKUP(K220,Sheet1!A:C,3,)</f>
        <v>DOLLAR</v>
      </c>
      <c r="M220" s="6" t="str" cm="1">
        <f t="array" ref="M220">_xlfn.TEXTJOIN(", ", TRUE,
   _xlfn._xlws.FILTER(MasterSheet!O:O,
      (MasterSheet!B:B=A220) *
      (MasterSheet!D:D=B220) *
      (MasterSheet!G:G=C220) *
      (MasterSheet!J:J&gt;0)
   )
)</f>
        <v>AMRITA</v>
      </c>
      <c r="N220" s="6"/>
    </row>
    <row r="221" spans="1:14" x14ac:dyDescent="0.25">
      <c r="A221" s="6" t="str">
        <v>EED116107</v>
      </c>
      <c r="B221" s="7">
        <v>45821</v>
      </c>
      <c r="C221" s="6">
        <v>304006</v>
      </c>
      <c r="D221" s="6">
        <f>_xlfn.XLOOKUP(C221,MasterSheet!G:G,MasterSheet!E:E)</f>
        <v>50.4</v>
      </c>
      <c r="E221" s="55">
        <f>SUMIFS(MasterSheet!I:I, MasterSheet!B:B, A221, MasterSheet!D:D, B221, MasterSheet!G:G, C221)</f>
        <v>1</v>
      </c>
      <c r="F221" s="55">
        <f t="shared" si="9"/>
        <v>50.4</v>
      </c>
      <c r="G221" s="62">
        <f>SUMIFS(MasterSheet!J:J, MasterSheet!B:B, A221, MasterSheet!D:D, B221, MasterSheet!G:G, C221)</f>
        <v>1</v>
      </c>
      <c r="H221" s="62">
        <f t="shared" si="10"/>
        <v>50.4</v>
      </c>
      <c r="I221" s="64">
        <f>SUMIFS(MasterSheet!K:K, MasterSheet!B:B, A221, MasterSheet!D:D, B221, MasterSheet!G:G, C221)</f>
        <v>0</v>
      </c>
      <c r="J221" s="64">
        <f t="shared" si="11"/>
        <v>0</v>
      </c>
      <c r="K221" s="6" t="str">
        <f>VLOOKUP(C221,MasterSheet!G:T,14,)</f>
        <v>BioLegend</v>
      </c>
      <c r="L221" s="6" t="str">
        <f>VLOOKUP(K221,Sheet1!A:C,3,)</f>
        <v>DOLLAR</v>
      </c>
      <c r="M221" s="6" t="str" cm="1">
        <f t="array" ref="M221">_xlfn.TEXTJOIN(", ", TRUE,
   _xlfn._xlws.FILTER(MasterSheet!O:O,
      (MasterSheet!B:B=A221) *
      (MasterSheet!D:D=B221) *
      (MasterSheet!G:G=C221) *
      (MasterSheet!J:J&gt;0)
   )
)</f>
        <v>MEDLIFE</v>
      </c>
      <c r="N221" s="6"/>
    </row>
    <row r="222" spans="1:14" x14ac:dyDescent="0.25">
      <c r="A222" s="6" t="str">
        <v>EED116107</v>
      </c>
      <c r="B222" s="7">
        <v>45821</v>
      </c>
      <c r="C222" s="6">
        <v>304032</v>
      </c>
      <c r="D222" s="6">
        <f>_xlfn.XLOOKUP(C222,MasterSheet!G:G,MasterSheet!E:E)</f>
        <v>285.75</v>
      </c>
      <c r="E222" s="55">
        <f>SUMIFS(MasterSheet!I:I, MasterSheet!B:B, A222, MasterSheet!D:D, B222, MasterSheet!G:G, C222)</f>
        <v>1</v>
      </c>
      <c r="F222" s="55">
        <f t="shared" si="9"/>
        <v>285.75</v>
      </c>
      <c r="G222" s="62">
        <f>SUMIFS(MasterSheet!J:J, MasterSheet!B:B, A222, MasterSheet!D:D, B222, MasterSheet!G:G, C222)</f>
        <v>1</v>
      </c>
      <c r="H222" s="62">
        <f t="shared" si="10"/>
        <v>285.75</v>
      </c>
      <c r="I222" s="64">
        <f>SUMIFS(MasterSheet!K:K, MasterSheet!B:B, A222, MasterSheet!D:D, B222, MasterSheet!G:G, C222)</f>
        <v>0</v>
      </c>
      <c r="J222" s="64">
        <f t="shared" si="11"/>
        <v>0</v>
      </c>
      <c r="K222" s="6" t="str">
        <f>VLOOKUP(C222,MasterSheet!G:T,14,)</f>
        <v>BioLegend</v>
      </c>
      <c r="L222" s="6" t="str">
        <f>VLOOKUP(K222,Sheet1!A:C,3,)</f>
        <v>DOLLAR</v>
      </c>
      <c r="M222" s="6" t="str" cm="1">
        <f t="array" ref="M222">_xlfn.TEXTJOIN(", ", TRUE,
   _xlfn._xlws.FILTER(MasterSheet!O:O,
      (MasterSheet!B:B=A222) *
      (MasterSheet!D:D=B222) *
      (MasterSheet!G:G=C222) *
      (MasterSheet!J:J&gt;0)
   )
)</f>
        <v>AMRITA</v>
      </c>
      <c r="N222" s="6"/>
    </row>
    <row r="223" spans="1:14" x14ac:dyDescent="0.25">
      <c r="A223" s="6" t="str">
        <v>EED116107</v>
      </c>
      <c r="B223" s="7">
        <v>45821</v>
      </c>
      <c r="C223" s="6">
        <v>304122</v>
      </c>
      <c r="D223" s="6">
        <f>_xlfn.XLOOKUP(C223,MasterSheet!G:G,MasterSheet!E:E)</f>
        <v>187.6</v>
      </c>
      <c r="E223" s="55">
        <f>SUMIFS(MasterSheet!I:I, MasterSheet!B:B, A223, MasterSheet!D:D, B223, MasterSheet!G:G, C223)</f>
        <v>2</v>
      </c>
      <c r="F223" s="55">
        <f t="shared" si="9"/>
        <v>375.2</v>
      </c>
      <c r="G223" s="62">
        <f>SUMIFS(MasterSheet!J:J, MasterSheet!B:B, A223, MasterSheet!D:D, B223, MasterSheet!G:G, C223)</f>
        <v>2</v>
      </c>
      <c r="H223" s="62">
        <f t="shared" si="10"/>
        <v>375.2</v>
      </c>
      <c r="I223" s="64">
        <f>SUMIFS(MasterSheet!K:K, MasterSheet!B:B, A223, MasterSheet!D:D, B223, MasterSheet!G:G, C223)</f>
        <v>0</v>
      </c>
      <c r="J223" s="64">
        <f t="shared" si="11"/>
        <v>0</v>
      </c>
      <c r="K223" s="6" t="str">
        <f>VLOOKUP(C223,MasterSheet!G:T,14,)</f>
        <v>BioLegend</v>
      </c>
      <c r="L223" s="6" t="str">
        <f>VLOOKUP(K223,Sheet1!A:C,3,)</f>
        <v>DOLLAR</v>
      </c>
      <c r="M223" s="6" t="str" cm="1">
        <f t="array" ref="M223">_xlfn.TEXTJOIN(", ", TRUE,
   _xlfn._xlws.FILTER(MasterSheet!O:O,
      (MasterSheet!B:B=A223) *
      (MasterSheet!D:D=B223) *
      (MasterSheet!G:G=C223) *
      (MasterSheet!J:J&gt;0)
   )
)</f>
        <v>BIOGENIX</v>
      </c>
      <c r="N223" s="6"/>
    </row>
    <row r="224" spans="1:14" x14ac:dyDescent="0.25">
      <c r="A224" s="6" t="str">
        <v>EED116107</v>
      </c>
      <c r="B224" s="7">
        <v>45821</v>
      </c>
      <c r="C224" s="6">
        <v>304123</v>
      </c>
      <c r="D224" s="6">
        <f>_xlfn.XLOOKUP(C224,MasterSheet!G:G,MasterSheet!E:E)</f>
        <v>184.8</v>
      </c>
      <c r="E224" s="55">
        <f>SUMIFS(MasterSheet!I:I, MasterSheet!B:B, A224, MasterSheet!D:D, B224, MasterSheet!G:G, C224)</f>
        <v>1</v>
      </c>
      <c r="F224" s="55">
        <f t="shared" si="9"/>
        <v>184.8</v>
      </c>
      <c r="G224" s="62">
        <f>SUMIFS(MasterSheet!J:J, MasterSheet!B:B, A224, MasterSheet!D:D, B224, MasterSheet!G:G, C224)</f>
        <v>1</v>
      </c>
      <c r="H224" s="62">
        <f t="shared" si="10"/>
        <v>184.8</v>
      </c>
      <c r="I224" s="64">
        <f>SUMIFS(MasterSheet!K:K, MasterSheet!B:B, A224, MasterSheet!D:D, B224, MasterSheet!G:G, C224)</f>
        <v>0</v>
      </c>
      <c r="J224" s="64">
        <f t="shared" si="11"/>
        <v>0</v>
      </c>
      <c r="K224" s="6" t="str">
        <f>VLOOKUP(C224,MasterSheet!G:T,14,)</f>
        <v>BioLegend</v>
      </c>
      <c r="L224" s="6" t="str">
        <f>VLOOKUP(K224,Sheet1!A:C,3,)</f>
        <v>DOLLAR</v>
      </c>
      <c r="M224" s="6" t="str" cm="1">
        <f t="array" ref="M224">_xlfn.TEXTJOIN(", ", TRUE,
   _xlfn._xlws.FILTER(MasterSheet!O:O,
      (MasterSheet!B:B=A224) *
      (MasterSheet!D:D=B224) *
      (MasterSheet!G:G=C224) *
      (MasterSheet!J:J&gt;0)
   )
)</f>
        <v>MEDLIFE</v>
      </c>
      <c r="N224" s="6"/>
    </row>
    <row r="225" spans="1:14" x14ac:dyDescent="0.25">
      <c r="A225" s="6" t="str">
        <v>EED116107</v>
      </c>
      <c r="B225" s="7">
        <v>45821</v>
      </c>
      <c r="C225" s="6">
        <v>304218</v>
      </c>
      <c r="D225" s="6">
        <f>_xlfn.XLOOKUP(C225,MasterSheet!G:G,MasterSheet!E:E)</f>
        <v>185.5</v>
      </c>
      <c r="E225" s="55">
        <f>SUMIFS(MasterSheet!I:I, MasterSheet!B:B, A225, MasterSheet!D:D, B225, MasterSheet!G:G, C225)</f>
        <v>1</v>
      </c>
      <c r="F225" s="55">
        <f t="shared" si="9"/>
        <v>185.5</v>
      </c>
      <c r="G225" s="62">
        <f>SUMIFS(MasterSheet!J:J, MasterSheet!B:B, A225, MasterSheet!D:D, B225, MasterSheet!G:G, C225)</f>
        <v>1</v>
      </c>
      <c r="H225" s="62">
        <f t="shared" si="10"/>
        <v>185.5</v>
      </c>
      <c r="I225" s="64">
        <f>SUMIFS(MasterSheet!K:K, MasterSheet!B:B, A225, MasterSheet!D:D, B225, MasterSheet!G:G, C225)</f>
        <v>0</v>
      </c>
      <c r="J225" s="64">
        <f t="shared" si="11"/>
        <v>0</v>
      </c>
      <c r="K225" s="6" t="str">
        <f>VLOOKUP(C225,MasterSheet!G:T,14,)</f>
        <v>BioLegend</v>
      </c>
      <c r="L225" s="6" t="str">
        <f>VLOOKUP(K225,Sheet1!A:C,3,)</f>
        <v>DOLLAR</v>
      </c>
      <c r="M225" s="6" t="str" cm="1">
        <f t="array" ref="M225">_xlfn.TEXTJOIN(", ", TRUE,
   _xlfn._xlws.FILTER(MasterSheet!O:O,
      (MasterSheet!B:B=A225) *
      (MasterSheet!D:D=B225) *
      (MasterSheet!G:G=C225) *
      (MasterSheet!J:J&gt;0)
   )
)</f>
        <v>BIOGENIX</v>
      </c>
      <c r="N225" s="6"/>
    </row>
    <row r="226" spans="1:14" x14ac:dyDescent="0.25">
      <c r="A226" s="6" t="str">
        <v>EED116107</v>
      </c>
      <c r="B226" s="7">
        <v>45821</v>
      </c>
      <c r="C226" s="6">
        <v>305044</v>
      </c>
      <c r="D226" s="6">
        <f>_xlfn.XLOOKUP(C226,MasterSheet!G:G,MasterSheet!E:E)</f>
        <v>326.25</v>
      </c>
      <c r="E226" s="55">
        <f>SUMIFS(MasterSheet!I:I, MasterSheet!B:B, A226, MasterSheet!D:D, B226, MasterSheet!G:G, C226)</f>
        <v>1</v>
      </c>
      <c r="F226" s="55">
        <f t="shared" si="9"/>
        <v>326.25</v>
      </c>
      <c r="G226" s="62">
        <f>SUMIFS(MasterSheet!J:J, MasterSheet!B:B, A226, MasterSheet!D:D, B226, MasterSheet!G:G, C226)</f>
        <v>1</v>
      </c>
      <c r="H226" s="62">
        <f t="shared" si="10"/>
        <v>326.25</v>
      </c>
      <c r="I226" s="64">
        <f>SUMIFS(MasterSheet!K:K, MasterSheet!B:B, A226, MasterSheet!D:D, B226, MasterSheet!G:G, C226)</f>
        <v>0</v>
      </c>
      <c r="J226" s="64">
        <f t="shared" si="11"/>
        <v>0</v>
      </c>
      <c r="K226" s="6" t="str">
        <f>VLOOKUP(C226,MasterSheet!G:T,14,)</f>
        <v>BioLegend</v>
      </c>
      <c r="L226" s="6" t="str">
        <f>VLOOKUP(K226,Sheet1!A:C,3,)</f>
        <v>DOLLAR</v>
      </c>
      <c r="M226" s="6" t="str" cm="1">
        <f t="array" ref="M226">_xlfn.TEXTJOIN(", ", TRUE,
   _xlfn._xlws.FILTER(MasterSheet!O:O,
      (MasterSheet!B:B=A226) *
      (MasterSheet!D:D=B226) *
      (MasterSheet!G:G=C226) *
      (MasterSheet!J:J&gt;0)
   )
)</f>
        <v>AMRITA</v>
      </c>
      <c r="N226" s="6"/>
    </row>
    <row r="227" spans="1:14" x14ac:dyDescent="0.25">
      <c r="A227" s="6" t="str">
        <v>EED116107</v>
      </c>
      <c r="B227" s="7">
        <v>45821</v>
      </c>
      <c r="C227" s="6">
        <v>305116</v>
      </c>
      <c r="D227" s="6">
        <f>_xlfn.XLOOKUP(C227,MasterSheet!G:G,MasterSheet!E:E)</f>
        <v>259</v>
      </c>
      <c r="E227" s="55">
        <f>SUMIFS(MasterSheet!I:I, MasterSheet!B:B, A227, MasterSheet!D:D, B227, MasterSheet!G:G, C227)</f>
        <v>1</v>
      </c>
      <c r="F227" s="55">
        <f t="shared" si="9"/>
        <v>259</v>
      </c>
      <c r="G227" s="62">
        <f>SUMIFS(MasterSheet!J:J, MasterSheet!B:B, A227, MasterSheet!D:D, B227, MasterSheet!G:G, C227)</f>
        <v>1</v>
      </c>
      <c r="H227" s="62">
        <f t="shared" si="10"/>
        <v>259</v>
      </c>
      <c r="I227" s="64">
        <f>SUMIFS(MasterSheet!K:K, MasterSheet!B:B, A227, MasterSheet!D:D, B227, MasterSheet!G:G, C227)</f>
        <v>0</v>
      </c>
      <c r="J227" s="64">
        <f t="shared" si="11"/>
        <v>0</v>
      </c>
      <c r="K227" s="6" t="str">
        <f>VLOOKUP(C227,MasterSheet!G:T,14,)</f>
        <v>BioLegend</v>
      </c>
      <c r="L227" s="6" t="str">
        <f>VLOOKUP(K227,Sheet1!A:C,3,)</f>
        <v>DOLLAR</v>
      </c>
      <c r="M227" s="6" t="str" cm="1">
        <f t="array" ref="M227">_xlfn.TEXTJOIN(", ", TRUE,
   _xlfn._xlws.FILTER(MasterSheet!O:O,
      (MasterSheet!B:B=A227) *
      (MasterSheet!D:D=B227) *
      (MasterSheet!G:G=C227) *
      (MasterSheet!J:J&gt;0)
   )
)</f>
        <v>AMRITA</v>
      </c>
      <c r="N227" s="6"/>
    </row>
    <row r="228" spans="1:14" x14ac:dyDescent="0.25">
      <c r="A228" s="6" t="str">
        <v>EED116107</v>
      </c>
      <c r="B228" s="7">
        <v>45821</v>
      </c>
      <c r="C228" s="6">
        <v>307654</v>
      </c>
      <c r="D228" s="6">
        <f>_xlfn.XLOOKUP(C228,MasterSheet!G:G,MasterSheet!E:E)</f>
        <v>242.9</v>
      </c>
      <c r="E228" s="55">
        <f>SUMIFS(MasterSheet!I:I, MasterSheet!B:B, A228, MasterSheet!D:D, B228, MasterSheet!G:G, C228)</f>
        <v>1</v>
      </c>
      <c r="F228" s="55">
        <f t="shared" si="9"/>
        <v>242.9</v>
      </c>
      <c r="G228" s="62">
        <f>SUMIFS(MasterSheet!J:J, MasterSheet!B:B, A228, MasterSheet!D:D, B228, MasterSheet!G:G, C228)</f>
        <v>1</v>
      </c>
      <c r="H228" s="62">
        <f t="shared" si="10"/>
        <v>242.9</v>
      </c>
      <c r="I228" s="64">
        <f>SUMIFS(MasterSheet!K:K, MasterSheet!B:B, A228, MasterSheet!D:D, B228, MasterSheet!G:G, C228)</f>
        <v>0</v>
      </c>
      <c r="J228" s="64">
        <f t="shared" si="11"/>
        <v>0</v>
      </c>
      <c r="K228" s="6" t="str">
        <f>VLOOKUP(C228,MasterSheet!G:T,14,)</f>
        <v>BioLegend</v>
      </c>
      <c r="L228" s="6" t="str">
        <f>VLOOKUP(K228,Sheet1!A:C,3,)</f>
        <v>DOLLAR</v>
      </c>
      <c r="M228" s="6" t="str" cm="1">
        <f t="array" ref="M228">_xlfn.TEXTJOIN(", ", TRUE,
   _xlfn._xlws.FILTER(MasterSheet!O:O,
      (MasterSheet!B:B=A228) *
      (MasterSheet!D:D=B228) *
      (MasterSheet!G:G=C228) *
      (MasterSheet!J:J&gt;0)
   )
)</f>
        <v>AMRITA</v>
      </c>
      <c r="N228" s="6"/>
    </row>
    <row r="229" spans="1:14" x14ac:dyDescent="0.25">
      <c r="A229" s="6" t="str">
        <v>EED116107</v>
      </c>
      <c r="B229" s="7">
        <v>45821</v>
      </c>
      <c r="C229" s="6">
        <v>311504</v>
      </c>
      <c r="D229" s="6">
        <f>_xlfn.XLOOKUP(C229,MasterSheet!G:G,MasterSheet!E:E)</f>
        <v>196</v>
      </c>
      <c r="E229" s="55">
        <f>SUMIFS(MasterSheet!I:I, MasterSheet!B:B, A229, MasterSheet!D:D, B229, MasterSheet!G:G, C229)</f>
        <v>2</v>
      </c>
      <c r="F229" s="55">
        <f t="shared" si="9"/>
        <v>392</v>
      </c>
      <c r="G229" s="62">
        <f>SUMIFS(MasterSheet!J:J, MasterSheet!B:B, A229, MasterSheet!D:D, B229, MasterSheet!G:G, C229)</f>
        <v>2</v>
      </c>
      <c r="H229" s="62">
        <f t="shared" si="10"/>
        <v>392</v>
      </c>
      <c r="I229" s="64">
        <f>SUMIFS(MasterSheet!K:K, MasterSheet!B:B, A229, MasterSheet!D:D, B229, MasterSheet!G:G, C229)</f>
        <v>0</v>
      </c>
      <c r="J229" s="64">
        <f t="shared" si="11"/>
        <v>0</v>
      </c>
      <c r="K229" s="6" t="str">
        <f>VLOOKUP(C229,MasterSheet!G:T,14,)</f>
        <v>BioLegend</v>
      </c>
      <c r="L229" s="6" t="str">
        <f>VLOOKUP(K229,Sheet1!A:C,3,)</f>
        <v>DOLLAR</v>
      </c>
      <c r="M229" s="6" t="str" cm="1">
        <f t="array" ref="M229">_xlfn.TEXTJOIN(", ", TRUE,
   _xlfn._xlws.FILTER(MasterSheet!O:O,
      (MasterSheet!B:B=A229) *
      (MasterSheet!D:D=B229) *
      (MasterSheet!G:G=C229) *
      (MasterSheet!J:J&gt;0)
   )
)</f>
        <v>Aurigine Onco</v>
      </c>
      <c r="N229" s="6"/>
    </row>
    <row r="230" spans="1:14" x14ac:dyDescent="0.25">
      <c r="A230" s="6" t="str">
        <v>EED116107</v>
      </c>
      <c r="B230" s="7">
        <v>45821</v>
      </c>
      <c r="C230" s="6">
        <v>312108</v>
      </c>
      <c r="D230" s="6">
        <f>_xlfn.XLOOKUP(C230,MasterSheet!G:G,MasterSheet!E:E)</f>
        <v>186.9</v>
      </c>
      <c r="E230" s="55">
        <f>SUMIFS(MasterSheet!I:I, MasterSheet!B:B, A230, MasterSheet!D:D, B230, MasterSheet!G:G, C230)</f>
        <v>1</v>
      </c>
      <c r="F230" s="55">
        <f t="shared" si="9"/>
        <v>186.9</v>
      </c>
      <c r="G230" s="62">
        <f>SUMIFS(MasterSheet!J:J, MasterSheet!B:B, A230, MasterSheet!D:D, B230, MasterSheet!G:G, C230)</f>
        <v>1</v>
      </c>
      <c r="H230" s="62">
        <f t="shared" si="10"/>
        <v>186.9</v>
      </c>
      <c r="I230" s="64">
        <f>SUMIFS(MasterSheet!K:K, MasterSheet!B:B, A230, MasterSheet!D:D, B230, MasterSheet!G:G, C230)</f>
        <v>0</v>
      </c>
      <c r="J230" s="64">
        <f t="shared" si="11"/>
        <v>0</v>
      </c>
      <c r="K230" s="6" t="str">
        <f>VLOOKUP(C230,MasterSheet!G:T,14,)</f>
        <v>BioLegend</v>
      </c>
      <c r="L230" s="6" t="str">
        <f>VLOOKUP(K230,Sheet1!A:C,3,)</f>
        <v>DOLLAR</v>
      </c>
      <c r="M230" s="6" t="str" cm="1">
        <f t="array" ref="M230">_xlfn.TEXTJOIN(", ", TRUE,
   _xlfn._xlws.FILTER(MasterSheet!O:O,
      (MasterSheet!B:B=A230) *
      (MasterSheet!D:D=B230) *
      (MasterSheet!G:G=C230) *
      (MasterSheet!J:J&gt;0)
   )
)</f>
        <v>SYMBIOSIS</v>
      </c>
      <c r="N230" s="6"/>
    </row>
    <row r="231" spans="1:14" x14ac:dyDescent="0.25">
      <c r="A231" s="6" t="str">
        <v>EED116107</v>
      </c>
      <c r="B231" s="7">
        <v>45821</v>
      </c>
      <c r="C231" s="6">
        <v>314510</v>
      </c>
      <c r="D231" s="6">
        <f>_xlfn.XLOOKUP(C231,MasterSheet!G:G,MasterSheet!E:E)</f>
        <v>203.7</v>
      </c>
      <c r="E231" s="55">
        <f>SUMIFS(MasterSheet!I:I, MasterSheet!B:B, A231, MasterSheet!D:D, B231, MasterSheet!G:G, C231)</f>
        <v>1</v>
      </c>
      <c r="F231" s="55">
        <f t="shared" si="9"/>
        <v>203.7</v>
      </c>
      <c r="G231" s="62">
        <f>SUMIFS(MasterSheet!J:J, MasterSheet!B:B, A231, MasterSheet!D:D, B231, MasterSheet!G:G, C231)</f>
        <v>1</v>
      </c>
      <c r="H231" s="62">
        <f t="shared" si="10"/>
        <v>203.7</v>
      </c>
      <c r="I231" s="64">
        <f>SUMIFS(MasterSheet!K:K, MasterSheet!B:B, A231, MasterSheet!D:D, B231, MasterSheet!G:G, C231)</f>
        <v>0</v>
      </c>
      <c r="J231" s="64">
        <f t="shared" si="11"/>
        <v>0</v>
      </c>
      <c r="K231" s="6" t="str">
        <f>VLOOKUP(C231,MasterSheet!G:T,14,)</f>
        <v>BioLegend</v>
      </c>
      <c r="L231" s="6" t="str">
        <f>VLOOKUP(K231,Sheet1!A:C,3,)</f>
        <v>DOLLAR</v>
      </c>
      <c r="M231" s="6" t="str" cm="1">
        <f t="array" ref="M231">_xlfn.TEXTJOIN(", ", TRUE,
   _xlfn._xlws.FILTER(MasterSheet!O:O,
      (MasterSheet!B:B=A231) *
      (MasterSheet!D:D=B231) *
      (MasterSheet!G:G=C231) *
      (MasterSheet!J:J&gt;0)
   )
)</f>
        <v>BIOGENIX</v>
      </c>
      <c r="N231" s="6"/>
    </row>
    <row r="232" spans="1:14" x14ac:dyDescent="0.25">
      <c r="A232" s="6" t="str">
        <v>EED116107</v>
      </c>
      <c r="B232" s="7">
        <v>45821</v>
      </c>
      <c r="C232" s="6">
        <v>316317</v>
      </c>
      <c r="D232" s="6">
        <f>_xlfn.XLOOKUP(C232,MasterSheet!G:G,MasterSheet!E:E)</f>
        <v>123.2</v>
      </c>
      <c r="E232" s="55">
        <f>SUMIFS(MasterSheet!I:I, MasterSheet!B:B, A232, MasterSheet!D:D, B232, MasterSheet!G:G, C232)</f>
        <v>2</v>
      </c>
      <c r="F232" s="55">
        <f t="shared" si="9"/>
        <v>246.4</v>
      </c>
      <c r="G232" s="62">
        <f>SUMIFS(MasterSheet!J:J, MasterSheet!B:B, A232, MasterSheet!D:D, B232, MasterSheet!G:G, C232)</f>
        <v>2</v>
      </c>
      <c r="H232" s="62">
        <f t="shared" si="10"/>
        <v>246.4</v>
      </c>
      <c r="I232" s="64">
        <f>SUMIFS(MasterSheet!K:K, MasterSheet!B:B, A232, MasterSheet!D:D, B232, MasterSheet!G:G, C232)</f>
        <v>0</v>
      </c>
      <c r="J232" s="64">
        <f t="shared" si="11"/>
        <v>0</v>
      </c>
      <c r="K232" s="6" t="str">
        <f>VLOOKUP(C232,MasterSheet!G:T,14,)</f>
        <v>BioLegend</v>
      </c>
      <c r="L232" s="6" t="str">
        <f>VLOOKUP(K232,Sheet1!A:C,3,)</f>
        <v>DOLLAR</v>
      </c>
      <c r="M232" s="6" t="str" cm="1">
        <f t="array" ref="M232">_xlfn.TEXTJOIN(", ", TRUE,
   _xlfn._xlws.FILTER(MasterSheet!O:O,
      (MasterSheet!B:B=A232) *
      (MasterSheet!D:D=B232) *
      (MasterSheet!G:G=C232) *
      (MasterSheet!J:J&gt;0)
   )
)</f>
        <v>BTL</v>
      </c>
      <c r="N232" s="6"/>
    </row>
    <row r="233" spans="1:14" x14ac:dyDescent="0.25">
      <c r="A233" s="6" t="str">
        <v>EED116107</v>
      </c>
      <c r="B233" s="7">
        <v>45821</v>
      </c>
      <c r="C233" s="6">
        <v>317352</v>
      </c>
      <c r="D233" s="6">
        <f>_xlfn.XLOOKUP(C233,MasterSheet!G:G,MasterSheet!E:E)</f>
        <v>242.9</v>
      </c>
      <c r="E233" s="55">
        <f>SUMIFS(MasterSheet!I:I, MasterSheet!B:B, A233, MasterSheet!D:D, B233, MasterSheet!G:G, C233)</f>
        <v>1</v>
      </c>
      <c r="F233" s="55">
        <f t="shared" si="9"/>
        <v>242.9</v>
      </c>
      <c r="G233" s="62">
        <f>SUMIFS(MasterSheet!J:J, MasterSheet!B:B, A233, MasterSheet!D:D, B233, MasterSheet!G:G, C233)</f>
        <v>1</v>
      </c>
      <c r="H233" s="62">
        <f t="shared" si="10"/>
        <v>242.9</v>
      </c>
      <c r="I233" s="64">
        <f>SUMIFS(MasterSheet!K:K, MasterSheet!B:B, A233, MasterSheet!D:D, B233, MasterSheet!G:G, C233)</f>
        <v>0</v>
      </c>
      <c r="J233" s="64">
        <f t="shared" si="11"/>
        <v>0</v>
      </c>
      <c r="K233" s="6" t="str">
        <f>VLOOKUP(C233,MasterSheet!G:T,14,)</f>
        <v>BioLegend</v>
      </c>
      <c r="L233" s="6" t="str">
        <f>VLOOKUP(K233,Sheet1!A:C,3,)</f>
        <v>DOLLAR</v>
      </c>
      <c r="M233" s="6" t="str" cm="1">
        <f t="array" ref="M233">_xlfn.TEXTJOIN(", ", TRUE,
   _xlfn._xlws.FILTER(MasterSheet!O:O,
      (MasterSheet!B:B=A233) *
      (MasterSheet!D:D=B233) *
      (MasterSheet!G:G=C233) *
      (MasterSheet!J:J&gt;0)
   )
)</f>
        <v>BIONOVA</v>
      </c>
      <c r="N233" s="6"/>
    </row>
    <row r="234" spans="1:14" x14ac:dyDescent="0.25">
      <c r="A234" s="6" t="str">
        <v>EED116107</v>
      </c>
      <c r="B234" s="7">
        <v>45821</v>
      </c>
      <c r="C234" s="6">
        <v>321140</v>
      </c>
      <c r="D234" s="6">
        <f>_xlfn.XLOOKUP(C234,MasterSheet!G:G,MasterSheet!E:E)</f>
        <v>313.5</v>
      </c>
      <c r="E234" s="55">
        <f>SUMIFS(MasterSheet!I:I, MasterSheet!B:B, A234, MasterSheet!D:D, B234, MasterSheet!G:G, C234)</f>
        <v>1</v>
      </c>
      <c r="F234" s="55">
        <f t="shared" si="9"/>
        <v>313.5</v>
      </c>
      <c r="G234" s="62">
        <f>SUMIFS(MasterSheet!J:J, MasterSheet!B:B, A234, MasterSheet!D:D, B234, MasterSheet!G:G, C234)</f>
        <v>1</v>
      </c>
      <c r="H234" s="62">
        <f t="shared" si="10"/>
        <v>313.5</v>
      </c>
      <c r="I234" s="64">
        <f>SUMIFS(MasterSheet!K:K, MasterSheet!B:B, A234, MasterSheet!D:D, B234, MasterSheet!G:G, C234)</f>
        <v>0</v>
      </c>
      <c r="J234" s="64">
        <f t="shared" si="11"/>
        <v>0</v>
      </c>
      <c r="K234" s="6" t="str">
        <f>VLOOKUP(C234,MasterSheet!G:T,14,)</f>
        <v>BioLegend</v>
      </c>
      <c r="L234" s="6" t="str">
        <f>VLOOKUP(K234,Sheet1!A:C,3,)</f>
        <v>DOLLAR</v>
      </c>
      <c r="M234" s="6" t="str" cm="1">
        <f t="array" ref="M234">_xlfn.TEXTJOIN(", ", TRUE,
   _xlfn._xlws.FILTER(MasterSheet!O:O,
      (MasterSheet!B:B=A234) *
      (MasterSheet!D:D=B234) *
      (MasterSheet!G:G=C234) *
      (MasterSheet!J:J&gt;0)
   )
)</f>
        <v>IMMUNITAS BIO</v>
      </c>
      <c r="N234" s="6"/>
    </row>
    <row r="235" spans="1:14" x14ac:dyDescent="0.25">
      <c r="A235" s="6" t="str">
        <v>EED116107</v>
      </c>
      <c r="B235" s="7">
        <v>45821</v>
      </c>
      <c r="C235" s="6">
        <v>322008</v>
      </c>
      <c r="D235" s="6">
        <f>_xlfn.XLOOKUP(C235,MasterSheet!G:G,MasterSheet!E:E)</f>
        <v>212.8</v>
      </c>
      <c r="E235" s="55">
        <f>SUMIFS(MasterSheet!I:I, MasterSheet!B:B, A235, MasterSheet!D:D, B235, MasterSheet!G:G, C235)</f>
        <v>1</v>
      </c>
      <c r="F235" s="55">
        <f t="shared" si="9"/>
        <v>212.8</v>
      </c>
      <c r="G235" s="62">
        <f>SUMIFS(MasterSheet!J:J, MasterSheet!B:B, A235, MasterSheet!D:D, B235, MasterSheet!G:G, C235)</f>
        <v>1</v>
      </c>
      <c r="H235" s="62">
        <f t="shared" si="10"/>
        <v>212.8</v>
      </c>
      <c r="I235" s="64">
        <f>SUMIFS(MasterSheet!K:K, MasterSheet!B:B, A235, MasterSheet!D:D, B235, MasterSheet!G:G, C235)</f>
        <v>0</v>
      </c>
      <c r="J235" s="64">
        <f t="shared" si="11"/>
        <v>0</v>
      </c>
      <c r="K235" s="6" t="str">
        <f>VLOOKUP(C235,MasterSheet!G:T,14,)</f>
        <v>BioLegend</v>
      </c>
      <c r="L235" s="6" t="str">
        <f>VLOOKUP(K235,Sheet1!A:C,3,)</f>
        <v>DOLLAR</v>
      </c>
      <c r="M235" s="6" t="str" cm="1">
        <f t="array" ref="M235">_xlfn.TEXTJOIN(", ", TRUE,
   _xlfn._xlws.FILTER(MasterSheet!O:O,
      (MasterSheet!B:B=A235) *
      (MasterSheet!D:D=B235) *
      (MasterSheet!G:G=C235) *
      (MasterSheet!J:J&gt;0)
   )
)</f>
        <v>AMRITA</v>
      </c>
      <c r="N235" s="6"/>
    </row>
    <row r="236" spans="1:14" x14ac:dyDescent="0.25">
      <c r="A236" s="6" t="str">
        <v>EED116107</v>
      </c>
      <c r="B236" s="7">
        <v>45821</v>
      </c>
      <c r="C236" s="6">
        <v>325227</v>
      </c>
      <c r="D236" s="6">
        <f>_xlfn.XLOOKUP(C236,MasterSheet!G:G,MasterSheet!E:E)</f>
        <v>132</v>
      </c>
      <c r="E236" s="55">
        <f>SUMIFS(MasterSheet!I:I, MasterSheet!B:B, A236, MasterSheet!D:D, B236, MasterSheet!G:G, C236)</f>
        <v>1</v>
      </c>
      <c r="F236" s="55">
        <f t="shared" si="9"/>
        <v>132</v>
      </c>
      <c r="G236" s="62">
        <f>SUMIFS(MasterSheet!J:J, MasterSheet!B:B, A236, MasterSheet!D:D, B236, MasterSheet!G:G, C236)</f>
        <v>1</v>
      </c>
      <c r="H236" s="62">
        <f t="shared" si="10"/>
        <v>132</v>
      </c>
      <c r="I236" s="64">
        <f>SUMIFS(MasterSheet!K:K, MasterSheet!B:B, A236, MasterSheet!D:D, B236, MasterSheet!G:G, C236)</f>
        <v>0</v>
      </c>
      <c r="J236" s="64">
        <f t="shared" si="11"/>
        <v>0</v>
      </c>
      <c r="K236" s="6" t="str">
        <f>VLOOKUP(C236,MasterSheet!G:T,14,)</f>
        <v>BioLegend</v>
      </c>
      <c r="L236" s="6" t="str">
        <f>VLOOKUP(K236,Sheet1!A:C,3,)</f>
        <v>DOLLAR</v>
      </c>
      <c r="M236" s="6" t="str" cm="1">
        <f t="array" ref="M236">_xlfn.TEXTJOIN(", ", TRUE,
   _xlfn._xlws.FILTER(MasterSheet!O:O,
      (MasterSheet!B:B=A236) *
      (MasterSheet!D:D=B236) *
      (MasterSheet!G:G=C236) *
      (MasterSheet!J:J&gt;0)
   )
)</f>
        <v>LABEX</v>
      </c>
      <c r="N236" s="6"/>
    </row>
    <row r="237" spans="1:14" x14ac:dyDescent="0.25">
      <c r="A237" s="6" t="str">
        <v>EED116107</v>
      </c>
      <c r="B237" s="7">
        <v>45821</v>
      </c>
      <c r="C237" s="6">
        <v>331917</v>
      </c>
      <c r="D237" s="6">
        <f>_xlfn.XLOOKUP(C237,MasterSheet!G:G,MasterSheet!E:E)</f>
        <v>99.4</v>
      </c>
      <c r="E237" s="55">
        <f>SUMIFS(MasterSheet!I:I, MasterSheet!B:B, A237, MasterSheet!D:D, B237, MasterSheet!G:G, C237)</f>
        <v>1</v>
      </c>
      <c r="F237" s="55">
        <f t="shared" si="9"/>
        <v>99.4</v>
      </c>
      <c r="G237" s="62">
        <f>SUMIFS(MasterSheet!J:J, MasterSheet!B:B, A237, MasterSheet!D:D, B237, MasterSheet!G:G, C237)</f>
        <v>1</v>
      </c>
      <c r="H237" s="62">
        <f t="shared" si="10"/>
        <v>99.4</v>
      </c>
      <c r="I237" s="64">
        <f>SUMIFS(MasterSheet!K:K, MasterSheet!B:B, A237, MasterSheet!D:D, B237, MasterSheet!G:G, C237)</f>
        <v>0</v>
      </c>
      <c r="J237" s="64">
        <f t="shared" si="11"/>
        <v>0</v>
      </c>
      <c r="K237" s="6" t="str">
        <f>VLOOKUP(C237,MasterSheet!G:T,14,)</f>
        <v>BioLegend</v>
      </c>
      <c r="L237" s="6" t="str">
        <f>VLOOKUP(K237,Sheet1!A:C,3,)</f>
        <v>DOLLAR</v>
      </c>
      <c r="M237" s="6" t="str" cm="1">
        <f t="array" ref="M237">_xlfn.TEXTJOIN(", ", TRUE,
   _xlfn._xlws.FILTER(MasterSheet!O:O,
      (MasterSheet!B:B=A237) *
      (MasterSheet!D:D=B237) *
      (MasterSheet!G:G=C237) *
      (MasterSheet!J:J&gt;0)
   )
)</f>
        <v>LABEX</v>
      </c>
      <c r="N237" s="6"/>
    </row>
    <row r="238" spans="1:14" x14ac:dyDescent="0.25">
      <c r="A238" s="6" t="str">
        <v>EED116107</v>
      </c>
      <c r="B238" s="7">
        <v>45821</v>
      </c>
      <c r="C238" s="6">
        <v>333634</v>
      </c>
      <c r="D238" s="6">
        <f>_xlfn.XLOOKUP(C238,MasterSheet!G:G,MasterSheet!E:E)</f>
        <v>242.9</v>
      </c>
      <c r="E238" s="55">
        <f>SUMIFS(MasterSheet!I:I, MasterSheet!B:B, A238, MasterSheet!D:D, B238, MasterSheet!G:G, C238)</f>
        <v>1</v>
      </c>
      <c r="F238" s="55">
        <f t="shared" si="9"/>
        <v>242.9</v>
      </c>
      <c r="G238" s="62">
        <f>SUMIFS(MasterSheet!J:J, MasterSheet!B:B, A238, MasterSheet!D:D, B238, MasterSheet!G:G, C238)</f>
        <v>1</v>
      </c>
      <c r="H238" s="62">
        <f t="shared" si="10"/>
        <v>242.9</v>
      </c>
      <c r="I238" s="64">
        <f>SUMIFS(MasterSheet!K:K, MasterSheet!B:B, A238, MasterSheet!D:D, B238, MasterSheet!G:G, C238)</f>
        <v>0</v>
      </c>
      <c r="J238" s="64">
        <f t="shared" si="11"/>
        <v>0</v>
      </c>
      <c r="K238" s="6" t="str">
        <f>VLOOKUP(C238,MasterSheet!G:T,14,)</f>
        <v>BioLegend</v>
      </c>
      <c r="L238" s="6" t="str">
        <f>VLOOKUP(K238,Sheet1!A:C,3,)</f>
        <v>DOLLAR</v>
      </c>
      <c r="M238" s="6" t="str" cm="1">
        <f t="array" ref="M238">_xlfn.TEXTJOIN(", ", TRUE,
   _xlfn._xlws.FILTER(MasterSheet!O:O,
      (MasterSheet!B:B=A238) *
      (MasterSheet!D:D=B238) *
      (MasterSheet!G:G=C238) *
      (MasterSheet!J:J&gt;0)
   )
)</f>
        <v>IMMUNITAS BIO</v>
      </c>
      <c r="N238" s="6"/>
    </row>
    <row r="239" spans="1:14" x14ac:dyDescent="0.25">
      <c r="A239" s="6" t="str">
        <v>EED116107</v>
      </c>
      <c r="B239" s="7">
        <v>45821</v>
      </c>
      <c r="C239" s="6">
        <v>337248</v>
      </c>
      <c r="D239" s="6">
        <f>_xlfn.XLOOKUP(C239,MasterSheet!G:G,MasterSheet!E:E)</f>
        <v>267.39999999999998</v>
      </c>
      <c r="E239" s="55">
        <f>SUMIFS(MasterSheet!I:I, MasterSheet!B:B, A239, MasterSheet!D:D, B239, MasterSheet!G:G, C239)</f>
        <v>1</v>
      </c>
      <c r="F239" s="55">
        <f t="shared" si="9"/>
        <v>267.39999999999998</v>
      </c>
      <c r="G239" s="62">
        <f>SUMIFS(MasterSheet!J:J, MasterSheet!B:B, A239, MasterSheet!D:D, B239, MasterSheet!G:G, C239)</f>
        <v>1</v>
      </c>
      <c r="H239" s="62">
        <f t="shared" si="10"/>
        <v>267.39999999999998</v>
      </c>
      <c r="I239" s="64">
        <f>SUMIFS(MasterSheet!K:K, MasterSheet!B:B, A239, MasterSheet!D:D, B239, MasterSheet!G:G, C239)</f>
        <v>0</v>
      </c>
      <c r="J239" s="64">
        <f t="shared" si="11"/>
        <v>0</v>
      </c>
      <c r="K239" s="6" t="str">
        <f>VLOOKUP(C239,MasterSheet!G:T,14,)</f>
        <v>BioLegend</v>
      </c>
      <c r="L239" s="6" t="str">
        <f>VLOOKUP(K239,Sheet1!A:C,3,)</f>
        <v>DOLLAR</v>
      </c>
      <c r="M239" s="6" t="str" cm="1">
        <f t="array" ref="M239">_xlfn.TEXTJOIN(", ", TRUE,
   _xlfn._xlws.FILTER(MasterSheet!O:O,
      (MasterSheet!B:B=A239) *
      (MasterSheet!D:D=B239) *
      (MasterSheet!G:G=C239) *
      (MasterSheet!J:J&gt;0)
   )
)</f>
        <v>AMRITA</v>
      </c>
      <c r="N239" s="6"/>
    </row>
    <row r="240" spans="1:14" x14ac:dyDescent="0.25">
      <c r="A240" s="6" t="str">
        <v>EED116107</v>
      </c>
      <c r="B240" s="7">
        <v>45821</v>
      </c>
      <c r="C240" s="6">
        <v>344722</v>
      </c>
      <c r="D240" s="6">
        <f>_xlfn.XLOOKUP(C240,MasterSheet!G:G,MasterSheet!E:E)</f>
        <v>227.5</v>
      </c>
      <c r="E240" s="55">
        <f>SUMIFS(MasterSheet!I:I, MasterSheet!B:B, A240, MasterSheet!D:D, B240, MasterSheet!G:G, C240)</f>
        <v>1</v>
      </c>
      <c r="F240" s="55">
        <f t="shared" si="9"/>
        <v>227.5</v>
      </c>
      <c r="G240" s="62">
        <f>SUMIFS(MasterSheet!J:J, MasterSheet!B:B, A240, MasterSheet!D:D, B240, MasterSheet!G:G, C240)</f>
        <v>1</v>
      </c>
      <c r="H240" s="62">
        <f t="shared" si="10"/>
        <v>227.5</v>
      </c>
      <c r="I240" s="64">
        <f>SUMIFS(MasterSheet!K:K, MasterSheet!B:B, A240, MasterSheet!D:D, B240, MasterSheet!G:G, C240)</f>
        <v>0</v>
      </c>
      <c r="J240" s="64">
        <f t="shared" si="11"/>
        <v>0</v>
      </c>
      <c r="K240" s="6" t="str">
        <f>VLOOKUP(C240,MasterSheet!G:T,14,)</f>
        <v>BioLegend</v>
      </c>
      <c r="L240" s="6" t="str">
        <f>VLOOKUP(K240,Sheet1!A:C,3,)</f>
        <v>DOLLAR</v>
      </c>
      <c r="M240" s="6" t="str" cm="1">
        <f t="array" ref="M240">_xlfn.TEXTJOIN(", ", TRUE,
   _xlfn._xlws.FILTER(MasterSheet!O:O,
      (MasterSheet!B:B=A240) *
      (MasterSheet!D:D=B240) *
      (MasterSheet!G:G=C240) *
      (MasterSheet!J:J&gt;0)
   )
)</f>
        <v>BIOGENIX</v>
      </c>
      <c r="N240" s="6"/>
    </row>
    <row r="241" spans="1:14" x14ac:dyDescent="0.25">
      <c r="A241" s="6" t="str">
        <v>EED116107</v>
      </c>
      <c r="B241" s="7">
        <v>45821</v>
      </c>
      <c r="C241" s="6">
        <v>344804</v>
      </c>
      <c r="D241" s="6">
        <f>_xlfn.XLOOKUP(C241,MasterSheet!G:G,MasterSheet!E:E)</f>
        <v>112</v>
      </c>
      <c r="E241" s="55">
        <f>SUMIFS(MasterSheet!I:I, MasterSheet!B:B, A241, MasterSheet!D:D, B241, MasterSheet!G:G, C241)</f>
        <v>1</v>
      </c>
      <c r="F241" s="55">
        <f t="shared" si="9"/>
        <v>112</v>
      </c>
      <c r="G241" s="62">
        <f>SUMIFS(MasterSheet!J:J, MasterSheet!B:B, A241, MasterSheet!D:D, B241, MasterSheet!G:G, C241)</f>
        <v>1</v>
      </c>
      <c r="H241" s="62">
        <f t="shared" si="10"/>
        <v>112</v>
      </c>
      <c r="I241" s="64">
        <f>SUMIFS(MasterSheet!K:K, MasterSheet!B:B, A241, MasterSheet!D:D, B241, MasterSheet!G:G, C241)</f>
        <v>0</v>
      </c>
      <c r="J241" s="64">
        <f t="shared" si="11"/>
        <v>0</v>
      </c>
      <c r="K241" s="6" t="str">
        <f>VLOOKUP(C241,MasterSheet!G:T,14,)</f>
        <v>BioLegend</v>
      </c>
      <c r="L241" s="6" t="str">
        <f>VLOOKUP(K241,Sheet1!A:C,3,)</f>
        <v>DOLLAR</v>
      </c>
      <c r="M241" s="6" t="str" cm="1">
        <f t="array" ref="M241">_xlfn.TEXTJOIN(", ", TRUE,
   _xlfn._xlws.FILTER(MasterSheet!O:O,
      (MasterSheet!B:B=A241) *
      (MasterSheet!D:D=B241) *
      (MasterSheet!G:G=C241) *
      (MasterSheet!J:J&gt;0)
   )
)</f>
        <v>AMRITA</v>
      </c>
      <c r="N241" s="6"/>
    </row>
    <row r="242" spans="1:14" x14ac:dyDescent="0.25">
      <c r="A242" s="6" t="str">
        <v>EED116107</v>
      </c>
      <c r="B242" s="7">
        <v>45821</v>
      </c>
      <c r="C242" s="6">
        <v>344812</v>
      </c>
      <c r="D242" s="6">
        <f>_xlfn.XLOOKUP(C242,MasterSheet!G:G,MasterSheet!E:E)</f>
        <v>173.6</v>
      </c>
      <c r="E242" s="55">
        <f>SUMIFS(MasterSheet!I:I, MasterSheet!B:B, A242, MasterSheet!D:D, B242, MasterSheet!G:G, C242)</f>
        <v>1</v>
      </c>
      <c r="F242" s="55">
        <f t="shared" si="9"/>
        <v>173.6</v>
      </c>
      <c r="G242" s="62">
        <f>SUMIFS(MasterSheet!J:J, MasterSheet!B:B, A242, MasterSheet!D:D, B242, MasterSheet!G:G, C242)</f>
        <v>1</v>
      </c>
      <c r="H242" s="62">
        <f t="shared" si="10"/>
        <v>173.6</v>
      </c>
      <c r="I242" s="64">
        <f>SUMIFS(MasterSheet!K:K, MasterSheet!B:B, A242, MasterSheet!D:D, B242, MasterSheet!G:G, C242)</f>
        <v>0</v>
      </c>
      <c r="J242" s="64">
        <f t="shared" si="11"/>
        <v>0</v>
      </c>
      <c r="K242" s="6" t="str">
        <f>VLOOKUP(C242,MasterSheet!G:T,14,)</f>
        <v>BioLegend</v>
      </c>
      <c r="L242" s="6" t="str">
        <f>VLOOKUP(K242,Sheet1!A:C,3,)</f>
        <v>DOLLAR</v>
      </c>
      <c r="M242" s="6" t="str" cm="1">
        <f t="array" ref="M242">_xlfn.TEXTJOIN(", ", TRUE,
   _xlfn._xlws.FILTER(MasterSheet!O:O,
      (MasterSheet!B:B=A242) *
      (MasterSheet!D:D=B242) *
      (MasterSheet!G:G=C242) *
      (MasterSheet!J:J&gt;0)
   )
)</f>
        <v>BIO HEALTH</v>
      </c>
      <c r="N242" s="6"/>
    </row>
    <row r="243" spans="1:14" x14ac:dyDescent="0.25">
      <c r="A243" s="6" t="str">
        <v>EED116107</v>
      </c>
      <c r="B243" s="7">
        <v>45821</v>
      </c>
      <c r="C243" s="6">
        <v>345041</v>
      </c>
      <c r="D243" s="6">
        <f>_xlfn.XLOOKUP(C243,MasterSheet!G:G,MasterSheet!E:E)</f>
        <v>95.2</v>
      </c>
      <c r="E243" s="55">
        <f>SUMIFS(MasterSheet!I:I, MasterSheet!B:B, A243, MasterSheet!D:D, B243, MasterSheet!G:G, C243)</f>
        <v>1</v>
      </c>
      <c r="F243" s="55">
        <f t="shared" si="9"/>
        <v>95.2</v>
      </c>
      <c r="G243" s="62">
        <f>SUMIFS(MasterSheet!J:J, MasterSheet!B:B, A243, MasterSheet!D:D, B243, MasterSheet!G:G, C243)</f>
        <v>1</v>
      </c>
      <c r="H243" s="62">
        <f t="shared" si="10"/>
        <v>95.2</v>
      </c>
      <c r="I243" s="64">
        <f>SUMIFS(MasterSheet!K:K, MasterSheet!B:B, A243, MasterSheet!D:D, B243, MasterSheet!G:G, C243)</f>
        <v>0</v>
      </c>
      <c r="J243" s="64">
        <f t="shared" si="11"/>
        <v>0</v>
      </c>
      <c r="K243" s="6" t="str">
        <f>VLOOKUP(C243,MasterSheet!G:T,14,)</f>
        <v>BioLegend</v>
      </c>
      <c r="L243" s="6" t="str">
        <f>VLOOKUP(K243,Sheet1!A:C,3,)</f>
        <v>DOLLAR</v>
      </c>
      <c r="M243" s="6" t="str" cm="1">
        <f t="array" ref="M243">_xlfn.TEXTJOIN(", ", TRUE,
   _xlfn._xlws.FILTER(MasterSheet!O:O,
      (MasterSheet!B:B=A243) *
      (MasterSheet!D:D=B243) *
      (MasterSheet!G:G=C243) *
      (MasterSheet!J:J&gt;0)
   )
)</f>
        <v>BIONOVA</v>
      </c>
      <c r="N243" s="6"/>
    </row>
    <row r="244" spans="1:14" x14ac:dyDescent="0.25">
      <c r="A244" s="6" t="str">
        <v>EED116107</v>
      </c>
      <c r="B244" s="7">
        <v>45821</v>
      </c>
      <c r="C244" s="6">
        <v>348206</v>
      </c>
      <c r="D244" s="6">
        <f>_xlfn.XLOOKUP(C244,MasterSheet!G:G,MasterSheet!E:E)</f>
        <v>176.4</v>
      </c>
      <c r="E244" s="55">
        <f>SUMIFS(MasterSheet!I:I, MasterSheet!B:B, A244, MasterSheet!D:D, B244, MasterSheet!G:G, C244)</f>
        <v>1</v>
      </c>
      <c r="F244" s="55">
        <f t="shared" si="9"/>
        <v>176.4</v>
      </c>
      <c r="G244" s="62">
        <f>SUMIFS(MasterSheet!J:J, MasterSheet!B:B, A244, MasterSheet!D:D, B244, MasterSheet!G:G, C244)</f>
        <v>1</v>
      </c>
      <c r="H244" s="62">
        <f t="shared" si="10"/>
        <v>176.4</v>
      </c>
      <c r="I244" s="64">
        <f>SUMIFS(MasterSheet!K:K, MasterSheet!B:B, A244, MasterSheet!D:D, B244, MasterSheet!G:G, C244)</f>
        <v>0</v>
      </c>
      <c r="J244" s="64">
        <f t="shared" si="11"/>
        <v>0</v>
      </c>
      <c r="K244" s="6" t="str">
        <f>VLOOKUP(C244,MasterSheet!G:T,14,)</f>
        <v>BioLegend</v>
      </c>
      <c r="L244" s="6" t="str">
        <f>VLOOKUP(K244,Sheet1!A:C,3,)</f>
        <v>DOLLAR</v>
      </c>
      <c r="M244" s="6" t="str" cm="1">
        <f t="array" ref="M244">_xlfn.TEXTJOIN(", ", TRUE,
   _xlfn._xlws.FILTER(MasterSheet!O:O,
      (MasterSheet!B:B=A244) *
      (MasterSheet!D:D=B244) *
      (MasterSheet!G:G=C244) *
      (MasterSheet!J:J&gt;0)
   )
)</f>
        <v>BIOGENIX</v>
      </c>
      <c r="N244" s="6"/>
    </row>
    <row r="245" spans="1:14" x14ac:dyDescent="0.25">
      <c r="A245" s="6" t="str">
        <v>EED116107</v>
      </c>
      <c r="B245" s="7">
        <v>45821</v>
      </c>
      <c r="C245" s="6">
        <v>348801</v>
      </c>
      <c r="D245" s="6">
        <f>_xlfn.XLOOKUP(C245,MasterSheet!G:G,MasterSheet!E:E)</f>
        <v>447.3</v>
      </c>
      <c r="E245" s="55">
        <f>SUMIFS(MasterSheet!I:I, MasterSheet!B:B, A245, MasterSheet!D:D, B245, MasterSheet!G:G, C245)</f>
        <v>1</v>
      </c>
      <c r="F245" s="55">
        <f t="shared" si="9"/>
        <v>447.3</v>
      </c>
      <c r="G245" s="62">
        <f>SUMIFS(MasterSheet!J:J, MasterSheet!B:B, A245, MasterSheet!D:D, B245, MasterSheet!G:G, C245)</f>
        <v>1</v>
      </c>
      <c r="H245" s="62">
        <f t="shared" si="10"/>
        <v>447.3</v>
      </c>
      <c r="I245" s="64">
        <f>SUMIFS(MasterSheet!K:K, MasterSheet!B:B, A245, MasterSheet!D:D, B245, MasterSheet!G:G, C245)</f>
        <v>0</v>
      </c>
      <c r="J245" s="64">
        <f t="shared" si="11"/>
        <v>0</v>
      </c>
      <c r="K245" s="6" t="str">
        <f>VLOOKUP(C245,MasterSheet!G:T,14,)</f>
        <v>BioLegend</v>
      </c>
      <c r="L245" s="6" t="str">
        <f>VLOOKUP(K245,Sheet1!A:C,3,)</f>
        <v>DOLLAR</v>
      </c>
      <c r="M245" s="6" t="str" cm="1">
        <f t="array" ref="M245">_xlfn.TEXTJOIN(", ", TRUE,
   _xlfn._xlws.FILTER(MasterSheet!O:O,
      (MasterSheet!B:B=A245) *
      (MasterSheet!D:D=B245) *
      (MasterSheet!G:G=C245) *
      (MasterSheet!J:J&gt;0)
   )
)</f>
        <v>Aiims</v>
      </c>
      <c r="N245" s="6"/>
    </row>
    <row r="246" spans="1:14" x14ac:dyDescent="0.25">
      <c r="A246" s="6" t="str">
        <v>EED116107</v>
      </c>
      <c r="B246" s="7">
        <v>45821</v>
      </c>
      <c r="C246" s="6">
        <v>358512</v>
      </c>
      <c r="D246" s="6">
        <f>_xlfn.XLOOKUP(C246,MasterSheet!G:G,MasterSheet!E:E)</f>
        <v>267.39999999999998</v>
      </c>
      <c r="E246" s="55">
        <f>SUMIFS(MasterSheet!I:I, MasterSheet!B:B, A246, MasterSheet!D:D, B246, MasterSheet!G:G, C246)</f>
        <v>1</v>
      </c>
      <c r="F246" s="55">
        <f t="shared" si="9"/>
        <v>267.39999999999998</v>
      </c>
      <c r="G246" s="62">
        <f>SUMIFS(MasterSheet!J:J, MasterSheet!B:B, A246, MasterSheet!D:D, B246, MasterSheet!G:G, C246)</f>
        <v>1</v>
      </c>
      <c r="H246" s="62">
        <f t="shared" si="10"/>
        <v>267.39999999999998</v>
      </c>
      <c r="I246" s="64">
        <f>SUMIFS(MasterSheet!K:K, MasterSheet!B:B, A246, MasterSheet!D:D, B246, MasterSheet!G:G, C246)</f>
        <v>0</v>
      </c>
      <c r="J246" s="64">
        <f t="shared" si="11"/>
        <v>0</v>
      </c>
      <c r="K246" s="6" t="str">
        <f>VLOOKUP(C246,MasterSheet!G:T,14,)</f>
        <v>BioLegend</v>
      </c>
      <c r="L246" s="6" t="str">
        <f>VLOOKUP(K246,Sheet1!A:C,3,)</f>
        <v>DOLLAR</v>
      </c>
      <c r="M246" s="6" t="str" cm="1">
        <f t="array" ref="M246">_xlfn.TEXTJOIN(", ", TRUE,
   _xlfn._xlws.FILTER(MasterSheet!O:O,
      (MasterSheet!B:B=A246) *
      (MasterSheet!D:D=B246) *
      (MasterSheet!G:G=C246) *
      (MasterSheet!J:J&gt;0)
   )
)</f>
        <v>RESEARCH WORLD</v>
      </c>
      <c r="N246" s="6"/>
    </row>
    <row r="247" spans="1:14" x14ac:dyDescent="0.25">
      <c r="A247" s="6" t="str">
        <v>EED116107</v>
      </c>
      <c r="B247" s="7">
        <v>45821</v>
      </c>
      <c r="C247" s="6">
        <v>359122</v>
      </c>
      <c r="D247" s="6">
        <f>_xlfn.XLOOKUP(C247,MasterSheet!G:G,MasterSheet!E:E)</f>
        <v>219.8</v>
      </c>
      <c r="E247" s="55">
        <f>SUMIFS(MasterSheet!I:I, MasterSheet!B:B, A247, MasterSheet!D:D, B247, MasterSheet!G:G, C247)</f>
        <v>1</v>
      </c>
      <c r="F247" s="55">
        <f t="shared" si="9"/>
        <v>219.8</v>
      </c>
      <c r="G247" s="62">
        <f>SUMIFS(MasterSheet!J:J, MasterSheet!B:B, A247, MasterSheet!D:D, B247, MasterSheet!G:G, C247)</f>
        <v>1</v>
      </c>
      <c r="H247" s="62">
        <f t="shared" si="10"/>
        <v>219.8</v>
      </c>
      <c r="I247" s="64">
        <f>SUMIFS(MasterSheet!K:K, MasterSheet!B:B, A247, MasterSheet!D:D, B247, MasterSheet!G:G, C247)</f>
        <v>0</v>
      </c>
      <c r="J247" s="64">
        <f t="shared" si="11"/>
        <v>0</v>
      </c>
      <c r="K247" s="6" t="str">
        <f>VLOOKUP(C247,MasterSheet!G:T,14,)</f>
        <v>BioLegend</v>
      </c>
      <c r="L247" s="6" t="str">
        <f>VLOOKUP(K247,Sheet1!A:C,3,)</f>
        <v>DOLLAR</v>
      </c>
      <c r="M247" s="6" t="str" cm="1">
        <f t="array" ref="M247">_xlfn.TEXTJOIN(", ", TRUE,
   _xlfn._xlws.FILTER(MasterSheet!O:O,
      (MasterSheet!B:B=A247) *
      (MasterSheet!D:D=B247) *
      (MasterSheet!G:G=C247) *
      (MasterSheet!J:J&gt;0)
   )
)</f>
        <v>VECTOR</v>
      </c>
      <c r="N247" s="6"/>
    </row>
    <row r="248" spans="1:14" x14ac:dyDescent="0.25">
      <c r="A248" s="6" t="str">
        <v>EED116107</v>
      </c>
      <c r="B248" s="7">
        <v>45821</v>
      </c>
      <c r="C248" s="6">
        <v>369607</v>
      </c>
      <c r="D248" s="6">
        <f>_xlfn.XLOOKUP(C248,MasterSheet!G:G,MasterSheet!E:E)</f>
        <v>95.2</v>
      </c>
      <c r="E248" s="55">
        <f>SUMIFS(MasterSheet!I:I, MasterSheet!B:B, A248, MasterSheet!D:D, B248, MasterSheet!G:G, C248)</f>
        <v>1</v>
      </c>
      <c r="F248" s="55">
        <f t="shared" si="9"/>
        <v>95.2</v>
      </c>
      <c r="G248" s="62">
        <f>SUMIFS(MasterSheet!J:J, MasterSheet!B:B, A248, MasterSheet!D:D, B248, MasterSheet!G:G, C248)</f>
        <v>1</v>
      </c>
      <c r="H248" s="62">
        <f t="shared" si="10"/>
        <v>95.2</v>
      </c>
      <c r="I248" s="64">
        <f>SUMIFS(MasterSheet!K:K, MasterSheet!B:B, A248, MasterSheet!D:D, B248, MasterSheet!G:G, C248)</f>
        <v>0</v>
      </c>
      <c r="J248" s="64">
        <f t="shared" si="11"/>
        <v>0</v>
      </c>
      <c r="K248" s="6" t="str">
        <f>VLOOKUP(C248,MasterSheet!G:T,14,)</f>
        <v>BioLegend</v>
      </c>
      <c r="L248" s="6" t="str">
        <f>VLOOKUP(K248,Sheet1!A:C,3,)</f>
        <v>DOLLAR</v>
      </c>
      <c r="M248" s="6" t="str" cm="1">
        <f t="array" ref="M248">_xlfn.TEXTJOIN(", ", TRUE,
   _xlfn._xlws.FILTER(MasterSheet!O:O,
      (MasterSheet!B:B=A248) *
      (MasterSheet!D:D=B248) *
      (MasterSheet!G:G=C248) *
      (MasterSheet!J:J&gt;0)
   )
)</f>
        <v>BIONOVA</v>
      </c>
      <c r="N248" s="6"/>
    </row>
    <row r="249" spans="1:14" x14ac:dyDescent="0.25">
      <c r="A249" s="6" t="str">
        <v>EED116107</v>
      </c>
      <c r="B249" s="7">
        <v>45821</v>
      </c>
      <c r="C249" s="6">
        <v>374209</v>
      </c>
      <c r="D249" s="6">
        <f>_xlfn.XLOOKUP(C249,MasterSheet!G:G,MasterSheet!E:E)</f>
        <v>95.2</v>
      </c>
      <c r="E249" s="55">
        <f>SUMIFS(MasterSheet!I:I, MasterSheet!B:B, A249, MasterSheet!D:D, B249, MasterSheet!G:G, C249)</f>
        <v>1</v>
      </c>
      <c r="F249" s="55">
        <f t="shared" si="9"/>
        <v>95.2</v>
      </c>
      <c r="G249" s="62">
        <f>SUMIFS(MasterSheet!J:J, MasterSheet!B:B, A249, MasterSheet!D:D, B249, MasterSheet!G:G, C249)</f>
        <v>1</v>
      </c>
      <c r="H249" s="62">
        <f t="shared" si="10"/>
        <v>95.2</v>
      </c>
      <c r="I249" s="64">
        <f>SUMIFS(MasterSheet!K:K, MasterSheet!B:B, A249, MasterSheet!D:D, B249, MasterSheet!G:G, C249)</f>
        <v>0</v>
      </c>
      <c r="J249" s="64">
        <f t="shared" si="11"/>
        <v>0</v>
      </c>
      <c r="K249" s="6" t="str">
        <f>VLOOKUP(C249,MasterSheet!G:T,14,)</f>
        <v>BioLegend</v>
      </c>
      <c r="L249" s="6" t="str">
        <f>VLOOKUP(K249,Sheet1!A:C,3,)</f>
        <v>DOLLAR</v>
      </c>
      <c r="M249" s="6" t="str" cm="1">
        <f t="array" ref="M249">_xlfn.TEXTJOIN(", ", TRUE,
   _xlfn._xlws.FILTER(MasterSheet!O:O,
      (MasterSheet!B:B=A249) *
      (MasterSheet!D:D=B249) *
      (MasterSheet!G:G=C249) *
      (MasterSheet!J:J&gt;0)
   )
)</f>
        <v>BIONOVA</v>
      </c>
      <c r="N249" s="6"/>
    </row>
    <row r="250" spans="1:14" x14ac:dyDescent="0.25">
      <c r="A250" s="6" t="str">
        <v>EED116107</v>
      </c>
      <c r="B250" s="7">
        <v>45821</v>
      </c>
      <c r="C250" s="6">
        <v>375403</v>
      </c>
      <c r="D250" s="6">
        <f>_xlfn.XLOOKUP(C250,MasterSheet!G:G,MasterSheet!E:E)</f>
        <v>74.900000000000006</v>
      </c>
      <c r="E250" s="55">
        <f>SUMIFS(MasterSheet!I:I, MasterSheet!B:B, A250, MasterSheet!D:D, B250, MasterSheet!G:G, C250)</f>
        <v>1</v>
      </c>
      <c r="F250" s="55">
        <f t="shared" si="9"/>
        <v>74.900000000000006</v>
      </c>
      <c r="G250" s="62">
        <f>SUMIFS(MasterSheet!J:J, MasterSheet!B:B, A250, MasterSheet!D:D, B250, MasterSheet!G:G, C250)</f>
        <v>1</v>
      </c>
      <c r="H250" s="62">
        <f t="shared" si="10"/>
        <v>74.900000000000006</v>
      </c>
      <c r="I250" s="64">
        <f>SUMIFS(MasterSheet!K:K, MasterSheet!B:B, A250, MasterSheet!D:D, B250, MasterSheet!G:G, C250)</f>
        <v>0</v>
      </c>
      <c r="J250" s="64">
        <f t="shared" si="11"/>
        <v>0</v>
      </c>
      <c r="K250" s="6" t="str">
        <f>VLOOKUP(C250,MasterSheet!G:T,14,)</f>
        <v>BioLegend</v>
      </c>
      <c r="L250" s="6" t="str">
        <f>VLOOKUP(K250,Sheet1!A:C,3,)</f>
        <v>DOLLAR</v>
      </c>
      <c r="M250" s="6" t="str" cm="1">
        <f t="array" ref="M250">_xlfn.TEXTJOIN(", ", TRUE,
   _xlfn._xlws.FILTER(MasterSheet!O:O,
      (MasterSheet!B:B=A250) *
      (MasterSheet!D:D=B250) *
      (MasterSheet!G:G=C250) *
      (MasterSheet!J:J&gt;0)
   )
)</f>
        <v>BIONOVA</v>
      </c>
      <c r="N250" s="6"/>
    </row>
    <row r="251" spans="1:14" x14ac:dyDescent="0.25">
      <c r="A251" s="6" t="str">
        <v>EED116107</v>
      </c>
      <c r="B251" s="7">
        <v>45821</v>
      </c>
      <c r="C251" s="6">
        <v>392114</v>
      </c>
      <c r="D251" s="6">
        <f>_xlfn.XLOOKUP(C251,MasterSheet!G:G,MasterSheet!E:E)</f>
        <v>234.5</v>
      </c>
      <c r="E251" s="55">
        <f>SUMIFS(MasterSheet!I:I, MasterSheet!B:B, A251, MasterSheet!D:D, B251, MasterSheet!G:G, C251)</f>
        <v>1</v>
      </c>
      <c r="F251" s="55">
        <f t="shared" si="9"/>
        <v>234.5</v>
      </c>
      <c r="G251" s="62">
        <f>SUMIFS(MasterSheet!J:J, MasterSheet!B:B, A251, MasterSheet!D:D, B251, MasterSheet!G:G, C251)</f>
        <v>1</v>
      </c>
      <c r="H251" s="62">
        <f t="shared" si="10"/>
        <v>234.5</v>
      </c>
      <c r="I251" s="64">
        <f>SUMIFS(MasterSheet!K:K, MasterSheet!B:B, A251, MasterSheet!D:D, B251, MasterSheet!G:G, C251)</f>
        <v>0</v>
      </c>
      <c r="J251" s="64">
        <f t="shared" si="11"/>
        <v>0</v>
      </c>
      <c r="K251" s="6" t="str">
        <f>VLOOKUP(C251,MasterSheet!G:T,14,)</f>
        <v>BioLegend</v>
      </c>
      <c r="L251" s="6" t="str">
        <f>VLOOKUP(K251,Sheet1!A:C,3,)</f>
        <v>DOLLAR</v>
      </c>
      <c r="M251" s="6" t="str" cm="1">
        <f t="array" ref="M251">_xlfn.TEXTJOIN(", ", TRUE,
   _xlfn._xlws.FILTER(MasterSheet!O:O,
      (MasterSheet!B:B=A251) *
      (MasterSheet!D:D=B251) *
      (MasterSheet!G:G=C251) *
      (MasterSheet!J:J&gt;0)
   )
)</f>
        <v>BIONOVA</v>
      </c>
      <c r="N251" s="6"/>
    </row>
    <row r="252" spans="1:14" x14ac:dyDescent="0.25">
      <c r="A252" s="6" t="str">
        <v>EED116107</v>
      </c>
      <c r="B252" s="7">
        <v>45821</v>
      </c>
      <c r="C252" s="6">
        <v>393607</v>
      </c>
      <c r="D252" s="6">
        <f>_xlfn.XLOOKUP(C252,MasterSheet!G:G,MasterSheet!E:E)</f>
        <v>107.1</v>
      </c>
      <c r="E252" s="55">
        <f>SUMIFS(MasterSheet!I:I, MasterSheet!B:B, A252, MasterSheet!D:D, B252, MasterSheet!G:G, C252)</f>
        <v>1</v>
      </c>
      <c r="F252" s="55">
        <f t="shared" si="9"/>
        <v>107.1</v>
      </c>
      <c r="G252" s="62">
        <f>SUMIFS(MasterSheet!J:J, MasterSheet!B:B, A252, MasterSheet!D:D, B252, MasterSheet!G:G, C252)</f>
        <v>1</v>
      </c>
      <c r="H252" s="62">
        <f t="shared" si="10"/>
        <v>107.1</v>
      </c>
      <c r="I252" s="64">
        <f>SUMIFS(MasterSheet!K:K, MasterSheet!B:B, A252, MasterSheet!D:D, B252, MasterSheet!G:G, C252)</f>
        <v>0</v>
      </c>
      <c r="J252" s="64">
        <f t="shared" si="11"/>
        <v>0</v>
      </c>
      <c r="K252" s="6" t="str">
        <f>VLOOKUP(C252,MasterSheet!G:T,14,)</f>
        <v>BioLegend</v>
      </c>
      <c r="L252" s="6" t="str">
        <f>VLOOKUP(K252,Sheet1!A:C,3,)</f>
        <v>DOLLAR</v>
      </c>
      <c r="M252" s="6" t="str" cm="1">
        <f t="array" ref="M252">_xlfn.TEXTJOIN(", ", TRUE,
   _xlfn._xlws.FILTER(MasterSheet!O:O,
      (MasterSheet!B:B=A252) *
      (MasterSheet!D:D=B252) *
      (MasterSheet!G:G=C252) *
      (MasterSheet!J:J&gt;0)
   )
)</f>
        <v>ABHI BIO</v>
      </c>
      <c r="N252" s="6"/>
    </row>
    <row r="253" spans="1:14" x14ac:dyDescent="0.25">
      <c r="A253" s="6" t="str">
        <v>EED116107</v>
      </c>
      <c r="B253" s="7">
        <v>45821</v>
      </c>
      <c r="C253" s="6">
        <v>400329</v>
      </c>
      <c r="D253" s="6">
        <f>_xlfn.XLOOKUP(C253,MasterSheet!G:G,MasterSheet!E:E)</f>
        <v>144.19999999999999</v>
      </c>
      <c r="E253" s="55">
        <f>SUMIFS(MasterSheet!I:I, MasterSheet!B:B, A253, MasterSheet!D:D, B253, MasterSheet!G:G, C253)</f>
        <v>1</v>
      </c>
      <c r="F253" s="55">
        <f t="shared" si="9"/>
        <v>144.19999999999999</v>
      </c>
      <c r="G253" s="62">
        <f>SUMIFS(MasterSheet!J:J, MasterSheet!B:B, A253, MasterSheet!D:D, B253, MasterSheet!G:G, C253)</f>
        <v>1</v>
      </c>
      <c r="H253" s="62">
        <f t="shared" si="10"/>
        <v>144.19999999999999</v>
      </c>
      <c r="I253" s="64">
        <f>SUMIFS(MasterSheet!K:K, MasterSheet!B:B, A253, MasterSheet!D:D, B253, MasterSheet!G:G, C253)</f>
        <v>0</v>
      </c>
      <c r="J253" s="64">
        <f t="shared" si="11"/>
        <v>0</v>
      </c>
      <c r="K253" s="6" t="str">
        <f>VLOOKUP(C253,MasterSheet!G:T,14,)</f>
        <v>BioLegend</v>
      </c>
      <c r="L253" s="6" t="str">
        <f>VLOOKUP(K253,Sheet1!A:C,3,)</f>
        <v>DOLLAR</v>
      </c>
      <c r="M253" s="6" t="str" cm="1">
        <f t="array" ref="M253">_xlfn.TEXTJOIN(", ", TRUE,
   _xlfn._xlws.FILTER(MasterSheet!O:O,
      (MasterSheet!B:B=A253) *
      (MasterSheet!D:D=B253) *
      (MasterSheet!G:G=C253) *
      (MasterSheet!J:J&gt;0)
   )
)</f>
        <v>BIONOVA</v>
      </c>
      <c r="N253" s="6"/>
    </row>
    <row r="254" spans="1:14" x14ac:dyDescent="0.25">
      <c r="A254" s="6" t="str">
        <v>EED116107</v>
      </c>
      <c r="B254" s="7">
        <v>45821</v>
      </c>
      <c r="C254" s="6">
        <v>405201</v>
      </c>
      <c r="D254" s="6">
        <f>_xlfn.XLOOKUP(C254,MasterSheet!G:G,MasterSheet!E:E)</f>
        <v>29.4</v>
      </c>
      <c r="E254" s="55">
        <f>SUMIFS(MasterSheet!I:I, MasterSheet!B:B, A254, MasterSheet!D:D, B254, MasterSheet!G:G, C254)</f>
        <v>1</v>
      </c>
      <c r="F254" s="55">
        <f t="shared" si="9"/>
        <v>29.4</v>
      </c>
      <c r="G254" s="62">
        <f>SUMIFS(MasterSheet!J:J, MasterSheet!B:B, A254, MasterSheet!D:D, B254, MasterSheet!G:G, C254)</f>
        <v>1</v>
      </c>
      <c r="H254" s="62">
        <f t="shared" si="10"/>
        <v>29.4</v>
      </c>
      <c r="I254" s="64">
        <f>SUMIFS(MasterSheet!K:K, MasterSheet!B:B, A254, MasterSheet!D:D, B254, MasterSheet!G:G, C254)</f>
        <v>0</v>
      </c>
      <c r="J254" s="64">
        <f t="shared" si="11"/>
        <v>0</v>
      </c>
      <c r="K254" s="6" t="str">
        <f>VLOOKUP(C254,MasterSheet!G:T,14,)</f>
        <v>BioLegend</v>
      </c>
      <c r="L254" s="6" t="str">
        <f>VLOOKUP(K254,Sheet1!A:C,3,)</f>
        <v>DOLLAR</v>
      </c>
      <c r="M254" s="6" t="str" cm="1">
        <f t="array" ref="M254">_xlfn.TEXTJOIN(", ", TRUE,
   _xlfn._xlws.FILTER(MasterSheet!O:O,
      (MasterSheet!B:B=A254) *
      (MasterSheet!D:D=B254) *
      (MasterSheet!G:G=C254) *
      (MasterSheet!J:J&gt;0)
   )
)</f>
        <v>M BIOTECH</v>
      </c>
      <c r="N254" s="6"/>
    </row>
    <row r="255" spans="1:14" x14ac:dyDescent="0.25">
      <c r="A255" s="6" t="str">
        <v>EED116107</v>
      </c>
      <c r="B255" s="7">
        <v>45821</v>
      </c>
      <c r="C255" s="6">
        <v>422302</v>
      </c>
      <c r="D255" s="6">
        <f>_xlfn.XLOOKUP(C255,MasterSheet!G:G,MasterSheet!E:E)</f>
        <v>160.30000000000001</v>
      </c>
      <c r="E255" s="55">
        <f>SUMIFS(MasterSheet!I:I, MasterSheet!B:B, A255, MasterSheet!D:D, B255, MasterSheet!G:G, C255)</f>
        <v>1</v>
      </c>
      <c r="F255" s="55">
        <f t="shared" si="9"/>
        <v>160.30000000000001</v>
      </c>
      <c r="G255" s="62">
        <f>SUMIFS(MasterSheet!J:J, MasterSheet!B:B, A255, MasterSheet!D:D, B255, MasterSheet!G:G, C255)</f>
        <v>1</v>
      </c>
      <c r="H255" s="62">
        <f t="shared" si="10"/>
        <v>160.30000000000001</v>
      </c>
      <c r="I255" s="64">
        <f>SUMIFS(MasterSheet!K:K, MasterSheet!B:B, A255, MasterSheet!D:D, B255, MasterSheet!G:G, C255)</f>
        <v>0</v>
      </c>
      <c r="J255" s="64">
        <f t="shared" si="11"/>
        <v>0</v>
      </c>
      <c r="K255" s="6" t="str">
        <f>VLOOKUP(C255,MasterSheet!G:T,14,)</f>
        <v>BioLegend</v>
      </c>
      <c r="L255" s="6" t="str">
        <f>VLOOKUP(K255,Sheet1!A:C,3,)</f>
        <v>DOLLAR</v>
      </c>
      <c r="M255" s="6" t="str" cm="1">
        <f t="array" ref="M255">_xlfn.TEXTJOIN(", ", TRUE,
   _xlfn._xlws.FILTER(MasterSheet!O:O,
      (MasterSheet!B:B=A255) *
      (MasterSheet!D:D=B255) *
      (MasterSheet!G:G=C255) *
      (MasterSheet!J:J&gt;0)
   )
)</f>
        <v>AMRITA</v>
      </c>
      <c r="N255" s="6"/>
    </row>
    <row r="256" spans="1:14" x14ac:dyDescent="0.25">
      <c r="A256" s="6" t="str">
        <v>EED116107</v>
      </c>
      <c r="B256" s="7">
        <v>45821</v>
      </c>
      <c r="C256" s="6">
        <v>423105</v>
      </c>
      <c r="D256" s="6">
        <f>_xlfn.XLOOKUP(C256,MasterSheet!G:G,MasterSheet!E:E)</f>
        <v>62.3</v>
      </c>
      <c r="E256" s="55">
        <f>SUMIFS(MasterSheet!I:I, MasterSheet!B:B, A256, MasterSheet!D:D, B256, MasterSheet!G:G, C256)</f>
        <v>1</v>
      </c>
      <c r="F256" s="55">
        <f t="shared" si="9"/>
        <v>62.3</v>
      </c>
      <c r="G256" s="62">
        <f>SUMIFS(MasterSheet!J:J, MasterSheet!B:B, A256, MasterSheet!D:D, B256, MasterSheet!G:G, C256)</f>
        <v>1</v>
      </c>
      <c r="H256" s="62">
        <f t="shared" si="10"/>
        <v>62.3</v>
      </c>
      <c r="I256" s="64">
        <f>SUMIFS(MasterSheet!K:K, MasterSheet!B:B, A256, MasterSheet!D:D, B256, MasterSheet!G:G, C256)</f>
        <v>0</v>
      </c>
      <c r="J256" s="64">
        <f t="shared" si="11"/>
        <v>0</v>
      </c>
      <c r="K256" s="6" t="str">
        <f>VLOOKUP(C256,MasterSheet!G:T,14,)</f>
        <v>BioLegend</v>
      </c>
      <c r="L256" s="6" t="str">
        <f>VLOOKUP(K256,Sheet1!A:C,3,)</f>
        <v>DOLLAR</v>
      </c>
      <c r="M256" s="6" t="str" cm="1">
        <f t="array" ref="M256">_xlfn.TEXTJOIN(", ", TRUE,
   _xlfn._xlws.FILTER(MasterSheet!O:O,
      (MasterSheet!B:B=A256) *
      (MasterSheet!D:D=B256) *
      (MasterSheet!G:G=C256) *
      (MasterSheet!J:J&gt;0)
   )
)</f>
        <v>AMRITA</v>
      </c>
      <c r="N256" s="6"/>
    </row>
    <row r="257" spans="1:14" x14ac:dyDescent="0.25">
      <c r="A257" s="6" t="str">
        <v>EED116107</v>
      </c>
      <c r="B257" s="7">
        <v>45821</v>
      </c>
      <c r="C257" s="6">
        <v>430115</v>
      </c>
      <c r="D257" s="6">
        <f>_xlfn.XLOOKUP(C257,MasterSheet!G:G,MasterSheet!E:E)</f>
        <v>410.2</v>
      </c>
      <c r="E257" s="55">
        <f>SUMIFS(MasterSheet!I:I, MasterSheet!B:B, A257, MasterSheet!D:D, B257, MasterSheet!G:G, C257)</f>
        <v>1</v>
      </c>
      <c r="F257" s="55">
        <f t="shared" si="9"/>
        <v>410.2</v>
      </c>
      <c r="G257" s="62">
        <f>SUMIFS(MasterSheet!J:J, MasterSheet!B:B, A257, MasterSheet!D:D, B257, MasterSheet!G:G, C257)</f>
        <v>1</v>
      </c>
      <c r="H257" s="62">
        <f t="shared" si="10"/>
        <v>410.2</v>
      </c>
      <c r="I257" s="64">
        <f>SUMIFS(MasterSheet!K:K, MasterSheet!B:B, A257, MasterSheet!D:D, B257, MasterSheet!G:G, C257)</f>
        <v>0</v>
      </c>
      <c r="J257" s="64">
        <f t="shared" si="11"/>
        <v>0</v>
      </c>
      <c r="K257" s="6" t="str">
        <f>VLOOKUP(C257,MasterSheet!G:T,14,)</f>
        <v>BioLegend</v>
      </c>
      <c r="L257" s="6" t="str">
        <f>VLOOKUP(K257,Sheet1!A:C,3,)</f>
        <v>DOLLAR</v>
      </c>
      <c r="M257" s="6" t="str" cm="1">
        <f t="array" ref="M257">_xlfn.TEXTJOIN(", ", TRUE,
   _xlfn._xlws.FILTER(MasterSheet!O:O,
      (MasterSheet!B:B=A257) *
      (MasterSheet!D:D=B257) *
      (MasterSheet!G:G=C257) *
      (MasterSheet!J:J&gt;0)
   )
)</f>
        <v>BIONOVA</v>
      </c>
      <c r="N257" s="6"/>
    </row>
    <row r="258" spans="1:14" x14ac:dyDescent="0.25">
      <c r="A258" s="6" t="str">
        <v>EED116107</v>
      </c>
      <c r="B258" s="7">
        <v>45821</v>
      </c>
      <c r="C258" s="6">
        <v>480090</v>
      </c>
      <c r="D258" s="6">
        <f>_xlfn.XLOOKUP(C258,MasterSheet!G:G,MasterSheet!E:E)</f>
        <v>495</v>
      </c>
      <c r="E258" s="55">
        <f>SUMIFS(MasterSheet!I:I, MasterSheet!B:B, A258, MasterSheet!D:D, B258, MasterSheet!G:G, C258)</f>
        <v>1</v>
      </c>
      <c r="F258" s="55">
        <f t="shared" si="9"/>
        <v>495</v>
      </c>
      <c r="G258" s="62">
        <f>SUMIFS(MasterSheet!J:J, MasterSheet!B:B, A258, MasterSheet!D:D, B258, MasterSheet!G:G, C258)</f>
        <v>1</v>
      </c>
      <c r="H258" s="62">
        <f t="shared" si="10"/>
        <v>495</v>
      </c>
      <c r="I258" s="64">
        <f>SUMIFS(MasterSheet!K:K, MasterSheet!B:B, A258, MasterSheet!D:D, B258, MasterSheet!G:G, C258)</f>
        <v>0</v>
      </c>
      <c r="J258" s="64">
        <f t="shared" si="11"/>
        <v>0</v>
      </c>
      <c r="K258" s="6" t="str">
        <f>VLOOKUP(C258,MasterSheet!G:T,14,)</f>
        <v>BioLegend</v>
      </c>
      <c r="L258" s="6" t="str">
        <f>VLOOKUP(K258,Sheet1!A:C,3,)</f>
        <v>DOLLAR</v>
      </c>
      <c r="M258" s="6" t="str" cm="1">
        <f t="array" ref="M258">_xlfn.TEXTJOIN(", ", TRUE,
   _xlfn._xlws.FILTER(MasterSheet!O:O,
      (MasterSheet!B:B=A258) *
      (MasterSheet!D:D=B258) *
      (MasterSheet!G:G=C258) *
      (MasterSheet!J:J&gt;0)
   )
)</f>
        <v>VECTOR</v>
      </c>
      <c r="N258" s="6"/>
    </row>
    <row r="259" spans="1:14" x14ac:dyDescent="0.25">
      <c r="A259" s="6" t="str">
        <v>EED116107</v>
      </c>
      <c r="B259" s="7">
        <v>45821</v>
      </c>
      <c r="C259" s="6">
        <v>504133</v>
      </c>
      <c r="D259" s="6">
        <f>_xlfn.XLOOKUP(C259,MasterSheet!G:G,MasterSheet!E:E)</f>
        <v>204.75</v>
      </c>
      <c r="E259" s="55">
        <f>SUMIFS(MasterSheet!I:I, MasterSheet!B:B, A259, MasterSheet!D:D, B259, MasterSheet!G:G, C259)</f>
        <v>1</v>
      </c>
      <c r="F259" s="55">
        <f t="shared" ref="F259:F322" si="12">D259*E259</f>
        <v>204.75</v>
      </c>
      <c r="G259" s="62">
        <f>SUMIFS(MasterSheet!J:J, MasterSheet!B:B, A259, MasterSheet!D:D, B259, MasterSheet!G:G, C259)</f>
        <v>1</v>
      </c>
      <c r="H259" s="62">
        <f t="shared" ref="H259:H322" si="13">G259*D259</f>
        <v>204.75</v>
      </c>
      <c r="I259" s="64">
        <f>SUMIFS(MasterSheet!K:K, MasterSheet!B:B, A259, MasterSheet!D:D, B259, MasterSheet!G:G, C259)</f>
        <v>0</v>
      </c>
      <c r="J259" s="64">
        <f t="shared" ref="J259:J322" si="14">I259*D259</f>
        <v>0</v>
      </c>
      <c r="K259" s="6" t="str">
        <f>VLOOKUP(C259,MasterSheet!G:T,14,)</f>
        <v>BioLegend</v>
      </c>
      <c r="L259" s="6" t="str">
        <f>VLOOKUP(K259,Sheet1!A:C,3,)</f>
        <v>DOLLAR</v>
      </c>
      <c r="M259" s="6" t="str" cm="1">
        <f t="array" ref="M259">_xlfn.TEXTJOIN(", ", TRUE,
   _xlfn._xlws.FILTER(MasterSheet!O:O,
      (MasterSheet!B:B=A259) *
      (MasterSheet!D:D=B259) *
      (MasterSheet!G:G=C259) *
      (MasterSheet!J:J&gt;0)
   )
)</f>
        <v>Aiims</v>
      </c>
      <c r="N259" s="6"/>
    </row>
    <row r="260" spans="1:14" x14ac:dyDescent="0.25">
      <c r="A260" s="6" t="str">
        <v>EED116107</v>
      </c>
      <c r="B260" s="7">
        <v>45821</v>
      </c>
      <c r="C260" s="6">
        <v>505022</v>
      </c>
      <c r="D260" s="6">
        <f>_xlfn.XLOOKUP(C260,MasterSheet!G:G,MasterSheet!E:E)</f>
        <v>196.5</v>
      </c>
      <c r="E260" s="55">
        <f>SUMIFS(MasterSheet!I:I, MasterSheet!B:B, A260, MasterSheet!D:D, B260, MasterSheet!G:G, C260)</f>
        <v>2</v>
      </c>
      <c r="F260" s="55">
        <f t="shared" si="12"/>
        <v>393</v>
      </c>
      <c r="G260" s="62">
        <f>SUMIFS(MasterSheet!J:J, MasterSheet!B:B, A260, MasterSheet!D:D, B260, MasterSheet!G:G, C260)</f>
        <v>2</v>
      </c>
      <c r="H260" s="62">
        <f t="shared" si="13"/>
        <v>393</v>
      </c>
      <c r="I260" s="64">
        <f>SUMIFS(MasterSheet!K:K, MasterSheet!B:B, A260, MasterSheet!D:D, B260, MasterSheet!G:G, C260)</f>
        <v>0</v>
      </c>
      <c r="J260" s="64">
        <f t="shared" si="14"/>
        <v>0</v>
      </c>
      <c r="K260" s="6" t="str">
        <f>VLOOKUP(C260,MasterSheet!G:T,14,)</f>
        <v>BioLegend</v>
      </c>
      <c r="L260" s="6" t="str">
        <f>VLOOKUP(K260,Sheet1!A:C,3,)</f>
        <v>DOLLAR</v>
      </c>
      <c r="M260" s="6" t="str" cm="1">
        <f t="array" ref="M260">_xlfn.TEXTJOIN(", ", TRUE,
   _xlfn._xlws.FILTER(MasterSheet!O:O,
      (MasterSheet!B:B=A260) *
      (MasterSheet!D:D=B260) *
      (MasterSheet!G:G=C260) *
      (MasterSheet!J:J&gt;0)
   )
)</f>
        <v>Aiims</v>
      </c>
      <c r="N260" s="6"/>
    </row>
    <row r="261" spans="1:14" x14ac:dyDescent="0.25">
      <c r="A261" s="6" t="str">
        <v>EED116107</v>
      </c>
      <c r="B261" s="7">
        <v>45821</v>
      </c>
      <c r="C261" s="6">
        <v>514104</v>
      </c>
      <c r="D261" s="6">
        <f>_xlfn.XLOOKUP(C261,MasterSheet!G:G,MasterSheet!E:E)</f>
        <v>242.9</v>
      </c>
      <c r="E261" s="55">
        <f>SUMIFS(MasterSheet!I:I, MasterSheet!B:B, A261, MasterSheet!D:D, B261, MasterSheet!G:G, C261)</f>
        <v>1</v>
      </c>
      <c r="F261" s="55">
        <f t="shared" si="12"/>
        <v>242.9</v>
      </c>
      <c r="G261" s="62">
        <f>SUMIFS(MasterSheet!J:J, MasterSheet!B:B, A261, MasterSheet!D:D, B261, MasterSheet!G:G, C261)</f>
        <v>1</v>
      </c>
      <c r="H261" s="62">
        <f t="shared" si="13"/>
        <v>242.9</v>
      </c>
      <c r="I261" s="64">
        <f>SUMIFS(MasterSheet!K:K, MasterSheet!B:B, A261, MasterSheet!D:D, B261, MasterSheet!G:G, C261)</f>
        <v>0</v>
      </c>
      <c r="J261" s="64">
        <f t="shared" si="14"/>
        <v>0</v>
      </c>
      <c r="K261" s="6" t="str">
        <f>VLOOKUP(C261,MasterSheet!G:T,14,)</f>
        <v>BioLegend</v>
      </c>
      <c r="L261" s="6" t="str">
        <f>VLOOKUP(K261,Sheet1!A:C,3,)</f>
        <v>DOLLAR</v>
      </c>
      <c r="M261" s="6" t="str" cm="1">
        <f t="array" ref="M261">_xlfn.TEXTJOIN(", ", TRUE,
   _xlfn._xlws.FILTER(MasterSheet!O:O,
      (MasterSheet!B:B=A261) *
      (MasterSheet!D:D=B261) *
      (MasterSheet!G:G=C261) *
      (MasterSheet!J:J&gt;0)
   )
)</f>
        <v>Aiims</v>
      </c>
      <c r="N261" s="6"/>
    </row>
    <row r="262" spans="1:14" x14ac:dyDescent="0.25">
      <c r="A262" s="6" t="str">
        <v>EED116107</v>
      </c>
      <c r="B262" s="7">
        <v>45821</v>
      </c>
      <c r="C262" s="6">
        <v>576406</v>
      </c>
      <c r="D262" s="6">
        <f>_xlfn.XLOOKUP(C262,MasterSheet!G:G,MasterSheet!E:E)</f>
        <v>349.3</v>
      </c>
      <c r="E262" s="55">
        <f>SUMIFS(MasterSheet!I:I, MasterSheet!B:B, A262, MasterSheet!D:D, B262, MasterSheet!G:G, C262)</f>
        <v>1</v>
      </c>
      <c r="F262" s="55">
        <f t="shared" si="12"/>
        <v>349.3</v>
      </c>
      <c r="G262" s="62">
        <f>SUMIFS(MasterSheet!J:J, MasterSheet!B:B, A262, MasterSheet!D:D, B262, MasterSheet!G:G, C262)</f>
        <v>1</v>
      </c>
      <c r="H262" s="62">
        <f t="shared" si="13"/>
        <v>349.3</v>
      </c>
      <c r="I262" s="64">
        <f>SUMIFS(MasterSheet!K:K, MasterSheet!B:B, A262, MasterSheet!D:D, B262, MasterSheet!G:G, C262)</f>
        <v>0</v>
      </c>
      <c r="J262" s="64">
        <f t="shared" si="14"/>
        <v>0</v>
      </c>
      <c r="K262" s="6" t="str">
        <f>VLOOKUP(C262,MasterSheet!G:T,14,)</f>
        <v>BioLegend</v>
      </c>
      <c r="L262" s="6" t="str">
        <f>VLOOKUP(K262,Sheet1!A:C,3,)</f>
        <v>DOLLAR</v>
      </c>
      <c r="M262" s="6" t="str" cm="1">
        <f t="array" ref="M262">_xlfn.TEXTJOIN(", ", TRUE,
   _xlfn._xlws.FILTER(MasterSheet!O:O,
      (MasterSheet!B:B=A262) *
      (MasterSheet!D:D=B262) *
      (MasterSheet!G:G=C262) *
      (MasterSheet!J:J&gt;0)
   )
)</f>
        <v>SOLAR</v>
      </c>
      <c r="N262" s="6"/>
    </row>
    <row r="263" spans="1:14" x14ac:dyDescent="0.25">
      <c r="A263" s="6" t="str">
        <v>EED116107</v>
      </c>
      <c r="B263" s="7">
        <v>45821</v>
      </c>
      <c r="C263" s="6">
        <v>607901</v>
      </c>
      <c r="D263" s="6">
        <f>_xlfn.XLOOKUP(C263,MasterSheet!G:G,MasterSheet!E:E)</f>
        <v>70.7</v>
      </c>
      <c r="E263" s="55">
        <f>SUMIFS(MasterSheet!I:I, MasterSheet!B:B, A263, MasterSheet!D:D, B263, MasterSheet!G:G, C263)</f>
        <v>1</v>
      </c>
      <c r="F263" s="55">
        <f t="shared" si="12"/>
        <v>70.7</v>
      </c>
      <c r="G263" s="62">
        <f>SUMIFS(MasterSheet!J:J, MasterSheet!B:B, A263, MasterSheet!D:D, B263, MasterSheet!G:G, C263)</f>
        <v>1</v>
      </c>
      <c r="H263" s="62">
        <f t="shared" si="13"/>
        <v>70.7</v>
      </c>
      <c r="I263" s="64">
        <f>SUMIFS(MasterSheet!K:K, MasterSheet!B:B, A263, MasterSheet!D:D, B263, MasterSheet!G:G, C263)</f>
        <v>0</v>
      </c>
      <c r="J263" s="64">
        <f t="shared" si="14"/>
        <v>0</v>
      </c>
      <c r="K263" s="6" t="str">
        <f>VLOOKUP(C263,MasterSheet!G:T,14,)</f>
        <v>BioLegend</v>
      </c>
      <c r="L263" s="6" t="str">
        <f>VLOOKUP(K263,Sheet1!A:C,3,)</f>
        <v>DOLLAR</v>
      </c>
      <c r="M263" s="6" t="str" cm="1">
        <f t="array" ref="M263">_xlfn.TEXTJOIN(", ", TRUE,
   _xlfn._xlws.FILTER(MasterSheet!O:O,
      (MasterSheet!B:B=A263) *
      (MasterSheet!D:D=B263) *
      (MasterSheet!G:G=C263) *
      (MasterSheet!J:J&gt;0)
   )
)</f>
        <v>BIONOVA</v>
      </c>
      <c r="N263" s="6"/>
    </row>
    <row r="264" spans="1:14" x14ac:dyDescent="0.25">
      <c r="A264" s="6" t="str">
        <v>EED116107</v>
      </c>
      <c r="B264" s="7">
        <v>45821</v>
      </c>
      <c r="C264" s="6">
        <v>627702</v>
      </c>
      <c r="D264" s="6">
        <f>_xlfn.XLOOKUP(C264,MasterSheet!G:G,MasterSheet!E:E)</f>
        <v>160.30000000000001</v>
      </c>
      <c r="E264" s="55">
        <f>SUMIFS(MasterSheet!I:I, MasterSheet!B:B, A264, MasterSheet!D:D, B264, MasterSheet!G:G, C264)</f>
        <v>1</v>
      </c>
      <c r="F264" s="55">
        <f t="shared" si="12"/>
        <v>160.30000000000001</v>
      </c>
      <c r="G264" s="62">
        <f>SUMIFS(MasterSheet!J:J, MasterSheet!B:B, A264, MasterSheet!D:D, B264, MasterSheet!G:G, C264)</f>
        <v>1</v>
      </c>
      <c r="H264" s="62">
        <f t="shared" si="13"/>
        <v>160.30000000000001</v>
      </c>
      <c r="I264" s="64">
        <f>SUMIFS(MasterSheet!K:K, MasterSheet!B:B, A264, MasterSheet!D:D, B264, MasterSheet!G:G, C264)</f>
        <v>0</v>
      </c>
      <c r="J264" s="64">
        <f t="shared" si="14"/>
        <v>0</v>
      </c>
      <c r="K264" s="6" t="str">
        <f>VLOOKUP(C264,MasterSheet!G:T,14,)</f>
        <v>BioLegend</v>
      </c>
      <c r="L264" s="6" t="str">
        <f>VLOOKUP(K264,Sheet1!A:C,3,)</f>
        <v>DOLLAR</v>
      </c>
      <c r="M264" s="6" t="str" cm="1">
        <f t="array" ref="M264">_xlfn.TEXTJOIN(", ", TRUE,
   _xlfn._xlws.FILTER(MasterSheet!O:O,
      (MasterSheet!B:B=A264) *
      (MasterSheet!D:D=B264) *
      (MasterSheet!G:G=C264) *
      (MasterSheet!J:J&gt;0)
   )
)</f>
        <v>BIONOVA</v>
      </c>
      <c r="N264" s="6"/>
    </row>
    <row r="265" spans="1:14" x14ac:dyDescent="0.25">
      <c r="A265" s="6" t="str">
        <v>EED116107</v>
      </c>
      <c r="B265" s="7">
        <v>45821</v>
      </c>
      <c r="C265" s="6">
        <v>631151</v>
      </c>
      <c r="D265" s="6">
        <f>_xlfn.XLOOKUP(C265,MasterSheet!G:G,MasterSheet!E:E)</f>
        <v>5</v>
      </c>
      <c r="E265" s="55">
        <f>SUMIFS(MasterSheet!I:I, MasterSheet!B:B, A265, MasterSheet!D:D, B265, MasterSheet!G:G, C265)</f>
        <v>1</v>
      </c>
      <c r="F265" s="55">
        <f t="shared" si="12"/>
        <v>5</v>
      </c>
      <c r="G265" s="62">
        <f>SUMIFS(MasterSheet!J:J, MasterSheet!B:B, A265, MasterSheet!D:D, B265, MasterSheet!G:G, C265)</f>
        <v>0</v>
      </c>
      <c r="H265" s="62">
        <f t="shared" si="13"/>
        <v>0</v>
      </c>
      <c r="I265" s="64">
        <f>SUMIFS(MasterSheet!K:K, MasterSheet!B:B, A265, MasterSheet!D:D, B265, MasterSheet!G:G, C265)</f>
        <v>1</v>
      </c>
      <c r="J265" s="64">
        <f t="shared" si="14"/>
        <v>5</v>
      </c>
      <c r="K265" s="6" t="str">
        <f>VLOOKUP(C265,MasterSheet!G:T,14,)</f>
        <v>BioLegend</v>
      </c>
      <c r="L265" s="6" t="str">
        <f>VLOOKUP(K265,Sheet1!A:C,3,)</f>
        <v>DOLLAR</v>
      </c>
      <c r="M265" s="6" t="e" cm="1" vm="1">
        <f t="array" ref="M265">_xlfn.TEXTJOIN(", ", TRUE,
   _xlfn._xlws.FILTER(MasterSheet!O:O,
      (MasterSheet!B:B=A265) *
      (MasterSheet!D:D=B265) *
      (MasterSheet!G:G=C265) *
      (MasterSheet!J:J&gt;0)
   )
)</f>
        <v>#VALUE!</v>
      </c>
      <c r="N265" s="6"/>
    </row>
    <row r="266" spans="1:14" x14ac:dyDescent="0.25">
      <c r="A266" s="6" t="str">
        <v>EED116107</v>
      </c>
      <c r="B266" s="7">
        <v>45821</v>
      </c>
      <c r="C266" s="6">
        <v>656801</v>
      </c>
      <c r="D266" s="6">
        <f>_xlfn.XLOOKUP(C266,MasterSheet!G:G,MasterSheet!E:E)</f>
        <v>5</v>
      </c>
      <c r="E266" s="55">
        <f>SUMIFS(MasterSheet!I:I, MasterSheet!B:B, A266, MasterSheet!D:D, B266, MasterSheet!G:G, C266)</f>
        <v>1</v>
      </c>
      <c r="F266" s="55">
        <f t="shared" si="12"/>
        <v>5</v>
      </c>
      <c r="G266" s="62">
        <f>SUMIFS(MasterSheet!J:J, MasterSheet!B:B, A266, MasterSheet!D:D, B266, MasterSheet!G:G, C266)</f>
        <v>0</v>
      </c>
      <c r="H266" s="62">
        <f t="shared" si="13"/>
        <v>0</v>
      </c>
      <c r="I266" s="64">
        <f>SUMIFS(MasterSheet!K:K, MasterSheet!B:B, A266, MasterSheet!D:D, B266, MasterSheet!G:G, C266)</f>
        <v>1</v>
      </c>
      <c r="J266" s="64">
        <f t="shared" si="14"/>
        <v>5</v>
      </c>
      <c r="K266" s="6" t="str">
        <f>VLOOKUP(C266,MasterSheet!G:T,14,)</f>
        <v>BioLegend</v>
      </c>
      <c r="L266" s="6" t="str">
        <f>VLOOKUP(K266,Sheet1!A:C,3,)</f>
        <v>DOLLAR</v>
      </c>
      <c r="M266" s="6" t="e" cm="1" vm="1">
        <f t="array" ref="M266">_xlfn.TEXTJOIN(", ", TRUE,
   _xlfn._xlws.FILTER(MasterSheet!O:O,
      (MasterSheet!B:B=A266) *
      (MasterSheet!D:D=B266) *
      (MasterSheet!G:G=C266) *
      (MasterSheet!J:J&gt;0)
   )
)</f>
        <v>#VALUE!</v>
      </c>
      <c r="N266" s="6"/>
    </row>
    <row r="267" spans="1:14" x14ac:dyDescent="0.25">
      <c r="A267" s="6" t="str">
        <v>EED116107</v>
      </c>
      <c r="B267" s="7">
        <v>45821</v>
      </c>
      <c r="C267" s="6">
        <v>658402</v>
      </c>
      <c r="D267" s="6">
        <f>_xlfn.XLOOKUP(C267,MasterSheet!G:G,MasterSheet!E:E)</f>
        <v>185.5</v>
      </c>
      <c r="E267" s="55">
        <f>SUMIFS(MasterSheet!I:I, MasterSheet!B:B, A267, MasterSheet!D:D, B267, MasterSheet!G:G, C267)</f>
        <v>1</v>
      </c>
      <c r="F267" s="55">
        <f t="shared" si="12"/>
        <v>185.5</v>
      </c>
      <c r="G267" s="62">
        <f>SUMIFS(MasterSheet!J:J, MasterSheet!B:B, A267, MasterSheet!D:D, B267, MasterSheet!G:G, C267)</f>
        <v>1</v>
      </c>
      <c r="H267" s="62">
        <f t="shared" si="13"/>
        <v>185.5</v>
      </c>
      <c r="I267" s="64">
        <f>SUMIFS(MasterSheet!K:K, MasterSheet!B:B, A267, MasterSheet!D:D, B267, MasterSheet!G:G, C267)</f>
        <v>0</v>
      </c>
      <c r="J267" s="64">
        <f t="shared" si="14"/>
        <v>0</v>
      </c>
      <c r="K267" s="6" t="str">
        <f>VLOOKUP(C267,MasterSheet!G:T,14,)</f>
        <v>BioLegend</v>
      </c>
      <c r="L267" s="6" t="str">
        <f>VLOOKUP(K267,Sheet1!A:C,3,)</f>
        <v>DOLLAR</v>
      </c>
      <c r="M267" s="6" t="str" cm="1">
        <f t="array" ref="M267">_xlfn.TEXTJOIN(", ", TRUE,
   _xlfn._xlws.FILTER(MasterSheet!O:O,
      (MasterSheet!B:B=A267) *
      (MasterSheet!D:D=B267) *
      (MasterSheet!G:G=C267) *
      (MasterSheet!J:J&gt;0)
   )
)</f>
        <v>SNU</v>
      </c>
      <c r="N267" s="6"/>
    </row>
    <row r="268" spans="1:14" x14ac:dyDescent="0.25">
      <c r="A268" s="6" t="str">
        <v>EED116107</v>
      </c>
      <c r="B268" s="7">
        <v>45821</v>
      </c>
      <c r="C268" s="6">
        <v>740121</v>
      </c>
      <c r="D268" s="6">
        <f>_xlfn.XLOOKUP(C268,MasterSheet!G:G,MasterSheet!E:E)</f>
        <v>82.6</v>
      </c>
      <c r="E268" s="55">
        <f>SUMIFS(MasterSheet!I:I, MasterSheet!B:B, A268, MasterSheet!D:D, B268, MasterSheet!G:G, C268)</f>
        <v>1</v>
      </c>
      <c r="F268" s="55">
        <f t="shared" si="12"/>
        <v>82.6</v>
      </c>
      <c r="G268" s="62">
        <f>SUMIFS(MasterSheet!J:J, MasterSheet!B:B, A268, MasterSheet!D:D, B268, MasterSheet!G:G, C268)</f>
        <v>1</v>
      </c>
      <c r="H268" s="62">
        <f t="shared" si="13"/>
        <v>82.6</v>
      </c>
      <c r="I268" s="64">
        <f>SUMIFS(MasterSheet!K:K, MasterSheet!B:B, A268, MasterSheet!D:D, B268, MasterSheet!G:G, C268)</f>
        <v>0</v>
      </c>
      <c r="J268" s="64">
        <f t="shared" si="14"/>
        <v>0</v>
      </c>
      <c r="K268" s="6" t="str">
        <f>VLOOKUP(C268,MasterSheet!G:T,14,)</f>
        <v>BioLegend</v>
      </c>
      <c r="L268" s="6" t="str">
        <f>VLOOKUP(K268,Sheet1!A:C,3,)</f>
        <v>DOLLAR</v>
      </c>
      <c r="M268" s="6" t="str" cm="1">
        <f t="array" ref="M268">_xlfn.TEXTJOIN(", ", TRUE,
   _xlfn._xlws.FILTER(MasterSheet!O:O,
      (MasterSheet!B:B=A268) *
      (MasterSheet!D:D=B268) *
      (MasterSheet!G:G=C268) *
      (MasterSheet!J:J&gt;0)
   )
)</f>
        <v>ACTREC</v>
      </c>
      <c r="N268" s="6"/>
    </row>
    <row r="269" spans="1:14" x14ac:dyDescent="0.25">
      <c r="A269" s="6" t="str">
        <v>EED116107</v>
      </c>
      <c r="B269" s="7">
        <v>45821</v>
      </c>
      <c r="C269" s="6">
        <v>740122</v>
      </c>
      <c r="D269" s="6">
        <f>_xlfn.XLOOKUP(C269,MasterSheet!G:G,MasterSheet!E:E)</f>
        <v>82.6</v>
      </c>
      <c r="E269" s="55">
        <f>SUMIFS(MasterSheet!I:I, MasterSheet!B:B, A269, MasterSheet!D:D, B269, MasterSheet!G:G, C269)</f>
        <v>1</v>
      </c>
      <c r="F269" s="55">
        <f t="shared" si="12"/>
        <v>82.6</v>
      </c>
      <c r="G269" s="62">
        <f>SUMIFS(MasterSheet!J:J, MasterSheet!B:B, A269, MasterSheet!D:D, B269, MasterSheet!G:G, C269)</f>
        <v>1</v>
      </c>
      <c r="H269" s="62">
        <f t="shared" si="13"/>
        <v>82.6</v>
      </c>
      <c r="I269" s="64">
        <f>SUMIFS(MasterSheet!K:K, MasterSheet!B:B, A269, MasterSheet!D:D, B269, MasterSheet!G:G, C269)</f>
        <v>0</v>
      </c>
      <c r="J269" s="64">
        <f t="shared" si="14"/>
        <v>0</v>
      </c>
      <c r="K269" s="6" t="str">
        <f>VLOOKUP(C269,MasterSheet!G:T,14,)</f>
        <v>BioLegend</v>
      </c>
      <c r="L269" s="6" t="str">
        <f>VLOOKUP(K269,Sheet1!A:C,3,)</f>
        <v>DOLLAR</v>
      </c>
      <c r="M269" s="6" t="str" cm="1">
        <f t="array" ref="M269">_xlfn.TEXTJOIN(", ", TRUE,
   _xlfn._xlws.FILTER(MasterSheet!O:O,
      (MasterSheet!B:B=A269) *
      (MasterSheet!D:D=B269) *
      (MasterSheet!G:G=C269) *
      (MasterSheet!J:J&gt;0)
   )
)</f>
        <v>ACTREC</v>
      </c>
      <c r="N269" s="6"/>
    </row>
    <row r="270" spans="1:14" x14ac:dyDescent="0.25">
      <c r="A270" s="6" t="str">
        <v>EED116107</v>
      </c>
      <c r="B270" s="7">
        <v>45821</v>
      </c>
      <c r="C270" s="6">
        <v>740124</v>
      </c>
      <c r="D270" s="6">
        <f>_xlfn.XLOOKUP(C270,MasterSheet!G:G,MasterSheet!E:E)</f>
        <v>82.6</v>
      </c>
      <c r="E270" s="55">
        <f>SUMIFS(MasterSheet!I:I, MasterSheet!B:B, A270, MasterSheet!D:D, B270, MasterSheet!G:G, C270)</f>
        <v>1</v>
      </c>
      <c r="F270" s="55">
        <f t="shared" si="12"/>
        <v>82.6</v>
      </c>
      <c r="G270" s="62">
        <f>SUMIFS(MasterSheet!J:J, MasterSheet!B:B, A270, MasterSheet!D:D, B270, MasterSheet!G:G, C270)</f>
        <v>1</v>
      </c>
      <c r="H270" s="62">
        <f t="shared" si="13"/>
        <v>82.6</v>
      </c>
      <c r="I270" s="64">
        <f>SUMIFS(MasterSheet!K:K, MasterSheet!B:B, A270, MasterSheet!D:D, B270, MasterSheet!G:G, C270)</f>
        <v>0</v>
      </c>
      <c r="J270" s="64">
        <f t="shared" si="14"/>
        <v>0</v>
      </c>
      <c r="K270" s="6" t="str">
        <f>VLOOKUP(C270,MasterSheet!G:T,14,)</f>
        <v>BioLegend</v>
      </c>
      <c r="L270" s="6" t="str">
        <f>VLOOKUP(K270,Sheet1!A:C,3,)</f>
        <v>DOLLAR</v>
      </c>
      <c r="M270" s="6" t="str" cm="1">
        <f t="array" ref="M270">_xlfn.TEXTJOIN(", ", TRUE,
   _xlfn._xlws.FILTER(MasterSheet!O:O,
      (MasterSheet!B:B=A270) *
      (MasterSheet!D:D=B270) *
      (MasterSheet!G:G=C270) *
      (MasterSheet!J:J&gt;0)
   )
)</f>
        <v>ACTREC</v>
      </c>
      <c r="N270" s="6"/>
    </row>
    <row r="271" spans="1:14" x14ac:dyDescent="0.25">
      <c r="A271" s="6" t="str">
        <v>EED116107</v>
      </c>
      <c r="B271" s="7">
        <v>45821</v>
      </c>
      <c r="C271" s="6">
        <v>740126</v>
      </c>
      <c r="D271" s="6">
        <f>_xlfn.XLOOKUP(C271,MasterSheet!G:G,MasterSheet!E:E)</f>
        <v>82.6</v>
      </c>
      <c r="E271" s="55">
        <f>SUMIFS(MasterSheet!I:I, MasterSheet!B:B, A271, MasterSheet!D:D, B271, MasterSheet!G:G, C271)</f>
        <v>1</v>
      </c>
      <c r="F271" s="55">
        <f t="shared" si="12"/>
        <v>82.6</v>
      </c>
      <c r="G271" s="62">
        <f>SUMIFS(MasterSheet!J:J, MasterSheet!B:B, A271, MasterSheet!D:D, B271, MasterSheet!G:G, C271)</f>
        <v>1</v>
      </c>
      <c r="H271" s="62">
        <f t="shared" si="13"/>
        <v>82.6</v>
      </c>
      <c r="I271" s="64">
        <f>SUMIFS(MasterSheet!K:K, MasterSheet!B:B, A271, MasterSheet!D:D, B271, MasterSheet!G:G, C271)</f>
        <v>0</v>
      </c>
      <c r="J271" s="64">
        <f t="shared" si="14"/>
        <v>0</v>
      </c>
      <c r="K271" s="6" t="str">
        <f>VLOOKUP(C271,MasterSheet!G:T,14,)</f>
        <v>BioLegend</v>
      </c>
      <c r="L271" s="6" t="str">
        <f>VLOOKUP(K271,Sheet1!A:C,3,)</f>
        <v>DOLLAR</v>
      </c>
      <c r="M271" s="6" t="str" cm="1">
        <f t="array" ref="M271">_xlfn.TEXTJOIN(", ", TRUE,
   _xlfn._xlws.FILTER(MasterSheet!O:O,
      (MasterSheet!B:B=A271) *
      (MasterSheet!D:D=B271) *
      (MasterSheet!G:G=C271) *
      (MasterSheet!J:J&gt;0)
   )
)</f>
        <v>ACTREC</v>
      </c>
      <c r="N271" s="6"/>
    </row>
    <row r="272" spans="1:14" x14ac:dyDescent="0.25">
      <c r="A272" s="6" t="str">
        <v>EED116107</v>
      </c>
      <c r="B272" s="7">
        <v>45821</v>
      </c>
      <c r="C272" s="6">
        <v>740129</v>
      </c>
      <c r="D272" s="6">
        <f>_xlfn.XLOOKUP(C272,MasterSheet!G:G,MasterSheet!E:E)</f>
        <v>82.6</v>
      </c>
      <c r="E272" s="55">
        <f>SUMIFS(MasterSheet!I:I, MasterSheet!B:B, A272, MasterSheet!D:D, B272, MasterSheet!G:G, C272)</f>
        <v>1</v>
      </c>
      <c r="F272" s="55">
        <f t="shared" si="12"/>
        <v>82.6</v>
      </c>
      <c r="G272" s="62">
        <f>SUMIFS(MasterSheet!J:J, MasterSheet!B:B, A272, MasterSheet!D:D, B272, MasterSheet!G:G, C272)</f>
        <v>1</v>
      </c>
      <c r="H272" s="62">
        <f t="shared" si="13"/>
        <v>82.6</v>
      </c>
      <c r="I272" s="64">
        <f>SUMIFS(MasterSheet!K:K, MasterSheet!B:B, A272, MasterSheet!D:D, B272, MasterSheet!G:G, C272)</f>
        <v>0</v>
      </c>
      <c r="J272" s="64">
        <f t="shared" si="14"/>
        <v>0</v>
      </c>
      <c r="K272" s="6" t="str">
        <f>VLOOKUP(C272,MasterSheet!G:T,14,)</f>
        <v>BioLegend</v>
      </c>
      <c r="L272" s="6" t="str">
        <f>VLOOKUP(K272,Sheet1!A:C,3,)</f>
        <v>DOLLAR</v>
      </c>
      <c r="M272" s="6" t="str" cm="1">
        <f t="array" ref="M272">_xlfn.TEXTJOIN(", ", TRUE,
   _xlfn._xlws.FILTER(MasterSheet!O:O,
      (MasterSheet!B:B=A272) *
      (MasterSheet!D:D=B272) *
      (MasterSheet!G:G=C272) *
      (MasterSheet!J:J&gt;0)
   )
)</f>
        <v>ACTREC</v>
      </c>
      <c r="N272" s="6"/>
    </row>
    <row r="273" spans="1:14" x14ac:dyDescent="0.25">
      <c r="A273" s="6" t="str">
        <v>EED116107</v>
      </c>
      <c r="B273" s="7">
        <v>45821</v>
      </c>
      <c r="C273" s="6">
        <v>740379</v>
      </c>
      <c r="D273" s="6">
        <f>_xlfn.XLOOKUP(C273,MasterSheet!G:G,MasterSheet!E:E)</f>
        <v>4.9000000000000004</v>
      </c>
      <c r="E273" s="55">
        <f>SUMIFS(MasterSheet!I:I, MasterSheet!B:B, A273, MasterSheet!D:D, B273, MasterSheet!G:G, C273)</f>
        <v>2</v>
      </c>
      <c r="F273" s="55">
        <f t="shared" si="12"/>
        <v>9.8000000000000007</v>
      </c>
      <c r="G273" s="62">
        <f>SUMIFS(MasterSheet!J:J, MasterSheet!B:B, A273, MasterSheet!D:D, B273, MasterSheet!G:G, C273)</f>
        <v>2</v>
      </c>
      <c r="H273" s="62">
        <f t="shared" si="13"/>
        <v>9.8000000000000007</v>
      </c>
      <c r="I273" s="64">
        <f>SUMIFS(MasterSheet!K:K, MasterSheet!B:B, A273, MasterSheet!D:D, B273, MasterSheet!G:G, C273)</f>
        <v>0</v>
      </c>
      <c r="J273" s="64">
        <f t="shared" si="14"/>
        <v>0</v>
      </c>
      <c r="K273" s="6" t="str">
        <f>VLOOKUP(C273,MasterSheet!G:T,14,)</f>
        <v>BioLegend</v>
      </c>
      <c r="L273" s="6" t="str">
        <f>VLOOKUP(K273,Sheet1!A:C,3,)</f>
        <v>DOLLAR</v>
      </c>
      <c r="M273" s="6" t="str" cm="1">
        <f t="array" ref="M273">_xlfn.TEXTJOIN(", ", TRUE,
   _xlfn._xlws.FILTER(MasterSheet!O:O,
      (MasterSheet!B:B=A273) *
      (MasterSheet!D:D=B273) *
      (MasterSheet!G:G=C273) *
      (MasterSheet!J:J&gt;0)
   )
)</f>
        <v>ACTREC</v>
      </c>
      <c r="N273" s="6"/>
    </row>
    <row r="274" spans="1:14" x14ac:dyDescent="0.25">
      <c r="A274" s="6" t="str">
        <v>EED116107</v>
      </c>
      <c r="B274" s="7">
        <v>45821</v>
      </c>
      <c r="C274" s="6">
        <v>740810</v>
      </c>
      <c r="D274" s="6">
        <f>_xlfn.XLOOKUP(C274,MasterSheet!G:G,MasterSheet!E:E)</f>
        <v>205.8</v>
      </c>
      <c r="E274" s="55">
        <f>SUMIFS(MasterSheet!I:I, MasterSheet!B:B, A274, MasterSheet!D:D, B274, MasterSheet!G:G, C274)</f>
        <v>1</v>
      </c>
      <c r="F274" s="55">
        <f t="shared" si="12"/>
        <v>205.8</v>
      </c>
      <c r="G274" s="62">
        <f>SUMIFS(MasterSheet!J:J, MasterSheet!B:B, A274, MasterSheet!D:D, B274, MasterSheet!G:G, C274)</f>
        <v>1</v>
      </c>
      <c r="H274" s="62">
        <f t="shared" si="13"/>
        <v>205.8</v>
      </c>
      <c r="I274" s="64">
        <f>SUMIFS(MasterSheet!K:K, MasterSheet!B:B, A274, MasterSheet!D:D, B274, MasterSheet!G:G, C274)</f>
        <v>0</v>
      </c>
      <c r="J274" s="64">
        <f t="shared" si="14"/>
        <v>0</v>
      </c>
      <c r="K274" s="6" t="str">
        <f>VLOOKUP(C274,MasterSheet!G:T,14,)</f>
        <v>BioLegend</v>
      </c>
      <c r="L274" s="6" t="str">
        <f>VLOOKUP(K274,Sheet1!A:C,3,)</f>
        <v>DOLLAR</v>
      </c>
      <c r="M274" s="6" t="str" cm="1">
        <f t="array" ref="M274">_xlfn.TEXTJOIN(", ", TRUE,
   _xlfn._xlws.FILTER(MasterSheet!O:O,
      (MasterSheet!B:B=A274) *
      (MasterSheet!D:D=B274) *
      (MasterSheet!G:G=C274) *
      (MasterSheet!J:J&gt;0)
   )
)</f>
        <v>ACTREC</v>
      </c>
      <c r="N274" s="6"/>
    </row>
    <row r="275" spans="1:14" x14ac:dyDescent="0.25">
      <c r="A275" s="6" t="str">
        <v>EED116107</v>
      </c>
      <c r="B275" s="7">
        <v>45821</v>
      </c>
      <c r="C275" s="6">
        <v>740811</v>
      </c>
      <c r="D275" s="6">
        <f>_xlfn.XLOOKUP(C275,MasterSheet!G:G,MasterSheet!E:E)</f>
        <v>41.3</v>
      </c>
      <c r="E275" s="55">
        <f>SUMIFS(MasterSheet!I:I, MasterSheet!B:B, A275, MasterSheet!D:D, B275, MasterSheet!G:G, C275)</f>
        <v>1</v>
      </c>
      <c r="F275" s="55">
        <f t="shared" si="12"/>
        <v>41.3</v>
      </c>
      <c r="G275" s="62">
        <f>SUMIFS(MasterSheet!J:J, MasterSheet!B:B, A275, MasterSheet!D:D, B275, MasterSheet!G:G, C275)</f>
        <v>1</v>
      </c>
      <c r="H275" s="62">
        <f t="shared" si="13"/>
        <v>41.3</v>
      </c>
      <c r="I275" s="64">
        <f>SUMIFS(MasterSheet!K:K, MasterSheet!B:B, A275, MasterSheet!D:D, B275, MasterSheet!G:G, C275)</f>
        <v>0</v>
      </c>
      <c r="J275" s="64">
        <f t="shared" si="14"/>
        <v>0</v>
      </c>
      <c r="K275" s="6" t="str">
        <f>VLOOKUP(C275,MasterSheet!G:T,14,)</f>
        <v>BioLegend</v>
      </c>
      <c r="L275" s="6" t="str">
        <f>VLOOKUP(K275,Sheet1!A:C,3,)</f>
        <v>DOLLAR</v>
      </c>
      <c r="M275" s="6" t="str" cm="1">
        <f t="array" ref="M275">_xlfn.TEXTJOIN(", ", TRUE,
   _xlfn._xlws.FILTER(MasterSheet!O:O,
      (MasterSheet!B:B=A275) *
      (MasterSheet!D:D=B275) *
      (MasterSheet!G:G=C275) *
      (MasterSheet!J:J&gt;0)
   )
)</f>
        <v>ACTREC</v>
      </c>
      <c r="N275" s="6"/>
    </row>
    <row r="276" spans="1:14" x14ac:dyDescent="0.25">
      <c r="A276" s="6" t="str">
        <v>EED116107</v>
      </c>
      <c r="B276" s="7">
        <v>45821</v>
      </c>
      <c r="C276" s="6">
        <v>740812</v>
      </c>
      <c r="D276" s="6">
        <f>_xlfn.XLOOKUP(C276,MasterSheet!G:G,MasterSheet!E:E)</f>
        <v>82.6</v>
      </c>
      <c r="E276" s="55">
        <f>SUMIFS(MasterSheet!I:I, MasterSheet!B:B, A276, MasterSheet!D:D, B276, MasterSheet!G:G, C276)</f>
        <v>1</v>
      </c>
      <c r="F276" s="55">
        <f t="shared" si="12"/>
        <v>82.6</v>
      </c>
      <c r="G276" s="62">
        <f>SUMIFS(MasterSheet!J:J, MasterSheet!B:B, A276, MasterSheet!D:D, B276, MasterSheet!G:G, C276)</f>
        <v>1</v>
      </c>
      <c r="H276" s="62">
        <f t="shared" si="13"/>
        <v>82.6</v>
      </c>
      <c r="I276" s="64">
        <f>SUMIFS(MasterSheet!K:K, MasterSheet!B:B, A276, MasterSheet!D:D, B276, MasterSheet!G:G, C276)</f>
        <v>0</v>
      </c>
      <c r="J276" s="64">
        <f t="shared" si="14"/>
        <v>0</v>
      </c>
      <c r="K276" s="6" t="str">
        <f>VLOOKUP(C276,MasterSheet!G:T,14,)</f>
        <v>BioLegend</v>
      </c>
      <c r="L276" s="6" t="str">
        <f>VLOOKUP(K276,Sheet1!A:C,3,)</f>
        <v>DOLLAR</v>
      </c>
      <c r="M276" s="6" t="str" cm="1">
        <f t="array" ref="M276">_xlfn.TEXTJOIN(", ", TRUE,
   _xlfn._xlws.FILTER(MasterSheet!O:O,
      (MasterSheet!B:B=A276) *
      (MasterSheet!D:D=B276) *
      (MasterSheet!G:G=C276) *
      (MasterSheet!J:J&gt;0)
   )
)</f>
        <v>ACTREC</v>
      </c>
      <c r="N276" s="6"/>
    </row>
    <row r="277" spans="1:14" x14ac:dyDescent="0.25">
      <c r="A277" s="6" t="str">
        <v>EED116107</v>
      </c>
      <c r="B277" s="7">
        <v>45821</v>
      </c>
      <c r="C277" s="6">
        <v>740986</v>
      </c>
      <c r="D277" s="6">
        <f>_xlfn.XLOOKUP(C277,MasterSheet!G:G,MasterSheet!E:E)</f>
        <v>205.8</v>
      </c>
      <c r="E277" s="55">
        <f>SUMIFS(MasterSheet!I:I, MasterSheet!B:B, A277, MasterSheet!D:D, B277, MasterSheet!G:G, C277)</f>
        <v>1</v>
      </c>
      <c r="F277" s="55">
        <f t="shared" si="12"/>
        <v>205.8</v>
      </c>
      <c r="G277" s="62">
        <f>SUMIFS(MasterSheet!J:J, MasterSheet!B:B, A277, MasterSheet!D:D, B277, MasterSheet!G:G, C277)</f>
        <v>1</v>
      </c>
      <c r="H277" s="62">
        <f t="shared" si="13"/>
        <v>205.8</v>
      </c>
      <c r="I277" s="64">
        <f>SUMIFS(MasterSheet!K:K, MasterSheet!B:B, A277, MasterSheet!D:D, B277, MasterSheet!G:G, C277)</f>
        <v>0</v>
      </c>
      <c r="J277" s="64">
        <f t="shared" si="14"/>
        <v>0</v>
      </c>
      <c r="K277" s="6" t="str">
        <f>VLOOKUP(C277,MasterSheet!G:T,14,)</f>
        <v>BioLegend</v>
      </c>
      <c r="L277" s="6" t="str">
        <f>VLOOKUP(K277,Sheet1!A:C,3,)</f>
        <v>DOLLAR</v>
      </c>
      <c r="M277" s="6" t="str" cm="1">
        <f t="array" ref="M277">_xlfn.TEXTJOIN(", ", TRUE,
   _xlfn._xlws.FILTER(MasterSheet!O:O,
      (MasterSheet!B:B=A277) *
      (MasterSheet!D:D=B277) *
      (MasterSheet!G:G=C277) *
      (MasterSheet!J:J&gt;0)
   )
)</f>
        <v>ACTREC</v>
      </c>
      <c r="N277" s="6"/>
    </row>
    <row r="278" spans="1:14" x14ac:dyDescent="0.25">
      <c r="A278" s="6" t="str">
        <v>EED116107</v>
      </c>
      <c r="B278" s="7">
        <v>45821</v>
      </c>
      <c r="C278" s="6">
        <v>740987</v>
      </c>
      <c r="D278" s="6">
        <f>_xlfn.XLOOKUP(C278,MasterSheet!G:G,MasterSheet!E:E)</f>
        <v>41.3</v>
      </c>
      <c r="E278" s="55">
        <f>SUMIFS(MasterSheet!I:I, MasterSheet!B:B, A278, MasterSheet!D:D, B278, MasterSheet!G:G, C278)</f>
        <v>1</v>
      </c>
      <c r="F278" s="55">
        <f t="shared" si="12"/>
        <v>41.3</v>
      </c>
      <c r="G278" s="62">
        <f>SUMIFS(MasterSheet!J:J, MasterSheet!B:B, A278, MasterSheet!D:D, B278, MasterSheet!G:G, C278)</f>
        <v>1</v>
      </c>
      <c r="H278" s="62">
        <f t="shared" si="13"/>
        <v>41.3</v>
      </c>
      <c r="I278" s="64">
        <f>SUMIFS(MasterSheet!K:K, MasterSheet!B:B, A278, MasterSheet!D:D, B278, MasterSheet!G:G, C278)</f>
        <v>0</v>
      </c>
      <c r="J278" s="64">
        <f t="shared" si="14"/>
        <v>0</v>
      </c>
      <c r="K278" s="6" t="str">
        <f>VLOOKUP(C278,MasterSheet!G:T,14,)</f>
        <v>BioLegend</v>
      </c>
      <c r="L278" s="6" t="str">
        <f>VLOOKUP(K278,Sheet1!A:C,3,)</f>
        <v>DOLLAR</v>
      </c>
      <c r="M278" s="6" t="str" cm="1">
        <f t="array" ref="M278">_xlfn.TEXTJOIN(", ", TRUE,
   _xlfn._xlws.FILTER(MasterSheet!O:O,
      (MasterSheet!B:B=A278) *
      (MasterSheet!D:D=B278) *
      (MasterSheet!G:G=C278) *
      (MasterSheet!J:J&gt;0)
   )
)</f>
        <v>ACTREC</v>
      </c>
      <c r="N278" s="6"/>
    </row>
    <row r="279" spans="1:14" x14ac:dyDescent="0.25">
      <c r="A279" s="6" t="str">
        <v>EED116107</v>
      </c>
      <c r="B279" s="7">
        <v>45821</v>
      </c>
      <c r="C279" s="6">
        <v>740989</v>
      </c>
      <c r="D279" s="6">
        <f>_xlfn.XLOOKUP(C279,MasterSheet!G:G,MasterSheet!E:E)</f>
        <v>82.6</v>
      </c>
      <c r="E279" s="55">
        <f>SUMIFS(MasterSheet!I:I, MasterSheet!B:B, A279, MasterSheet!D:D, B279, MasterSheet!G:G, C279)</f>
        <v>1</v>
      </c>
      <c r="F279" s="55">
        <f t="shared" si="12"/>
        <v>82.6</v>
      </c>
      <c r="G279" s="62">
        <f>SUMIFS(MasterSheet!J:J, MasterSheet!B:B, A279, MasterSheet!D:D, B279, MasterSheet!G:G, C279)</f>
        <v>1</v>
      </c>
      <c r="H279" s="62">
        <f t="shared" si="13"/>
        <v>82.6</v>
      </c>
      <c r="I279" s="64">
        <f>SUMIFS(MasterSheet!K:K, MasterSheet!B:B, A279, MasterSheet!D:D, B279, MasterSheet!G:G, C279)</f>
        <v>0</v>
      </c>
      <c r="J279" s="64">
        <f t="shared" si="14"/>
        <v>0</v>
      </c>
      <c r="K279" s="6" t="str">
        <f>VLOOKUP(C279,MasterSheet!G:T,14,)</f>
        <v>BioLegend</v>
      </c>
      <c r="L279" s="6" t="str">
        <f>VLOOKUP(K279,Sheet1!A:C,3,)</f>
        <v>DOLLAR</v>
      </c>
      <c r="M279" s="6" t="str" cm="1">
        <f t="array" ref="M279">_xlfn.TEXTJOIN(", ", TRUE,
   _xlfn._xlws.FILTER(MasterSheet!O:O,
      (MasterSheet!B:B=A279) *
      (MasterSheet!D:D=B279) *
      (MasterSheet!G:G=C279) *
      (MasterSheet!J:J&gt;0)
   )
)</f>
        <v>ACTREC</v>
      </c>
      <c r="N279" s="6"/>
    </row>
    <row r="280" spans="1:14" x14ac:dyDescent="0.25">
      <c r="A280" s="6" t="str">
        <v>EED116107</v>
      </c>
      <c r="B280" s="7">
        <v>45821</v>
      </c>
      <c r="C280" s="6">
        <v>740994</v>
      </c>
      <c r="D280" s="6">
        <f>_xlfn.XLOOKUP(C280,MasterSheet!G:G,MasterSheet!E:E)</f>
        <v>82.6</v>
      </c>
      <c r="E280" s="55">
        <f>SUMIFS(MasterSheet!I:I, MasterSheet!B:B, A280, MasterSheet!D:D, B280, MasterSheet!G:G, C280)</f>
        <v>1</v>
      </c>
      <c r="F280" s="55">
        <f t="shared" si="12"/>
        <v>82.6</v>
      </c>
      <c r="G280" s="62">
        <f>SUMIFS(MasterSheet!J:J, MasterSheet!B:B, A280, MasterSheet!D:D, B280, MasterSheet!G:G, C280)</f>
        <v>1</v>
      </c>
      <c r="H280" s="62">
        <f t="shared" si="13"/>
        <v>82.6</v>
      </c>
      <c r="I280" s="64">
        <f>SUMIFS(MasterSheet!K:K, MasterSheet!B:B, A280, MasterSheet!D:D, B280, MasterSheet!G:G, C280)</f>
        <v>0</v>
      </c>
      <c r="J280" s="64">
        <f t="shared" si="14"/>
        <v>0</v>
      </c>
      <c r="K280" s="6" t="str">
        <f>VLOOKUP(C280,MasterSheet!G:T,14,)</f>
        <v>BioLegend</v>
      </c>
      <c r="L280" s="6" t="str">
        <f>VLOOKUP(K280,Sheet1!A:C,3,)</f>
        <v>DOLLAR</v>
      </c>
      <c r="M280" s="6" t="str" cm="1">
        <f t="array" ref="M280">_xlfn.TEXTJOIN(", ", TRUE,
   _xlfn._xlws.FILTER(MasterSheet!O:O,
      (MasterSheet!B:B=A280) *
      (MasterSheet!D:D=B280) *
      (MasterSheet!G:G=C280) *
      (MasterSheet!J:J&gt;0)
   )
)</f>
        <v>ACTREC</v>
      </c>
      <c r="N280" s="6"/>
    </row>
    <row r="281" spans="1:14" x14ac:dyDescent="0.25">
      <c r="A281" s="6" t="str">
        <v>EED116107</v>
      </c>
      <c r="B281" s="7">
        <v>45821</v>
      </c>
      <c r="C281" s="6">
        <v>740995</v>
      </c>
      <c r="D281" s="6">
        <f>_xlfn.XLOOKUP(C281,MasterSheet!G:G,MasterSheet!E:E)</f>
        <v>82.6</v>
      </c>
      <c r="E281" s="55">
        <f>SUMIFS(MasterSheet!I:I, MasterSheet!B:B, A281, MasterSheet!D:D, B281, MasterSheet!G:G, C281)</f>
        <v>1</v>
      </c>
      <c r="F281" s="55">
        <f t="shared" si="12"/>
        <v>82.6</v>
      </c>
      <c r="G281" s="62">
        <f>SUMIFS(MasterSheet!J:J, MasterSheet!B:B, A281, MasterSheet!D:D, B281, MasterSheet!G:G, C281)</f>
        <v>1</v>
      </c>
      <c r="H281" s="62">
        <f t="shared" si="13"/>
        <v>82.6</v>
      </c>
      <c r="I281" s="64">
        <f>SUMIFS(MasterSheet!K:K, MasterSheet!B:B, A281, MasterSheet!D:D, B281, MasterSheet!G:G, C281)</f>
        <v>0</v>
      </c>
      <c r="J281" s="64">
        <f t="shared" si="14"/>
        <v>0</v>
      </c>
      <c r="K281" s="6" t="str">
        <f>VLOOKUP(C281,MasterSheet!G:T,14,)</f>
        <v>BioLegend</v>
      </c>
      <c r="L281" s="6" t="str">
        <f>VLOOKUP(K281,Sheet1!A:C,3,)</f>
        <v>DOLLAR</v>
      </c>
      <c r="M281" s="6" t="str" cm="1">
        <f t="array" ref="M281">_xlfn.TEXTJOIN(", ", TRUE,
   _xlfn._xlws.FILTER(MasterSheet!O:O,
      (MasterSheet!B:B=A281) *
      (MasterSheet!D:D=B281) *
      (MasterSheet!G:G=C281) *
      (MasterSheet!J:J&gt;0)
   )
)</f>
        <v>ACTREC</v>
      </c>
      <c r="N281" s="6"/>
    </row>
    <row r="282" spans="1:14" x14ac:dyDescent="0.25">
      <c r="A282" s="6" t="str">
        <v>EED116107</v>
      </c>
      <c r="B282" s="7">
        <v>45821</v>
      </c>
      <c r="C282" s="6">
        <v>741053</v>
      </c>
      <c r="D282" s="6">
        <f>_xlfn.XLOOKUP(C282,MasterSheet!G:G,MasterSheet!E:E)</f>
        <v>763.1</v>
      </c>
      <c r="E282" s="55">
        <f>SUMIFS(MasterSheet!I:I, MasterSheet!B:B, A282, MasterSheet!D:D, B282, MasterSheet!G:G, C282)</f>
        <v>1</v>
      </c>
      <c r="F282" s="55">
        <f t="shared" si="12"/>
        <v>763.1</v>
      </c>
      <c r="G282" s="62">
        <f>SUMIFS(MasterSheet!J:J, MasterSheet!B:B, A282, MasterSheet!D:D, B282, MasterSheet!G:G, C282)</f>
        <v>1</v>
      </c>
      <c r="H282" s="62">
        <f t="shared" si="13"/>
        <v>763.1</v>
      </c>
      <c r="I282" s="64">
        <f>SUMIFS(MasterSheet!K:K, MasterSheet!B:B, A282, MasterSheet!D:D, B282, MasterSheet!G:G, C282)</f>
        <v>0</v>
      </c>
      <c r="J282" s="64">
        <f t="shared" si="14"/>
        <v>0</v>
      </c>
      <c r="K282" s="6" t="str">
        <f>VLOOKUP(C282,MasterSheet!G:T,14,)</f>
        <v>BioLegend</v>
      </c>
      <c r="L282" s="6" t="str">
        <f>VLOOKUP(K282,Sheet1!A:C,3,)</f>
        <v>DOLLAR</v>
      </c>
      <c r="M282" s="6" t="str" cm="1">
        <f t="array" ref="M282">_xlfn.TEXTJOIN(", ", TRUE,
   _xlfn._xlws.FILTER(MasterSheet!O:O,
      (MasterSheet!B:B=A282) *
      (MasterSheet!D:D=B282) *
      (MasterSheet!G:G=C282) *
      (MasterSheet!J:J&gt;0)
   )
)</f>
        <v>ICGEB</v>
      </c>
      <c r="N282" s="6"/>
    </row>
    <row r="283" spans="1:14" x14ac:dyDescent="0.25">
      <c r="A283" s="6" t="str">
        <v>EED116107</v>
      </c>
      <c r="B283" s="7">
        <v>45821</v>
      </c>
      <c r="C283" s="6">
        <v>741146</v>
      </c>
      <c r="D283" s="6">
        <f>_xlfn.XLOOKUP(C283,MasterSheet!G:G,MasterSheet!E:E)</f>
        <v>82.6</v>
      </c>
      <c r="E283" s="55">
        <f>SUMIFS(MasterSheet!I:I, MasterSheet!B:B, A283, MasterSheet!D:D, B283, MasterSheet!G:G, C283)</f>
        <v>1</v>
      </c>
      <c r="F283" s="55">
        <f t="shared" si="12"/>
        <v>82.6</v>
      </c>
      <c r="G283" s="62">
        <f>SUMIFS(MasterSheet!J:J, MasterSheet!B:B, A283, MasterSheet!D:D, B283, MasterSheet!G:G, C283)</f>
        <v>1</v>
      </c>
      <c r="H283" s="62">
        <f t="shared" si="13"/>
        <v>82.6</v>
      </c>
      <c r="I283" s="64">
        <f>SUMIFS(MasterSheet!K:K, MasterSheet!B:B, A283, MasterSheet!D:D, B283, MasterSheet!G:G, C283)</f>
        <v>0</v>
      </c>
      <c r="J283" s="64">
        <f t="shared" si="14"/>
        <v>0</v>
      </c>
      <c r="K283" s="6" t="str">
        <f>VLOOKUP(C283,MasterSheet!G:T,14,)</f>
        <v>BioLegend</v>
      </c>
      <c r="L283" s="6" t="str">
        <f>VLOOKUP(K283,Sheet1!A:C,3,)</f>
        <v>DOLLAR</v>
      </c>
      <c r="M283" s="6" t="str" cm="1">
        <f t="array" ref="M283">_xlfn.TEXTJOIN(", ", TRUE,
   _xlfn._xlws.FILTER(MasterSheet!O:O,
      (MasterSheet!B:B=A283) *
      (MasterSheet!D:D=B283) *
      (MasterSheet!G:G=C283) *
      (MasterSheet!J:J&gt;0)
   )
)</f>
        <v>ACTREC</v>
      </c>
      <c r="N283" s="6"/>
    </row>
    <row r="284" spans="1:14" x14ac:dyDescent="0.25">
      <c r="A284" s="6" t="str">
        <v>EED116107</v>
      </c>
      <c r="B284" s="7">
        <v>45821</v>
      </c>
      <c r="C284" s="6">
        <v>805002</v>
      </c>
      <c r="D284" s="6">
        <f>_xlfn.XLOOKUP(C284,MasterSheet!G:G,MasterSheet!E:E)</f>
        <v>5</v>
      </c>
      <c r="E284" s="55">
        <f>SUMIFS(MasterSheet!I:I, MasterSheet!B:B, A284, MasterSheet!D:D, B284, MasterSheet!G:G, C284)</f>
        <v>1</v>
      </c>
      <c r="F284" s="55">
        <f t="shared" si="12"/>
        <v>5</v>
      </c>
      <c r="G284" s="62">
        <f>SUMIFS(MasterSheet!J:J, MasterSheet!B:B, A284, MasterSheet!D:D, B284, MasterSheet!G:G, C284)</f>
        <v>0</v>
      </c>
      <c r="H284" s="62">
        <f t="shared" si="13"/>
        <v>0</v>
      </c>
      <c r="I284" s="64">
        <f>SUMIFS(MasterSheet!K:K, MasterSheet!B:B, A284, MasterSheet!D:D, B284, MasterSheet!G:G, C284)</f>
        <v>1</v>
      </c>
      <c r="J284" s="64">
        <f t="shared" si="14"/>
        <v>5</v>
      </c>
      <c r="K284" s="6" t="str">
        <f>VLOOKUP(C284,MasterSheet!G:T,14,)</f>
        <v>BioLegend</v>
      </c>
      <c r="L284" s="6" t="str">
        <f>VLOOKUP(K284,Sheet1!A:C,3,)</f>
        <v>DOLLAR</v>
      </c>
      <c r="M284" s="6" t="e" cm="1" vm="1">
        <f t="array" ref="M284">_xlfn.TEXTJOIN(", ", TRUE,
   _xlfn._xlws.FILTER(MasterSheet!O:O,
      (MasterSheet!B:B=A284) *
      (MasterSheet!D:D=B284) *
      (MasterSheet!G:G=C284) *
      (MasterSheet!J:J&gt;0)
   )
)</f>
        <v>#VALUE!</v>
      </c>
      <c r="N284" s="6"/>
    </row>
    <row r="285" spans="1:14" x14ac:dyDescent="0.25">
      <c r="A285" s="6" t="str">
        <v>EED116107</v>
      </c>
      <c r="B285" s="7">
        <v>45821</v>
      </c>
      <c r="C285" s="6">
        <v>853318</v>
      </c>
      <c r="D285" s="6">
        <f>_xlfn.XLOOKUP(C285,MasterSheet!G:G,MasterSheet!E:E)</f>
        <v>297.5</v>
      </c>
      <c r="E285" s="55">
        <f>SUMIFS(MasterSheet!I:I, MasterSheet!B:B, A285, MasterSheet!D:D, B285, MasterSheet!G:G, C285)</f>
        <v>1</v>
      </c>
      <c r="F285" s="55">
        <f t="shared" si="12"/>
        <v>297.5</v>
      </c>
      <c r="G285" s="62">
        <f>SUMIFS(MasterSheet!J:J, MasterSheet!B:B, A285, MasterSheet!D:D, B285, MasterSheet!G:G, C285)</f>
        <v>1</v>
      </c>
      <c r="H285" s="62">
        <f t="shared" si="13"/>
        <v>297.5</v>
      </c>
      <c r="I285" s="64">
        <f>SUMIFS(MasterSheet!K:K, MasterSheet!B:B, A285, MasterSheet!D:D, B285, MasterSheet!G:G, C285)</f>
        <v>0</v>
      </c>
      <c r="J285" s="64">
        <f t="shared" si="14"/>
        <v>0</v>
      </c>
      <c r="K285" s="6" t="str">
        <f>VLOOKUP(C285,MasterSheet!G:T,14,)</f>
        <v>BioLegend</v>
      </c>
      <c r="L285" s="6" t="str">
        <f>VLOOKUP(K285,Sheet1!A:C,3,)</f>
        <v>DOLLAR</v>
      </c>
      <c r="M285" s="6" t="str" cm="1">
        <f t="array" ref="M285">_xlfn.TEXTJOIN(", ", TRUE,
   _xlfn._xlws.FILTER(MasterSheet!O:O,
      (MasterSheet!B:B=A285) *
      (MasterSheet!D:D=B285) *
      (MasterSheet!G:G=C285) *
      (MasterSheet!J:J&gt;0)
   )
)</f>
        <v>BIONOVA</v>
      </c>
      <c r="N285" s="6"/>
    </row>
    <row r="286" spans="1:14" x14ac:dyDescent="0.25">
      <c r="A286" s="6" t="str">
        <v>EED116209</v>
      </c>
      <c r="B286" s="7">
        <v>45824</v>
      </c>
      <c r="C286" s="6">
        <v>100203</v>
      </c>
      <c r="D286" s="6">
        <f>_xlfn.XLOOKUP(C286,MasterSheet!G:G,MasterSheet!E:E)</f>
        <v>21.6</v>
      </c>
      <c r="E286" s="55">
        <f>SUMIFS(MasterSheet!I:I, MasterSheet!B:B, A286, MasterSheet!D:D, B286, MasterSheet!G:G, C286)</f>
        <v>1</v>
      </c>
      <c r="F286" s="55">
        <f t="shared" si="12"/>
        <v>21.6</v>
      </c>
      <c r="G286" s="62">
        <f>SUMIFS(MasterSheet!J:J, MasterSheet!B:B, A286, MasterSheet!D:D, B286, MasterSheet!G:G, C286)</f>
        <v>1</v>
      </c>
      <c r="H286" s="62">
        <f t="shared" si="13"/>
        <v>21.6</v>
      </c>
      <c r="I286" s="64">
        <f>SUMIFS(MasterSheet!K:K, MasterSheet!B:B, A286, MasterSheet!D:D, B286, MasterSheet!G:G, C286)</f>
        <v>0</v>
      </c>
      <c r="J286" s="64">
        <f t="shared" si="14"/>
        <v>0</v>
      </c>
      <c r="K286" s="6" t="str">
        <f>VLOOKUP(C286,MasterSheet!G:T,14,)</f>
        <v>BioLegend</v>
      </c>
      <c r="L286" s="6" t="str">
        <f>VLOOKUP(K286,Sheet1!A:C,3,)</f>
        <v>DOLLAR</v>
      </c>
      <c r="M286" s="6" t="str" cm="1">
        <f t="array" ref="M286">_xlfn.TEXTJOIN(", ", TRUE,
   _xlfn._xlws.FILTER(MasterSheet!O:O,
      (MasterSheet!B:B=A286) *
      (MasterSheet!D:D=B286) *
      (MasterSheet!G:G=C286) *
      (MasterSheet!J:J&gt;0)
   )
)</f>
        <v>Imtech</v>
      </c>
      <c r="N286" s="6"/>
    </row>
    <row r="287" spans="1:14" x14ac:dyDescent="0.25">
      <c r="A287" s="6" t="str">
        <v>EED116209</v>
      </c>
      <c r="B287" s="7">
        <v>45824</v>
      </c>
      <c r="C287" s="6">
        <v>100216</v>
      </c>
      <c r="D287" s="6">
        <f>_xlfn.XLOOKUP(C287,MasterSheet!G:G,MasterSheet!E:E)</f>
        <v>129</v>
      </c>
      <c r="E287" s="55">
        <f>SUMIFS(MasterSheet!I:I, MasterSheet!B:B, A287, MasterSheet!D:D, B287, MasterSheet!G:G, C287)</f>
        <v>2</v>
      </c>
      <c r="F287" s="55">
        <f t="shared" si="12"/>
        <v>258</v>
      </c>
      <c r="G287" s="62">
        <f>SUMIFS(MasterSheet!J:J, MasterSheet!B:B, A287, MasterSheet!D:D, B287, MasterSheet!G:G, C287)</f>
        <v>2</v>
      </c>
      <c r="H287" s="62">
        <f t="shared" si="13"/>
        <v>258</v>
      </c>
      <c r="I287" s="64">
        <f>SUMIFS(MasterSheet!K:K, MasterSheet!B:B, A287, MasterSheet!D:D, B287, MasterSheet!G:G, C287)</f>
        <v>0</v>
      </c>
      <c r="J287" s="64">
        <f t="shared" si="14"/>
        <v>0</v>
      </c>
      <c r="K287" s="6" t="str">
        <f>VLOOKUP(C287,MasterSheet!G:T,14,)</f>
        <v>BioLegend</v>
      </c>
      <c r="L287" s="6" t="str">
        <f>VLOOKUP(K287,Sheet1!A:C,3,)</f>
        <v>DOLLAR</v>
      </c>
      <c r="M287" s="6" t="str" cm="1">
        <f t="array" ref="M287">_xlfn.TEXTJOIN(", ", TRUE,
   _xlfn._xlws.FILTER(MasterSheet!O:O,
      (MasterSheet!B:B=A287) *
      (MasterSheet!D:D=B287) *
      (MasterSheet!G:G=C287) *
      (MasterSheet!J:J&gt;0)
   )
)</f>
        <v>Micro Vapi</v>
      </c>
      <c r="N287" s="6"/>
    </row>
    <row r="288" spans="1:14" x14ac:dyDescent="0.25">
      <c r="A288" s="6" t="str">
        <v>EED116209</v>
      </c>
      <c r="B288" s="7">
        <v>45824</v>
      </c>
      <c r="C288" s="6">
        <v>100458</v>
      </c>
      <c r="D288" s="6">
        <f>_xlfn.XLOOKUP(C288,MasterSheet!G:G,MasterSheet!E:E)</f>
        <v>844.8</v>
      </c>
      <c r="E288" s="55">
        <f>SUMIFS(MasterSheet!I:I, MasterSheet!B:B, A288, MasterSheet!D:D, B288, MasterSheet!G:G, C288)</f>
        <v>1</v>
      </c>
      <c r="F288" s="55">
        <f t="shared" si="12"/>
        <v>844.8</v>
      </c>
      <c r="G288" s="62">
        <f>SUMIFS(MasterSheet!J:J, MasterSheet!B:B, A288, MasterSheet!D:D, B288, MasterSheet!G:G, C288)</f>
        <v>1</v>
      </c>
      <c r="H288" s="62">
        <f t="shared" si="13"/>
        <v>844.8</v>
      </c>
      <c r="I288" s="64">
        <f>SUMIFS(MasterSheet!K:K, MasterSheet!B:B, A288, MasterSheet!D:D, B288, MasterSheet!G:G, C288)</f>
        <v>0</v>
      </c>
      <c r="J288" s="64">
        <f t="shared" si="14"/>
        <v>0</v>
      </c>
      <c r="K288" s="6" t="str">
        <f>VLOOKUP(C288,MasterSheet!G:T,14,)</f>
        <v>BioLegend</v>
      </c>
      <c r="L288" s="6" t="str">
        <f>VLOOKUP(K288,Sheet1!A:C,3,)</f>
        <v>DOLLAR</v>
      </c>
      <c r="M288" s="6" t="str" cm="1">
        <f t="array" ref="M288">_xlfn.TEXTJOIN(", ", TRUE,
   _xlfn._xlws.FILTER(MasterSheet!O:O,
      (MasterSheet!B:B=A288) *
      (MasterSheet!D:D=B288) *
      (MasterSheet!G:G=C288) *
      (MasterSheet!J:J&gt;0)
   )
)</f>
        <v>RCB</v>
      </c>
      <c r="N288" s="6"/>
    </row>
    <row r="289" spans="1:14" x14ac:dyDescent="0.25">
      <c r="A289" s="6" t="str">
        <v>EED116209</v>
      </c>
      <c r="B289" s="7">
        <v>45824</v>
      </c>
      <c r="C289" s="6">
        <v>100536</v>
      </c>
      <c r="D289" s="6">
        <f>_xlfn.XLOOKUP(C289,MasterSheet!G:G,MasterSheet!E:E)</f>
        <v>129</v>
      </c>
      <c r="E289" s="55">
        <f>SUMIFS(MasterSheet!I:I, MasterSheet!B:B, A289, MasterSheet!D:D, B289, MasterSheet!G:G, C289)</f>
        <v>2</v>
      </c>
      <c r="F289" s="55">
        <f t="shared" si="12"/>
        <v>258</v>
      </c>
      <c r="G289" s="62">
        <f>SUMIFS(MasterSheet!J:J, MasterSheet!B:B, A289, MasterSheet!D:D, B289, MasterSheet!G:G, C289)</f>
        <v>2</v>
      </c>
      <c r="H289" s="62">
        <f t="shared" si="13"/>
        <v>258</v>
      </c>
      <c r="I289" s="64">
        <f>SUMIFS(MasterSheet!K:K, MasterSheet!B:B, A289, MasterSheet!D:D, B289, MasterSheet!G:G, C289)</f>
        <v>0</v>
      </c>
      <c r="J289" s="64">
        <f t="shared" si="14"/>
        <v>0</v>
      </c>
      <c r="K289" s="6" t="str">
        <f>VLOOKUP(C289,MasterSheet!G:T,14,)</f>
        <v>BioLegend</v>
      </c>
      <c r="L289" s="6" t="str">
        <f>VLOOKUP(K289,Sheet1!A:C,3,)</f>
        <v>DOLLAR</v>
      </c>
      <c r="M289" s="6" t="str" cm="1">
        <f t="array" ref="M289">_xlfn.TEXTJOIN(", ", TRUE,
   _xlfn._xlws.FILTER(MasterSheet!O:O,
      (MasterSheet!B:B=A289) *
      (MasterSheet!D:D=B289) *
      (MasterSheet!G:G=C289) *
      (MasterSheet!J:J&gt;0)
   )
)</f>
        <v>Micro Vapi</v>
      </c>
      <c r="N289" s="6"/>
    </row>
    <row r="290" spans="1:14" x14ac:dyDescent="0.25">
      <c r="A290" s="6" t="str">
        <v>EED116209</v>
      </c>
      <c r="B290" s="7">
        <v>45824</v>
      </c>
      <c r="C290" s="6">
        <v>100540</v>
      </c>
      <c r="D290" s="6">
        <f>_xlfn.XLOOKUP(C290,MasterSheet!G:G,MasterSheet!E:E)</f>
        <v>169.8</v>
      </c>
      <c r="E290" s="55">
        <f>SUMIFS(MasterSheet!I:I, MasterSheet!B:B, A290, MasterSheet!D:D, B290, MasterSheet!G:G, C290)</f>
        <v>2</v>
      </c>
      <c r="F290" s="55">
        <f t="shared" si="12"/>
        <v>339.6</v>
      </c>
      <c r="G290" s="62">
        <f>SUMIFS(MasterSheet!J:J, MasterSheet!B:B, A290, MasterSheet!D:D, B290, MasterSheet!G:G, C290)</f>
        <v>2</v>
      </c>
      <c r="H290" s="62">
        <f t="shared" si="13"/>
        <v>339.6</v>
      </c>
      <c r="I290" s="64">
        <f>SUMIFS(MasterSheet!K:K, MasterSheet!B:B, A290, MasterSheet!D:D, B290, MasterSheet!G:G, C290)</f>
        <v>0</v>
      </c>
      <c r="J290" s="64">
        <f t="shared" si="14"/>
        <v>0</v>
      </c>
      <c r="K290" s="6" t="str">
        <f>VLOOKUP(C290,MasterSheet!G:T,14,)</f>
        <v>BioLegend</v>
      </c>
      <c r="L290" s="6" t="str">
        <f>VLOOKUP(K290,Sheet1!A:C,3,)</f>
        <v>DOLLAR</v>
      </c>
      <c r="M290" s="6" t="str" cm="1">
        <f t="array" ref="M290">_xlfn.TEXTJOIN(", ", TRUE,
   _xlfn._xlws.FILTER(MasterSheet!O:O,
      (MasterSheet!B:B=A290) *
      (MasterSheet!D:D=B290) *
      (MasterSheet!G:G=C290) *
      (MasterSheet!J:J&gt;0)
   )
)</f>
        <v>Micro Vapi</v>
      </c>
      <c r="N290" s="6"/>
    </row>
    <row r="291" spans="1:14" x14ac:dyDescent="0.25">
      <c r="A291" s="6" t="str">
        <v>EED116209</v>
      </c>
      <c r="B291" s="7">
        <v>45824</v>
      </c>
      <c r="C291" s="6">
        <v>100708</v>
      </c>
      <c r="D291" s="6">
        <f>_xlfn.XLOOKUP(C291,MasterSheet!G:G,MasterSheet!E:E)</f>
        <v>64.2</v>
      </c>
      <c r="E291" s="55">
        <f>SUMIFS(MasterSheet!I:I, MasterSheet!B:B, A291, MasterSheet!D:D, B291, MasterSheet!G:G, C291)</f>
        <v>1</v>
      </c>
      <c r="F291" s="55">
        <f t="shared" si="12"/>
        <v>64.2</v>
      </c>
      <c r="G291" s="62">
        <f>SUMIFS(MasterSheet!J:J, MasterSheet!B:B, A291, MasterSheet!D:D, B291, MasterSheet!G:G, C291)</f>
        <v>1</v>
      </c>
      <c r="H291" s="62">
        <f t="shared" si="13"/>
        <v>64.2</v>
      </c>
      <c r="I291" s="64">
        <f>SUMIFS(MasterSheet!K:K, MasterSheet!B:B, A291, MasterSheet!D:D, B291, MasterSheet!G:G, C291)</f>
        <v>0</v>
      </c>
      <c r="J291" s="64">
        <f t="shared" si="14"/>
        <v>0</v>
      </c>
      <c r="K291" s="6" t="str">
        <f>VLOOKUP(C291,MasterSheet!G:T,14,)</f>
        <v>BioLegend</v>
      </c>
      <c r="L291" s="6" t="str">
        <f>VLOOKUP(K291,Sheet1!A:C,3,)</f>
        <v>DOLLAR</v>
      </c>
      <c r="M291" s="6" t="str" cm="1">
        <f t="array" ref="M291">_xlfn.TEXTJOIN(", ", TRUE,
   _xlfn._xlws.FILTER(MasterSheet!O:O,
      (MasterSheet!B:B=A291) *
      (MasterSheet!D:D=B291) *
      (MasterSheet!G:G=C291) *
      (MasterSheet!J:J&gt;0)
   )
)</f>
        <v>Imtech</v>
      </c>
      <c r="N291" s="6"/>
    </row>
    <row r="292" spans="1:14" x14ac:dyDescent="0.25">
      <c r="A292" s="6" t="str">
        <v>EED116209</v>
      </c>
      <c r="B292" s="7">
        <v>45824</v>
      </c>
      <c r="C292" s="6">
        <v>100764</v>
      </c>
      <c r="D292" s="6">
        <f>_xlfn.XLOOKUP(C292,MasterSheet!G:G,MasterSheet!E:E)</f>
        <v>844.8</v>
      </c>
      <c r="E292" s="55">
        <f>SUMIFS(MasterSheet!I:I, MasterSheet!B:B, A292, MasterSheet!D:D, B292, MasterSheet!G:G, C292)</f>
        <v>1</v>
      </c>
      <c r="F292" s="55">
        <f t="shared" si="12"/>
        <v>844.8</v>
      </c>
      <c r="G292" s="62">
        <f>SUMIFS(MasterSheet!J:J, MasterSheet!B:B, A292, MasterSheet!D:D, B292, MasterSheet!G:G, C292)</f>
        <v>1</v>
      </c>
      <c r="H292" s="62">
        <f t="shared" si="13"/>
        <v>844.8</v>
      </c>
      <c r="I292" s="64">
        <f>SUMIFS(MasterSheet!K:K, MasterSheet!B:B, A292, MasterSheet!D:D, B292, MasterSheet!G:G, C292)</f>
        <v>0</v>
      </c>
      <c r="J292" s="64">
        <f t="shared" si="14"/>
        <v>0</v>
      </c>
      <c r="K292" s="6" t="str">
        <f>VLOOKUP(C292,MasterSheet!G:T,14,)</f>
        <v>BioLegend</v>
      </c>
      <c r="L292" s="6" t="str">
        <f>VLOOKUP(K292,Sheet1!A:C,3,)</f>
        <v>DOLLAR</v>
      </c>
      <c r="M292" s="6" t="str" cm="1">
        <f t="array" ref="M292">_xlfn.TEXTJOIN(", ", TRUE,
   _xlfn._xlws.FILTER(MasterSheet!O:O,
      (MasterSheet!B:B=A292) *
      (MasterSheet!D:D=B292) *
      (MasterSheet!G:G=C292) *
      (MasterSheet!J:J&gt;0)
   )
)</f>
        <v>RCB</v>
      </c>
      <c r="N292" s="6"/>
    </row>
    <row r="293" spans="1:14" x14ac:dyDescent="0.25">
      <c r="A293" s="6" t="str">
        <v>EED116209</v>
      </c>
      <c r="B293" s="7">
        <v>45824</v>
      </c>
      <c r="C293" s="6">
        <v>102702</v>
      </c>
      <c r="D293" s="6">
        <f>_xlfn.XLOOKUP(C293,MasterSheet!G:G,MasterSheet!E:E)</f>
        <v>165.6</v>
      </c>
      <c r="E293" s="55">
        <f>SUMIFS(MasterSheet!I:I, MasterSheet!B:B, A293, MasterSheet!D:D, B293, MasterSheet!G:G, C293)</f>
        <v>2</v>
      </c>
      <c r="F293" s="55">
        <f t="shared" si="12"/>
        <v>331.2</v>
      </c>
      <c r="G293" s="62">
        <f>SUMIFS(MasterSheet!J:J, MasterSheet!B:B, A293, MasterSheet!D:D, B293, MasterSheet!G:G, C293)</f>
        <v>2</v>
      </c>
      <c r="H293" s="62">
        <f t="shared" si="13"/>
        <v>331.2</v>
      </c>
      <c r="I293" s="64">
        <f>SUMIFS(MasterSheet!K:K, MasterSheet!B:B, A293, MasterSheet!D:D, B293, MasterSheet!G:G, C293)</f>
        <v>0</v>
      </c>
      <c r="J293" s="64">
        <f t="shared" si="14"/>
        <v>0</v>
      </c>
      <c r="K293" s="6" t="str">
        <f>VLOOKUP(C293,MasterSheet!G:T,14,)</f>
        <v>BioLegend</v>
      </c>
      <c r="L293" s="6" t="str">
        <f>VLOOKUP(K293,Sheet1!A:C,3,)</f>
        <v>DOLLAR</v>
      </c>
      <c r="M293" s="6" t="str" cm="1">
        <f t="array" ref="M293">_xlfn.TEXTJOIN(", ", TRUE,
   _xlfn._xlws.FILTER(MasterSheet!O:O,
      (MasterSheet!B:B=A293) *
      (MasterSheet!D:D=B293) *
      (MasterSheet!G:G=C293) *
      (MasterSheet!J:J&gt;0)
   )
)</f>
        <v>Micro Vapi</v>
      </c>
      <c r="N293" s="6"/>
    </row>
    <row r="294" spans="1:14" x14ac:dyDescent="0.25">
      <c r="A294" s="6" t="str">
        <v>EED116209</v>
      </c>
      <c r="B294" s="7">
        <v>45824</v>
      </c>
      <c r="C294" s="6">
        <v>102730</v>
      </c>
      <c r="D294" s="6">
        <f>_xlfn.XLOOKUP(C294,MasterSheet!G:G,MasterSheet!E:E)</f>
        <v>214.8</v>
      </c>
      <c r="E294" s="55">
        <f>SUMIFS(MasterSheet!I:I, MasterSheet!B:B, A294, MasterSheet!D:D, B294, MasterSheet!G:G, C294)</f>
        <v>2</v>
      </c>
      <c r="F294" s="55">
        <f t="shared" si="12"/>
        <v>429.6</v>
      </c>
      <c r="G294" s="62">
        <f>SUMIFS(MasterSheet!J:J, MasterSheet!B:B, A294, MasterSheet!D:D, B294, MasterSheet!G:G, C294)</f>
        <v>2</v>
      </c>
      <c r="H294" s="62">
        <f t="shared" si="13"/>
        <v>429.6</v>
      </c>
      <c r="I294" s="64">
        <f>SUMIFS(MasterSheet!K:K, MasterSheet!B:B, A294, MasterSheet!D:D, B294, MasterSheet!G:G, C294)</f>
        <v>0</v>
      </c>
      <c r="J294" s="64">
        <f t="shared" si="14"/>
        <v>0</v>
      </c>
      <c r="K294" s="6" t="str">
        <f>VLOOKUP(C294,MasterSheet!G:T,14,)</f>
        <v>BioLegend</v>
      </c>
      <c r="L294" s="6" t="str">
        <f>VLOOKUP(K294,Sheet1!A:C,3,)</f>
        <v>DOLLAR</v>
      </c>
      <c r="M294" s="6" t="str" cm="1">
        <f t="array" ref="M294">_xlfn.TEXTJOIN(", ", TRUE,
   _xlfn._xlws.FILTER(MasterSheet!O:O,
      (MasterSheet!B:B=A294) *
      (MasterSheet!D:D=B294) *
      (MasterSheet!G:G=C294) *
      (MasterSheet!J:J&gt;0)
   )
)</f>
        <v>Micro Vapi</v>
      </c>
      <c r="N294" s="6"/>
    </row>
    <row r="295" spans="1:14" x14ac:dyDescent="0.25">
      <c r="A295" s="6" t="str">
        <v>EED116209</v>
      </c>
      <c r="B295" s="7">
        <v>45824</v>
      </c>
      <c r="C295" s="6">
        <v>103047</v>
      </c>
      <c r="D295" s="6">
        <f>_xlfn.XLOOKUP(C295,MasterSheet!G:G,MasterSheet!E:E)</f>
        <v>201</v>
      </c>
      <c r="E295" s="55">
        <f>SUMIFS(MasterSheet!I:I, MasterSheet!B:B, A295, MasterSheet!D:D, B295, MasterSheet!G:G, C295)</f>
        <v>2</v>
      </c>
      <c r="F295" s="55">
        <f t="shared" si="12"/>
        <v>402</v>
      </c>
      <c r="G295" s="62">
        <f>SUMIFS(MasterSheet!J:J, MasterSheet!B:B, A295, MasterSheet!D:D, B295, MasterSheet!G:G, C295)</f>
        <v>2</v>
      </c>
      <c r="H295" s="62">
        <f t="shared" si="13"/>
        <v>402</v>
      </c>
      <c r="I295" s="64">
        <f>SUMIFS(MasterSheet!K:K, MasterSheet!B:B, A295, MasterSheet!D:D, B295, MasterSheet!G:G, C295)</f>
        <v>0</v>
      </c>
      <c r="J295" s="64">
        <f t="shared" si="14"/>
        <v>0</v>
      </c>
      <c r="K295" s="6" t="str">
        <f>VLOOKUP(C295,MasterSheet!G:T,14,)</f>
        <v>BioLegend</v>
      </c>
      <c r="L295" s="6" t="str">
        <f>VLOOKUP(K295,Sheet1!A:C,3,)</f>
        <v>DOLLAR</v>
      </c>
      <c r="M295" s="6" t="str" cm="1">
        <f t="array" ref="M295">_xlfn.TEXTJOIN(", ", TRUE,
   _xlfn._xlws.FILTER(MasterSheet!O:O,
      (MasterSheet!B:B=A295) *
      (MasterSheet!D:D=B295) *
      (MasterSheet!G:G=C295) *
      (MasterSheet!J:J&gt;0)
   )
)</f>
        <v>Micro Vapi</v>
      </c>
      <c r="N295" s="6"/>
    </row>
    <row r="296" spans="1:14" x14ac:dyDescent="0.25">
      <c r="A296" s="6" t="str">
        <v>EED116209</v>
      </c>
      <c r="B296" s="7">
        <v>45824</v>
      </c>
      <c r="C296" s="6">
        <v>103232</v>
      </c>
      <c r="D296" s="6">
        <f>_xlfn.XLOOKUP(C296,MasterSheet!G:G,MasterSheet!E:E)</f>
        <v>126.6</v>
      </c>
      <c r="E296" s="55">
        <f>SUMIFS(MasterSheet!I:I, MasterSheet!B:B, A296, MasterSheet!D:D, B296, MasterSheet!G:G, C296)</f>
        <v>2</v>
      </c>
      <c r="F296" s="55">
        <f t="shared" si="12"/>
        <v>253.2</v>
      </c>
      <c r="G296" s="62">
        <f>SUMIFS(MasterSheet!J:J, MasterSheet!B:B, A296, MasterSheet!D:D, B296, MasterSheet!G:G, C296)</f>
        <v>2</v>
      </c>
      <c r="H296" s="62">
        <f t="shared" si="13"/>
        <v>253.2</v>
      </c>
      <c r="I296" s="64">
        <f>SUMIFS(MasterSheet!K:K, MasterSheet!B:B, A296, MasterSheet!D:D, B296, MasterSheet!G:G, C296)</f>
        <v>0</v>
      </c>
      <c r="J296" s="64">
        <f t="shared" si="14"/>
        <v>0</v>
      </c>
      <c r="K296" s="6" t="str">
        <f>VLOOKUP(C296,MasterSheet!G:T,14,)</f>
        <v>BioLegend</v>
      </c>
      <c r="L296" s="6" t="str">
        <f>VLOOKUP(K296,Sheet1!A:C,3,)</f>
        <v>DOLLAR</v>
      </c>
      <c r="M296" s="6" t="str" cm="1">
        <f t="array" ref="M296">_xlfn.TEXTJOIN(", ", TRUE,
   _xlfn._xlws.FILTER(MasterSheet!O:O,
      (MasterSheet!B:B=A296) *
      (MasterSheet!D:D=B296) *
      (MasterSheet!G:G=C296) *
      (MasterSheet!J:J&gt;0)
   )
)</f>
        <v>Micro Vapi</v>
      </c>
      <c r="N296" s="6"/>
    </row>
    <row r="297" spans="1:14" x14ac:dyDescent="0.25">
      <c r="A297" s="6" t="str">
        <v>EED116209</v>
      </c>
      <c r="B297" s="7">
        <v>45824</v>
      </c>
      <c r="C297" s="6">
        <v>103241</v>
      </c>
      <c r="D297" s="6">
        <f>_xlfn.XLOOKUP(C297,MasterSheet!G:G,MasterSheet!E:E)</f>
        <v>156.75</v>
      </c>
      <c r="E297" s="55">
        <f>SUMIFS(MasterSheet!I:I, MasterSheet!B:B, A297, MasterSheet!D:D, B297, MasterSheet!G:G, C297)</f>
        <v>2</v>
      </c>
      <c r="F297" s="55">
        <f t="shared" si="12"/>
        <v>313.5</v>
      </c>
      <c r="G297" s="62">
        <f>SUMIFS(MasterSheet!J:J, MasterSheet!B:B, A297, MasterSheet!D:D, B297, MasterSheet!G:G, C297)</f>
        <v>2</v>
      </c>
      <c r="H297" s="62">
        <f t="shared" si="13"/>
        <v>313.5</v>
      </c>
      <c r="I297" s="64">
        <f>SUMIFS(MasterSheet!K:K, MasterSheet!B:B, A297, MasterSheet!D:D, B297, MasterSheet!G:G, C297)</f>
        <v>0</v>
      </c>
      <c r="J297" s="64">
        <f t="shared" si="14"/>
        <v>0</v>
      </c>
      <c r="K297" s="6" t="str">
        <f>VLOOKUP(C297,MasterSheet!G:T,14,)</f>
        <v>BioLegend</v>
      </c>
      <c r="L297" s="6" t="str">
        <f>VLOOKUP(K297,Sheet1!A:C,3,)</f>
        <v>DOLLAR</v>
      </c>
      <c r="M297" s="6" t="str" cm="1">
        <f t="array" ref="M297">_xlfn.TEXTJOIN(", ", TRUE,
   _xlfn._xlws.FILTER(MasterSheet!O:O,
      (MasterSheet!B:B=A297) *
      (MasterSheet!D:D=B297) *
      (MasterSheet!G:G=C297) *
      (MasterSheet!J:J&gt;0)
   )
)</f>
        <v>Micro Vapi</v>
      </c>
      <c r="N297" s="6"/>
    </row>
    <row r="298" spans="1:14" x14ac:dyDescent="0.25">
      <c r="A298" s="6" t="str">
        <v>EED116209</v>
      </c>
      <c r="B298" s="7">
        <v>45824</v>
      </c>
      <c r="C298" s="6">
        <v>104418</v>
      </c>
      <c r="D298" s="6">
        <f>_xlfn.XLOOKUP(C298,MasterSheet!G:G,MasterSheet!E:E)</f>
        <v>129</v>
      </c>
      <c r="E298" s="55">
        <f>SUMIFS(MasterSheet!I:I, MasterSheet!B:B, A298, MasterSheet!D:D, B298, MasterSheet!G:G, C298)</f>
        <v>2</v>
      </c>
      <c r="F298" s="55">
        <f t="shared" si="12"/>
        <v>258</v>
      </c>
      <c r="G298" s="62">
        <f>SUMIFS(MasterSheet!J:J, MasterSheet!B:B, A298, MasterSheet!D:D, B298, MasterSheet!G:G, C298)</f>
        <v>2</v>
      </c>
      <c r="H298" s="62">
        <f t="shared" si="13"/>
        <v>258</v>
      </c>
      <c r="I298" s="64">
        <f>SUMIFS(MasterSheet!K:K, MasterSheet!B:B, A298, MasterSheet!D:D, B298, MasterSheet!G:G, C298)</f>
        <v>0</v>
      </c>
      <c r="J298" s="64">
        <f t="shared" si="14"/>
        <v>0</v>
      </c>
      <c r="K298" s="6" t="str">
        <f>VLOOKUP(C298,MasterSheet!G:T,14,)</f>
        <v>BioLegend</v>
      </c>
      <c r="L298" s="6" t="str">
        <f>VLOOKUP(K298,Sheet1!A:C,3,)</f>
        <v>DOLLAR</v>
      </c>
      <c r="M298" s="6" t="str" cm="1">
        <f t="array" ref="M298">_xlfn.TEXTJOIN(", ", TRUE,
   _xlfn._xlws.FILTER(MasterSheet!O:O,
      (MasterSheet!B:B=A298) *
      (MasterSheet!D:D=B298) *
      (MasterSheet!G:G=C298) *
      (MasterSheet!J:J&gt;0)
   )
)</f>
        <v>Micro Vapi</v>
      </c>
      <c r="N298" s="6"/>
    </row>
    <row r="299" spans="1:14" x14ac:dyDescent="0.25">
      <c r="A299" s="6" t="str">
        <v>EED116209</v>
      </c>
      <c r="B299" s="7">
        <v>45824</v>
      </c>
      <c r="C299" s="6">
        <v>106214</v>
      </c>
      <c r="D299" s="6">
        <f>_xlfn.XLOOKUP(C299,MasterSheet!G:G,MasterSheet!E:E)</f>
        <v>844.8</v>
      </c>
      <c r="E299" s="55">
        <f>SUMIFS(MasterSheet!I:I, MasterSheet!B:B, A299, MasterSheet!D:D, B299, MasterSheet!G:G, C299)</f>
        <v>1</v>
      </c>
      <c r="F299" s="55">
        <f t="shared" si="12"/>
        <v>844.8</v>
      </c>
      <c r="G299" s="62">
        <f>SUMIFS(MasterSheet!J:J, MasterSheet!B:B, A299, MasterSheet!D:D, B299, MasterSheet!G:G, C299)</f>
        <v>1</v>
      </c>
      <c r="H299" s="62">
        <f t="shared" si="13"/>
        <v>844.8</v>
      </c>
      <c r="I299" s="64">
        <f>SUMIFS(MasterSheet!K:K, MasterSheet!B:B, A299, MasterSheet!D:D, B299, MasterSheet!G:G, C299)</f>
        <v>0</v>
      </c>
      <c r="J299" s="64">
        <f t="shared" si="14"/>
        <v>0</v>
      </c>
      <c r="K299" s="6" t="str">
        <f>VLOOKUP(C299,MasterSheet!G:T,14,)</f>
        <v>BioLegend</v>
      </c>
      <c r="L299" s="6" t="str">
        <f>VLOOKUP(K299,Sheet1!A:C,3,)</f>
        <v>DOLLAR</v>
      </c>
      <c r="M299" s="6" t="str" cm="1">
        <f t="array" ref="M299">_xlfn.TEXTJOIN(", ", TRUE,
   _xlfn._xlws.FILTER(MasterSheet!O:O,
      (MasterSheet!B:B=A299) *
      (MasterSheet!D:D=B299) *
      (MasterSheet!G:G=C299) *
      (MasterSheet!J:J&gt;0)
   )
)</f>
        <v>RCB</v>
      </c>
      <c r="N299" s="6"/>
    </row>
    <row r="300" spans="1:14" x14ac:dyDescent="0.25">
      <c r="A300" s="6" t="str">
        <v>EED116209</v>
      </c>
      <c r="B300" s="7">
        <v>45824</v>
      </c>
      <c r="C300" s="6">
        <v>108422</v>
      </c>
      <c r="D300" s="6">
        <f>_xlfn.XLOOKUP(C300,MasterSheet!G:G,MasterSheet!E:E)</f>
        <v>129</v>
      </c>
      <c r="E300" s="55">
        <f>SUMIFS(MasterSheet!I:I, MasterSheet!B:B, A300, MasterSheet!D:D, B300, MasterSheet!G:G, C300)</f>
        <v>2</v>
      </c>
      <c r="F300" s="55">
        <f t="shared" si="12"/>
        <v>258</v>
      </c>
      <c r="G300" s="62">
        <f>SUMIFS(MasterSheet!J:J, MasterSheet!B:B, A300, MasterSheet!D:D, B300, MasterSheet!G:G, C300)</f>
        <v>2</v>
      </c>
      <c r="H300" s="62">
        <f t="shared" si="13"/>
        <v>258</v>
      </c>
      <c r="I300" s="64">
        <f>SUMIFS(MasterSheet!K:K, MasterSheet!B:B, A300, MasterSheet!D:D, B300, MasterSheet!G:G, C300)</f>
        <v>0</v>
      </c>
      <c r="J300" s="64">
        <f t="shared" si="14"/>
        <v>0</v>
      </c>
      <c r="K300" s="6" t="str">
        <f>VLOOKUP(C300,MasterSheet!G:T,14,)</f>
        <v>BioLegend</v>
      </c>
      <c r="L300" s="6" t="str">
        <f>VLOOKUP(K300,Sheet1!A:C,3,)</f>
        <v>DOLLAR</v>
      </c>
      <c r="M300" s="6" t="str" cm="1">
        <f t="array" ref="M300">_xlfn.TEXTJOIN(", ", TRUE,
   _xlfn._xlws.FILTER(MasterSheet!O:O,
      (MasterSheet!B:B=A300) *
      (MasterSheet!D:D=B300) *
      (MasterSheet!G:G=C300) *
      (MasterSheet!J:J&gt;0)
   )
)</f>
        <v>Micro Vapi</v>
      </c>
      <c r="N300" s="6"/>
    </row>
    <row r="301" spans="1:14" x14ac:dyDescent="0.25">
      <c r="A301" s="6" t="str">
        <v>EED116209</v>
      </c>
      <c r="B301" s="7">
        <v>45824</v>
      </c>
      <c r="C301" s="6">
        <v>109104</v>
      </c>
      <c r="D301" s="6">
        <f>_xlfn.XLOOKUP(C301,MasterSheet!G:G,MasterSheet!E:E)</f>
        <v>211.8</v>
      </c>
      <c r="E301" s="55">
        <f>SUMIFS(MasterSheet!I:I, MasterSheet!B:B, A301, MasterSheet!D:D, B301, MasterSheet!G:G, C301)</f>
        <v>2</v>
      </c>
      <c r="F301" s="55">
        <f t="shared" si="12"/>
        <v>423.6</v>
      </c>
      <c r="G301" s="62">
        <f>SUMIFS(MasterSheet!J:J, MasterSheet!B:B, A301, MasterSheet!D:D, B301, MasterSheet!G:G, C301)</f>
        <v>2</v>
      </c>
      <c r="H301" s="62">
        <f t="shared" si="13"/>
        <v>423.6</v>
      </c>
      <c r="I301" s="64">
        <f>SUMIFS(MasterSheet!K:K, MasterSheet!B:B, A301, MasterSheet!D:D, B301, MasterSheet!G:G, C301)</f>
        <v>0</v>
      </c>
      <c r="J301" s="64">
        <f t="shared" si="14"/>
        <v>0</v>
      </c>
      <c r="K301" s="6" t="str">
        <f>VLOOKUP(C301,MasterSheet!G:T,14,)</f>
        <v>BioLegend</v>
      </c>
      <c r="L301" s="6" t="str">
        <f>VLOOKUP(K301,Sheet1!A:C,3,)</f>
        <v>DOLLAR</v>
      </c>
      <c r="M301" s="6" t="str" cm="1">
        <f t="array" ref="M301">_xlfn.TEXTJOIN(", ", TRUE,
   _xlfn._xlws.FILTER(MasterSheet!O:O,
      (MasterSheet!B:B=A301) *
      (MasterSheet!D:D=B301) *
      (MasterSheet!G:G=C301) *
      (MasterSheet!J:J&gt;0)
   )
)</f>
        <v>Micro Vapi</v>
      </c>
      <c r="N301" s="6"/>
    </row>
    <row r="302" spans="1:14" x14ac:dyDescent="0.25">
      <c r="A302" s="6" t="str">
        <v>EED116209</v>
      </c>
      <c r="B302" s="7">
        <v>45824</v>
      </c>
      <c r="C302" s="6">
        <v>109116</v>
      </c>
      <c r="D302" s="6">
        <f>_xlfn.XLOOKUP(C302,MasterSheet!G:G,MasterSheet!E:E)</f>
        <v>182.4</v>
      </c>
      <c r="E302" s="55">
        <f>SUMIFS(MasterSheet!I:I, MasterSheet!B:B, A302, MasterSheet!D:D, B302, MasterSheet!G:G, C302)</f>
        <v>2</v>
      </c>
      <c r="F302" s="55">
        <f t="shared" si="12"/>
        <v>364.8</v>
      </c>
      <c r="G302" s="62">
        <f>SUMIFS(MasterSheet!J:J, MasterSheet!B:B, A302, MasterSheet!D:D, B302, MasterSheet!G:G, C302)</f>
        <v>2</v>
      </c>
      <c r="H302" s="62">
        <f t="shared" si="13"/>
        <v>364.8</v>
      </c>
      <c r="I302" s="64">
        <f>SUMIFS(MasterSheet!K:K, MasterSheet!B:B, A302, MasterSheet!D:D, B302, MasterSheet!G:G, C302)</f>
        <v>0</v>
      </c>
      <c r="J302" s="64">
        <f t="shared" si="14"/>
        <v>0</v>
      </c>
      <c r="K302" s="6" t="str">
        <f>VLOOKUP(C302,MasterSheet!G:T,14,)</f>
        <v>BioLegend</v>
      </c>
      <c r="L302" s="6" t="str">
        <f>VLOOKUP(K302,Sheet1!A:C,3,)</f>
        <v>DOLLAR</v>
      </c>
      <c r="M302" s="6" t="str" cm="1">
        <f t="array" ref="M302">_xlfn.TEXTJOIN(", ", TRUE,
   _xlfn._xlws.FILTER(MasterSheet!O:O,
      (MasterSheet!B:B=A302) *
      (MasterSheet!D:D=B302) *
      (MasterSheet!G:G=C302) *
      (MasterSheet!J:J&gt;0)
   )
)</f>
        <v>Micro Vapi</v>
      </c>
      <c r="N302" s="6"/>
    </row>
    <row r="303" spans="1:14" x14ac:dyDescent="0.25">
      <c r="A303" s="6" t="str">
        <v>EED116209</v>
      </c>
      <c r="B303" s="7">
        <v>45824</v>
      </c>
      <c r="C303" s="6">
        <v>113815</v>
      </c>
      <c r="D303" s="6">
        <f>_xlfn.XLOOKUP(C303,MasterSheet!G:G,MasterSheet!E:E)</f>
        <v>88.2</v>
      </c>
      <c r="E303" s="55">
        <f>SUMIFS(MasterSheet!I:I, MasterSheet!B:B, A303, MasterSheet!D:D, B303, MasterSheet!G:G, C303)</f>
        <v>1</v>
      </c>
      <c r="F303" s="55">
        <f t="shared" si="12"/>
        <v>88.2</v>
      </c>
      <c r="G303" s="62">
        <f>SUMIFS(MasterSheet!J:J, MasterSheet!B:B, A303, MasterSheet!D:D, B303, MasterSheet!G:G, C303)</f>
        <v>1</v>
      </c>
      <c r="H303" s="62">
        <f t="shared" si="13"/>
        <v>88.2</v>
      </c>
      <c r="I303" s="64">
        <f>SUMIFS(MasterSheet!K:K, MasterSheet!B:B, A303, MasterSheet!D:D, B303, MasterSheet!G:G, C303)</f>
        <v>0</v>
      </c>
      <c r="J303" s="64">
        <f t="shared" si="14"/>
        <v>0</v>
      </c>
      <c r="K303" s="6" t="str">
        <f>VLOOKUP(C303,MasterSheet!G:T,14,)</f>
        <v>BioLegend</v>
      </c>
      <c r="L303" s="6" t="str">
        <f>VLOOKUP(K303,Sheet1!A:C,3,)</f>
        <v>DOLLAR</v>
      </c>
      <c r="M303" s="6" t="str" cm="1">
        <f t="array" ref="M303">_xlfn.TEXTJOIN(", ", TRUE,
   _xlfn._xlws.FILTER(MasterSheet!O:O,
      (MasterSheet!B:B=A303) *
      (MasterSheet!D:D=B303) *
      (MasterSheet!G:G=C303) *
      (MasterSheet!J:J&gt;0)
   )
)</f>
        <v>Labex</v>
      </c>
      <c r="N303" s="6"/>
    </row>
    <row r="304" spans="1:14" x14ac:dyDescent="0.25">
      <c r="A304" s="6" t="str">
        <v>EED116209</v>
      </c>
      <c r="B304" s="7">
        <v>45824</v>
      </c>
      <c r="C304" s="6">
        <v>115502</v>
      </c>
      <c r="D304" s="6">
        <f>_xlfn.XLOOKUP(C304,MasterSheet!G:G,MasterSheet!E:E)</f>
        <v>74.400000000000006</v>
      </c>
      <c r="E304" s="55">
        <f>SUMIFS(MasterSheet!I:I, MasterSheet!B:B, A304, MasterSheet!D:D, B304, MasterSheet!G:G, C304)</f>
        <v>2</v>
      </c>
      <c r="F304" s="55">
        <f t="shared" si="12"/>
        <v>148.80000000000001</v>
      </c>
      <c r="G304" s="62">
        <f>SUMIFS(MasterSheet!J:J, MasterSheet!B:B, A304, MasterSheet!D:D, B304, MasterSheet!G:G, C304)</f>
        <v>2</v>
      </c>
      <c r="H304" s="62">
        <f t="shared" si="13"/>
        <v>148.80000000000001</v>
      </c>
      <c r="I304" s="64">
        <f>SUMIFS(MasterSheet!K:K, MasterSheet!B:B, A304, MasterSheet!D:D, B304, MasterSheet!G:G, C304)</f>
        <v>0</v>
      </c>
      <c r="J304" s="64">
        <f t="shared" si="14"/>
        <v>0</v>
      </c>
      <c r="K304" s="6" t="str">
        <f>VLOOKUP(C304,MasterSheet!G:T,14,)</f>
        <v>BioLegend</v>
      </c>
      <c r="L304" s="6" t="str">
        <f>VLOOKUP(K304,Sheet1!A:C,3,)</f>
        <v>DOLLAR</v>
      </c>
      <c r="M304" s="6" t="str" cm="1">
        <f t="array" ref="M304">_xlfn.TEXTJOIN(", ", TRUE,
   _xlfn._xlws.FILTER(MasterSheet!O:O,
      (MasterSheet!B:B=A304) *
      (MasterSheet!D:D=B304) *
      (MasterSheet!G:G=C304) *
      (MasterSheet!J:J&gt;0)
   )
)</f>
        <v>Micro Vapi</v>
      </c>
      <c r="N304" s="6"/>
    </row>
    <row r="305" spans="1:14" x14ac:dyDescent="0.25">
      <c r="A305" s="6" t="str">
        <v>EED116209</v>
      </c>
      <c r="B305" s="7">
        <v>45824</v>
      </c>
      <c r="C305" s="6">
        <v>115520</v>
      </c>
      <c r="D305" s="6">
        <f>_xlfn.XLOOKUP(C305,MasterSheet!G:G,MasterSheet!E:E)</f>
        <v>129</v>
      </c>
      <c r="E305" s="55">
        <f>SUMIFS(MasterSheet!I:I, MasterSheet!B:B, A305, MasterSheet!D:D, B305, MasterSheet!G:G, C305)</f>
        <v>2</v>
      </c>
      <c r="F305" s="55">
        <f t="shared" si="12"/>
        <v>258</v>
      </c>
      <c r="G305" s="62">
        <f>SUMIFS(MasterSheet!J:J, MasterSheet!B:B, A305, MasterSheet!D:D, B305, MasterSheet!G:G, C305)</f>
        <v>2</v>
      </c>
      <c r="H305" s="62">
        <f t="shared" si="13"/>
        <v>258</v>
      </c>
      <c r="I305" s="64">
        <f>SUMIFS(MasterSheet!K:K, MasterSheet!B:B, A305, MasterSheet!D:D, B305, MasterSheet!G:G, C305)</f>
        <v>0</v>
      </c>
      <c r="J305" s="64">
        <f t="shared" si="14"/>
        <v>0</v>
      </c>
      <c r="K305" s="6" t="str">
        <f>VLOOKUP(C305,MasterSheet!G:T,14,)</f>
        <v>BioLegend</v>
      </c>
      <c r="L305" s="6" t="str">
        <f>VLOOKUP(K305,Sheet1!A:C,3,)</f>
        <v>DOLLAR</v>
      </c>
      <c r="M305" s="6" t="str" cm="1">
        <f t="array" ref="M305">_xlfn.TEXTJOIN(", ", TRUE,
   _xlfn._xlws.FILTER(MasterSheet!O:O,
      (MasterSheet!B:B=A305) *
      (MasterSheet!D:D=B305) *
      (MasterSheet!G:G=C305) *
      (MasterSheet!J:J&gt;0)
   )
)</f>
        <v>Micro Vapi</v>
      </c>
      <c r="N305" s="6"/>
    </row>
    <row r="306" spans="1:14" x14ac:dyDescent="0.25">
      <c r="A306" s="6" t="str">
        <v>EED116209</v>
      </c>
      <c r="B306" s="7">
        <v>45824</v>
      </c>
      <c r="C306" s="6">
        <v>116220</v>
      </c>
      <c r="D306" s="6">
        <f>_xlfn.XLOOKUP(C306,MasterSheet!G:G,MasterSheet!E:E)</f>
        <v>129</v>
      </c>
      <c r="E306" s="55">
        <f>SUMIFS(MasterSheet!I:I, MasterSheet!B:B, A306, MasterSheet!D:D, B306, MasterSheet!G:G, C306)</f>
        <v>1</v>
      </c>
      <c r="F306" s="55">
        <f t="shared" si="12"/>
        <v>129</v>
      </c>
      <c r="G306" s="62">
        <f>SUMIFS(MasterSheet!J:J, MasterSheet!B:B, A306, MasterSheet!D:D, B306, MasterSheet!G:G, C306)</f>
        <v>1</v>
      </c>
      <c r="H306" s="62">
        <f t="shared" si="13"/>
        <v>129</v>
      </c>
      <c r="I306" s="64">
        <f>SUMIFS(MasterSheet!K:K, MasterSheet!B:B, A306, MasterSheet!D:D, B306, MasterSheet!G:G, C306)</f>
        <v>0</v>
      </c>
      <c r="J306" s="64">
        <f t="shared" si="14"/>
        <v>0</v>
      </c>
      <c r="K306" s="6" t="str">
        <f>VLOOKUP(C306,MasterSheet!G:T,14,)</f>
        <v>BioLegend</v>
      </c>
      <c r="L306" s="6" t="str">
        <f>VLOOKUP(K306,Sheet1!A:C,3,)</f>
        <v>DOLLAR</v>
      </c>
      <c r="M306" s="6" t="str" cm="1">
        <f t="array" ref="M306">_xlfn.TEXTJOIN(", ", TRUE,
   _xlfn._xlws.FILTER(MasterSheet!O:O,
      (MasterSheet!B:B=A306) *
      (MasterSheet!D:D=B306) *
      (MasterSheet!G:G=C306) *
      (MasterSheet!J:J&gt;0)
   )
)</f>
        <v>Micro Vapi</v>
      </c>
      <c r="N306" s="6"/>
    </row>
    <row r="307" spans="1:14" x14ac:dyDescent="0.25">
      <c r="A307" s="6" t="str">
        <v>EED116209</v>
      </c>
      <c r="B307" s="7">
        <v>45824</v>
      </c>
      <c r="C307" s="6">
        <v>123130</v>
      </c>
      <c r="D307" s="6">
        <f>_xlfn.XLOOKUP(C307,MasterSheet!G:G,MasterSheet!E:E)</f>
        <v>188.4</v>
      </c>
      <c r="E307" s="55">
        <f>SUMIFS(MasterSheet!I:I, MasterSheet!B:B, A307, MasterSheet!D:D, B307, MasterSheet!G:G, C307)</f>
        <v>2</v>
      </c>
      <c r="F307" s="55">
        <f t="shared" si="12"/>
        <v>376.8</v>
      </c>
      <c r="G307" s="62">
        <f>SUMIFS(MasterSheet!J:J, MasterSheet!B:B, A307, MasterSheet!D:D, B307, MasterSheet!G:G, C307)</f>
        <v>2</v>
      </c>
      <c r="H307" s="62">
        <f t="shared" si="13"/>
        <v>376.8</v>
      </c>
      <c r="I307" s="64">
        <f>SUMIFS(MasterSheet!K:K, MasterSheet!B:B, A307, MasterSheet!D:D, B307, MasterSheet!G:G, C307)</f>
        <v>0</v>
      </c>
      <c r="J307" s="64">
        <f t="shared" si="14"/>
        <v>0</v>
      </c>
      <c r="K307" s="6" t="str">
        <f>VLOOKUP(C307,MasterSheet!G:T,14,)</f>
        <v>BioLegend</v>
      </c>
      <c r="L307" s="6" t="str">
        <f>VLOOKUP(K307,Sheet1!A:C,3,)</f>
        <v>DOLLAR</v>
      </c>
      <c r="M307" s="6" t="str" cm="1">
        <f t="array" ref="M307">_xlfn.TEXTJOIN(", ", TRUE,
   _xlfn._xlws.FILTER(MasterSheet!O:O,
      (MasterSheet!B:B=A307) *
      (MasterSheet!D:D=B307) *
      (MasterSheet!G:G=C307) *
      (MasterSheet!J:J&gt;0)
   )
)</f>
        <v>Micro Vapi</v>
      </c>
      <c r="N307" s="6"/>
    </row>
    <row r="308" spans="1:14" x14ac:dyDescent="0.25">
      <c r="A308" s="6" t="str">
        <v>EED116209</v>
      </c>
      <c r="B308" s="7">
        <v>45824</v>
      </c>
      <c r="C308" s="6">
        <v>135248</v>
      </c>
      <c r="D308" s="6">
        <f>_xlfn.XLOOKUP(C308,MasterSheet!G:G,MasterSheet!E:E)</f>
        <v>844.8</v>
      </c>
      <c r="E308" s="55">
        <f>SUMIFS(MasterSheet!I:I, MasterSheet!B:B, A308, MasterSheet!D:D, B308, MasterSheet!G:G, C308)</f>
        <v>1</v>
      </c>
      <c r="F308" s="55">
        <f t="shared" si="12"/>
        <v>844.8</v>
      </c>
      <c r="G308" s="62">
        <f>SUMIFS(MasterSheet!J:J, MasterSheet!B:B, A308, MasterSheet!D:D, B308, MasterSheet!G:G, C308)</f>
        <v>1</v>
      </c>
      <c r="H308" s="62">
        <f t="shared" si="13"/>
        <v>844.8</v>
      </c>
      <c r="I308" s="64">
        <f>SUMIFS(MasterSheet!K:K, MasterSheet!B:B, A308, MasterSheet!D:D, B308, MasterSheet!G:G, C308)</f>
        <v>0</v>
      </c>
      <c r="J308" s="64">
        <f t="shared" si="14"/>
        <v>0</v>
      </c>
      <c r="K308" s="6" t="str">
        <f>VLOOKUP(C308,MasterSheet!G:T,14,)</f>
        <v>BioLegend</v>
      </c>
      <c r="L308" s="6" t="str">
        <f>VLOOKUP(K308,Sheet1!A:C,3,)</f>
        <v>DOLLAR</v>
      </c>
      <c r="M308" s="6" t="str" cm="1">
        <f t="array" ref="M308">_xlfn.TEXTJOIN(", ", TRUE,
   _xlfn._xlws.FILTER(MasterSheet!O:O,
      (MasterSheet!B:B=A308) *
      (MasterSheet!D:D=B308) *
      (MasterSheet!G:G=C308) *
      (MasterSheet!J:J&gt;0)
   )
)</f>
        <v>rcb</v>
      </c>
      <c r="N308" s="6"/>
    </row>
    <row r="309" spans="1:14" x14ac:dyDescent="0.25">
      <c r="A309" s="6" t="str">
        <v>EED116209</v>
      </c>
      <c r="B309" s="7">
        <v>45824</v>
      </c>
      <c r="C309" s="6">
        <v>142512</v>
      </c>
      <c r="D309" s="6">
        <f>_xlfn.XLOOKUP(C309,MasterSheet!G:G,MasterSheet!E:E)</f>
        <v>191.1</v>
      </c>
      <c r="E309" s="55">
        <f>SUMIFS(MasterSheet!I:I, MasterSheet!B:B, A309, MasterSheet!D:D, B309, MasterSheet!G:G, C309)</f>
        <v>2</v>
      </c>
      <c r="F309" s="55">
        <f t="shared" si="12"/>
        <v>382.2</v>
      </c>
      <c r="G309" s="62">
        <f>SUMIFS(MasterSheet!J:J, MasterSheet!B:B, A309, MasterSheet!D:D, B309, MasterSheet!G:G, C309)</f>
        <v>2</v>
      </c>
      <c r="H309" s="62">
        <f t="shared" si="13"/>
        <v>382.2</v>
      </c>
      <c r="I309" s="64">
        <f>SUMIFS(MasterSheet!K:K, MasterSheet!B:B, A309, MasterSheet!D:D, B309, MasterSheet!G:G, C309)</f>
        <v>0</v>
      </c>
      <c r="J309" s="64">
        <f t="shared" si="14"/>
        <v>0</v>
      </c>
      <c r="K309" s="6" t="str">
        <f>VLOOKUP(C309,MasterSheet!G:T,14,)</f>
        <v>BioLegend</v>
      </c>
      <c r="L309" s="6" t="str">
        <f>VLOOKUP(K309,Sheet1!A:C,3,)</f>
        <v>DOLLAR</v>
      </c>
      <c r="M309" s="6" t="str" cm="1">
        <f t="array" ref="M309">_xlfn.TEXTJOIN(", ", TRUE,
   _xlfn._xlws.FILTER(MasterSheet!O:O,
      (MasterSheet!B:B=A309) *
      (MasterSheet!D:D=B309) *
      (MasterSheet!G:G=C309) *
      (MasterSheet!J:J&gt;0)
   )
)</f>
        <v>Micro Vapi</v>
      </c>
      <c r="N309" s="6"/>
    </row>
    <row r="310" spans="1:14" x14ac:dyDescent="0.25">
      <c r="A310" s="6" t="str">
        <v>EED116209</v>
      </c>
      <c r="B310" s="7">
        <v>45824</v>
      </c>
      <c r="C310" s="6">
        <v>144610</v>
      </c>
      <c r="D310" s="6">
        <f>_xlfn.XLOOKUP(C310,MasterSheet!G:G,MasterSheet!E:E)</f>
        <v>229.2</v>
      </c>
      <c r="E310" s="55">
        <f>SUMIFS(MasterSheet!I:I, MasterSheet!B:B, A310, MasterSheet!D:D, B310, MasterSheet!G:G, C310)</f>
        <v>2</v>
      </c>
      <c r="F310" s="55">
        <f t="shared" si="12"/>
        <v>458.4</v>
      </c>
      <c r="G310" s="62">
        <f>SUMIFS(MasterSheet!J:J, MasterSheet!B:B, A310, MasterSheet!D:D, B310, MasterSheet!G:G, C310)</f>
        <v>2</v>
      </c>
      <c r="H310" s="62">
        <f t="shared" si="13"/>
        <v>458.4</v>
      </c>
      <c r="I310" s="64">
        <f>SUMIFS(MasterSheet!K:K, MasterSheet!B:B, A310, MasterSheet!D:D, B310, MasterSheet!G:G, C310)</f>
        <v>0</v>
      </c>
      <c r="J310" s="64">
        <f t="shared" si="14"/>
        <v>0</v>
      </c>
      <c r="K310" s="6" t="str">
        <f>VLOOKUP(C310,MasterSheet!G:T,14,)</f>
        <v>BioLegend</v>
      </c>
      <c r="L310" s="6" t="str">
        <f>VLOOKUP(K310,Sheet1!A:C,3,)</f>
        <v>DOLLAR</v>
      </c>
      <c r="M310" s="6" t="str" cm="1">
        <f t="array" ref="M310">_xlfn.TEXTJOIN(", ", TRUE,
   _xlfn._xlws.FILTER(MasterSheet!O:O,
      (MasterSheet!B:B=A310) *
      (MasterSheet!D:D=B310) *
      (MasterSheet!G:G=C310) *
      (MasterSheet!J:J&gt;0)
   )
)</f>
        <v>Micro Vapi</v>
      </c>
      <c r="N310" s="6"/>
    </row>
    <row r="311" spans="1:14" x14ac:dyDescent="0.25">
      <c r="A311" s="6" t="str">
        <v>EED116209</v>
      </c>
      <c r="B311" s="7">
        <v>45824</v>
      </c>
      <c r="C311" s="6">
        <v>144612</v>
      </c>
      <c r="D311" s="6">
        <f>_xlfn.XLOOKUP(C311,MasterSheet!G:G,MasterSheet!E:E)</f>
        <v>116.4</v>
      </c>
      <c r="E311" s="55">
        <f>SUMIFS(MasterSheet!I:I, MasterSheet!B:B, A311, MasterSheet!D:D, B311, MasterSheet!G:G, C311)</f>
        <v>2</v>
      </c>
      <c r="F311" s="55">
        <f t="shared" si="12"/>
        <v>232.8</v>
      </c>
      <c r="G311" s="62">
        <f>SUMIFS(MasterSheet!J:J, MasterSheet!B:B, A311, MasterSheet!D:D, B311, MasterSheet!G:G, C311)</f>
        <v>2</v>
      </c>
      <c r="H311" s="62">
        <f t="shared" si="13"/>
        <v>232.8</v>
      </c>
      <c r="I311" s="64">
        <f>SUMIFS(MasterSheet!K:K, MasterSheet!B:B, A311, MasterSheet!D:D, B311, MasterSheet!G:G, C311)</f>
        <v>0</v>
      </c>
      <c r="J311" s="64">
        <f t="shared" si="14"/>
        <v>0</v>
      </c>
      <c r="K311" s="6" t="str">
        <f>VLOOKUP(C311,MasterSheet!G:T,14,)</f>
        <v>BioLegend</v>
      </c>
      <c r="L311" s="6" t="str">
        <f>VLOOKUP(K311,Sheet1!A:C,3,)</f>
        <v>DOLLAR</v>
      </c>
      <c r="M311" s="6" t="str" cm="1">
        <f t="array" ref="M311">_xlfn.TEXTJOIN(", ", TRUE,
   _xlfn._xlws.FILTER(MasterSheet!O:O,
      (MasterSheet!B:B=A311) *
      (MasterSheet!D:D=B311) *
      (MasterSheet!G:G=C311) *
      (MasterSheet!J:J&gt;0)
   )
)</f>
        <v>Micro Vapi</v>
      </c>
      <c r="N311" s="6"/>
    </row>
    <row r="312" spans="1:14" x14ac:dyDescent="0.25">
      <c r="A312" s="6" t="str">
        <v>EED116209</v>
      </c>
      <c r="B312" s="7">
        <v>45824</v>
      </c>
      <c r="C312" s="6">
        <v>302339</v>
      </c>
      <c r="D312" s="6">
        <f>_xlfn.XLOOKUP(C312,MasterSheet!G:G,MasterSheet!E:E)</f>
        <v>136.5</v>
      </c>
      <c r="E312" s="55">
        <f>SUMIFS(MasterSheet!I:I, MasterSheet!B:B, A312, MasterSheet!D:D, B312, MasterSheet!G:G, C312)</f>
        <v>2</v>
      </c>
      <c r="F312" s="55">
        <f t="shared" si="12"/>
        <v>273</v>
      </c>
      <c r="G312" s="62">
        <f>SUMIFS(MasterSheet!J:J, MasterSheet!B:B, A312, MasterSheet!D:D, B312, MasterSheet!G:G, C312)</f>
        <v>2</v>
      </c>
      <c r="H312" s="62">
        <f t="shared" si="13"/>
        <v>273</v>
      </c>
      <c r="I312" s="64">
        <f>SUMIFS(MasterSheet!K:K, MasterSheet!B:B, A312, MasterSheet!D:D, B312, MasterSheet!G:G, C312)</f>
        <v>0</v>
      </c>
      <c r="J312" s="64">
        <f t="shared" si="14"/>
        <v>0</v>
      </c>
      <c r="K312" s="6" t="str">
        <f>VLOOKUP(C312,MasterSheet!G:T,14,)</f>
        <v>BioLegend</v>
      </c>
      <c r="L312" s="6" t="str">
        <f>VLOOKUP(K312,Sheet1!A:C,3,)</f>
        <v>DOLLAR</v>
      </c>
      <c r="M312" s="6" t="str" cm="1">
        <f t="array" ref="M312">_xlfn.TEXTJOIN(", ", TRUE,
   _xlfn._xlws.FILTER(MasterSheet!O:O,
      (MasterSheet!B:B=A312) *
      (MasterSheet!D:D=B312) *
      (MasterSheet!G:G=C312) *
      (MasterSheet!J:J&gt;0)
   )
)</f>
        <v>Invitro</v>
      </c>
      <c r="N312" s="6"/>
    </row>
    <row r="313" spans="1:14" x14ac:dyDescent="0.25">
      <c r="A313" s="6" t="str">
        <v>EED116209</v>
      </c>
      <c r="B313" s="7">
        <v>45824</v>
      </c>
      <c r="C313" s="6">
        <v>310910</v>
      </c>
      <c r="D313" s="6">
        <f>_xlfn.XLOOKUP(C313,MasterSheet!G:G,MasterSheet!E:E)</f>
        <v>92.4</v>
      </c>
      <c r="E313" s="55">
        <f>SUMIFS(MasterSheet!I:I, MasterSheet!B:B, A313, MasterSheet!D:D, B313, MasterSheet!G:G, C313)</f>
        <v>1</v>
      </c>
      <c r="F313" s="55">
        <f t="shared" si="12"/>
        <v>92.4</v>
      </c>
      <c r="G313" s="62">
        <f>SUMIFS(MasterSheet!J:J, MasterSheet!B:B, A313, MasterSheet!D:D, B313, MasterSheet!G:G, C313)</f>
        <v>1</v>
      </c>
      <c r="H313" s="62">
        <f t="shared" si="13"/>
        <v>92.4</v>
      </c>
      <c r="I313" s="64">
        <f>SUMIFS(MasterSheet!K:K, MasterSheet!B:B, A313, MasterSheet!D:D, B313, MasterSheet!G:G, C313)</f>
        <v>0</v>
      </c>
      <c r="J313" s="64">
        <f t="shared" si="14"/>
        <v>0</v>
      </c>
      <c r="K313" s="6" t="str">
        <f>VLOOKUP(C313,MasterSheet!G:T,14,)</f>
        <v>BioLegend</v>
      </c>
      <c r="L313" s="6" t="str">
        <f>VLOOKUP(K313,Sheet1!A:C,3,)</f>
        <v>DOLLAR</v>
      </c>
      <c r="M313" s="6" t="str" cm="1">
        <f t="array" ref="M313">_xlfn.TEXTJOIN(", ", TRUE,
   _xlfn._xlws.FILTER(MasterSheet!O:O,
      (MasterSheet!B:B=A313) *
      (MasterSheet!D:D=B313) *
      (MasterSheet!G:G=C313) *
      (MasterSheet!J:J&gt;0)
   )
)</f>
        <v>Micro Vapi</v>
      </c>
      <c r="N313" s="6"/>
    </row>
    <row r="314" spans="1:14" x14ac:dyDescent="0.25">
      <c r="A314" s="6" t="str">
        <v>EED116209</v>
      </c>
      <c r="B314" s="7">
        <v>45824</v>
      </c>
      <c r="C314" s="6">
        <v>317433</v>
      </c>
      <c r="D314" s="6">
        <f>_xlfn.XLOOKUP(C314,MasterSheet!G:G,MasterSheet!E:E)</f>
        <v>123.75</v>
      </c>
      <c r="E314" s="55">
        <f>SUMIFS(MasterSheet!I:I, MasterSheet!B:B, A314, MasterSheet!D:D, B314, MasterSheet!G:G, C314)</f>
        <v>1</v>
      </c>
      <c r="F314" s="55">
        <f t="shared" si="12"/>
        <v>123.75</v>
      </c>
      <c r="G314" s="62">
        <f>SUMIFS(MasterSheet!J:J, MasterSheet!B:B, A314, MasterSheet!D:D, B314, MasterSheet!G:G, C314)</f>
        <v>1</v>
      </c>
      <c r="H314" s="62">
        <f t="shared" si="13"/>
        <v>123.75</v>
      </c>
      <c r="I314" s="64">
        <f>SUMIFS(MasterSheet!K:K, MasterSheet!B:B, A314, MasterSheet!D:D, B314, MasterSheet!G:G, C314)</f>
        <v>0</v>
      </c>
      <c r="J314" s="64">
        <f t="shared" si="14"/>
        <v>0</v>
      </c>
      <c r="K314" s="6" t="str">
        <f>VLOOKUP(C314,MasterSheet!G:T,14,)</f>
        <v>BioLegend</v>
      </c>
      <c r="L314" s="6" t="str">
        <f>VLOOKUP(K314,Sheet1!A:C,3,)</f>
        <v>DOLLAR</v>
      </c>
      <c r="M314" s="6" t="str" cm="1">
        <f t="array" ref="M314">_xlfn.TEXTJOIN(", ", TRUE,
   _xlfn._xlws.FILTER(MasterSheet!O:O,
      (MasterSheet!B:B=A314) *
      (MasterSheet!D:D=B314) *
      (MasterSheet!G:G=C314) *
      (MasterSheet!J:J&gt;0)
   )
)</f>
        <v>Micro Delhi</v>
      </c>
      <c r="N314" s="6"/>
    </row>
    <row r="315" spans="1:14" x14ac:dyDescent="0.25">
      <c r="A315" s="6" t="str">
        <v>EED116209</v>
      </c>
      <c r="B315" s="7">
        <v>45824</v>
      </c>
      <c r="C315" s="6">
        <v>328109</v>
      </c>
      <c r="D315" s="6">
        <f>_xlfn.XLOOKUP(C315,MasterSheet!G:G,MasterSheet!E:E)</f>
        <v>80.400000000000006</v>
      </c>
      <c r="E315" s="55">
        <f>SUMIFS(MasterSheet!I:I, MasterSheet!B:B, A315, MasterSheet!D:D, B315, MasterSheet!G:G, C315)</f>
        <v>1</v>
      </c>
      <c r="F315" s="55">
        <f t="shared" si="12"/>
        <v>80.400000000000006</v>
      </c>
      <c r="G315" s="62">
        <f>SUMIFS(MasterSheet!J:J, MasterSheet!B:B, A315, MasterSheet!D:D, B315, MasterSheet!G:G, C315)</f>
        <v>1</v>
      </c>
      <c r="H315" s="62">
        <f t="shared" si="13"/>
        <v>80.400000000000006</v>
      </c>
      <c r="I315" s="64">
        <f>SUMIFS(MasterSheet!K:K, MasterSheet!B:B, A315, MasterSheet!D:D, B315, MasterSheet!G:G, C315)</f>
        <v>0</v>
      </c>
      <c r="J315" s="64">
        <f t="shared" si="14"/>
        <v>0</v>
      </c>
      <c r="K315" s="6" t="str">
        <f>VLOOKUP(C315,MasterSheet!G:T,14,)</f>
        <v>BioLegend</v>
      </c>
      <c r="L315" s="6" t="str">
        <f>VLOOKUP(K315,Sheet1!A:C,3,)</f>
        <v>DOLLAR</v>
      </c>
      <c r="M315" s="6" t="str" cm="1">
        <f t="array" ref="M315">_xlfn.TEXTJOIN(", ", TRUE,
   _xlfn._xlws.FILTER(MasterSheet!O:O,
      (MasterSheet!B:B=A315) *
      (MasterSheet!D:D=B315) *
      (MasterSheet!G:G=C315) *
      (MasterSheet!J:J&gt;0)
   )
)</f>
        <v>RCB</v>
      </c>
      <c r="N315" s="6"/>
    </row>
    <row r="316" spans="1:14" x14ac:dyDescent="0.25">
      <c r="A316" s="6" t="str">
        <v>EED116209</v>
      </c>
      <c r="B316" s="7">
        <v>45824</v>
      </c>
      <c r="C316" s="6">
        <v>343509</v>
      </c>
      <c r="D316" s="6">
        <f>_xlfn.XLOOKUP(C316,MasterSheet!G:G,MasterSheet!E:E)</f>
        <v>67.8</v>
      </c>
      <c r="E316" s="55">
        <f>SUMIFS(MasterSheet!I:I, MasterSheet!B:B, A316, MasterSheet!D:D, B316, MasterSheet!G:G, C316)</f>
        <v>1</v>
      </c>
      <c r="F316" s="55">
        <f t="shared" si="12"/>
        <v>67.8</v>
      </c>
      <c r="G316" s="62">
        <f>SUMIFS(MasterSheet!J:J, MasterSheet!B:B, A316, MasterSheet!D:D, B316, MasterSheet!G:G, C316)</f>
        <v>1</v>
      </c>
      <c r="H316" s="62">
        <f t="shared" si="13"/>
        <v>67.8</v>
      </c>
      <c r="I316" s="64">
        <f>SUMIFS(MasterSheet!K:K, MasterSheet!B:B, A316, MasterSheet!D:D, B316, MasterSheet!G:G, C316)</f>
        <v>0</v>
      </c>
      <c r="J316" s="64">
        <f t="shared" si="14"/>
        <v>0</v>
      </c>
      <c r="K316" s="6" t="str">
        <f>VLOOKUP(C316,MasterSheet!G:T,14,)</f>
        <v>BioLegend</v>
      </c>
      <c r="L316" s="6" t="str">
        <f>VLOOKUP(K316,Sheet1!A:C,3,)</f>
        <v>DOLLAR</v>
      </c>
      <c r="M316" s="6" t="str" cm="1">
        <f t="array" ref="M316">_xlfn.TEXTJOIN(", ", TRUE,
   _xlfn._xlws.FILTER(MasterSheet!O:O,
      (MasterSheet!B:B=A316) *
      (MasterSheet!D:D=B316) *
      (MasterSheet!G:G=C316) *
      (MasterSheet!J:J&gt;0)
   )
)</f>
        <v>RCB</v>
      </c>
      <c r="N316" s="6"/>
    </row>
    <row r="317" spans="1:14" x14ac:dyDescent="0.25">
      <c r="A317" s="6" t="str">
        <v>EED116209</v>
      </c>
      <c r="B317" s="7">
        <v>45824</v>
      </c>
      <c r="C317" s="6">
        <v>344007</v>
      </c>
      <c r="D317" s="6">
        <f>_xlfn.XLOOKUP(C317,MasterSheet!G:G,MasterSheet!E:E)</f>
        <v>142.5</v>
      </c>
      <c r="E317" s="55">
        <f>SUMIFS(MasterSheet!I:I, MasterSheet!B:B, A317, MasterSheet!D:D, B317, MasterSheet!G:G, C317)</f>
        <v>1</v>
      </c>
      <c r="F317" s="55">
        <f t="shared" si="12"/>
        <v>142.5</v>
      </c>
      <c r="G317" s="62">
        <f>SUMIFS(MasterSheet!J:J, MasterSheet!B:B, A317, MasterSheet!D:D, B317, MasterSheet!G:G, C317)</f>
        <v>1</v>
      </c>
      <c r="H317" s="62">
        <f t="shared" si="13"/>
        <v>142.5</v>
      </c>
      <c r="I317" s="64">
        <f>SUMIFS(MasterSheet!K:K, MasterSheet!B:B, A317, MasterSheet!D:D, B317, MasterSheet!G:G, C317)</f>
        <v>0</v>
      </c>
      <c r="J317" s="64">
        <f t="shared" si="14"/>
        <v>0</v>
      </c>
      <c r="K317" s="6" t="str">
        <f>VLOOKUP(C317,MasterSheet!G:T,14,)</f>
        <v>BioLegend</v>
      </c>
      <c r="L317" s="6" t="str">
        <f>VLOOKUP(K317,Sheet1!A:C,3,)</f>
        <v>DOLLAR</v>
      </c>
      <c r="M317" s="6" t="str" cm="1">
        <f t="array" ref="M317">_xlfn.TEXTJOIN(", ", TRUE,
   _xlfn._xlws.FILTER(MasterSheet!O:O,
      (MasterSheet!B:B=A317) *
      (MasterSheet!D:D=B317) *
      (MasterSheet!G:G=C317) *
      (MasterSheet!J:J&gt;0)
   )
)</f>
        <v>Invitro</v>
      </c>
      <c r="N317" s="6"/>
    </row>
    <row r="318" spans="1:14" x14ac:dyDescent="0.25">
      <c r="A318" s="6" t="str">
        <v>EED116209</v>
      </c>
      <c r="B318" s="7">
        <v>45824</v>
      </c>
      <c r="C318" s="6">
        <v>353214</v>
      </c>
      <c r="D318" s="6">
        <f>_xlfn.XLOOKUP(C318,MasterSheet!G:G,MasterSheet!E:E)</f>
        <v>202.8</v>
      </c>
      <c r="E318" s="55">
        <f>SUMIFS(MasterSheet!I:I, MasterSheet!B:B, A318, MasterSheet!D:D, B318, MasterSheet!G:G, C318)</f>
        <v>4</v>
      </c>
      <c r="F318" s="55">
        <f t="shared" si="12"/>
        <v>811.2</v>
      </c>
      <c r="G318" s="62">
        <f>SUMIFS(MasterSheet!J:J, MasterSheet!B:B, A318, MasterSheet!D:D, B318, MasterSheet!G:G, C318)</f>
        <v>4</v>
      </c>
      <c r="H318" s="62">
        <f t="shared" si="13"/>
        <v>811.2</v>
      </c>
      <c r="I318" s="64">
        <f>SUMIFS(MasterSheet!K:K, MasterSheet!B:B, A318, MasterSheet!D:D, B318, MasterSheet!G:G, C318)</f>
        <v>0</v>
      </c>
      <c r="J318" s="64">
        <f t="shared" si="14"/>
        <v>0</v>
      </c>
      <c r="K318" s="6" t="str">
        <f>VLOOKUP(C318,MasterSheet!G:T,14,)</f>
        <v>BioLegend</v>
      </c>
      <c r="L318" s="6" t="str">
        <f>VLOOKUP(K318,Sheet1!A:C,3,)</f>
        <v>DOLLAR</v>
      </c>
      <c r="M318" s="6" t="str" cm="1">
        <f t="array" ref="M318">_xlfn.TEXTJOIN(", ", TRUE,
   _xlfn._xlws.FILTER(MasterSheet!O:O,
      (MasterSheet!B:B=A318) *
      (MasterSheet!D:D=B318) *
      (MasterSheet!G:G=C318) *
      (MasterSheet!J:J&gt;0)
   )
)</f>
        <v>immuneel</v>
      </c>
      <c r="N318" s="6"/>
    </row>
    <row r="319" spans="1:14" x14ac:dyDescent="0.25">
      <c r="A319" s="6" t="str">
        <v>EED116209</v>
      </c>
      <c r="B319" s="7">
        <v>45824</v>
      </c>
      <c r="C319" s="6">
        <v>356619</v>
      </c>
      <c r="D319" s="6">
        <f>_xlfn.XLOOKUP(C319,MasterSheet!G:G,MasterSheet!E:E)</f>
        <v>156.75</v>
      </c>
      <c r="E319" s="55">
        <f>SUMIFS(MasterSheet!I:I, MasterSheet!B:B, A319, MasterSheet!D:D, B319, MasterSheet!G:G, C319)</f>
        <v>1</v>
      </c>
      <c r="F319" s="55">
        <f t="shared" si="12"/>
        <v>156.75</v>
      </c>
      <c r="G319" s="62">
        <f>SUMIFS(MasterSheet!J:J, MasterSheet!B:B, A319, MasterSheet!D:D, B319, MasterSheet!G:G, C319)</f>
        <v>1</v>
      </c>
      <c r="H319" s="62">
        <f t="shared" si="13"/>
        <v>156.75</v>
      </c>
      <c r="I319" s="64">
        <f>SUMIFS(MasterSheet!K:K, MasterSheet!B:B, A319, MasterSheet!D:D, B319, MasterSheet!G:G, C319)</f>
        <v>0</v>
      </c>
      <c r="J319" s="64">
        <f t="shared" si="14"/>
        <v>0</v>
      </c>
      <c r="K319" s="6" t="str">
        <f>VLOOKUP(C319,MasterSheet!G:T,14,)</f>
        <v>BioLegend</v>
      </c>
      <c r="L319" s="6" t="str">
        <f>VLOOKUP(K319,Sheet1!A:C,3,)</f>
        <v>DOLLAR</v>
      </c>
      <c r="M319" s="6" t="str" cm="1">
        <f t="array" ref="M319">_xlfn.TEXTJOIN(", ", TRUE,
   _xlfn._xlws.FILTER(MasterSheet!O:O,
      (MasterSheet!B:B=A319) *
      (MasterSheet!D:D=B319) *
      (MasterSheet!G:G=C319) *
      (MasterSheet!J:J&gt;0)
   )
)</f>
        <v>GK Bio</v>
      </c>
      <c r="N319" s="6"/>
    </row>
    <row r="320" spans="1:14" x14ac:dyDescent="0.25">
      <c r="A320" s="6" t="str">
        <v>EED116209</v>
      </c>
      <c r="B320" s="7">
        <v>45824</v>
      </c>
      <c r="C320" s="6">
        <v>359413</v>
      </c>
      <c r="D320" s="6">
        <f>_xlfn.XLOOKUP(C320,MasterSheet!G:G,MasterSheet!E:E)</f>
        <v>136.5</v>
      </c>
      <c r="E320" s="55">
        <f>SUMIFS(MasterSheet!I:I, MasterSheet!B:B, A320, MasterSheet!D:D, B320, MasterSheet!G:G, C320)</f>
        <v>1</v>
      </c>
      <c r="F320" s="55">
        <f t="shared" si="12"/>
        <v>136.5</v>
      </c>
      <c r="G320" s="62">
        <f>SUMIFS(MasterSheet!J:J, MasterSheet!B:B, A320, MasterSheet!D:D, B320, MasterSheet!G:G, C320)</f>
        <v>1</v>
      </c>
      <c r="H320" s="62">
        <f t="shared" si="13"/>
        <v>136.5</v>
      </c>
      <c r="I320" s="64">
        <f>SUMIFS(MasterSheet!K:K, MasterSheet!B:B, A320, MasterSheet!D:D, B320, MasterSheet!G:G, C320)</f>
        <v>0</v>
      </c>
      <c r="J320" s="64">
        <f t="shared" si="14"/>
        <v>0</v>
      </c>
      <c r="K320" s="6" t="str">
        <f>VLOOKUP(C320,MasterSheet!G:T,14,)</f>
        <v>BioLegend</v>
      </c>
      <c r="L320" s="6" t="str">
        <f>VLOOKUP(K320,Sheet1!A:C,3,)</f>
        <v>DOLLAR</v>
      </c>
      <c r="M320" s="6" t="str" cm="1">
        <f t="array" ref="M320">_xlfn.TEXTJOIN(", ", TRUE,
   _xlfn._xlws.FILTER(MasterSheet!O:O,
      (MasterSheet!B:B=A320) *
      (MasterSheet!D:D=B320) *
      (MasterSheet!G:G=C320) *
      (MasterSheet!J:J&gt;0)
   )
)</f>
        <v>GK Bio</v>
      </c>
      <c r="N320" s="6"/>
    </row>
    <row r="321" spans="1:14" x14ac:dyDescent="0.25">
      <c r="A321" s="6" t="str">
        <v>EED116209</v>
      </c>
      <c r="B321" s="7">
        <v>45824</v>
      </c>
      <c r="C321" s="6">
        <v>360731</v>
      </c>
      <c r="D321" s="6">
        <f>_xlfn.XLOOKUP(C321,MasterSheet!G:G,MasterSheet!E:E)</f>
        <v>177.75</v>
      </c>
      <c r="E321" s="55">
        <f>SUMIFS(MasterSheet!I:I, MasterSheet!B:B, A321, MasterSheet!D:D, B321, MasterSheet!G:G, C321)</f>
        <v>1</v>
      </c>
      <c r="F321" s="55">
        <f t="shared" si="12"/>
        <v>177.75</v>
      </c>
      <c r="G321" s="62">
        <f>SUMIFS(MasterSheet!J:J, MasterSheet!B:B, A321, MasterSheet!D:D, B321, MasterSheet!G:G, C321)</f>
        <v>1</v>
      </c>
      <c r="H321" s="62">
        <f t="shared" si="13"/>
        <v>177.75</v>
      </c>
      <c r="I321" s="64">
        <f>SUMIFS(MasterSheet!K:K, MasterSheet!B:B, A321, MasterSheet!D:D, B321, MasterSheet!G:G, C321)</f>
        <v>0</v>
      </c>
      <c r="J321" s="64">
        <f t="shared" si="14"/>
        <v>0</v>
      </c>
      <c r="K321" s="6" t="str">
        <f>VLOOKUP(C321,MasterSheet!G:T,14,)</f>
        <v>BioLegend</v>
      </c>
      <c r="L321" s="6" t="str">
        <f>VLOOKUP(K321,Sheet1!A:C,3,)</f>
        <v>DOLLAR</v>
      </c>
      <c r="M321" s="6" t="str" cm="1">
        <f t="array" ref="M321">_xlfn.TEXTJOIN(", ", TRUE,
   _xlfn._xlws.FILTER(MasterSheet!O:O,
      (MasterSheet!B:B=A321) *
      (MasterSheet!D:D=B321) *
      (MasterSheet!G:G=C321) *
      (MasterSheet!J:J&gt;0)
   )
)</f>
        <v>GK Bio</v>
      </c>
      <c r="N321" s="6"/>
    </row>
    <row r="322" spans="1:14" x14ac:dyDescent="0.25">
      <c r="A322" s="6" t="str">
        <v>EED116209</v>
      </c>
      <c r="B322" s="7">
        <v>45824</v>
      </c>
      <c r="C322" s="6">
        <v>362510</v>
      </c>
      <c r="D322" s="6">
        <f>_xlfn.XLOOKUP(C322,MasterSheet!G:G,MasterSheet!E:E)</f>
        <v>180</v>
      </c>
      <c r="E322" s="55">
        <f>SUMIFS(MasterSheet!I:I, MasterSheet!B:B, A322, MasterSheet!D:D, B322, MasterSheet!G:G, C322)</f>
        <v>1</v>
      </c>
      <c r="F322" s="55">
        <f t="shared" si="12"/>
        <v>180</v>
      </c>
      <c r="G322" s="62">
        <f>SUMIFS(MasterSheet!J:J, MasterSheet!B:B, A322, MasterSheet!D:D, B322, MasterSheet!G:G, C322)</f>
        <v>1</v>
      </c>
      <c r="H322" s="62">
        <f t="shared" si="13"/>
        <v>180</v>
      </c>
      <c r="I322" s="64">
        <f>SUMIFS(MasterSheet!K:K, MasterSheet!B:B, A322, MasterSheet!D:D, B322, MasterSheet!G:G, C322)</f>
        <v>0</v>
      </c>
      <c r="J322" s="64">
        <f t="shared" si="14"/>
        <v>0</v>
      </c>
      <c r="K322" s="6" t="str">
        <f>VLOOKUP(C322,MasterSheet!G:T,14,)</f>
        <v>BioLegend</v>
      </c>
      <c r="L322" s="6" t="str">
        <f>VLOOKUP(K322,Sheet1!A:C,3,)</f>
        <v>DOLLAR</v>
      </c>
      <c r="M322" s="6" t="str" cm="1">
        <f t="array" ref="M322">_xlfn.TEXTJOIN(", ", TRUE,
   _xlfn._xlws.FILTER(MasterSheet!O:O,
      (MasterSheet!B:B=A322) *
      (MasterSheet!D:D=B322) *
      (MasterSheet!G:G=C322) *
      (MasterSheet!J:J&gt;0)
   )
)</f>
        <v>Micro Vapi</v>
      </c>
      <c r="N322" s="6"/>
    </row>
    <row r="323" spans="1:14" x14ac:dyDescent="0.25">
      <c r="A323" s="6" t="str">
        <v>EED116209</v>
      </c>
      <c r="B323" s="7">
        <v>45824</v>
      </c>
      <c r="C323" s="6">
        <v>379207</v>
      </c>
      <c r="D323" s="6">
        <f>_xlfn.XLOOKUP(C323,MasterSheet!G:G,MasterSheet!E:E)</f>
        <v>85.8</v>
      </c>
      <c r="E323" s="55">
        <f>SUMIFS(MasterSheet!I:I, MasterSheet!B:B, A323, MasterSheet!D:D, B323, MasterSheet!G:G, C323)</f>
        <v>1</v>
      </c>
      <c r="F323" s="55">
        <f t="shared" ref="F323:F386" si="15">D323*E323</f>
        <v>85.8</v>
      </c>
      <c r="G323" s="62">
        <f>SUMIFS(MasterSheet!J:J, MasterSheet!B:B, A323, MasterSheet!D:D, B323, MasterSheet!G:G, C323)</f>
        <v>1</v>
      </c>
      <c r="H323" s="62">
        <f t="shared" ref="H323:H386" si="16">G323*D323</f>
        <v>85.8</v>
      </c>
      <c r="I323" s="64">
        <f>SUMIFS(MasterSheet!K:K, MasterSheet!B:B, A323, MasterSheet!D:D, B323, MasterSheet!G:G, C323)</f>
        <v>0</v>
      </c>
      <c r="J323" s="64">
        <f t="shared" ref="J323:J386" si="17">I323*D323</f>
        <v>0</v>
      </c>
      <c r="K323" s="6" t="str">
        <f>VLOOKUP(C323,MasterSheet!G:T,14,)</f>
        <v>BioLegend</v>
      </c>
      <c r="L323" s="6" t="str">
        <f>VLOOKUP(K323,Sheet1!A:C,3,)</f>
        <v>DOLLAR</v>
      </c>
      <c r="M323" s="6" t="str" cm="1">
        <f t="array" ref="M323">_xlfn.TEXTJOIN(", ", TRUE,
   _xlfn._xlws.FILTER(MasterSheet!O:O,
      (MasterSheet!B:B=A323) *
      (MasterSheet!D:D=B323) *
      (MasterSheet!G:G=C323) *
      (MasterSheet!J:J&gt;0)
   )
)</f>
        <v>GK Bio</v>
      </c>
      <c r="N323" s="6"/>
    </row>
    <row r="324" spans="1:14" x14ac:dyDescent="0.25">
      <c r="A324" s="6" t="str">
        <v>EED116209</v>
      </c>
      <c r="B324" s="7">
        <v>45824</v>
      </c>
      <c r="C324" s="6">
        <v>381506</v>
      </c>
      <c r="D324" s="6">
        <f>_xlfn.XLOOKUP(C324,MasterSheet!G:G,MasterSheet!E:E)</f>
        <v>239.4</v>
      </c>
      <c r="E324" s="55">
        <f>SUMIFS(MasterSheet!I:I, MasterSheet!B:B, A324, MasterSheet!D:D, B324, MasterSheet!G:G, C324)</f>
        <v>1</v>
      </c>
      <c r="F324" s="55">
        <f t="shared" si="15"/>
        <v>239.4</v>
      </c>
      <c r="G324" s="62">
        <f>SUMIFS(MasterSheet!J:J, MasterSheet!B:B, A324, MasterSheet!D:D, B324, MasterSheet!G:G, C324)</f>
        <v>1</v>
      </c>
      <c r="H324" s="62">
        <f t="shared" si="16"/>
        <v>239.4</v>
      </c>
      <c r="I324" s="64">
        <f>SUMIFS(MasterSheet!K:K, MasterSheet!B:B, A324, MasterSheet!D:D, B324, MasterSheet!G:G, C324)</f>
        <v>0</v>
      </c>
      <c r="J324" s="64">
        <f t="shared" si="17"/>
        <v>0</v>
      </c>
      <c r="K324" s="6" t="str">
        <f>VLOOKUP(C324,MasterSheet!G:T,14,)</f>
        <v>BioLegend</v>
      </c>
      <c r="L324" s="6" t="str">
        <f>VLOOKUP(K324,Sheet1!A:C,3,)</f>
        <v>DOLLAR</v>
      </c>
      <c r="M324" s="6" t="str" cm="1">
        <f t="array" ref="M324">_xlfn.TEXTJOIN(", ", TRUE,
   _xlfn._xlws.FILTER(MasterSheet!O:O,
      (MasterSheet!B:B=A324) *
      (MasterSheet!D:D=B324) *
      (MasterSheet!G:G=C324) *
      (MasterSheet!J:J&gt;0)
   )
)</f>
        <v>NIBMG</v>
      </c>
      <c r="N324" s="6"/>
    </row>
    <row r="325" spans="1:14" x14ac:dyDescent="0.25">
      <c r="A325" s="6" t="str">
        <v>EED116209</v>
      </c>
      <c r="B325" s="7">
        <v>45824</v>
      </c>
      <c r="C325" s="6">
        <v>397907</v>
      </c>
      <c r="D325" s="6">
        <f>_xlfn.XLOOKUP(C325,MasterSheet!G:G,MasterSheet!E:E)</f>
        <v>75</v>
      </c>
      <c r="E325" s="55">
        <f>SUMIFS(MasterSheet!I:I, MasterSheet!B:B, A325, MasterSheet!D:D, B325, MasterSheet!G:G, C325)</f>
        <v>1</v>
      </c>
      <c r="F325" s="55">
        <f t="shared" si="15"/>
        <v>75</v>
      </c>
      <c r="G325" s="62">
        <f>SUMIFS(MasterSheet!J:J, MasterSheet!B:B, A325, MasterSheet!D:D, B325, MasterSheet!G:G, C325)</f>
        <v>1</v>
      </c>
      <c r="H325" s="62">
        <f t="shared" si="16"/>
        <v>75</v>
      </c>
      <c r="I325" s="64">
        <f>SUMIFS(MasterSheet!K:K, MasterSheet!B:B, A325, MasterSheet!D:D, B325, MasterSheet!G:G, C325)</f>
        <v>0</v>
      </c>
      <c r="J325" s="64">
        <f t="shared" si="17"/>
        <v>0</v>
      </c>
      <c r="K325" s="6" t="str">
        <f>VLOOKUP(C325,MasterSheet!G:T,14,)</f>
        <v>BioLegend</v>
      </c>
      <c r="L325" s="6" t="str">
        <f>VLOOKUP(K325,Sheet1!A:C,3,)</f>
        <v>DOLLAR</v>
      </c>
      <c r="M325" s="6" t="str" cm="1">
        <f t="array" ref="M325">_xlfn.TEXTJOIN(", ", TRUE,
   _xlfn._xlws.FILTER(MasterSheet!O:O,
      (MasterSheet!B:B=A325) *
      (MasterSheet!D:D=B325) *
      (MasterSheet!G:G=C325) *
      (MasterSheet!J:J&gt;0)
   )
)</f>
        <v>RCB</v>
      </c>
      <c r="N325" s="6"/>
    </row>
    <row r="326" spans="1:14" x14ac:dyDescent="0.25">
      <c r="A326" s="6" t="str">
        <v>EED116209</v>
      </c>
      <c r="B326" s="7">
        <v>45824</v>
      </c>
      <c r="C326" s="6">
        <v>400401</v>
      </c>
      <c r="D326" s="6">
        <f>_xlfn.XLOOKUP(C326,MasterSheet!G:G,MasterSheet!E:E)</f>
        <v>18</v>
      </c>
      <c r="E326" s="55">
        <f>SUMIFS(MasterSheet!I:I, MasterSheet!B:B, A326, MasterSheet!D:D, B326, MasterSheet!G:G, C326)</f>
        <v>1</v>
      </c>
      <c r="F326" s="55">
        <f t="shared" si="15"/>
        <v>18</v>
      </c>
      <c r="G326" s="62">
        <f>SUMIFS(MasterSheet!J:J, MasterSheet!B:B, A326, MasterSheet!D:D, B326, MasterSheet!G:G, C326)</f>
        <v>1</v>
      </c>
      <c r="H326" s="62">
        <f t="shared" si="16"/>
        <v>18</v>
      </c>
      <c r="I326" s="64">
        <f>SUMIFS(MasterSheet!K:K, MasterSheet!B:B, A326, MasterSheet!D:D, B326, MasterSheet!G:G, C326)</f>
        <v>0</v>
      </c>
      <c r="J326" s="64">
        <f t="shared" si="17"/>
        <v>0</v>
      </c>
      <c r="K326" s="6" t="str">
        <f>VLOOKUP(C326,MasterSheet!G:T,14,)</f>
        <v>BioLegend</v>
      </c>
      <c r="L326" s="6" t="str">
        <f>VLOOKUP(K326,Sheet1!A:C,3,)</f>
        <v>DOLLAR</v>
      </c>
      <c r="M326" s="6" t="str" cm="1">
        <f t="array" ref="M326">_xlfn.TEXTJOIN(", ", TRUE,
   _xlfn._xlws.FILTER(MasterSheet!O:O,
      (MasterSheet!B:B=A326) *
      (MasterSheet!D:D=B326) *
      (MasterSheet!G:G=C326) *
      (MasterSheet!J:J&gt;0)
   )
)</f>
        <v>Imtech</v>
      </c>
      <c r="N326" s="6"/>
    </row>
    <row r="327" spans="1:14" x14ac:dyDescent="0.25">
      <c r="A327" s="6" t="str">
        <v>EED116209</v>
      </c>
      <c r="B327" s="7">
        <v>45824</v>
      </c>
      <c r="C327" s="6">
        <v>400672</v>
      </c>
      <c r="D327" s="6">
        <f>_xlfn.XLOOKUP(C327,MasterSheet!G:G,MasterSheet!E:E)</f>
        <v>844.8</v>
      </c>
      <c r="E327" s="55">
        <f>SUMIFS(MasterSheet!I:I, MasterSheet!B:B, A327, MasterSheet!D:D, B327, MasterSheet!G:G, C327)</f>
        <v>1</v>
      </c>
      <c r="F327" s="55">
        <f t="shared" si="15"/>
        <v>844.8</v>
      </c>
      <c r="G327" s="62">
        <f>SUMIFS(MasterSheet!J:J, MasterSheet!B:B, A327, MasterSheet!D:D, B327, MasterSheet!G:G, C327)</f>
        <v>1</v>
      </c>
      <c r="H327" s="62">
        <f t="shared" si="16"/>
        <v>844.8</v>
      </c>
      <c r="I327" s="64">
        <f>SUMIFS(MasterSheet!K:K, MasterSheet!B:B, A327, MasterSheet!D:D, B327, MasterSheet!G:G, C327)</f>
        <v>0</v>
      </c>
      <c r="J327" s="64">
        <f t="shared" si="17"/>
        <v>0</v>
      </c>
      <c r="K327" s="6" t="str">
        <f>VLOOKUP(C327,MasterSheet!G:T,14,)</f>
        <v>BioLegend</v>
      </c>
      <c r="L327" s="6" t="str">
        <f>VLOOKUP(K327,Sheet1!A:C,3,)</f>
        <v>DOLLAR</v>
      </c>
      <c r="M327" s="6" t="str" cm="1">
        <f t="array" ref="M327">_xlfn.TEXTJOIN(", ", TRUE,
   _xlfn._xlws.FILTER(MasterSheet!O:O,
      (MasterSheet!B:B=A327) *
      (MasterSheet!D:D=B327) *
      (MasterSheet!G:G=C327) *
      (MasterSheet!J:J&gt;0)
   )
)</f>
        <v>RCB</v>
      </c>
      <c r="N327" s="6"/>
    </row>
    <row r="328" spans="1:14" x14ac:dyDescent="0.25">
      <c r="A328" s="6" t="str">
        <v>EED116209</v>
      </c>
      <c r="B328" s="7">
        <v>45824</v>
      </c>
      <c r="C328" s="6">
        <v>405225</v>
      </c>
      <c r="D328" s="6">
        <f>_xlfn.XLOOKUP(C328,MasterSheet!G:G,MasterSheet!E:E)</f>
        <v>346.5</v>
      </c>
      <c r="E328" s="55">
        <f>SUMIFS(MasterSheet!I:I, MasterSheet!B:B, A328, MasterSheet!D:D, B328, MasterSheet!G:G, C328)</f>
        <v>2</v>
      </c>
      <c r="F328" s="55">
        <f t="shared" si="15"/>
        <v>693</v>
      </c>
      <c r="G328" s="62">
        <f>SUMIFS(MasterSheet!J:J, MasterSheet!B:B, A328, MasterSheet!D:D, B328, MasterSheet!G:G, C328)</f>
        <v>2</v>
      </c>
      <c r="H328" s="62">
        <f t="shared" si="16"/>
        <v>693</v>
      </c>
      <c r="I328" s="64">
        <f>SUMIFS(MasterSheet!K:K, MasterSheet!B:B, A328, MasterSheet!D:D, B328, MasterSheet!G:G, C328)</f>
        <v>0</v>
      </c>
      <c r="J328" s="64">
        <f t="shared" si="17"/>
        <v>0</v>
      </c>
      <c r="K328" s="6" t="str">
        <f>VLOOKUP(C328,MasterSheet!G:T,14,)</f>
        <v>BioLegend</v>
      </c>
      <c r="L328" s="6" t="str">
        <f>VLOOKUP(K328,Sheet1!A:C,3,)</f>
        <v>DOLLAR</v>
      </c>
      <c r="M328" s="6" t="str" cm="1">
        <f t="array" ref="M328">_xlfn.TEXTJOIN(", ", TRUE,
   _xlfn._xlws.FILTER(MasterSheet!O:O,
      (MasterSheet!B:B=A328) *
      (MasterSheet!D:D=B328) *
      (MasterSheet!G:G=C328) *
      (MasterSheet!J:J&gt;0)
   )
)</f>
        <v>Micro Vapi</v>
      </c>
      <c r="N328" s="6"/>
    </row>
    <row r="329" spans="1:14" x14ac:dyDescent="0.25">
      <c r="A329" s="6" t="str">
        <v>EED116209</v>
      </c>
      <c r="B329" s="7">
        <v>45824</v>
      </c>
      <c r="C329" s="6">
        <v>405235</v>
      </c>
      <c r="D329" s="6">
        <f>_xlfn.XLOOKUP(C329,MasterSheet!G:G,MasterSheet!E:E)</f>
        <v>123.6</v>
      </c>
      <c r="E329" s="55">
        <f>SUMIFS(MasterSheet!I:I, MasterSheet!B:B, A329, MasterSheet!D:D, B329, MasterSheet!G:G, C329)</f>
        <v>2</v>
      </c>
      <c r="F329" s="55">
        <f t="shared" si="15"/>
        <v>247.2</v>
      </c>
      <c r="G329" s="62">
        <f>SUMIFS(MasterSheet!J:J, MasterSheet!B:B, A329, MasterSheet!D:D, B329, MasterSheet!G:G, C329)</f>
        <v>2</v>
      </c>
      <c r="H329" s="62">
        <f t="shared" si="16"/>
        <v>247.2</v>
      </c>
      <c r="I329" s="64">
        <f>SUMIFS(MasterSheet!K:K, MasterSheet!B:B, A329, MasterSheet!D:D, B329, MasterSheet!G:G, C329)</f>
        <v>0</v>
      </c>
      <c r="J329" s="64">
        <f t="shared" si="17"/>
        <v>0</v>
      </c>
      <c r="K329" s="6" t="str">
        <f>VLOOKUP(C329,MasterSheet!G:T,14,)</f>
        <v>BioLegend</v>
      </c>
      <c r="L329" s="6" t="str">
        <f>VLOOKUP(K329,Sheet1!A:C,3,)</f>
        <v>DOLLAR</v>
      </c>
      <c r="M329" s="6" t="str" cm="1">
        <f t="array" ref="M329">_xlfn.TEXTJOIN(", ", TRUE,
   _xlfn._xlws.FILTER(MasterSheet!O:O,
      (MasterSheet!B:B=A329) *
      (MasterSheet!D:D=B329) *
      (MasterSheet!G:G=C329) *
      (MasterSheet!J:J&gt;0)
   )
)</f>
        <v>Micro Vapi</v>
      </c>
      <c r="N329" s="6"/>
    </row>
    <row r="330" spans="1:14" x14ac:dyDescent="0.25">
      <c r="A330" s="6" t="str">
        <v>EED116209</v>
      </c>
      <c r="B330" s="7">
        <v>45824</v>
      </c>
      <c r="C330" s="6">
        <v>405237</v>
      </c>
      <c r="D330" s="6">
        <f>_xlfn.XLOOKUP(C330,MasterSheet!G:G,MasterSheet!E:E)</f>
        <v>123.6</v>
      </c>
      <c r="E330" s="55">
        <f>SUMIFS(MasterSheet!I:I, MasterSheet!B:B, A330, MasterSheet!D:D, B330, MasterSheet!G:G, C330)</f>
        <v>2</v>
      </c>
      <c r="F330" s="55">
        <f t="shared" si="15"/>
        <v>247.2</v>
      </c>
      <c r="G330" s="62">
        <f>SUMIFS(MasterSheet!J:J, MasterSheet!B:B, A330, MasterSheet!D:D, B330, MasterSheet!G:G, C330)</f>
        <v>2</v>
      </c>
      <c r="H330" s="62">
        <f t="shared" si="16"/>
        <v>247.2</v>
      </c>
      <c r="I330" s="64">
        <f>SUMIFS(MasterSheet!K:K, MasterSheet!B:B, A330, MasterSheet!D:D, B330, MasterSheet!G:G, C330)</f>
        <v>0</v>
      </c>
      <c r="J330" s="64">
        <f t="shared" si="17"/>
        <v>0</v>
      </c>
      <c r="K330" s="6" t="str">
        <f>VLOOKUP(C330,MasterSheet!G:T,14,)</f>
        <v>BioLegend</v>
      </c>
      <c r="L330" s="6" t="str">
        <f>VLOOKUP(K330,Sheet1!A:C,3,)</f>
        <v>DOLLAR</v>
      </c>
      <c r="M330" s="6" t="str" cm="1">
        <f t="array" ref="M330">_xlfn.TEXTJOIN(", ", TRUE,
   _xlfn._xlws.FILTER(MasterSheet!O:O,
      (MasterSheet!B:B=A330) *
      (MasterSheet!D:D=B330) *
      (MasterSheet!G:G=C330) *
      (MasterSheet!J:J&gt;0)
   )
)</f>
        <v>Micro Vapi</v>
      </c>
      <c r="N330" s="6"/>
    </row>
    <row r="331" spans="1:14" x14ac:dyDescent="0.25">
      <c r="A331" s="6" t="str">
        <v>EED116209</v>
      </c>
      <c r="B331" s="7">
        <v>45824</v>
      </c>
      <c r="C331" s="6">
        <v>405710</v>
      </c>
      <c r="D331" s="6">
        <f>_xlfn.XLOOKUP(C331,MasterSheet!G:G,MasterSheet!E:E)</f>
        <v>208.2</v>
      </c>
      <c r="E331" s="55">
        <f>SUMIFS(MasterSheet!I:I, MasterSheet!B:B, A331, MasterSheet!D:D, B331, MasterSheet!G:G, C331)</f>
        <v>2</v>
      </c>
      <c r="F331" s="55">
        <f t="shared" si="15"/>
        <v>416.4</v>
      </c>
      <c r="G331" s="62">
        <f>SUMIFS(MasterSheet!J:J, MasterSheet!B:B, A331, MasterSheet!D:D, B331, MasterSheet!G:G, C331)</f>
        <v>2</v>
      </c>
      <c r="H331" s="62">
        <f t="shared" si="16"/>
        <v>416.4</v>
      </c>
      <c r="I331" s="64">
        <f>SUMIFS(MasterSheet!K:K, MasterSheet!B:B, A331, MasterSheet!D:D, B331, MasterSheet!G:G, C331)</f>
        <v>0</v>
      </c>
      <c r="J331" s="64">
        <f t="shared" si="17"/>
        <v>0</v>
      </c>
      <c r="K331" s="6" t="str">
        <f>VLOOKUP(C331,MasterSheet!G:T,14,)</f>
        <v>BioLegend</v>
      </c>
      <c r="L331" s="6" t="str">
        <f>VLOOKUP(K331,Sheet1!A:C,3,)</f>
        <v>DOLLAR</v>
      </c>
      <c r="M331" s="6" t="str" cm="1">
        <f t="array" ref="M331">_xlfn.TEXTJOIN(", ", TRUE,
   _xlfn._xlws.FILTER(MasterSheet!O:O,
      (MasterSheet!B:B=A331) *
      (MasterSheet!D:D=B331) *
      (MasterSheet!G:G=C331) *
      (MasterSheet!J:J&gt;0)
   )
)</f>
        <v>Micro Vapi</v>
      </c>
      <c r="N331" s="6"/>
    </row>
    <row r="332" spans="1:14" x14ac:dyDescent="0.25">
      <c r="A332" s="6" t="str">
        <v>EED116209</v>
      </c>
      <c r="B332" s="7">
        <v>45824</v>
      </c>
      <c r="C332" s="6">
        <v>405720</v>
      </c>
      <c r="D332" s="6">
        <f>_xlfn.XLOOKUP(C332,MasterSheet!G:G,MasterSheet!E:E)</f>
        <v>204</v>
      </c>
      <c r="E332" s="55">
        <f>SUMIFS(MasterSheet!I:I, MasterSheet!B:B, A332, MasterSheet!D:D, B332, MasterSheet!G:G, C332)</f>
        <v>2</v>
      </c>
      <c r="F332" s="55">
        <f t="shared" si="15"/>
        <v>408</v>
      </c>
      <c r="G332" s="62">
        <f>SUMIFS(MasterSheet!J:J, MasterSheet!B:B, A332, MasterSheet!D:D, B332, MasterSheet!G:G, C332)</f>
        <v>2</v>
      </c>
      <c r="H332" s="62">
        <f t="shared" si="16"/>
        <v>408</v>
      </c>
      <c r="I332" s="64">
        <f>SUMIFS(MasterSheet!K:K, MasterSheet!B:B, A332, MasterSheet!D:D, B332, MasterSheet!G:G, C332)</f>
        <v>0</v>
      </c>
      <c r="J332" s="64">
        <f t="shared" si="17"/>
        <v>0</v>
      </c>
      <c r="K332" s="6" t="str">
        <f>VLOOKUP(C332,MasterSheet!G:T,14,)</f>
        <v>BioLegend</v>
      </c>
      <c r="L332" s="6" t="str">
        <f>VLOOKUP(K332,Sheet1!A:C,3,)</f>
        <v>DOLLAR</v>
      </c>
      <c r="M332" s="6" t="str" cm="1">
        <f t="array" ref="M332">_xlfn.TEXTJOIN(", ", TRUE,
   _xlfn._xlws.FILTER(MasterSheet!O:O,
      (MasterSheet!B:B=A332) *
      (MasterSheet!D:D=B332) *
      (MasterSheet!G:G=C332) *
      (MasterSheet!J:J&gt;0)
   )
)</f>
        <v>Micro Vapi</v>
      </c>
      <c r="N332" s="6"/>
    </row>
    <row r="333" spans="1:14" x14ac:dyDescent="0.25">
      <c r="A333" s="6" t="str">
        <v>EED116209</v>
      </c>
      <c r="B333" s="7">
        <v>45824</v>
      </c>
      <c r="C333" s="6">
        <v>420404</v>
      </c>
      <c r="D333" s="6">
        <f>_xlfn.XLOOKUP(C333,MasterSheet!G:G,MasterSheet!E:E)</f>
        <v>35.4</v>
      </c>
      <c r="E333" s="55">
        <f>SUMIFS(MasterSheet!I:I, MasterSheet!B:B, A333, MasterSheet!D:D, B333, MasterSheet!G:G, C333)</f>
        <v>5</v>
      </c>
      <c r="F333" s="55">
        <f t="shared" si="15"/>
        <v>177</v>
      </c>
      <c r="G333" s="62">
        <f>SUMIFS(MasterSheet!J:J, MasterSheet!B:B, A333, MasterSheet!D:D, B333, MasterSheet!G:G, C333)</f>
        <v>5</v>
      </c>
      <c r="H333" s="62">
        <f t="shared" si="16"/>
        <v>177</v>
      </c>
      <c r="I333" s="64">
        <f>SUMIFS(MasterSheet!K:K, MasterSheet!B:B, A333, MasterSheet!D:D, B333, MasterSheet!G:G, C333)</f>
        <v>0</v>
      </c>
      <c r="J333" s="64">
        <f t="shared" si="17"/>
        <v>0</v>
      </c>
      <c r="K333" s="6" t="str">
        <f>VLOOKUP(C333,MasterSheet!G:T,14,)</f>
        <v>BioLegend</v>
      </c>
      <c r="L333" s="6" t="str">
        <f>VLOOKUP(K333,Sheet1!A:C,3,)</f>
        <v>DOLLAR</v>
      </c>
      <c r="M333" s="6" t="str" cm="1">
        <f t="array" ref="M333">_xlfn.TEXTJOIN(", ", TRUE,
   _xlfn._xlws.FILTER(MasterSheet!O:O,
      (MasterSheet!B:B=A333) *
      (MasterSheet!D:D=B333) *
      (MasterSheet!G:G=C333) *
      (MasterSheet!J:J&gt;0)
   )
)</f>
        <v>Micro Vapi</v>
      </c>
      <c r="N333" s="6"/>
    </row>
    <row r="334" spans="1:14" x14ac:dyDescent="0.25">
      <c r="A334" s="6" t="str">
        <v>EED116209</v>
      </c>
      <c r="B334" s="7">
        <v>45824</v>
      </c>
      <c r="C334" s="6">
        <v>422302</v>
      </c>
      <c r="D334" s="6">
        <f>_xlfn.XLOOKUP(C334,MasterSheet!G:G,MasterSheet!E:E)</f>
        <v>160.30000000000001</v>
      </c>
      <c r="E334" s="55">
        <f>SUMIFS(MasterSheet!I:I, MasterSheet!B:B, A334, MasterSheet!D:D, B334, MasterSheet!G:G, C334)</f>
        <v>5</v>
      </c>
      <c r="F334" s="55">
        <f t="shared" si="15"/>
        <v>801.5</v>
      </c>
      <c r="G334" s="62">
        <f>SUMIFS(MasterSheet!J:J, MasterSheet!B:B, A334, MasterSheet!D:D, B334, MasterSheet!G:G, C334)</f>
        <v>5</v>
      </c>
      <c r="H334" s="62">
        <f t="shared" si="16"/>
        <v>801.5</v>
      </c>
      <c r="I334" s="64">
        <f>SUMIFS(MasterSheet!K:K, MasterSheet!B:B, A334, MasterSheet!D:D, B334, MasterSheet!G:G, C334)</f>
        <v>0</v>
      </c>
      <c r="J334" s="64">
        <f t="shared" si="17"/>
        <v>0</v>
      </c>
      <c r="K334" s="6" t="str">
        <f>VLOOKUP(C334,MasterSheet!G:T,14,)</f>
        <v>BioLegend</v>
      </c>
      <c r="L334" s="6" t="str">
        <f>VLOOKUP(K334,Sheet1!A:C,3,)</f>
        <v>DOLLAR</v>
      </c>
      <c r="M334" s="6" t="str" cm="1">
        <f t="array" ref="M334">_xlfn.TEXTJOIN(", ", TRUE,
   _xlfn._xlws.FILTER(MasterSheet!O:O,
      (MasterSheet!B:B=A334) *
      (MasterSheet!D:D=B334) *
      (MasterSheet!G:G=C334) *
      (MasterSheet!J:J&gt;0)
   )
)</f>
        <v>immuneel</v>
      </c>
      <c r="N334" s="6"/>
    </row>
    <row r="335" spans="1:14" x14ac:dyDescent="0.25">
      <c r="A335" s="6" t="str">
        <v>EED116209</v>
      </c>
      <c r="B335" s="7">
        <v>45824</v>
      </c>
      <c r="C335" s="6">
        <v>430501</v>
      </c>
      <c r="D335" s="6">
        <f>_xlfn.XLOOKUP(C335,MasterSheet!G:G,MasterSheet!E:E)</f>
        <v>159</v>
      </c>
      <c r="E335" s="55">
        <f>SUMIFS(MasterSheet!I:I, MasterSheet!B:B, A335, MasterSheet!D:D, B335, MasterSheet!G:G, C335)</f>
        <v>3</v>
      </c>
      <c r="F335" s="55">
        <f t="shared" si="15"/>
        <v>477</v>
      </c>
      <c r="G335" s="62">
        <f>SUMIFS(MasterSheet!J:J, MasterSheet!B:B, A335, MasterSheet!D:D, B335, MasterSheet!G:G, C335)</f>
        <v>3</v>
      </c>
      <c r="H335" s="62">
        <f t="shared" si="16"/>
        <v>477</v>
      </c>
      <c r="I335" s="64">
        <f>SUMIFS(MasterSheet!K:K, MasterSheet!B:B, A335, MasterSheet!D:D, B335, MasterSheet!G:G, C335)</f>
        <v>0</v>
      </c>
      <c r="J335" s="64">
        <f t="shared" si="17"/>
        <v>0</v>
      </c>
      <c r="K335" s="6" t="str">
        <f>VLOOKUP(C335,MasterSheet!G:T,14,)</f>
        <v>BioLegend</v>
      </c>
      <c r="L335" s="6" t="str">
        <f>VLOOKUP(K335,Sheet1!A:C,3,)</f>
        <v>DOLLAR</v>
      </c>
      <c r="M335" s="6" t="str" cm="1">
        <f t="array" ref="M335">_xlfn.TEXTJOIN(", ", TRUE,
   _xlfn._xlws.FILTER(MasterSheet!O:O,
      (MasterSheet!B:B=A335) *
      (MasterSheet!D:D=B335) *
      (MasterSheet!G:G=C335) *
      (MasterSheet!J:J&gt;0)
   )
)</f>
        <v>RELIANCE</v>
      </c>
      <c r="N335" s="6"/>
    </row>
    <row r="336" spans="1:14" x14ac:dyDescent="0.25">
      <c r="A336" s="6" t="str">
        <v>EED116209</v>
      </c>
      <c r="B336" s="7">
        <v>45824</v>
      </c>
      <c r="C336" s="6">
        <v>506344</v>
      </c>
      <c r="D336" s="6">
        <f>_xlfn.XLOOKUP(C336,MasterSheet!G:G,MasterSheet!E:E)</f>
        <v>193.8</v>
      </c>
      <c r="E336" s="55">
        <f>SUMIFS(MasterSheet!I:I, MasterSheet!B:B, A336, MasterSheet!D:D, B336, MasterSheet!G:G, C336)</f>
        <v>1</v>
      </c>
      <c r="F336" s="55">
        <f t="shared" si="15"/>
        <v>193.8</v>
      </c>
      <c r="G336" s="62">
        <f>SUMIFS(MasterSheet!J:J, MasterSheet!B:B, A336, MasterSheet!D:D, B336, MasterSheet!G:G, C336)</f>
        <v>1</v>
      </c>
      <c r="H336" s="62">
        <f t="shared" si="16"/>
        <v>193.8</v>
      </c>
      <c r="I336" s="64">
        <f>SUMIFS(MasterSheet!K:K, MasterSheet!B:B, A336, MasterSheet!D:D, B336, MasterSheet!G:G, C336)</f>
        <v>0</v>
      </c>
      <c r="J336" s="64">
        <f t="shared" si="17"/>
        <v>0</v>
      </c>
      <c r="K336" s="6" t="str">
        <f>VLOOKUP(C336,MasterSheet!G:T,14,)</f>
        <v>BioLegend</v>
      </c>
      <c r="L336" s="6" t="str">
        <f>VLOOKUP(K336,Sheet1!A:C,3,)</f>
        <v>DOLLAR</v>
      </c>
      <c r="M336" s="6" t="str" cm="1">
        <f t="array" ref="M336">_xlfn.TEXTJOIN(", ", TRUE,
   _xlfn._xlws.FILTER(MasterSheet!O:O,
      (MasterSheet!B:B=A336) *
      (MasterSheet!D:D=B336) *
      (MasterSheet!G:G=C336) *
      (MasterSheet!J:J&gt;0)
   )
)</f>
        <v>Imtech</v>
      </c>
      <c r="N336" s="6"/>
    </row>
    <row r="337" spans="1:14" x14ac:dyDescent="0.25">
      <c r="A337" s="6" t="str">
        <v>EED116209</v>
      </c>
      <c r="B337" s="7">
        <v>45824</v>
      </c>
      <c r="C337" s="6">
        <v>575306</v>
      </c>
      <c r="D337" s="6">
        <f>_xlfn.XLOOKUP(C337,MasterSheet!G:G,MasterSheet!E:E)</f>
        <v>137.4</v>
      </c>
      <c r="E337" s="55">
        <f>SUMIFS(MasterSheet!I:I, MasterSheet!B:B, A337, MasterSheet!D:D, B337, MasterSheet!G:G, C337)</f>
        <v>1</v>
      </c>
      <c r="F337" s="55">
        <f t="shared" si="15"/>
        <v>137.4</v>
      </c>
      <c r="G337" s="62">
        <f>SUMIFS(MasterSheet!J:J, MasterSheet!B:B, A337, MasterSheet!D:D, B337, MasterSheet!G:G, C337)</f>
        <v>1</v>
      </c>
      <c r="H337" s="62">
        <f t="shared" si="16"/>
        <v>137.4</v>
      </c>
      <c r="I337" s="64">
        <f>SUMIFS(MasterSheet!K:K, MasterSheet!B:B, A337, MasterSheet!D:D, B337, MasterSheet!G:G, C337)</f>
        <v>0</v>
      </c>
      <c r="J337" s="64">
        <f t="shared" si="17"/>
        <v>0</v>
      </c>
      <c r="K337" s="6" t="str">
        <f>VLOOKUP(C337,MasterSheet!G:T,14,)</f>
        <v>BioLegend</v>
      </c>
      <c r="L337" s="6" t="str">
        <f>VLOOKUP(K337,Sheet1!A:C,3,)</f>
        <v>DOLLAR</v>
      </c>
      <c r="M337" s="6" t="str" cm="1">
        <f t="array" ref="M337">_xlfn.TEXTJOIN(", ", TRUE,
   _xlfn._xlws.FILTER(MasterSheet!O:O,
      (MasterSheet!B:B=A337) *
      (MasterSheet!D:D=B337) *
      (MasterSheet!G:G=C337) *
      (MasterSheet!J:J&gt;0)
   )
)</f>
        <v>RCB</v>
      </c>
      <c r="N337" s="6"/>
    </row>
    <row r="338" spans="1:14" x14ac:dyDescent="0.25">
      <c r="A338" s="6" t="str">
        <v>EED116333</v>
      </c>
      <c r="B338" s="7">
        <v>45831</v>
      </c>
      <c r="C338" s="6">
        <v>100215</v>
      </c>
      <c r="D338" s="6">
        <f>_xlfn.XLOOKUP(C338,MasterSheet!G:G,MasterSheet!E:E)</f>
        <v>56.4</v>
      </c>
      <c r="E338" s="55">
        <f>SUMIFS(MasterSheet!I:I, MasterSheet!B:B, A338, MasterSheet!D:D, B338, MasterSheet!G:G, C338)</f>
        <v>1</v>
      </c>
      <c r="F338" s="55">
        <f t="shared" si="15"/>
        <v>56.4</v>
      </c>
      <c r="G338" s="62">
        <f>SUMIFS(MasterSheet!J:J, MasterSheet!B:B, A338, MasterSheet!D:D, B338, MasterSheet!G:G, C338)</f>
        <v>1</v>
      </c>
      <c r="H338" s="62">
        <f t="shared" si="16"/>
        <v>56.4</v>
      </c>
      <c r="I338" s="64">
        <f>SUMIFS(MasterSheet!K:K, MasterSheet!B:B, A338, MasterSheet!D:D, B338, MasterSheet!G:G, C338)</f>
        <v>0</v>
      </c>
      <c r="J338" s="64">
        <f t="shared" si="17"/>
        <v>0</v>
      </c>
      <c r="K338" s="6" t="str">
        <f>VLOOKUP(C338,MasterSheet!G:T,14,)</f>
        <v>BioLegend</v>
      </c>
      <c r="L338" s="6" t="str">
        <f>VLOOKUP(K338,Sheet1!A:C,3,)</f>
        <v>DOLLAR</v>
      </c>
      <c r="M338" s="6" t="str" cm="1">
        <f t="array" ref="M338">_xlfn.TEXTJOIN(", ", TRUE,
   _xlfn._xlws.FILTER(MasterSheet!O:O,
      (MasterSheet!B:B=A338) *
      (MasterSheet!D:D=B338) *
      (MasterSheet!G:G=C338) *
      (MasterSheet!J:J&gt;0)
   )
)</f>
        <v>ICGEB</v>
      </c>
      <c r="N338" s="6"/>
    </row>
    <row r="339" spans="1:14" x14ac:dyDescent="0.25">
      <c r="A339" s="6" t="str">
        <v>EED116333</v>
      </c>
      <c r="B339" s="7">
        <v>45831</v>
      </c>
      <c r="C339" s="6">
        <v>100221</v>
      </c>
      <c r="D339" s="6">
        <f>_xlfn.XLOOKUP(C339,MasterSheet!G:G,MasterSheet!E:E)</f>
        <v>63</v>
      </c>
      <c r="E339" s="55">
        <f>SUMIFS(MasterSheet!I:I, MasterSheet!B:B, A339, MasterSheet!D:D, B339, MasterSheet!G:G, C339)</f>
        <v>1</v>
      </c>
      <c r="F339" s="55">
        <f t="shared" si="15"/>
        <v>63</v>
      </c>
      <c r="G339" s="62">
        <f>SUMIFS(MasterSheet!J:J, MasterSheet!B:B, A339, MasterSheet!D:D, B339, MasterSheet!G:G, C339)</f>
        <v>1</v>
      </c>
      <c r="H339" s="62">
        <f t="shared" si="16"/>
        <v>63</v>
      </c>
      <c r="I339" s="64">
        <f>SUMIFS(MasterSheet!K:K, MasterSheet!B:B, A339, MasterSheet!D:D, B339, MasterSheet!G:G, C339)</f>
        <v>0</v>
      </c>
      <c r="J339" s="64">
        <f t="shared" si="17"/>
        <v>0</v>
      </c>
      <c r="K339" s="6" t="str">
        <f>VLOOKUP(C339,MasterSheet!G:T,14,)</f>
        <v>BioLegend</v>
      </c>
      <c r="L339" s="6" t="str">
        <f>VLOOKUP(K339,Sheet1!A:C,3,)</f>
        <v>DOLLAR</v>
      </c>
      <c r="M339" s="6" t="str" cm="1">
        <f t="array" ref="M339">_xlfn.TEXTJOIN(", ", TRUE,
   _xlfn._xlws.FILTER(MasterSheet!O:O,
      (MasterSheet!B:B=A339) *
      (MasterSheet!D:D=B339) *
      (MasterSheet!G:G=C339) *
      (MasterSheet!J:J&gt;0)
   )
)</f>
        <v>IMTECH</v>
      </c>
      <c r="N339" s="6"/>
    </row>
    <row r="340" spans="1:14" x14ac:dyDescent="0.25">
      <c r="A340" s="6" t="str">
        <v>EED116333</v>
      </c>
      <c r="B340" s="7">
        <v>45831</v>
      </c>
      <c r="C340" s="6">
        <v>100234</v>
      </c>
      <c r="D340" s="6">
        <f>_xlfn.XLOOKUP(C340,MasterSheet!G:G,MasterSheet!E:E)</f>
        <v>205.5</v>
      </c>
      <c r="E340" s="55">
        <f>SUMIFS(MasterSheet!I:I, MasterSheet!B:B, A340, MasterSheet!D:D, B340, MasterSheet!G:G, C340)</f>
        <v>1</v>
      </c>
      <c r="F340" s="55">
        <f t="shared" si="15"/>
        <v>205.5</v>
      </c>
      <c r="G340" s="62">
        <f>SUMIFS(MasterSheet!J:J, MasterSheet!B:B, A340, MasterSheet!D:D, B340, MasterSheet!G:G, C340)</f>
        <v>1</v>
      </c>
      <c r="H340" s="62">
        <f t="shared" si="16"/>
        <v>205.5</v>
      </c>
      <c r="I340" s="64">
        <f>SUMIFS(MasterSheet!K:K, MasterSheet!B:B, A340, MasterSheet!D:D, B340, MasterSheet!G:G, C340)</f>
        <v>0</v>
      </c>
      <c r="J340" s="64">
        <f t="shared" si="17"/>
        <v>0</v>
      </c>
      <c r="K340" s="6" t="str">
        <f>VLOOKUP(C340,MasterSheet!G:T,14,)</f>
        <v>BioLegend</v>
      </c>
      <c r="L340" s="6" t="str">
        <f>VLOOKUP(K340,Sheet1!A:C,3,)</f>
        <v>DOLLAR</v>
      </c>
      <c r="M340" s="6" t="str" cm="1">
        <f t="array" ref="M340">_xlfn.TEXTJOIN(", ", TRUE,
   _xlfn._xlws.FILTER(MasterSheet!O:O,
      (MasterSheet!B:B=A340) *
      (MasterSheet!D:D=B340) *
      (MasterSheet!G:G=C340) *
      (MasterSheet!J:J&gt;0)
   )
)</f>
        <v>THSTI</v>
      </c>
      <c r="N340" s="6"/>
    </row>
    <row r="341" spans="1:14" x14ac:dyDescent="0.25">
      <c r="A341" s="6" t="str">
        <v>EED116333</v>
      </c>
      <c r="B341" s="7">
        <v>45831</v>
      </c>
      <c r="C341" s="6">
        <v>100306</v>
      </c>
      <c r="D341" s="6">
        <f>_xlfn.XLOOKUP(C341,MasterSheet!G:G,MasterSheet!E:E)</f>
        <v>59.4</v>
      </c>
      <c r="E341" s="55">
        <f>SUMIFS(MasterSheet!I:I, MasterSheet!B:B, A341, MasterSheet!D:D, B341, MasterSheet!G:G, C341)</f>
        <v>1</v>
      </c>
      <c r="F341" s="55">
        <f t="shared" si="15"/>
        <v>59.4</v>
      </c>
      <c r="G341" s="62">
        <f>SUMIFS(MasterSheet!J:J, MasterSheet!B:B, A341, MasterSheet!D:D, B341, MasterSheet!G:G, C341)</f>
        <v>1</v>
      </c>
      <c r="H341" s="62">
        <f t="shared" si="16"/>
        <v>59.4</v>
      </c>
      <c r="I341" s="64">
        <f>SUMIFS(MasterSheet!K:K, MasterSheet!B:B, A341, MasterSheet!D:D, B341, MasterSheet!G:G, C341)</f>
        <v>0</v>
      </c>
      <c r="J341" s="64">
        <f t="shared" si="17"/>
        <v>0</v>
      </c>
      <c r="K341" s="6" t="str">
        <f>VLOOKUP(C341,MasterSheet!G:T,14,)</f>
        <v>BioLegend</v>
      </c>
      <c r="L341" s="6" t="str">
        <f>VLOOKUP(K341,Sheet1!A:C,3,)</f>
        <v>DOLLAR</v>
      </c>
      <c r="M341" s="6" t="str" cm="1">
        <f t="array" ref="M341">_xlfn.TEXTJOIN(", ", TRUE,
   _xlfn._xlws.FILTER(MasterSheet!O:O,
      (MasterSheet!B:B=A341) *
      (MasterSheet!D:D=B341) *
      (MasterSheet!G:G=C341) *
      (MasterSheet!J:J&gt;0)
   )
)</f>
        <v>BTL</v>
      </c>
      <c r="N341" s="6"/>
    </row>
    <row r="342" spans="1:14" x14ac:dyDescent="0.25">
      <c r="A342" s="6" t="str">
        <v>EED116333</v>
      </c>
      <c r="B342" s="7">
        <v>45831</v>
      </c>
      <c r="C342" s="6">
        <v>100327</v>
      </c>
      <c r="D342" s="6">
        <f>_xlfn.XLOOKUP(C342,MasterSheet!G:G,MasterSheet!E:E)</f>
        <v>49.2</v>
      </c>
      <c r="E342" s="55">
        <f>SUMIFS(MasterSheet!I:I, MasterSheet!B:B, A342, MasterSheet!D:D, B342, MasterSheet!G:G, C342)</f>
        <v>5</v>
      </c>
      <c r="F342" s="55">
        <f t="shared" si="15"/>
        <v>246</v>
      </c>
      <c r="G342" s="62">
        <f>SUMIFS(MasterSheet!J:J, MasterSheet!B:B, A342, MasterSheet!D:D, B342, MasterSheet!G:G, C342)</f>
        <v>5</v>
      </c>
      <c r="H342" s="62">
        <f t="shared" si="16"/>
        <v>246</v>
      </c>
      <c r="I342" s="64">
        <f>SUMIFS(MasterSheet!K:K, MasterSheet!B:B, A342, MasterSheet!D:D, B342, MasterSheet!G:G, C342)</f>
        <v>0</v>
      </c>
      <c r="J342" s="64">
        <f t="shared" si="17"/>
        <v>0</v>
      </c>
      <c r="K342" s="6" t="str">
        <f>VLOOKUP(C342,MasterSheet!G:T,14,)</f>
        <v>BioLegend</v>
      </c>
      <c r="L342" s="6" t="str">
        <f>VLOOKUP(K342,Sheet1!A:C,3,)</f>
        <v>DOLLAR</v>
      </c>
      <c r="M342" s="6" t="str" cm="1">
        <f t="array" ref="M342">_xlfn.TEXTJOIN(", ", TRUE,
   _xlfn._xlws.FILTER(MasterSheet!O:O,
      (MasterSheet!B:B=A342) *
      (MasterSheet!D:D=B342) *
      (MasterSheet!G:G=C342) *
      (MasterSheet!J:J&gt;0)
   )
)</f>
        <v>Aurigine Service</v>
      </c>
      <c r="N342" s="6"/>
    </row>
    <row r="343" spans="1:14" x14ac:dyDescent="0.25">
      <c r="A343" s="6" t="str">
        <v>EED116333</v>
      </c>
      <c r="B343" s="7">
        <v>45831</v>
      </c>
      <c r="C343" s="6">
        <v>100425</v>
      </c>
      <c r="D343" s="6">
        <f>_xlfn.XLOOKUP(C343,MasterSheet!G:G,MasterSheet!E:E)</f>
        <v>60.6</v>
      </c>
      <c r="E343" s="55">
        <f>SUMIFS(MasterSheet!I:I, MasterSheet!B:B, A343, MasterSheet!D:D, B343, MasterSheet!G:G, C343)</f>
        <v>1</v>
      </c>
      <c r="F343" s="55">
        <f t="shared" si="15"/>
        <v>60.6</v>
      </c>
      <c r="G343" s="62">
        <f>SUMIFS(MasterSheet!J:J, MasterSheet!B:B, A343, MasterSheet!D:D, B343, MasterSheet!G:G, C343)</f>
        <v>1</v>
      </c>
      <c r="H343" s="62">
        <f t="shared" si="16"/>
        <v>60.6</v>
      </c>
      <c r="I343" s="64">
        <f>SUMIFS(MasterSheet!K:K, MasterSheet!B:B, A343, MasterSheet!D:D, B343, MasterSheet!G:G, C343)</f>
        <v>0</v>
      </c>
      <c r="J343" s="64">
        <f t="shared" si="17"/>
        <v>0</v>
      </c>
      <c r="K343" s="6" t="str">
        <f>VLOOKUP(C343,MasterSheet!G:T,14,)</f>
        <v>BioLegend</v>
      </c>
      <c r="L343" s="6" t="str">
        <f>VLOOKUP(K343,Sheet1!A:C,3,)</f>
        <v>DOLLAR</v>
      </c>
      <c r="M343" s="6" t="str" cm="1">
        <f t="array" ref="M343">_xlfn.TEXTJOIN(", ", TRUE,
   _xlfn._xlws.FILTER(MasterSheet!O:O,
      (MasterSheet!B:B=A343) *
      (MasterSheet!D:D=B343) *
      (MasterSheet!G:G=C343) *
      (MasterSheet!J:J&gt;0)
   )
)</f>
        <v>IMTECH</v>
      </c>
      <c r="N343" s="6"/>
    </row>
    <row r="344" spans="1:14" x14ac:dyDescent="0.25">
      <c r="A344" s="6" t="str">
        <v>EED116333</v>
      </c>
      <c r="B344" s="7">
        <v>45831</v>
      </c>
      <c r="C344" s="6">
        <v>100432</v>
      </c>
      <c r="D344" s="6">
        <f>_xlfn.XLOOKUP(C344,MasterSheet!G:G,MasterSheet!E:E)</f>
        <v>172.8</v>
      </c>
      <c r="E344" s="55">
        <f>SUMIFS(MasterSheet!I:I, MasterSheet!B:B, A344, MasterSheet!D:D, B344, MasterSheet!G:G, C344)</f>
        <v>1</v>
      </c>
      <c r="F344" s="55">
        <f t="shared" si="15"/>
        <v>172.8</v>
      </c>
      <c r="G344" s="62">
        <f>SUMIFS(MasterSheet!J:J, MasterSheet!B:B, A344, MasterSheet!D:D, B344, MasterSheet!G:G, C344)</f>
        <v>1</v>
      </c>
      <c r="H344" s="62">
        <f t="shared" si="16"/>
        <v>172.8</v>
      </c>
      <c r="I344" s="64">
        <f>SUMIFS(MasterSheet!K:K, MasterSheet!B:B, A344, MasterSheet!D:D, B344, MasterSheet!G:G, C344)</f>
        <v>0</v>
      </c>
      <c r="J344" s="64">
        <f t="shared" si="17"/>
        <v>0</v>
      </c>
      <c r="K344" s="6" t="str">
        <f>VLOOKUP(C344,MasterSheet!G:T,14,)</f>
        <v>BioLegend</v>
      </c>
      <c r="L344" s="6" t="str">
        <f>VLOOKUP(K344,Sheet1!A:C,3,)</f>
        <v>DOLLAR</v>
      </c>
      <c r="M344" s="6" t="str" cm="1">
        <f t="array" ref="M344">_xlfn.TEXTJOIN(", ", TRUE,
   _xlfn._xlws.FILTER(MasterSheet!O:O,
      (MasterSheet!B:B=A344) *
      (MasterSheet!D:D=B344) *
      (MasterSheet!G:G=C344) *
      (MasterSheet!J:J&gt;0)
   )
)</f>
        <v>THSTI</v>
      </c>
      <c r="N344" s="6"/>
    </row>
    <row r="345" spans="1:14" x14ac:dyDescent="0.25">
      <c r="A345" s="6" t="str">
        <v>EED116333</v>
      </c>
      <c r="B345" s="7">
        <v>45831</v>
      </c>
      <c r="C345" s="6">
        <v>100510</v>
      </c>
      <c r="D345" s="6">
        <f>_xlfn.XLOOKUP(C345,MasterSheet!G:G,MasterSheet!E:E)</f>
        <v>64.349999999999994</v>
      </c>
      <c r="E345" s="55">
        <f>SUMIFS(MasterSheet!I:I, MasterSheet!B:B, A345, MasterSheet!D:D, B345, MasterSheet!G:G, C345)</f>
        <v>1</v>
      </c>
      <c r="F345" s="55">
        <f t="shared" si="15"/>
        <v>64.349999999999994</v>
      </c>
      <c r="G345" s="62">
        <f>SUMIFS(MasterSheet!J:J, MasterSheet!B:B, A345, MasterSheet!D:D, B345, MasterSheet!G:G, C345)</f>
        <v>1</v>
      </c>
      <c r="H345" s="62">
        <f t="shared" si="16"/>
        <v>64.349999999999994</v>
      </c>
      <c r="I345" s="64">
        <f>SUMIFS(MasterSheet!K:K, MasterSheet!B:B, A345, MasterSheet!D:D, B345, MasterSheet!G:G, C345)</f>
        <v>0</v>
      </c>
      <c r="J345" s="64">
        <f t="shared" si="17"/>
        <v>0</v>
      </c>
      <c r="K345" s="6" t="str">
        <f>VLOOKUP(C345,MasterSheet!G:T,14,)</f>
        <v>BioLegend</v>
      </c>
      <c r="L345" s="6" t="str">
        <f>VLOOKUP(K345,Sheet1!A:C,3,)</f>
        <v>DOLLAR</v>
      </c>
      <c r="M345" s="6" t="str" cm="1">
        <f t="array" ref="M345">_xlfn.TEXTJOIN(", ", TRUE,
   _xlfn._xlws.FILTER(MasterSheet!O:O,
      (MasterSheet!B:B=A345) *
      (MasterSheet!D:D=B345) *
      (MasterSheet!G:G=C345) *
      (MasterSheet!J:J&gt;0)
   )
)</f>
        <v>IIT-Ropar</v>
      </c>
      <c r="N345" s="6"/>
    </row>
    <row r="346" spans="1:14" x14ac:dyDescent="0.25">
      <c r="A346" s="6" t="str">
        <v>EED116333</v>
      </c>
      <c r="B346" s="7">
        <v>45831</v>
      </c>
      <c r="C346" s="6">
        <v>100512</v>
      </c>
      <c r="D346" s="6">
        <f>_xlfn.XLOOKUP(C346,MasterSheet!G:G,MasterSheet!E:E)</f>
        <v>54</v>
      </c>
      <c r="E346" s="55">
        <f>SUMIFS(MasterSheet!I:I, MasterSheet!B:B, A346, MasterSheet!D:D, B346, MasterSheet!G:G, C346)</f>
        <v>1</v>
      </c>
      <c r="F346" s="55">
        <f t="shared" si="15"/>
        <v>54</v>
      </c>
      <c r="G346" s="62">
        <f>SUMIFS(MasterSheet!J:J, MasterSheet!B:B, A346, MasterSheet!D:D, B346, MasterSheet!G:G, C346)</f>
        <v>1</v>
      </c>
      <c r="H346" s="62">
        <f t="shared" si="16"/>
        <v>54</v>
      </c>
      <c r="I346" s="64">
        <f>SUMIFS(MasterSheet!K:K, MasterSheet!B:B, A346, MasterSheet!D:D, B346, MasterSheet!G:G, C346)</f>
        <v>0</v>
      </c>
      <c r="J346" s="64">
        <f t="shared" si="17"/>
        <v>0</v>
      </c>
      <c r="K346" s="6" t="str">
        <f>VLOOKUP(C346,MasterSheet!G:T,14,)</f>
        <v>BioLegend</v>
      </c>
      <c r="L346" s="6" t="str">
        <f>VLOOKUP(K346,Sheet1!A:C,3,)</f>
        <v>DOLLAR</v>
      </c>
      <c r="M346" s="6" t="str" cm="1">
        <f t="array" ref="M346">_xlfn.TEXTJOIN(", ", TRUE,
   _xlfn._xlws.FILTER(MasterSheet!O:O,
      (MasterSheet!B:B=A346) *
      (MasterSheet!D:D=B346) *
      (MasterSheet!G:G=C346) *
      (MasterSheet!J:J&gt;0)
   )
)</f>
        <v>NCCS</v>
      </c>
      <c r="N346" s="6"/>
    </row>
    <row r="347" spans="1:14" x14ac:dyDescent="0.25">
      <c r="A347" s="6" t="str">
        <v>EED116333</v>
      </c>
      <c r="B347" s="7">
        <v>45831</v>
      </c>
      <c r="C347" s="6">
        <v>100516</v>
      </c>
      <c r="D347" s="6">
        <f>_xlfn.XLOOKUP(C347,MasterSheet!G:G,MasterSheet!E:E)</f>
        <v>63</v>
      </c>
      <c r="E347" s="55">
        <f>SUMIFS(MasterSheet!I:I, MasterSheet!B:B, A347, MasterSheet!D:D, B347, MasterSheet!G:G, C347)</f>
        <v>1</v>
      </c>
      <c r="F347" s="55">
        <f t="shared" si="15"/>
        <v>63</v>
      </c>
      <c r="G347" s="62">
        <f>SUMIFS(MasterSheet!J:J, MasterSheet!B:B, A347, MasterSheet!D:D, B347, MasterSheet!G:G, C347)</f>
        <v>1</v>
      </c>
      <c r="H347" s="62">
        <f t="shared" si="16"/>
        <v>63</v>
      </c>
      <c r="I347" s="64">
        <f>SUMIFS(MasterSheet!K:K, MasterSheet!B:B, A347, MasterSheet!D:D, B347, MasterSheet!G:G, C347)</f>
        <v>0</v>
      </c>
      <c r="J347" s="64">
        <f t="shared" si="17"/>
        <v>0</v>
      </c>
      <c r="K347" s="6" t="str">
        <f>VLOOKUP(C347,MasterSheet!G:T,14,)</f>
        <v>BioLegend</v>
      </c>
      <c r="L347" s="6" t="str">
        <f>VLOOKUP(K347,Sheet1!A:C,3,)</f>
        <v>DOLLAR</v>
      </c>
      <c r="M347" s="6" t="str" cm="1">
        <f t="array" ref="M347">_xlfn.TEXTJOIN(", ", TRUE,
   _xlfn._xlws.FILTER(MasterSheet!O:O,
      (MasterSheet!B:B=A347) *
      (MasterSheet!D:D=B347) *
      (MasterSheet!G:G=C347) *
      (MasterSheet!J:J&gt;0)
   )
)</f>
        <v>ICGEB</v>
      </c>
      <c r="N347" s="6"/>
    </row>
    <row r="348" spans="1:14" x14ac:dyDescent="0.25">
      <c r="A348" s="6" t="str">
        <v>EED116333</v>
      </c>
      <c r="B348" s="7">
        <v>45831</v>
      </c>
      <c r="C348" s="6">
        <v>100530</v>
      </c>
      <c r="D348" s="6">
        <f>_xlfn.XLOOKUP(C348,MasterSheet!G:G,MasterSheet!E:E)</f>
        <v>139.80000000000001</v>
      </c>
      <c r="E348" s="55">
        <f>SUMIFS(MasterSheet!I:I, MasterSheet!B:B, A348, MasterSheet!D:D, B348, MasterSheet!G:G, C348)</f>
        <v>1</v>
      </c>
      <c r="F348" s="55">
        <f t="shared" si="15"/>
        <v>139.80000000000001</v>
      </c>
      <c r="G348" s="62">
        <f>SUMIFS(MasterSheet!J:J, MasterSheet!B:B, A348, MasterSheet!D:D, B348, MasterSheet!G:G, C348)</f>
        <v>1</v>
      </c>
      <c r="H348" s="62">
        <f t="shared" si="16"/>
        <v>139.80000000000001</v>
      </c>
      <c r="I348" s="64">
        <f>SUMIFS(MasterSheet!K:K, MasterSheet!B:B, A348, MasterSheet!D:D, B348, MasterSheet!G:G, C348)</f>
        <v>0</v>
      </c>
      <c r="J348" s="64">
        <f t="shared" si="17"/>
        <v>0</v>
      </c>
      <c r="K348" s="6" t="str">
        <f>VLOOKUP(C348,MasterSheet!G:T,14,)</f>
        <v>BioLegend</v>
      </c>
      <c r="L348" s="6" t="str">
        <f>VLOOKUP(K348,Sheet1!A:C,3,)</f>
        <v>DOLLAR</v>
      </c>
      <c r="M348" s="6" t="str" cm="1">
        <f t="array" ref="M348">_xlfn.TEXTJOIN(", ", TRUE,
   _xlfn._xlws.FILTER(MasterSheet!O:O,
      (MasterSheet!B:B=A348) *
      (MasterSheet!D:D=B348) *
      (MasterSheet!G:G=C348) *
      (MasterSheet!J:J&gt;0)
   )
)</f>
        <v>BTL</v>
      </c>
      <c r="N348" s="6"/>
    </row>
    <row r="349" spans="1:14" x14ac:dyDescent="0.25">
      <c r="A349" s="6" t="str">
        <v>EED116333</v>
      </c>
      <c r="B349" s="7">
        <v>45831</v>
      </c>
      <c r="C349" s="6">
        <v>100705</v>
      </c>
      <c r="D349" s="6">
        <f>_xlfn.XLOOKUP(C349,MasterSheet!G:G,MasterSheet!E:E)</f>
        <v>18</v>
      </c>
      <c r="E349" s="55">
        <f>SUMIFS(MasterSheet!I:I, MasterSheet!B:B, A349, MasterSheet!D:D, B349, MasterSheet!G:G, C349)</f>
        <v>1</v>
      </c>
      <c r="F349" s="55">
        <f t="shared" si="15"/>
        <v>18</v>
      </c>
      <c r="G349" s="62">
        <f>SUMIFS(MasterSheet!J:J, MasterSheet!B:B, A349, MasterSheet!D:D, B349, MasterSheet!G:G, C349)</f>
        <v>1</v>
      </c>
      <c r="H349" s="62">
        <f t="shared" si="16"/>
        <v>18</v>
      </c>
      <c r="I349" s="64">
        <f>SUMIFS(MasterSheet!K:K, MasterSheet!B:B, A349, MasterSheet!D:D, B349, MasterSheet!G:G, C349)</f>
        <v>0</v>
      </c>
      <c r="J349" s="64">
        <f t="shared" si="17"/>
        <v>0</v>
      </c>
      <c r="K349" s="6" t="str">
        <f>VLOOKUP(C349,MasterSheet!G:T,14,)</f>
        <v>BioLegend</v>
      </c>
      <c r="L349" s="6" t="str">
        <f>VLOOKUP(K349,Sheet1!A:C,3,)</f>
        <v>DOLLAR</v>
      </c>
      <c r="M349" s="6" t="str" cm="1">
        <f t="array" ref="M349">_xlfn.TEXTJOIN(", ", TRUE,
   _xlfn._xlws.FILTER(MasterSheet!O:O,
      (MasterSheet!B:B=A349) *
      (MasterSheet!D:D=B349) *
      (MasterSheet!G:G=C349) *
      (MasterSheet!J:J&gt;0)
   )
)</f>
        <v>ICGEB</v>
      </c>
      <c r="N349" s="6"/>
    </row>
    <row r="350" spans="1:14" x14ac:dyDescent="0.25">
      <c r="A350" s="6" t="str">
        <v>EED116333</v>
      </c>
      <c r="B350" s="7">
        <v>45831</v>
      </c>
      <c r="C350" s="6">
        <v>100708</v>
      </c>
      <c r="D350" s="6">
        <f>_xlfn.XLOOKUP(C350,MasterSheet!G:G,MasterSheet!E:E)</f>
        <v>64.2</v>
      </c>
      <c r="E350" s="55">
        <f>SUMIFS(MasterSheet!I:I, MasterSheet!B:B, A350, MasterSheet!D:D, B350, MasterSheet!G:G, C350)</f>
        <v>1</v>
      </c>
      <c r="F350" s="55">
        <f t="shared" si="15"/>
        <v>64.2</v>
      </c>
      <c r="G350" s="62">
        <f>SUMIFS(MasterSheet!J:J, MasterSheet!B:B, A350, MasterSheet!D:D, B350, MasterSheet!G:G, C350)</f>
        <v>1</v>
      </c>
      <c r="H350" s="62">
        <f t="shared" si="16"/>
        <v>64.2</v>
      </c>
      <c r="I350" s="64">
        <f>SUMIFS(MasterSheet!K:K, MasterSheet!B:B, A350, MasterSheet!D:D, B350, MasterSheet!G:G, C350)</f>
        <v>0</v>
      </c>
      <c r="J350" s="64">
        <f t="shared" si="17"/>
        <v>0</v>
      </c>
      <c r="K350" s="6" t="str">
        <f>VLOOKUP(C350,MasterSheet!G:T,14,)</f>
        <v>BioLegend</v>
      </c>
      <c r="L350" s="6" t="str">
        <f>VLOOKUP(K350,Sheet1!A:C,3,)</f>
        <v>DOLLAR</v>
      </c>
      <c r="M350" s="6" t="str" cm="1">
        <f t="array" ref="M350">_xlfn.TEXTJOIN(", ", TRUE,
   _xlfn._xlws.FILTER(MasterSheet!O:O,
      (MasterSheet!B:B=A350) *
      (MasterSheet!D:D=B350) *
      (MasterSheet!G:G=C350) *
      (MasterSheet!J:J&gt;0)
   )
)</f>
        <v>IMTECH</v>
      </c>
      <c r="N350" s="6"/>
    </row>
    <row r="351" spans="1:14" x14ac:dyDescent="0.25">
      <c r="A351" s="6" t="str">
        <v>EED116333</v>
      </c>
      <c r="B351" s="7">
        <v>45831</v>
      </c>
      <c r="C351" s="6">
        <v>100723</v>
      </c>
      <c r="D351" s="6">
        <f>_xlfn.XLOOKUP(C351,MasterSheet!G:G,MasterSheet!E:E)</f>
        <v>43.2</v>
      </c>
      <c r="E351" s="55">
        <f>SUMIFS(MasterSheet!I:I, MasterSheet!B:B, A351, MasterSheet!D:D, B351, MasterSheet!G:G, C351)</f>
        <v>1</v>
      </c>
      <c r="F351" s="55">
        <f t="shared" si="15"/>
        <v>43.2</v>
      </c>
      <c r="G351" s="62">
        <f>SUMIFS(MasterSheet!J:J, MasterSheet!B:B, A351, MasterSheet!D:D, B351, MasterSheet!G:G, C351)</f>
        <v>1</v>
      </c>
      <c r="H351" s="62">
        <f t="shared" si="16"/>
        <v>43.2</v>
      </c>
      <c r="I351" s="64">
        <f>SUMIFS(MasterSheet!K:K, MasterSheet!B:B, A351, MasterSheet!D:D, B351, MasterSheet!G:G, C351)</f>
        <v>0</v>
      </c>
      <c r="J351" s="64">
        <f t="shared" si="17"/>
        <v>0</v>
      </c>
      <c r="K351" s="6" t="str">
        <f>VLOOKUP(C351,MasterSheet!G:T,14,)</f>
        <v>BioLegend</v>
      </c>
      <c r="L351" s="6" t="str">
        <f>VLOOKUP(K351,Sheet1!A:C,3,)</f>
        <v>DOLLAR</v>
      </c>
      <c r="M351" s="6" t="str" cm="1">
        <f t="array" ref="M351">_xlfn.TEXTJOIN(", ", TRUE,
   _xlfn._xlws.FILTER(MasterSheet!O:O,
      (MasterSheet!B:B=A351) *
      (MasterSheet!D:D=B351) *
      (MasterSheet!G:G=C351) *
      (MasterSheet!J:J&gt;0)
   )
)</f>
        <v>BTL</v>
      </c>
      <c r="N351" s="6"/>
    </row>
    <row r="352" spans="1:14" x14ac:dyDescent="0.25">
      <c r="A352" s="6" t="str">
        <v>EED116333</v>
      </c>
      <c r="B352" s="7">
        <v>45831</v>
      </c>
      <c r="C352" s="6">
        <v>100744</v>
      </c>
      <c r="D352" s="6">
        <f>_xlfn.XLOOKUP(C352,MasterSheet!G:G,MasterSheet!E:E)</f>
        <v>204.75</v>
      </c>
      <c r="E352" s="55">
        <f>SUMIFS(MasterSheet!I:I, MasterSheet!B:B, A352, MasterSheet!D:D, B352, MasterSheet!G:G, C352)</f>
        <v>1</v>
      </c>
      <c r="F352" s="55">
        <f t="shared" si="15"/>
        <v>204.75</v>
      </c>
      <c r="G352" s="62">
        <f>SUMIFS(MasterSheet!J:J, MasterSheet!B:B, A352, MasterSheet!D:D, B352, MasterSheet!G:G, C352)</f>
        <v>1</v>
      </c>
      <c r="H352" s="62">
        <f t="shared" si="16"/>
        <v>204.75</v>
      </c>
      <c r="I352" s="64">
        <f>SUMIFS(MasterSheet!K:K, MasterSheet!B:B, A352, MasterSheet!D:D, B352, MasterSheet!G:G, C352)</f>
        <v>0</v>
      </c>
      <c r="J352" s="64">
        <f t="shared" si="17"/>
        <v>0</v>
      </c>
      <c r="K352" s="6" t="str">
        <f>VLOOKUP(C352,MasterSheet!G:T,14,)</f>
        <v>BioLegend</v>
      </c>
      <c r="L352" s="6" t="str">
        <f>VLOOKUP(K352,Sheet1!A:C,3,)</f>
        <v>DOLLAR</v>
      </c>
      <c r="M352" s="6" t="str" cm="1">
        <f t="array" ref="M352">_xlfn.TEXTJOIN(", ", TRUE,
   _xlfn._xlws.FILTER(MasterSheet!O:O,
      (MasterSheet!B:B=A352) *
      (MasterSheet!D:D=B352) *
      (MasterSheet!G:G=C352) *
      (MasterSheet!J:J&gt;0)
   )
)</f>
        <v>IIT-Ropar</v>
      </c>
      <c r="N352" s="6"/>
    </row>
    <row r="353" spans="1:14" x14ac:dyDescent="0.25">
      <c r="A353" s="6" t="str">
        <v>EED116333</v>
      </c>
      <c r="B353" s="7">
        <v>45831</v>
      </c>
      <c r="C353" s="6">
        <v>100753</v>
      </c>
      <c r="D353" s="6">
        <f>_xlfn.XLOOKUP(C353,MasterSheet!G:G,MasterSheet!E:E)</f>
        <v>189</v>
      </c>
      <c r="E353" s="55">
        <f>SUMIFS(MasterSheet!I:I, MasterSheet!B:B, A353, MasterSheet!D:D, B353, MasterSheet!G:G, C353)</f>
        <v>1</v>
      </c>
      <c r="F353" s="55">
        <f t="shared" si="15"/>
        <v>189</v>
      </c>
      <c r="G353" s="62">
        <f>SUMIFS(MasterSheet!J:J, MasterSheet!B:B, A353, MasterSheet!D:D, B353, MasterSheet!G:G, C353)</f>
        <v>1</v>
      </c>
      <c r="H353" s="62">
        <f t="shared" si="16"/>
        <v>189</v>
      </c>
      <c r="I353" s="64">
        <f>SUMIFS(MasterSheet!K:K, MasterSheet!B:B, A353, MasterSheet!D:D, B353, MasterSheet!G:G, C353)</f>
        <v>0</v>
      </c>
      <c r="J353" s="64">
        <f t="shared" si="17"/>
        <v>0</v>
      </c>
      <c r="K353" s="6" t="str">
        <f>VLOOKUP(C353,MasterSheet!G:T,14,)</f>
        <v>BioLegend</v>
      </c>
      <c r="L353" s="6" t="str">
        <f>VLOOKUP(K353,Sheet1!A:C,3,)</f>
        <v>DOLLAR</v>
      </c>
      <c r="M353" s="6" t="str" cm="1">
        <f t="array" ref="M353">_xlfn.TEXTJOIN(", ", TRUE,
   _xlfn._xlws.FILTER(MasterSheet!O:O,
      (MasterSheet!B:B=A353) *
      (MasterSheet!D:D=B353) *
      (MasterSheet!G:G=C353) *
      (MasterSheet!J:J&gt;0)
   )
)</f>
        <v>THSTI</v>
      </c>
      <c r="N353" s="6"/>
    </row>
    <row r="354" spans="1:14" x14ac:dyDescent="0.25">
      <c r="A354" s="6" t="str">
        <v>EED116333</v>
      </c>
      <c r="B354" s="7">
        <v>45831</v>
      </c>
      <c r="C354" s="6">
        <v>101211</v>
      </c>
      <c r="D354" s="6">
        <f>_xlfn.XLOOKUP(C354,MasterSheet!G:G,MasterSheet!E:E)</f>
        <v>19.8</v>
      </c>
      <c r="E354" s="55">
        <f>SUMIFS(MasterSheet!I:I, MasterSheet!B:B, A354, MasterSheet!D:D, B354, MasterSheet!G:G, C354)</f>
        <v>1</v>
      </c>
      <c r="F354" s="55">
        <f t="shared" si="15"/>
        <v>19.8</v>
      </c>
      <c r="G354" s="62">
        <f>SUMIFS(MasterSheet!J:J, MasterSheet!B:B, A354, MasterSheet!D:D, B354, MasterSheet!G:G, C354)</f>
        <v>1</v>
      </c>
      <c r="H354" s="62">
        <f t="shared" si="16"/>
        <v>19.8</v>
      </c>
      <c r="I354" s="64">
        <f>SUMIFS(MasterSheet!K:K, MasterSheet!B:B, A354, MasterSheet!D:D, B354, MasterSheet!G:G, C354)</f>
        <v>0</v>
      </c>
      <c r="J354" s="64">
        <f t="shared" si="17"/>
        <v>0</v>
      </c>
      <c r="K354" s="6" t="str">
        <f>VLOOKUP(C354,MasterSheet!G:T,14,)</f>
        <v>BioLegend</v>
      </c>
      <c r="L354" s="6" t="str">
        <f>VLOOKUP(K354,Sheet1!A:C,3,)</f>
        <v>DOLLAR</v>
      </c>
      <c r="M354" s="6" t="str" cm="1">
        <f t="array" ref="M354">_xlfn.TEXTJOIN(", ", TRUE,
   _xlfn._xlws.FILTER(MasterSheet!O:O,
      (MasterSheet!B:B=A354) *
      (MasterSheet!D:D=B354) *
      (MasterSheet!G:G=C354) *
      (MasterSheet!J:J&gt;0)
   )
)</f>
        <v>ICGEB</v>
      </c>
      <c r="N354" s="6"/>
    </row>
    <row r="355" spans="1:14" x14ac:dyDescent="0.25">
      <c r="A355" s="6" t="str">
        <v>EED116333</v>
      </c>
      <c r="B355" s="7">
        <v>45831</v>
      </c>
      <c r="C355" s="6">
        <v>101230</v>
      </c>
      <c r="D355" s="6">
        <f>_xlfn.XLOOKUP(C355,MasterSheet!G:G,MasterSheet!E:E)</f>
        <v>172.8</v>
      </c>
      <c r="E355" s="55">
        <f>SUMIFS(MasterSheet!I:I, MasterSheet!B:B, A355, MasterSheet!D:D, B355, MasterSheet!G:G, C355)</f>
        <v>2</v>
      </c>
      <c r="F355" s="55">
        <f t="shared" si="15"/>
        <v>345.6</v>
      </c>
      <c r="G355" s="62">
        <f>SUMIFS(MasterSheet!J:J, MasterSheet!B:B, A355, MasterSheet!D:D, B355, MasterSheet!G:G, C355)</f>
        <v>2</v>
      </c>
      <c r="H355" s="62">
        <f t="shared" si="16"/>
        <v>345.6</v>
      </c>
      <c r="I355" s="64">
        <f>SUMIFS(MasterSheet!K:K, MasterSheet!B:B, A355, MasterSheet!D:D, B355, MasterSheet!G:G, C355)</f>
        <v>0</v>
      </c>
      <c r="J355" s="64">
        <f t="shared" si="17"/>
        <v>0</v>
      </c>
      <c r="K355" s="6" t="str">
        <f>VLOOKUP(C355,MasterSheet!G:T,14,)</f>
        <v>BioLegend</v>
      </c>
      <c r="L355" s="6" t="str">
        <f>VLOOKUP(K355,Sheet1!A:C,3,)</f>
        <v>DOLLAR</v>
      </c>
      <c r="M355" s="6" t="str" cm="1">
        <f t="array" ref="M355">_xlfn.TEXTJOIN(", ", TRUE,
   _xlfn._xlws.FILTER(MasterSheet!O:O,
      (MasterSheet!B:B=A355) *
      (MasterSheet!D:D=B355) *
      (MasterSheet!G:G=C355) *
      (MasterSheet!J:J&gt;0)
   )
)</f>
        <v>ACTREC</v>
      </c>
      <c r="N355" s="6"/>
    </row>
    <row r="356" spans="1:14" x14ac:dyDescent="0.25">
      <c r="A356" s="6" t="str">
        <v>EED116333</v>
      </c>
      <c r="B356" s="7">
        <v>45831</v>
      </c>
      <c r="C356" s="6">
        <v>101256</v>
      </c>
      <c r="D356" s="6">
        <f>_xlfn.XLOOKUP(C356,MasterSheet!G:G,MasterSheet!E:E)</f>
        <v>182.4</v>
      </c>
      <c r="E356" s="55">
        <f>SUMIFS(MasterSheet!I:I, MasterSheet!B:B, A356, MasterSheet!D:D, B356, MasterSheet!G:G, C356)</f>
        <v>1</v>
      </c>
      <c r="F356" s="55">
        <f t="shared" si="15"/>
        <v>182.4</v>
      </c>
      <c r="G356" s="62">
        <f>SUMIFS(MasterSheet!J:J, MasterSheet!B:B, A356, MasterSheet!D:D, B356, MasterSheet!G:G, C356)</f>
        <v>1</v>
      </c>
      <c r="H356" s="62">
        <f t="shared" si="16"/>
        <v>182.4</v>
      </c>
      <c r="I356" s="64">
        <f>SUMIFS(MasterSheet!K:K, MasterSheet!B:B, A356, MasterSheet!D:D, B356, MasterSheet!G:G, C356)</f>
        <v>0</v>
      </c>
      <c r="J356" s="64">
        <f t="shared" si="17"/>
        <v>0</v>
      </c>
      <c r="K356" s="6" t="str">
        <f>VLOOKUP(C356,MasterSheet!G:T,14,)</f>
        <v>BioLegend</v>
      </c>
      <c r="L356" s="6" t="str">
        <f>VLOOKUP(K356,Sheet1!A:C,3,)</f>
        <v>DOLLAR</v>
      </c>
      <c r="M356" s="6" t="str" cm="1">
        <f t="array" ref="M356">_xlfn.TEXTJOIN(", ", TRUE,
   _xlfn._xlws.FILTER(MasterSheet!O:O,
      (MasterSheet!B:B=A356) *
      (MasterSheet!D:D=B356) *
      (MasterSheet!G:G=C356) *
      (MasterSheet!J:J&gt;0)
   )
)</f>
        <v>THSTI</v>
      </c>
      <c r="N356" s="6"/>
    </row>
    <row r="357" spans="1:14" x14ac:dyDescent="0.25">
      <c r="A357" s="6" t="str">
        <v>EED116333</v>
      </c>
      <c r="B357" s="7">
        <v>45831</v>
      </c>
      <c r="C357" s="6">
        <v>102005</v>
      </c>
      <c r="D357" s="6">
        <f>_xlfn.XLOOKUP(C357,MasterSheet!G:G,MasterSheet!E:E)</f>
        <v>42.6</v>
      </c>
      <c r="E357" s="55">
        <f>SUMIFS(MasterSheet!I:I, MasterSheet!B:B, A357, MasterSheet!D:D, B357, MasterSheet!G:G, C357)</f>
        <v>6</v>
      </c>
      <c r="F357" s="55">
        <f t="shared" si="15"/>
        <v>255.60000000000002</v>
      </c>
      <c r="G357" s="62">
        <f>SUMIFS(MasterSheet!J:J, MasterSheet!B:B, A357, MasterSheet!D:D, B357, MasterSheet!G:G, C357)</f>
        <v>6</v>
      </c>
      <c r="H357" s="62">
        <f t="shared" si="16"/>
        <v>255.60000000000002</v>
      </c>
      <c r="I357" s="64">
        <f>SUMIFS(MasterSheet!K:K, MasterSheet!B:B, A357, MasterSheet!D:D, B357, MasterSheet!G:G, C357)</f>
        <v>0</v>
      </c>
      <c r="J357" s="64">
        <f t="shared" si="17"/>
        <v>0</v>
      </c>
      <c r="K357" s="6" t="str">
        <f>VLOOKUP(C357,MasterSheet!G:T,14,)</f>
        <v>BioLegend</v>
      </c>
      <c r="L357" s="6" t="str">
        <f>VLOOKUP(K357,Sheet1!A:C,3,)</f>
        <v>DOLLAR</v>
      </c>
      <c r="M357" s="6" t="str" cm="1">
        <f t="array" ref="M357">_xlfn.TEXTJOIN(", ", TRUE,
   _xlfn._xlws.FILTER(MasterSheet!O:O,
      (MasterSheet!B:B=A357) *
      (MasterSheet!D:D=B357) *
      (MasterSheet!G:G=C357) *
      (MasterSheet!J:J&gt;0)
   )
)</f>
        <v>Aurigine Service</v>
      </c>
      <c r="N357" s="6"/>
    </row>
    <row r="358" spans="1:14" x14ac:dyDescent="0.25">
      <c r="A358" s="6" t="str">
        <v>EED116333</v>
      </c>
      <c r="B358" s="7">
        <v>45831</v>
      </c>
      <c r="C358" s="6">
        <v>102015</v>
      </c>
      <c r="D358" s="6">
        <f>_xlfn.XLOOKUP(C358,MasterSheet!G:G,MasterSheet!E:E)</f>
        <v>52.2</v>
      </c>
      <c r="E358" s="55">
        <f>SUMIFS(MasterSheet!I:I, MasterSheet!B:B, A358, MasterSheet!D:D, B358, MasterSheet!G:G, C358)</f>
        <v>1</v>
      </c>
      <c r="F358" s="55">
        <f t="shared" si="15"/>
        <v>52.2</v>
      </c>
      <c r="G358" s="62">
        <f>SUMIFS(MasterSheet!J:J, MasterSheet!B:B, A358, MasterSheet!D:D, B358, MasterSheet!G:G, C358)</f>
        <v>1</v>
      </c>
      <c r="H358" s="62">
        <f t="shared" si="16"/>
        <v>52.2</v>
      </c>
      <c r="I358" s="64">
        <f>SUMIFS(MasterSheet!K:K, MasterSheet!B:B, A358, MasterSheet!D:D, B358, MasterSheet!G:G, C358)</f>
        <v>0</v>
      </c>
      <c r="J358" s="64">
        <f t="shared" si="17"/>
        <v>0</v>
      </c>
      <c r="K358" s="6" t="str">
        <f>VLOOKUP(C358,MasterSheet!G:T,14,)</f>
        <v>BioLegend</v>
      </c>
      <c r="L358" s="6" t="str">
        <f>VLOOKUP(K358,Sheet1!A:C,3,)</f>
        <v>DOLLAR</v>
      </c>
      <c r="M358" s="6" t="str" cm="1">
        <f t="array" ref="M358">_xlfn.TEXTJOIN(", ", TRUE,
   _xlfn._xlws.FILTER(MasterSheet!O:O,
      (MasterSheet!B:B=A358) *
      (MasterSheet!D:D=B358) *
      (MasterSheet!G:G=C358) *
      (MasterSheet!J:J&gt;0)
   )
)</f>
        <v>IMTECH</v>
      </c>
      <c r="N358" s="6"/>
    </row>
    <row r="359" spans="1:14" x14ac:dyDescent="0.25">
      <c r="A359" s="6" t="str">
        <v>EED116333</v>
      </c>
      <c r="B359" s="7">
        <v>45831</v>
      </c>
      <c r="C359" s="6">
        <v>102205</v>
      </c>
      <c r="D359" s="6">
        <f>_xlfn.XLOOKUP(C359,MasterSheet!G:G,MasterSheet!E:E)</f>
        <v>60.6</v>
      </c>
      <c r="E359" s="55">
        <f>SUMIFS(MasterSheet!I:I, MasterSheet!B:B, A359, MasterSheet!D:D, B359, MasterSheet!G:G, C359)</f>
        <v>1</v>
      </c>
      <c r="F359" s="55">
        <f t="shared" si="15"/>
        <v>60.6</v>
      </c>
      <c r="G359" s="62">
        <f>SUMIFS(MasterSheet!J:J, MasterSheet!B:B, A359, MasterSheet!D:D, B359, MasterSheet!G:G, C359)</f>
        <v>1</v>
      </c>
      <c r="H359" s="62">
        <f t="shared" si="16"/>
        <v>60.6</v>
      </c>
      <c r="I359" s="64">
        <f>SUMIFS(MasterSheet!K:K, MasterSheet!B:B, A359, MasterSheet!D:D, B359, MasterSheet!G:G, C359)</f>
        <v>0</v>
      </c>
      <c r="J359" s="64">
        <f t="shared" si="17"/>
        <v>0</v>
      </c>
      <c r="K359" s="6" t="str">
        <f>VLOOKUP(C359,MasterSheet!G:T,14,)</f>
        <v>BioLegend</v>
      </c>
      <c r="L359" s="6" t="str">
        <f>VLOOKUP(K359,Sheet1!A:C,3,)</f>
        <v>DOLLAR</v>
      </c>
      <c r="M359" s="6" t="str" cm="1">
        <f t="array" ref="M359">_xlfn.TEXTJOIN(", ", TRUE,
   _xlfn._xlws.FILTER(MasterSheet!O:O,
      (MasterSheet!B:B=A359) *
      (MasterSheet!D:D=B359) *
      (MasterSheet!G:G=C359) *
      (MasterSheet!J:J&gt;0)
   )
)</f>
        <v>SEEMA</v>
      </c>
      <c r="N359" s="6"/>
    </row>
    <row r="360" spans="1:14" x14ac:dyDescent="0.25">
      <c r="A360" s="6" t="str">
        <v>EED116333</v>
      </c>
      <c r="B360" s="7">
        <v>45831</v>
      </c>
      <c r="C360" s="6">
        <v>103007</v>
      </c>
      <c r="D360" s="6">
        <f>_xlfn.XLOOKUP(C360,MasterSheet!G:G,MasterSheet!E:E)</f>
        <v>33.6</v>
      </c>
      <c r="E360" s="55">
        <f>SUMIFS(MasterSheet!I:I, MasterSheet!B:B, A360, MasterSheet!D:D, B360, MasterSheet!G:G, C360)</f>
        <v>1</v>
      </c>
      <c r="F360" s="55">
        <f t="shared" si="15"/>
        <v>33.6</v>
      </c>
      <c r="G360" s="62">
        <f>SUMIFS(MasterSheet!J:J, MasterSheet!B:B, A360, MasterSheet!D:D, B360, MasterSheet!G:G, C360)</f>
        <v>1</v>
      </c>
      <c r="H360" s="62">
        <f t="shared" si="16"/>
        <v>33.6</v>
      </c>
      <c r="I360" s="64">
        <f>SUMIFS(MasterSheet!K:K, MasterSheet!B:B, A360, MasterSheet!D:D, B360, MasterSheet!G:G, C360)</f>
        <v>0</v>
      </c>
      <c r="J360" s="64">
        <f t="shared" si="17"/>
        <v>0</v>
      </c>
      <c r="K360" s="6" t="str">
        <f>VLOOKUP(C360,MasterSheet!G:T,14,)</f>
        <v>BioLegend</v>
      </c>
      <c r="L360" s="6" t="str">
        <f>VLOOKUP(K360,Sheet1!A:C,3,)</f>
        <v>DOLLAR</v>
      </c>
      <c r="M360" s="6" t="str" cm="1">
        <f t="array" ref="M360">_xlfn.TEXTJOIN(", ", TRUE,
   _xlfn._xlws.FILTER(MasterSheet!O:O,
      (MasterSheet!B:B=A360) *
      (MasterSheet!D:D=B360) *
      (MasterSheet!G:G=C360) *
      (MasterSheet!J:J&gt;0)
   )
)</f>
        <v>ICGEB</v>
      </c>
      <c r="N360" s="6"/>
    </row>
    <row r="361" spans="1:14" x14ac:dyDescent="0.25">
      <c r="A361" s="6" t="str">
        <v>EED116333</v>
      </c>
      <c r="B361" s="7">
        <v>45831</v>
      </c>
      <c r="C361" s="6">
        <v>103017</v>
      </c>
      <c r="D361" s="6">
        <f>_xlfn.XLOOKUP(C361,MasterSheet!G:G,MasterSheet!E:E)</f>
        <v>60.6</v>
      </c>
      <c r="E361" s="55">
        <f>SUMIFS(MasterSheet!I:I, MasterSheet!B:B, A361, MasterSheet!D:D, B361, MasterSheet!G:G, C361)</f>
        <v>2</v>
      </c>
      <c r="F361" s="55">
        <f t="shared" si="15"/>
        <v>121.2</v>
      </c>
      <c r="G361" s="62">
        <f>SUMIFS(MasterSheet!J:J, MasterSheet!B:B, A361, MasterSheet!D:D, B361, MasterSheet!G:G, C361)</f>
        <v>2</v>
      </c>
      <c r="H361" s="62">
        <f t="shared" si="16"/>
        <v>121.2</v>
      </c>
      <c r="I361" s="64">
        <f>SUMIFS(MasterSheet!K:K, MasterSheet!B:B, A361, MasterSheet!D:D, B361, MasterSheet!G:G, C361)</f>
        <v>0</v>
      </c>
      <c r="J361" s="64">
        <f t="shared" si="17"/>
        <v>0</v>
      </c>
      <c r="K361" s="6" t="str">
        <f>VLOOKUP(C361,MasterSheet!G:T,14,)</f>
        <v>BioLegend</v>
      </c>
      <c r="L361" s="6" t="str">
        <f>VLOOKUP(K361,Sheet1!A:C,3,)</f>
        <v>DOLLAR</v>
      </c>
      <c r="M361" s="6" t="str" cm="1">
        <f t="array" ref="M361">_xlfn.TEXTJOIN(", ", TRUE,
   _xlfn._xlws.FILTER(MasterSheet!O:O,
      (MasterSheet!B:B=A361) *
      (MasterSheet!D:D=B361) *
      (MasterSheet!G:G=C361) *
      (MasterSheet!J:J&gt;0)
   )
)</f>
        <v>Aurigine Service</v>
      </c>
      <c r="N361" s="6"/>
    </row>
    <row r="362" spans="1:14" x14ac:dyDescent="0.25">
      <c r="A362" s="6" t="str">
        <v>EED116333</v>
      </c>
      <c r="B362" s="7">
        <v>45831</v>
      </c>
      <c r="C362" s="6">
        <v>103023</v>
      </c>
      <c r="D362" s="6">
        <f>_xlfn.XLOOKUP(C362,MasterSheet!G:G,MasterSheet!E:E)</f>
        <v>26.4</v>
      </c>
      <c r="E362" s="55">
        <f>SUMIFS(MasterSheet!I:I, MasterSheet!B:B, A362, MasterSheet!D:D, B362, MasterSheet!G:G, C362)</f>
        <v>1</v>
      </c>
      <c r="F362" s="55">
        <f t="shared" si="15"/>
        <v>26.4</v>
      </c>
      <c r="G362" s="62">
        <f>SUMIFS(MasterSheet!J:J, MasterSheet!B:B, A362, MasterSheet!D:D, B362, MasterSheet!G:G, C362)</f>
        <v>1</v>
      </c>
      <c r="H362" s="62">
        <f t="shared" si="16"/>
        <v>26.4</v>
      </c>
      <c r="I362" s="64">
        <f>SUMIFS(MasterSheet!K:K, MasterSheet!B:B, A362, MasterSheet!D:D, B362, MasterSheet!G:G, C362)</f>
        <v>0</v>
      </c>
      <c r="J362" s="64">
        <f t="shared" si="17"/>
        <v>0</v>
      </c>
      <c r="K362" s="6" t="str">
        <f>VLOOKUP(C362,MasterSheet!G:T,14,)</f>
        <v>BioLegend</v>
      </c>
      <c r="L362" s="6" t="str">
        <f>VLOOKUP(K362,Sheet1!A:C,3,)</f>
        <v>DOLLAR</v>
      </c>
      <c r="M362" s="6" t="str" cm="1">
        <f t="array" ref="M362">_xlfn.TEXTJOIN(", ", TRUE,
   _xlfn._xlws.FILTER(MasterSheet!O:O,
      (MasterSheet!B:B=A362) *
      (MasterSheet!D:D=B362) *
      (MasterSheet!G:G=C362) *
      (MasterSheet!J:J&gt;0)
   )
)</f>
        <v>IMTECH</v>
      </c>
      <c r="N362" s="6"/>
    </row>
    <row r="363" spans="1:14" x14ac:dyDescent="0.25">
      <c r="A363" s="6" t="str">
        <v>EED116333</v>
      </c>
      <c r="B363" s="7">
        <v>45831</v>
      </c>
      <c r="C363" s="6">
        <v>103032</v>
      </c>
      <c r="D363" s="6">
        <f>_xlfn.XLOOKUP(C363,MasterSheet!G:G,MasterSheet!E:E)</f>
        <v>159</v>
      </c>
      <c r="E363" s="55">
        <f>SUMIFS(MasterSheet!I:I, MasterSheet!B:B, A363, MasterSheet!D:D, B363, MasterSheet!G:G, C363)</f>
        <v>1</v>
      </c>
      <c r="F363" s="55">
        <f t="shared" si="15"/>
        <v>159</v>
      </c>
      <c r="G363" s="62">
        <f>SUMIFS(MasterSheet!J:J, MasterSheet!B:B, A363, MasterSheet!D:D, B363, MasterSheet!G:G, C363)</f>
        <v>1</v>
      </c>
      <c r="H363" s="62">
        <f t="shared" si="16"/>
        <v>159</v>
      </c>
      <c r="I363" s="64">
        <f>SUMIFS(MasterSheet!K:K, MasterSheet!B:B, A363, MasterSheet!D:D, B363, MasterSheet!G:G, C363)</f>
        <v>0</v>
      </c>
      <c r="J363" s="64">
        <f t="shared" si="17"/>
        <v>0</v>
      </c>
      <c r="K363" s="6" t="str">
        <f>VLOOKUP(C363,MasterSheet!G:T,14,)</f>
        <v>BioLegend</v>
      </c>
      <c r="L363" s="6" t="str">
        <f>VLOOKUP(K363,Sheet1!A:C,3,)</f>
        <v>DOLLAR</v>
      </c>
      <c r="M363" s="6" t="str" cm="1">
        <f t="array" ref="M363">_xlfn.TEXTJOIN(", ", TRUE,
   _xlfn._xlws.FILTER(MasterSheet!O:O,
      (MasterSheet!B:B=A363) *
      (MasterSheet!D:D=B363) *
      (MasterSheet!G:G=C363) *
      (MasterSheet!J:J&gt;0)
   )
)</f>
        <v>IIT-Ropar</v>
      </c>
      <c r="N363" s="6"/>
    </row>
    <row r="364" spans="1:14" x14ac:dyDescent="0.25">
      <c r="A364" s="6" t="str">
        <v>EED116333</v>
      </c>
      <c r="B364" s="7">
        <v>45831</v>
      </c>
      <c r="C364" s="6">
        <v>103059</v>
      </c>
      <c r="D364" s="6">
        <f>_xlfn.XLOOKUP(C364,MasterSheet!G:G,MasterSheet!E:E)</f>
        <v>204.75</v>
      </c>
      <c r="E364" s="55">
        <f>SUMIFS(MasterSheet!I:I, MasterSheet!B:B, A364, MasterSheet!D:D, B364, MasterSheet!G:G, C364)</f>
        <v>1</v>
      </c>
      <c r="F364" s="55">
        <f t="shared" si="15"/>
        <v>204.75</v>
      </c>
      <c r="G364" s="62">
        <f>SUMIFS(MasterSheet!J:J, MasterSheet!B:B, A364, MasterSheet!D:D, B364, MasterSheet!G:G, C364)</f>
        <v>1</v>
      </c>
      <c r="H364" s="62">
        <f t="shared" si="16"/>
        <v>204.75</v>
      </c>
      <c r="I364" s="64">
        <f>SUMIFS(MasterSheet!K:K, MasterSheet!B:B, A364, MasterSheet!D:D, B364, MasterSheet!G:G, C364)</f>
        <v>0</v>
      </c>
      <c r="J364" s="64">
        <f t="shared" si="17"/>
        <v>0</v>
      </c>
      <c r="K364" s="6" t="str">
        <f>VLOOKUP(C364,MasterSheet!G:T,14,)</f>
        <v>BioLegend</v>
      </c>
      <c r="L364" s="6" t="str">
        <f>VLOOKUP(K364,Sheet1!A:C,3,)</f>
        <v>DOLLAR</v>
      </c>
      <c r="M364" s="6" t="str" cm="1">
        <f t="array" ref="M364">_xlfn.TEXTJOIN(", ", TRUE,
   _xlfn._xlws.FILTER(MasterSheet!O:O,
      (MasterSheet!B:B=A364) *
      (MasterSheet!D:D=B364) *
      (MasterSheet!G:G=C364) *
      (MasterSheet!J:J&gt;0)
   )
)</f>
        <v>THSTI</v>
      </c>
      <c r="N364" s="6"/>
    </row>
    <row r="365" spans="1:14" x14ac:dyDescent="0.25">
      <c r="A365" s="6" t="str">
        <v>EED116333</v>
      </c>
      <c r="B365" s="7">
        <v>45831</v>
      </c>
      <c r="C365" s="6">
        <v>103133</v>
      </c>
      <c r="D365" s="6">
        <f>_xlfn.XLOOKUP(C365,MasterSheet!G:G,MasterSheet!E:E)</f>
        <v>136.5</v>
      </c>
      <c r="E365" s="55">
        <f>SUMIFS(MasterSheet!I:I, MasterSheet!B:B, A365, MasterSheet!D:D, B365, MasterSheet!G:G, C365)</f>
        <v>1</v>
      </c>
      <c r="F365" s="55">
        <f t="shared" si="15"/>
        <v>136.5</v>
      </c>
      <c r="G365" s="62">
        <f>SUMIFS(MasterSheet!J:J, MasterSheet!B:B, A365, MasterSheet!D:D, B365, MasterSheet!G:G, C365)</f>
        <v>1</v>
      </c>
      <c r="H365" s="62">
        <f t="shared" si="16"/>
        <v>136.5</v>
      </c>
      <c r="I365" s="64">
        <f>SUMIFS(MasterSheet!K:K, MasterSheet!B:B, A365, MasterSheet!D:D, B365, MasterSheet!G:G, C365)</f>
        <v>0</v>
      </c>
      <c r="J365" s="64">
        <f t="shared" si="17"/>
        <v>0</v>
      </c>
      <c r="K365" s="6" t="str">
        <f>VLOOKUP(C365,MasterSheet!G:T,14,)</f>
        <v>BioLegend</v>
      </c>
      <c r="L365" s="6" t="str">
        <f>VLOOKUP(K365,Sheet1!A:C,3,)</f>
        <v>DOLLAR</v>
      </c>
      <c r="M365" s="6" t="str" cm="1">
        <f t="array" ref="M365">_xlfn.TEXTJOIN(", ", TRUE,
   _xlfn._xlws.FILTER(MasterSheet!O:O,
      (MasterSheet!B:B=A365) *
      (MasterSheet!D:D=B365) *
      (MasterSheet!G:G=C365) *
      (MasterSheet!J:J&gt;0)
   )
)</f>
        <v>SEEMA</v>
      </c>
      <c r="N365" s="6"/>
    </row>
    <row r="366" spans="1:14" x14ac:dyDescent="0.25">
      <c r="A366" s="6" t="str">
        <v>EED116333</v>
      </c>
      <c r="B366" s="7">
        <v>45831</v>
      </c>
      <c r="C366" s="6">
        <v>103155</v>
      </c>
      <c r="D366" s="6">
        <f>_xlfn.XLOOKUP(C366,MasterSheet!G:G,MasterSheet!E:E)</f>
        <v>196.5</v>
      </c>
      <c r="E366" s="55">
        <f>SUMIFS(MasterSheet!I:I, MasterSheet!B:B, A366, MasterSheet!D:D, B366, MasterSheet!G:G, C366)</f>
        <v>1</v>
      </c>
      <c r="F366" s="55">
        <f t="shared" si="15"/>
        <v>196.5</v>
      </c>
      <c r="G366" s="62">
        <f>SUMIFS(MasterSheet!J:J, MasterSheet!B:B, A366, MasterSheet!D:D, B366, MasterSheet!G:G, C366)</f>
        <v>1</v>
      </c>
      <c r="H366" s="62">
        <f t="shared" si="16"/>
        <v>196.5</v>
      </c>
      <c r="I366" s="64">
        <f>SUMIFS(MasterSheet!K:K, MasterSheet!B:B, A366, MasterSheet!D:D, B366, MasterSheet!G:G, C366)</f>
        <v>0</v>
      </c>
      <c r="J366" s="64">
        <f t="shared" si="17"/>
        <v>0</v>
      </c>
      <c r="K366" s="6" t="str">
        <f>VLOOKUP(C366,MasterSheet!G:T,14,)</f>
        <v>BioLegend</v>
      </c>
      <c r="L366" s="6" t="str">
        <f>VLOOKUP(K366,Sheet1!A:C,3,)</f>
        <v>DOLLAR</v>
      </c>
      <c r="M366" s="6" t="str" cm="1">
        <f t="array" ref="M366">_xlfn.TEXTJOIN(", ", TRUE,
   _xlfn._xlws.FILTER(MasterSheet!O:O,
      (MasterSheet!B:B=A366) *
      (MasterSheet!D:D=B366) *
      (MasterSheet!G:G=C366) *
      (MasterSheet!J:J&gt;0)
   )
)</f>
        <v>ICGEB</v>
      </c>
      <c r="N366" s="6"/>
    </row>
    <row r="367" spans="1:14" x14ac:dyDescent="0.25">
      <c r="A367" s="6" t="str">
        <v>EED116333</v>
      </c>
      <c r="B367" s="7">
        <v>45831</v>
      </c>
      <c r="C367" s="6">
        <v>104412</v>
      </c>
      <c r="D367" s="6">
        <f>_xlfn.XLOOKUP(C367,MasterSheet!G:G,MasterSheet!E:E)</f>
        <v>135.1</v>
      </c>
      <c r="E367" s="55">
        <f>SUMIFS(MasterSheet!I:I, MasterSheet!B:B, A367, MasterSheet!D:D, B367, MasterSheet!G:G, C367)</f>
        <v>2</v>
      </c>
      <c r="F367" s="55">
        <f t="shared" si="15"/>
        <v>270.2</v>
      </c>
      <c r="G367" s="62">
        <f>SUMIFS(MasterSheet!J:J, MasterSheet!B:B, A367, MasterSheet!D:D, B367, MasterSheet!G:G, C367)</f>
        <v>2</v>
      </c>
      <c r="H367" s="62">
        <f t="shared" si="16"/>
        <v>270.2</v>
      </c>
      <c r="I367" s="64">
        <f>SUMIFS(MasterSheet!K:K, MasterSheet!B:B, A367, MasterSheet!D:D, B367, MasterSheet!G:G, C367)</f>
        <v>0</v>
      </c>
      <c r="J367" s="64">
        <f t="shared" si="17"/>
        <v>0</v>
      </c>
      <c r="K367" s="6" t="str">
        <f>VLOOKUP(C367,MasterSheet!G:T,14,)</f>
        <v>BioLegend</v>
      </c>
      <c r="L367" s="6" t="str">
        <f>VLOOKUP(K367,Sheet1!A:C,3,)</f>
        <v>DOLLAR</v>
      </c>
      <c r="M367" s="6" t="str" cm="1">
        <f t="array" ref="M367">_xlfn.TEXTJOIN(", ", TRUE,
   _xlfn._xlws.FILTER(MasterSheet!O:O,
      (MasterSheet!B:B=A367) *
      (MasterSheet!D:D=B367) *
      (MasterSheet!G:G=C367) *
      (MasterSheet!J:J&gt;0)
   )
)</f>
        <v>THSTI, IIT-Ropar</v>
      </c>
      <c r="N367" s="6"/>
    </row>
    <row r="368" spans="1:14" x14ac:dyDescent="0.25">
      <c r="A368" s="6" t="str">
        <v>EED116333</v>
      </c>
      <c r="B368" s="7">
        <v>45831</v>
      </c>
      <c r="C368" s="6">
        <v>104505</v>
      </c>
      <c r="D368" s="6">
        <f>_xlfn.XLOOKUP(C368,MasterSheet!G:G,MasterSheet!E:E)</f>
        <v>49.8</v>
      </c>
      <c r="E368" s="55">
        <f>SUMIFS(MasterSheet!I:I, MasterSheet!B:B, A368, MasterSheet!D:D, B368, MasterSheet!G:G, C368)</f>
        <v>1</v>
      </c>
      <c r="F368" s="55">
        <f t="shared" si="15"/>
        <v>49.8</v>
      </c>
      <c r="G368" s="62">
        <f>SUMIFS(MasterSheet!J:J, MasterSheet!B:B, A368, MasterSheet!D:D, B368, MasterSheet!G:G, C368)</f>
        <v>1</v>
      </c>
      <c r="H368" s="62">
        <f t="shared" si="16"/>
        <v>49.8</v>
      </c>
      <c r="I368" s="64">
        <f>SUMIFS(MasterSheet!K:K, MasterSheet!B:B, A368, MasterSheet!D:D, B368, MasterSheet!G:G, C368)</f>
        <v>0</v>
      </c>
      <c r="J368" s="64">
        <f t="shared" si="17"/>
        <v>0</v>
      </c>
      <c r="K368" s="6" t="str">
        <f>VLOOKUP(C368,MasterSheet!G:T,14,)</f>
        <v>BioLegend</v>
      </c>
      <c r="L368" s="6" t="str">
        <f>VLOOKUP(K368,Sheet1!A:C,3,)</f>
        <v>DOLLAR</v>
      </c>
      <c r="M368" s="6" t="str" cm="1">
        <f t="array" ref="M368">_xlfn.TEXTJOIN(", ", TRUE,
   _xlfn._xlws.FILTER(MasterSheet!O:O,
      (MasterSheet!B:B=A368) *
      (MasterSheet!D:D=B368) *
      (MasterSheet!G:G=C368) *
      (MasterSheet!J:J&gt;0)
   )
)</f>
        <v>THSTI</v>
      </c>
      <c r="N368" s="6"/>
    </row>
    <row r="369" spans="1:14" x14ac:dyDescent="0.25">
      <c r="A369" s="6" t="str">
        <v>EED116333</v>
      </c>
      <c r="B369" s="7">
        <v>45831</v>
      </c>
      <c r="C369" s="6">
        <v>104508</v>
      </c>
      <c r="D369" s="6">
        <f>_xlfn.XLOOKUP(C369,MasterSheet!G:G,MasterSheet!E:E)</f>
        <v>175.8</v>
      </c>
      <c r="E369" s="55">
        <f>SUMIFS(MasterSheet!I:I, MasterSheet!B:B, A369, MasterSheet!D:D, B369, MasterSheet!G:G, C369)</f>
        <v>1</v>
      </c>
      <c r="F369" s="55">
        <f t="shared" si="15"/>
        <v>175.8</v>
      </c>
      <c r="G369" s="62">
        <f>SUMIFS(MasterSheet!J:J, MasterSheet!B:B, A369, MasterSheet!D:D, B369, MasterSheet!G:G, C369)</f>
        <v>1</v>
      </c>
      <c r="H369" s="62">
        <f t="shared" si="16"/>
        <v>175.8</v>
      </c>
      <c r="I369" s="64">
        <f>SUMIFS(MasterSheet!K:K, MasterSheet!B:B, A369, MasterSheet!D:D, B369, MasterSheet!G:G, C369)</f>
        <v>0</v>
      </c>
      <c r="J369" s="64">
        <f t="shared" si="17"/>
        <v>0</v>
      </c>
      <c r="K369" s="6" t="str">
        <f>VLOOKUP(C369,MasterSheet!G:T,14,)</f>
        <v>BioLegend</v>
      </c>
      <c r="L369" s="6" t="str">
        <f>VLOOKUP(K369,Sheet1!A:C,3,)</f>
        <v>DOLLAR</v>
      </c>
      <c r="M369" s="6" t="str" cm="1">
        <f t="array" ref="M369">_xlfn.TEXTJOIN(", ", TRUE,
   _xlfn._xlws.FILTER(MasterSheet!O:O,
      (MasterSheet!B:B=A369) *
      (MasterSheet!D:D=B369) *
      (MasterSheet!G:G=C369) *
      (MasterSheet!J:J&gt;0)
   )
)</f>
        <v>IIT-Ropar</v>
      </c>
      <c r="N369" s="6"/>
    </row>
    <row r="370" spans="1:14" x14ac:dyDescent="0.25">
      <c r="A370" s="6" t="str">
        <v>EED116333</v>
      </c>
      <c r="B370" s="7">
        <v>45831</v>
      </c>
      <c r="C370" s="6">
        <v>104525</v>
      </c>
      <c r="D370" s="6">
        <f>_xlfn.XLOOKUP(C370,MasterSheet!G:G,MasterSheet!E:E)</f>
        <v>49.8</v>
      </c>
      <c r="E370" s="55">
        <f>SUMIFS(MasterSheet!I:I, MasterSheet!B:B, A370, MasterSheet!D:D, B370, MasterSheet!G:G, C370)</f>
        <v>1</v>
      </c>
      <c r="F370" s="55">
        <f t="shared" si="15"/>
        <v>49.8</v>
      </c>
      <c r="G370" s="62">
        <f>SUMIFS(MasterSheet!J:J, MasterSheet!B:B, A370, MasterSheet!D:D, B370, MasterSheet!G:G, C370)</f>
        <v>1</v>
      </c>
      <c r="H370" s="62">
        <f t="shared" si="16"/>
        <v>49.8</v>
      </c>
      <c r="I370" s="64">
        <f>SUMIFS(MasterSheet!K:K, MasterSheet!B:B, A370, MasterSheet!D:D, B370, MasterSheet!G:G, C370)</f>
        <v>0</v>
      </c>
      <c r="J370" s="64">
        <f t="shared" si="17"/>
        <v>0</v>
      </c>
      <c r="K370" s="6" t="str">
        <f>VLOOKUP(C370,MasterSheet!G:T,14,)</f>
        <v>BioLegend</v>
      </c>
      <c r="L370" s="6" t="str">
        <f>VLOOKUP(K370,Sheet1!A:C,3,)</f>
        <v>DOLLAR</v>
      </c>
      <c r="M370" s="6" t="str" cm="1">
        <f t="array" ref="M370">_xlfn.TEXTJOIN(", ", TRUE,
   _xlfn._xlws.FILTER(MasterSheet!O:O,
      (MasterSheet!B:B=A370) *
      (MasterSheet!D:D=B370) *
      (MasterSheet!G:G=C370) *
      (MasterSheet!J:J&gt;0)
   )
)</f>
        <v>Aurigine Service</v>
      </c>
      <c r="N370" s="6"/>
    </row>
    <row r="371" spans="1:14" x14ac:dyDescent="0.25">
      <c r="A371" s="6" t="str">
        <v>EED116333</v>
      </c>
      <c r="B371" s="7">
        <v>45831</v>
      </c>
      <c r="C371" s="6">
        <v>104718</v>
      </c>
      <c r="D371" s="6">
        <f>_xlfn.XLOOKUP(C371,MasterSheet!G:G,MasterSheet!E:E)</f>
        <v>137.4</v>
      </c>
      <c r="E371" s="55">
        <f>SUMIFS(MasterSheet!I:I, MasterSheet!B:B, A371, MasterSheet!D:D, B371, MasterSheet!G:G, C371)</f>
        <v>1</v>
      </c>
      <c r="F371" s="55">
        <f t="shared" si="15"/>
        <v>137.4</v>
      </c>
      <c r="G371" s="62">
        <f>SUMIFS(MasterSheet!J:J, MasterSheet!B:B, A371, MasterSheet!D:D, B371, MasterSheet!G:G, C371)</f>
        <v>1</v>
      </c>
      <c r="H371" s="62">
        <f t="shared" si="16"/>
        <v>137.4</v>
      </c>
      <c r="I371" s="64">
        <f>SUMIFS(MasterSheet!K:K, MasterSheet!B:B, A371, MasterSheet!D:D, B371, MasterSheet!G:G, C371)</f>
        <v>0</v>
      </c>
      <c r="J371" s="64">
        <f t="shared" si="17"/>
        <v>0</v>
      </c>
      <c r="K371" s="6" t="str">
        <f>VLOOKUP(C371,MasterSheet!G:T,14,)</f>
        <v>BioLegend</v>
      </c>
      <c r="L371" s="6" t="str">
        <f>VLOOKUP(K371,Sheet1!A:C,3,)</f>
        <v>DOLLAR</v>
      </c>
      <c r="M371" s="6" t="str" cm="1">
        <f t="array" ref="M371">_xlfn.TEXTJOIN(", ", TRUE,
   _xlfn._xlws.FILTER(MasterSheet!O:O,
      (MasterSheet!B:B=A371) *
      (MasterSheet!D:D=B371) *
      (MasterSheet!G:G=C371) *
      (MasterSheet!J:J&gt;0)
   )
)</f>
        <v>THSTI</v>
      </c>
      <c r="N371" s="6"/>
    </row>
    <row r="372" spans="1:14" x14ac:dyDescent="0.25">
      <c r="A372" s="6" t="str">
        <v>EED116333</v>
      </c>
      <c r="B372" s="7">
        <v>45831</v>
      </c>
      <c r="C372" s="6">
        <v>106105</v>
      </c>
      <c r="D372" s="6">
        <f>_xlfn.XLOOKUP(C372,MasterSheet!G:G,MasterSheet!E:E)</f>
        <v>62.4</v>
      </c>
      <c r="E372" s="55">
        <f>SUMIFS(MasterSheet!I:I, MasterSheet!B:B, A372, MasterSheet!D:D, B372, MasterSheet!G:G, C372)</f>
        <v>2</v>
      </c>
      <c r="F372" s="55">
        <f t="shared" si="15"/>
        <v>124.8</v>
      </c>
      <c r="G372" s="62">
        <f>SUMIFS(MasterSheet!J:J, MasterSheet!B:B, A372, MasterSheet!D:D, B372, MasterSheet!G:G, C372)</f>
        <v>2</v>
      </c>
      <c r="H372" s="62">
        <f t="shared" si="16"/>
        <v>124.8</v>
      </c>
      <c r="I372" s="64">
        <f>SUMIFS(MasterSheet!K:K, MasterSheet!B:B, A372, MasterSheet!D:D, B372, MasterSheet!G:G, C372)</f>
        <v>0</v>
      </c>
      <c r="J372" s="64">
        <f t="shared" si="17"/>
        <v>0</v>
      </c>
      <c r="K372" s="6" t="str">
        <f>VLOOKUP(C372,MasterSheet!G:T,14,)</f>
        <v>BioLegend</v>
      </c>
      <c r="L372" s="6" t="str">
        <f>VLOOKUP(K372,Sheet1!A:C,3,)</f>
        <v>DOLLAR</v>
      </c>
      <c r="M372" s="6" t="str" cm="1">
        <f t="array" ref="M372">_xlfn.TEXTJOIN(", ", TRUE,
   _xlfn._xlws.FILTER(MasterSheet!O:O,
      (MasterSheet!B:B=A372) *
      (MasterSheet!D:D=B372) *
      (MasterSheet!G:G=C372) *
      (MasterSheet!J:J&gt;0)
   )
)</f>
        <v>Aurigine Service</v>
      </c>
      <c r="N372" s="6"/>
    </row>
    <row r="373" spans="1:14" x14ac:dyDescent="0.25">
      <c r="A373" s="6" t="str">
        <v>EED116333</v>
      </c>
      <c r="B373" s="7">
        <v>45831</v>
      </c>
      <c r="C373" s="6">
        <v>107614</v>
      </c>
      <c r="D373" s="6">
        <f>_xlfn.XLOOKUP(C373,MasterSheet!G:G,MasterSheet!E:E)</f>
        <v>125.4</v>
      </c>
      <c r="E373" s="55">
        <f>SUMIFS(MasterSheet!I:I, MasterSheet!B:B, A373, MasterSheet!D:D, B373, MasterSheet!G:G, C373)</f>
        <v>1</v>
      </c>
      <c r="F373" s="55">
        <f t="shared" si="15"/>
        <v>125.4</v>
      </c>
      <c r="G373" s="62">
        <f>SUMIFS(MasterSheet!J:J, MasterSheet!B:B, A373, MasterSheet!D:D, B373, MasterSheet!G:G, C373)</f>
        <v>1</v>
      </c>
      <c r="H373" s="62">
        <f t="shared" si="16"/>
        <v>125.4</v>
      </c>
      <c r="I373" s="64">
        <f>SUMIFS(MasterSheet!K:K, MasterSheet!B:B, A373, MasterSheet!D:D, B373, MasterSheet!G:G, C373)</f>
        <v>0</v>
      </c>
      <c r="J373" s="64">
        <f t="shared" si="17"/>
        <v>0</v>
      </c>
      <c r="K373" s="6" t="str">
        <f>VLOOKUP(C373,MasterSheet!G:T,14,)</f>
        <v>BioLegend</v>
      </c>
      <c r="L373" s="6" t="str">
        <f>VLOOKUP(K373,Sheet1!A:C,3,)</f>
        <v>DOLLAR</v>
      </c>
      <c r="M373" s="6" t="str" cm="1">
        <f t="array" ref="M373">_xlfn.TEXTJOIN(", ", TRUE,
   _xlfn._xlws.FILTER(MasterSheet!O:O,
      (MasterSheet!B:B=A373) *
      (MasterSheet!D:D=B373) *
      (MasterSheet!G:G=C373) *
      (MasterSheet!J:J&gt;0)
   )
)</f>
        <v>NCCS</v>
      </c>
      <c r="N373" s="6"/>
    </row>
    <row r="374" spans="1:14" x14ac:dyDescent="0.25">
      <c r="A374" s="6" t="str">
        <v>EED116333</v>
      </c>
      <c r="B374" s="7">
        <v>45831</v>
      </c>
      <c r="C374" s="6">
        <v>108133</v>
      </c>
      <c r="D374" s="6">
        <f>_xlfn.XLOOKUP(C374,MasterSheet!G:G,MasterSheet!E:E)</f>
        <v>165</v>
      </c>
      <c r="E374" s="55">
        <f>SUMIFS(MasterSheet!I:I, MasterSheet!B:B, A374, MasterSheet!D:D, B374, MasterSheet!G:G, C374)</f>
        <v>1</v>
      </c>
      <c r="F374" s="55">
        <f t="shared" si="15"/>
        <v>165</v>
      </c>
      <c r="G374" s="62">
        <f>SUMIFS(MasterSheet!J:J, MasterSheet!B:B, A374, MasterSheet!D:D, B374, MasterSheet!G:G, C374)</f>
        <v>1</v>
      </c>
      <c r="H374" s="62">
        <f t="shared" si="16"/>
        <v>165</v>
      </c>
      <c r="I374" s="64">
        <f>SUMIFS(MasterSheet!K:K, MasterSheet!B:B, A374, MasterSheet!D:D, B374, MasterSheet!G:G, C374)</f>
        <v>0</v>
      </c>
      <c r="J374" s="64">
        <f t="shared" si="17"/>
        <v>0</v>
      </c>
      <c r="K374" s="6" t="str">
        <f>VLOOKUP(C374,MasterSheet!G:T,14,)</f>
        <v>BioLegend</v>
      </c>
      <c r="L374" s="6" t="str">
        <f>VLOOKUP(K374,Sheet1!A:C,3,)</f>
        <v>DOLLAR</v>
      </c>
      <c r="M374" s="6" t="str" cm="1">
        <f t="array" ref="M374">_xlfn.TEXTJOIN(", ", TRUE,
   _xlfn._xlws.FILTER(MasterSheet!O:O,
      (MasterSheet!B:B=A374) *
      (MasterSheet!D:D=B374) *
      (MasterSheet!G:G=C374) *
      (MasterSheet!J:J&gt;0)
   )
)</f>
        <v>SEEMA</v>
      </c>
      <c r="N374" s="6"/>
    </row>
    <row r="375" spans="1:14" x14ac:dyDescent="0.25">
      <c r="A375" s="6" t="str">
        <v>EED116333</v>
      </c>
      <c r="B375" s="7">
        <v>45831</v>
      </c>
      <c r="C375" s="6">
        <v>108408</v>
      </c>
      <c r="D375" s="6">
        <f>_xlfn.XLOOKUP(C375,MasterSheet!G:G,MasterSheet!E:E)</f>
        <v>109.8</v>
      </c>
      <c r="E375" s="55">
        <f>SUMIFS(MasterSheet!I:I, MasterSheet!B:B, A375, MasterSheet!D:D, B375, MasterSheet!G:G, C375)</f>
        <v>1</v>
      </c>
      <c r="F375" s="55">
        <f t="shared" si="15"/>
        <v>109.8</v>
      </c>
      <c r="G375" s="62">
        <f>SUMIFS(MasterSheet!J:J, MasterSheet!B:B, A375, MasterSheet!D:D, B375, MasterSheet!G:G, C375)</f>
        <v>1</v>
      </c>
      <c r="H375" s="62">
        <f t="shared" si="16"/>
        <v>109.8</v>
      </c>
      <c r="I375" s="64">
        <f>SUMIFS(MasterSheet!K:K, MasterSheet!B:B, A375, MasterSheet!D:D, B375, MasterSheet!G:G, C375)</f>
        <v>0</v>
      </c>
      <c r="J375" s="64">
        <f t="shared" si="17"/>
        <v>0</v>
      </c>
      <c r="K375" s="6" t="str">
        <f>VLOOKUP(C375,MasterSheet!G:T,14,)</f>
        <v>BioLegend</v>
      </c>
      <c r="L375" s="6" t="str">
        <f>VLOOKUP(K375,Sheet1!A:C,3,)</f>
        <v>DOLLAR</v>
      </c>
      <c r="M375" s="6" t="str" cm="1">
        <f t="array" ref="M375">_xlfn.TEXTJOIN(", ", TRUE,
   _xlfn._xlws.FILTER(MasterSheet!O:O,
      (MasterSheet!B:B=A375) *
      (MasterSheet!D:D=B375) *
      (MasterSheet!G:G=C375) *
      (MasterSheet!J:J&gt;0)
   )
)</f>
        <v>MEDLIFE</v>
      </c>
      <c r="N375" s="6"/>
    </row>
    <row r="376" spans="1:14" x14ac:dyDescent="0.25">
      <c r="A376" s="6" t="str">
        <v>EED116333</v>
      </c>
      <c r="B376" s="7">
        <v>45831</v>
      </c>
      <c r="C376" s="6">
        <v>108437</v>
      </c>
      <c r="D376" s="6">
        <f>_xlfn.XLOOKUP(C376,MasterSheet!G:G,MasterSheet!E:E)</f>
        <v>132</v>
      </c>
      <c r="E376" s="55">
        <f>SUMIFS(MasterSheet!I:I, MasterSheet!B:B, A376, MasterSheet!D:D, B376, MasterSheet!G:G, C376)</f>
        <v>1</v>
      </c>
      <c r="F376" s="55">
        <f t="shared" si="15"/>
        <v>132</v>
      </c>
      <c r="G376" s="62">
        <f>SUMIFS(MasterSheet!J:J, MasterSheet!B:B, A376, MasterSheet!D:D, B376, MasterSheet!G:G, C376)</f>
        <v>1</v>
      </c>
      <c r="H376" s="62">
        <f t="shared" si="16"/>
        <v>132</v>
      </c>
      <c r="I376" s="64">
        <f>SUMIFS(MasterSheet!K:K, MasterSheet!B:B, A376, MasterSheet!D:D, B376, MasterSheet!G:G, C376)</f>
        <v>0</v>
      </c>
      <c r="J376" s="64">
        <f t="shared" si="17"/>
        <v>0</v>
      </c>
      <c r="K376" s="6" t="str">
        <f>VLOOKUP(C376,MasterSheet!G:T,14,)</f>
        <v>BioLegend</v>
      </c>
      <c r="L376" s="6" t="str">
        <f>VLOOKUP(K376,Sheet1!A:C,3,)</f>
        <v>DOLLAR</v>
      </c>
      <c r="M376" s="6" t="str" cm="1">
        <f t="array" ref="M376">_xlfn.TEXTJOIN(", ", TRUE,
   _xlfn._xlws.FILTER(MasterSheet!O:O,
      (MasterSheet!B:B=A376) *
      (MasterSheet!D:D=B376) *
      (MasterSheet!G:G=C376) *
      (MasterSheet!J:J&gt;0)
   )
)</f>
        <v>NCCS</v>
      </c>
      <c r="N376" s="6"/>
    </row>
    <row r="377" spans="1:14" x14ac:dyDescent="0.25">
      <c r="A377" s="6" t="str">
        <v>EED116333</v>
      </c>
      <c r="B377" s="7">
        <v>45831</v>
      </c>
      <c r="C377" s="6">
        <v>108442</v>
      </c>
      <c r="D377" s="6">
        <f>_xlfn.XLOOKUP(C377,MasterSheet!G:G,MasterSheet!E:E)</f>
        <v>237</v>
      </c>
      <c r="E377" s="55">
        <f>SUMIFS(MasterSheet!I:I, MasterSheet!B:B, A377, MasterSheet!D:D, B377, MasterSheet!G:G, C377)</f>
        <v>1</v>
      </c>
      <c r="F377" s="55">
        <f t="shared" si="15"/>
        <v>237</v>
      </c>
      <c r="G377" s="62">
        <f>SUMIFS(MasterSheet!J:J, MasterSheet!B:B, A377, MasterSheet!D:D, B377, MasterSheet!G:G, C377)</f>
        <v>1</v>
      </c>
      <c r="H377" s="62">
        <f t="shared" si="16"/>
        <v>237</v>
      </c>
      <c r="I377" s="64">
        <f>SUMIFS(MasterSheet!K:K, MasterSheet!B:B, A377, MasterSheet!D:D, B377, MasterSheet!G:G, C377)</f>
        <v>0</v>
      </c>
      <c r="J377" s="64">
        <f t="shared" si="17"/>
        <v>0</v>
      </c>
      <c r="K377" s="6" t="str">
        <f>VLOOKUP(C377,MasterSheet!G:T,14,)</f>
        <v>BioLegend</v>
      </c>
      <c r="L377" s="6" t="str">
        <f>VLOOKUP(K377,Sheet1!A:C,3,)</f>
        <v>DOLLAR</v>
      </c>
      <c r="M377" s="6" t="str" cm="1">
        <f t="array" ref="M377">_xlfn.TEXTJOIN(", ", TRUE,
   _xlfn._xlws.FILTER(MasterSheet!O:O,
      (MasterSheet!B:B=A377) *
      (MasterSheet!D:D=B377) *
      (MasterSheet!G:G=C377) *
      (MasterSheet!J:J&gt;0)
   )
)</f>
        <v>THSTI</v>
      </c>
      <c r="N377" s="6"/>
    </row>
    <row r="378" spans="1:14" x14ac:dyDescent="0.25">
      <c r="A378" s="6" t="str">
        <v>EED116333</v>
      </c>
      <c r="B378" s="7">
        <v>45831</v>
      </c>
      <c r="C378" s="6">
        <v>108713</v>
      </c>
      <c r="D378" s="6">
        <f>_xlfn.XLOOKUP(C378,MasterSheet!G:G,MasterSheet!E:E)</f>
        <v>52.2</v>
      </c>
      <c r="E378" s="55">
        <f>SUMIFS(MasterSheet!I:I, MasterSheet!B:B, A378, MasterSheet!D:D, B378, MasterSheet!G:G, C378)</f>
        <v>1</v>
      </c>
      <c r="F378" s="55">
        <f t="shared" si="15"/>
        <v>52.2</v>
      </c>
      <c r="G378" s="62">
        <f>SUMIFS(MasterSheet!J:J, MasterSheet!B:B, A378, MasterSheet!D:D, B378, MasterSheet!G:G, C378)</f>
        <v>1</v>
      </c>
      <c r="H378" s="62">
        <f t="shared" si="16"/>
        <v>52.2</v>
      </c>
      <c r="I378" s="64">
        <f>SUMIFS(MasterSheet!K:K, MasterSheet!B:B, A378, MasterSheet!D:D, B378, MasterSheet!G:G, C378)</f>
        <v>0</v>
      </c>
      <c r="J378" s="64">
        <f t="shared" si="17"/>
        <v>0</v>
      </c>
      <c r="K378" s="6" t="str">
        <f>VLOOKUP(C378,MasterSheet!G:T,14,)</f>
        <v>BioLegend</v>
      </c>
      <c r="L378" s="6" t="str">
        <f>VLOOKUP(K378,Sheet1!A:C,3,)</f>
        <v>DOLLAR</v>
      </c>
      <c r="M378" s="6" t="str" cm="1">
        <f t="array" ref="M378">_xlfn.TEXTJOIN(", ", TRUE,
   _xlfn._xlws.FILTER(MasterSheet!O:O,
      (MasterSheet!B:B=A378) *
      (MasterSheet!D:D=B378) *
      (MasterSheet!G:G=C378) *
      (MasterSheet!J:J&gt;0)
   )
)</f>
        <v>THSTI</v>
      </c>
      <c r="N378" s="6"/>
    </row>
    <row r="379" spans="1:14" x14ac:dyDescent="0.25">
      <c r="A379" s="6" t="str">
        <v>EED116333</v>
      </c>
      <c r="B379" s="7">
        <v>45831</v>
      </c>
      <c r="C379" s="6">
        <v>109830</v>
      </c>
      <c r="D379" s="6">
        <f>_xlfn.XLOOKUP(C379,MasterSheet!G:G,MasterSheet!E:E)</f>
        <v>125.4</v>
      </c>
      <c r="E379" s="55">
        <f>SUMIFS(MasterSheet!I:I, MasterSheet!B:B, A379, MasterSheet!D:D, B379, MasterSheet!G:G, C379)</f>
        <v>1</v>
      </c>
      <c r="F379" s="55">
        <f t="shared" si="15"/>
        <v>125.4</v>
      </c>
      <c r="G379" s="62">
        <f>SUMIFS(MasterSheet!J:J, MasterSheet!B:B, A379, MasterSheet!D:D, B379, MasterSheet!G:G, C379)</f>
        <v>1</v>
      </c>
      <c r="H379" s="62">
        <f t="shared" si="16"/>
        <v>125.4</v>
      </c>
      <c r="I379" s="64">
        <f>SUMIFS(MasterSheet!K:K, MasterSheet!B:B, A379, MasterSheet!D:D, B379, MasterSheet!G:G, C379)</f>
        <v>0</v>
      </c>
      <c r="J379" s="64">
        <f t="shared" si="17"/>
        <v>0</v>
      </c>
      <c r="K379" s="6" t="str">
        <f>VLOOKUP(C379,MasterSheet!G:T,14,)</f>
        <v>BioLegend</v>
      </c>
      <c r="L379" s="6" t="str">
        <f>VLOOKUP(K379,Sheet1!A:C,3,)</f>
        <v>DOLLAR</v>
      </c>
      <c r="M379" s="6" t="str" cm="1">
        <f t="array" ref="M379">_xlfn.TEXTJOIN(", ", TRUE,
   _xlfn._xlws.FILTER(MasterSheet!O:O,
      (MasterSheet!B:B=A379) *
      (MasterSheet!D:D=B379) *
      (MasterSheet!G:G=C379) *
      (MasterSheet!J:J&gt;0)
   )
)</f>
        <v>NCCS</v>
      </c>
      <c r="N379" s="6"/>
    </row>
    <row r="380" spans="1:14" x14ac:dyDescent="0.25">
      <c r="A380" s="6" t="str">
        <v>EED116333</v>
      </c>
      <c r="B380" s="7">
        <v>45831</v>
      </c>
      <c r="C380" s="6">
        <v>119409</v>
      </c>
      <c r="D380" s="6">
        <f>_xlfn.XLOOKUP(C380,MasterSheet!G:G,MasterSheet!E:E)</f>
        <v>73.2</v>
      </c>
      <c r="E380" s="55">
        <f>SUMIFS(MasterSheet!I:I, MasterSheet!B:B, A380, MasterSheet!D:D, B380, MasterSheet!G:G, C380)</f>
        <v>1</v>
      </c>
      <c r="F380" s="55">
        <f t="shared" si="15"/>
        <v>73.2</v>
      </c>
      <c r="G380" s="62">
        <f>SUMIFS(MasterSheet!J:J, MasterSheet!B:B, A380, MasterSheet!D:D, B380, MasterSheet!G:G, C380)</f>
        <v>1</v>
      </c>
      <c r="H380" s="62">
        <f t="shared" si="16"/>
        <v>73.2</v>
      </c>
      <c r="I380" s="64">
        <f>SUMIFS(MasterSheet!K:K, MasterSheet!B:B, A380, MasterSheet!D:D, B380, MasterSheet!G:G, C380)</f>
        <v>0</v>
      </c>
      <c r="J380" s="64">
        <f t="shared" si="17"/>
        <v>0</v>
      </c>
      <c r="K380" s="6" t="str">
        <f>VLOOKUP(C380,MasterSheet!G:T,14,)</f>
        <v>BioLegend</v>
      </c>
      <c r="L380" s="6" t="str">
        <f>VLOOKUP(K380,Sheet1!A:C,3,)</f>
        <v>DOLLAR</v>
      </c>
      <c r="M380" s="6" t="str" cm="1">
        <f t="array" ref="M380">_xlfn.TEXTJOIN(", ", TRUE,
   _xlfn._xlws.FILTER(MasterSheet!O:O,
      (MasterSheet!B:B=A380) *
      (MasterSheet!D:D=B380) *
      (MasterSheet!G:G=C380) *
      (MasterSheet!J:J&gt;0)
   )
)</f>
        <v>THSTI</v>
      </c>
      <c r="N380" s="6"/>
    </row>
    <row r="381" spans="1:14" x14ac:dyDescent="0.25">
      <c r="A381" s="6" t="str">
        <v>EED116333</v>
      </c>
      <c r="B381" s="7">
        <v>45831</v>
      </c>
      <c r="C381" s="6">
        <v>119413</v>
      </c>
      <c r="D381" s="6">
        <f>_xlfn.XLOOKUP(C381,MasterSheet!G:G,MasterSheet!E:E)</f>
        <v>69.600000000000009</v>
      </c>
      <c r="E381" s="55">
        <f>SUMIFS(MasterSheet!I:I, MasterSheet!B:B, A381, MasterSheet!D:D, B381, MasterSheet!G:G, C381)</f>
        <v>3</v>
      </c>
      <c r="F381" s="55">
        <f t="shared" si="15"/>
        <v>208.8</v>
      </c>
      <c r="G381" s="62">
        <f>SUMIFS(MasterSheet!J:J, MasterSheet!B:B, A381, MasterSheet!D:D, B381, MasterSheet!G:G, C381)</f>
        <v>3</v>
      </c>
      <c r="H381" s="62">
        <f t="shared" si="16"/>
        <v>208.8</v>
      </c>
      <c r="I381" s="64">
        <f>SUMIFS(MasterSheet!K:K, MasterSheet!B:B, A381, MasterSheet!D:D, B381, MasterSheet!G:G, C381)</f>
        <v>0</v>
      </c>
      <c r="J381" s="64">
        <f t="shared" si="17"/>
        <v>0</v>
      </c>
      <c r="K381" s="6" t="str">
        <f>VLOOKUP(C381,MasterSheet!G:T,14,)</f>
        <v>BioLegend</v>
      </c>
      <c r="L381" s="6" t="str">
        <f>VLOOKUP(K381,Sheet1!A:C,3,)</f>
        <v>DOLLAR</v>
      </c>
      <c r="M381" s="6" t="str" cm="1">
        <f t="array" ref="M381">_xlfn.TEXTJOIN(", ", TRUE,
   _xlfn._xlws.FILTER(MasterSheet!O:O,
      (MasterSheet!B:B=A381) *
      (MasterSheet!D:D=B381) *
      (MasterSheet!G:G=C381) *
      (MasterSheet!J:J&gt;0)
   )
)</f>
        <v>Aurigine Service</v>
      </c>
      <c r="N381" s="6"/>
    </row>
    <row r="382" spans="1:14" x14ac:dyDescent="0.25">
      <c r="A382" s="6" t="str">
        <v>EED116333</v>
      </c>
      <c r="B382" s="7">
        <v>45831</v>
      </c>
      <c r="C382" s="6">
        <v>120127</v>
      </c>
      <c r="D382" s="6">
        <f>_xlfn.XLOOKUP(C382,MasterSheet!G:G,MasterSheet!E:E)</f>
        <v>201</v>
      </c>
      <c r="E382" s="55">
        <f>SUMIFS(MasterSheet!I:I, MasterSheet!B:B, A382, MasterSheet!D:D, B382, MasterSheet!G:G, C382)</f>
        <v>1</v>
      </c>
      <c r="F382" s="55">
        <f t="shared" si="15"/>
        <v>201</v>
      </c>
      <c r="G382" s="62">
        <f>SUMIFS(MasterSheet!J:J, MasterSheet!B:B, A382, MasterSheet!D:D, B382, MasterSheet!G:G, C382)</f>
        <v>1</v>
      </c>
      <c r="H382" s="62">
        <f t="shared" si="16"/>
        <v>201</v>
      </c>
      <c r="I382" s="64">
        <f>SUMIFS(MasterSheet!K:K, MasterSheet!B:B, A382, MasterSheet!D:D, B382, MasterSheet!G:G, C382)</f>
        <v>0</v>
      </c>
      <c r="J382" s="64">
        <f t="shared" si="17"/>
        <v>0</v>
      </c>
      <c r="K382" s="6" t="str">
        <f>VLOOKUP(C382,MasterSheet!G:T,14,)</f>
        <v>BioLegend</v>
      </c>
      <c r="L382" s="6" t="str">
        <f>VLOOKUP(K382,Sheet1!A:C,3,)</f>
        <v>DOLLAR</v>
      </c>
      <c r="M382" s="6" t="str" cm="1">
        <f t="array" ref="M382">_xlfn.TEXTJOIN(", ", TRUE,
   _xlfn._xlws.FILTER(MasterSheet!O:O,
      (MasterSheet!B:B=A382) *
      (MasterSheet!D:D=B382) *
      (MasterSheet!G:G=C382) *
      (MasterSheet!J:J&gt;0)
   )
)</f>
        <v>IIT-Ropar</v>
      </c>
      <c r="N382" s="6"/>
    </row>
    <row r="383" spans="1:14" x14ac:dyDescent="0.25">
      <c r="A383" s="6" t="str">
        <v>EED116333</v>
      </c>
      <c r="B383" s="7">
        <v>45831</v>
      </c>
      <c r="C383" s="6">
        <v>120409</v>
      </c>
      <c r="D383" s="6">
        <f>_xlfn.XLOOKUP(C383,MasterSheet!G:G,MasterSheet!E:E)</f>
        <v>88.2</v>
      </c>
      <c r="E383" s="55">
        <f>SUMIFS(MasterSheet!I:I, MasterSheet!B:B, A383, MasterSheet!D:D, B383, MasterSheet!G:G, C383)</f>
        <v>1</v>
      </c>
      <c r="F383" s="55">
        <f t="shared" si="15"/>
        <v>88.2</v>
      </c>
      <c r="G383" s="62">
        <f>SUMIFS(MasterSheet!J:J, MasterSheet!B:B, A383, MasterSheet!D:D, B383, MasterSheet!G:G, C383)</f>
        <v>1</v>
      </c>
      <c r="H383" s="62">
        <f t="shared" si="16"/>
        <v>88.2</v>
      </c>
      <c r="I383" s="64">
        <f>SUMIFS(MasterSheet!K:K, MasterSheet!B:B, A383, MasterSheet!D:D, B383, MasterSheet!G:G, C383)</f>
        <v>0</v>
      </c>
      <c r="J383" s="64">
        <f t="shared" si="17"/>
        <v>0</v>
      </c>
      <c r="K383" s="6" t="str">
        <f>VLOOKUP(C383,MasterSheet!G:T,14,)</f>
        <v>BioLegend</v>
      </c>
      <c r="L383" s="6" t="str">
        <f>VLOOKUP(K383,Sheet1!A:C,3,)</f>
        <v>DOLLAR</v>
      </c>
      <c r="M383" s="6" t="str" cm="1">
        <f t="array" ref="M383">_xlfn.TEXTJOIN(", ", TRUE,
   _xlfn._xlws.FILTER(MasterSheet!O:O,
      (MasterSheet!B:B=A383) *
      (MasterSheet!D:D=B383) *
      (MasterSheet!G:G=C383) *
      (MasterSheet!J:J&gt;0)
   )
)</f>
        <v>SEEMA</v>
      </c>
      <c r="N383" s="6"/>
    </row>
    <row r="384" spans="1:14" x14ac:dyDescent="0.25">
      <c r="A384" s="6" t="str">
        <v>EED116333</v>
      </c>
      <c r="B384" s="7">
        <v>45831</v>
      </c>
      <c r="C384" s="6">
        <v>121435</v>
      </c>
      <c r="D384" s="6">
        <f>_xlfn.XLOOKUP(C384,MasterSheet!G:G,MasterSheet!E:E)</f>
        <v>214.5</v>
      </c>
      <c r="E384" s="55">
        <f>SUMIFS(MasterSheet!I:I, MasterSheet!B:B, A384, MasterSheet!D:D, B384, MasterSheet!G:G, C384)</f>
        <v>1</v>
      </c>
      <c r="F384" s="55">
        <f t="shared" si="15"/>
        <v>214.5</v>
      </c>
      <c r="G384" s="62">
        <f>SUMIFS(MasterSheet!J:J, MasterSheet!B:B, A384, MasterSheet!D:D, B384, MasterSheet!G:G, C384)</f>
        <v>1</v>
      </c>
      <c r="H384" s="62">
        <f t="shared" si="16"/>
        <v>214.5</v>
      </c>
      <c r="I384" s="64">
        <f>SUMIFS(MasterSheet!K:K, MasterSheet!B:B, A384, MasterSheet!D:D, B384, MasterSheet!G:G, C384)</f>
        <v>0</v>
      </c>
      <c r="J384" s="64">
        <f t="shared" si="17"/>
        <v>0</v>
      </c>
      <c r="K384" s="6" t="str">
        <f>VLOOKUP(C384,MasterSheet!G:T,14,)</f>
        <v>BioLegend</v>
      </c>
      <c r="L384" s="6" t="str">
        <f>VLOOKUP(K384,Sheet1!A:C,3,)</f>
        <v>DOLLAR</v>
      </c>
      <c r="M384" s="6" t="str" cm="1">
        <f t="array" ref="M384">_xlfn.TEXTJOIN(", ", TRUE,
   _xlfn._xlws.FILTER(MasterSheet!O:O,
      (MasterSheet!B:B=A384) *
      (MasterSheet!D:D=B384) *
      (MasterSheet!G:G=C384) *
      (MasterSheet!J:J&gt;0)
   )
)</f>
        <v>IIT-Ropar</v>
      </c>
      <c r="N384" s="6"/>
    </row>
    <row r="385" spans="1:14" x14ac:dyDescent="0.25">
      <c r="A385" s="6" t="str">
        <v>EED116333</v>
      </c>
      <c r="B385" s="7">
        <v>45831</v>
      </c>
      <c r="C385" s="6">
        <v>123110</v>
      </c>
      <c r="D385" s="6">
        <f>_xlfn.XLOOKUP(C385,MasterSheet!G:G,MasterSheet!E:E)</f>
        <v>84.6</v>
      </c>
      <c r="E385" s="55">
        <f>SUMIFS(MasterSheet!I:I, MasterSheet!B:B, A385, MasterSheet!D:D, B385, MasterSheet!G:G, C385)</f>
        <v>1</v>
      </c>
      <c r="F385" s="55">
        <f t="shared" si="15"/>
        <v>84.6</v>
      </c>
      <c r="G385" s="62">
        <f>SUMIFS(MasterSheet!J:J, MasterSheet!B:B, A385, MasterSheet!D:D, B385, MasterSheet!G:G, C385)</f>
        <v>1</v>
      </c>
      <c r="H385" s="62">
        <f t="shared" si="16"/>
        <v>84.6</v>
      </c>
      <c r="I385" s="64">
        <f>SUMIFS(MasterSheet!K:K, MasterSheet!B:B, A385, MasterSheet!D:D, B385, MasterSheet!G:G, C385)</f>
        <v>0</v>
      </c>
      <c r="J385" s="64">
        <f t="shared" si="17"/>
        <v>0</v>
      </c>
      <c r="K385" s="6" t="str">
        <f>VLOOKUP(C385,MasterSheet!G:T,14,)</f>
        <v>BioLegend</v>
      </c>
      <c r="L385" s="6" t="str">
        <f>VLOOKUP(K385,Sheet1!A:C,3,)</f>
        <v>DOLLAR</v>
      </c>
      <c r="M385" s="6" t="str" cm="1">
        <f t="array" ref="M385">_xlfn.TEXTJOIN(", ", TRUE,
   _xlfn._xlws.FILTER(MasterSheet!O:O,
      (MasterSheet!B:B=A385) *
      (MasterSheet!D:D=B385) *
      (MasterSheet!G:G=C385) *
      (MasterSheet!J:J&gt;0)
   )
)</f>
        <v>ICGEB</v>
      </c>
      <c r="N385" s="6"/>
    </row>
    <row r="386" spans="1:14" x14ac:dyDescent="0.25">
      <c r="A386" s="6" t="str">
        <v>EED116333</v>
      </c>
      <c r="B386" s="7">
        <v>45831</v>
      </c>
      <c r="C386" s="6">
        <v>123112</v>
      </c>
      <c r="D386" s="6">
        <f>_xlfn.XLOOKUP(C386,MasterSheet!G:G,MasterSheet!E:E)</f>
        <v>175.8</v>
      </c>
      <c r="E386" s="55">
        <f>SUMIFS(MasterSheet!I:I, MasterSheet!B:B, A386, MasterSheet!D:D, B386, MasterSheet!G:G, C386)</f>
        <v>1</v>
      </c>
      <c r="F386" s="55">
        <f t="shared" si="15"/>
        <v>175.8</v>
      </c>
      <c r="G386" s="62">
        <f>SUMIFS(MasterSheet!J:J, MasterSheet!B:B, A386, MasterSheet!D:D, B386, MasterSheet!G:G, C386)</f>
        <v>1</v>
      </c>
      <c r="H386" s="62">
        <f t="shared" si="16"/>
        <v>175.8</v>
      </c>
      <c r="I386" s="64">
        <f>SUMIFS(MasterSheet!K:K, MasterSheet!B:B, A386, MasterSheet!D:D, B386, MasterSheet!G:G, C386)</f>
        <v>0</v>
      </c>
      <c r="J386" s="64">
        <f t="shared" si="17"/>
        <v>0</v>
      </c>
      <c r="K386" s="6" t="str">
        <f>VLOOKUP(C386,MasterSheet!G:T,14,)</f>
        <v>BioLegend</v>
      </c>
      <c r="L386" s="6" t="str">
        <f>VLOOKUP(K386,Sheet1!A:C,3,)</f>
        <v>DOLLAR</v>
      </c>
      <c r="M386" s="6" t="str" cm="1">
        <f t="array" ref="M386">_xlfn.TEXTJOIN(", ", TRUE,
   _xlfn._xlws.FILTER(MasterSheet!O:O,
      (MasterSheet!B:B=A386) *
      (MasterSheet!D:D=B386) *
      (MasterSheet!G:G=C386) *
      (MasterSheet!J:J&gt;0)
   )
)</f>
        <v>THSTI</v>
      </c>
      <c r="N386" s="6"/>
    </row>
    <row r="387" spans="1:14" x14ac:dyDescent="0.25">
      <c r="A387" s="6" t="str">
        <v>EED116333</v>
      </c>
      <c r="B387" s="7">
        <v>45831</v>
      </c>
      <c r="C387" s="6">
        <v>123116</v>
      </c>
      <c r="D387" s="6">
        <f>_xlfn.XLOOKUP(C387,MasterSheet!G:G,MasterSheet!E:E)</f>
        <v>85.8</v>
      </c>
      <c r="E387" s="55">
        <f>SUMIFS(MasterSheet!I:I, MasterSheet!B:B, A387, MasterSheet!D:D, B387, MasterSheet!G:G, C387)</f>
        <v>1</v>
      </c>
      <c r="F387" s="55">
        <f t="shared" ref="F387:F450" si="18">D387*E387</f>
        <v>85.8</v>
      </c>
      <c r="G387" s="62">
        <f>SUMIFS(MasterSheet!J:J, MasterSheet!B:B, A387, MasterSheet!D:D, B387, MasterSheet!G:G, C387)</f>
        <v>1</v>
      </c>
      <c r="H387" s="62">
        <f t="shared" ref="H387:H450" si="19">G387*D387</f>
        <v>85.8</v>
      </c>
      <c r="I387" s="64">
        <f>SUMIFS(MasterSheet!K:K, MasterSheet!B:B, A387, MasterSheet!D:D, B387, MasterSheet!G:G, C387)</f>
        <v>0</v>
      </c>
      <c r="J387" s="64">
        <f t="shared" ref="J387:J450" si="20">I387*D387</f>
        <v>0</v>
      </c>
      <c r="K387" s="6" t="str">
        <f>VLOOKUP(C387,MasterSheet!G:T,14,)</f>
        <v>BioLegend</v>
      </c>
      <c r="L387" s="6" t="str">
        <f>VLOOKUP(K387,Sheet1!A:C,3,)</f>
        <v>DOLLAR</v>
      </c>
      <c r="M387" s="6" t="str" cm="1">
        <f t="array" ref="M387">_xlfn.TEXTJOIN(", ", TRUE,
   _xlfn._xlws.FILTER(MasterSheet!O:O,
      (MasterSheet!B:B=A387) *
      (MasterSheet!D:D=B387) *
      (MasterSheet!G:G=C387) *
      (MasterSheet!J:J&gt;0)
   )
)</f>
        <v>BTL</v>
      </c>
      <c r="N387" s="6"/>
    </row>
    <row r="388" spans="1:14" x14ac:dyDescent="0.25">
      <c r="A388" s="6" t="str">
        <v>EED116333</v>
      </c>
      <c r="B388" s="7">
        <v>45831</v>
      </c>
      <c r="C388" s="6">
        <v>126407</v>
      </c>
      <c r="D388" s="6">
        <f>_xlfn.XLOOKUP(C388,MasterSheet!G:G,MasterSheet!E:E)</f>
        <v>112.8</v>
      </c>
      <c r="E388" s="55">
        <f>SUMIFS(MasterSheet!I:I, MasterSheet!B:B, A388, MasterSheet!D:D, B388, MasterSheet!G:G, C388)</f>
        <v>1</v>
      </c>
      <c r="F388" s="55">
        <f t="shared" si="18"/>
        <v>112.8</v>
      </c>
      <c r="G388" s="62">
        <f>SUMIFS(MasterSheet!J:J, MasterSheet!B:B, A388, MasterSheet!D:D, B388, MasterSheet!G:G, C388)</f>
        <v>1</v>
      </c>
      <c r="H388" s="62">
        <f t="shared" si="19"/>
        <v>112.8</v>
      </c>
      <c r="I388" s="64">
        <f>SUMIFS(MasterSheet!K:K, MasterSheet!B:B, A388, MasterSheet!D:D, B388, MasterSheet!G:G, C388)</f>
        <v>0</v>
      </c>
      <c r="J388" s="64">
        <f t="shared" si="20"/>
        <v>0</v>
      </c>
      <c r="K388" s="6" t="str">
        <f>VLOOKUP(C388,MasterSheet!G:T,14,)</f>
        <v>BioLegend</v>
      </c>
      <c r="L388" s="6" t="str">
        <f>VLOOKUP(K388,Sheet1!A:C,3,)</f>
        <v>DOLLAR</v>
      </c>
      <c r="M388" s="6" t="str" cm="1">
        <f t="array" ref="M388">_xlfn.TEXTJOIN(", ", TRUE,
   _xlfn._xlws.FILTER(MasterSheet!O:O,
      (MasterSheet!B:B=A388) *
      (MasterSheet!D:D=B388) *
      (MasterSheet!G:G=C388) *
      (MasterSheet!J:J&gt;0)
   )
)</f>
        <v>IMTECH</v>
      </c>
      <c r="N388" s="6"/>
    </row>
    <row r="389" spans="1:14" x14ac:dyDescent="0.25">
      <c r="A389" s="6" t="str">
        <v>EED116333</v>
      </c>
      <c r="B389" s="7">
        <v>45831</v>
      </c>
      <c r="C389" s="6">
        <v>126408</v>
      </c>
      <c r="D389" s="6">
        <f>_xlfn.XLOOKUP(C389,MasterSheet!G:G,MasterSheet!E:E)</f>
        <v>222</v>
      </c>
      <c r="E389" s="55">
        <f>SUMIFS(MasterSheet!I:I, MasterSheet!B:B, A389, MasterSheet!D:D, B389, MasterSheet!G:G, C389)</f>
        <v>1</v>
      </c>
      <c r="F389" s="55">
        <f t="shared" si="18"/>
        <v>222</v>
      </c>
      <c r="G389" s="62">
        <f>SUMIFS(MasterSheet!J:J, MasterSheet!B:B, A389, MasterSheet!D:D, B389, MasterSheet!G:G, C389)</f>
        <v>1</v>
      </c>
      <c r="H389" s="62">
        <f t="shared" si="19"/>
        <v>222</v>
      </c>
      <c r="I389" s="64">
        <f>SUMIFS(MasterSheet!K:K, MasterSheet!B:B, A389, MasterSheet!D:D, B389, MasterSheet!G:G, C389)</f>
        <v>0</v>
      </c>
      <c r="J389" s="64">
        <f t="shared" si="20"/>
        <v>0</v>
      </c>
      <c r="K389" s="6" t="str">
        <f>VLOOKUP(C389,MasterSheet!G:T,14,)</f>
        <v>BioLegend</v>
      </c>
      <c r="L389" s="6" t="str">
        <f>VLOOKUP(K389,Sheet1!A:C,3,)</f>
        <v>DOLLAR</v>
      </c>
      <c r="M389" s="6" t="str" cm="1">
        <f t="array" ref="M389">_xlfn.TEXTJOIN(", ", TRUE,
   _xlfn._xlws.FILTER(MasterSheet!O:O,
      (MasterSheet!B:B=A389) *
      (MasterSheet!D:D=B389) *
      (MasterSheet!G:G=C389) *
      (MasterSheet!J:J&gt;0)
   )
)</f>
        <v>THSTI</v>
      </c>
      <c r="N389" s="6"/>
    </row>
    <row r="390" spans="1:14" x14ac:dyDescent="0.25">
      <c r="A390" s="6" t="str">
        <v>EED116333</v>
      </c>
      <c r="B390" s="7">
        <v>45831</v>
      </c>
      <c r="C390" s="6">
        <v>127622</v>
      </c>
      <c r="D390" s="6">
        <f>_xlfn.XLOOKUP(C390,MasterSheet!G:G,MasterSheet!E:E)</f>
        <v>148.80000000000001</v>
      </c>
      <c r="E390" s="55">
        <f>SUMIFS(MasterSheet!I:I, MasterSheet!B:B, A390, MasterSheet!D:D, B390, MasterSheet!G:G, C390)</f>
        <v>1</v>
      </c>
      <c r="F390" s="55">
        <f t="shared" si="18"/>
        <v>148.80000000000001</v>
      </c>
      <c r="G390" s="62">
        <f>SUMIFS(MasterSheet!J:J, MasterSheet!B:B, A390, MasterSheet!D:D, B390, MasterSheet!G:G, C390)</f>
        <v>1</v>
      </c>
      <c r="H390" s="62">
        <f t="shared" si="19"/>
        <v>148.80000000000001</v>
      </c>
      <c r="I390" s="64">
        <f>SUMIFS(MasterSheet!K:K, MasterSheet!B:B, A390, MasterSheet!D:D, B390, MasterSheet!G:G, C390)</f>
        <v>0</v>
      </c>
      <c r="J390" s="64">
        <f t="shared" si="20"/>
        <v>0</v>
      </c>
      <c r="K390" s="6" t="str">
        <f>VLOOKUP(C390,MasterSheet!G:T,14,)</f>
        <v>BioLegend</v>
      </c>
      <c r="L390" s="6" t="str">
        <f>VLOOKUP(K390,Sheet1!A:C,3,)</f>
        <v>DOLLAR</v>
      </c>
      <c r="M390" s="6" t="str" cm="1">
        <f t="array" ref="M390">_xlfn.TEXTJOIN(", ", TRUE,
   _xlfn._xlws.FILTER(MasterSheet!O:O,
      (MasterSheet!B:B=A390) *
      (MasterSheet!D:D=B390) *
      (MasterSheet!G:G=C390) *
      (MasterSheet!J:J&gt;0)
   )
)</f>
        <v>BTL</v>
      </c>
      <c r="N390" s="6"/>
    </row>
    <row r="391" spans="1:14" x14ac:dyDescent="0.25">
      <c r="A391" s="6" t="str">
        <v>EED116333</v>
      </c>
      <c r="B391" s="7">
        <v>45831</v>
      </c>
      <c r="C391" s="6">
        <v>135015</v>
      </c>
      <c r="D391" s="6">
        <f>_xlfn.XLOOKUP(C391,MasterSheet!G:G,MasterSheet!E:E)</f>
        <v>95.55</v>
      </c>
      <c r="E391" s="55">
        <f>SUMIFS(MasterSheet!I:I, MasterSheet!B:B, A391, MasterSheet!D:D, B391, MasterSheet!G:G, C391)</f>
        <v>1</v>
      </c>
      <c r="F391" s="55">
        <f t="shared" si="18"/>
        <v>95.55</v>
      </c>
      <c r="G391" s="62">
        <f>SUMIFS(MasterSheet!J:J, MasterSheet!B:B, A391, MasterSheet!D:D, B391, MasterSheet!G:G, C391)</f>
        <v>1</v>
      </c>
      <c r="H391" s="62">
        <f t="shared" si="19"/>
        <v>95.55</v>
      </c>
      <c r="I391" s="64">
        <f>SUMIFS(MasterSheet!K:K, MasterSheet!B:B, A391, MasterSheet!D:D, B391, MasterSheet!G:G, C391)</f>
        <v>0</v>
      </c>
      <c r="J391" s="64">
        <f t="shared" si="20"/>
        <v>0</v>
      </c>
      <c r="K391" s="6" t="str">
        <f>VLOOKUP(C391,MasterSheet!G:T,14,)</f>
        <v>BioLegend</v>
      </c>
      <c r="L391" s="6" t="str">
        <f>VLOOKUP(K391,Sheet1!A:C,3,)</f>
        <v>DOLLAR</v>
      </c>
      <c r="M391" s="6" t="str" cm="1">
        <f t="array" ref="M391">_xlfn.TEXTJOIN(", ", TRUE,
   _xlfn._xlws.FILTER(MasterSheet!O:O,
      (MasterSheet!B:B=A391) *
      (MasterSheet!D:D=B391) *
      (MasterSheet!G:G=C391) *
      (MasterSheet!J:J&gt;0)
   )
)</f>
        <v>IMTECH</v>
      </c>
      <c r="N391" s="6"/>
    </row>
    <row r="392" spans="1:14" x14ac:dyDescent="0.25">
      <c r="A392" s="6" t="str">
        <v>EED116333</v>
      </c>
      <c r="B392" s="7">
        <v>45831</v>
      </c>
      <c r="C392" s="6">
        <v>137012</v>
      </c>
      <c r="D392" s="6">
        <f>_xlfn.XLOOKUP(C392,MasterSheet!G:G,MasterSheet!E:E)</f>
        <v>208.2</v>
      </c>
      <c r="E392" s="55">
        <f>SUMIFS(MasterSheet!I:I, MasterSheet!B:B, A392, MasterSheet!D:D, B392, MasterSheet!G:G, C392)</f>
        <v>1</v>
      </c>
      <c r="F392" s="55">
        <f t="shared" si="18"/>
        <v>208.2</v>
      </c>
      <c r="G392" s="62">
        <f>SUMIFS(MasterSheet!J:J, MasterSheet!B:B, A392, MasterSheet!D:D, B392, MasterSheet!G:G, C392)</f>
        <v>1</v>
      </c>
      <c r="H392" s="62">
        <f t="shared" si="19"/>
        <v>208.2</v>
      </c>
      <c r="I392" s="64">
        <f>SUMIFS(MasterSheet!K:K, MasterSheet!B:B, A392, MasterSheet!D:D, B392, MasterSheet!G:G, C392)</f>
        <v>0</v>
      </c>
      <c r="J392" s="64">
        <f t="shared" si="20"/>
        <v>0</v>
      </c>
      <c r="K392" s="6" t="str">
        <f>VLOOKUP(C392,MasterSheet!G:T,14,)</f>
        <v>BioLegend</v>
      </c>
      <c r="L392" s="6" t="str">
        <f>VLOOKUP(K392,Sheet1!A:C,3,)</f>
        <v>DOLLAR</v>
      </c>
      <c r="M392" s="6" t="str" cm="1">
        <f t="array" ref="M392">_xlfn.TEXTJOIN(", ", TRUE,
   _xlfn._xlws.FILTER(MasterSheet!O:O,
      (MasterSheet!B:B=A392) *
      (MasterSheet!D:D=B392) *
      (MasterSheet!G:G=C392) *
      (MasterSheet!J:J&gt;0)
   )
)</f>
        <v>BTL</v>
      </c>
      <c r="N392" s="6"/>
    </row>
    <row r="393" spans="1:14" x14ac:dyDescent="0.25">
      <c r="A393" s="6" t="str">
        <v>EED116333</v>
      </c>
      <c r="B393" s="7">
        <v>45831</v>
      </c>
      <c r="C393" s="6">
        <v>140417</v>
      </c>
      <c r="D393" s="6">
        <f>_xlfn.XLOOKUP(C393,MasterSheet!G:G,MasterSheet!E:E)</f>
        <v>74.400000000000006</v>
      </c>
      <c r="E393" s="55">
        <f>SUMIFS(MasterSheet!I:I, MasterSheet!B:B, A393, MasterSheet!D:D, B393, MasterSheet!G:G, C393)</f>
        <v>1</v>
      </c>
      <c r="F393" s="55">
        <f t="shared" si="18"/>
        <v>74.400000000000006</v>
      </c>
      <c r="G393" s="62">
        <f>SUMIFS(MasterSheet!J:J, MasterSheet!B:B, A393, MasterSheet!D:D, B393, MasterSheet!G:G, C393)</f>
        <v>1</v>
      </c>
      <c r="H393" s="62">
        <f t="shared" si="19"/>
        <v>74.400000000000006</v>
      </c>
      <c r="I393" s="64">
        <f>SUMIFS(MasterSheet!K:K, MasterSheet!B:B, A393, MasterSheet!D:D, B393, MasterSheet!G:G, C393)</f>
        <v>0</v>
      </c>
      <c r="J393" s="64">
        <f t="shared" si="20"/>
        <v>0</v>
      </c>
      <c r="K393" s="6" t="str">
        <f>VLOOKUP(C393,MasterSheet!G:T,14,)</f>
        <v>BioLegend</v>
      </c>
      <c r="L393" s="6" t="str">
        <f>VLOOKUP(K393,Sheet1!A:C,3,)</f>
        <v>DOLLAR</v>
      </c>
      <c r="M393" s="6" t="str" cm="1">
        <f t="array" ref="M393">_xlfn.TEXTJOIN(", ", TRUE,
   _xlfn._xlws.FILTER(MasterSheet!O:O,
      (MasterSheet!B:B=A393) *
      (MasterSheet!D:D=B393) *
      (MasterSheet!G:G=C393) *
      (MasterSheet!J:J&gt;0)
   )
)</f>
        <v>IMTECH</v>
      </c>
      <c r="N393" s="6"/>
    </row>
    <row r="394" spans="1:14" x14ac:dyDescent="0.25">
      <c r="A394" s="6" t="str">
        <v>EED116333</v>
      </c>
      <c r="B394" s="7">
        <v>45831</v>
      </c>
      <c r="C394" s="6">
        <v>141702</v>
      </c>
      <c r="D394" s="6">
        <f>_xlfn.XLOOKUP(C394,MasterSheet!G:G,MasterSheet!E:E)</f>
        <v>159</v>
      </c>
      <c r="E394" s="55">
        <f>SUMIFS(MasterSheet!I:I, MasterSheet!B:B, A394, MasterSheet!D:D, B394, MasterSheet!G:G, C394)</f>
        <v>1</v>
      </c>
      <c r="F394" s="55">
        <f t="shared" si="18"/>
        <v>159</v>
      </c>
      <c r="G394" s="62">
        <f>SUMIFS(MasterSheet!J:J, MasterSheet!B:B, A394, MasterSheet!D:D, B394, MasterSheet!G:G, C394)</f>
        <v>1</v>
      </c>
      <c r="H394" s="62">
        <f t="shared" si="19"/>
        <v>159</v>
      </c>
      <c r="I394" s="64">
        <f>SUMIFS(MasterSheet!K:K, MasterSheet!B:B, A394, MasterSheet!D:D, B394, MasterSheet!G:G, C394)</f>
        <v>0</v>
      </c>
      <c r="J394" s="64">
        <f t="shared" si="20"/>
        <v>0</v>
      </c>
      <c r="K394" s="6" t="str">
        <f>VLOOKUP(C394,MasterSheet!G:T,14,)</f>
        <v>BioLegend</v>
      </c>
      <c r="L394" s="6" t="str">
        <f>VLOOKUP(K394,Sheet1!A:C,3,)</f>
        <v>DOLLAR</v>
      </c>
      <c r="M394" s="6" t="str" cm="1">
        <f t="array" ref="M394">_xlfn.TEXTJOIN(", ", TRUE,
   _xlfn._xlws.FILTER(MasterSheet!O:O,
      (MasterSheet!B:B=A394) *
      (MasterSheet!D:D=B394) *
      (MasterSheet!G:G=C394) *
      (MasterSheet!J:J&gt;0)
   )
)</f>
        <v>NCCS</v>
      </c>
      <c r="N394" s="6"/>
    </row>
    <row r="395" spans="1:14" x14ac:dyDescent="0.25">
      <c r="A395" s="6" t="str">
        <v>EED116333</v>
      </c>
      <c r="B395" s="7">
        <v>45831</v>
      </c>
      <c r="C395" s="6">
        <v>141727</v>
      </c>
      <c r="D395" s="6">
        <f>_xlfn.XLOOKUP(C395,MasterSheet!G:G,MasterSheet!E:E)</f>
        <v>227.25</v>
      </c>
      <c r="E395" s="55">
        <f>SUMIFS(MasterSheet!I:I, MasterSheet!B:B, A395, MasterSheet!D:D, B395, MasterSheet!G:G, C395)</f>
        <v>1</v>
      </c>
      <c r="F395" s="55">
        <f t="shared" si="18"/>
        <v>227.25</v>
      </c>
      <c r="G395" s="62">
        <f>SUMIFS(MasterSheet!J:J, MasterSheet!B:B, A395, MasterSheet!D:D, B395, MasterSheet!G:G, C395)</f>
        <v>1</v>
      </c>
      <c r="H395" s="62">
        <f t="shared" si="19"/>
        <v>227.25</v>
      </c>
      <c r="I395" s="64">
        <f>SUMIFS(MasterSheet!K:K, MasterSheet!B:B, A395, MasterSheet!D:D, B395, MasterSheet!G:G, C395)</f>
        <v>0</v>
      </c>
      <c r="J395" s="64">
        <f t="shared" si="20"/>
        <v>0</v>
      </c>
      <c r="K395" s="6" t="str">
        <f>VLOOKUP(C395,MasterSheet!G:T,14,)</f>
        <v>BioLegend</v>
      </c>
      <c r="L395" s="6" t="str">
        <f>VLOOKUP(K395,Sheet1!A:C,3,)</f>
        <v>DOLLAR</v>
      </c>
      <c r="M395" s="6" t="str" cm="1">
        <f t="array" ref="M395">_xlfn.TEXTJOIN(", ", TRUE,
   _xlfn._xlws.FILTER(MasterSheet!O:O,
      (MasterSheet!B:B=A395) *
      (MasterSheet!D:D=B395) *
      (MasterSheet!G:G=C395) *
      (MasterSheet!J:J&gt;0)
   )
)</f>
        <v>THSTI</v>
      </c>
      <c r="N395" s="6"/>
    </row>
    <row r="396" spans="1:14" x14ac:dyDescent="0.25">
      <c r="A396" s="6" t="str">
        <v>EED116333</v>
      </c>
      <c r="B396" s="7">
        <v>45831</v>
      </c>
      <c r="C396" s="6">
        <v>152203</v>
      </c>
      <c r="D396" s="6">
        <f>_xlfn.XLOOKUP(C396,MasterSheet!G:G,MasterSheet!E:E)</f>
        <v>58.8</v>
      </c>
      <c r="E396" s="55">
        <f>SUMIFS(MasterSheet!I:I, MasterSheet!B:B, A396, MasterSheet!D:D, B396, MasterSheet!G:G, C396)</f>
        <v>1</v>
      </c>
      <c r="F396" s="55">
        <f t="shared" si="18"/>
        <v>58.8</v>
      </c>
      <c r="G396" s="62">
        <f>SUMIFS(MasterSheet!J:J, MasterSheet!B:B, A396, MasterSheet!D:D, B396, MasterSheet!G:G, C396)</f>
        <v>1</v>
      </c>
      <c r="H396" s="62">
        <f t="shared" si="19"/>
        <v>58.8</v>
      </c>
      <c r="I396" s="64">
        <f>SUMIFS(MasterSheet!K:K, MasterSheet!B:B, A396, MasterSheet!D:D, B396, MasterSheet!G:G, C396)</f>
        <v>0</v>
      </c>
      <c r="J396" s="64">
        <f t="shared" si="20"/>
        <v>0</v>
      </c>
      <c r="K396" s="6" t="str">
        <f>VLOOKUP(C396,MasterSheet!G:T,14,)</f>
        <v>BioLegend</v>
      </c>
      <c r="L396" s="6" t="str">
        <f>VLOOKUP(K396,Sheet1!A:C,3,)</f>
        <v>DOLLAR</v>
      </c>
      <c r="M396" s="6" t="str" cm="1">
        <f t="array" ref="M396">_xlfn.TEXTJOIN(", ", TRUE,
   _xlfn._xlws.FILTER(MasterSheet!O:O,
      (MasterSheet!B:B=A396) *
      (MasterSheet!D:D=B396) *
      (MasterSheet!G:G=C396) *
      (MasterSheet!J:J&gt;0)
   )
)</f>
        <v>SEEMA</v>
      </c>
      <c r="N396" s="6"/>
    </row>
    <row r="397" spans="1:14" x14ac:dyDescent="0.25">
      <c r="A397" s="6" t="str">
        <v>EED116333</v>
      </c>
      <c r="B397" s="7">
        <v>45831</v>
      </c>
      <c r="C397" s="6">
        <v>154316</v>
      </c>
      <c r="D397" s="6">
        <f>_xlfn.XLOOKUP(C397,MasterSheet!G:G,MasterSheet!E:E)</f>
        <v>257.39999999999998</v>
      </c>
      <c r="E397" s="55">
        <f>SUMIFS(MasterSheet!I:I, MasterSheet!B:B, A397, MasterSheet!D:D, B397, MasterSheet!G:G, C397)</f>
        <v>1</v>
      </c>
      <c r="F397" s="55">
        <f t="shared" si="18"/>
        <v>257.39999999999998</v>
      </c>
      <c r="G397" s="62">
        <f>SUMIFS(MasterSheet!J:J, MasterSheet!B:B, A397, MasterSheet!D:D, B397, MasterSheet!G:G, C397)</f>
        <v>1</v>
      </c>
      <c r="H397" s="62">
        <f t="shared" si="19"/>
        <v>257.39999999999998</v>
      </c>
      <c r="I397" s="64">
        <f>SUMIFS(MasterSheet!K:K, MasterSheet!B:B, A397, MasterSheet!D:D, B397, MasterSheet!G:G, C397)</f>
        <v>0</v>
      </c>
      <c r="J397" s="64">
        <f t="shared" si="20"/>
        <v>0</v>
      </c>
      <c r="K397" s="6" t="str">
        <f>VLOOKUP(C397,MasterSheet!G:T,14,)</f>
        <v>BioLegend</v>
      </c>
      <c r="L397" s="6" t="str">
        <f>VLOOKUP(K397,Sheet1!A:C,3,)</f>
        <v>DOLLAR</v>
      </c>
      <c r="M397" s="6" t="str" cm="1">
        <f t="array" ref="M397">_xlfn.TEXTJOIN(", ", TRUE,
   _xlfn._xlws.FILTER(MasterSheet!O:O,
      (MasterSheet!B:B=A397) *
      (MasterSheet!D:D=B397) *
      (MasterSheet!G:G=C397) *
      (MasterSheet!J:J&gt;0)
   )
)</f>
        <v>NCCS</v>
      </c>
      <c r="N397" s="6"/>
    </row>
    <row r="398" spans="1:14" x14ac:dyDescent="0.25">
      <c r="A398" s="6" t="str">
        <v>EED116333</v>
      </c>
      <c r="B398" s="7">
        <v>45831</v>
      </c>
      <c r="C398" s="6">
        <v>155528</v>
      </c>
      <c r="D398" s="6">
        <f>_xlfn.XLOOKUP(C398,MasterSheet!G:G,MasterSheet!E:E)</f>
        <v>225</v>
      </c>
      <c r="E398" s="55">
        <f>SUMIFS(MasterSheet!I:I, MasterSheet!B:B, A398, MasterSheet!D:D, B398, MasterSheet!G:G, C398)</f>
        <v>1</v>
      </c>
      <c r="F398" s="55">
        <f t="shared" si="18"/>
        <v>225</v>
      </c>
      <c r="G398" s="62">
        <f>SUMIFS(MasterSheet!J:J, MasterSheet!B:B, A398, MasterSheet!D:D, B398, MasterSheet!G:G, C398)</f>
        <v>1</v>
      </c>
      <c r="H398" s="62">
        <f t="shared" si="19"/>
        <v>225</v>
      </c>
      <c r="I398" s="64">
        <f>SUMIFS(MasterSheet!K:K, MasterSheet!B:B, A398, MasterSheet!D:D, B398, MasterSheet!G:G, C398)</f>
        <v>0</v>
      </c>
      <c r="J398" s="64">
        <f t="shared" si="20"/>
        <v>0</v>
      </c>
      <c r="K398" s="6" t="str">
        <f>VLOOKUP(C398,MasterSheet!G:T,14,)</f>
        <v>BioLegend</v>
      </c>
      <c r="L398" s="6" t="str">
        <f>VLOOKUP(K398,Sheet1!A:C,3,)</f>
        <v>DOLLAR</v>
      </c>
      <c r="M398" s="6" t="str" cm="1">
        <f t="array" ref="M398">_xlfn.TEXTJOIN(", ", TRUE,
   _xlfn._xlws.FILTER(MasterSheet!O:O,
      (MasterSheet!B:B=A398) *
      (MasterSheet!D:D=B398) *
      (MasterSheet!G:G=C398) *
      (MasterSheet!J:J&gt;0)
   )
)</f>
        <v>ICGEB</v>
      </c>
      <c r="N398" s="6"/>
    </row>
    <row r="399" spans="1:14" x14ac:dyDescent="0.25">
      <c r="A399" s="6" t="str">
        <v>EED116333</v>
      </c>
      <c r="B399" s="7">
        <v>45831</v>
      </c>
      <c r="C399" s="6">
        <v>156506</v>
      </c>
      <c r="D399" s="6">
        <f>_xlfn.XLOOKUP(C399,MasterSheet!G:G,MasterSheet!E:E)</f>
        <v>184.8</v>
      </c>
      <c r="E399" s="55">
        <f>SUMIFS(MasterSheet!I:I, MasterSheet!B:B, A399, MasterSheet!D:D, B399, MasterSheet!G:G, C399)</f>
        <v>1</v>
      </c>
      <c r="F399" s="55">
        <f t="shared" si="18"/>
        <v>184.8</v>
      </c>
      <c r="G399" s="62">
        <f>SUMIFS(MasterSheet!J:J, MasterSheet!B:B, A399, MasterSheet!D:D, B399, MasterSheet!G:G, C399)</f>
        <v>1</v>
      </c>
      <c r="H399" s="62">
        <f t="shared" si="19"/>
        <v>184.8</v>
      </c>
      <c r="I399" s="64">
        <f>SUMIFS(MasterSheet!K:K, MasterSheet!B:B, A399, MasterSheet!D:D, B399, MasterSheet!G:G, C399)</f>
        <v>0</v>
      </c>
      <c r="J399" s="64">
        <f t="shared" si="20"/>
        <v>0</v>
      </c>
      <c r="K399" s="6" t="str">
        <f>VLOOKUP(C399,MasterSheet!G:T,14,)</f>
        <v>BioLegend</v>
      </c>
      <c r="L399" s="6" t="str">
        <f>VLOOKUP(K399,Sheet1!A:C,3,)</f>
        <v>DOLLAR</v>
      </c>
      <c r="M399" s="6" t="str" cm="1">
        <f t="array" ref="M399">_xlfn.TEXTJOIN(", ", TRUE,
   _xlfn._xlws.FILTER(MasterSheet!O:O,
      (MasterSheet!B:B=A399) *
      (MasterSheet!D:D=B399) *
      (MasterSheet!G:G=C399) *
      (MasterSheet!J:J&gt;0)
   )
)</f>
        <v>NCCS</v>
      </c>
      <c r="N399" s="6"/>
    </row>
    <row r="400" spans="1:14" x14ac:dyDescent="0.25">
      <c r="A400" s="6" t="str">
        <v>EED116333</v>
      </c>
      <c r="B400" s="7">
        <v>45831</v>
      </c>
      <c r="C400" s="6">
        <v>166405</v>
      </c>
      <c r="D400" s="6">
        <f>_xlfn.XLOOKUP(C400,MasterSheet!G:G,MasterSheet!E:E)</f>
        <v>60</v>
      </c>
      <c r="E400" s="55">
        <f>SUMIFS(MasterSheet!I:I, MasterSheet!B:B, A400, MasterSheet!D:D, B400, MasterSheet!G:G, C400)</f>
        <v>1</v>
      </c>
      <c r="F400" s="55">
        <f t="shared" si="18"/>
        <v>60</v>
      </c>
      <c r="G400" s="62">
        <f>SUMIFS(MasterSheet!J:J, MasterSheet!B:B, A400, MasterSheet!D:D, B400, MasterSheet!G:G, C400)</f>
        <v>1</v>
      </c>
      <c r="H400" s="62">
        <f t="shared" si="19"/>
        <v>60</v>
      </c>
      <c r="I400" s="64">
        <f>SUMIFS(MasterSheet!K:K, MasterSheet!B:B, A400, MasterSheet!D:D, B400, MasterSheet!G:G, C400)</f>
        <v>0</v>
      </c>
      <c r="J400" s="64">
        <f t="shared" si="20"/>
        <v>0</v>
      </c>
      <c r="K400" s="6" t="str">
        <f>VLOOKUP(C400,MasterSheet!G:T,14,)</f>
        <v>BioLegend</v>
      </c>
      <c r="L400" s="6" t="str">
        <f>VLOOKUP(K400,Sheet1!A:C,3,)</f>
        <v>DOLLAR</v>
      </c>
      <c r="M400" s="6" t="str" cm="1">
        <f t="array" ref="M400">_xlfn.TEXTJOIN(", ", TRUE,
   _xlfn._xlws.FILTER(MasterSheet!O:O,
      (MasterSheet!B:B=A400) *
      (MasterSheet!D:D=B400) *
      (MasterSheet!G:G=C400) *
      (MasterSheet!J:J&gt;0)
   )
)</f>
        <v>SEEMA</v>
      </c>
      <c r="N400" s="6"/>
    </row>
    <row r="401" spans="1:14" x14ac:dyDescent="0.25">
      <c r="A401" s="6" t="str">
        <v>EED116333</v>
      </c>
      <c r="B401" s="7">
        <v>45831</v>
      </c>
      <c r="C401" s="6">
        <v>300308</v>
      </c>
      <c r="D401" s="6">
        <f>_xlfn.XLOOKUP(C401,MasterSheet!G:G,MasterSheet!E:E)</f>
        <v>36.6</v>
      </c>
      <c r="E401" s="55">
        <f>SUMIFS(MasterSheet!I:I, MasterSheet!B:B, A401, MasterSheet!D:D, B401, MasterSheet!G:G, C401)</f>
        <v>1</v>
      </c>
      <c r="F401" s="55">
        <f t="shared" si="18"/>
        <v>36.6</v>
      </c>
      <c r="G401" s="62">
        <f>SUMIFS(MasterSheet!J:J, MasterSheet!B:B, A401, MasterSheet!D:D, B401, MasterSheet!G:G, C401)</f>
        <v>1</v>
      </c>
      <c r="H401" s="62">
        <f t="shared" si="19"/>
        <v>36.6</v>
      </c>
      <c r="I401" s="64">
        <f>SUMIFS(MasterSheet!K:K, MasterSheet!B:B, A401, MasterSheet!D:D, B401, MasterSheet!G:G, C401)</f>
        <v>0</v>
      </c>
      <c r="J401" s="64">
        <f t="shared" si="20"/>
        <v>0</v>
      </c>
      <c r="K401" s="6" t="str">
        <f>VLOOKUP(C401,MasterSheet!G:T,14,)</f>
        <v>BioLegend</v>
      </c>
      <c r="L401" s="6" t="str">
        <f>VLOOKUP(K401,Sheet1!A:C,3,)</f>
        <v>DOLLAR</v>
      </c>
      <c r="M401" s="6" t="str" cm="1">
        <f t="array" ref="M401">_xlfn.TEXTJOIN(", ", TRUE,
   _xlfn._xlws.FILTER(MasterSheet!O:O,
      (MasterSheet!B:B=A401) *
      (MasterSheet!D:D=B401) *
      (MasterSheet!G:G=C401) *
      (MasterSheet!J:J&gt;0)
   )
)</f>
        <v>Micro Vapi</v>
      </c>
      <c r="N401" s="6"/>
    </row>
    <row r="402" spans="1:14" x14ac:dyDescent="0.25">
      <c r="A402" s="6" t="str">
        <v>EED116333</v>
      </c>
      <c r="B402" s="7">
        <v>45831</v>
      </c>
      <c r="C402" s="6">
        <v>300415</v>
      </c>
      <c r="D402" s="6">
        <f>_xlfn.XLOOKUP(C402,MasterSheet!G:G,MasterSheet!E:E)</f>
        <v>5</v>
      </c>
      <c r="E402" s="55">
        <f>SUMIFS(MasterSheet!I:I, MasterSheet!B:B, A402, MasterSheet!D:D, B402, MasterSheet!G:G, C402)</f>
        <v>1</v>
      </c>
      <c r="F402" s="55">
        <f t="shared" si="18"/>
        <v>5</v>
      </c>
      <c r="G402" s="62">
        <f>SUMIFS(MasterSheet!J:J, MasterSheet!B:B, A402, MasterSheet!D:D, B402, MasterSheet!G:G, C402)</f>
        <v>1</v>
      </c>
      <c r="H402" s="62">
        <f t="shared" si="19"/>
        <v>5</v>
      </c>
      <c r="I402" s="64">
        <f>SUMIFS(MasterSheet!K:K, MasterSheet!B:B, A402, MasterSheet!D:D, B402, MasterSheet!G:G, C402)</f>
        <v>0</v>
      </c>
      <c r="J402" s="64">
        <f t="shared" si="20"/>
        <v>0</v>
      </c>
      <c r="K402" s="6" t="str">
        <f>VLOOKUP(C402,MasterSheet!G:T,14,)</f>
        <v>BioLegend</v>
      </c>
      <c r="L402" s="6" t="str">
        <f>VLOOKUP(K402,Sheet1!A:C,3,)</f>
        <v>DOLLAR</v>
      </c>
      <c r="M402" s="6" t="str" cm="1">
        <f t="array" ref="M402">_xlfn.TEXTJOIN(", ", TRUE,
   _xlfn._xlws.FILTER(MasterSheet!O:O,
      (MasterSheet!B:B=A402) *
      (MasterSheet!D:D=B402) *
      (MasterSheet!G:G=C402) *
      (MasterSheet!J:J&gt;0)
   )
)</f>
        <v>ZYDUS</v>
      </c>
      <c r="N402" s="6"/>
    </row>
    <row r="403" spans="1:14" x14ac:dyDescent="0.25">
      <c r="A403" s="6" t="str">
        <v>EED116333</v>
      </c>
      <c r="B403" s="7">
        <v>45831</v>
      </c>
      <c r="C403" s="6">
        <v>301036</v>
      </c>
      <c r="D403" s="6">
        <f>_xlfn.XLOOKUP(C403,MasterSheet!G:G,MasterSheet!E:E)</f>
        <v>285.75</v>
      </c>
      <c r="E403" s="55">
        <f>SUMIFS(MasterSheet!I:I, MasterSheet!B:B, A403, MasterSheet!D:D, B403, MasterSheet!G:G, C403)</f>
        <v>1</v>
      </c>
      <c r="F403" s="55">
        <f t="shared" si="18"/>
        <v>285.75</v>
      </c>
      <c r="G403" s="62">
        <f>SUMIFS(MasterSheet!J:J, MasterSheet!B:B, A403, MasterSheet!D:D, B403, MasterSheet!G:G, C403)</f>
        <v>1</v>
      </c>
      <c r="H403" s="62">
        <f t="shared" si="19"/>
        <v>285.75</v>
      </c>
      <c r="I403" s="64">
        <f>SUMIFS(MasterSheet!K:K, MasterSheet!B:B, A403, MasterSheet!D:D, B403, MasterSheet!G:G, C403)</f>
        <v>0</v>
      </c>
      <c r="J403" s="64">
        <f t="shared" si="20"/>
        <v>0</v>
      </c>
      <c r="K403" s="6" t="str">
        <f>VLOOKUP(C403,MasterSheet!G:T,14,)</f>
        <v>BioLegend</v>
      </c>
      <c r="L403" s="6" t="str">
        <f>VLOOKUP(K403,Sheet1!A:C,3,)</f>
        <v>DOLLAR</v>
      </c>
      <c r="M403" s="6" t="str" cm="1">
        <f t="array" ref="M403">_xlfn.TEXTJOIN(", ", TRUE,
   _xlfn._xlws.FILTER(MasterSheet!O:O,
      (MasterSheet!B:B=A403) *
      (MasterSheet!D:D=B403) *
      (MasterSheet!G:G=C403) *
      (MasterSheet!J:J&gt;0)
   )
)</f>
        <v>THSTI</v>
      </c>
      <c r="N403" s="6"/>
    </row>
    <row r="404" spans="1:14" x14ac:dyDescent="0.25">
      <c r="A404" s="6" t="str">
        <v>EED116333</v>
      </c>
      <c r="B404" s="7">
        <v>45831</v>
      </c>
      <c r="C404" s="6">
        <v>301906</v>
      </c>
      <c r="D404" s="6">
        <f>_xlfn.XLOOKUP(C404,MasterSheet!G:G,MasterSheet!E:E)</f>
        <v>157.19999999999999</v>
      </c>
      <c r="E404" s="55">
        <f>SUMIFS(MasterSheet!I:I, MasterSheet!B:B, A404, MasterSheet!D:D, B404, MasterSheet!G:G, C404)</f>
        <v>1</v>
      </c>
      <c r="F404" s="55">
        <f t="shared" si="18"/>
        <v>157.19999999999999</v>
      </c>
      <c r="G404" s="62">
        <f>SUMIFS(MasterSheet!J:J, MasterSheet!B:B, A404, MasterSheet!D:D, B404, MasterSheet!G:G, C404)</f>
        <v>1</v>
      </c>
      <c r="H404" s="62">
        <f t="shared" si="19"/>
        <v>157.19999999999999</v>
      </c>
      <c r="I404" s="64">
        <f>SUMIFS(MasterSheet!K:K, MasterSheet!B:B, A404, MasterSheet!D:D, B404, MasterSheet!G:G, C404)</f>
        <v>0</v>
      </c>
      <c r="J404" s="64">
        <f t="shared" si="20"/>
        <v>0</v>
      </c>
      <c r="K404" s="6" t="str">
        <f>VLOOKUP(C404,MasterSheet!G:T,14,)</f>
        <v>BioLegend</v>
      </c>
      <c r="L404" s="6" t="str">
        <f>VLOOKUP(K404,Sheet1!A:C,3,)</f>
        <v>DOLLAR</v>
      </c>
      <c r="M404" s="6" t="str" cm="1">
        <f t="array" ref="M404">_xlfn.TEXTJOIN(", ", TRUE,
   _xlfn._xlws.FILTER(MasterSheet!O:O,
      (MasterSheet!B:B=A404) *
      (MasterSheet!D:D=B404) *
      (MasterSheet!G:G=C404) *
      (MasterSheet!J:J&gt;0)
   )
)</f>
        <v>Micro Vapi</v>
      </c>
      <c r="N404" s="6"/>
    </row>
    <row r="405" spans="1:14" x14ac:dyDescent="0.25">
      <c r="A405" s="6" t="str">
        <v>EED116333</v>
      </c>
      <c r="B405" s="7">
        <v>45831</v>
      </c>
      <c r="C405" s="6">
        <v>301928</v>
      </c>
      <c r="D405" s="6">
        <f>_xlfn.XLOOKUP(C405,MasterSheet!G:G,MasterSheet!E:E)</f>
        <v>207</v>
      </c>
      <c r="E405" s="55">
        <f>SUMIFS(MasterSheet!I:I, MasterSheet!B:B, A405, MasterSheet!D:D, B405, MasterSheet!G:G, C405)</f>
        <v>1</v>
      </c>
      <c r="F405" s="55">
        <f t="shared" si="18"/>
        <v>207</v>
      </c>
      <c r="G405" s="62">
        <f>SUMIFS(MasterSheet!J:J, MasterSheet!B:B, A405, MasterSheet!D:D, B405, MasterSheet!G:G, C405)</f>
        <v>1</v>
      </c>
      <c r="H405" s="62">
        <f t="shared" si="19"/>
        <v>207</v>
      </c>
      <c r="I405" s="64">
        <f>SUMIFS(MasterSheet!K:K, MasterSheet!B:B, A405, MasterSheet!D:D, B405, MasterSheet!G:G, C405)</f>
        <v>0</v>
      </c>
      <c r="J405" s="64">
        <f t="shared" si="20"/>
        <v>0</v>
      </c>
      <c r="K405" s="6" t="str">
        <f>VLOOKUP(C405,MasterSheet!G:T,14,)</f>
        <v>BioLegend</v>
      </c>
      <c r="L405" s="6" t="str">
        <f>VLOOKUP(K405,Sheet1!A:C,3,)</f>
        <v>DOLLAR</v>
      </c>
      <c r="M405" s="6" t="str" cm="1">
        <f t="array" ref="M405">_xlfn.TEXTJOIN(", ", TRUE,
   _xlfn._xlws.FILTER(MasterSheet!O:O,
      (MasterSheet!B:B=A405) *
      (MasterSheet!D:D=B405) *
      (MasterSheet!G:G=C405) *
      (MasterSheet!J:J&gt;0)
   )
)</f>
        <v>ACTREC</v>
      </c>
      <c r="N405" s="6"/>
    </row>
    <row r="406" spans="1:14" x14ac:dyDescent="0.25">
      <c r="A406" s="6" t="str">
        <v>EED116333</v>
      </c>
      <c r="B406" s="7">
        <v>45831</v>
      </c>
      <c r="C406" s="6">
        <v>302015</v>
      </c>
      <c r="D406" s="6">
        <f>_xlfn.XLOOKUP(C406,MasterSheet!G:G,MasterSheet!E:E)</f>
        <v>85.8</v>
      </c>
      <c r="E406" s="55">
        <f>SUMIFS(MasterSheet!I:I, MasterSheet!B:B, A406, MasterSheet!D:D, B406, MasterSheet!G:G, C406)</f>
        <v>1</v>
      </c>
      <c r="F406" s="55">
        <f t="shared" si="18"/>
        <v>85.8</v>
      </c>
      <c r="G406" s="62">
        <f>SUMIFS(MasterSheet!J:J, MasterSheet!B:B, A406, MasterSheet!D:D, B406, MasterSheet!G:G, C406)</f>
        <v>1</v>
      </c>
      <c r="H406" s="62">
        <f t="shared" si="19"/>
        <v>85.8</v>
      </c>
      <c r="I406" s="64">
        <f>SUMIFS(MasterSheet!K:K, MasterSheet!B:B, A406, MasterSheet!D:D, B406, MasterSheet!G:G, C406)</f>
        <v>0</v>
      </c>
      <c r="J406" s="64">
        <f t="shared" si="20"/>
        <v>0</v>
      </c>
      <c r="K406" s="6" t="str">
        <f>VLOOKUP(C406,MasterSheet!G:T,14,)</f>
        <v>BioLegend</v>
      </c>
      <c r="L406" s="6" t="str">
        <f>VLOOKUP(K406,Sheet1!A:C,3,)</f>
        <v>DOLLAR</v>
      </c>
      <c r="M406" s="6" t="str" cm="1">
        <f t="array" ref="M406">_xlfn.TEXTJOIN(", ", TRUE,
   _xlfn._xlws.FILTER(MasterSheet!O:O,
      (MasterSheet!B:B=A406) *
      (MasterSheet!D:D=B406) *
      (MasterSheet!G:G=C406) *
      (MasterSheet!J:J&gt;0)
   )
)</f>
        <v>Micro Vapi</v>
      </c>
      <c r="N406" s="6"/>
    </row>
    <row r="407" spans="1:14" x14ac:dyDescent="0.25">
      <c r="A407" s="6" t="str">
        <v>EED116333</v>
      </c>
      <c r="B407" s="7">
        <v>45831</v>
      </c>
      <c r="C407" s="6">
        <v>302218</v>
      </c>
      <c r="D407" s="6">
        <f>_xlfn.XLOOKUP(C407,MasterSheet!G:G,MasterSheet!E:E)</f>
        <v>186.6</v>
      </c>
      <c r="E407" s="55">
        <f>SUMIFS(MasterSheet!I:I, MasterSheet!B:B, A407, MasterSheet!D:D, B407, MasterSheet!G:G, C407)</f>
        <v>1</v>
      </c>
      <c r="F407" s="55">
        <f t="shared" si="18"/>
        <v>186.6</v>
      </c>
      <c r="G407" s="62">
        <f>SUMIFS(MasterSheet!J:J, MasterSheet!B:B, A407, MasterSheet!D:D, B407, MasterSheet!G:G, C407)</f>
        <v>1</v>
      </c>
      <c r="H407" s="62">
        <f t="shared" si="19"/>
        <v>186.6</v>
      </c>
      <c r="I407" s="64">
        <f>SUMIFS(MasterSheet!K:K, MasterSheet!B:B, A407, MasterSheet!D:D, B407, MasterSheet!G:G, C407)</f>
        <v>0</v>
      </c>
      <c r="J407" s="64">
        <f t="shared" si="20"/>
        <v>0</v>
      </c>
      <c r="K407" s="6" t="str">
        <f>VLOOKUP(C407,MasterSheet!G:T,14,)</f>
        <v>BioLegend</v>
      </c>
      <c r="L407" s="6" t="str">
        <f>VLOOKUP(K407,Sheet1!A:C,3,)</f>
        <v>DOLLAR</v>
      </c>
      <c r="M407" s="6" t="str" cm="1">
        <f t="array" ref="M407">_xlfn.TEXTJOIN(", ", TRUE,
   _xlfn._xlws.FILTER(MasterSheet!O:O,
      (MasterSheet!B:B=A407) *
      (MasterSheet!D:D=B407) *
      (MasterSheet!G:G=C407) *
      (MasterSheet!J:J&gt;0)
   )
)</f>
        <v>Micro Vapi</v>
      </c>
      <c r="N407" s="6"/>
    </row>
    <row r="408" spans="1:14" x14ac:dyDescent="0.25">
      <c r="A408" s="6" t="str">
        <v>EED116333</v>
      </c>
      <c r="B408" s="7">
        <v>45831</v>
      </c>
      <c r="C408" s="6">
        <v>302240</v>
      </c>
      <c r="D408" s="6">
        <f>_xlfn.XLOOKUP(C408,MasterSheet!G:G,MasterSheet!E:E)</f>
        <v>318</v>
      </c>
      <c r="E408" s="55">
        <f>SUMIFS(MasterSheet!I:I, MasterSheet!B:B, A408, MasterSheet!D:D, B408, MasterSheet!G:G, C408)</f>
        <v>2</v>
      </c>
      <c r="F408" s="55">
        <f t="shared" si="18"/>
        <v>636</v>
      </c>
      <c r="G408" s="62">
        <f>SUMIFS(MasterSheet!J:J, MasterSheet!B:B, A408, MasterSheet!D:D, B408, MasterSheet!G:G, C408)</f>
        <v>2</v>
      </c>
      <c r="H408" s="62">
        <f t="shared" si="19"/>
        <v>636</v>
      </c>
      <c r="I408" s="64">
        <f>SUMIFS(MasterSheet!K:K, MasterSheet!B:B, A408, MasterSheet!D:D, B408, MasterSheet!G:G, C408)</f>
        <v>0</v>
      </c>
      <c r="J408" s="64">
        <f t="shared" si="20"/>
        <v>0</v>
      </c>
      <c r="K408" s="6" t="str">
        <f>VLOOKUP(C408,MasterSheet!G:T,14,)</f>
        <v>BioLegend</v>
      </c>
      <c r="L408" s="6" t="str">
        <f>VLOOKUP(K408,Sheet1!A:C,3,)</f>
        <v>DOLLAR</v>
      </c>
      <c r="M408" s="6" t="str" cm="1">
        <f t="array" ref="M408">_xlfn.TEXTJOIN(", ", TRUE,
   _xlfn._xlws.FILTER(MasterSheet!O:O,
      (MasterSheet!B:B=A408) *
      (MasterSheet!D:D=B408) *
      (MasterSheet!G:G=C408) *
      (MasterSheet!J:J&gt;0)
   )
)</f>
        <v>HOMI BABA</v>
      </c>
      <c r="N408" s="6"/>
    </row>
    <row r="409" spans="1:14" x14ac:dyDescent="0.25">
      <c r="A409" s="6" t="str">
        <v>EED116333</v>
      </c>
      <c r="B409" s="7">
        <v>45831</v>
      </c>
      <c r="C409" s="6">
        <v>304012</v>
      </c>
      <c r="D409" s="6">
        <f>_xlfn.XLOOKUP(C409,MasterSheet!G:G,MasterSheet!E:E)</f>
        <v>5</v>
      </c>
      <c r="E409" s="55">
        <f>SUMIFS(MasterSheet!I:I, MasterSheet!B:B, A409, MasterSheet!D:D, B409, MasterSheet!G:G, C409)</f>
        <v>1</v>
      </c>
      <c r="F409" s="55">
        <f t="shared" si="18"/>
        <v>5</v>
      </c>
      <c r="G409" s="62">
        <f>SUMIFS(MasterSheet!J:J, MasterSheet!B:B, A409, MasterSheet!D:D, B409, MasterSheet!G:G, C409)</f>
        <v>1</v>
      </c>
      <c r="H409" s="62">
        <f t="shared" si="19"/>
        <v>5</v>
      </c>
      <c r="I409" s="64">
        <f>SUMIFS(MasterSheet!K:K, MasterSheet!B:B, A409, MasterSheet!D:D, B409, MasterSheet!G:G, C409)</f>
        <v>0</v>
      </c>
      <c r="J409" s="64">
        <f t="shared" si="20"/>
        <v>0</v>
      </c>
      <c r="K409" s="6" t="str">
        <f>VLOOKUP(C409,MasterSheet!G:T,14,)</f>
        <v>BioLegend</v>
      </c>
      <c r="L409" s="6" t="str">
        <f>VLOOKUP(K409,Sheet1!A:C,3,)</f>
        <v>DOLLAR</v>
      </c>
      <c r="M409" s="6" t="str" cm="1">
        <f t="array" ref="M409">_xlfn.TEXTJOIN(", ", TRUE,
   _xlfn._xlws.FILTER(MasterSheet!O:O,
      (MasterSheet!B:B=A409) *
      (MasterSheet!D:D=B409) *
      (MasterSheet!G:G=C409) *
      (MasterSheet!J:J&gt;0)
   )
)</f>
        <v>ZYDUS</v>
      </c>
      <c r="N409" s="6"/>
    </row>
    <row r="410" spans="1:14" x14ac:dyDescent="0.25">
      <c r="A410" s="6" t="str">
        <v>EED116333</v>
      </c>
      <c r="B410" s="7">
        <v>45831</v>
      </c>
      <c r="C410" s="6">
        <v>304120</v>
      </c>
      <c r="D410" s="6">
        <f>_xlfn.XLOOKUP(C410,MasterSheet!G:G,MasterSheet!E:E)</f>
        <v>159</v>
      </c>
      <c r="E410" s="55">
        <f>SUMIFS(MasterSheet!I:I, MasterSheet!B:B, A410, MasterSheet!D:D, B410, MasterSheet!G:G, C410)</f>
        <v>1</v>
      </c>
      <c r="F410" s="55">
        <f t="shared" si="18"/>
        <v>159</v>
      </c>
      <c r="G410" s="62">
        <f>SUMIFS(MasterSheet!J:J, MasterSheet!B:B, A410, MasterSheet!D:D, B410, MasterSheet!G:G, C410)</f>
        <v>1</v>
      </c>
      <c r="H410" s="62">
        <f t="shared" si="19"/>
        <v>159</v>
      </c>
      <c r="I410" s="64">
        <f>SUMIFS(MasterSheet!K:K, MasterSheet!B:B, A410, MasterSheet!D:D, B410, MasterSheet!G:G, C410)</f>
        <v>0</v>
      </c>
      <c r="J410" s="64">
        <f t="shared" si="20"/>
        <v>0</v>
      </c>
      <c r="K410" s="6" t="str">
        <f>VLOOKUP(C410,MasterSheet!G:T,14,)</f>
        <v>BioLegend</v>
      </c>
      <c r="L410" s="6" t="str">
        <f>VLOOKUP(K410,Sheet1!A:C,3,)</f>
        <v>DOLLAR</v>
      </c>
      <c r="M410" s="6" t="str" cm="1">
        <f t="array" ref="M410">_xlfn.TEXTJOIN(", ", TRUE,
   _xlfn._xlws.FILTER(MasterSheet!O:O,
      (MasterSheet!B:B=A410) *
      (MasterSheet!D:D=B410) *
      (MasterSheet!G:G=C410) *
      (MasterSheet!J:J&gt;0)
   )
)</f>
        <v>THSTI</v>
      </c>
      <c r="N410" s="6"/>
    </row>
    <row r="411" spans="1:14" x14ac:dyDescent="0.25">
      <c r="A411" s="6" t="str">
        <v>EED116333</v>
      </c>
      <c r="B411" s="7">
        <v>45831</v>
      </c>
      <c r="C411" s="6">
        <v>304126</v>
      </c>
      <c r="D411" s="6">
        <f>_xlfn.XLOOKUP(C411,MasterSheet!G:G,MasterSheet!E:E)</f>
        <v>195</v>
      </c>
      <c r="E411" s="55">
        <f>SUMIFS(MasterSheet!I:I, MasterSheet!B:B, A411, MasterSheet!D:D, B411, MasterSheet!G:G, C411)</f>
        <v>1</v>
      </c>
      <c r="F411" s="55">
        <f t="shared" si="18"/>
        <v>195</v>
      </c>
      <c r="G411" s="62">
        <f>SUMIFS(MasterSheet!J:J, MasterSheet!B:B, A411, MasterSheet!D:D, B411, MasterSheet!G:G, C411)</f>
        <v>1</v>
      </c>
      <c r="H411" s="62">
        <f t="shared" si="19"/>
        <v>195</v>
      </c>
      <c r="I411" s="64">
        <f>SUMIFS(MasterSheet!K:K, MasterSheet!B:B, A411, MasterSheet!D:D, B411, MasterSheet!G:G, C411)</f>
        <v>0</v>
      </c>
      <c r="J411" s="64">
        <f t="shared" si="20"/>
        <v>0</v>
      </c>
      <c r="K411" s="6" t="str">
        <f>VLOOKUP(C411,MasterSheet!G:T,14,)</f>
        <v>BioLegend</v>
      </c>
      <c r="L411" s="6" t="str">
        <f>VLOOKUP(K411,Sheet1!A:C,3,)</f>
        <v>DOLLAR</v>
      </c>
      <c r="M411" s="6" t="str" cm="1">
        <f t="array" ref="M411">_xlfn.TEXTJOIN(", ", TRUE,
   _xlfn._xlws.FILTER(MasterSheet!O:O,
      (MasterSheet!B:B=A411) *
      (MasterSheet!D:D=B411) *
      (MasterSheet!G:G=C411) *
      (MasterSheet!J:J&gt;0)
   )
)</f>
        <v>Micro Vapi</v>
      </c>
      <c r="N411" s="6"/>
    </row>
    <row r="412" spans="1:14" x14ac:dyDescent="0.25">
      <c r="A412" s="6" t="str">
        <v>EED116333</v>
      </c>
      <c r="B412" s="7">
        <v>45831</v>
      </c>
      <c r="C412" s="6">
        <v>304132</v>
      </c>
      <c r="D412" s="6">
        <f>_xlfn.XLOOKUP(C412,MasterSheet!G:G,MasterSheet!E:E)</f>
        <v>321.75</v>
      </c>
      <c r="E412" s="55">
        <f>SUMIFS(MasterSheet!I:I, MasterSheet!B:B, A412, MasterSheet!D:D, B412, MasterSheet!G:G, C412)</f>
        <v>1</v>
      </c>
      <c r="F412" s="55">
        <f t="shared" si="18"/>
        <v>321.75</v>
      </c>
      <c r="G412" s="62">
        <f>SUMIFS(MasterSheet!J:J, MasterSheet!B:B, A412, MasterSheet!D:D, B412, MasterSheet!G:G, C412)</f>
        <v>1</v>
      </c>
      <c r="H412" s="62">
        <f t="shared" si="19"/>
        <v>321.75</v>
      </c>
      <c r="I412" s="64">
        <f>SUMIFS(MasterSheet!K:K, MasterSheet!B:B, A412, MasterSheet!D:D, B412, MasterSheet!G:G, C412)</f>
        <v>0</v>
      </c>
      <c r="J412" s="64">
        <f t="shared" si="20"/>
        <v>0</v>
      </c>
      <c r="K412" s="6" t="str">
        <f>VLOOKUP(C412,MasterSheet!G:T,14,)</f>
        <v>BioLegend</v>
      </c>
      <c r="L412" s="6" t="str">
        <f>VLOOKUP(K412,Sheet1!A:C,3,)</f>
        <v>DOLLAR</v>
      </c>
      <c r="M412" s="6" t="str" cm="1">
        <f t="array" ref="M412">_xlfn.TEXTJOIN(", ", TRUE,
   _xlfn._xlws.FILTER(MasterSheet!O:O,
      (MasterSheet!B:B=A412) *
      (MasterSheet!D:D=B412) *
      (MasterSheet!G:G=C412) *
      (MasterSheet!J:J&gt;0)
   )
)</f>
        <v>ACTREC</v>
      </c>
      <c r="N412" s="6"/>
    </row>
    <row r="413" spans="1:14" x14ac:dyDescent="0.25">
      <c r="A413" s="6" t="str">
        <v>EED116333</v>
      </c>
      <c r="B413" s="7">
        <v>45831</v>
      </c>
      <c r="C413" s="6">
        <v>304154</v>
      </c>
      <c r="D413" s="6">
        <f>_xlfn.XLOOKUP(C413,MasterSheet!G:G,MasterSheet!E:E)</f>
        <v>159</v>
      </c>
      <c r="E413" s="55">
        <f>SUMIFS(MasterSheet!I:I, MasterSheet!B:B, A413, MasterSheet!D:D, B413, MasterSheet!G:G, C413)</f>
        <v>1</v>
      </c>
      <c r="F413" s="55">
        <f t="shared" si="18"/>
        <v>159</v>
      </c>
      <c r="G413" s="62">
        <f>SUMIFS(MasterSheet!J:J, MasterSheet!B:B, A413, MasterSheet!D:D, B413, MasterSheet!G:G, C413)</f>
        <v>1</v>
      </c>
      <c r="H413" s="62">
        <f t="shared" si="19"/>
        <v>159</v>
      </c>
      <c r="I413" s="64">
        <f>SUMIFS(MasterSheet!K:K, MasterSheet!B:B, A413, MasterSheet!D:D, B413, MasterSheet!G:G, C413)</f>
        <v>0</v>
      </c>
      <c r="J413" s="64">
        <f t="shared" si="20"/>
        <v>0</v>
      </c>
      <c r="K413" s="6" t="str">
        <f>VLOOKUP(C413,MasterSheet!G:T,14,)</f>
        <v>BioLegend</v>
      </c>
      <c r="L413" s="6" t="str">
        <f>VLOOKUP(K413,Sheet1!A:C,3,)</f>
        <v>DOLLAR</v>
      </c>
      <c r="M413" s="6" t="str" cm="1">
        <f t="array" ref="M413">_xlfn.TEXTJOIN(", ", TRUE,
   _xlfn._xlws.FILTER(MasterSheet!O:O,
      (MasterSheet!B:B=A413) *
      (MasterSheet!D:D=B413) *
      (MasterSheet!G:G=C413) *
      (MasterSheet!J:J&gt;0)
   )
)</f>
        <v>Micro Vapi</v>
      </c>
      <c r="N413" s="6"/>
    </row>
    <row r="414" spans="1:14" x14ac:dyDescent="0.25">
      <c r="A414" s="6" t="str">
        <v>EED116333</v>
      </c>
      <c r="B414" s="7">
        <v>45831</v>
      </c>
      <c r="C414" s="6">
        <v>304302</v>
      </c>
      <c r="D414" s="6">
        <f>_xlfn.XLOOKUP(C414,MasterSheet!G:G,MasterSheet!E:E)</f>
        <v>61.2</v>
      </c>
      <c r="E414" s="55">
        <f>SUMIFS(MasterSheet!I:I, MasterSheet!B:B, A414, MasterSheet!D:D, B414, MasterSheet!G:G, C414)</f>
        <v>4</v>
      </c>
      <c r="F414" s="55">
        <f t="shared" si="18"/>
        <v>244.8</v>
      </c>
      <c r="G414" s="62">
        <f>SUMIFS(MasterSheet!J:J, MasterSheet!B:B, A414, MasterSheet!D:D, B414, MasterSheet!G:G, C414)</f>
        <v>4</v>
      </c>
      <c r="H414" s="62">
        <f t="shared" si="19"/>
        <v>244.8</v>
      </c>
      <c r="I414" s="64">
        <f>SUMIFS(MasterSheet!K:K, MasterSheet!B:B, A414, MasterSheet!D:D, B414, MasterSheet!G:G, C414)</f>
        <v>0</v>
      </c>
      <c r="J414" s="64">
        <f t="shared" si="20"/>
        <v>0</v>
      </c>
      <c r="K414" s="6" t="str">
        <f>VLOOKUP(C414,MasterSheet!G:T,14,)</f>
        <v>BioLegend</v>
      </c>
      <c r="L414" s="6" t="str">
        <f>VLOOKUP(K414,Sheet1!A:C,3,)</f>
        <v>DOLLAR</v>
      </c>
      <c r="M414" s="6" t="str" cm="1">
        <f t="array" ref="M414">_xlfn.TEXTJOIN(", ", TRUE,
   _xlfn._xlws.FILTER(MasterSheet!O:O,
      (MasterSheet!B:B=A414) *
      (MasterSheet!D:D=B414) *
      (MasterSheet!G:G=C414) *
      (MasterSheet!J:J&gt;0)
   )
)</f>
        <v>THSTI</v>
      </c>
      <c r="N414" s="6"/>
    </row>
    <row r="415" spans="1:14" x14ac:dyDescent="0.25">
      <c r="A415" s="6" t="str">
        <v>EED116333</v>
      </c>
      <c r="B415" s="7">
        <v>45831</v>
      </c>
      <c r="C415" s="6">
        <v>307638</v>
      </c>
      <c r="D415" s="6">
        <f>_xlfn.XLOOKUP(C415,MasterSheet!G:G,MasterSheet!E:E)</f>
        <v>330</v>
      </c>
      <c r="E415" s="55">
        <f>SUMIFS(MasterSheet!I:I, MasterSheet!B:B, A415, MasterSheet!D:D, B415, MasterSheet!G:G, C415)</f>
        <v>1</v>
      </c>
      <c r="F415" s="55">
        <f t="shared" si="18"/>
        <v>330</v>
      </c>
      <c r="G415" s="62">
        <f>SUMIFS(MasterSheet!J:J, MasterSheet!B:B, A415, MasterSheet!D:D, B415, MasterSheet!G:G, C415)</f>
        <v>1</v>
      </c>
      <c r="H415" s="62">
        <f t="shared" si="19"/>
        <v>330</v>
      </c>
      <c r="I415" s="64">
        <f>SUMIFS(MasterSheet!K:K, MasterSheet!B:B, A415, MasterSheet!D:D, B415, MasterSheet!G:G, C415)</f>
        <v>0</v>
      </c>
      <c r="J415" s="64">
        <f t="shared" si="20"/>
        <v>0</v>
      </c>
      <c r="K415" s="6" t="str">
        <f>VLOOKUP(C415,MasterSheet!G:T,14,)</f>
        <v>BioLegend</v>
      </c>
      <c r="L415" s="6" t="str">
        <f>VLOOKUP(K415,Sheet1!A:C,3,)</f>
        <v>DOLLAR</v>
      </c>
      <c r="M415" s="6" t="str" cm="1">
        <f t="array" ref="M415">_xlfn.TEXTJOIN(", ", TRUE,
   _xlfn._xlws.FILTER(MasterSheet!O:O,
      (MasterSheet!B:B=A415) *
      (MasterSheet!D:D=B415) *
      (MasterSheet!G:G=C415) *
      (MasterSheet!J:J&gt;0)
   )
)</f>
        <v>ACTREC</v>
      </c>
      <c r="N415" s="6"/>
    </row>
    <row r="416" spans="1:14" x14ac:dyDescent="0.25">
      <c r="A416" s="6" t="str">
        <v>EED116333</v>
      </c>
      <c r="B416" s="7">
        <v>45831</v>
      </c>
      <c r="C416" s="6">
        <v>310614</v>
      </c>
      <c r="D416" s="6">
        <f>_xlfn.XLOOKUP(C416,MasterSheet!G:G,MasterSheet!E:E)</f>
        <v>162</v>
      </c>
      <c r="E416" s="55">
        <f>SUMIFS(MasterSheet!I:I, MasterSheet!B:B, A416, MasterSheet!D:D, B416, MasterSheet!G:G, C416)</f>
        <v>2</v>
      </c>
      <c r="F416" s="55">
        <f t="shared" si="18"/>
        <v>324</v>
      </c>
      <c r="G416" s="62">
        <f>SUMIFS(MasterSheet!J:J, MasterSheet!B:B, A416, MasterSheet!D:D, B416, MasterSheet!G:G, C416)</f>
        <v>2</v>
      </c>
      <c r="H416" s="62">
        <f t="shared" si="19"/>
        <v>324</v>
      </c>
      <c r="I416" s="64">
        <f>SUMIFS(MasterSheet!K:K, MasterSheet!B:B, A416, MasterSheet!D:D, B416, MasterSheet!G:G, C416)</f>
        <v>0</v>
      </c>
      <c r="J416" s="64">
        <f t="shared" si="20"/>
        <v>0</v>
      </c>
      <c r="K416" s="6" t="str">
        <f>VLOOKUP(C416,MasterSheet!G:T,14,)</f>
        <v>BioLegend</v>
      </c>
      <c r="L416" s="6" t="str">
        <f>VLOOKUP(K416,Sheet1!A:C,3,)</f>
        <v>DOLLAR</v>
      </c>
      <c r="M416" s="6" t="str" cm="1">
        <f t="array" ref="M416">_xlfn.TEXTJOIN(", ", TRUE,
   _xlfn._xlws.FILTER(MasterSheet!O:O,
      (MasterSheet!B:B=A416) *
      (MasterSheet!D:D=B416) *
      (MasterSheet!G:G=C416) *
      (MasterSheet!J:J&gt;0)
   )
)</f>
        <v>THSTI</v>
      </c>
      <c r="N416" s="6"/>
    </row>
    <row r="417" spans="1:14" x14ac:dyDescent="0.25">
      <c r="A417" s="6" t="str">
        <v>EED116333</v>
      </c>
      <c r="B417" s="7">
        <v>45831</v>
      </c>
      <c r="C417" s="6">
        <v>310930</v>
      </c>
      <c r="D417" s="6">
        <f>_xlfn.XLOOKUP(C417,MasterSheet!G:G,MasterSheet!E:E)</f>
        <v>285.75</v>
      </c>
      <c r="E417" s="55">
        <f>SUMIFS(MasterSheet!I:I, MasterSheet!B:B, A417, MasterSheet!D:D, B417, MasterSheet!G:G, C417)</f>
        <v>1</v>
      </c>
      <c r="F417" s="55">
        <f t="shared" si="18"/>
        <v>285.75</v>
      </c>
      <c r="G417" s="62">
        <f>SUMIFS(MasterSheet!J:J, MasterSheet!B:B, A417, MasterSheet!D:D, B417, MasterSheet!G:G, C417)</f>
        <v>1</v>
      </c>
      <c r="H417" s="62">
        <f t="shared" si="19"/>
        <v>285.75</v>
      </c>
      <c r="I417" s="64">
        <f>SUMIFS(MasterSheet!K:K, MasterSheet!B:B, A417, MasterSheet!D:D, B417, MasterSheet!G:G, C417)</f>
        <v>0</v>
      </c>
      <c r="J417" s="64">
        <f t="shared" si="20"/>
        <v>0</v>
      </c>
      <c r="K417" s="6" t="str">
        <f>VLOOKUP(C417,MasterSheet!G:T,14,)</f>
        <v>BioLegend</v>
      </c>
      <c r="L417" s="6" t="str">
        <f>VLOOKUP(K417,Sheet1!A:C,3,)</f>
        <v>DOLLAR</v>
      </c>
      <c r="M417" s="6" t="str" cm="1">
        <f t="array" ref="M417">_xlfn.TEXTJOIN(", ", TRUE,
   _xlfn._xlws.FILTER(MasterSheet!O:O,
      (MasterSheet!B:B=A417) *
      (MasterSheet!D:D=B417) *
      (MasterSheet!G:G=C417) *
      (MasterSheet!J:J&gt;0)
   )
)</f>
        <v>THSTI</v>
      </c>
      <c r="N417" s="6"/>
    </row>
    <row r="418" spans="1:14" x14ac:dyDescent="0.25">
      <c r="A418" s="6" t="str">
        <v>EED116333</v>
      </c>
      <c r="B418" s="7">
        <v>45831</v>
      </c>
      <c r="C418" s="6">
        <v>313238</v>
      </c>
      <c r="D418" s="6">
        <f>_xlfn.XLOOKUP(C418,MasterSheet!G:G,MasterSheet!E:E)</f>
        <v>326.25</v>
      </c>
      <c r="E418" s="55">
        <f>SUMIFS(MasterSheet!I:I, MasterSheet!B:B, A418, MasterSheet!D:D, B418, MasterSheet!G:G, C418)</f>
        <v>8</v>
      </c>
      <c r="F418" s="55">
        <f t="shared" si="18"/>
        <v>2610</v>
      </c>
      <c r="G418" s="62">
        <f>SUMIFS(MasterSheet!J:J, MasterSheet!B:B, A418, MasterSheet!D:D, B418, MasterSheet!G:G, C418)</f>
        <v>8</v>
      </c>
      <c r="H418" s="62">
        <f t="shared" si="19"/>
        <v>2610</v>
      </c>
      <c r="I418" s="64">
        <f>SUMIFS(MasterSheet!K:K, MasterSheet!B:B, A418, MasterSheet!D:D, B418, MasterSheet!G:G, C418)</f>
        <v>0</v>
      </c>
      <c r="J418" s="64">
        <f t="shared" si="20"/>
        <v>0</v>
      </c>
      <c r="K418" s="6" t="str">
        <f>VLOOKUP(C418,MasterSheet!G:T,14,)</f>
        <v>BioLegend</v>
      </c>
      <c r="L418" s="6" t="str">
        <f>VLOOKUP(K418,Sheet1!A:C,3,)</f>
        <v>DOLLAR</v>
      </c>
      <c r="M418" s="6" t="str" cm="1">
        <f t="array" ref="M418">_xlfn.TEXTJOIN(", ", TRUE,
   _xlfn._xlws.FILTER(MasterSheet!O:O,
      (MasterSheet!B:B=A418) *
      (MasterSheet!D:D=B418) *
      (MasterSheet!G:G=C418) *
      (MasterSheet!J:J&gt;0)
   )
)</f>
        <v>ACTREC</v>
      </c>
      <c r="N418" s="6"/>
    </row>
    <row r="419" spans="1:14" x14ac:dyDescent="0.25">
      <c r="A419" s="6" t="str">
        <v>EED116333</v>
      </c>
      <c r="B419" s="7">
        <v>45831</v>
      </c>
      <c r="C419" s="6">
        <v>317332</v>
      </c>
      <c r="D419" s="6">
        <f>_xlfn.XLOOKUP(C419,MasterSheet!G:G,MasterSheet!E:E)</f>
        <v>273.75</v>
      </c>
      <c r="E419" s="55">
        <f>SUMIFS(MasterSheet!I:I, MasterSheet!B:B, A419, MasterSheet!D:D, B419, MasterSheet!G:G, C419)</f>
        <v>1</v>
      </c>
      <c r="F419" s="55">
        <f t="shared" si="18"/>
        <v>273.75</v>
      </c>
      <c r="G419" s="62">
        <f>SUMIFS(MasterSheet!J:J, MasterSheet!B:B, A419, MasterSheet!D:D, B419, MasterSheet!G:G, C419)</f>
        <v>1</v>
      </c>
      <c r="H419" s="62">
        <f t="shared" si="19"/>
        <v>273.75</v>
      </c>
      <c r="I419" s="64">
        <f>SUMIFS(MasterSheet!K:K, MasterSheet!B:B, A419, MasterSheet!D:D, B419, MasterSheet!G:G, C419)</f>
        <v>0</v>
      </c>
      <c r="J419" s="64">
        <f t="shared" si="20"/>
        <v>0</v>
      </c>
      <c r="K419" s="6" t="str">
        <f>VLOOKUP(C419,MasterSheet!G:T,14,)</f>
        <v>BioLegend</v>
      </c>
      <c r="L419" s="6" t="str">
        <f>VLOOKUP(K419,Sheet1!A:C,3,)</f>
        <v>DOLLAR</v>
      </c>
      <c r="M419" s="6" t="str" cm="1">
        <f t="array" ref="M419">_xlfn.TEXTJOIN(", ", TRUE,
   _xlfn._xlws.FILTER(MasterSheet!O:O,
      (MasterSheet!B:B=A419) *
      (MasterSheet!D:D=B419) *
      (MasterSheet!G:G=C419) *
      (MasterSheet!J:J&gt;0)
   )
)</f>
        <v>FARCAST</v>
      </c>
      <c r="N419" s="6"/>
    </row>
    <row r="420" spans="1:14" x14ac:dyDescent="0.25">
      <c r="A420" s="6" t="str">
        <v>EED116333</v>
      </c>
      <c r="B420" s="7">
        <v>45831</v>
      </c>
      <c r="C420" s="6">
        <v>318332</v>
      </c>
      <c r="D420" s="6">
        <f>_xlfn.XLOOKUP(C420,MasterSheet!G:G,MasterSheet!E:E)</f>
        <v>201</v>
      </c>
      <c r="E420" s="55">
        <f>SUMIFS(MasterSheet!I:I, MasterSheet!B:B, A420, MasterSheet!D:D, B420, MasterSheet!G:G, C420)</f>
        <v>1</v>
      </c>
      <c r="F420" s="55">
        <f t="shared" si="18"/>
        <v>201</v>
      </c>
      <c r="G420" s="62">
        <f>SUMIFS(MasterSheet!J:J, MasterSheet!B:B, A420, MasterSheet!D:D, B420, MasterSheet!G:G, C420)</f>
        <v>1</v>
      </c>
      <c r="H420" s="62">
        <f t="shared" si="19"/>
        <v>201</v>
      </c>
      <c r="I420" s="64">
        <f>SUMIFS(MasterSheet!K:K, MasterSheet!B:B, A420, MasterSheet!D:D, B420, MasterSheet!G:G, C420)</f>
        <v>0</v>
      </c>
      <c r="J420" s="64">
        <f t="shared" si="20"/>
        <v>0</v>
      </c>
      <c r="K420" s="6" t="str">
        <f>VLOOKUP(C420,MasterSheet!G:T,14,)</f>
        <v>BioLegend</v>
      </c>
      <c r="L420" s="6" t="str">
        <f>VLOOKUP(K420,Sheet1!A:C,3,)</f>
        <v>DOLLAR</v>
      </c>
      <c r="M420" s="6" t="str" cm="1">
        <f t="array" ref="M420">_xlfn.TEXTJOIN(", ", TRUE,
   _xlfn._xlws.FILTER(MasterSheet!O:O,
      (MasterSheet!B:B=A420) *
      (MasterSheet!D:D=B420) *
      (MasterSheet!G:G=C420) *
      (MasterSheet!J:J&gt;0)
   )
)</f>
        <v>Micro Vapi</v>
      </c>
      <c r="N420" s="6"/>
    </row>
    <row r="421" spans="1:14" x14ac:dyDescent="0.25">
      <c r="A421" s="6" t="str">
        <v>EED116333</v>
      </c>
      <c r="B421" s="7">
        <v>45831</v>
      </c>
      <c r="C421" s="6">
        <v>321142</v>
      </c>
      <c r="D421" s="6">
        <f>_xlfn.XLOOKUP(C421,MasterSheet!G:G,MasterSheet!E:E)</f>
        <v>313.5</v>
      </c>
      <c r="E421" s="55">
        <f>SUMIFS(MasterSheet!I:I, MasterSheet!B:B, A421, MasterSheet!D:D, B421, MasterSheet!G:G, C421)</f>
        <v>1</v>
      </c>
      <c r="F421" s="55">
        <f t="shared" si="18"/>
        <v>313.5</v>
      </c>
      <c r="G421" s="62">
        <f>SUMIFS(MasterSheet!J:J, MasterSheet!B:B, A421, MasterSheet!D:D, B421, MasterSheet!G:G, C421)</f>
        <v>1</v>
      </c>
      <c r="H421" s="62">
        <f t="shared" si="19"/>
        <v>313.5</v>
      </c>
      <c r="I421" s="64">
        <f>SUMIFS(MasterSheet!K:K, MasterSheet!B:B, A421, MasterSheet!D:D, B421, MasterSheet!G:G, C421)</f>
        <v>0</v>
      </c>
      <c r="J421" s="64">
        <f t="shared" si="20"/>
        <v>0</v>
      </c>
      <c r="K421" s="6" t="str">
        <f>VLOOKUP(C421,MasterSheet!G:T,14,)</f>
        <v>BioLegend</v>
      </c>
      <c r="L421" s="6" t="str">
        <f>VLOOKUP(K421,Sheet1!A:C,3,)</f>
        <v>DOLLAR</v>
      </c>
      <c r="M421" s="6" t="str" cm="1">
        <f t="array" ref="M421">_xlfn.TEXTJOIN(", ", TRUE,
   _xlfn._xlws.FILTER(MasterSheet!O:O,
      (MasterSheet!B:B=A421) *
      (MasterSheet!D:D=B421) *
      (MasterSheet!G:G=C421) *
      (MasterSheet!J:J&gt;0)
   )
)</f>
        <v>FARCAST</v>
      </c>
      <c r="N421" s="6"/>
    </row>
    <row r="422" spans="1:14" x14ac:dyDescent="0.25">
      <c r="A422" s="6" t="str">
        <v>EED116333</v>
      </c>
      <c r="B422" s="7">
        <v>45831</v>
      </c>
      <c r="C422" s="6">
        <v>325622</v>
      </c>
      <c r="D422" s="6">
        <f>_xlfn.XLOOKUP(C422,MasterSheet!G:G,MasterSheet!E:E)</f>
        <v>229.2</v>
      </c>
      <c r="E422" s="55">
        <f>SUMIFS(MasterSheet!I:I, MasterSheet!B:B, A422, MasterSheet!D:D, B422, MasterSheet!G:G, C422)</f>
        <v>1</v>
      </c>
      <c r="F422" s="55">
        <f t="shared" si="18"/>
        <v>229.2</v>
      </c>
      <c r="G422" s="62">
        <f>SUMIFS(MasterSheet!J:J, MasterSheet!B:B, A422, MasterSheet!D:D, B422, MasterSheet!G:G, C422)</f>
        <v>1</v>
      </c>
      <c r="H422" s="62">
        <f t="shared" si="19"/>
        <v>229.2</v>
      </c>
      <c r="I422" s="64">
        <f>SUMIFS(MasterSheet!K:K, MasterSheet!B:B, A422, MasterSheet!D:D, B422, MasterSheet!G:G, C422)</f>
        <v>0</v>
      </c>
      <c r="J422" s="64">
        <f t="shared" si="20"/>
        <v>0</v>
      </c>
      <c r="K422" s="6" t="str">
        <f>VLOOKUP(C422,MasterSheet!G:T,14,)</f>
        <v>BioLegend</v>
      </c>
      <c r="L422" s="6" t="str">
        <f>VLOOKUP(K422,Sheet1!A:C,3,)</f>
        <v>DOLLAR</v>
      </c>
      <c r="M422" s="6" t="str" cm="1">
        <f t="array" ref="M422">_xlfn.TEXTJOIN(", ", TRUE,
   _xlfn._xlws.FILTER(MasterSheet!O:O,
      (MasterSheet!B:B=A422) *
      (MasterSheet!D:D=B422) *
      (MasterSheet!G:G=C422) *
      (MasterSheet!J:J&gt;0)
   )
)</f>
        <v>FARCAST</v>
      </c>
      <c r="N422" s="6"/>
    </row>
    <row r="423" spans="1:14" x14ac:dyDescent="0.25">
      <c r="A423" s="6" t="str">
        <v>EED116333</v>
      </c>
      <c r="B423" s="7">
        <v>45831</v>
      </c>
      <c r="C423" s="6">
        <v>331218</v>
      </c>
      <c r="D423" s="6">
        <f>_xlfn.XLOOKUP(C423,MasterSheet!G:G,MasterSheet!E:E)</f>
        <v>5</v>
      </c>
      <c r="E423" s="55">
        <f>SUMIFS(MasterSheet!I:I, MasterSheet!B:B, A423, MasterSheet!D:D, B423, MasterSheet!G:G, C423)</f>
        <v>1</v>
      </c>
      <c r="F423" s="55">
        <f t="shared" si="18"/>
        <v>5</v>
      </c>
      <c r="G423" s="62">
        <f>SUMIFS(MasterSheet!J:J, MasterSheet!B:B, A423, MasterSheet!D:D, B423, MasterSheet!G:G, C423)</f>
        <v>1</v>
      </c>
      <c r="H423" s="62">
        <f t="shared" si="19"/>
        <v>5</v>
      </c>
      <c r="I423" s="64">
        <f>SUMIFS(MasterSheet!K:K, MasterSheet!B:B, A423, MasterSheet!D:D, B423, MasterSheet!G:G, C423)</f>
        <v>0</v>
      </c>
      <c r="J423" s="64">
        <f t="shared" si="20"/>
        <v>0</v>
      </c>
      <c r="K423" s="6" t="str">
        <f>VLOOKUP(C423,MasterSheet!G:T,14,)</f>
        <v>BioLegend</v>
      </c>
      <c r="L423" s="6" t="str">
        <f>VLOOKUP(K423,Sheet1!A:C,3,)</f>
        <v>DOLLAR</v>
      </c>
      <c r="M423" s="6" t="str" cm="1">
        <f t="array" ref="M423">_xlfn.TEXTJOIN(", ", TRUE,
   _xlfn._xlws.FILTER(MasterSheet!O:O,
      (MasterSheet!B:B=A423) *
      (MasterSheet!D:D=B423) *
      (MasterSheet!G:G=C423) *
      (MasterSheet!J:J&gt;0)
   )
)</f>
        <v>ZYDUS</v>
      </c>
      <c r="N423" s="6"/>
    </row>
    <row r="424" spans="1:14" x14ac:dyDescent="0.25">
      <c r="A424" s="6" t="str">
        <v>EED116333</v>
      </c>
      <c r="B424" s="7">
        <v>45831</v>
      </c>
      <c r="C424" s="6">
        <v>333504</v>
      </c>
      <c r="D424" s="6">
        <f>_xlfn.XLOOKUP(C424,MasterSheet!G:G,MasterSheet!E:E)</f>
        <v>151.19999999999999</v>
      </c>
      <c r="E424" s="55">
        <f>SUMIFS(MasterSheet!I:I, MasterSheet!B:B, A424, MasterSheet!D:D, B424, MasterSheet!G:G, C424)</f>
        <v>1</v>
      </c>
      <c r="F424" s="55">
        <f t="shared" si="18"/>
        <v>151.19999999999999</v>
      </c>
      <c r="G424" s="62">
        <f>SUMIFS(MasterSheet!J:J, MasterSheet!B:B, A424, MasterSheet!D:D, B424, MasterSheet!G:G, C424)</f>
        <v>1</v>
      </c>
      <c r="H424" s="62">
        <f t="shared" si="19"/>
        <v>151.19999999999999</v>
      </c>
      <c r="I424" s="64">
        <f>SUMIFS(MasterSheet!K:K, MasterSheet!B:B, A424, MasterSheet!D:D, B424, MasterSheet!G:G, C424)</f>
        <v>0</v>
      </c>
      <c r="J424" s="64">
        <f t="shared" si="20"/>
        <v>0</v>
      </c>
      <c r="K424" s="6" t="str">
        <f>VLOOKUP(C424,MasterSheet!G:T,14,)</f>
        <v>BioLegend</v>
      </c>
      <c r="L424" s="6" t="str">
        <f>VLOOKUP(K424,Sheet1!A:C,3,)</f>
        <v>DOLLAR</v>
      </c>
      <c r="M424" s="6" t="str" cm="1">
        <f t="array" ref="M424">_xlfn.TEXTJOIN(", ", TRUE,
   _xlfn._xlws.FILTER(MasterSheet!O:O,
      (MasterSheet!B:B=A424) *
      (MasterSheet!D:D=B424) *
      (MasterSheet!G:G=C424) *
      (MasterSheet!J:J&gt;0)
   )
)</f>
        <v>Aurigine Service</v>
      </c>
      <c r="N424" s="6"/>
    </row>
    <row r="425" spans="1:14" x14ac:dyDescent="0.25">
      <c r="A425" s="6" t="str">
        <v>EED116333</v>
      </c>
      <c r="B425" s="7">
        <v>45831</v>
      </c>
      <c r="C425" s="6">
        <v>341424</v>
      </c>
      <c r="D425" s="6">
        <f>_xlfn.XLOOKUP(C425,MasterSheet!G:G,MasterSheet!E:E)</f>
        <v>218.4</v>
      </c>
      <c r="E425" s="55">
        <f>SUMIFS(MasterSheet!I:I, MasterSheet!B:B, A425, MasterSheet!D:D, B425, MasterSheet!G:G, C425)</f>
        <v>1</v>
      </c>
      <c r="F425" s="55">
        <f t="shared" si="18"/>
        <v>218.4</v>
      </c>
      <c r="G425" s="62">
        <f>SUMIFS(MasterSheet!J:J, MasterSheet!B:B, A425, MasterSheet!D:D, B425, MasterSheet!G:G, C425)</f>
        <v>1</v>
      </c>
      <c r="H425" s="62">
        <f t="shared" si="19"/>
        <v>218.4</v>
      </c>
      <c r="I425" s="64">
        <f>SUMIFS(MasterSheet!K:K, MasterSheet!B:B, A425, MasterSheet!D:D, B425, MasterSheet!G:G, C425)</f>
        <v>0</v>
      </c>
      <c r="J425" s="64">
        <f t="shared" si="20"/>
        <v>0</v>
      </c>
      <c r="K425" s="6" t="str">
        <f>VLOOKUP(C425,MasterSheet!G:T,14,)</f>
        <v>BioLegend</v>
      </c>
      <c r="L425" s="6" t="str">
        <f>VLOOKUP(K425,Sheet1!A:C,3,)</f>
        <v>DOLLAR</v>
      </c>
      <c r="M425" s="6" t="str" cm="1">
        <f t="array" ref="M425">_xlfn.TEXTJOIN(", ", TRUE,
   _xlfn._xlws.FILTER(MasterSheet!O:O,
      (MasterSheet!B:B=A425) *
      (MasterSheet!D:D=B425) *
      (MasterSheet!G:G=C425) *
      (MasterSheet!J:J&gt;0)
   )
)</f>
        <v>Aurigine Service</v>
      </c>
      <c r="N425" s="6"/>
    </row>
    <row r="426" spans="1:14" x14ac:dyDescent="0.25">
      <c r="A426" s="6" t="str">
        <v>EED116333</v>
      </c>
      <c r="B426" s="7">
        <v>45831</v>
      </c>
      <c r="C426" s="6">
        <v>342903</v>
      </c>
      <c r="D426" s="6">
        <f>_xlfn.XLOOKUP(C426,MasterSheet!G:G,MasterSheet!E:E)</f>
        <v>80.400000000000006</v>
      </c>
      <c r="E426" s="55">
        <f>SUMIFS(MasterSheet!I:I, MasterSheet!B:B, A426, MasterSheet!D:D, B426, MasterSheet!G:G, C426)</f>
        <v>1</v>
      </c>
      <c r="F426" s="55">
        <f t="shared" si="18"/>
        <v>80.400000000000006</v>
      </c>
      <c r="G426" s="62">
        <f>SUMIFS(MasterSheet!J:J, MasterSheet!B:B, A426, MasterSheet!D:D, B426, MasterSheet!G:G, C426)</f>
        <v>1</v>
      </c>
      <c r="H426" s="62">
        <f t="shared" si="19"/>
        <v>80.400000000000006</v>
      </c>
      <c r="I426" s="64">
        <f>SUMIFS(MasterSheet!K:K, MasterSheet!B:B, A426, MasterSheet!D:D, B426, MasterSheet!G:G, C426)</f>
        <v>0</v>
      </c>
      <c r="J426" s="64">
        <f t="shared" si="20"/>
        <v>0</v>
      </c>
      <c r="K426" s="6" t="str">
        <f>VLOOKUP(C426,MasterSheet!G:T,14,)</f>
        <v>BioLegend</v>
      </c>
      <c r="L426" s="6" t="str">
        <f>VLOOKUP(K426,Sheet1!A:C,3,)</f>
        <v>DOLLAR</v>
      </c>
      <c r="M426" s="6" t="str" cm="1">
        <f t="array" ref="M426">_xlfn.TEXTJOIN(", ", TRUE,
   _xlfn._xlws.FILTER(MasterSheet!O:O,
      (MasterSheet!B:B=A426) *
      (MasterSheet!D:D=B426) *
      (MasterSheet!G:G=C426) *
      (MasterSheet!J:J&gt;0)
   )
)</f>
        <v>ACTREC</v>
      </c>
      <c r="N426" s="6"/>
    </row>
    <row r="427" spans="1:14" x14ac:dyDescent="0.25">
      <c r="A427" s="6" t="str">
        <v>EED116333</v>
      </c>
      <c r="B427" s="7">
        <v>45831</v>
      </c>
      <c r="C427" s="6">
        <v>343105</v>
      </c>
      <c r="D427" s="6">
        <f>_xlfn.XLOOKUP(C427,MasterSheet!G:G,MasterSheet!E:E)</f>
        <v>68.599999999999994</v>
      </c>
      <c r="E427" s="55">
        <f>SUMIFS(MasterSheet!I:I, MasterSheet!B:B, A427, MasterSheet!D:D, B427, MasterSheet!G:G, C427)</f>
        <v>1</v>
      </c>
      <c r="F427" s="55">
        <f t="shared" si="18"/>
        <v>68.599999999999994</v>
      </c>
      <c r="G427" s="62">
        <f>SUMIFS(MasterSheet!J:J, MasterSheet!B:B, A427, MasterSheet!D:D, B427, MasterSheet!G:G, C427)</f>
        <v>1</v>
      </c>
      <c r="H427" s="62">
        <f t="shared" si="19"/>
        <v>68.599999999999994</v>
      </c>
      <c r="I427" s="64">
        <f>SUMIFS(MasterSheet!K:K, MasterSheet!B:B, A427, MasterSheet!D:D, B427, MasterSheet!G:G, C427)</f>
        <v>0</v>
      </c>
      <c r="J427" s="64">
        <f t="shared" si="20"/>
        <v>0</v>
      </c>
      <c r="K427" s="6" t="str">
        <f>VLOOKUP(C427,MasterSheet!G:T,14,)</f>
        <v>BioLegend</v>
      </c>
      <c r="L427" s="6" t="str">
        <f>VLOOKUP(K427,Sheet1!A:C,3,)</f>
        <v>DOLLAR</v>
      </c>
      <c r="M427" s="6" t="str" cm="1">
        <f t="array" ref="M427">_xlfn.TEXTJOIN(", ", TRUE,
   _xlfn._xlws.FILTER(MasterSheet!O:O,
      (MasterSheet!B:B=A427) *
      (MasterSheet!D:D=B427) *
      (MasterSheet!G:G=C427) *
      (MasterSheet!J:J&gt;0)
   )
)</f>
        <v>BIONOVA</v>
      </c>
      <c r="N427" s="6"/>
    </row>
    <row r="428" spans="1:14" x14ac:dyDescent="0.25">
      <c r="A428" s="6" t="str">
        <v>EED116333</v>
      </c>
      <c r="B428" s="7">
        <v>45831</v>
      </c>
      <c r="C428" s="6">
        <v>343108</v>
      </c>
      <c r="D428" s="6">
        <f>_xlfn.XLOOKUP(C428,MasterSheet!G:G,MasterSheet!E:E)</f>
        <v>156.6</v>
      </c>
      <c r="E428" s="55">
        <f>SUMIFS(MasterSheet!I:I, MasterSheet!B:B, A428, MasterSheet!D:D, B428, MasterSheet!G:G, C428)</f>
        <v>1</v>
      </c>
      <c r="F428" s="55">
        <f t="shared" si="18"/>
        <v>156.6</v>
      </c>
      <c r="G428" s="62">
        <f>SUMIFS(MasterSheet!J:J, MasterSheet!B:B, A428, MasterSheet!D:D, B428, MasterSheet!G:G, C428)</f>
        <v>1</v>
      </c>
      <c r="H428" s="62">
        <f t="shared" si="19"/>
        <v>156.6</v>
      </c>
      <c r="I428" s="64">
        <f>SUMIFS(MasterSheet!K:K, MasterSheet!B:B, A428, MasterSheet!D:D, B428, MasterSheet!G:G, C428)</f>
        <v>0</v>
      </c>
      <c r="J428" s="64">
        <f t="shared" si="20"/>
        <v>0</v>
      </c>
      <c r="K428" s="6" t="str">
        <f>VLOOKUP(C428,MasterSheet!G:T,14,)</f>
        <v>BioLegend</v>
      </c>
      <c r="L428" s="6" t="str">
        <f>VLOOKUP(K428,Sheet1!A:C,3,)</f>
        <v>DOLLAR</v>
      </c>
      <c r="M428" s="6" t="str" cm="1">
        <f t="array" ref="M428">_xlfn.TEXTJOIN(", ", TRUE,
   _xlfn._xlws.FILTER(MasterSheet!O:O,
      (MasterSheet!B:B=A428) *
      (MasterSheet!D:D=B428) *
      (MasterSheet!G:G=C428) *
      (MasterSheet!J:J&gt;0)
   )
)</f>
        <v>THSTI</v>
      </c>
      <c r="N428" s="6"/>
    </row>
    <row r="429" spans="1:14" x14ac:dyDescent="0.25">
      <c r="A429" s="6" t="str">
        <v>EED116333</v>
      </c>
      <c r="B429" s="7">
        <v>45831</v>
      </c>
      <c r="C429" s="6">
        <v>343510</v>
      </c>
      <c r="D429" s="6">
        <f>_xlfn.XLOOKUP(C429,MasterSheet!G:G,MasterSheet!E:E)</f>
        <v>171.6</v>
      </c>
      <c r="E429" s="55">
        <f>SUMIFS(MasterSheet!I:I, MasterSheet!B:B, A429, MasterSheet!D:D, B429, MasterSheet!G:G, C429)</f>
        <v>1</v>
      </c>
      <c r="F429" s="55">
        <f t="shared" si="18"/>
        <v>171.6</v>
      </c>
      <c r="G429" s="62">
        <f>SUMIFS(MasterSheet!J:J, MasterSheet!B:B, A429, MasterSheet!D:D, B429, MasterSheet!G:G, C429)</f>
        <v>1</v>
      </c>
      <c r="H429" s="62">
        <f t="shared" si="19"/>
        <v>171.6</v>
      </c>
      <c r="I429" s="64">
        <f>SUMIFS(MasterSheet!K:K, MasterSheet!B:B, A429, MasterSheet!D:D, B429, MasterSheet!G:G, C429)</f>
        <v>0</v>
      </c>
      <c r="J429" s="64">
        <f t="shared" si="20"/>
        <v>0</v>
      </c>
      <c r="K429" s="6" t="str">
        <f>VLOOKUP(C429,MasterSheet!G:T,14,)</f>
        <v>BioLegend</v>
      </c>
      <c r="L429" s="6" t="str">
        <f>VLOOKUP(K429,Sheet1!A:C,3,)</f>
        <v>DOLLAR</v>
      </c>
      <c r="M429" s="6" t="str" cm="1">
        <f t="array" ref="M429">_xlfn.TEXTJOIN(", ", TRUE,
   _xlfn._xlws.FILTER(MasterSheet!O:O,
      (MasterSheet!B:B=A429) *
      (MasterSheet!D:D=B429) *
      (MasterSheet!G:G=C429) *
      (MasterSheet!J:J&gt;0)
   )
)</f>
        <v>Micro Vapi</v>
      </c>
      <c r="N429" s="6"/>
    </row>
    <row r="430" spans="1:14" x14ac:dyDescent="0.25">
      <c r="A430" s="6" t="str">
        <v>EED116333</v>
      </c>
      <c r="B430" s="7">
        <v>45831</v>
      </c>
      <c r="C430" s="6">
        <v>343608</v>
      </c>
      <c r="D430" s="6">
        <f>_xlfn.XLOOKUP(C430,MasterSheet!G:G,MasterSheet!E:E)</f>
        <v>170.4</v>
      </c>
      <c r="E430" s="55">
        <f>SUMIFS(MasterSheet!I:I, MasterSheet!B:B, A430, MasterSheet!D:D, B430, MasterSheet!G:G, C430)</f>
        <v>1</v>
      </c>
      <c r="F430" s="55">
        <f t="shared" si="18"/>
        <v>170.4</v>
      </c>
      <c r="G430" s="62">
        <f>SUMIFS(MasterSheet!J:J, MasterSheet!B:B, A430, MasterSheet!D:D, B430, MasterSheet!G:G, C430)</f>
        <v>1</v>
      </c>
      <c r="H430" s="62">
        <f t="shared" si="19"/>
        <v>170.4</v>
      </c>
      <c r="I430" s="64">
        <f>SUMIFS(MasterSheet!K:K, MasterSheet!B:B, A430, MasterSheet!D:D, B430, MasterSheet!G:G, C430)</f>
        <v>0</v>
      </c>
      <c r="J430" s="64">
        <f t="shared" si="20"/>
        <v>0</v>
      </c>
      <c r="K430" s="6" t="str">
        <f>VLOOKUP(C430,MasterSheet!G:T,14,)</f>
        <v>BioLegend</v>
      </c>
      <c r="L430" s="6" t="str">
        <f>VLOOKUP(K430,Sheet1!A:C,3,)</f>
        <v>DOLLAR</v>
      </c>
      <c r="M430" s="6" t="str" cm="1">
        <f t="array" ref="M430">_xlfn.TEXTJOIN(", ", TRUE,
   _xlfn._xlws.FILTER(MasterSheet!O:O,
      (MasterSheet!B:B=A430) *
      (MasterSheet!D:D=B430) *
      (MasterSheet!G:G=C430) *
      (MasterSheet!J:J&gt;0)
   )
)</f>
        <v>Cellogen</v>
      </c>
      <c r="N430" s="6"/>
    </row>
    <row r="431" spans="1:14" x14ac:dyDescent="0.25">
      <c r="A431" s="6" t="str">
        <v>EED116333</v>
      </c>
      <c r="B431" s="7">
        <v>45831</v>
      </c>
      <c r="C431" s="6">
        <v>344016</v>
      </c>
      <c r="D431" s="6">
        <f>_xlfn.XLOOKUP(C431,MasterSheet!G:G,MasterSheet!E:E)</f>
        <v>129.6</v>
      </c>
      <c r="E431" s="55">
        <f>SUMIFS(MasterSheet!I:I, MasterSheet!B:B, A431, MasterSheet!D:D, B431, MasterSheet!G:G, C431)</f>
        <v>1</v>
      </c>
      <c r="F431" s="55">
        <f t="shared" si="18"/>
        <v>129.6</v>
      </c>
      <c r="G431" s="62">
        <f>SUMIFS(MasterSheet!J:J, MasterSheet!B:B, A431, MasterSheet!D:D, B431, MasterSheet!G:G, C431)</f>
        <v>1</v>
      </c>
      <c r="H431" s="62">
        <f t="shared" si="19"/>
        <v>129.6</v>
      </c>
      <c r="I431" s="64">
        <f>SUMIFS(MasterSheet!K:K, MasterSheet!B:B, A431, MasterSheet!D:D, B431, MasterSheet!G:G, C431)</f>
        <v>0</v>
      </c>
      <c r="J431" s="64">
        <f t="shared" si="20"/>
        <v>0</v>
      </c>
      <c r="K431" s="6" t="str">
        <f>VLOOKUP(C431,MasterSheet!G:T,14,)</f>
        <v>BioLegend</v>
      </c>
      <c r="L431" s="6" t="str">
        <f>VLOOKUP(K431,Sheet1!A:C,3,)</f>
        <v>DOLLAR</v>
      </c>
      <c r="M431" s="6" t="str" cm="1">
        <f t="array" ref="M431">_xlfn.TEXTJOIN(", ", TRUE,
   _xlfn._xlws.FILTER(MasterSheet!O:O,
      (MasterSheet!B:B=A431) *
      (MasterSheet!D:D=B431) *
      (MasterSheet!G:G=C431) *
      (MasterSheet!J:J&gt;0)
   )
)</f>
        <v>MEDLIFE</v>
      </c>
      <c r="N431" s="6"/>
    </row>
    <row r="432" spans="1:14" x14ac:dyDescent="0.25">
      <c r="A432" s="6" t="str">
        <v>EED116333</v>
      </c>
      <c r="B432" s="7">
        <v>45831</v>
      </c>
      <c r="C432" s="6">
        <v>353234</v>
      </c>
      <c r="D432" s="6">
        <f>_xlfn.XLOOKUP(C432,MasterSheet!G:G,MasterSheet!E:E)</f>
        <v>334.5</v>
      </c>
      <c r="E432" s="55">
        <f>SUMIFS(MasterSheet!I:I, MasterSheet!B:B, A432, MasterSheet!D:D, B432, MasterSheet!G:G, C432)</f>
        <v>1</v>
      </c>
      <c r="F432" s="55">
        <f t="shared" si="18"/>
        <v>334.5</v>
      </c>
      <c r="G432" s="62">
        <f>SUMIFS(MasterSheet!J:J, MasterSheet!B:B, A432, MasterSheet!D:D, B432, MasterSheet!G:G, C432)</f>
        <v>1</v>
      </c>
      <c r="H432" s="62">
        <f t="shared" si="19"/>
        <v>334.5</v>
      </c>
      <c r="I432" s="64">
        <f>SUMIFS(MasterSheet!K:K, MasterSheet!B:B, A432, MasterSheet!D:D, B432, MasterSheet!G:G, C432)</f>
        <v>0</v>
      </c>
      <c r="J432" s="64">
        <f t="shared" si="20"/>
        <v>0</v>
      </c>
      <c r="K432" s="6" t="str">
        <f>VLOOKUP(C432,MasterSheet!G:T,14,)</f>
        <v>BioLegend</v>
      </c>
      <c r="L432" s="6" t="str">
        <f>VLOOKUP(K432,Sheet1!A:C,3,)</f>
        <v>DOLLAR</v>
      </c>
      <c r="M432" s="6" t="str" cm="1">
        <f t="array" ref="M432">_xlfn.TEXTJOIN(", ", TRUE,
   _xlfn._xlws.FILTER(MasterSheet!O:O,
      (MasterSheet!B:B=A432) *
      (MasterSheet!D:D=B432) *
      (MasterSheet!G:G=C432) *
      (MasterSheet!J:J&gt;0)
   )
)</f>
        <v>THSTI</v>
      </c>
      <c r="N432" s="6"/>
    </row>
    <row r="433" spans="1:14" x14ac:dyDescent="0.25">
      <c r="A433" s="6" t="str">
        <v>EED116333</v>
      </c>
      <c r="B433" s="7">
        <v>45831</v>
      </c>
      <c r="C433" s="6">
        <v>354515</v>
      </c>
      <c r="D433" s="6">
        <f>_xlfn.XLOOKUP(C433,MasterSheet!G:G,MasterSheet!E:E)</f>
        <v>153</v>
      </c>
      <c r="E433" s="55">
        <f>SUMIFS(MasterSheet!I:I, MasterSheet!B:B, A433, MasterSheet!D:D, B433, MasterSheet!G:G, C433)</f>
        <v>1</v>
      </c>
      <c r="F433" s="55">
        <f t="shared" si="18"/>
        <v>153</v>
      </c>
      <c r="G433" s="62">
        <f>SUMIFS(MasterSheet!J:J, MasterSheet!B:B, A433, MasterSheet!D:D, B433, MasterSheet!G:G, C433)</f>
        <v>1</v>
      </c>
      <c r="H433" s="62">
        <f t="shared" si="19"/>
        <v>153</v>
      </c>
      <c r="I433" s="64">
        <f>SUMIFS(MasterSheet!K:K, MasterSheet!B:B, A433, MasterSheet!D:D, B433, MasterSheet!G:G, C433)</f>
        <v>0</v>
      </c>
      <c r="J433" s="64">
        <f t="shared" si="20"/>
        <v>0</v>
      </c>
      <c r="K433" s="6" t="str">
        <f>VLOOKUP(C433,MasterSheet!G:T,14,)</f>
        <v>BioLegend</v>
      </c>
      <c r="L433" s="6" t="str">
        <f>VLOOKUP(K433,Sheet1!A:C,3,)</f>
        <v>DOLLAR</v>
      </c>
      <c r="M433" s="6" t="str" cm="1">
        <f t="array" ref="M433">_xlfn.TEXTJOIN(", ", TRUE,
   _xlfn._xlws.FILTER(MasterSheet!O:O,
      (MasterSheet!B:B=A433) *
      (MasterSheet!D:D=B433) *
      (MasterSheet!G:G=C433) *
      (MasterSheet!J:J&gt;0)
   )
)</f>
        <v>BIOGENE SCIENTIFIC</v>
      </c>
      <c r="N433" s="6"/>
    </row>
    <row r="434" spans="1:14" x14ac:dyDescent="0.25">
      <c r="A434" s="6" t="str">
        <v>EED116333</v>
      </c>
      <c r="B434" s="7">
        <v>45831</v>
      </c>
      <c r="C434" s="6">
        <v>362508</v>
      </c>
      <c r="D434" s="6">
        <f>_xlfn.XLOOKUP(C434,MasterSheet!G:G,MasterSheet!E:E)</f>
        <v>5</v>
      </c>
      <c r="E434" s="55">
        <f>SUMIFS(MasterSheet!I:I, MasterSheet!B:B, A434, MasterSheet!D:D, B434, MasterSheet!G:G, C434)</f>
        <v>1</v>
      </c>
      <c r="F434" s="55">
        <f t="shared" si="18"/>
        <v>5</v>
      </c>
      <c r="G434" s="62">
        <f>SUMIFS(MasterSheet!J:J, MasterSheet!B:B, A434, MasterSheet!D:D, B434, MasterSheet!G:G, C434)</f>
        <v>1</v>
      </c>
      <c r="H434" s="62">
        <f t="shared" si="19"/>
        <v>5</v>
      </c>
      <c r="I434" s="64">
        <f>SUMIFS(MasterSheet!K:K, MasterSheet!B:B, A434, MasterSheet!D:D, B434, MasterSheet!G:G, C434)</f>
        <v>0</v>
      </c>
      <c r="J434" s="64">
        <f t="shared" si="20"/>
        <v>0</v>
      </c>
      <c r="K434" s="6" t="str">
        <f>VLOOKUP(C434,MasterSheet!G:T,14,)</f>
        <v>BioLegend</v>
      </c>
      <c r="L434" s="6" t="str">
        <f>VLOOKUP(K434,Sheet1!A:C,3,)</f>
        <v>DOLLAR</v>
      </c>
      <c r="M434" s="6" t="str" cm="1">
        <f t="array" ref="M434">_xlfn.TEXTJOIN(", ", TRUE,
   _xlfn._xlws.FILTER(MasterSheet!O:O,
      (MasterSheet!B:B=A434) *
      (MasterSheet!D:D=B434) *
      (MasterSheet!G:G=C434) *
      (MasterSheet!J:J&gt;0)
   )
)</f>
        <v>ZYDUS</v>
      </c>
      <c r="N434" s="6"/>
    </row>
    <row r="435" spans="1:14" x14ac:dyDescent="0.25">
      <c r="A435" s="6" t="str">
        <v>EED116333</v>
      </c>
      <c r="B435" s="7">
        <v>45831</v>
      </c>
      <c r="C435" s="6">
        <v>362510</v>
      </c>
      <c r="D435" s="6">
        <f>_xlfn.XLOOKUP(C435,MasterSheet!G:G,MasterSheet!E:E)</f>
        <v>180</v>
      </c>
      <c r="E435" s="55">
        <f>SUMIFS(MasterSheet!I:I, MasterSheet!B:B, A435, MasterSheet!D:D, B435, MasterSheet!G:G, C435)</f>
        <v>1</v>
      </c>
      <c r="F435" s="55">
        <f t="shared" si="18"/>
        <v>180</v>
      </c>
      <c r="G435" s="62">
        <f>SUMIFS(MasterSheet!J:J, MasterSheet!B:B, A435, MasterSheet!D:D, B435, MasterSheet!G:G, C435)</f>
        <v>1</v>
      </c>
      <c r="H435" s="62">
        <f t="shared" si="19"/>
        <v>180</v>
      </c>
      <c r="I435" s="64">
        <f>SUMIFS(MasterSheet!K:K, MasterSheet!B:B, A435, MasterSheet!D:D, B435, MasterSheet!G:G, C435)</f>
        <v>0</v>
      </c>
      <c r="J435" s="64">
        <f t="shared" si="20"/>
        <v>0</v>
      </c>
      <c r="K435" s="6" t="str">
        <f>VLOOKUP(C435,MasterSheet!G:T,14,)</f>
        <v>BioLegend</v>
      </c>
      <c r="L435" s="6" t="str">
        <f>VLOOKUP(K435,Sheet1!A:C,3,)</f>
        <v>DOLLAR</v>
      </c>
      <c r="M435" s="6" t="str" cm="1">
        <f t="array" ref="M435">_xlfn.TEXTJOIN(", ", TRUE,
   _xlfn._xlws.FILTER(MasterSheet!O:O,
      (MasterSheet!B:B=A435) *
      (MasterSheet!D:D=B435) *
      (MasterSheet!G:G=C435) *
      (MasterSheet!J:J&gt;0)
   )
)</f>
        <v>Micro Vapi</v>
      </c>
      <c r="N435" s="6"/>
    </row>
    <row r="436" spans="1:14" x14ac:dyDescent="0.25">
      <c r="A436" s="6" t="str">
        <v>EED116333</v>
      </c>
      <c r="B436" s="7">
        <v>45831</v>
      </c>
      <c r="C436" s="6">
        <v>362564</v>
      </c>
      <c r="D436" s="6">
        <f>_xlfn.XLOOKUP(C436,MasterSheet!G:G,MasterSheet!E:E)</f>
        <v>186.6</v>
      </c>
      <c r="E436" s="55">
        <f>SUMIFS(MasterSheet!I:I, MasterSheet!B:B, A436, MasterSheet!D:D, B436, MasterSheet!G:G, C436)</f>
        <v>1</v>
      </c>
      <c r="F436" s="55">
        <f t="shared" si="18"/>
        <v>186.6</v>
      </c>
      <c r="G436" s="62">
        <f>SUMIFS(MasterSheet!J:J, MasterSheet!B:B, A436, MasterSheet!D:D, B436, MasterSheet!G:G, C436)</f>
        <v>1</v>
      </c>
      <c r="H436" s="62">
        <f t="shared" si="19"/>
        <v>186.6</v>
      </c>
      <c r="I436" s="64">
        <f>SUMIFS(MasterSheet!K:K, MasterSheet!B:B, A436, MasterSheet!D:D, B436, MasterSheet!G:G, C436)</f>
        <v>0</v>
      </c>
      <c r="J436" s="64">
        <f t="shared" si="20"/>
        <v>0</v>
      </c>
      <c r="K436" s="6" t="str">
        <f>VLOOKUP(C436,MasterSheet!G:T,14,)</f>
        <v>BioLegend</v>
      </c>
      <c r="L436" s="6" t="str">
        <f>VLOOKUP(K436,Sheet1!A:C,3,)</f>
        <v>DOLLAR</v>
      </c>
      <c r="M436" s="6" t="str" cm="1">
        <f t="array" ref="M436">_xlfn.TEXTJOIN(", ", TRUE,
   _xlfn._xlws.FILTER(MasterSheet!O:O,
      (MasterSheet!B:B=A436) *
      (MasterSheet!D:D=B436) *
      (MasterSheet!G:G=C436) *
      (MasterSheet!J:J&gt;0)
   )
)</f>
        <v>ACTREC</v>
      </c>
      <c r="N436" s="6"/>
    </row>
    <row r="437" spans="1:14" x14ac:dyDescent="0.25">
      <c r="A437" s="6" t="str">
        <v>EED116333</v>
      </c>
      <c r="B437" s="7">
        <v>45831</v>
      </c>
      <c r="C437" s="6">
        <v>364804</v>
      </c>
      <c r="D437" s="6">
        <f>_xlfn.XLOOKUP(C437,MasterSheet!G:G,MasterSheet!E:E)</f>
        <v>213</v>
      </c>
      <c r="E437" s="55">
        <f>SUMIFS(MasterSheet!I:I, MasterSheet!B:B, A437, MasterSheet!D:D, B437, MasterSheet!G:G, C437)</f>
        <v>1</v>
      </c>
      <c r="F437" s="55">
        <f t="shared" si="18"/>
        <v>213</v>
      </c>
      <c r="G437" s="62">
        <f>SUMIFS(MasterSheet!J:J, MasterSheet!B:B, A437, MasterSheet!D:D, B437, MasterSheet!G:G, C437)</f>
        <v>1</v>
      </c>
      <c r="H437" s="62">
        <f t="shared" si="19"/>
        <v>213</v>
      </c>
      <c r="I437" s="64">
        <f>SUMIFS(MasterSheet!K:K, MasterSheet!B:B, A437, MasterSheet!D:D, B437, MasterSheet!G:G, C437)</f>
        <v>0</v>
      </c>
      <c r="J437" s="64">
        <f t="shared" si="20"/>
        <v>0</v>
      </c>
      <c r="K437" s="6" t="str">
        <f>VLOOKUP(C437,MasterSheet!G:T,14,)</f>
        <v>BioLegend</v>
      </c>
      <c r="L437" s="6" t="str">
        <f>VLOOKUP(K437,Sheet1!A:C,3,)</f>
        <v>DOLLAR</v>
      </c>
      <c r="M437" s="6" t="str" cm="1">
        <f t="array" ref="M437">_xlfn.TEXTJOIN(", ", TRUE,
   _xlfn._xlws.FILTER(MasterSheet!O:O,
      (MasterSheet!B:B=A437) *
      (MasterSheet!D:D=B437) *
      (MasterSheet!G:G=C437) *
      (MasterSheet!J:J&gt;0)
   )
)</f>
        <v>THSTI</v>
      </c>
      <c r="N437" s="6"/>
    </row>
    <row r="438" spans="1:14" x14ac:dyDescent="0.25">
      <c r="A438" s="6" t="str">
        <v>EED116333</v>
      </c>
      <c r="B438" s="7">
        <v>45831</v>
      </c>
      <c r="C438" s="6">
        <v>369324</v>
      </c>
      <c r="D438" s="6">
        <f>_xlfn.XLOOKUP(C438,MasterSheet!G:G,MasterSheet!E:E)</f>
        <v>309.75</v>
      </c>
      <c r="E438" s="55">
        <f>SUMIFS(MasterSheet!I:I, MasterSheet!B:B, A438, MasterSheet!D:D, B438, MasterSheet!G:G, C438)</f>
        <v>1</v>
      </c>
      <c r="F438" s="55">
        <f t="shared" si="18"/>
        <v>309.75</v>
      </c>
      <c r="G438" s="62">
        <f>SUMIFS(MasterSheet!J:J, MasterSheet!B:B, A438, MasterSheet!D:D, B438, MasterSheet!G:G, C438)</f>
        <v>1</v>
      </c>
      <c r="H438" s="62">
        <f t="shared" si="19"/>
        <v>309.75</v>
      </c>
      <c r="I438" s="64">
        <f>SUMIFS(MasterSheet!K:K, MasterSheet!B:B, A438, MasterSheet!D:D, B438, MasterSheet!G:G, C438)</f>
        <v>0</v>
      </c>
      <c r="J438" s="64">
        <f t="shared" si="20"/>
        <v>0</v>
      </c>
      <c r="K438" s="6" t="str">
        <f>VLOOKUP(C438,MasterSheet!G:T,14,)</f>
        <v>BioLegend</v>
      </c>
      <c r="L438" s="6" t="str">
        <f>VLOOKUP(K438,Sheet1!A:C,3,)</f>
        <v>DOLLAR</v>
      </c>
      <c r="M438" s="6" t="str" cm="1">
        <f t="array" ref="M438">_xlfn.TEXTJOIN(", ", TRUE,
   _xlfn._xlws.FILTER(MasterSheet!O:O,
      (MasterSheet!B:B=A438) *
      (MasterSheet!D:D=B438) *
      (MasterSheet!G:G=C438) *
      (MasterSheet!J:J&gt;0)
   )
)</f>
        <v>THSTI</v>
      </c>
      <c r="N438" s="6"/>
    </row>
    <row r="439" spans="1:14" x14ac:dyDescent="0.25">
      <c r="A439" s="6" t="str">
        <v>EED116333</v>
      </c>
      <c r="B439" s="7">
        <v>45831</v>
      </c>
      <c r="C439" s="6">
        <v>392414</v>
      </c>
      <c r="D439" s="6">
        <f>_xlfn.XLOOKUP(C439,MasterSheet!G:G,MasterSheet!E:E)</f>
        <v>148.19999999999999</v>
      </c>
      <c r="E439" s="55">
        <f>SUMIFS(MasterSheet!I:I, MasterSheet!B:B, A439, MasterSheet!D:D, B439, MasterSheet!G:G, C439)</f>
        <v>1</v>
      </c>
      <c r="F439" s="55">
        <f t="shared" si="18"/>
        <v>148.19999999999999</v>
      </c>
      <c r="G439" s="62">
        <f>SUMIFS(MasterSheet!J:J, MasterSheet!B:B, A439, MasterSheet!D:D, B439, MasterSheet!G:G, C439)</f>
        <v>1</v>
      </c>
      <c r="H439" s="62">
        <f t="shared" si="19"/>
        <v>148.19999999999999</v>
      </c>
      <c r="I439" s="64">
        <f>SUMIFS(MasterSheet!K:K, MasterSheet!B:B, A439, MasterSheet!D:D, B439, MasterSheet!G:G, C439)</f>
        <v>0</v>
      </c>
      <c r="J439" s="64">
        <f t="shared" si="20"/>
        <v>0</v>
      </c>
      <c r="K439" s="6" t="str">
        <f>VLOOKUP(C439,MasterSheet!G:T,14,)</f>
        <v>BioLegend</v>
      </c>
      <c r="L439" s="6" t="str">
        <f>VLOOKUP(K439,Sheet1!A:C,3,)</f>
        <v>DOLLAR</v>
      </c>
      <c r="M439" s="6" t="str" cm="1">
        <f t="array" ref="M439">_xlfn.TEXTJOIN(", ", TRUE,
   _xlfn._xlws.FILTER(MasterSheet!O:O,
      (MasterSheet!B:B=A439) *
      (MasterSheet!D:D=B439) *
      (MasterSheet!G:G=C439) *
      (MasterSheet!J:J&gt;0)
   )
)</f>
        <v>THSTI</v>
      </c>
      <c r="N439" s="6"/>
    </row>
    <row r="440" spans="1:14" x14ac:dyDescent="0.25">
      <c r="A440" s="6" t="str">
        <v>EED116333</v>
      </c>
      <c r="B440" s="7">
        <v>45831</v>
      </c>
      <c r="C440" s="6">
        <v>402422</v>
      </c>
      <c r="D440" s="6">
        <f>_xlfn.XLOOKUP(C440,MasterSheet!G:G,MasterSheet!E:E)</f>
        <v>137.4</v>
      </c>
      <c r="E440" s="55">
        <f>SUMIFS(MasterSheet!I:I, MasterSheet!B:B, A440, MasterSheet!D:D, B440, MasterSheet!G:G, C440)</f>
        <v>1</v>
      </c>
      <c r="F440" s="55">
        <f t="shared" si="18"/>
        <v>137.4</v>
      </c>
      <c r="G440" s="62">
        <f>SUMIFS(MasterSheet!J:J, MasterSheet!B:B, A440, MasterSheet!D:D, B440, MasterSheet!G:G, C440)</f>
        <v>1</v>
      </c>
      <c r="H440" s="62">
        <f t="shared" si="19"/>
        <v>137.4</v>
      </c>
      <c r="I440" s="64">
        <f>SUMIFS(MasterSheet!K:K, MasterSheet!B:B, A440, MasterSheet!D:D, B440, MasterSheet!G:G, C440)</f>
        <v>0</v>
      </c>
      <c r="J440" s="64">
        <f t="shared" si="20"/>
        <v>0</v>
      </c>
      <c r="K440" s="6" t="str">
        <f>VLOOKUP(C440,MasterSheet!G:T,14,)</f>
        <v>BioLegend</v>
      </c>
      <c r="L440" s="6" t="str">
        <f>VLOOKUP(K440,Sheet1!A:C,3,)</f>
        <v>DOLLAR</v>
      </c>
      <c r="M440" s="6" t="str" cm="1">
        <f t="array" ref="M440">_xlfn.TEXTJOIN(", ", TRUE,
   _xlfn._xlws.FILTER(MasterSheet!O:O,
      (MasterSheet!B:B=A440) *
      (MasterSheet!D:D=B440) *
      (MasterSheet!G:G=C440) *
      (MasterSheet!J:J&gt;0)
   )
)</f>
        <v>Aurigine Service</v>
      </c>
      <c r="N440" s="6"/>
    </row>
    <row r="441" spans="1:14" x14ac:dyDescent="0.25">
      <c r="A441" s="6" t="str">
        <v>EED116333</v>
      </c>
      <c r="B441" s="7">
        <v>45831</v>
      </c>
      <c r="C441" s="6">
        <v>405201</v>
      </c>
      <c r="D441" s="6">
        <f>_xlfn.XLOOKUP(C441,MasterSheet!G:G,MasterSheet!E:E)</f>
        <v>29.4</v>
      </c>
      <c r="E441" s="55">
        <f>SUMIFS(MasterSheet!I:I, MasterSheet!B:B, A441, MasterSheet!D:D, B441, MasterSheet!G:G, C441)</f>
        <v>2</v>
      </c>
      <c r="F441" s="55">
        <f t="shared" si="18"/>
        <v>58.8</v>
      </c>
      <c r="G441" s="62">
        <f>SUMIFS(MasterSheet!J:J, MasterSheet!B:B, A441, MasterSheet!D:D, B441, MasterSheet!G:G, C441)</f>
        <v>2</v>
      </c>
      <c r="H441" s="62">
        <f t="shared" si="19"/>
        <v>58.8</v>
      </c>
      <c r="I441" s="64">
        <f>SUMIFS(MasterSheet!K:K, MasterSheet!B:B, A441, MasterSheet!D:D, B441, MasterSheet!G:G, C441)</f>
        <v>0</v>
      </c>
      <c r="J441" s="64">
        <f t="shared" si="20"/>
        <v>0</v>
      </c>
      <c r="K441" s="6" t="str">
        <f>VLOOKUP(C441,MasterSheet!G:T,14,)</f>
        <v>BioLegend</v>
      </c>
      <c r="L441" s="6" t="str">
        <f>VLOOKUP(K441,Sheet1!A:C,3,)</f>
        <v>DOLLAR</v>
      </c>
      <c r="M441" s="6" t="str" cm="1">
        <f t="array" ref="M441">_xlfn.TEXTJOIN(", ", TRUE,
   _xlfn._xlws.FILTER(MasterSheet!O:O,
      (MasterSheet!B:B=A441) *
      (MasterSheet!D:D=B441) *
      (MasterSheet!G:G=C441) *
      (MasterSheet!J:J&gt;0)
   )
)</f>
        <v>DR. LAL</v>
      </c>
      <c r="N441" s="6"/>
    </row>
    <row r="442" spans="1:14" x14ac:dyDescent="0.25">
      <c r="A442" s="6" t="str">
        <v>EED116333</v>
      </c>
      <c r="B442" s="7">
        <v>45831</v>
      </c>
      <c r="C442" s="6">
        <v>405207</v>
      </c>
      <c r="D442" s="6">
        <f>_xlfn.XLOOKUP(C442,MasterSheet!G:G,MasterSheet!E:E)</f>
        <v>71.400000000000006</v>
      </c>
      <c r="E442" s="55">
        <f>SUMIFS(MasterSheet!I:I, MasterSheet!B:B, A442, MasterSheet!D:D, B442, MasterSheet!G:G, C442)</f>
        <v>1</v>
      </c>
      <c r="F442" s="55">
        <f t="shared" si="18"/>
        <v>71.400000000000006</v>
      </c>
      <c r="G442" s="62">
        <f>SUMIFS(MasterSheet!J:J, MasterSheet!B:B, A442, MasterSheet!D:D, B442, MasterSheet!G:G, C442)</f>
        <v>1</v>
      </c>
      <c r="H442" s="62">
        <f t="shared" si="19"/>
        <v>71.400000000000006</v>
      </c>
      <c r="I442" s="64">
        <f>SUMIFS(MasterSheet!K:K, MasterSheet!B:B, A442, MasterSheet!D:D, B442, MasterSheet!G:G, C442)</f>
        <v>0</v>
      </c>
      <c r="J442" s="64">
        <f t="shared" si="20"/>
        <v>0</v>
      </c>
      <c r="K442" s="6" t="str">
        <f>VLOOKUP(C442,MasterSheet!G:T,14,)</f>
        <v>BioLegend</v>
      </c>
      <c r="L442" s="6" t="str">
        <f>VLOOKUP(K442,Sheet1!A:C,3,)</f>
        <v>DOLLAR</v>
      </c>
      <c r="M442" s="6" t="str" cm="1">
        <f t="array" ref="M442">_xlfn.TEXTJOIN(", ", TRUE,
   _xlfn._xlws.FILTER(MasterSheet!O:O,
      (MasterSheet!B:B=A442) *
      (MasterSheet!D:D=B442) *
      (MasterSheet!G:G=C442) *
      (MasterSheet!J:J&gt;0)
   )
)</f>
        <v>HELIX</v>
      </c>
      <c r="N442" s="6"/>
    </row>
    <row r="443" spans="1:14" x14ac:dyDescent="0.25">
      <c r="A443" s="6" t="str">
        <v>EED116333</v>
      </c>
      <c r="B443" s="7">
        <v>45831</v>
      </c>
      <c r="C443" s="6">
        <v>420404</v>
      </c>
      <c r="D443" s="6">
        <f>_xlfn.XLOOKUP(C443,MasterSheet!G:G,MasterSheet!E:E)</f>
        <v>35.4</v>
      </c>
      <c r="E443" s="55">
        <f>SUMIFS(MasterSheet!I:I, MasterSheet!B:B, A443, MasterSheet!D:D, B443, MasterSheet!G:G, C443)</f>
        <v>5</v>
      </c>
      <c r="F443" s="55">
        <f t="shared" si="18"/>
        <v>177</v>
      </c>
      <c r="G443" s="62">
        <f>SUMIFS(MasterSheet!J:J, MasterSheet!B:B, A443, MasterSheet!D:D, B443, MasterSheet!G:G, C443)</f>
        <v>5</v>
      </c>
      <c r="H443" s="62">
        <f t="shared" si="19"/>
        <v>177</v>
      </c>
      <c r="I443" s="64">
        <f>SUMIFS(MasterSheet!K:K, MasterSheet!B:B, A443, MasterSheet!D:D, B443, MasterSheet!G:G, C443)</f>
        <v>0</v>
      </c>
      <c r="J443" s="64">
        <f t="shared" si="20"/>
        <v>0</v>
      </c>
      <c r="K443" s="6" t="str">
        <f>VLOOKUP(C443,MasterSheet!G:T,14,)</f>
        <v>BioLegend</v>
      </c>
      <c r="L443" s="6" t="str">
        <f>VLOOKUP(K443,Sheet1!A:C,3,)</f>
        <v>DOLLAR</v>
      </c>
      <c r="M443" s="6" t="str" cm="1">
        <f t="array" ref="M443">_xlfn.TEXTJOIN(", ", TRUE,
   _xlfn._xlws.FILTER(MasterSheet!O:O,
      (MasterSheet!B:B=A443) *
      (MasterSheet!D:D=B443) *
      (MasterSheet!G:G=C443) *
      (MasterSheet!J:J&gt;0)
   )
)</f>
        <v>THSTI, HELIX</v>
      </c>
      <c r="N443" s="6"/>
    </row>
    <row r="444" spans="1:14" x14ac:dyDescent="0.25">
      <c r="A444" s="6" t="str">
        <v>EED116333</v>
      </c>
      <c r="B444" s="7">
        <v>45831</v>
      </c>
      <c r="C444" s="6">
        <v>421101</v>
      </c>
      <c r="D444" s="6">
        <f>_xlfn.XLOOKUP(C444,MasterSheet!G:G,MasterSheet!E:E)</f>
        <v>25.2</v>
      </c>
      <c r="E444" s="55">
        <f>SUMIFS(MasterSheet!I:I, MasterSheet!B:B, A444, MasterSheet!D:D, B444, MasterSheet!G:G, C444)</f>
        <v>1</v>
      </c>
      <c r="F444" s="55">
        <f t="shared" si="18"/>
        <v>25.2</v>
      </c>
      <c r="G444" s="62">
        <f>SUMIFS(MasterSheet!J:J, MasterSheet!B:B, A444, MasterSheet!D:D, B444, MasterSheet!G:G, C444)</f>
        <v>1</v>
      </c>
      <c r="H444" s="62">
        <f t="shared" si="19"/>
        <v>25.2</v>
      </c>
      <c r="I444" s="64">
        <f>SUMIFS(MasterSheet!K:K, MasterSheet!B:B, A444, MasterSheet!D:D, B444, MasterSheet!G:G, C444)</f>
        <v>0</v>
      </c>
      <c r="J444" s="64">
        <f t="shared" si="20"/>
        <v>0</v>
      </c>
      <c r="K444" s="6" t="str">
        <f>VLOOKUP(C444,MasterSheet!G:T,14,)</f>
        <v>BioLegend</v>
      </c>
      <c r="L444" s="6" t="str">
        <f>VLOOKUP(K444,Sheet1!A:C,3,)</f>
        <v>DOLLAR</v>
      </c>
      <c r="M444" s="6" t="str" cm="1">
        <f t="array" ref="M444">_xlfn.TEXTJOIN(", ", TRUE,
   _xlfn._xlws.FILTER(MasterSheet!O:O,
      (MasterSheet!B:B=A444) *
      (MasterSheet!D:D=B444) *
      (MasterSheet!G:G=C444) *
      (MasterSheet!J:J&gt;0)
   )
)</f>
        <v>SEEMA</v>
      </c>
      <c r="N444" s="6"/>
    </row>
    <row r="445" spans="1:14" x14ac:dyDescent="0.25">
      <c r="A445" s="6" t="str">
        <v>EED116333</v>
      </c>
      <c r="B445" s="7">
        <v>45831</v>
      </c>
      <c r="C445" s="6">
        <v>422301</v>
      </c>
      <c r="D445" s="6">
        <f>_xlfn.XLOOKUP(C445,MasterSheet!G:G,MasterSheet!E:E)</f>
        <v>70.7</v>
      </c>
      <c r="E445" s="55">
        <f>SUMIFS(MasterSheet!I:I, MasterSheet!B:B, A445, MasterSheet!D:D, B445, MasterSheet!G:G, C445)</f>
        <v>7</v>
      </c>
      <c r="F445" s="55">
        <f t="shared" si="18"/>
        <v>494.90000000000003</v>
      </c>
      <c r="G445" s="62">
        <f>SUMIFS(MasterSheet!J:J, MasterSheet!B:B, A445, MasterSheet!D:D, B445, MasterSheet!G:G, C445)</f>
        <v>7</v>
      </c>
      <c r="H445" s="62">
        <f t="shared" si="19"/>
        <v>494.90000000000003</v>
      </c>
      <c r="I445" s="64">
        <f>SUMIFS(MasterSheet!K:K, MasterSheet!B:B, A445, MasterSheet!D:D, B445, MasterSheet!G:G, C445)</f>
        <v>0</v>
      </c>
      <c r="J445" s="64">
        <f t="shared" si="20"/>
        <v>0</v>
      </c>
      <c r="K445" s="6" t="str">
        <f>VLOOKUP(C445,MasterSheet!G:T,14,)</f>
        <v>BioLegend</v>
      </c>
      <c r="L445" s="6" t="str">
        <f>VLOOKUP(K445,Sheet1!A:C,3,)</f>
        <v>DOLLAR</v>
      </c>
      <c r="M445" s="6" t="str" cm="1">
        <f t="array" ref="M445">_xlfn.TEXTJOIN(", ", TRUE,
   _xlfn._xlws.FILTER(MasterSheet!O:O,
      (MasterSheet!B:B=A445) *
      (MasterSheet!D:D=B445) *
      (MasterSheet!G:G=C445) *
      (MasterSheet!J:J&gt;0)
   )
)</f>
        <v>Aurigine Service, HELIX</v>
      </c>
      <c r="N445" s="6"/>
    </row>
    <row r="446" spans="1:14" x14ac:dyDescent="0.25">
      <c r="A446" s="6" t="str">
        <v>EED116333</v>
      </c>
      <c r="B446" s="7">
        <v>45831</v>
      </c>
      <c r="C446" s="6">
        <v>422302</v>
      </c>
      <c r="D446" s="6">
        <f>_xlfn.XLOOKUP(C446,MasterSheet!G:G,MasterSheet!E:E)</f>
        <v>160.30000000000001</v>
      </c>
      <c r="E446" s="55">
        <f>SUMIFS(MasterSheet!I:I, MasterSheet!B:B, A446, MasterSheet!D:D, B446, MasterSheet!G:G, C446)</f>
        <v>1</v>
      </c>
      <c r="F446" s="55">
        <f t="shared" si="18"/>
        <v>160.30000000000001</v>
      </c>
      <c r="G446" s="62">
        <f>SUMIFS(MasterSheet!J:J, MasterSheet!B:B, A446, MasterSheet!D:D, B446, MasterSheet!G:G, C446)</f>
        <v>1</v>
      </c>
      <c r="H446" s="62">
        <f t="shared" si="19"/>
        <v>160.30000000000001</v>
      </c>
      <c r="I446" s="64">
        <f>SUMIFS(MasterSheet!K:K, MasterSheet!B:B, A446, MasterSheet!D:D, B446, MasterSheet!G:G, C446)</f>
        <v>0</v>
      </c>
      <c r="J446" s="64">
        <f t="shared" si="20"/>
        <v>0</v>
      </c>
      <c r="K446" s="6" t="str">
        <f>VLOOKUP(C446,MasterSheet!G:T,14,)</f>
        <v>BioLegend</v>
      </c>
      <c r="L446" s="6" t="str">
        <f>VLOOKUP(K446,Sheet1!A:C,3,)</f>
        <v>DOLLAR</v>
      </c>
      <c r="M446" s="6" t="str" cm="1">
        <f t="array" ref="M446">_xlfn.TEXTJOIN(", ", TRUE,
   _xlfn._xlws.FILTER(MasterSheet!O:O,
      (MasterSheet!B:B=A446) *
      (MasterSheet!D:D=B446) *
      (MasterSheet!G:G=C446) *
      (MasterSheet!J:J&gt;0)
   )
)</f>
        <v>HELIX</v>
      </c>
      <c r="N446" s="6"/>
    </row>
    <row r="447" spans="1:14" x14ac:dyDescent="0.25">
      <c r="A447" s="6" t="str">
        <v>EED116333</v>
      </c>
      <c r="B447" s="7">
        <v>45831</v>
      </c>
      <c r="C447" s="6">
        <v>422304</v>
      </c>
      <c r="D447" s="6">
        <f>_xlfn.XLOOKUP(C447,MasterSheet!G:G,MasterSheet!E:E)</f>
        <v>237</v>
      </c>
      <c r="E447" s="55">
        <f>SUMIFS(MasterSheet!I:I, MasterSheet!B:B, A447, MasterSheet!D:D, B447, MasterSheet!G:G, C447)</f>
        <v>1</v>
      </c>
      <c r="F447" s="55">
        <f t="shared" si="18"/>
        <v>237</v>
      </c>
      <c r="G447" s="62">
        <f>SUMIFS(MasterSheet!J:J, MasterSheet!B:B, A447, MasterSheet!D:D, B447, MasterSheet!G:G, C447)</f>
        <v>1</v>
      </c>
      <c r="H447" s="62">
        <f t="shared" si="19"/>
        <v>237</v>
      </c>
      <c r="I447" s="64">
        <f>SUMIFS(MasterSheet!K:K, MasterSheet!B:B, A447, MasterSheet!D:D, B447, MasterSheet!G:G, C447)</f>
        <v>0</v>
      </c>
      <c r="J447" s="64">
        <f t="shared" si="20"/>
        <v>0</v>
      </c>
      <c r="K447" s="6" t="str">
        <f>VLOOKUP(C447,MasterSheet!G:T,14,)</f>
        <v>BioLegend</v>
      </c>
      <c r="L447" s="6" t="str">
        <f>VLOOKUP(K447,Sheet1!A:C,3,)</f>
        <v>DOLLAR</v>
      </c>
      <c r="M447" s="6" t="str" cm="1">
        <f t="array" ref="M447">_xlfn.TEXTJOIN(", ", TRUE,
   _xlfn._xlws.FILTER(MasterSheet!O:O,
      (MasterSheet!B:B=A447) *
      (MasterSheet!D:D=B447) *
      (MasterSheet!G:G=C447) *
      (MasterSheet!J:J&gt;0)
   )
)</f>
        <v>Aurigine Service</v>
      </c>
      <c r="N447" s="6"/>
    </row>
    <row r="448" spans="1:14" x14ac:dyDescent="0.25">
      <c r="A448" s="6" t="str">
        <v>EED116333</v>
      </c>
      <c r="B448" s="7">
        <v>45831</v>
      </c>
      <c r="C448" s="6">
        <v>423113</v>
      </c>
      <c r="D448" s="6">
        <f>_xlfn.XLOOKUP(C448,MasterSheet!G:G,MasterSheet!E:E)</f>
        <v>49.8</v>
      </c>
      <c r="E448" s="55">
        <f>SUMIFS(MasterSheet!I:I, MasterSheet!B:B, A448, MasterSheet!D:D, B448, MasterSheet!G:G, C448)</f>
        <v>1</v>
      </c>
      <c r="F448" s="55">
        <f t="shared" si="18"/>
        <v>49.8</v>
      </c>
      <c r="G448" s="62">
        <f>SUMIFS(MasterSheet!J:J, MasterSheet!B:B, A448, MasterSheet!D:D, B448, MasterSheet!G:G, C448)</f>
        <v>1</v>
      </c>
      <c r="H448" s="62">
        <f t="shared" si="19"/>
        <v>49.8</v>
      </c>
      <c r="I448" s="64">
        <f>SUMIFS(MasterSheet!K:K, MasterSheet!B:B, A448, MasterSheet!D:D, B448, MasterSheet!G:G, C448)</f>
        <v>0</v>
      </c>
      <c r="J448" s="64">
        <f t="shared" si="20"/>
        <v>0</v>
      </c>
      <c r="K448" s="6" t="str">
        <f>VLOOKUP(C448,MasterSheet!G:T,14,)</f>
        <v>BioLegend</v>
      </c>
      <c r="L448" s="6" t="str">
        <f>VLOOKUP(K448,Sheet1!A:C,3,)</f>
        <v>DOLLAR</v>
      </c>
      <c r="M448" s="6" t="str" cm="1">
        <f t="array" ref="M448">_xlfn.TEXTJOIN(", ", TRUE,
   _xlfn._xlws.FILTER(MasterSheet!O:O,
      (MasterSheet!B:B=A448) *
      (MasterSheet!D:D=B448) *
      (MasterSheet!G:G=C448) *
      (MasterSheet!J:J&gt;0)
   )
)</f>
        <v>IMTECH</v>
      </c>
      <c r="N448" s="6"/>
    </row>
    <row r="449" spans="1:14" x14ac:dyDescent="0.25">
      <c r="A449" s="6" t="str">
        <v>EED116333</v>
      </c>
      <c r="B449" s="7">
        <v>45831</v>
      </c>
      <c r="C449" s="6">
        <v>423601</v>
      </c>
      <c r="D449" s="6">
        <f>_xlfn.XLOOKUP(C449,MasterSheet!G:G,MasterSheet!E:E)</f>
        <v>46.2</v>
      </c>
      <c r="E449" s="55">
        <f>SUMIFS(MasterSheet!I:I, MasterSheet!B:B, A449, MasterSheet!D:D, B449, MasterSheet!G:G, C449)</f>
        <v>4</v>
      </c>
      <c r="F449" s="55">
        <f t="shared" si="18"/>
        <v>184.8</v>
      </c>
      <c r="G449" s="62">
        <f>SUMIFS(MasterSheet!J:J, MasterSheet!B:B, A449, MasterSheet!D:D, B449, MasterSheet!G:G, C449)</f>
        <v>4</v>
      </c>
      <c r="H449" s="62">
        <f t="shared" si="19"/>
        <v>184.8</v>
      </c>
      <c r="I449" s="64">
        <f>SUMIFS(MasterSheet!K:K, MasterSheet!B:B, A449, MasterSheet!D:D, B449, MasterSheet!G:G, C449)</f>
        <v>0</v>
      </c>
      <c r="J449" s="64">
        <f t="shared" si="20"/>
        <v>0</v>
      </c>
      <c r="K449" s="6" t="str">
        <f>VLOOKUP(C449,MasterSheet!G:T,14,)</f>
        <v>BioLegend</v>
      </c>
      <c r="L449" s="6" t="str">
        <f>VLOOKUP(K449,Sheet1!A:C,3,)</f>
        <v>DOLLAR</v>
      </c>
      <c r="M449" s="6" t="str" cm="1">
        <f t="array" ref="M449">_xlfn.TEXTJOIN(", ", TRUE,
   _xlfn._xlws.FILTER(MasterSheet!O:O,
      (MasterSheet!B:B=A449) *
      (MasterSheet!D:D=B449) *
      (MasterSheet!G:G=C449) *
      (MasterSheet!J:J&gt;0)
   )
)</f>
        <v>JUBILANT</v>
      </c>
      <c r="N449" s="6"/>
    </row>
    <row r="450" spans="1:14" x14ac:dyDescent="0.25">
      <c r="A450" s="6" t="str">
        <v>EED116333</v>
      </c>
      <c r="B450" s="7">
        <v>45831</v>
      </c>
      <c r="C450" s="6">
        <v>449507</v>
      </c>
      <c r="D450" s="6">
        <f>_xlfn.XLOOKUP(C450,MasterSheet!G:G,MasterSheet!E:E)</f>
        <v>458.5</v>
      </c>
      <c r="E450" s="55">
        <f>SUMIFS(MasterSheet!I:I, MasterSheet!B:B, A450, MasterSheet!D:D, B450, MasterSheet!G:G, C450)</f>
        <v>1</v>
      </c>
      <c r="F450" s="55">
        <f t="shared" si="18"/>
        <v>458.5</v>
      </c>
      <c r="G450" s="62">
        <f>SUMIFS(MasterSheet!J:J, MasterSheet!B:B, A450, MasterSheet!D:D, B450, MasterSheet!G:G, C450)</f>
        <v>1</v>
      </c>
      <c r="H450" s="62">
        <f t="shared" si="19"/>
        <v>458.5</v>
      </c>
      <c r="I450" s="64">
        <f>SUMIFS(MasterSheet!K:K, MasterSheet!B:B, A450, MasterSheet!D:D, B450, MasterSheet!G:G, C450)</f>
        <v>0</v>
      </c>
      <c r="J450" s="64">
        <f t="shared" si="20"/>
        <v>0</v>
      </c>
      <c r="K450" s="6" t="str">
        <f>VLOOKUP(C450,MasterSheet!G:T,14,)</f>
        <v>BioLegend</v>
      </c>
      <c r="L450" s="6" t="str">
        <f>VLOOKUP(K450,Sheet1!A:C,3,)</f>
        <v>DOLLAR</v>
      </c>
      <c r="M450" s="6" t="str" cm="1">
        <f t="array" ref="M450">_xlfn.TEXTJOIN(", ", TRUE,
   _xlfn._xlws.FILTER(MasterSheet!O:O,
      (MasterSheet!B:B=A450) *
      (MasterSheet!D:D=B450) *
      (MasterSheet!G:G=C450) *
      (MasterSheet!J:J&gt;0)
   )
)</f>
        <v>ACTREC</v>
      </c>
      <c r="N450" s="6"/>
    </row>
    <row r="451" spans="1:14" x14ac:dyDescent="0.25">
      <c r="A451" s="6" t="str">
        <v>EED116333</v>
      </c>
      <c r="B451" s="7">
        <v>45831</v>
      </c>
      <c r="C451" s="6">
        <v>480058</v>
      </c>
      <c r="D451" s="6">
        <f>_xlfn.XLOOKUP(C451,MasterSheet!G:G,MasterSheet!E:E)</f>
        <v>490.5</v>
      </c>
      <c r="E451" s="55">
        <f>SUMIFS(MasterSheet!I:I, MasterSheet!B:B, A451, MasterSheet!D:D, B451, MasterSheet!G:G, C451)</f>
        <v>1</v>
      </c>
      <c r="F451" s="55">
        <f t="shared" ref="F451:F514" si="21">D451*E451</f>
        <v>490.5</v>
      </c>
      <c r="G451" s="62">
        <f>SUMIFS(MasterSheet!J:J, MasterSheet!B:B, A451, MasterSheet!D:D, B451, MasterSheet!G:G, C451)</f>
        <v>1</v>
      </c>
      <c r="H451" s="62">
        <f t="shared" ref="H451:H514" si="22">G451*D451</f>
        <v>490.5</v>
      </c>
      <c r="I451" s="64">
        <f>SUMIFS(MasterSheet!K:K, MasterSheet!B:B, A451, MasterSheet!D:D, B451, MasterSheet!G:G, C451)</f>
        <v>0</v>
      </c>
      <c r="J451" s="64">
        <f t="shared" ref="J451:J514" si="23">I451*D451</f>
        <v>0</v>
      </c>
      <c r="K451" s="6" t="str">
        <f>VLOOKUP(C451,MasterSheet!G:T,14,)</f>
        <v>BioLegend</v>
      </c>
      <c r="L451" s="6" t="str">
        <f>VLOOKUP(K451,Sheet1!A:C,3,)</f>
        <v>DOLLAR</v>
      </c>
      <c r="M451" s="6" t="str" cm="1">
        <f t="array" ref="M451">_xlfn.TEXTJOIN(", ", TRUE,
   _xlfn._xlws.FILTER(MasterSheet!O:O,
      (MasterSheet!B:B=A451) *
      (MasterSheet!D:D=B451) *
      (MasterSheet!G:G=C451) *
      (MasterSheet!J:J&gt;0)
   )
)</f>
        <v>MANIPAL</v>
      </c>
      <c r="N451" s="6"/>
    </row>
    <row r="452" spans="1:14" x14ac:dyDescent="0.25">
      <c r="A452" s="6" t="str">
        <v>EED116333</v>
      </c>
      <c r="B452" s="7">
        <v>45831</v>
      </c>
      <c r="C452" s="6">
        <v>501118</v>
      </c>
      <c r="D452" s="6">
        <f>_xlfn.XLOOKUP(C452,MasterSheet!G:G,MasterSheet!E:E)</f>
        <v>208.2</v>
      </c>
      <c r="E452" s="55">
        <f>SUMIFS(MasterSheet!I:I, MasterSheet!B:B, A452, MasterSheet!D:D, B452, MasterSheet!G:G, C452)</f>
        <v>1</v>
      </c>
      <c r="F452" s="55">
        <f t="shared" si="21"/>
        <v>208.2</v>
      </c>
      <c r="G452" s="62">
        <f>SUMIFS(MasterSheet!J:J, MasterSheet!B:B, A452, MasterSheet!D:D, B452, MasterSheet!G:G, C452)</f>
        <v>1</v>
      </c>
      <c r="H452" s="62">
        <f t="shared" si="22"/>
        <v>208.2</v>
      </c>
      <c r="I452" s="64">
        <f>SUMIFS(MasterSheet!K:K, MasterSheet!B:B, A452, MasterSheet!D:D, B452, MasterSheet!G:G, C452)</f>
        <v>0</v>
      </c>
      <c r="J452" s="64">
        <f t="shared" si="23"/>
        <v>0</v>
      </c>
      <c r="K452" s="6" t="str">
        <f>VLOOKUP(C452,MasterSheet!G:T,14,)</f>
        <v>BioLegend</v>
      </c>
      <c r="L452" s="6" t="str">
        <f>VLOOKUP(K452,Sheet1!A:C,3,)</f>
        <v>DOLLAR</v>
      </c>
      <c r="M452" s="6" t="str" cm="1">
        <f t="array" ref="M452">_xlfn.TEXTJOIN(", ", TRUE,
   _xlfn._xlws.FILTER(MasterSheet!O:O,
      (MasterSheet!B:B=A452) *
      (MasterSheet!D:D=B452) *
      (MasterSheet!G:G=C452) *
      (MasterSheet!J:J&gt;0)
   )
)</f>
        <v>LABEX</v>
      </c>
      <c r="N452" s="6"/>
    </row>
    <row r="453" spans="1:14" x14ac:dyDescent="0.25">
      <c r="A453" s="6" t="str">
        <v>EED116333</v>
      </c>
      <c r="B453" s="7">
        <v>45831</v>
      </c>
      <c r="C453" s="6">
        <v>502510</v>
      </c>
      <c r="D453" s="6">
        <f>_xlfn.XLOOKUP(C453,MasterSheet!G:G,MasterSheet!E:E)</f>
        <v>99</v>
      </c>
      <c r="E453" s="55">
        <f>SUMIFS(MasterSheet!I:I, MasterSheet!B:B, A453, MasterSheet!D:D, B453, MasterSheet!G:G, C453)</f>
        <v>1</v>
      </c>
      <c r="F453" s="55">
        <f t="shared" si="21"/>
        <v>99</v>
      </c>
      <c r="G453" s="62">
        <f>SUMIFS(MasterSheet!J:J, MasterSheet!B:B, A453, MasterSheet!D:D, B453, MasterSheet!G:G, C453)</f>
        <v>1</v>
      </c>
      <c r="H453" s="62">
        <f t="shared" si="22"/>
        <v>99</v>
      </c>
      <c r="I453" s="64">
        <f>SUMIFS(MasterSheet!K:K, MasterSheet!B:B, A453, MasterSheet!D:D, B453, MasterSheet!G:G, C453)</f>
        <v>0</v>
      </c>
      <c r="J453" s="64">
        <f t="shared" si="23"/>
        <v>0</v>
      </c>
      <c r="K453" s="6" t="str">
        <f>VLOOKUP(C453,MasterSheet!G:T,14,)</f>
        <v>BioLegend</v>
      </c>
      <c r="L453" s="6" t="str">
        <f>VLOOKUP(K453,Sheet1!A:C,3,)</f>
        <v>DOLLAR</v>
      </c>
      <c r="M453" s="6" t="str" cm="1">
        <f t="array" ref="M453">_xlfn.TEXTJOIN(", ", TRUE,
   _xlfn._xlws.FILTER(MasterSheet!O:O,
      (MasterSheet!B:B=A453) *
      (MasterSheet!D:D=B453) *
      (MasterSheet!G:G=C453) *
      (MasterSheet!J:J&gt;0)
   )
)</f>
        <v>THSTI</v>
      </c>
      <c r="N453" s="6"/>
    </row>
    <row r="454" spans="1:14" x14ac:dyDescent="0.25">
      <c r="A454" s="6" t="str">
        <v>EED116333</v>
      </c>
      <c r="B454" s="7">
        <v>45831</v>
      </c>
      <c r="C454" s="6">
        <v>502912</v>
      </c>
      <c r="D454" s="6">
        <f>_xlfn.XLOOKUP(C454,MasterSheet!G:G,MasterSheet!E:E)</f>
        <v>167.4</v>
      </c>
      <c r="E454" s="55">
        <f>SUMIFS(MasterSheet!I:I, MasterSheet!B:B, A454, MasterSheet!D:D, B454, MasterSheet!G:G, C454)</f>
        <v>2</v>
      </c>
      <c r="F454" s="55">
        <f t="shared" si="21"/>
        <v>334.8</v>
      </c>
      <c r="G454" s="62">
        <f>SUMIFS(MasterSheet!J:J, MasterSheet!B:B, A454, MasterSheet!D:D, B454, MasterSheet!G:G, C454)</f>
        <v>2</v>
      </c>
      <c r="H454" s="62">
        <f t="shared" si="22"/>
        <v>334.8</v>
      </c>
      <c r="I454" s="64">
        <f>SUMIFS(MasterSheet!K:K, MasterSheet!B:B, A454, MasterSheet!D:D, B454, MasterSheet!G:G, C454)</f>
        <v>0</v>
      </c>
      <c r="J454" s="64">
        <f t="shared" si="23"/>
        <v>0</v>
      </c>
      <c r="K454" s="6" t="str">
        <f>VLOOKUP(C454,MasterSheet!G:T,14,)</f>
        <v>BioLegend</v>
      </c>
      <c r="L454" s="6" t="str">
        <f>VLOOKUP(K454,Sheet1!A:C,3,)</f>
        <v>DOLLAR</v>
      </c>
      <c r="M454" s="6" t="str" cm="1">
        <f t="array" ref="M454">_xlfn.TEXTJOIN(", ", TRUE,
   _xlfn._xlws.FILTER(MasterSheet!O:O,
      (MasterSheet!B:B=A454) *
      (MasterSheet!D:D=B454) *
      (MasterSheet!G:G=C454) *
      (MasterSheet!J:J&gt;0)
   )
)</f>
        <v>BTL</v>
      </c>
      <c r="N454" s="6"/>
    </row>
    <row r="455" spans="1:14" x14ac:dyDescent="0.25">
      <c r="A455" s="6" t="str">
        <v>EED116333</v>
      </c>
      <c r="B455" s="7">
        <v>45831</v>
      </c>
      <c r="C455" s="6">
        <v>502930</v>
      </c>
      <c r="D455" s="6">
        <f>_xlfn.XLOOKUP(C455,MasterSheet!G:G,MasterSheet!E:E)</f>
        <v>178.2</v>
      </c>
      <c r="E455" s="55">
        <f>SUMIFS(MasterSheet!I:I, MasterSheet!B:B, A455, MasterSheet!D:D, B455, MasterSheet!G:G, C455)</f>
        <v>1</v>
      </c>
      <c r="F455" s="55">
        <f t="shared" si="21"/>
        <v>178.2</v>
      </c>
      <c r="G455" s="62">
        <f>SUMIFS(MasterSheet!J:J, MasterSheet!B:B, A455, MasterSheet!D:D, B455, MasterSheet!G:G, C455)</f>
        <v>1</v>
      </c>
      <c r="H455" s="62">
        <f t="shared" si="22"/>
        <v>178.2</v>
      </c>
      <c r="I455" s="64">
        <f>SUMIFS(MasterSheet!K:K, MasterSheet!B:B, A455, MasterSheet!D:D, B455, MasterSheet!G:G, C455)</f>
        <v>0</v>
      </c>
      <c r="J455" s="64">
        <f t="shared" si="23"/>
        <v>0</v>
      </c>
      <c r="K455" s="6" t="str">
        <f>VLOOKUP(C455,MasterSheet!G:T,14,)</f>
        <v>BioLegend</v>
      </c>
      <c r="L455" s="6" t="str">
        <f>VLOOKUP(K455,Sheet1!A:C,3,)</f>
        <v>DOLLAR</v>
      </c>
      <c r="M455" s="6" t="str" cm="1">
        <f t="array" ref="M455">_xlfn.TEXTJOIN(", ", TRUE,
   _xlfn._xlws.FILTER(MasterSheet!O:O,
      (MasterSheet!B:B=A455) *
      (MasterSheet!D:D=B455) *
      (MasterSheet!G:G=C455) *
      (MasterSheet!J:J&gt;0)
   )
)</f>
        <v>THSTI</v>
      </c>
      <c r="N455" s="6"/>
    </row>
    <row r="456" spans="1:14" x14ac:dyDescent="0.25">
      <c r="A456" s="6" t="str">
        <v>EED116333</v>
      </c>
      <c r="B456" s="7">
        <v>45831</v>
      </c>
      <c r="C456" s="6">
        <v>503837</v>
      </c>
      <c r="D456" s="6">
        <f>_xlfn.XLOOKUP(C456,MasterSheet!G:G,MasterSheet!E:E)</f>
        <v>214.5</v>
      </c>
      <c r="E456" s="55">
        <f>SUMIFS(MasterSheet!I:I, MasterSheet!B:B, A456, MasterSheet!D:D, B456, MasterSheet!G:G, C456)</f>
        <v>1</v>
      </c>
      <c r="F456" s="55">
        <f t="shared" si="21"/>
        <v>214.5</v>
      </c>
      <c r="G456" s="62">
        <f>SUMIFS(MasterSheet!J:J, MasterSheet!B:B, A456, MasterSheet!D:D, B456, MasterSheet!G:G, C456)</f>
        <v>1</v>
      </c>
      <c r="H456" s="62">
        <f t="shared" si="22"/>
        <v>214.5</v>
      </c>
      <c r="I456" s="64">
        <f>SUMIFS(MasterSheet!K:K, MasterSheet!B:B, A456, MasterSheet!D:D, B456, MasterSheet!G:G, C456)</f>
        <v>0</v>
      </c>
      <c r="J456" s="64">
        <f t="shared" si="23"/>
        <v>0</v>
      </c>
      <c r="K456" s="6" t="str">
        <f>VLOOKUP(C456,MasterSheet!G:T,14,)</f>
        <v>BioLegend</v>
      </c>
      <c r="L456" s="6" t="str">
        <f>VLOOKUP(K456,Sheet1!A:C,3,)</f>
        <v>DOLLAR</v>
      </c>
      <c r="M456" s="6" t="str" cm="1">
        <f t="array" ref="M456">_xlfn.TEXTJOIN(", ", TRUE,
   _xlfn._xlws.FILTER(MasterSheet!O:O,
      (MasterSheet!B:B=A456) *
      (MasterSheet!D:D=B456) *
      (MasterSheet!G:G=C456) *
      (MasterSheet!J:J&gt;0)
   )
)</f>
        <v>THSTI</v>
      </c>
      <c r="N456" s="6"/>
    </row>
    <row r="457" spans="1:14" x14ac:dyDescent="0.25">
      <c r="A457" s="6" t="str">
        <v>EED116333</v>
      </c>
      <c r="B457" s="7">
        <v>45831</v>
      </c>
      <c r="C457" s="6">
        <v>504105</v>
      </c>
      <c r="D457" s="6">
        <f>_xlfn.XLOOKUP(C457,MasterSheet!G:G,MasterSheet!E:E)</f>
        <v>52.8</v>
      </c>
      <c r="E457" s="55">
        <f>SUMIFS(MasterSheet!I:I, MasterSheet!B:B, A457, MasterSheet!D:D, B457, MasterSheet!G:G, C457)</f>
        <v>1</v>
      </c>
      <c r="F457" s="55">
        <f t="shared" si="21"/>
        <v>52.8</v>
      </c>
      <c r="G457" s="62">
        <f>SUMIFS(MasterSheet!J:J, MasterSheet!B:B, A457, MasterSheet!D:D, B457, MasterSheet!G:G, C457)</f>
        <v>1</v>
      </c>
      <c r="H457" s="62">
        <f t="shared" si="22"/>
        <v>52.8</v>
      </c>
      <c r="I457" s="64">
        <f>SUMIFS(MasterSheet!K:K, MasterSheet!B:B, A457, MasterSheet!D:D, B457, MasterSheet!G:G, C457)</f>
        <v>0</v>
      </c>
      <c r="J457" s="64">
        <f t="shared" si="23"/>
        <v>0</v>
      </c>
      <c r="K457" s="6" t="str">
        <f>VLOOKUP(C457,MasterSheet!G:T,14,)</f>
        <v>BioLegend</v>
      </c>
      <c r="L457" s="6" t="str">
        <f>VLOOKUP(K457,Sheet1!A:C,3,)</f>
        <v>DOLLAR</v>
      </c>
      <c r="M457" s="6" t="str" cm="1">
        <f t="array" ref="M457">_xlfn.TEXTJOIN(", ", TRUE,
   _xlfn._xlws.FILTER(MasterSheet!O:O,
      (MasterSheet!B:B=A457) *
      (MasterSheet!D:D=B457) *
      (MasterSheet!G:G=C457) *
      (MasterSheet!J:J&gt;0)
   )
)</f>
        <v>THSTI</v>
      </c>
      <c r="N457" s="6"/>
    </row>
    <row r="458" spans="1:14" x14ac:dyDescent="0.25">
      <c r="A458" s="6" t="str">
        <v>EED116333</v>
      </c>
      <c r="B458" s="7">
        <v>45831</v>
      </c>
      <c r="C458" s="6">
        <v>504127</v>
      </c>
      <c r="D458" s="6">
        <f>_xlfn.XLOOKUP(C458,MasterSheet!G:G,MasterSheet!E:E)</f>
        <v>204.75</v>
      </c>
      <c r="E458" s="55">
        <f>SUMIFS(MasterSheet!I:I, MasterSheet!B:B, A458, MasterSheet!D:D, B458, MasterSheet!G:G, C458)</f>
        <v>1</v>
      </c>
      <c r="F458" s="55">
        <f t="shared" si="21"/>
        <v>204.75</v>
      </c>
      <c r="G458" s="62">
        <f>SUMIFS(MasterSheet!J:J, MasterSheet!B:B, A458, MasterSheet!D:D, B458, MasterSheet!G:G, C458)</f>
        <v>1</v>
      </c>
      <c r="H458" s="62">
        <f t="shared" si="22"/>
        <v>204.75</v>
      </c>
      <c r="I458" s="64">
        <f>SUMIFS(MasterSheet!K:K, MasterSheet!B:B, A458, MasterSheet!D:D, B458, MasterSheet!G:G, C458)</f>
        <v>0</v>
      </c>
      <c r="J458" s="64">
        <f t="shared" si="23"/>
        <v>0</v>
      </c>
      <c r="K458" s="6" t="str">
        <f>VLOOKUP(C458,MasterSheet!G:T,14,)</f>
        <v>BioLegend</v>
      </c>
      <c r="L458" s="6" t="str">
        <f>VLOOKUP(K458,Sheet1!A:C,3,)</f>
        <v>DOLLAR</v>
      </c>
      <c r="M458" s="6" t="str" cm="1">
        <f t="array" ref="M458">_xlfn.TEXTJOIN(", ", TRUE,
   _xlfn._xlws.FILTER(MasterSheet!O:O,
      (MasterSheet!B:B=A458) *
      (MasterSheet!D:D=B458) *
      (MasterSheet!G:G=C458) *
      (MasterSheet!J:J&gt;0)
   )
)</f>
        <v>IIT-Ropar</v>
      </c>
      <c r="N458" s="6"/>
    </row>
    <row r="459" spans="1:14" x14ac:dyDescent="0.25">
      <c r="A459" s="6" t="str">
        <v>EED116333</v>
      </c>
      <c r="B459" s="7">
        <v>45831</v>
      </c>
      <c r="C459" s="6">
        <v>504135</v>
      </c>
      <c r="D459" s="6">
        <f>_xlfn.XLOOKUP(C459,MasterSheet!G:G,MasterSheet!E:E)</f>
        <v>323.39999999999998</v>
      </c>
      <c r="E459" s="55">
        <f>SUMIFS(MasterSheet!I:I, MasterSheet!B:B, A459, MasterSheet!D:D, B459, MasterSheet!G:G, C459)</f>
        <v>1</v>
      </c>
      <c r="F459" s="55">
        <f t="shared" si="21"/>
        <v>323.39999999999998</v>
      </c>
      <c r="G459" s="62">
        <f>SUMIFS(MasterSheet!J:J, MasterSheet!B:B, A459, MasterSheet!D:D, B459, MasterSheet!G:G, C459)</f>
        <v>1</v>
      </c>
      <c r="H459" s="62">
        <f t="shared" si="22"/>
        <v>323.39999999999998</v>
      </c>
      <c r="I459" s="64">
        <f>SUMIFS(MasterSheet!K:K, MasterSheet!B:B, A459, MasterSheet!D:D, B459, MasterSheet!G:G, C459)</f>
        <v>0</v>
      </c>
      <c r="J459" s="64">
        <f t="shared" si="23"/>
        <v>0</v>
      </c>
      <c r="K459" s="6" t="str">
        <f>VLOOKUP(C459,MasterSheet!G:T,14,)</f>
        <v>BioLegend</v>
      </c>
      <c r="L459" s="6" t="str">
        <f>VLOOKUP(K459,Sheet1!A:C,3,)</f>
        <v>DOLLAR</v>
      </c>
      <c r="M459" s="6" t="str" cm="1">
        <f t="array" ref="M459">_xlfn.TEXTJOIN(", ", TRUE,
   _xlfn._xlws.FILTER(MasterSheet!O:O,
      (MasterSheet!B:B=A459) *
      (MasterSheet!D:D=B459) *
      (MasterSheet!G:G=C459) *
      (MasterSheet!J:J&gt;0)
   )
)</f>
        <v>IMTECH</v>
      </c>
      <c r="N459" s="6"/>
    </row>
    <row r="460" spans="1:14" x14ac:dyDescent="0.25">
      <c r="A460" s="6" t="str">
        <v>EED116333</v>
      </c>
      <c r="B460" s="7">
        <v>45831</v>
      </c>
      <c r="C460" s="6">
        <v>505008</v>
      </c>
      <c r="D460" s="6">
        <f>_xlfn.XLOOKUP(C460,MasterSheet!G:G,MasterSheet!E:E)</f>
        <v>135.6</v>
      </c>
      <c r="E460" s="55">
        <f>SUMIFS(MasterSheet!I:I, MasterSheet!B:B, A460, MasterSheet!D:D, B460, MasterSheet!G:G, C460)</f>
        <v>1</v>
      </c>
      <c r="F460" s="55">
        <f t="shared" si="21"/>
        <v>135.6</v>
      </c>
      <c r="G460" s="62">
        <f>SUMIFS(MasterSheet!J:J, MasterSheet!B:B, A460, MasterSheet!D:D, B460, MasterSheet!G:G, C460)</f>
        <v>1</v>
      </c>
      <c r="H460" s="62">
        <f t="shared" si="22"/>
        <v>135.6</v>
      </c>
      <c r="I460" s="64">
        <f>SUMIFS(MasterSheet!K:K, MasterSheet!B:B, A460, MasterSheet!D:D, B460, MasterSheet!G:G, C460)</f>
        <v>0</v>
      </c>
      <c r="J460" s="64">
        <f t="shared" si="23"/>
        <v>0</v>
      </c>
      <c r="K460" s="6" t="str">
        <f>VLOOKUP(C460,MasterSheet!G:T,14,)</f>
        <v>BioLegend</v>
      </c>
      <c r="L460" s="6" t="str">
        <f>VLOOKUP(K460,Sheet1!A:C,3,)</f>
        <v>DOLLAR</v>
      </c>
      <c r="M460" s="6" t="str" cm="1">
        <f t="array" ref="M460">_xlfn.TEXTJOIN(", ", TRUE,
   _xlfn._xlws.FILTER(MasterSheet!O:O,
      (MasterSheet!B:B=A460) *
      (MasterSheet!D:D=B460) *
      (MasterSheet!G:G=C460) *
      (MasterSheet!J:J&gt;0)
   )
)</f>
        <v>THSTI</v>
      </c>
      <c r="N460" s="6"/>
    </row>
    <row r="461" spans="1:14" x14ac:dyDescent="0.25">
      <c r="A461" s="6" t="str">
        <v>EED116333</v>
      </c>
      <c r="B461" s="7">
        <v>45831</v>
      </c>
      <c r="C461" s="6">
        <v>505710</v>
      </c>
      <c r="D461" s="6">
        <f>_xlfn.XLOOKUP(C461,MasterSheet!G:G,MasterSheet!E:E)</f>
        <v>323.39999999999998</v>
      </c>
      <c r="E461" s="55">
        <f>SUMIFS(MasterSheet!I:I, MasterSheet!B:B, A461, MasterSheet!D:D, B461, MasterSheet!G:G, C461)</f>
        <v>1</v>
      </c>
      <c r="F461" s="55">
        <f t="shared" si="21"/>
        <v>323.39999999999998</v>
      </c>
      <c r="G461" s="62">
        <f>SUMIFS(MasterSheet!J:J, MasterSheet!B:B, A461, MasterSheet!D:D, B461, MasterSheet!G:G, C461)</f>
        <v>1</v>
      </c>
      <c r="H461" s="62">
        <f t="shared" si="22"/>
        <v>323.39999999999998</v>
      </c>
      <c r="I461" s="64">
        <f>SUMIFS(MasterSheet!K:K, MasterSheet!B:B, A461, MasterSheet!D:D, B461, MasterSheet!G:G, C461)</f>
        <v>0</v>
      </c>
      <c r="J461" s="64">
        <f t="shared" si="23"/>
        <v>0</v>
      </c>
      <c r="K461" s="6" t="str">
        <f>VLOOKUP(C461,MasterSheet!G:T,14,)</f>
        <v>BioLegend</v>
      </c>
      <c r="L461" s="6" t="str">
        <f>VLOOKUP(K461,Sheet1!A:C,3,)</f>
        <v>DOLLAR</v>
      </c>
      <c r="M461" s="6" t="str" cm="1">
        <f t="array" ref="M461">_xlfn.TEXTJOIN(", ", TRUE,
   _xlfn._xlws.FILTER(MasterSheet!O:O,
      (MasterSheet!B:B=A461) *
      (MasterSheet!D:D=B461) *
      (MasterSheet!G:G=C461) *
      (MasterSheet!J:J&gt;0)
   )
)</f>
        <v>IMTECH</v>
      </c>
      <c r="N461" s="6"/>
    </row>
    <row r="462" spans="1:14" x14ac:dyDescent="0.25">
      <c r="A462" s="6" t="str">
        <v>EED116333</v>
      </c>
      <c r="B462" s="7">
        <v>45831</v>
      </c>
      <c r="C462" s="6">
        <v>505830</v>
      </c>
      <c r="D462" s="6">
        <f>_xlfn.XLOOKUP(C462,MasterSheet!G:G,MasterSheet!E:E)</f>
        <v>181.5</v>
      </c>
      <c r="E462" s="55">
        <f>SUMIFS(MasterSheet!I:I, MasterSheet!B:B, A462, MasterSheet!D:D, B462, MasterSheet!G:G, C462)</f>
        <v>1</v>
      </c>
      <c r="F462" s="55">
        <f t="shared" si="21"/>
        <v>181.5</v>
      </c>
      <c r="G462" s="62">
        <f>SUMIFS(MasterSheet!J:J, MasterSheet!B:B, A462, MasterSheet!D:D, B462, MasterSheet!G:G, C462)</f>
        <v>1</v>
      </c>
      <c r="H462" s="62">
        <f t="shared" si="22"/>
        <v>181.5</v>
      </c>
      <c r="I462" s="64">
        <f>SUMIFS(MasterSheet!K:K, MasterSheet!B:B, A462, MasterSheet!D:D, B462, MasterSheet!G:G, C462)</f>
        <v>0</v>
      </c>
      <c r="J462" s="64">
        <f t="shared" si="23"/>
        <v>0</v>
      </c>
      <c r="K462" s="6" t="str">
        <f>VLOOKUP(C462,MasterSheet!G:T,14,)</f>
        <v>BioLegend</v>
      </c>
      <c r="L462" s="6" t="str">
        <f>VLOOKUP(K462,Sheet1!A:C,3,)</f>
        <v>DOLLAR</v>
      </c>
      <c r="M462" s="6" t="str" cm="1">
        <f t="array" ref="M462">_xlfn.TEXTJOIN(", ", TRUE,
   _xlfn._xlws.FILTER(MasterSheet!O:O,
      (MasterSheet!B:B=A462) *
      (MasterSheet!D:D=B462) *
      (MasterSheet!G:G=C462) *
      (MasterSheet!J:J&gt;0)
   )
)</f>
        <v>ICGEB</v>
      </c>
      <c r="N462" s="6"/>
    </row>
    <row r="463" spans="1:14" x14ac:dyDescent="0.25">
      <c r="A463" s="6" t="str">
        <v>EED116333</v>
      </c>
      <c r="B463" s="7">
        <v>45831</v>
      </c>
      <c r="C463" s="6">
        <v>505835</v>
      </c>
      <c r="D463" s="6">
        <f>_xlfn.XLOOKUP(C463,MasterSheet!G:G,MasterSheet!E:E)</f>
        <v>177.75</v>
      </c>
      <c r="E463" s="55">
        <f>SUMIFS(MasterSheet!I:I, MasterSheet!B:B, A463, MasterSheet!D:D, B463, MasterSheet!G:G, C463)</f>
        <v>1</v>
      </c>
      <c r="F463" s="55">
        <f t="shared" si="21"/>
        <v>177.75</v>
      </c>
      <c r="G463" s="62">
        <f>SUMIFS(MasterSheet!J:J, MasterSheet!B:B, A463, MasterSheet!D:D, B463, MasterSheet!G:G, C463)</f>
        <v>1</v>
      </c>
      <c r="H463" s="62">
        <f t="shared" si="22"/>
        <v>177.75</v>
      </c>
      <c r="I463" s="64">
        <f>SUMIFS(MasterSheet!K:K, MasterSheet!B:B, A463, MasterSheet!D:D, B463, MasterSheet!G:G, C463)</f>
        <v>0</v>
      </c>
      <c r="J463" s="64">
        <f t="shared" si="23"/>
        <v>0</v>
      </c>
      <c r="K463" s="6" t="str">
        <f>VLOOKUP(C463,MasterSheet!G:T,14,)</f>
        <v>BioLegend</v>
      </c>
      <c r="L463" s="6" t="str">
        <f>VLOOKUP(K463,Sheet1!A:C,3,)</f>
        <v>DOLLAR</v>
      </c>
      <c r="M463" s="6" t="str" cm="1">
        <f t="array" ref="M463">_xlfn.TEXTJOIN(", ", TRUE,
   _xlfn._xlws.FILTER(MasterSheet!O:O,
      (MasterSheet!B:B=A463) *
      (MasterSheet!D:D=B463) *
      (MasterSheet!G:G=C463) *
      (MasterSheet!J:J&gt;0)
   )
)</f>
        <v>NCCS</v>
      </c>
      <c r="N463" s="6"/>
    </row>
    <row r="464" spans="1:14" x14ac:dyDescent="0.25">
      <c r="A464" s="6" t="str">
        <v>EED116333</v>
      </c>
      <c r="B464" s="7">
        <v>45831</v>
      </c>
      <c r="C464" s="6">
        <v>506333</v>
      </c>
      <c r="D464" s="6">
        <f>_xlfn.XLOOKUP(C464,MasterSheet!G:G,MasterSheet!E:E)</f>
        <v>204.75</v>
      </c>
      <c r="E464" s="55">
        <f>SUMIFS(MasterSheet!I:I, MasterSheet!B:B, A464, MasterSheet!D:D, B464, MasterSheet!G:G, C464)</f>
        <v>1</v>
      </c>
      <c r="F464" s="55">
        <f t="shared" si="21"/>
        <v>204.75</v>
      </c>
      <c r="G464" s="62">
        <f>SUMIFS(MasterSheet!J:J, MasterSheet!B:B, A464, MasterSheet!D:D, B464, MasterSheet!G:G, C464)</f>
        <v>1</v>
      </c>
      <c r="H464" s="62">
        <f t="shared" si="22"/>
        <v>204.75</v>
      </c>
      <c r="I464" s="64">
        <f>SUMIFS(MasterSheet!K:K, MasterSheet!B:B, A464, MasterSheet!D:D, B464, MasterSheet!G:G, C464)</f>
        <v>0</v>
      </c>
      <c r="J464" s="64">
        <f t="shared" si="23"/>
        <v>0</v>
      </c>
      <c r="K464" s="6" t="str">
        <f>VLOOKUP(C464,MasterSheet!G:T,14,)</f>
        <v>BioLegend</v>
      </c>
      <c r="L464" s="6" t="str">
        <f>VLOOKUP(K464,Sheet1!A:C,3,)</f>
        <v>DOLLAR</v>
      </c>
      <c r="M464" s="6" t="str" cm="1">
        <f t="array" ref="M464">_xlfn.TEXTJOIN(", ", TRUE,
   _xlfn._xlws.FILTER(MasterSheet!O:O,
      (MasterSheet!B:B=A464) *
      (MasterSheet!D:D=B464) *
      (MasterSheet!G:G=C464) *
      (MasterSheet!J:J&gt;0)
   )
)</f>
        <v>ICGEB</v>
      </c>
      <c r="N464" s="6"/>
    </row>
    <row r="465" spans="1:14" x14ac:dyDescent="0.25">
      <c r="A465" s="6" t="str">
        <v>EED116333</v>
      </c>
      <c r="B465" s="7">
        <v>45831</v>
      </c>
      <c r="C465" s="6">
        <v>506341</v>
      </c>
      <c r="D465" s="6">
        <f>_xlfn.XLOOKUP(C465,MasterSheet!G:G,MasterSheet!E:E)</f>
        <v>214.5</v>
      </c>
      <c r="E465" s="55">
        <f>SUMIFS(MasterSheet!I:I, MasterSheet!B:B, A465, MasterSheet!D:D, B465, MasterSheet!G:G, C465)</f>
        <v>1</v>
      </c>
      <c r="F465" s="55">
        <f t="shared" si="21"/>
        <v>214.5</v>
      </c>
      <c r="G465" s="62">
        <f>SUMIFS(MasterSheet!J:J, MasterSheet!B:B, A465, MasterSheet!D:D, B465, MasterSheet!G:G, C465)</f>
        <v>1</v>
      </c>
      <c r="H465" s="62">
        <f t="shared" si="22"/>
        <v>214.5</v>
      </c>
      <c r="I465" s="64">
        <f>SUMIFS(MasterSheet!K:K, MasterSheet!B:B, A465, MasterSheet!D:D, B465, MasterSheet!G:G, C465)</f>
        <v>0</v>
      </c>
      <c r="J465" s="64">
        <f t="shared" si="23"/>
        <v>0</v>
      </c>
      <c r="K465" s="6" t="str">
        <f>VLOOKUP(C465,MasterSheet!G:T,14,)</f>
        <v>BioLegend</v>
      </c>
      <c r="L465" s="6" t="str">
        <f>VLOOKUP(K465,Sheet1!A:C,3,)</f>
        <v>DOLLAR</v>
      </c>
      <c r="M465" s="6" t="str" cm="1">
        <f t="array" ref="M465">_xlfn.TEXTJOIN(", ", TRUE,
   _xlfn._xlws.FILTER(MasterSheet!O:O,
      (MasterSheet!B:B=A465) *
      (MasterSheet!D:D=B465) *
      (MasterSheet!G:G=C465) *
      (MasterSheet!J:J&gt;0)
   )
)</f>
        <v>THSTI</v>
      </c>
      <c r="N465" s="6"/>
    </row>
    <row r="466" spans="1:14" x14ac:dyDescent="0.25">
      <c r="A466" s="6" t="str">
        <v>EED116333</v>
      </c>
      <c r="B466" s="7">
        <v>45831</v>
      </c>
      <c r="C466" s="6">
        <v>506903</v>
      </c>
      <c r="D466" s="6">
        <f>_xlfn.XLOOKUP(C466,MasterSheet!G:G,MasterSheet!E:E)</f>
        <v>66</v>
      </c>
      <c r="E466" s="55">
        <f>SUMIFS(MasterSheet!I:I, MasterSheet!B:B, A466, MasterSheet!D:D, B466, MasterSheet!G:G, C466)</f>
        <v>1</v>
      </c>
      <c r="F466" s="55">
        <f t="shared" si="21"/>
        <v>66</v>
      </c>
      <c r="G466" s="62">
        <f>SUMIFS(MasterSheet!J:J, MasterSheet!B:B, A466, MasterSheet!D:D, B466, MasterSheet!G:G, C466)</f>
        <v>1</v>
      </c>
      <c r="H466" s="62">
        <f t="shared" si="22"/>
        <v>66</v>
      </c>
      <c r="I466" s="64">
        <f>SUMIFS(MasterSheet!K:K, MasterSheet!B:B, A466, MasterSheet!D:D, B466, MasterSheet!G:G, C466)</f>
        <v>0</v>
      </c>
      <c r="J466" s="64">
        <f t="shared" si="23"/>
        <v>0</v>
      </c>
      <c r="K466" s="6" t="str">
        <f>VLOOKUP(C466,MasterSheet!G:T,14,)</f>
        <v>BioLegend</v>
      </c>
      <c r="L466" s="6" t="str">
        <f>VLOOKUP(K466,Sheet1!A:C,3,)</f>
        <v>DOLLAR</v>
      </c>
      <c r="M466" s="6" t="str" cm="1">
        <f t="array" ref="M466">_xlfn.TEXTJOIN(", ", TRUE,
   _xlfn._xlws.FILTER(MasterSheet!O:O,
      (MasterSheet!B:B=A466) *
      (MasterSheet!D:D=B466) *
      (MasterSheet!G:G=C466) *
      (MasterSheet!J:J&gt;0)
   )
)</f>
        <v>IMTECH</v>
      </c>
      <c r="N466" s="6"/>
    </row>
    <row r="467" spans="1:14" x14ac:dyDescent="0.25">
      <c r="A467" s="6" t="str">
        <v>EED116333</v>
      </c>
      <c r="B467" s="7">
        <v>45831</v>
      </c>
      <c r="C467" s="6">
        <v>506910</v>
      </c>
      <c r="D467" s="6">
        <f>_xlfn.XLOOKUP(C467,MasterSheet!G:G,MasterSheet!E:E)</f>
        <v>159</v>
      </c>
      <c r="E467" s="55">
        <f>SUMIFS(MasterSheet!I:I, MasterSheet!B:B, A467, MasterSheet!D:D, B467, MasterSheet!G:G, C467)</f>
        <v>1</v>
      </c>
      <c r="F467" s="55">
        <f t="shared" si="21"/>
        <v>159</v>
      </c>
      <c r="G467" s="62">
        <f>SUMIFS(MasterSheet!J:J, MasterSheet!B:B, A467, MasterSheet!D:D, B467, MasterSheet!G:G, C467)</f>
        <v>1</v>
      </c>
      <c r="H467" s="62">
        <f t="shared" si="22"/>
        <v>159</v>
      </c>
      <c r="I467" s="64">
        <f>SUMIFS(MasterSheet!K:K, MasterSheet!B:B, A467, MasterSheet!D:D, B467, MasterSheet!G:G, C467)</f>
        <v>0</v>
      </c>
      <c r="J467" s="64">
        <f t="shared" si="23"/>
        <v>0</v>
      </c>
      <c r="K467" s="6" t="str">
        <f>VLOOKUP(C467,MasterSheet!G:T,14,)</f>
        <v>BioLegend</v>
      </c>
      <c r="L467" s="6" t="str">
        <f>VLOOKUP(K467,Sheet1!A:C,3,)</f>
        <v>DOLLAR</v>
      </c>
      <c r="M467" s="6" t="str" cm="1">
        <f t="array" ref="M467">_xlfn.TEXTJOIN(", ", TRUE,
   _xlfn._xlws.FILTER(MasterSheet!O:O,
      (MasterSheet!B:B=A467) *
      (MasterSheet!D:D=B467) *
      (MasterSheet!G:G=C467) *
      (MasterSheet!J:J&gt;0)
   )
)</f>
        <v>THSTI</v>
      </c>
      <c r="N467" s="6"/>
    </row>
    <row r="468" spans="1:14" x14ac:dyDescent="0.25">
      <c r="A468" s="6" t="str">
        <v>EED116333</v>
      </c>
      <c r="B468" s="7">
        <v>45831</v>
      </c>
      <c r="C468" s="6">
        <v>506938</v>
      </c>
      <c r="D468" s="6">
        <f>_xlfn.XLOOKUP(C468,MasterSheet!G:G,MasterSheet!E:E)</f>
        <v>208.2</v>
      </c>
      <c r="E468" s="55">
        <f>SUMIFS(MasterSheet!I:I, MasterSheet!B:B, A468, MasterSheet!D:D, B468, MasterSheet!G:G, C468)</f>
        <v>1</v>
      </c>
      <c r="F468" s="55">
        <f t="shared" si="21"/>
        <v>208.2</v>
      </c>
      <c r="G468" s="62">
        <f>SUMIFS(MasterSheet!J:J, MasterSheet!B:B, A468, MasterSheet!D:D, B468, MasterSheet!G:G, C468)</f>
        <v>1</v>
      </c>
      <c r="H468" s="62">
        <f t="shared" si="22"/>
        <v>208.2</v>
      </c>
      <c r="I468" s="64">
        <f>SUMIFS(MasterSheet!K:K, MasterSheet!B:B, A468, MasterSheet!D:D, B468, MasterSheet!G:G, C468)</f>
        <v>0</v>
      </c>
      <c r="J468" s="64">
        <f t="shared" si="23"/>
        <v>0</v>
      </c>
      <c r="K468" s="6" t="str">
        <f>VLOOKUP(C468,MasterSheet!G:T,14,)</f>
        <v>BioLegend</v>
      </c>
      <c r="L468" s="6" t="str">
        <f>VLOOKUP(K468,Sheet1!A:C,3,)</f>
        <v>DOLLAR</v>
      </c>
      <c r="M468" s="6" t="str" cm="1">
        <f t="array" ref="M468">_xlfn.TEXTJOIN(", ", TRUE,
   _xlfn._xlws.FILTER(MasterSheet!O:O,
      (MasterSheet!B:B=A468) *
      (MasterSheet!D:D=B468) *
      (MasterSheet!G:G=C468) *
      (MasterSheet!J:J&gt;0)
   )
)</f>
        <v>IIT-Ropar</v>
      </c>
      <c r="N468" s="6"/>
    </row>
    <row r="469" spans="1:14" x14ac:dyDescent="0.25">
      <c r="A469" s="6" t="str">
        <v>EED116333</v>
      </c>
      <c r="B469" s="7">
        <v>45831</v>
      </c>
      <c r="C469" s="6">
        <v>506941</v>
      </c>
      <c r="D469" s="6">
        <f>_xlfn.XLOOKUP(C469,MasterSheet!G:G,MasterSheet!E:E)</f>
        <v>214.5</v>
      </c>
      <c r="E469" s="55">
        <f>SUMIFS(MasterSheet!I:I, MasterSheet!B:B, A469, MasterSheet!D:D, B469, MasterSheet!G:G, C469)</f>
        <v>1</v>
      </c>
      <c r="F469" s="55">
        <f t="shared" si="21"/>
        <v>214.5</v>
      </c>
      <c r="G469" s="62">
        <f>SUMIFS(MasterSheet!J:J, MasterSheet!B:B, A469, MasterSheet!D:D, B469, MasterSheet!G:G, C469)</f>
        <v>1</v>
      </c>
      <c r="H469" s="62">
        <f t="shared" si="22"/>
        <v>214.5</v>
      </c>
      <c r="I469" s="64">
        <f>SUMIFS(MasterSheet!K:K, MasterSheet!B:B, A469, MasterSheet!D:D, B469, MasterSheet!G:G, C469)</f>
        <v>0</v>
      </c>
      <c r="J469" s="64">
        <f t="shared" si="23"/>
        <v>0</v>
      </c>
      <c r="K469" s="6" t="str">
        <f>VLOOKUP(C469,MasterSheet!G:T,14,)</f>
        <v>BioLegend</v>
      </c>
      <c r="L469" s="6" t="str">
        <f>VLOOKUP(K469,Sheet1!A:C,3,)</f>
        <v>DOLLAR</v>
      </c>
      <c r="M469" s="6" t="str" cm="1">
        <f t="array" ref="M469">_xlfn.TEXTJOIN(", ", TRUE,
   _xlfn._xlws.FILTER(MasterSheet!O:O,
      (MasterSheet!B:B=A469) *
      (MasterSheet!D:D=B469) *
      (MasterSheet!G:G=C469) *
      (MasterSheet!J:J&gt;0)
   )
)</f>
        <v>ICGEB</v>
      </c>
      <c r="N469" s="6"/>
    </row>
    <row r="470" spans="1:14" x14ac:dyDescent="0.25">
      <c r="A470" s="6" t="str">
        <v>EED116333</v>
      </c>
      <c r="B470" s="7">
        <v>45831</v>
      </c>
      <c r="C470" s="6">
        <v>613401</v>
      </c>
      <c r="D470" s="6">
        <f>_xlfn.XLOOKUP(C470,MasterSheet!G:G,MasterSheet!E:E)</f>
        <v>70.8</v>
      </c>
      <c r="E470" s="55">
        <f>SUMIFS(MasterSheet!I:I, MasterSheet!B:B, A470, MasterSheet!D:D, B470, MasterSheet!G:G, C470)</f>
        <v>1</v>
      </c>
      <c r="F470" s="55">
        <f t="shared" si="21"/>
        <v>70.8</v>
      </c>
      <c r="G470" s="62">
        <f>SUMIFS(MasterSheet!J:J, MasterSheet!B:B, A470, MasterSheet!D:D, B470, MasterSheet!G:G, C470)</f>
        <v>1</v>
      </c>
      <c r="H470" s="62">
        <f t="shared" si="22"/>
        <v>70.8</v>
      </c>
      <c r="I470" s="64">
        <f>SUMIFS(MasterSheet!K:K, MasterSheet!B:B, A470, MasterSheet!D:D, B470, MasterSheet!G:G, C470)</f>
        <v>0</v>
      </c>
      <c r="J470" s="64">
        <f t="shared" si="23"/>
        <v>0</v>
      </c>
      <c r="K470" s="6" t="str">
        <f>VLOOKUP(C470,MasterSheet!G:T,14,)</f>
        <v>BioLegend</v>
      </c>
      <c r="L470" s="6" t="str">
        <f>VLOOKUP(K470,Sheet1!A:C,3,)</f>
        <v>DOLLAR</v>
      </c>
      <c r="M470" s="6" t="str" cm="1">
        <f t="array" ref="M470">_xlfn.TEXTJOIN(", ", TRUE,
   _xlfn._xlws.FILTER(MasterSheet!O:O,
      (MasterSheet!B:B=A470) *
      (MasterSheet!D:D=B470) *
      (MasterSheet!G:G=C470) *
      (MasterSheet!J:J&gt;0)
   )
)</f>
        <v>SEEMA</v>
      </c>
      <c r="N470" s="6"/>
    </row>
    <row r="471" spans="1:14" x14ac:dyDescent="0.25">
      <c r="A471" s="6" t="str">
        <v>EED116333</v>
      </c>
      <c r="B471" s="7">
        <v>45831</v>
      </c>
      <c r="C471" s="6">
        <v>644828</v>
      </c>
      <c r="D471" s="6">
        <f>_xlfn.XLOOKUP(C471,MasterSheet!G:G,MasterSheet!E:E)</f>
        <v>229.2</v>
      </c>
      <c r="E471" s="55">
        <f>SUMIFS(MasterSheet!I:I, MasterSheet!B:B, A471, MasterSheet!D:D, B471, MasterSheet!G:G, C471)</f>
        <v>1</v>
      </c>
      <c r="F471" s="55">
        <f t="shared" si="21"/>
        <v>229.2</v>
      </c>
      <c r="G471" s="62">
        <f>SUMIFS(MasterSheet!J:J, MasterSheet!B:B, A471, MasterSheet!D:D, B471, MasterSheet!G:G, C471)</f>
        <v>1</v>
      </c>
      <c r="H471" s="62">
        <f t="shared" si="22"/>
        <v>229.2</v>
      </c>
      <c r="I471" s="64">
        <f>SUMIFS(MasterSheet!K:K, MasterSheet!B:B, A471, MasterSheet!D:D, B471, MasterSheet!G:G, C471)</f>
        <v>0</v>
      </c>
      <c r="J471" s="64">
        <f t="shared" si="23"/>
        <v>0</v>
      </c>
      <c r="K471" s="6" t="str">
        <f>VLOOKUP(C471,MasterSheet!G:T,14,)</f>
        <v>BioLegend</v>
      </c>
      <c r="L471" s="6" t="str">
        <f>VLOOKUP(K471,Sheet1!A:C,3,)</f>
        <v>DOLLAR</v>
      </c>
      <c r="M471" s="6" t="str" cm="1">
        <f t="array" ref="M471">_xlfn.TEXTJOIN(", ", TRUE,
   _xlfn._xlws.FILTER(MasterSheet!O:O,
      (MasterSheet!B:B=A471) *
      (MasterSheet!D:D=B471) *
      (MasterSheet!G:G=C471) *
      (MasterSheet!J:J&gt;0)
   )
)</f>
        <v>IIT-Ropar</v>
      </c>
      <c r="N471" s="6"/>
    </row>
    <row r="472" spans="1:14" x14ac:dyDescent="0.25">
      <c r="A472" s="6" t="str">
        <v>EED116333</v>
      </c>
      <c r="B472" s="7">
        <v>45831</v>
      </c>
      <c r="C472" s="6">
        <v>652509</v>
      </c>
      <c r="D472" s="6">
        <f>_xlfn.XLOOKUP(C472,MasterSheet!G:G,MasterSheet!E:E)</f>
        <v>95.4</v>
      </c>
      <c r="E472" s="55">
        <f>SUMIFS(MasterSheet!I:I, MasterSheet!B:B, A472, MasterSheet!D:D, B472, MasterSheet!G:G, C472)</f>
        <v>1</v>
      </c>
      <c r="F472" s="55">
        <f t="shared" si="21"/>
        <v>95.4</v>
      </c>
      <c r="G472" s="62">
        <f>SUMIFS(MasterSheet!J:J, MasterSheet!B:B, A472, MasterSheet!D:D, B472, MasterSheet!G:G, C472)</f>
        <v>1</v>
      </c>
      <c r="H472" s="62">
        <f t="shared" si="22"/>
        <v>95.4</v>
      </c>
      <c r="I472" s="64">
        <f>SUMIFS(MasterSheet!K:K, MasterSheet!B:B, A472, MasterSheet!D:D, B472, MasterSheet!G:G, C472)</f>
        <v>0</v>
      </c>
      <c r="J472" s="64">
        <f t="shared" si="23"/>
        <v>0</v>
      </c>
      <c r="K472" s="6" t="str">
        <f>VLOOKUP(C472,MasterSheet!G:T,14,)</f>
        <v>BioLegend</v>
      </c>
      <c r="L472" s="6" t="str">
        <f>VLOOKUP(K472,Sheet1!A:C,3,)</f>
        <v>DOLLAR</v>
      </c>
      <c r="M472" s="6" t="str" cm="1">
        <f t="array" ref="M472">_xlfn.TEXTJOIN(", ", TRUE,
   _xlfn._xlws.FILTER(MasterSheet!O:O,
      (MasterSheet!B:B=A472) *
      (MasterSheet!D:D=B472) *
      (MasterSheet!G:G=C472) *
      (MasterSheet!J:J&gt;0)
   )
)</f>
        <v>BTL</v>
      </c>
      <c r="N472" s="6"/>
    </row>
    <row r="473" spans="1:14" x14ac:dyDescent="0.25">
      <c r="A473" s="6" t="str">
        <v>EED116333</v>
      </c>
      <c r="B473" s="7">
        <v>45831</v>
      </c>
      <c r="C473" s="6">
        <v>740368</v>
      </c>
      <c r="D473" s="6">
        <f>_xlfn.XLOOKUP(C473,MasterSheet!G:G,MasterSheet!E:E)</f>
        <v>82.6</v>
      </c>
      <c r="E473" s="55">
        <f>SUMIFS(MasterSheet!I:I, MasterSheet!B:B, A473, MasterSheet!D:D, B473, MasterSheet!G:G, C473)</f>
        <v>1</v>
      </c>
      <c r="F473" s="55">
        <f t="shared" si="21"/>
        <v>82.6</v>
      </c>
      <c r="G473" s="62">
        <f>SUMIFS(MasterSheet!J:J, MasterSheet!B:B, A473, MasterSheet!D:D, B473, MasterSheet!G:G, C473)</f>
        <v>1</v>
      </c>
      <c r="H473" s="62">
        <f t="shared" si="22"/>
        <v>82.6</v>
      </c>
      <c r="I473" s="64">
        <f>SUMIFS(MasterSheet!K:K, MasterSheet!B:B, A473, MasterSheet!D:D, B473, MasterSheet!G:G, C473)</f>
        <v>0</v>
      </c>
      <c r="J473" s="64">
        <f t="shared" si="23"/>
        <v>0</v>
      </c>
      <c r="K473" s="6" t="str">
        <f>VLOOKUP(C473,MasterSheet!G:T,14,)</f>
        <v>BioLegend</v>
      </c>
      <c r="L473" s="6" t="str">
        <f>VLOOKUP(K473,Sheet1!A:C,3,)</f>
        <v>DOLLAR</v>
      </c>
      <c r="M473" s="6" t="str" cm="1">
        <f t="array" ref="M473">_xlfn.TEXTJOIN(", ", TRUE,
   _xlfn._xlws.FILTER(MasterSheet!O:O,
      (MasterSheet!B:B=A473) *
      (MasterSheet!D:D=B473) *
      (MasterSheet!G:G=C473) *
      (MasterSheet!J:J&gt;0)
   )
)</f>
        <v>ACTREC</v>
      </c>
      <c r="N473" s="6"/>
    </row>
    <row r="474" spans="1:14" x14ac:dyDescent="0.25">
      <c r="A474" s="6" t="str">
        <v>EED116333</v>
      </c>
      <c r="B474" s="7">
        <v>45831</v>
      </c>
      <c r="C474" s="6">
        <v>825701</v>
      </c>
      <c r="D474" s="6">
        <f>_xlfn.XLOOKUP(C474,MasterSheet!G:G,MasterSheet!E:E)</f>
        <v>201</v>
      </c>
      <c r="E474" s="55">
        <f>SUMIFS(MasterSheet!I:I, MasterSheet!B:B, A474, MasterSheet!D:D, B474, MasterSheet!G:G, C474)</f>
        <v>2</v>
      </c>
      <c r="F474" s="55">
        <f t="shared" si="21"/>
        <v>402</v>
      </c>
      <c r="G474" s="62">
        <f>SUMIFS(MasterSheet!J:J, MasterSheet!B:B, A474, MasterSheet!D:D, B474, MasterSheet!G:G, C474)</f>
        <v>2</v>
      </c>
      <c r="H474" s="62">
        <f t="shared" si="22"/>
        <v>402</v>
      </c>
      <c r="I474" s="64">
        <f>SUMIFS(MasterSheet!K:K, MasterSheet!B:B, A474, MasterSheet!D:D, B474, MasterSheet!G:G, C474)</f>
        <v>0</v>
      </c>
      <c r="J474" s="64">
        <f t="shared" si="23"/>
        <v>0</v>
      </c>
      <c r="K474" s="6" t="str">
        <f>VLOOKUP(C474,MasterSheet!G:T,14,)</f>
        <v>BioLegend</v>
      </c>
      <c r="L474" s="6" t="str">
        <f>VLOOKUP(K474,Sheet1!A:C,3,)</f>
        <v>DOLLAR</v>
      </c>
      <c r="M474" s="6" t="str" cm="1">
        <f t="array" ref="M474">_xlfn.TEXTJOIN(", ", TRUE,
   _xlfn._xlws.FILTER(MasterSheet!O:O,
      (MasterSheet!B:B=A474) *
      (MasterSheet!D:D=B474) *
      (MasterSheet!G:G=C474) *
      (MasterSheet!J:J&gt;0)
   )
)</f>
        <v>MANIPAL</v>
      </c>
      <c r="N474" s="6"/>
    </row>
    <row r="475" spans="1:14" x14ac:dyDescent="0.25">
      <c r="A475" s="6">
        <v>90228065</v>
      </c>
      <c r="B475" s="7">
        <v>45810</v>
      </c>
      <c r="C475" s="6" t="str">
        <v>CGSTV-0600</v>
      </c>
      <c r="D475" s="6">
        <f>_xlfn.XLOOKUP(C475,MasterSheet!G:G,MasterSheet!E:E)</f>
        <v>61.1</v>
      </c>
      <c r="E475" s="55">
        <f>SUMIFS(MasterSheet!I:I, MasterSheet!B:B, A475, MasterSheet!D:D, B475, MasterSheet!G:G, C475)</f>
        <v>10</v>
      </c>
      <c r="F475" s="55">
        <f t="shared" si="21"/>
        <v>611</v>
      </c>
      <c r="G475" s="62">
        <f>SUMIFS(MasterSheet!J:J, MasterSheet!B:B, A475, MasterSheet!D:D, B475, MasterSheet!G:G, C475)</f>
        <v>10</v>
      </c>
      <c r="H475" s="62">
        <f t="shared" si="22"/>
        <v>611</v>
      </c>
      <c r="I475" s="64">
        <f>SUMIFS(MasterSheet!K:K, MasterSheet!B:B, A475, MasterSheet!D:D, B475, MasterSheet!G:G, C475)</f>
        <v>0</v>
      </c>
      <c r="J475" s="64">
        <f t="shared" si="23"/>
        <v>0</v>
      </c>
      <c r="K475" s="6" t="str">
        <f>VLOOKUP(C475,MasterSheet!G:T,14,)</f>
        <v>Bethyl</v>
      </c>
      <c r="L475" s="6" t="str">
        <f>VLOOKUP(K475,Sheet1!A:C,3,)</f>
        <v>DOLLAR</v>
      </c>
      <c r="M475" s="6" t="str" cm="1">
        <f t="array" ref="M475">_xlfn.TEXTJOIN(", ", TRUE,
   _xlfn._xlws.FILTER(MasterSheet!O:O,
      (MasterSheet!B:B=A475) *
      (MasterSheet!D:D=B475) *
      (MasterSheet!G:G=C475) *
      (MasterSheet!J:J&gt;0)
   )
)</f>
        <v>TIGS</v>
      </c>
      <c r="N475" s="6"/>
    </row>
    <row r="476" spans="1:14" x14ac:dyDescent="0.25">
      <c r="A476" s="6">
        <v>90228065</v>
      </c>
      <c r="B476" s="7">
        <v>45810</v>
      </c>
      <c r="C476" s="6" t="str">
        <v>CGPTG-0601</v>
      </c>
      <c r="D476" s="6">
        <f>_xlfn.XLOOKUP(C476,MasterSheet!G:G,MasterSheet!E:E)</f>
        <v>61.1</v>
      </c>
      <c r="E476" s="55">
        <f>SUMIFS(MasterSheet!I:I, MasterSheet!B:B, A476, MasterSheet!D:D, B476, MasterSheet!G:G, C476)</f>
        <v>10</v>
      </c>
      <c r="F476" s="55">
        <f t="shared" si="21"/>
        <v>611</v>
      </c>
      <c r="G476" s="62">
        <f>SUMIFS(MasterSheet!J:J, MasterSheet!B:B, A476, MasterSheet!D:D, B476, MasterSheet!G:G, C476)</f>
        <v>10</v>
      </c>
      <c r="H476" s="62">
        <f t="shared" si="22"/>
        <v>611</v>
      </c>
      <c r="I476" s="64">
        <f>SUMIFS(MasterSheet!K:K, MasterSheet!B:B, A476, MasterSheet!D:D, B476, MasterSheet!G:G, C476)</f>
        <v>0</v>
      </c>
      <c r="J476" s="64">
        <f t="shared" si="23"/>
        <v>0</v>
      </c>
      <c r="K476" s="6" t="str">
        <f>VLOOKUP(C476,MasterSheet!G:T,14,)</f>
        <v>Bethyl</v>
      </c>
      <c r="L476" s="6" t="str">
        <f>VLOOKUP(K476,Sheet1!A:C,3,)</f>
        <v>DOLLAR</v>
      </c>
      <c r="M476" s="6" t="str" cm="1">
        <f t="array" ref="M476">_xlfn.TEXTJOIN(", ", TRUE,
   _xlfn._xlws.FILTER(MasterSheet!O:O,
      (MasterSheet!B:B=A476) *
      (MasterSheet!D:D=B476) *
      (MasterSheet!G:G=C476) *
      (MasterSheet!J:J&gt;0)
   )
)</f>
        <v>TIGS</v>
      </c>
      <c r="N476" s="6"/>
    </row>
    <row r="477" spans="1:14" x14ac:dyDescent="0.25">
      <c r="A477" s="6">
        <v>90228940</v>
      </c>
      <c r="B477" s="7">
        <v>45831</v>
      </c>
      <c r="C477" s="6" t="str">
        <v>A303-936A</v>
      </c>
      <c r="D477" s="6">
        <f>_xlfn.XLOOKUP(C477,MasterSheet!G:G,MasterSheet!E:E)</f>
        <v>324.8</v>
      </c>
      <c r="E477" s="55">
        <f>SUMIFS(MasterSheet!I:I, MasterSheet!B:B, A477, MasterSheet!D:D, B477, MasterSheet!G:G, C477)</f>
        <v>1</v>
      </c>
      <c r="F477" s="55">
        <f t="shared" si="21"/>
        <v>324.8</v>
      </c>
      <c r="G477" s="62">
        <f>SUMIFS(MasterSheet!J:J, MasterSheet!B:B, A477, MasterSheet!D:D, B477, MasterSheet!G:G, C477)</f>
        <v>1</v>
      </c>
      <c r="H477" s="62">
        <f t="shared" si="22"/>
        <v>324.8</v>
      </c>
      <c r="I477" s="64">
        <f>SUMIFS(MasterSheet!K:K, MasterSheet!B:B, A477, MasterSheet!D:D, B477, MasterSheet!G:G, C477)</f>
        <v>0</v>
      </c>
      <c r="J477" s="64">
        <f t="shared" si="23"/>
        <v>0</v>
      </c>
      <c r="K477" s="6" t="str">
        <f>VLOOKUP(C477,MasterSheet!G:T,14,)</f>
        <v>Bethyl</v>
      </c>
      <c r="L477" s="6" t="str">
        <f>VLOOKUP(K477,Sheet1!A:C,3,)</f>
        <v>DOLLAR</v>
      </c>
      <c r="M477" s="6" t="str" cm="1">
        <f t="array" ref="M477">_xlfn.TEXTJOIN(", ", TRUE,
   _xlfn._xlws.FILTER(MasterSheet!O:O,
      (MasterSheet!B:B=A477) *
      (MasterSheet!D:D=B477) *
      (MasterSheet!G:G=C477) *
      (MasterSheet!J:J&gt;0)
   )
)</f>
        <v>ACTREC</v>
      </c>
      <c r="N477" s="6"/>
    </row>
    <row r="478" spans="1:14" x14ac:dyDescent="0.25">
      <c r="A478" s="6" t="str">
        <v>D052825IN3292836G</v>
      </c>
      <c r="B478" s="7">
        <v>45811</v>
      </c>
      <c r="C478" s="6" t="str">
        <v>CTM-1143308</v>
      </c>
      <c r="D478" s="6">
        <f>_xlfn.XLOOKUP(C478,MasterSheet!G:G,MasterSheet!E:E)</f>
        <v>4906.82</v>
      </c>
      <c r="E478" s="55">
        <f>SUMIFS(MasterSheet!I:I, MasterSheet!B:B, A478, MasterSheet!D:D, B478, MasterSheet!G:G, C478)</f>
        <v>1</v>
      </c>
      <c r="F478" s="55">
        <f t="shared" si="21"/>
        <v>4906.82</v>
      </c>
      <c r="G478" s="62">
        <f>SUMIFS(MasterSheet!J:J, MasterSheet!B:B, A478, MasterSheet!D:D, B478, MasterSheet!G:G, C478)</f>
        <v>1</v>
      </c>
      <c r="H478" s="62">
        <f t="shared" si="22"/>
        <v>4906.82</v>
      </c>
      <c r="I478" s="64">
        <f>SUMIFS(MasterSheet!K:K, MasterSheet!B:B, A478, MasterSheet!D:D, B478, MasterSheet!G:G, C478)</f>
        <v>0</v>
      </c>
      <c r="J478" s="64">
        <f t="shared" si="23"/>
        <v>0</v>
      </c>
      <c r="K478" s="6" t="str">
        <f>VLOOKUP(C478,MasterSheet!G:T,14,)</f>
        <v>Dharmacon</v>
      </c>
      <c r="L478" s="6" t="str">
        <f>VLOOKUP(K478,Sheet1!A:C,3,)</f>
        <v>DOLLAR</v>
      </c>
      <c r="M478" s="6" t="str" cm="1">
        <f t="array" ref="M478">_xlfn.TEXTJOIN(", ", TRUE,
   _xlfn._xlws.FILTER(MasterSheet!O:O,
      (MasterSheet!B:B=A478) *
      (MasterSheet!D:D=B478) *
      (MasterSheet!G:G=C478) *
      (MasterSheet!J:J&gt;0)
   )
)</f>
        <v>SUN PHARMA</v>
      </c>
      <c r="N478" s="6"/>
    </row>
    <row r="479" spans="1:14" x14ac:dyDescent="0.25">
      <c r="A479" s="6" t="str">
        <v>Opening Stock</v>
      </c>
      <c r="B479" s="7">
        <v>45808</v>
      </c>
      <c r="C479" s="6" t="str">
        <v>T-2001-02</v>
      </c>
      <c r="D479" s="6">
        <f>_xlfn.XLOOKUP(C479,MasterSheet!G:G,MasterSheet!E:E)</f>
        <v>236.6</v>
      </c>
      <c r="E479" s="55">
        <f>SUMIFS(MasterSheet!I:I, MasterSheet!B:B, A479, MasterSheet!D:D, B479, MasterSheet!G:G, C479)</f>
        <v>1</v>
      </c>
      <c r="F479" s="55">
        <f t="shared" si="21"/>
        <v>236.6</v>
      </c>
      <c r="G479" s="62">
        <f>SUMIFS(MasterSheet!J:J, MasterSheet!B:B, A479, MasterSheet!D:D, B479, MasterSheet!G:G, C479)</f>
        <v>1</v>
      </c>
      <c r="H479" s="62">
        <f t="shared" si="22"/>
        <v>236.6</v>
      </c>
      <c r="I479" s="64">
        <f>SUMIFS(MasterSheet!K:K, MasterSheet!B:B, A479, MasterSheet!D:D, B479, MasterSheet!G:G, C479)</f>
        <v>0</v>
      </c>
      <c r="J479" s="64">
        <f t="shared" si="23"/>
        <v>0</v>
      </c>
      <c r="K479" s="6" t="str">
        <f>VLOOKUP(C479,MasterSheet!G:T,14,)</f>
        <v>Dharmacon</v>
      </c>
      <c r="L479" s="6" t="str">
        <f>VLOOKUP(K479,Sheet1!A:C,3,)</f>
        <v>DOLLAR</v>
      </c>
      <c r="M479" s="6" t="str" cm="1">
        <f t="array" ref="M479">_xlfn.TEXTJOIN(", ", TRUE,
   _xlfn._xlws.FILTER(MasterSheet!O:O,
      (MasterSheet!B:B=A479) *
      (MasterSheet!D:D=B479) *
      (MasterSheet!G:G=C479) *
      (MasterSheet!J:J&gt;0)
   )
)</f>
        <v>IGIB</v>
      </c>
      <c r="N479" s="6"/>
    </row>
    <row r="480" spans="1:14" x14ac:dyDescent="0.25">
      <c r="A480" s="6" t="str">
        <v>0052825IN3296786G</v>
      </c>
      <c r="B480" s="7">
        <v>45814</v>
      </c>
      <c r="C480" s="6" t="str">
        <v>CTM-1150447</v>
      </c>
      <c r="D480" s="6">
        <f>_xlfn.XLOOKUP(C480,MasterSheet!G:G,MasterSheet!E:E)</f>
        <v>105.46</v>
      </c>
      <c r="E480" s="55">
        <f>SUMIFS(MasterSheet!I:I, MasterSheet!B:B, A480, MasterSheet!D:D, B480, MasterSheet!G:G, C480)</f>
        <v>1</v>
      </c>
      <c r="F480" s="55">
        <f t="shared" si="21"/>
        <v>105.46</v>
      </c>
      <c r="G480" s="62">
        <f>SUMIFS(MasterSheet!J:J, MasterSheet!B:B, A480, MasterSheet!D:D, B480, MasterSheet!G:G, C480)</f>
        <v>1</v>
      </c>
      <c r="H480" s="62">
        <f t="shared" si="22"/>
        <v>105.46</v>
      </c>
      <c r="I480" s="64">
        <f>SUMIFS(MasterSheet!K:K, MasterSheet!B:B, A480, MasterSheet!D:D, B480, MasterSheet!G:G, C480)</f>
        <v>0</v>
      </c>
      <c r="J480" s="64">
        <f t="shared" si="23"/>
        <v>0</v>
      </c>
      <c r="K480" s="6" t="str">
        <f>VLOOKUP(C480,MasterSheet!G:T,14,)</f>
        <v>Dharmacon</v>
      </c>
      <c r="L480" s="6" t="str">
        <f>VLOOKUP(K480,Sheet1!A:C,3,)</f>
        <v>DOLLAR</v>
      </c>
      <c r="M480" s="6" t="str" cm="1">
        <f t="array" ref="M480">_xlfn.TEXTJOIN(", ", TRUE,
   _xlfn._xlws.FILTER(MasterSheet!O:O,
      (MasterSheet!B:B=A480) *
      (MasterSheet!D:D=B480) *
      (MasterSheet!G:G=C480) *
      (MasterSheet!J:J&gt;0)
   )
)</f>
        <v>IMTECH</v>
      </c>
      <c r="N480" s="6"/>
    </row>
    <row r="481" spans="1:14" x14ac:dyDescent="0.25">
      <c r="A481" s="6" t="str">
        <v>0052825IN3296786G</v>
      </c>
      <c r="B481" s="7">
        <v>45814</v>
      </c>
      <c r="C481" s="6" t="str">
        <v>L-009935-00-0005</v>
      </c>
      <c r="D481" s="6">
        <f>_xlfn.XLOOKUP(C481,MasterSheet!G:G,MasterSheet!E:E)</f>
        <v>374</v>
      </c>
      <c r="E481" s="55">
        <f>SUMIFS(MasterSheet!I:I, MasterSheet!B:B, A481, MasterSheet!D:D, B481, MasterSheet!G:G, C481)</f>
        <v>1</v>
      </c>
      <c r="F481" s="55">
        <f t="shared" si="21"/>
        <v>374</v>
      </c>
      <c r="G481" s="62">
        <f>SUMIFS(MasterSheet!J:J, MasterSheet!B:B, A481, MasterSheet!D:D, B481, MasterSheet!G:G, C481)</f>
        <v>1</v>
      </c>
      <c r="H481" s="62">
        <f t="shared" si="22"/>
        <v>374</v>
      </c>
      <c r="I481" s="64">
        <f>SUMIFS(MasterSheet!K:K, MasterSheet!B:B, A481, MasterSheet!D:D, B481, MasterSheet!G:G, C481)</f>
        <v>0</v>
      </c>
      <c r="J481" s="64">
        <f t="shared" si="23"/>
        <v>0</v>
      </c>
      <c r="K481" s="6" t="str">
        <f>VLOOKUP(C481,MasterSheet!G:T,14,)</f>
        <v>Dharmacon</v>
      </c>
      <c r="L481" s="6" t="str">
        <f>VLOOKUP(K481,Sheet1!A:C,3,)</f>
        <v>DOLLAR</v>
      </c>
      <c r="M481" s="6" t="str" cm="1">
        <f t="array" ref="M481">_xlfn.TEXTJOIN(", ", TRUE,
   _xlfn._xlws.FILTER(MasterSheet!O:O,
      (MasterSheet!B:B=A481) *
      (MasterSheet!D:D=B481) *
      (MasterSheet!G:G=C481) *
      (MasterSheet!J:J&gt;0)
   )
)</f>
        <v>IISC</v>
      </c>
      <c r="N481" s="6"/>
    </row>
    <row r="482" spans="1:14" x14ac:dyDescent="0.25">
      <c r="A482" s="6" t="str">
        <v>0052825IN3296786G</v>
      </c>
      <c r="B482" s="7">
        <v>45814</v>
      </c>
      <c r="C482" s="6" t="str">
        <v>L-008786-00-0005</v>
      </c>
      <c r="D482" s="6">
        <f>_xlfn.XLOOKUP(C482,MasterSheet!G:G,MasterSheet!E:E)</f>
        <v>374</v>
      </c>
      <c r="E482" s="55">
        <f>SUMIFS(MasterSheet!I:I, MasterSheet!B:B, A482, MasterSheet!D:D, B482, MasterSheet!G:G, C482)</f>
        <v>1</v>
      </c>
      <c r="F482" s="55">
        <f t="shared" si="21"/>
        <v>374</v>
      </c>
      <c r="G482" s="62">
        <f>SUMIFS(MasterSheet!J:J, MasterSheet!B:B, A482, MasterSheet!D:D, B482, MasterSheet!G:G, C482)</f>
        <v>1</v>
      </c>
      <c r="H482" s="62">
        <f t="shared" si="22"/>
        <v>374</v>
      </c>
      <c r="I482" s="64">
        <f>SUMIFS(MasterSheet!K:K, MasterSheet!B:B, A482, MasterSheet!D:D, B482, MasterSheet!G:G, C482)</f>
        <v>0</v>
      </c>
      <c r="J482" s="64">
        <f t="shared" si="23"/>
        <v>0</v>
      </c>
      <c r="K482" s="6" t="str">
        <f>VLOOKUP(C482,MasterSheet!G:T,14,)</f>
        <v>Dharmacon</v>
      </c>
      <c r="L482" s="6" t="str">
        <f>VLOOKUP(K482,Sheet1!A:C,3,)</f>
        <v>DOLLAR</v>
      </c>
      <c r="M482" s="6" t="str" cm="1">
        <f t="array" ref="M482">_xlfn.TEXTJOIN(", ", TRUE,
   _xlfn._xlws.FILTER(MasterSheet!O:O,
      (MasterSheet!B:B=A482) *
      (MasterSheet!D:D=B482) *
      (MasterSheet!G:G=C482) *
      (MasterSheet!J:J&gt;0)
   )
)</f>
        <v>IISC</v>
      </c>
      <c r="N482" s="6"/>
    </row>
    <row r="483" spans="1:14" x14ac:dyDescent="0.25">
      <c r="A483" s="6" t="str">
        <v>0052825IN3296786G</v>
      </c>
      <c r="B483" s="7">
        <v>45814</v>
      </c>
      <c r="C483" s="6" t="str">
        <v>D-001810-10-05</v>
      </c>
      <c r="D483" s="6">
        <f>_xlfn.XLOOKUP(C483,MasterSheet!G:G,MasterSheet!E:E)</f>
        <v>188</v>
      </c>
      <c r="E483" s="55">
        <f>SUMIFS(MasterSheet!I:I, MasterSheet!B:B, A483, MasterSheet!D:D, B483, MasterSheet!G:G, C483)</f>
        <v>1</v>
      </c>
      <c r="F483" s="55">
        <f t="shared" si="21"/>
        <v>188</v>
      </c>
      <c r="G483" s="62">
        <f>SUMIFS(MasterSheet!J:J, MasterSheet!B:B, A483, MasterSheet!D:D, B483, MasterSheet!G:G, C483)</f>
        <v>1</v>
      </c>
      <c r="H483" s="62">
        <f t="shared" si="22"/>
        <v>188</v>
      </c>
      <c r="I483" s="64">
        <f>SUMIFS(MasterSheet!K:K, MasterSheet!B:B, A483, MasterSheet!D:D, B483, MasterSheet!G:G, C483)</f>
        <v>0</v>
      </c>
      <c r="J483" s="64">
        <f t="shared" si="23"/>
        <v>0</v>
      </c>
      <c r="K483" s="6" t="str">
        <f>VLOOKUP(C483,MasterSheet!G:T,14,)</f>
        <v>Dharmacon</v>
      </c>
      <c r="L483" s="6" t="str">
        <f>VLOOKUP(K483,Sheet1!A:C,3,)</f>
        <v>DOLLAR</v>
      </c>
      <c r="M483" s="6" t="str" cm="1">
        <f t="array" ref="M483">_xlfn.TEXTJOIN(", ", TRUE,
   _xlfn._xlws.FILTER(MasterSheet!O:O,
      (MasterSheet!B:B=A483) *
      (MasterSheet!D:D=B483) *
      (MasterSheet!G:G=C483) *
      (MasterSheet!J:J&gt;0)
   )
)</f>
        <v>RG SONS</v>
      </c>
      <c r="N483" s="6"/>
    </row>
    <row r="484" spans="1:14" x14ac:dyDescent="0.25">
      <c r="A484" s="6" t="str">
        <v>0052825IN3296786G</v>
      </c>
      <c r="B484" s="7">
        <v>45814</v>
      </c>
      <c r="C484" s="6" t="str">
        <v>L-046846-01-0005</v>
      </c>
      <c r="D484" s="6">
        <f>_xlfn.XLOOKUP(C484,MasterSheet!G:G,MasterSheet!E:E)</f>
        <v>374</v>
      </c>
      <c r="E484" s="55">
        <f>SUMIFS(MasterSheet!I:I, MasterSheet!B:B, A484, MasterSheet!D:D, B484, MasterSheet!G:G, C484)</f>
        <v>1</v>
      </c>
      <c r="F484" s="55">
        <f t="shared" si="21"/>
        <v>374</v>
      </c>
      <c r="G484" s="62">
        <f>SUMIFS(MasterSheet!J:J, MasterSheet!B:B, A484, MasterSheet!D:D, B484, MasterSheet!G:G, C484)</f>
        <v>1</v>
      </c>
      <c r="H484" s="62">
        <f t="shared" si="22"/>
        <v>374</v>
      </c>
      <c r="I484" s="64">
        <f>SUMIFS(MasterSheet!K:K, MasterSheet!B:B, A484, MasterSheet!D:D, B484, MasterSheet!G:G, C484)</f>
        <v>0</v>
      </c>
      <c r="J484" s="64">
        <f t="shared" si="23"/>
        <v>0</v>
      </c>
      <c r="K484" s="6" t="str">
        <f>VLOOKUP(C484,MasterSheet!G:T,14,)</f>
        <v>Dharmacon</v>
      </c>
      <c r="L484" s="6" t="str">
        <f>VLOOKUP(K484,Sheet1!A:C,3,)</f>
        <v>DOLLAR</v>
      </c>
      <c r="M484" s="6" t="str" cm="1">
        <f t="array" ref="M484">_xlfn.TEXTJOIN(", ", TRUE,
   _xlfn._xlws.FILTER(MasterSheet!O:O,
      (MasterSheet!B:B=A484) *
      (MasterSheet!D:D=B484) *
      (MasterSheet!G:G=C484) *
      (MasterSheet!J:J&gt;0)
   )
)</f>
        <v>RG SONS</v>
      </c>
      <c r="N484" s="6"/>
    </row>
    <row r="485" spans="1:14" x14ac:dyDescent="0.25">
      <c r="A485" s="6" t="str">
        <v>0052825IN3296786G</v>
      </c>
      <c r="B485" s="7">
        <v>45814</v>
      </c>
      <c r="C485" s="6" t="str">
        <v>D-001810-10-20</v>
      </c>
      <c r="D485" s="6">
        <f>_xlfn.XLOOKUP(C485,MasterSheet!G:G,MasterSheet!E:E)</f>
        <v>441</v>
      </c>
      <c r="E485" s="55">
        <f>SUMIFS(MasterSheet!I:I, MasterSheet!B:B, A485, MasterSheet!D:D, B485, MasterSheet!G:G, C485)</f>
        <v>1</v>
      </c>
      <c r="F485" s="55">
        <f t="shared" si="21"/>
        <v>441</v>
      </c>
      <c r="G485" s="62">
        <f>SUMIFS(MasterSheet!J:J, MasterSheet!B:B, A485, MasterSheet!D:D, B485, MasterSheet!G:G, C485)</f>
        <v>1</v>
      </c>
      <c r="H485" s="62">
        <f t="shared" si="22"/>
        <v>441</v>
      </c>
      <c r="I485" s="64">
        <f>SUMIFS(MasterSheet!K:K, MasterSheet!B:B, A485, MasterSheet!D:D, B485, MasterSheet!G:G, C485)</f>
        <v>0</v>
      </c>
      <c r="J485" s="64">
        <f t="shared" si="23"/>
        <v>0</v>
      </c>
      <c r="K485" s="6" t="str">
        <f>VLOOKUP(C485,MasterSheet!G:T,14,)</f>
        <v>Dharmacon</v>
      </c>
      <c r="L485" s="6" t="str">
        <f>VLOOKUP(K485,Sheet1!A:C,3,)</f>
        <v>DOLLAR</v>
      </c>
      <c r="M485" s="6" t="str" cm="1">
        <f t="array" ref="M485">_xlfn.TEXTJOIN(", ", TRUE,
   _xlfn._xlws.FILTER(MasterSheet!O:O,
      (MasterSheet!B:B=A485) *
      (MasterSheet!D:D=B485) *
      (MasterSheet!G:G=C485) *
      (MasterSheet!J:J&gt;0)
   )
)</f>
        <v>Syngene</v>
      </c>
      <c r="N485" s="6"/>
    </row>
    <row r="486" spans="1:14" x14ac:dyDescent="0.25">
      <c r="A486" s="6" t="str">
        <v>0052825IN3296786G</v>
      </c>
      <c r="B486" s="7">
        <v>45814</v>
      </c>
      <c r="C486" s="6" t="str">
        <v>L-006068-00-0010</v>
      </c>
      <c r="D486" s="6">
        <f>_xlfn.XLOOKUP(C486,MasterSheet!G:G,MasterSheet!E:E)</f>
        <v>587</v>
      </c>
      <c r="E486" s="55">
        <f>SUMIFS(MasterSheet!I:I, MasterSheet!B:B, A486, MasterSheet!D:D, B486, MasterSheet!G:G, C486)</f>
        <v>1</v>
      </c>
      <c r="F486" s="55">
        <f t="shared" si="21"/>
        <v>587</v>
      </c>
      <c r="G486" s="62">
        <f>SUMIFS(MasterSheet!J:J, MasterSheet!B:B, A486, MasterSheet!D:D, B486, MasterSheet!G:G, C486)</f>
        <v>1</v>
      </c>
      <c r="H486" s="62">
        <f t="shared" si="22"/>
        <v>587</v>
      </c>
      <c r="I486" s="64">
        <f>SUMIFS(MasterSheet!K:K, MasterSheet!B:B, A486, MasterSheet!D:D, B486, MasterSheet!G:G, C486)</f>
        <v>0</v>
      </c>
      <c r="J486" s="64">
        <f t="shared" si="23"/>
        <v>0</v>
      </c>
      <c r="K486" s="6" t="str">
        <f>VLOOKUP(C486,MasterSheet!G:T,14,)</f>
        <v>Dharmacon</v>
      </c>
      <c r="L486" s="6" t="str">
        <f>VLOOKUP(K486,Sheet1!A:C,3,)</f>
        <v>DOLLAR</v>
      </c>
      <c r="M486" s="6" t="str" cm="1">
        <f t="array" ref="M486">_xlfn.TEXTJOIN(", ", TRUE,
   _xlfn._xlws.FILTER(MasterSheet!O:O,
      (MasterSheet!B:B=A486) *
      (MasterSheet!D:D=B486) *
      (MasterSheet!G:G=C486) *
      (MasterSheet!J:J&gt;0)
   )
)</f>
        <v>Syngene</v>
      </c>
      <c r="N486" s="6"/>
    </row>
    <row r="487" spans="1:14" x14ac:dyDescent="0.25">
      <c r="A487" s="6" t="str">
        <v>0052825IN3296786G</v>
      </c>
      <c r="B487" s="7">
        <v>45814</v>
      </c>
      <c r="C487" s="6" t="str">
        <v>MHS6278-202807649</v>
      </c>
      <c r="D487" s="6">
        <f>_xlfn.XLOOKUP(C487,MasterSheet!G:G,MasterSheet!E:E)</f>
        <v>88</v>
      </c>
      <c r="E487" s="55">
        <f>SUMIFS(MasterSheet!I:I, MasterSheet!B:B, A487, MasterSheet!D:D, B487, MasterSheet!G:G, C487)</f>
        <v>1</v>
      </c>
      <c r="F487" s="55">
        <f t="shared" si="21"/>
        <v>88</v>
      </c>
      <c r="G487" s="62">
        <f>SUMIFS(MasterSheet!J:J, MasterSheet!B:B, A487, MasterSheet!D:D, B487, MasterSheet!G:G, C487)</f>
        <v>1</v>
      </c>
      <c r="H487" s="62">
        <f t="shared" si="22"/>
        <v>88</v>
      </c>
      <c r="I487" s="64">
        <f>SUMIFS(MasterSheet!K:K, MasterSheet!B:B, A487, MasterSheet!D:D, B487, MasterSheet!G:G, C487)</f>
        <v>0</v>
      </c>
      <c r="J487" s="64">
        <f t="shared" si="23"/>
        <v>0</v>
      </c>
      <c r="K487" s="6" t="str">
        <f>VLOOKUP(C487,MasterSheet!G:T,14,)</f>
        <v>Dharmacon</v>
      </c>
      <c r="L487" s="6" t="str">
        <f>VLOOKUP(K487,Sheet1!A:C,3,)</f>
        <v>DOLLAR</v>
      </c>
      <c r="M487" s="6" t="str" cm="1">
        <f t="array" ref="M487">_xlfn.TEXTJOIN(", ", TRUE,
   _xlfn._xlws.FILTER(MasterSheet!O:O,
      (MasterSheet!B:B=A487) *
      (MasterSheet!D:D=B487) *
      (MasterSheet!G:G=C487) *
      (MasterSheet!J:J&gt;0)
   )
)</f>
        <v>NCCS</v>
      </c>
      <c r="N487" s="6"/>
    </row>
    <row r="488" spans="1:14" x14ac:dyDescent="0.25">
      <c r="A488" s="6" t="str">
        <v>0052825IN3296786G</v>
      </c>
      <c r="B488" s="7">
        <v>45814</v>
      </c>
      <c r="C488" s="6" t="str">
        <v>MHS6278-202832260</v>
      </c>
      <c r="D488" s="6">
        <f>_xlfn.XLOOKUP(C488,MasterSheet!G:G,MasterSheet!E:E)</f>
        <v>88</v>
      </c>
      <c r="E488" s="55">
        <f>SUMIFS(MasterSheet!I:I, MasterSheet!B:B, A488, MasterSheet!D:D, B488, MasterSheet!G:G, C488)</f>
        <v>1</v>
      </c>
      <c r="F488" s="55">
        <f t="shared" si="21"/>
        <v>88</v>
      </c>
      <c r="G488" s="62">
        <f>SUMIFS(MasterSheet!J:J, MasterSheet!B:B, A488, MasterSheet!D:D, B488, MasterSheet!G:G, C488)</f>
        <v>1</v>
      </c>
      <c r="H488" s="62">
        <f t="shared" si="22"/>
        <v>88</v>
      </c>
      <c r="I488" s="64">
        <f>SUMIFS(MasterSheet!K:K, MasterSheet!B:B, A488, MasterSheet!D:D, B488, MasterSheet!G:G, C488)</f>
        <v>0</v>
      </c>
      <c r="J488" s="64">
        <f t="shared" si="23"/>
        <v>0</v>
      </c>
      <c r="K488" s="6" t="str">
        <f>VLOOKUP(C488,MasterSheet!G:T,14,)</f>
        <v>Dharmacon</v>
      </c>
      <c r="L488" s="6" t="str">
        <f>VLOOKUP(K488,Sheet1!A:C,3,)</f>
        <v>DOLLAR</v>
      </c>
      <c r="M488" s="6" t="str" cm="1">
        <f t="array" ref="M488">_xlfn.TEXTJOIN(", ", TRUE,
   _xlfn._xlws.FILTER(MasterSheet!O:O,
      (MasterSheet!B:B=A488) *
      (MasterSheet!D:D=B488) *
      (MasterSheet!G:G=C488) *
      (MasterSheet!J:J&gt;0)
   )
)</f>
        <v>NCCS</v>
      </c>
      <c r="N488" s="6"/>
    </row>
    <row r="489" spans="1:14" x14ac:dyDescent="0.25">
      <c r="A489" s="6" t="str">
        <v>0052825IN3296786G</v>
      </c>
      <c r="B489" s="7">
        <v>45814</v>
      </c>
      <c r="C489" s="6" t="str">
        <v>T-2001-01</v>
      </c>
      <c r="D489" s="6">
        <f>_xlfn.XLOOKUP(C489,MasterSheet!G:G,MasterSheet!E:E)</f>
        <v>81</v>
      </c>
      <c r="E489" s="55">
        <f>SUMIFS(MasterSheet!I:I, MasterSheet!B:B, A489, MasterSheet!D:D, B489, MasterSheet!G:G, C489)</f>
        <v>1</v>
      </c>
      <c r="F489" s="55">
        <f t="shared" si="21"/>
        <v>81</v>
      </c>
      <c r="G489" s="62">
        <f>SUMIFS(MasterSheet!J:J, MasterSheet!B:B, A489, MasterSheet!D:D, B489, MasterSheet!G:G, C489)</f>
        <v>1</v>
      </c>
      <c r="H489" s="62">
        <f t="shared" si="22"/>
        <v>81</v>
      </c>
      <c r="I489" s="64">
        <f>SUMIFS(MasterSheet!K:K, MasterSheet!B:B, A489, MasterSheet!D:D, B489, MasterSheet!G:G, C489)</f>
        <v>0</v>
      </c>
      <c r="J489" s="64">
        <f t="shared" si="23"/>
        <v>0</v>
      </c>
      <c r="K489" s="6" t="str">
        <f>VLOOKUP(C489,MasterSheet!G:T,14,)</f>
        <v>Dharmacon</v>
      </c>
      <c r="L489" s="6" t="str">
        <f>VLOOKUP(K489,Sheet1!A:C,3,)</f>
        <v>DOLLAR</v>
      </c>
      <c r="M489" s="6" t="str" cm="1">
        <f t="array" ref="M489">_xlfn.TEXTJOIN(", ", TRUE,
   _xlfn._xlws.FILTER(MasterSheet!O:O,
      (MasterSheet!B:B=A489) *
      (MasterSheet!D:D=B489) *
      (MasterSheet!G:G=C489) *
      (MasterSheet!J:J&gt;0)
   )
)</f>
        <v>RG SONS</v>
      </c>
      <c r="N489" s="6"/>
    </row>
    <row r="490" spans="1:14" x14ac:dyDescent="0.25">
      <c r="A490" s="6" t="str">
        <v>0052825IN3296786G</v>
      </c>
      <c r="B490" s="7">
        <v>45814</v>
      </c>
      <c r="C490" s="6" t="str">
        <v>T-2004-01</v>
      </c>
      <c r="D490" s="6">
        <f>_xlfn.XLOOKUP(C490,MasterSheet!G:G,MasterSheet!E:E)</f>
        <v>81</v>
      </c>
      <c r="E490" s="55">
        <f>SUMIFS(MasterSheet!I:I, MasterSheet!B:B, A490, MasterSheet!D:D, B490, MasterSheet!G:G, C490)</f>
        <v>1</v>
      </c>
      <c r="F490" s="55">
        <f t="shared" si="21"/>
        <v>81</v>
      </c>
      <c r="G490" s="62">
        <f>SUMIFS(MasterSheet!J:J, MasterSheet!B:B, A490, MasterSheet!D:D, B490, MasterSheet!G:G, C490)</f>
        <v>1</v>
      </c>
      <c r="H490" s="62">
        <f t="shared" si="22"/>
        <v>81</v>
      </c>
      <c r="I490" s="64">
        <f>SUMIFS(MasterSheet!K:K, MasterSheet!B:B, A490, MasterSheet!D:D, B490, MasterSheet!G:G, C490)</f>
        <v>0</v>
      </c>
      <c r="J490" s="64">
        <f t="shared" si="23"/>
        <v>0</v>
      </c>
      <c r="K490" s="6" t="str">
        <f>VLOOKUP(C490,MasterSheet!G:T,14,)</f>
        <v>Dharmacon</v>
      </c>
      <c r="L490" s="6" t="str">
        <f>VLOOKUP(K490,Sheet1!A:C,3,)</f>
        <v>DOLLAR</v>
      </c>
      <c r="M490" s="6" t="str" cm="1">
        <f t="array" ref="M490">_xlfn.TEXTJOIN(", ", TRUE,
   _xlfn._xlws.FILTER(MasterSheet!O:O,
      (MasterSheet!B:B=A490) *
      (MasterSheet!D:D=B490) *
      (MasterSheet!G:G=C490) *
      (MasterSheet!J:J&gt;0)
   )
)</f>
        <v>BIOLOGIST</v>
      </c>
      <c r="N490" s="6"/>
    </row>
    <row r="491" spans="1:14" x14ac:dyDescent="0.25">
      <c r="A491" s="6" t="str">
        <v>Opening Stock</v>
      </c>
      <c r="B491" s="7">
        <v>45808</v>
      </c>
      <c r="C491" s="6" t="str">
        <v>B-002000-UB-100</v>
      </c>
      <c r="D491" s="6">
        <f>_xlfn.XLOOKUP(C491,MasterSheet!G:G,MasterSheet!E:E)</f>
        <v>69</v>
      </c>
      <c r="E491" s="55">
        <f>SUMIFS(MasterSheet!I:I, MasterSheet!B:B, A491, MasterSheet!D:D, B491, MasterSheet!G:G, C491)</f>
        <v>2</v>
      </c>
      <c r="F491" s="55">
        <f t="shared" si="21"/>
        <v>138</v>
      </c>
      <c r="G491" s="62">
        <f>SUMIFS(MasterSheet!J:J, MasterSheet!B:B, A491, MasterSheet!D:D, B491, MasterSheet!G:G, C491)</f>
        <v>2</v>
      </c>
      <c r="H491" s="62">
        <f t="shared" si="22"/>
        <v>138</v>
      </c>
      <c r="I491" s="64">
        <f>SUMIFS(MasterSheet!K:K, MasterSheet!B:B, A491, MasterSheet!D:D, B491, MasterSheet!G:G, C491)</f>
        <v>0</v>
      </c>
      <c r="J491" s="64">
        <f t="shared" si="23"/>
        <v>0</v>
      </c>
      <c r="K491" s="6" t="str">
        <f>VLOOKUP(C491,MasterSheet!G:T,14,)</f>
        <v>Dharmacon</v>
      </c>
      <c r="L491" s="6" t="str">
        <f>VLOOKUP(K491,Sheet1!A:C,3,)</f>
        <v>DOLLAR</v>
      </c>
      <c r="M491" s="6" t="str" cm="1">
        <f t="array" ref="M491">_xlfn.TEXTJOIN(", ", TRUE,
   _xlfn._xlws.FILTER(MasterSheet!O:O,
      (MasterSheet!B:B=A491) *
      (MasterSheet!D:D=B491) *
      (MasterSheet!G:G=C491) *
      (MasterSheet!J:J&gt;0)
   )
)</f>
        <v>Excell Biosolution, ILBS</v>
      </c>
      <c r="N491" s="6"/>
    </row>
    <row r="492" spans="1:14" x14ac:dyDescent="0.25">
      <c r="A492" s="6" t="str">
        <v>Opening Stock</v>
      </c>
      <c r="B492" s="7">
        <v>45808</v>
      </c>
      <c r="C492" s="6" t="str">
        <v>J-004924-06-0010</v>
      </c>
      <c r="D492" s="6">
        <f>_xlfn.XLOOKUP(C492,MasterSheet!G:G,MasterSheet!E:E)</f>
        <v>259</v>
      </c>
      <c r="E492" s="55">
        <f>SUMIFS(MasterSheet!I:I, MasterSheet!B:B, A492, MasterSheet!D:D, B492, MasterSheet!G:G, C492)</f>
        <v>1</v>
      </c>
      <c r="F492" s="55">
        <f t="shared" si="21"/>
        <v>259</v>
      </c>
      <c r="G492" s="62">
        <f>SUMIFS(MasterSheet!J:J, MasterSheet!B:B, A492, MasterSheet!D:D, B492, MasterSheet!G:G, C492)</f>
        <v>0</v>
      </c>
      <c r="H492" s="62">
        <f t="shared" si="22"/>
        <v>0</v>
      </c>
      <c r="I492" s="64">
        <f>SUMIFS(MasterSheet!K:K, MasterSheet!B:B, A492, MasterSheet!D:D, B492, MasterSheet!G:G, C492)</f>
        <v>1</v>
      </c>
      <c r="J492" s="64">
        <f t="shared" si="23"/>
        <v>259</v>
      </c>
      <c r="K492" s="6" t="str">
        <f>VLOOKUP(C492,MasterSheet!G:T,14,)</f>
        <v>Dharmacon</v>
      </c>
      <c r="L492" s="6" t="str">
        <f>VLOOKUP(K492,Sheet1!A:C,3,)</f>
        <v>DOLLAR</v>
      </c>
      <c r="M492" s="6" t="e" cm="1" vm="1">
        <f t="array" ref="M492">_xlfn.TEXTJOIN(", ", TRUE,
   _xlfn._xlws.FILTER(MasterSheet!O:O,
      (MasterSheet!B:B=A492) *
      (MasterSheet!D:D=B492) *
      (MasterSheet!G:G=C492) *
      (MasterSheet!J:J&gt;0)
   )
)</f>
        <v>#VALUE!</v>
      </c>
      <c r="N492" s="6"/>
    </row>
    <row r="493" spans="1:14" x14ac:dyDescent="0.25">
      <c r="A493" s="6" t="str">
        <v>Opening Stock</v>
      </c>
      <c r="B493" s="7">
        <v>45808</v>
      </c>
      <c r="C493" s="6" t="str">
        <v>B-003000-WB-100</v>
      </c>
      <c r="D493" s="6">
        <f>_xlfn.XLOOKUP(C493,MasterSheet!G:G,MasterSheet!E:E)</f>
        <v>22.4</v>
      </c>
      <c r="E493" s="55">
        <f>SUMIFS(MasterSheet!I:I, MasterSheet!B:B, A493, MasterSheet!D:D, B493, MasterSheet!G:G, C493)</f>
        <v>3</v>
      </c>
      <c r="F493" s="55">
        <f t="shared" si="21"/>
        <v>67.199999999999989</v>
      </c>
      <c r="G493" s="62">
        <f>SUMIFS(MasterSheet!J:J, MasterSheet!B:B, A493, MasterSheet!D:D, B493, MasterSheet!G:G, C493)</f>
        <v>0</v>
      </c>
      <c r="H493" s="62">
        <f t="shared" si="22"/>
        <v>0</v>
      </c>
      <c r="I493" s="64">
        <f>SUMIFS(MasterSheet!K:K, MasterSheet!B:B, A493, MasterSheet!D:D, B493, MasterSheet!G:G, C493)</f>
        <v>3</v>
      </c>
      <c r="J493" s="64">
        <f t="shared" si="23"/>
        <v>67.199999999999989</v>
      </c>
      <c r="K493" s="6" t="str">
        <f>VLOOKUP(C493,MasterSheet!G:T,14,)</f>
        <v>Dharmacon</v>
      </c>
      <c r="L493" s="6" t="str">
        <f>VLOOKUP(K493,Sheet1!A:C,3,)</f>
        <v>DOLLAR</v>
      </c>
      <c r="M493" s="6" t="e" cm="1" vm="1">
        <f t="array" ref="M493">_xlfn.TEXTJOIN(", ", TRUE,
   _xlfn._xlws.FILTER(MasterSheet!O:O,
      (MasterSheet!B:B=A493) *
      (MasterSheet!D:D=B493) *
      (MasterSheet!G:G=C493) *
      (MasterSheet!J:J&gt;0)
   )
)</f>
        <v>#VALUE!</v>
      </c>
      <c r="N493" s="6"/>
    </row>
    <row r="494" spans="1:14" x14ac:dyDescent="0.25">
      <c r="A494" s="6" t="str">
        <v>Opening Stock</v>
      </c>
      <c r="B494" s="7">
        <v>45808</v>
      </c>
      <c r="C494" s="6" t="str">
        <v>T-2001-03</v>
      </c>
      <c r="D494" s="6">
        <f>_xlfn.XLOOKUP(C494,MasterSheet!G:G,MasterSheet!E:E)</f>
        <v>393.4</v>
      </c>
      <c r="E494" s="55">
        <f>SUMIFS(MasterSheet!I:I, MasterSheet!B:B, A494, MasterSheet!D:D, B494, MasterSheet!G:G, C494)</f>
        <v>1</v>
      </c>
      <c r="F494" s="55">
        <f t="shared" si="21"/>
        <v>393.4</v>
      </c>
      <c r="G494" s="62">
        <f>SUMIFS(MasterSheet!J:J, MasterSheet!B:B, A494, MasterSheet!D:D, B494, MasterSheet!G:G, C494)</f>
        <v>1</v>
      </c>
      <c r="H494" s="62">
        <f t="shared" si="22"/>
        <v>393.4</v>
      </c>
      <c r="I494" s="64">
        <f>SUMIFS(MasterSheet!K:K, MasterSheet!B:B, A494, MasterSheet!D:D, B494, MasterSheet!G:G, C494)</f>
        <v>0</v>
      </c>
      <c r="J494" s="64">
        <f t="shared" si="23"/>
        <v>0</v>
      </c>
      <c r="K494" s="6" t="str">
        <f>VLOOKUP(C494,MasterSheet!G:T,14,)</f>
        <v>Dharmacon</v>
      </c>
      <c r="L494" s="6" t="str">
        <f>VLOOKUP(K494,Sheet1!A:C,3,)</f>
        <v>DOLLAR</v>
      </c>
      <c r="M494" s="6" t="str" cm="1">
        <f t="array" ref="M494">_xlfn.TEXTJOIN(", ", TRUE,
   _xlfn._xlws.FILTER(MasterSheet!O:O,
      (MasterSheet!B:B=A494) *
      (MasterSheet!D:D=B494) *
      (MasterSheet!G:G=C494) *
      (MasterSheet!J:J&gt;0)
   )
)</f>
        <v>Bio Solution</v>
      </c>
      <c r="N494" s="6"/>
    </row>
    <row r="495" spans="1:14" x14ac:dyDescent="0.25">
      <c r="A495" s="6" t="str">
        <v>Opening Stock</v>
      </c>
      <c r="B495" s="7">
        <v>45808</v>
      </c>
      <c r="C495" s="6" t="str">
        <v>T-2001-01</v>
      </c>
      <c r="D495" s="6">
        <f>_xlfn.XLOOKUP(C495,MasterSheet!G:G,MasterSheet!E:E)</f>
        <v>81</v>
      </c>
      <c r="E495" s="55">
        <f>SUMIFS(MasterSheet!I:I, MasterSheet!B:B, A495, MasterSheet!D:D, B495, MasterSheet!G:G, C495)</f>
        <v>2</v>
      </c>
      <c r="F495" s="55">
        <f t="shared" si="21"/>
        <v>162</v>
      </c>
      <c r="G495" s="62">
        <f>SUMIFS(MasterSheet!J:J, MasterSheet!B:B, A495, MasterSheet!D:D, B495, MasterSheet!G:G, C495)</f>
        <v>0</v>
      </c>
      <c r="H495" s="62">
        <f t="shared" si="22"/>
        <v>0</v>
      </c>
      <c r="I495" s="64">
        <f>SUMIFS(MasterSheet!K:K, MasterSheet!B:B, A495, MasterSheet!D:D, B495, MasterSheet!G:G, C495)</f>
        <v>2</v>
      </c>
      <c r="J495" s="64">
        <f t="shared" si="23"/>
        <v>162</v>
      </c>
      <c r="K495" s="6" t="str">
        <f>VLOOKUP(C495,MasterSheet!G:T,14,)</f>
        <v>Dharmacon</v>
      </c>
      <c r="L495" s="6" t="str">
        <f>VLOOKUP(K495,Sheet1!A:C,3,)</f>
        <v>DOLLAR</v>
      </c>
      <c r="M495" s="6" t="e" cm="1" vm="1">
        <f t="array" ref="M495">_xlfn.TEXTJOIN(", ", TRUE,
   _xlfn._xlws.FILTER(MasterSheet!O:O,
      (MasterSheet!B:B=A495) *
      (MasterSheet!D:D=B495) *
      (MasterSheet!G:G=C495) *
      (MasterSheet!J:J&gt;0)
   )
)</f>
        <v>#VALUE!</v>
      </c>
      <c r="N495" s="6"/>
    </row>
    <row r="496" spans="1:14" x14ac:dyDescent="0.25">
      <c r="A496" s="6" t="str">
        <v>D060925IN3292836G</v>
      </c>
      <c r="B496" s="7">
        <v>45821</v>
      </c>
      <c r="C496" s="6" t="str">
        <v>CTM-1142155</v>
      </c>
      <c r="D496" s="6">
        <f>_xlfn.XLOOKUP(C496,MasterSheet!G:G,MasterSheet!E:E)</f>
        <v>8339</v>
      </c>
      <c r="E496" s="55">
        <f>SUMIFS(MasterSheet!I:I, MasterSheet!B:B, A496, MasterSheet!D:D, B496, MasterSheet!G:G, C496)</f>
        <v>1</v>
      </c>
      <c r="F496" s="55">
        <f t="shared" si="21"/>
        <v>8339</v>
      </c>
      <c r="G496" s="62">
        <f>SUMIFS(MasterSheet!J:J, MasterSheet!B:B, A496, MasterSheet!D:D, B496, MasterSheet!G:G, C496)</f>
        <v>1</v>
      </c>
      <c r="H496" s="62">
        <f t="shared" si="22"/>
        <v>8339</v>
      </c>
      <c r="I496" s="64">
        <f>SUMIFS(MasterSheet!K:K, MasterSheet!B:B, A496, MasterSheet!D:D, B496, MasterSheet!G:G, C496)</f>
        <v>0</v>
      </c>
      <c r="J496" s="64">
        <f t="shared" si="23"/>
        <v>0</v>
      </c>
      <c r="K496" s="6" t="str">
        <f>VLOOKUP(C496,MasterSheet!G:T,14,)</f>
        <v>Dharmacon</v>
      </c>
      <c r="L496" s="6" t="str">
        <f>VLOOKUP(K496,Sheet1!A:C,3,)</f>
        <v>DOLLAR</v>
      </c>
      <c r="M496" s="6" t="str" cm="1">
        <f t="array" ref="M496">_xlfn.TEXTJOIN(", ", TRUE,
   _xlfn._xlws.FILTER(MasterSheet!O:O,
      (MasterSheet!B:B=A496) *
      (MasterSheet!D:D=B496) *
      (MasterSheet!G:G=C496) *
      (MasterSheet!J:J&gt;0)
   )
)</f>
        <v>Sun Pharma</v>
      </c>
      <c r="N496" s="6"/>
    </row>
    <row r="497" spans="1:14" x14ac:dyDescent="0.25">
      <c r="A497" s="6" t="str">
        <v>D061125IN3298458G</v>
      </c>
      <c r="B497" s="7">
        <v>45826</v>
      </c>
      <c r="C497" s="6" t="str">
        <v>D-001810-10-05</v>
      </c>
      <c r="D497" s="6">
        <f>_xlfn.XLOOKUP(C497,MasterSheet!G:G,MasterSheet!E:E)</f>
        <v>188</v>
      </c>
      <c r="E497" s="55">
        <f>SUMIFS(MasterSheet!I:I, MasterSheet!B:B, A497, MasterSheet!D:D, B497, MasterSheet!G:G, C497)</f>
        <v>1</v>
      </c>
      <c r="F497" s="55">
        <f t="shared" si="21"/>
        <v>188</v>
      </c>
      <c r="G497" s="62">
        <f>SUMIFS(MasterSheet!J:J, MasterSheet!B:B, A497, MasterSheet!D:D, B497, MasterSheet!G:G, C497)</f>
        <v>1</v>
      </c>
      <c r="H497" s="62">
        <f t="shared" si="22"/>
        <v>188</v>
      </c>
      <c r="I497" s="64">
        <f>SUMIFS(MasterSheet!K:K, MasterSheet!B:B, A497, MasterSheet!D:D, B497, MasterSheet!G:G, C497)</f>
        <v>0</v>
      </c>
      <c r="J497" s="64">
        <f t="shared" si="23"/>
        <v>0</v>
      </c>
      <c r="K497" s="6" t="str">
        <f>VLOOKUP(C497,MasterSheet!G:T,14,)</f>
        <v>Dharmacon</v>
      </c>
      <c r="L497" s="6" t="str">
        <f>VLOOKUP(K497,Sheet1!A:C,3,)</f>
        <v>DOLLAR</v>
      </c>
      <c r="M497" s="6" t="str" cm="1">
        <f t="array" ref="M497">_xlfn.TEXTJOIN(", ", TRUE,
   _xlfn._xlws.FILTER(MasterSheet!O:O,
      (MasterSheet!B:B=A497) *
      (MasterSheet!D:D=B497) *
      (MasterSheet!G:G=C497) *
      (MasterSheet!J:J&gt;0)
   )
)</f>
        <v>THSTI</v>
      </c>
      <c r="N497" s="6"/>
    </row>
    <row r="498" spans="1:14" x14ac:dyDescent="0.25">
      <c r="A498" s="6" t="str">
        <v>D061125IN3298458G</v>
      </c>
      <c r="B498" s="7">
        <v>45826</v>
      </c>
      <c r="C498" s="6" t="str">
        <v>L-003518-00-0005</v>
      </c>
      <c r="D498" s="6">
        <f>_xlfn.XLOOKUP(C498,MasterSheet!G:G,MasterSheet!E:E)</f>
        <v>374</v>
      </c>
      <c r="E498" s="55">
        <f>SUMIFS(MasterSheet!I:I, MasterSheet!B:B, A498, MasterSheet!D:D, B498, MasterSheet!G:G, C498)</f>
        <v>1</v>
      </c>
      <c r="F498" s="55">
        <f t="shared" si="21"/>
        <v>374</v>
      </c>
      <c r="G498" s="62">
        <f>SUMIFS(MasterSheet!J:J, MasterSheet!B:B, A498, MasterSheet!D:D, B498, MasterSheet!G:G, C498)</f>
        <v>1</v>
      </c>
      <c r="H498" s="62">
        <f t="shared" si="22"/>
        <v>374</v>
      </c>
      <c r="I498" s="64">
        <f>SUMIFS(MasterSheet!K:K, MasterSheet!B:B, A498, MasterSheet!D:D, B498, MasterSheet!G:G, C498)</f>
        <v>0</v>
      </c>
      <c r="J498" s="64">
        <f t="shared" si="23"/>
        <v>0</v>
      </c>
      <c r="K498" s="6" t="str">
        <f>VLOOKUP(C498,MasterSheet!G:T,14,)</f>
        <v>Dharmacon</v>
      </c>
      <c r="L498" s="6" t="str">
        <f>VLOOKUP(K498,Sheet1!A:C,3,)</f>
        <v>DOLLAR</v>
      </c>
      <c r="M498" s="6" t="str" cm="1">
        <f t="array" ref="M498">_xlfn.TEXTJOIN(", ", TRUE,
   _xlfn._xlws.FILTER(MasterSheet!O:O,
      (MasterSheet!B:B=A498) *
      (MasterSheet!D:D=B498) *
      (MasterSheet!G:G=C498) *
      (MasterSheet!J:J&gt;0)
   )
)</f>
        <v>RCB</v>
      </c>
      <c r="N498" s="6"/>
    </row>
    <row r="499" spans="1:14" x14ac:dyDescent="0.25">
      <c r="A499" s="6" t="str">
        <v>D061125IN3298458G</v>
      </c>
      <c r="B499" s="7">
        <v>45826</v>
      </c>
      <c r="C499" s="6" t="str">
        <v>G-CUSTOM-1146500</v>
      </c>
      <c r="D499" s="6">
        <f>_xlfn.XLOOKUP(C499,MasterSheet!G:G,MasterSheet!E:E)</f>
        <v>732</v>
      </c>
      <c r="E499" s="55">
        <f>SUMIFS(MasterSheet!I:I, MasterSheet!B:B, A499, MasterSheet!D:D, B499, MasterSheet!G:G, C499)</f>
        <v>1</v>
      </c>
      <c r="F499" s="55">
        <f t="shared" si="21"/>
        <v>732</v>
      </c>
      <c r="G499" s="62">
        <f>SUMIFS(MasterSheet!J:J, MasterSheet!B:B, A499, MasterSheet!D:D, B499, MasterSheet!G:G, C499)</f>
        <v>1</v>
      </c>
      <c r="H499" s="62">
        <f t="shared" si="22"/>
        <v>732</v>
      </c>
      <c r="I499" s="64">
        <f>SUMIFS(MasterSheet!K:K, MasterSheet!B:B, A499, MasterSheet!D:D, B499, MasterSheet!G:G, C499)</f>
        <v>0</v>
      </c>
      <c r="J499" s="64">
        <f t="shared" si="23"/>
        <v>0</v>
      </c>
      <c r="K499" s="6" t="str">
        <f>VLOOKUP(C499,MasterSheet!G:T,14,)</f>
        <v>Dharmacon</v>
      </c>
      <c r="L499" s="6" t="str">
        <f>VLOOKUP(K499,Sheet1!A:C,3,)</f>
        <v>DOLLAR</v>
      </c>
      <c r="M499" s="6" t="str" cm="1">
        <f t="array" ref="M499">_xlfn.TEXTJOIN(", ", TRUE,
   _xlfn._xlws.FILTER(MasterSheet!O:O,
      (MasterSheet!B:B=A499) *
      (MasterSheet!D:D=B499) *
      (MasterSheet!G:G=C499) *
      (MasterSheet!J:J&gt;0)
   )
)</f>
        <v>BIOLOGIST</v>
      </c>
      <c r="N499" s="6"/>
    </row>
    <row r="500" spans="1:14" x14ac:dyDescent="0.25">
      <c r="A500" s="6" t="str">
        <v>D061125IN3298458G</v>
      </c>
      <c r="B500" s="7">
        <v>45826</v>
      </c>
      <c r="C500" s="6" t="str">
        <v>CTM-1151489</v>
      </c>
      <c r="D500" s="6">
        <f>_xlfn.XLOOKUP(C500,MasterSheet!G:G,MasterSheet!E:E)</f>
        <v>126.88</v>
      </c>
      <c r="E500" s="55">
        <f>SUMIFS(MasterSheet!I:I, MasterSheet!B:B, A500, MasterSheet!D:D, B500, MasterSheet!G:G, C500)</f>
        <v>1</v>
      </c>
      <c r="F500" s="55">
        <f t="shared" si="21"/>
        <v>126.88</v>
      </c>
      <c r="G500" s="62">
        <f>SUMIFS(MasterSheet!J:J, MasterSheet!B:B, A500, MasterSheet!D:D, B500, MasterSheet!G:G, C500)</f>
        <v>1</v>
      </c>
      <c r="H500" s="62">
        <f t="shared" si="22"/>
        <v>126.88</v>
      </c>
      <c r="I500" s="64">
        <f>SUMIFS(MasterSheet!K:K, MasterSheet!B:B, A500, MasterSheet!D:D, B500, MasterSheet!G:G, C500)</f>
        <v>0</v>
      </c>
      <c r="J500" s="64">
        <f t="shared" si="23"/>
        <v>0</v>
      </c>
      <c r="K500" s="6" t="str">
        <f>VLOOKUP(C500,MasterSheet!G:T,14,)</f>
        <v>Dharmacon</v>
      </c>
      <c r="L500" s="6" t="str">
        <f>VLOOKUP(K500,Sheet1!A:C,3,)</f>
        <v>DOLLAR</v>
      </c>
      <c r="M500" s="6" t="str" cm="1">
        <f t="array" ref="M500">_xlfn.TEXTJOIN(", ", TRUE,
   _xlfn._xlws.FILTER(MasterSheet!O:O,
      (MasterSheet!B:B=A500) *
      (MasterSheet!D:D=B500) *
      (MasterSheet!G:G=C500) *
      (MasterSheet!J:J&gt;0)
   )
)</f>
        <v>IISER PUNE</v>
      </c>
      <c r="N500" s="6"/>
    </row>
    <row r="501" spans="1:14" x14ac:dyDescent="0.25">
      <c r="A501" s="6" t="str">
        <v>D061125IN3298458G</v>
      </c>
      <c r="B501" s="7">
        <v>45826</v>
      </c>
      <c r="C501" s="6" t="str">
        <v>CTM-1151490</v>
      </c>
      <c r="D501" s="6">
        <f>_xlfn.XLOOKUP(C501,MasterSheet!G:G,MasterSheet!E:E)</f>
        <v>105.46</v>
      </c>
      <c r="E501" s="55">
        <f>SUMIFS(MasterSheet!I:I, MasterSheet!B:B, A501, MasterSheet!D:D, B501, MasterSheet!G:G, C501)</f>
        <v>1</v>
      </c>
      <c r="F501" s="55">
        <f t="shared" si="21"/>
        <v>105.46</v>
      </c>
      <c r="G501" s="62">
        <f>SUMIFS(MasterSheet!J:J, MasterSheet!B:B, A501, MasterSheet!D:D, B501, MasterSheet!G:G, C501)</f>
        <v>1</v>
      </c>
      <c r="H501" s="62">
        <f t="shared" si="22"/>
        <v>105.46</v>
      </c>
      <c r="I501" s="64">
        <f>SUMIFS(MasterSheet!K:K, MasterSheet!B:B, A501, MasterSheet!D:D, B501, MasterSheet!G:G, C501)</f>
        <v>0</v>
      </c>
      <c r="J501" s="64">
        <f t="shared" si="23"/>
        <v>0</v>
      </c>
      <c r="K501" s="6" t="str">
        <f>VLOOKUP(C501,MasterSheet!G:T,14,)</f>
        <v>Dharmacon</v>
      </c>
      <c r="L501" s="6" t="str">
        <f>VLOOKUP(K501,Sheet1!A:C,3,)</f>
        <v>DOLLAR</v>
      </c>
      <c r="M501" s="6" t="str" cm="1">
        <f t="array" ref="M501">_xlfn.TEXTJOIN(", ", TRUE,
   _xlfn._xlws.FILTER(MasterSheet!O:O,
      (MasterSheet!B:B=A501) *
      (MasterSheet!D:D=B501) *
      (MasterSheet!G:G=C501) *
      (MasterSheet!J:J&gt;0)
   )
)</f>
        <v>IISER PUNE</v>
      </c>
      <c r="N501" s="6"/>
    </row>
    <row r="502" spans="1:14" x14ac:dyDescent="0.25">
      <c r="A502" s="6" t="str">
        <v>D061125IN3298458G</v>
      </c>
      <c r="B502" s="7">
        <v>45826</v>
      </c>
      <c r="C502" s="6" t="str">
        <v>D-001960-01-05</v>
      </c>
      <c r="D502" s="6">
        <f>_xlfn.XLOOKUP(C502,MasterSheet!G:G,MasterSheet!E:E)</f>
        <v>192</v>
      </c>
      <c r="E502" s="55">
        <f>SUMIFS(MasterSheet!I:I, MasterSheet!B:B, A502, MasterSheet!D:D, B502, MasterSheet!G:G, C502)</f>
        <v>1</v>
      </c>
      <c r="F502" s="55">
        <f t="shared" si="21"/>
        <v>192</v>
      </c>
      <c r="G502" s="62">
        <f>SUMIFS(MasterSheet!J:J, MasterSheet!B:B, A502, MasterSheet!D:D, B502, MasterSheet!G:G, C502)</f>
        <v>1</v>
      </c>
      <c r="H502" s="62">
        <f t="shared" si="22"/>
        <v>192</v>
      </c>
      <c r="I502" s="64">
        <f>SUMIFS(MasterSheet!K:K, MasterSheet!B:B, A502, MasterSheet!D:D, B502, MasterSheet!G:G, C502)</f>
        <v>0</v>
      </c>
      <c r="J502" s="64">
        <f t="shared" si="23"/>
        <v>0</v>
      </c>
      <c r="K502" s="6" t="str">
        <f>VLOOKUP(C502,MasterSheet!G:T,14,)</f>
        <v>Dharmacon</v>
      </c>
      <c r="L502" s="6" t="str">
        <f>VLOOKUP(K502,Sheet1!A:C,3,)</f>
        <v>DOLLAR</v>
      </c>
      <c r="M502" s="6" t="str" cm="1">
        <f t="array" ref="M502">_xlfn.TEXTJOIN(", ", TRUE,
   _xlfn._xlws.FILTER(MasterSheet!O:O,
      (MasterSheet!B:B=A502) *
      (MasterSheet!D:D=B502) *
      (MasterSheet!G:G=C502) *
      (MasterSheet!J:J&gt;0)
   )
)</f>
        <v>IISER BHOPAL</v>
      </c>
      <c r="N502" s="6"/>
    </row>
    <row r="503" spans="1:14" x14ac:dyDescent="0.25">
      <c r="A503" s="6" t="str">
        <v>D061125IN3298458G</v>
      </c>
      <c r="B503" s="7">
        <v>45826</v>
      </c>
      <c r="C503" s="6" t="str">
        <v>D-001630-01-05</v>
      </c>
      <c r="D503" s="6">
        <f>_xlfn.XLOOKUP(C503,MasterSheet!G:G,MasterSheet!E:E)</f>
        <v>178</v>
      </c>
      <c r="E503" s="55">
        <f>SUMIFS(MasterSheet!I:I, MasterSheet!B:B, A503, MasterSheet!D:D, B503, MasterSheet!G:G, C503)</f>
        <v>1</v>
      </c>
      <c r="F503" s="55">
        <f t="shared" si="21"/>
        <v>178</v>
      </c>
      <c r="G503" s="62">
        <f>SUMIFS(MasterSheet!J:J, MasterSheet!B:B, A503, MasterSheet!D:D, B503, MasterSheet!G:G, C503)</f>
        <v>1</v>
      </c>
      <c r="H503" s="62">
        <f t="shared" si="22"/>
        <v>178</v>
      </c>
      <c r="I503" s="64">
        <f>SUMIFS(MasterSheet!K:K, MasterSheet!B:B, A503, MasterSheet!D:D, B503, MasterSheet!G:G, C503)</f>
        <v>0</v>
      </c>
      <c r="J503" s="64">
        <f t="shared" si="23"/>
        <v>0</v>
      </c>
      <c r="K503" s="6" t="str">
        <f>VLOOKUP(C503,MasterSheet!G:T,14,)</f>
        <v>Dharmacon</v>
      </c>
      <c r="L503" s="6" t="str">
        <f>VLOOKUP(K503,Sheet1!A:C,3,)</f>
        <v>DOLLAR</v>
      </c>
      <c r="M503" s="6" t="str" cm="1">
        <f t="array" ref="M503">_xlfn.TEXTJOIN(", ", TRUE,
   _xlfn._xlws.FILTER(MasterSheet!O:O,
      (MasterSheet!B:B=A503) *
      (MasterSheet!D:D=B503) *
      (MasterSheet!G:G=C503) *
      (MasterSheet!J:J&gt;0)
   )
)</f>
        <v>SHREE SAI ENTERPRISES</v>
      </c>
      <c r="N503" s="6"/>
    </row>
    <row r="504" spans="1:14" x14ac:dyDescent="0.25">
      <c r="A504" s="6" t="str">
        <v>D061125IN3298458G</v>
      </c>
      <c r="B504" s="7">
        <v>45826</v>
      </c>
      <c r="C504" s="6" t="str">
        <v>CTM-1155024</v>
      </c>
      <c r="D504" s="6">
        <f>_xlfn.XLOOKUP(C504,MasterSheet!G:G,MasterSheet!E:E)</f>
        <v>191.57</v>
      </c>
      <c r="E504" s="55">
        <f>SUMIFS(MasterSheet!I:I, MasterSheet!B:B, A504, MasterSheet!D:D, B504, MasterSheet!G:G, C504)</f>
        <v>1</v>
      </c>
      <c r="F504" s="55">
        <f t="shared" si="21"/>
        <v>191.57</v>
      </c>
      <c r="G504" s="62">
        <f>SUMIFS(MasterSheet!J:J, MasterSheet!B:B, A504, MasterSheet!D:D, B504, MasterSheet!G:G, C504)</f>
        <v>1</v>
      </c>
      <c r="H504" s="62">
        <f t="shared" si="22"/>
        <v>191.57</v>
      </c>
      <c r="I504" s="64">
        <f>SUMIFS(MasterSheet!K:K, MasterSheet!B:B, A504, MasterSheet!D:D, B504, MasterSheet!G:G, C504)</f>
        <v>0</v>
      </c>
      <c r="J504" s="64">
        <f t="shared" si="23"/>
        <v>0</v>
      </c>
      <c r="K504" s="6" t="str">
        <f>VLOOKUP(C504,MasterSheet!G:T,14,)</f>
        <v>Dharmacon</v>
      </c>
      <c r="L504" s="6" t="str">
        <f>VLOOKUP(K504,Sheet1!A:C,3,)</f>
        <v>DOLLAR</v>
      </c>
      <c r="M504" s="6" t="str" cm="1">
        <f t="array" ref="M504">_xlfn.TEXTJOIN(", ", TRUE,
   _xlfn._xlws.FILTER(MasterSheet!O:O,
      (MasterSheet!B:B=A504) *
      (MasterSheet!D:D=B504) *
      (MasterSheet!G:G=C504) *
      (MasterSheet!J:J&gt;0)
   )
)</f>
        <v>HELIX</v>
      </c>
      <c r="N504" s="6"/>
    </row>
    <row r="505" spans="1:14" x14ac:dyDescent="0.25">
      <c r="A505" s="6" t="str">
        <v>D061125IN3298458G</v>
      </c>
      <c r="B505" s="7">
        <v>45826</v>
      </c>
      <c r="C505" s="6" t="str">
        <v>L-005125-00-0005</v>
      </c>
      <c r="D505" s="6">
        <f>_xlfn.XLOOKUP(C505,MasterSheet!G:G,MasterSheet!E:E)</f>
        <v>374</v>
      </c>
      <c r="E505" s="55">
        <f>SUMIFS(MasterSheet!I:I, MasterSheet!B:B, A505, MasterSheet!D:D, B505, MasterSheet!G:G, C505)</f>
        <v>1</v>
      </c>
      <c r="F505" s="55">
        <f t="shared" si="21"/>
        <v>374</v>
      </c>
      <c r="G505" s="62">
        <f>SUMIFS(MasterSheet!J:J, MasterSheet!B:B, A505, MasterSheet!D:D, B505, MasterSheet!G:G, C505)</f>
        <v>1</v>
      </c>
      <c r="H505" s="62">
        <f t="shared" si="22"/>
        <v>374</v>
      </c>
      <c r="I505" s="64">
        <f>SUMIFS(MasterSheet!K:K, MasterSheet!B:B, A505, MasterSheet!D:D, B505, MasterSheet!G:G, C505)</f>
        <v>0</v>
      </c>
      <c r="J505" s="64">
        <f t="shared" si="23"/>
        <v>0</v>
      </c>
      <c r="K505" s="6" t="str">
        <f>VLOOKUP(C505,MasterSheet!G:T,14,)</f>
        <v>Dharmacon</v>
      </c>
      <c r="L505" s="6" t="str">
        <f>VLOOKUP(K505,Sheet1!A:C,3,)</f>
        <v>DOLLAR</v>
      </c>
      <c r="M505" s="6" t="str" cm="1">
        <f t="array" ref="M505">_xlfn.TEXTJOIN(", ", TRUE,
   _xlfn._xlws.FILTER(MasterSheet!O:O,
      (MasterSheet!B:B=A505) *
      (MasterSheet!D:D=B505) *
      (MasterSheet!G:G=C505) *
      (MasterSheet!J:J&gt;0)
   )
)</f>
        <v>NIV</v>
      </c>
      <c r="N505" s="6"/>
    </row>
    <row r="506" spans="1:14" x14ac:dyDescent="0.25">
      <c r="A506" s="6" t="str">
        <v>D061125IN3298458G</v>
      </c>
      <c r="B506" s="7">
        <v>45826</v>
      </c>
      <c r="C506" s="6" t="str">
        <v>R-191018-00-0005</v>
      </c>
      <c r="D506" s="6">
        <f>_xlfn.XLOOKUP(C506,MasterSheet!G:G,MasterSheet!E:E)</f>
        <v>312</v>
      </c>
      <c r="E506" s="55">
        <f>SUMIFS(MasterSheet!I:I, MasterSheet!B:B, A506, MasterSheet!D:D, B506, MasterSheet!G:G, C506)</f>
        <v>1</v>
      </c>
      <c r="F506" s="55">
        <f t="shared" si="21"/>
        <v>312</v>
      </c>
      <c r="G506" s="62">
        <f>SUMIFS(MasterSheet!J:J, MasterSheet!B:B, A506, MasterSheet!D:D, B506, MasterSheet!G:G, C506)</f>
        <v>1</v>
      </c>
      <c r="H506" s="62">
        <f t="shared" si="22"/>
        <v>312</v>
      </c>
      <c r="I506" s="64">
        <f>SUMIFS(MasterSheet!K:K, MasterSheet!B:B, A506, MasterSheet!D:D, B506, MasterSheet!G:G, C506)</f>
        <v>0</v>
      </c>
      <c r="J506" s="64">
        <f t="shared" si="23"/>
        <v>0</v>
      </c>
      <c r="K506" s="6" t="str">
        <f>VLOOKUP(C506,MasterSheet!G:T,14,)</f>
        <v>Dharmacon</v>
      </c>
      <c r="L506" s="6" t="str">
        <f>VLOOKUP(K506,Sheet1!A:C,3,)</f>
        <v>DOLLAR</v>
      </c>
      <c r="M506" s="6" t="str" cm="1">
        <f t="array" ref="M506">_xlfn.TEXTJOIN(", ", TRUE,
   _xlfn._xlws.FILTER(MasterSheet!O:O,
      (MasterSheet!B:B=A506) *
      (MasterSheet!D:D=B506) *
      (MasterSheet!G:G=C506) *
      (MasterSheet!J:J&gt;0)
   )
)</f>
        <v>NIPER</v>
      </c>
      <c r="N506" s="6"/>
    </row>
    <row r="507" spans="1:14" x14ac:dyDescent="0.25">
      <c r="A507" s="6" t="str">
        <v>D061125IN3298458G</v>
      </c>
      <c r="B507" s="7">
        <v>45826</v>
      </c>
      <c r="C507" s="6" t="str">
        <v>D-001320-10-05</v>
      </c>
      <c r="D507" s="6">
        <f>_xlfn.XLOOKUP(C507,MasterSheet!G:G,MasterSheet!E:E)</f>
        <v>188</v>
      </c>
      <c r="E507" s="55">
        <f>SUMIFS(MasterSheet!I:I, MasterSheet!B:B, A507, MasterSheet!D:D, B507, MasterSheet!G:G, C507)</f>
        <v>1</v>
      </c>
      <c r="F507" s="55">
        <f t="shared" si="21"/>
        <v>188</v>
      </c>
      <c r="G507" s="62">
        <f>SUMIFS(MasterSheet!J:J, MasterSheet!B:B, A507, MasterSheet!D:D, B507, MasterSheet!G:G, C507)</f>
        <v>1</v>
      </c>
      <c r="H507" s="62">
        <f t="shared" si="22"/>
        <v>188</v>
      </c>
      <c r="I507" s="64">
        <f>SUMIFS(MasterSheet!K:K, MasterSheet!B:B, A507, MasterSheet!D:D, B507, MasterSheet!G:G, C507)</f>
        <v>0</v>
      </c>
      <c r="J507" s="64">
        <f t="shared" si="23"/>
        <v>0</v>
      </c>
      <c r="K507" s="6" t="str">
        <f>VLOOKUP(C507,MasterSheet!G:T,14,)</f>
        <v>Dharmacon</v>
      </c>
      <c r="L507" s="6" t="str">
        <f>VLOOKUP(K507,Sheet1!A:C,3,)</f>
        <v>DOLLAR</v>
      </c>
      <c r="M507" s="6" t="str" cm="1">
        <f t="array" ref="M507">_xlfn.TEXTJOIN(", ", TRUE,
   _xlfn._xlws.FILTER(MasterSheet!O:O,
      (MasterSheet!B:B=A507) *
      (MasterSheet!D:D=B507) *
      (MasterSheet!G:G=C507) *
      (MasterSheet!J:J&gt;0)
   )
)</f>
        <v>NIPER</v>
      </c>
      <c r="N507" s="6"/>
    </row>
    <row r="508" spans="1:14" x14ac:dyDescent="0.25">
      <c r="A508" s="6" t="str">
        <v>D061125IN3298458G</v>
      </c>
      <c r="B508" s="7">
        <v>45826</v>
      </c>
      <c r="C508" s="6" t="str">
        <v>EQ-172975-00-0002</v>
      </c>
      <c r="D508" s="6">
        <f>_xlfn.XLOOKUP(C508,MasterSheet!G:G,MasterSheet!E:E)</f>
        <v>658</v>
      </c>
      <c r="E508" s="55">
        <f>SUMIFS(MasterSheet!I:I, MasterSheet!B:B, A508, MasterSheet!D:D, B508, MasterSheet!G:G, C508)</f>
        <v>1</v>
      </c>
      <c r="F508" s="55">
        <f t="shared" si="21"/>
        <v>658</v>
      </c>
      <c r="G508" s="62">
        <f>SUMIFS(MasterSheet!J:J, MasterSheet!B:B, A508, MasterSheet!D:D, B508, MasterSheet!G:G, C508)</f>
        <v>1</v>
      </c>
      <c r="H508" s="62">
        <f t="shared" si="22"/>
        <v>658</v>
      </c>
      <c r="I508" s="64">
        <f>SUMIFS(MasterSheet!K:K, MasterSheet!B:B, A508, MasterSheet!D:D, B508, MasterSheet!G:G, C508)</f>
        <v>0</v>
      </c>
      <c r="J508" s="64">
        <f t="shared" si="23"/>
        <v>0</v>
      </c>
      <c r="K508" s="6" t="str">
        <f>VLOOKUP(C508,MasterSheet!G:T,14,)</f>
        <v>Dharmacon</v>
      </c>
      <c r="L508" s="6" t="str">
        <f>VLOOKUP(K508,Sheet1!A:C,3,)</f>
        <v>DOLLAR</v>
      </c>
      <c r="M508" s="6" t="str" cm="1">
        <f t="array" ref="M508">_xlfn.TEXTJOIN(", ", TRUE,
   _xlfn._xlws.FILTER(MasterSheet!O:O,
      (MasterSheet!B:B=A508) *
      (MasterSheet!D:D=B508) *
      (MasterSheet!G:G=C508) *
      (MasterSheet!J:J&gt;0)
   )
)</f>
        <v>IGIB</v>
      </c>
      <c r="N508" s="6"/>
    </row>
    <row r="509" spans="1:14" x14ac:dyDescent="0.25">
      <c r="A509" s="6" t="str">
        <v>D061125IN3298458G</v>
      </c>
      <c r="B509" s="7">
        <v>45826</v>
      </c>
      <c r="C509" s="6" t="str">
        <v>B-005000-100</v>
      </c>
      <c r="D509" s="6">
        <f>_xlfn.XLOOKUP(C509,MasterSheet!G:G,MasterSheet!E:E)</f>
        <v>14</v>
      </c>
      <c r="E509" s="55">
        <f>SUMIFS(MasterSheet!I:I, MasterSheet!B:B, A509, MasterSheet!D:D, B509, MasterSheet!G:G, C509)</f>
        <v>1</v>
      </c>
      <c r="F509" s="55">
        <f t="shared" si="21"/>
        <v>14</v>
      </c>
      <c r="G509" s="62">
        <f>SUMIFS(MasterSheet!J:J, MasterSheet!B:B, A509, MasterSheet!D:D, B509, MasterSheet!G:G, C509)</f>
        <v>1</v>
      </c>
      <c r="H509" s="62">
        <f t="shared" si="22"/>
        <v>14</v>
      </c>
      <c r="I509" s="64">
        <f>SUMIFS(MasterSheet!K:K, MasterSheet!B:B, A509, MasterSheet!D:D, B509, MasterSheet!G:G, C509)</f>
        <v>0</v>
      </c>
      <c r="J509" s="64">
        <f t="shared" si="23"/>
        <v>0</v>
      </c>
      <c r="K509" s="6" t="str">
        <f>VLOOKUP(C509,MasterSheet!G:T,14,)</f>
        <v>Dharmacon</v>
      </c>
      <c r="L509" s="6" t="str">
        <f>VLOOKUP(K509,Sheet1!A:C,3,)</f>
        <v>DOLLAR</v>
      </c>
      <c r="M509" s="6" t="str" cm="1">
        <f t="array" ref="M509">_xlfn.TEXTJOIN(", ", TRUE,
   _xlfn._xlws.FILTER(MasterSheet!O:O,
      (MasterSheet!B:B=A509) *
      (MasterSheet!D:D=B509) *
      (MasterSheet!G:G=C509) *
      (MasterSheet!J:J&gt;0)
   )
)</f>
        <v>IISER BHOPAL</v>
      </c>
      <c r="N509" s="6"/>
    </row>
    <row r="510" spans="1:14" x14ac:dyDescent="0.25">
      <c r="A510" s="6">
        <v>90228222</v>
      </c>
      <c r="B510" s="7">
        <v>45810</v>
      </c>
      <c r="C510" s="6" t="str">
        <v>A303-069A</v>
      </c>
      <c r="D510" s="6">
        <f>_xlfn.XLOOKUP(C510,MasterSheet!G:G,MasterSheet!E:E)</f>
        <v>324.8</v>
      </c>
      <c r="E510" s="55">
        <f>SUMIFS(MasterSheet!I:I, MasterSheet!B:B, A510, MasterSheet!D:D, B510, MasterSheet!G:G, C510)</f>
        <v>1</v>
      </c>
      <c r="F510" s="55">
        <f t="shared" si="21"/>
        <v>324.8</v>
      </c>
      <c r="G510" s="62">
        <f>SUMIFS(MasterSheet!J:J, MasterSheet!B:B, A510, MasterSheet!D:D, B510, MasterSheet!G:G, C510)</f>
        <v>1</v>
      </c>
      <c r="H510" s="62">
        <f t="shared" si="22"/>
        <v>324.8</v>
      </c>
      <c r="I510" s="64">
        <f>SUMIFS(MasterSheet!K:K, MasterSheet!B:B, A510, MasterSheet!D:D, B510, MasterSheet!G:G, C510)</f>
        <v>0</v>
      </c>
      <c r="J510" s="64">
        <f t="shared" si="23"/>
        <v>0</v>
      </c>
      <c r="K510" s="6" t="str">
        <f>VLOOKUP(C510,MasterSheet!G:T,14,)</f>
        <v>Arista</v>
      </c>
      <c r="L510" s="6" t="str">
        <f>VLOOKUP(K510,Sheet1!A:C,3,)</f>
        <v>DOLLAR</v>
      </c>
      <c r="M510" s="6" t="str" cm="1">
        <f t="array" ref="M510">_xlfn.TEXTJOIN(", ", TRUE,
   _xlfn._xlws.FILTER(MasterSheet!O:O,
      (MasterSheet!B:B=A510) *
      (MasterSheet!D:D=B510) *
      (MasterSheet!G:G=C510) *
      (MasterSheet!J:J&gt;0)
   )
)</f>
        <v>ALLIED SCIENTIFIC</v>
      </c>
      <c r="N510" s="6"/>
    </row>
    <row r="511" spans="1:14" x14ac:dyDescent="0.25">
      <c r="A511" s="6">
        <v>90228222</v>
      </c>
      <c r="B511" s="7">
        <v>45810</v>
      </c>
      <c r="C511" s="6" t="str">
        <v>A303-365A</v>
      </c>
      <c r="D511" s="6">
        <f>_xlfn.XLOOKUP(C511,MasterSheet!G:G,MasterSheet!E:E)</f>
        <v>324.8</v>
      </c>
      <c r="E511" s="55">
        <f>SUMIFS(MasterSheet!I:I, MasterSheet!B:B, A511, MasterSheet!D:D, B511, MasterSheet!G:G, C511)</f>
        <v>1</v>
      </c>
      <c r="F511" s="55">
        <f t="shared" si="21"/>
        <v>324.8</v>
      </c>
      <c r="G511" s="62">
        <f>SUMIFS(MasterSheet!J:J, MasterSheet!B:B, A511, MasterSheet!D:D, B511, MasterSheet!G:G, C511)</f>
        <v>1</v>
      </c>
      <c r="H511" s="62">
        <f t="shared" si="22"/>
        <v>324.8</v>
      </c>
      <c r="I511" s="64">
        <f>SUMIFS(MasterSheet!K:K, MasterSheet!B:B, A511, MasterSheet!D:D, B511, MasterSheet!G:G, C511)</f>
        <v>0</v>
      </c>
      <c r="J511" s="64">
        <f t="shared" si="23"/>
        <v>0</v>
      </c>
      <c r="K511" s="6" t="str">
        <f>VLOOKUP(C511,MasterSheet!G:T,14,)</f>
        <v>Arista</v>
      </c>
      <c r="L511" s="6" t="str">
        <f>VLOOKUP(K511,Sheet1!A:C,3,)</f>
        <v>DOLLAR</v>
      </c>
      <c r="M511" s="6" t="str" cm="1">
        <f t="array" ref="M511">_xlfn.TEXTJOIN(", ", TRUE,
   _xlfn._xlws.FILTER(MasterSheet!O:O,
      (MasterSheet!B:B=A511) *
      (MasterSheet!D:D=B511) *
      (MasterSheet!G:G=C511) *
      (MasterSheet!J:J&gt;0)
   )
)</f>
        <v>MANIPAL</v>
      </c>
      <c r="N511" s="6"/>
    </row>
    <row r="512" spans="1:14" x14ac:dyDescent="0.25">
      <c r="A512" s="6">
        <v>173498</v>
      </c>
      <c r="B512" s="7">
        <v>45810</v>
      </c>
      <c r="C512" s="6" t="str">
        <v>BE0001-1</v>
      </c>
      <c r="D512" s="6">
        <f>_xlfn.XLOOKUP(C512,MasterSheet!G:G,MasterSheet!E:E)</f>
        <v>378</v>
      </c>
      <c r="E512" s="55">
        <f>SUMIFS(MasterSheet!I:I, MasterSheet!B:B, A512, MasterSheet!D:D, B512, MasterSheet!G:G, C512)</f>
        <v>1</v>
      </c>
      <c r="F512" s="55">
        <f t="shared" si="21"/>
        <v>378</v>
      </c>
      <c r="G512" s="62">
        <f>SUMIFS(MasterSheet!J:J, MasterSheet!B:B, A512, MasterSheet!D:D, B512, MasterSheet!G:G, C512)</f>
        <v>1</v>
      </c>
      <c r="H512" s="62">
        <f t="shared" si="22"/>
        <v>378</v>
      </c>
      <c r="I512" s="64">
        <f>SUMIFS(MasterSheet!K:K, MasterSheet!B:B, A512, MasterSheet!D:D, B512, MasterSheet!G:G, C512)</f>
        <v>0</v>
      </c>
      <c r="J512" s="64">
        <f t="shared" si="23"/>
        <v>0</v>
      </c>
      <c r="K512" s="6" t="str">
        <f>VLOOKUP(C512,MasterSheet!G:T,14,)</f>
        <v>BioXcell</v>
      </c>
      <c r="L512" s="6" t="str">
        <f>VLOOKUP(K512,Sheet1!A:C,3,)</f>
        <v>DOLLAR</v>
      </c>
      <c r="M512" s="6" t="str" cm="1">
        <f t="array" ref="M512">_xlfn.TEXTJOIN(", ", TRUE,
   _xlfn._xlws.FILTER(MasterSheet!O:O,
      (MasterSheet!B:B=A512) *
      (MasterSheet!D:D=B512) *
      (MasterSheet!G:G=C512) *
      (MasterSheet!J:J&gt;0)
   )
)</f>
        <v>Aurigine Onco</v>
      </c>
      <c r="N512" s="6"/>
    </row>
    <row r="513" spans="1:14" x14ac:dyDescent="0.25">
      <c r="A513" s="6">
        <v>173498</v>
      </c>
      <c r="B513" s="7">
        <v>45810</v>
      </c>
      <c r="C513" s="6" t="str">
        <v>SIM0004</v>
      </c>
      <c r="D513" s="6">
        <f>_xlfn.XLOOKUP(C513,MasterSheet!G:G,MasterSheet!E:E)</f>
        <v>546.6</v>
      </c>
      <c r="E513" s="55">
        <f>SUMIFS(MasterSheet!I:I, MasterSheet!B:B, A513, MasterSheet!D:D, B513, MasterSheet!G:G, C513)</f>
        <v>2</v>
      </c>
      <c r="F513" s="55">
        <f t="shared" si="21"/>
        <v>1093.2</v>
      </c>
      <c r="G513" s="62">
        <f>SUMIFS(MasterSheet!J:J, MasterSheet!B:B, A513, MasterSheet!D:D, B513, MasterSheet!G:G, C513)</f>
        <v>2</v>
      </c>
      <c r="H513" s="62">
        <f t="shared" si="22"/>
        <v>1093.2</v>
      </c>
      <c r="I513" s="64">
        <f>SUMIFS(MasterSheet!K:K, MasterSheet!B:B, A513, MasterSheet!D:D, B513, MasterSheet!G:G, C513)</f>
        <v>0</v>
      </c>
      <c r="J513" s="64">
        <f t="shared" si="23"/>
        <v>0</v>
      </c>
      <c r="K513" s="6" t="str">
        <f>VLOOKUP(C513,MasterSheet!G:T,14,)</f>
        <v>BioXcell</v>
      </c>
      <c r="L513" s="6" t="str">
        <f>VLOOKUP(K513,Sheet1!A:C,3,)</f>
        <v>DOLLAR</v>
      </c>
      <c r="M513" s="6" t="str" cm="1">
        <f t="array" ref="M513">_xlfn.TEXTJOIN(", ", TRUE,
   _xlfn._xlws.FILTER(MasterSheet!O:O,
      (MasterSheet!B:B=A513) *
      (MasterSheet!D:D=B513) *
      (MasterSheet!G:G=C513) *
      (MasterSheet!J:J&gt;0)
   )
)</f>
        <v>inDNA Life Science</v>
      </c>
      <c r="N513" s="6"/>
    </row>
    <row r="514" spans="1:14" x14ac:dyDescent="0.25">
      <c r="A514" s="6">
        <v>173498</v>
      </c>
      <c r="B514" s="7">
        <v>45810</v>
      </c>
      <c r="C514" s="6" t="str">
        <v>SIM0009</v>
      </c>
      <c r="D514" s="6">
        <f>_xlfn.XLOOKUP(C514,MasterSheet!G:G,MasterSheet!E:E)</f>
        <v>546.6</v>
      </c>
      <c r="E514" s="55">
        <f>SUMIFS(MasterSheet!I:I, MasterSheet!B:B, A514, MasterSheet!D:D, B514, MasterSheet!G:G, C514)</f>
        <v>2</v>
      </c>
      <c r="F514" s="55">
        <f t="shared" si="21"/>
        <v>1093.2</v>
      </c>
      <c r="G514" s="62">
        <f>SUMIFS(MasterSheet!J:J, MasterSheet!B:B, A514, MasterSheet!D:D, B514, MasterSheet!G:G, C514)</f>
        <v>2</v>
      </c>
      <c r="H514" s="62">
        <f t="shared" si="22"/>
        <v>1093.2</v>
      </c>
      <c r="I514" s="64">
        <f>SUMIFS(MasterSheet!K:K, MasterSheet!B:B, A514, MasterSheet!D:D, B514, MasterSheet!G:G, C514)</f>
        <v>0</v>
      </c>
      <c r="J514" s="64">
        <f t="shared" si="23"/>
        <v>0</v>
      </c>
      <c r="K514" s="6" t="str">
        <f>VLOOKUP(C514,MasterSheet!G:T,14,)</f>
        <v>BioXcell</v>
      </c>
      <c r="L514" s="6" t="str">
        <f>VLOOKUP(K514,Sheet1!A:C,3,)</f>
        <v>DOLLAR</v>
      </c>
      <c r="M514" s="6" t="str" cm="1">
        <f t="array" ref="M514">_xlfn.TEXTJOIN(", ", TRUE,
   _xlfn._xlws.FILTER(MasterSheet!O:O,
      (MasterSheet!B:B=A514) *
      (MasterSheet!D:D=B514) *
      (MasterSheet!G:G=C514) *
      (MasterSheet!J:J&gt;0)
   )
)</f>
        <v>inDNA Life Science</v>
      </c>
      <c r="N514" s="6"/>
    </row>
    <row r="515" spans="1:14" x14ac:dyDescent="0.25">
      <c r="A515" s="6">
        <v>173498</v>
      </c>
      <c r="B515" s="7">
        <v>45810</v>
      </c>
      <c r="C515" s="6" t="str">
        <v>CP171</v>
      </c>
      <c r="D515" s="6">
        <f>_xlfn.XLOOKUP(C515,MasterSheet!G:G,MasterSheet!E:E)</f>
        <v>546.6</v>
      </c>
      <c r="E515" s="55">
        <f>SUMIFS(MasterSheet!I:I, MasterSheet!B:B, A515, MasterSheet!D:D, B515, MasterSheet!G:G, C515)</f>
        <v>1</v>
      </c>
      <c r="F515" s="55">
        <f t="shared" ref="F515:F578" si="24">D515*E515</f>
        <v>546.6</v>
      </c>
      <c r="G515" s="62">
        <f>SUMIFS(MasterSheet!J:J, MasterSheet!B:B, A515, MasterSheet!D:D, B515, MasterSheet!G:G, C515)</f>
        <v>1</v>
      </c>
      <c r="H515" s="62">
        <f t="shared" ref="H515:H578" si="25">G515*D515</f>
        <v>546.6</v>
      </c>
      <c r="I515" s="64">
        <f>SUMIFS(MasterSheet!K:K, MasterSheet!B:B, A515, MasterSheet!D:D, B515, MasterSheet!G:G, C515)</f>
        <v>0</v>
      </c>
      <c r="J515" s="64">
        <f t="shared" ref="J515:J578" si="26">I515*D515</f>
        <v>0</v>
      </c>
      <c r="K515" s="6" t="str">
        <f>VLOOKUP(C515,MasterSheet!G:T,14,)</f>
        <v>BioXcell</v>
      </c>
      <c r="L515" s="6" t="str">
        <f>VLOOKUP(K515,Sheet1!A:C,3,)</f>
        <v>DOLLAR</v>
      </c>
      <c r="M515" s="6" t="str" cm="1">
        <f t="array" ref="M515">_xlfn.TEXTJOIN(", ", TRUE,
   _xlfn._xlws.FILTER(MasterSheet!O:O,
      (MasterSheet!B:B=A515) *
      (MasterSheet!D:D=B515) *
      (MasterSheet!G:G=C515) *
      (MasterSheet!J:J&gt;0)
   )
)</f>
        <v>inDNA Life Science</v>
      </c>
      <c r="N515" s="6"/>
    </row>
    <row r="516" spans="1:14" x14ac:dyDescent="0.25">
      <c r="A516" s="6">
        <v>173498</v>
      </c>
      <c r="B516" s="7">
        <v>45810</v>
      </c>
      <c r="C516" s="6" t="str">
        <v>CP174</v>
      </c>
      <c r="D516" s="6">
        <f>_xlfn.XLOOKUP(C516,MasterSheet!G:G,MasterSheet!E:E)</f>
        <v>546.6</v>
      </c>
      <c r="E516" s="55">
        <f>SUMIFS(MasterSheet!I:I, MasterSheet!B:B, A516, MasterSheet!D:D, B516, MasterSheet!G:G, C516)</f>
        <v>1</v>
      </c>
      <c r="F516" s="55">
        <f t="shared" si="24"/>
        <v>546.6</v>
      </c>
      <c r="G516" s="62">
        <f>SUMIFS(MasterSheet!J:J, MasterSheet!B:B, A516, MasterSheet!D:D, B516, MasterSheet!G:G, C516)</f>
        <v>1</v>
      </c>
      <c r="H516" s="62">
        <f t="shared" si="25"/>
        <v>546.6</v>
      </c>
      <c r="I516" s="64">
        <f>SUMIFS(MasterSheet!K:K, MasterSheet!B:B, A516, MasterSheet!D:D, B516, MasterSheet!G:G, C516)</f>
        <v>0</v>
      </c>
      <c r="J516" s="64">
        <f t="shared" si="26"/>
        <v>0</v>
      </c>
      <c r="K516" s="6" t="str">
        <f>VLOOKUP(C516,MasterSheet!G:T,14,)</f>
        <v>BioXcell</v>
      </c>
      <c r="L516" s="6" t="str">
        <f>VLOOKUP(K516,Sheet1!A:C,3,)</f>
        <v>DOLLAR</v>
      </c>
      <c r="M516" s="6" t="str" cm="1">
        <f t="array" ref="M516">_xlfn.TEXTJOIN(", ", TRUE,
   _xlfn._xlws.FILTER(MasterSheet!O:O,
      (MasterSheet!B:B=A516) *
      (MasterSheet!D:D=B516) *
      (MasterSheet!G:G=C516) *
      (MasterSheet!J:J&gt;0)
   )
)</f>
        <v>inDNA Life Science</v>
      </c>
      <c r="N516" s="6"/>
    </row>
    <row r="517" spans="1:14" x14ac:dyDescent="0.25">
      <c r="A517" s="6">
        <v>173498</v>
      </c>
      <c r="B517" s="7">
        <v>45810</v>
      </c>
      <c r="C517" s="6" t="str">
        <v>CP147</v>
      </c>
      <c r="D517" s="6">
        <f>_xlfn.XLOOKUP(C517,MasterSheet!G:G,MasterSheet!E:E)</f>
        <v>1909.02</v>
      </c>
      <c r="E517" s="55">
        <f>SUMIFS(MasterSheet!I:I, MasterSheet!B:B, A517, MasterSheet!D:D, B517, MasterSheet!G:G, C517)</f>
        <v>1</v>
      </c>
      <c r="F517" s="55">
        <f t="shared" si="24"/>
        <v>1909.02</v>
      </c>
      <c r="G517" s="62">
        <f>SUMIFS(MasterSheet!J:J, MasterSheet!B:B, A517, MasterSheet!D:D, B517, MasterSheet!G:G, C517)</f>
        <v>1</v>
      </c>
      <c r="H517" s="62">
        <f t="shared" si="25"/>
        <v>1909.02</v>
      </c>
      <c r="I517" s="64">
        <f>SUMIFS(MasterSheet!K:K, MasterSheet!B:B, A517, MasterSheet!D:D, B517, MasterSheet!G:G, C517)</f>
        <v>0</v>
      </c>
      <c r="J517" s="64">
        <f t="shared" si="26"/>
        <v>0</v>
      </c>
      <c r="K517" s="6" t="str">
        <f>VLOOKUP(C517,MasterSheet!G:T,14,)</f>
        <v>BioXcell</v>
      </c>
      <c r="L517" s="6" t="str">
        <f>VLOOKUP(K517,Sheet1!A:C,3,)</f>
        <v>DOLLAR</v>
      </c>
      <c r="M517" s="6" t="str" cm="1">
        <f t="array" ref="M517">_xlfn.TEXTJOIN(", ", TRUE,
   _xlfn._xlws.FILTER(MasterSheet!O:O,
      (MasterSheet!B:B=A517) *
      (MasterSheet!D:D=B517) *
      (MasterSheet!G:G=C517) *
      (MasterSheet!J:J&gt;0)
   )
)</f>
        <v>inDNA Life Science</v>
      </c>
      <c r="N517" s="6"/>
    </row>
    <row r="518" spans="1:14" x14ac:dyDescent="0.25">
      <c r="A518" s="6">
        <v>173498</v>
      </c>
      <c r="B518" s="7">
        <v>45810</v>
      </c>
      <c r="C518" s="6" t="str">
        <v>SIM0010</v>
      </c>
      <c r="D518" s="6">
        <f>_xlfn.XLOOKUP(C518,MasterSheet!G:G,MasterSheet!E:E)</f>
        <v>1909.2</v>
      </c>
      <c r="E518" s="55">
        <f>SUMIFS(MasterSheet!I:I, MasterSheet!B:B, A518, MasterSheet!D:D, B518, MasterSheet!G:G, C518)</f>
        <v>1</v>
      </c>
      <c r="F518" s="55">
        <f t="shared" si="24"/>
        <v>1909.2</v>
      </c>
      <c r="G518" s="62">
        <f>SUMIFS(MasterSheet!J:J, MasterSheet!B:B, A518, MasterSheet!D:D, B518, MasterSheet!G:G, C518)</f>
        <v>1</v>
      </c>
      <c r="H518" s="62">
        <f t="shared" si="25"/>
        <v>1909.2</v>
      </c>
      <c r="I518" s="64">
        <f>SUMIFS(MasterSheet!K:K, MasterSheet!B:B, A518, MasterSheet!D:D, B518, MasterSheet!G:G, C518)</f>
        <v>0</v>
      </c>
      <c r="J518" s="64">
        <f t="shared" si="26"/>
        <v>0</v>
      </c>
      <c r="K518" s="6" t="str">
        <f>VLOOKUP(C518,MasterSheet!G:T,14,)</f>
        <v>BioXcell</v>
      </c>
      <c r="L518" s="6" t="str">
        <f>VLOOKUP(K518,Sheet1!A:C,3,)</f>
        <v>DOLLAR</v>
      </c>
      <c r="M518" s="6" t="str" cm="1">
        <f t="array" ref="M518">_xlfn.TEXTJOIN(", ", TRUE,
   _xlfn._xlws.FILTER(MasterSheet!O:O,
      (MasterSheet!B:B=A518) *
      (MasterSheet!D:D=B518) *
      (MasterSheet!G:G=C518) *
      (MasterSheet!J:J&gt;0)
   )
)</f>
        <v>inDNA Life Science</v>
      </c>
      <c r="N518" s="6"/>
    </row>
    <row r="519" spans="1:14" x14ac:dyDescent="0.25">
      <c r="A519" s="6">
        <v>173498</v>
      </c>
      <c r="B519" s="7">
        <v>45810</v>
      </c>
      <c r="C519" s="6" t="str">
        <v>SIM0015</v>
      </c>
      <c r="D519" s="6">
        <f>_xlfn.XLOOKUP(C519,MasterSheet!G:G,MasterSheet!E:E)</f>
        <v>546.6</v>
      </c>
      <c r="E519" s="55">
        <f>SUMIFS(MasterSheet!I:I, MasterSheet!B:B, A519, MasterSheet!D:D, B519, MasterSheet!G:G, C519)</f>
        <v>1</v>
      </c>
      <c r="F519" s="55">
        <f t="shared" si="24"/>
        <v>546.6</v>
      </c>
      <c r="G519" s="62">
        <f>SUMIFS(MasterSheet!J:J, MasterSheet!B:B, A519, MasterSheet!D:D, B519, MasterSheet!G:G, C519)</f>
        <v>1</v>
      </c>
      <c r="H519" s="62">
        <f t="shared" si="25"/>
        <v>546.6</v>
      </c>
      <c r="I519" s="64">
        <f>SUMIFS(MasterSheet!K:K, MasterSheet!B:B, A519, MasterSheet!D:D, B519, MasterSheet!G:G, C519)</f>
        <v>0</v>
      </c>
      <c r="J519" s="64">
        <f t="shared" si="26"/>
        <v>0</v>
      </c>
      <c r="K519" s="6" t="str">
        <f>VLOOKUP(C519,MasterSheet!G:T,14,)</f>
        <v>BioXcell</v>
      </c>
      <c r="L519" s="6" t="str">
        <f>VLOOKUP(K519,Sheet1!A:C,3,)</f>
        <v>DOLLAR</v>
      </c>
      <c r="M519" s="6" t="str" cm="1">
        <f t="array" ref="M519">_xlfn.TEXTJOIN(", ", TRUE,
   _xlfn._xlws.FILTER(MasterSheet!O:O,
      (MasterSheet!B:B=A519) *
      (MasterSheet!D:D=B519) *
      (MasterSheet!G:G=C519) *
      (MasterSheet!J:J&gt;0)
   )
)</f>
        <v>inDNA Life Science</v>
      </c>
      <c r="N519" s="6"/>
    </row>
    <row r="520" spans="1:14" x14ac:dyDescent="0.25">
      <c r="A520" s="6">
        <v>173779</v>
      </c>
      <c r="B520" s="7">
        <v>45815</v>
      </c>
      <c r="C520" s="6" t="str">
        <v>BE0003-1</v>
      </c>
      <c r="D520" s="6">
        <f>_xlfn.XLOOKUP(C520,MasterSheet!G:G,MasterSheet!E:E)</f>
        <v>2696.4</v>
      </c>
      <c r="E520" s="55">
        <f>SUMIFS(MasterSheet!I:I, MasterSheet!B:B, A520, MasterSheet!D:D, B520, MasterSheet!G:G, C520)</f>
        <v>2</v>
      </c>
      <c r="F520" s="55">
        <f t="shared" si="24"/>
        <v>5392.8</v>
      </c>
      <c r="G520" s="62">
        <f>SUMIFS(MasterSheet!J:J, MasterSheet!B:B, A520, MasterSheet!D:D, B520, MasterSheet!G:G, C520)</f>
        <v>2</v>
      </c>
      <c r="H520" s="62">
        <f t="shared" si="25"/>
        <v>5392.8</v>
      </c>
      <c r="I520" s="64">
        <f>SUMIFS(MasterSheet!K:K, MasterSheet!B:B, A520, MasterSheet!D:D, B520, MasterSheet!G:G, C520)</f>
        <v>0</v>
      </c>
      <c r="J520" s="64">
        <f t="shared" si="26"/>
        <v>0</v>
      </c>
      <c r="K520" s="6" t="str">
        <f>VLOOKUP(C520,MasterSheet!G:T,14,)</f>
        <v>BioXcell</v>
      </c>
      <c r="L520" s="6" t="str">
        <f>VLOOKUP(K520,Sheet1!A:C,3,)</f>
        <v>DOLLAR</v>
      </c>
      <c r="M520" s="6" t="str" cm="1">
        <f t="array" ref="M520">_xlfn.TEXTJOIN(", ", TRUE,
   _xlfn._xlws.FILTER(MasterSheet!O:O,
      (MasterSheet!B:B=A520) *
      (MasterSheet!D:D=B520) *
      (MasterSheet!G:G=C520) *
      (MasterSheet!J:J&gt;0)
   )
)</f>
        <v>SUN PHARMA</v>
      </c>
      <c r="N520" s="6"/>
    </row>
    <row r="521" spans="1:14" x14ac:dyDescent="0.25">
      <c r="A521" s="6">
        <v>174006</v>
      </c>
      <c r="B521" s="7">
        <v>45818</v>
      </c>
      <c r="C521" s="6" t="str">
        <v>BE0234</v>
      </c>
      <c r="D521" s="6">
        <f>_xlfn.XLOOKUP(C521,MasterSheet!G:G,MasterSheet!E:E)</f>
        <v>103.2</v>
      </c>
      <c r="E521" s="55">
        <f>SUMIFS(MasterSheet!I:I, MasterSheet!B:B, A521, MasterSheet!D:D, B521, MasterSheet!G:G, C521)</f>
        <v>1</v>
      </c>
      <c r="F521" s="55">
        <f t="shared" si="24"/>
        <v>103.2</v>
      </c>
      <c r="G521" s="62">
        <f>SUMIFS(MasterSheet!J:J, MasterSheet!B:B, A521, MasterSheet!D:D, B521, MasterSheet!G:G, C521)</f>
        <v>1</v>
      </c>
      <c r="H521" s="62">
        <f t="shared" si="25"/>
        <v>103.2</v>
      </c>
      <c r="I521" s="64">
        <f>SUMIFS(MasterSheet!K:K, MasterSheet!B:B, A521, MasterSheet!D:D, B521, MasterSheet!G:G, C521)</f>
        <v>0</v>
      </c>
      <c r="J521" s="64">
        <f t="shared" si="26"/>
        <v>0</v>
      </c>
      <c r="K521" s="6" t="str">
        <f>VLOOKUP(C521,MasterSheet!G:T,14,)</f>
        <v>BioXcell</v>
      </c>
      <c r="L521" s="6" t="str">
        <f>VLOOKUP(K521,Sheet1!A:C,3,)</f>
        <v>DOLLAR</v>
      </c>
      <c r="M521" s="6" t="str" cm="1">
        <f t="array" ref="M521">_xlfn.TEXTJOIN(", ", TRUE,
   _xlfn._xlws.FILTER(MasterSheet!O:O,
      (MasterSheet!B:B=A521) *
      (MasterSheet!D:D=B521) *
      (MasterSheet!G:G=C521) *
      (MasterSheet!J:J&gt;0)
   )
)</f>
        <v>MEDLIFE</v>
      </c>
      <c r="N521" s="6"/>
    </row>
    <row r="522" spans="1:14" x14ac:dyDescent="0.25">
      <c r="A522" s="6">
        <v>174006</v>
      </c>
      <c r="B522" s="7">
        <v>45818</v>
      </c>
      <c r="C522" s="6" t="str">
        <v>BE0235</v>
      </c>
      <c r="D522" s="6">
        <f>_xlfn.XLOOKUP(C522,MasterSheet!G:G,MasterSheet!E:E)</f>
        <v>103.2</v>
      </c>
      <c r="E522" s="55">
        <f>SUMIFS(MasterSheet!I:I, MasterSheet!B:B, A522, MasterSheet!D:D, B522, MasterSheet!G:G, C522)</f>
        <v>1</v>
      </c>
      <c r="F522" s="55">
        <f t="shared" si="24"/>
        <v>103.2</v>
      </c>
      <c r="G522" s="62">
        <f>SUMIFS(MasterSheet!J:J, MasterSheet!B:B, A522, MasterSheet!D:D, B522, MasterSheet!G:G, C522)</f>
        <v>1</v>
      </c>
      <c r="H522" s="62">
        <f t="shared" si="25"/>
        <v>103.2</v>
      </c>
      <c r="I522" s="64">
        <f>SUMIFS(MasterSheet!K:K, MasterSheet!B:B, A522, MasterSheet!D:D, B522, MasterSheet!G:G, C522)</f>
        <v>0</v>
      </c>
      <c r="J522" s="64">
        <f t="shared" si="26"/>
        <v>0</v>
      </c>
      <c r="K522" s="6" t="str">
        <f>VLOOKUP(C522,MasterSheet!G:T,14,)</f>
        <v>BioXcell</v>
      </c>
      <c r="L522" s="6" t="str">
        <f>VLOOKUP(K522,Sheet1!A:C,3,)</f>
        <v>DOLLAR</v>
      </c>
      <c r="M522" s="6" t="str" cm="1">
        <f t="array" ref="M522">_xlfn.TEXTJOIN(", ", TRUE,
   _xlfn._xlws.FILTER(MasterSheet!O:O,
      (MasterSheet!B:B=A522) *
      (MasterSheet!D:D=B522) *
      (MasterSheet!G:G=C522) *
      (MasterSheet!J:J&gt;0)
   )
)</f>
        <v>MEDLIFE</v>
      </c>
      <c r="N522" s="6"/>
    </row>
    <row r="523" spans="1:14" x14ac:dyDescent="0.25">
      <c r="A523" s="6">
        <v>174008</v>
      </c>
      <c r="B523" s="7">
        <v>45818</v>
      </c>
      <c r="C523" s="6" t="str">
        <v>BE0206</v>
      </c>
      <c r="D523" s="6">
        <f>_xlfn.XLOOKUP(C523,MasterSheet!G:G,MasterSheet!E:E)</f>
        <v>103.2</v>
      </c>
      <c r="E523" s="55">
        <f>SUMIFS(MasterSheet!I:I, MasterSheet!B:B, A523, MasterSheet!D:D, B523, MasterSheet!G:G, C523)</f>
        <v>1</v>
      </c>
      <c r="F523" s="55">
        <f t="shared" si="24"/>
        <v>103.2</v>
      </c>
      <c r="G523" s="62">
        <f>SUMIFS(MasterSheet!J:J, MasterSheet!B:B, A523, MasterSheet!D:D, B523, MasterSheet!G:G, C523)</f>
        <v>1</v>
      </c>
      <c r="H523" s="62">
        <f t="shared" si="25"/>
        <v>103.2</v>
      </c>
      <c r="I523" s="64">
        <f>SUMIFS(MasterSheet!K:K, MasterSheet!B:B, A523, MasterSheet!D:D, B523, MasterSheet!G:G, C523)</f>
        <v>0</v>
      </c>
      <c r="J523" s="64">
        <f t="shared" si="26"/>
        <v>0</v>
      </c>
      <c r="K523" s="6" t="str">
        <f>VLOOKUP(C523,MasterSheet!G:T,14,)</f>
        <v>BioXcell</v>
      </c>
      <c r="L523" s="6" t="str">
        <f>VLOOKUP(K523,Sheet1!A:C,3,)</f>
        <v>DOLLAR</v>
      </c>
      <c r="M523" s="6" t="str" cm="1">
        <f t="array" ref="M523">_xlfn.TEXTJOIN(", ", TRUE,
   _xlfn._xlws.FILTER(MasterSheet!O:O,
      (MasterSheet!B:B=A523) *
      (MasterSheet!D:D=B523) *
      (MasterSheet!G:G=C523) *
      (MasterSheet!J:J&gt;0)
   )
)</f>
        <v>IISc</v>
      </c>
      <c r="N523" s="6"/>
    </row>
    <row r="524" spans="1:14" x14ac:dyDescent="0.25">
      <c r="A524" s="6">
        <v>174008</v>
      </c>
      <c r="B524" s="7">
        <v>45818</v>
      </c>
      <c r="C524" s="6" t="str">
        <v>SIM0003</v>
      </c>
      <c r="D524" s="6">
        <f>_xlfn.XLOOKUP(C524,MasterSheet!G:G,MasterSheet!E:E)</f>
        <v>141</v>
      </c>
      <c r="E524" s="55">
        <f>SUMIFS(MasterSheet!I:I, MasterSheet!B:B, A524, MasterSheet!D:D, B524, MasterSheet!G:G, C524)</f>
        <v>1</v>
      </c>
      <c r="F524" s="55">
        <f t="shared" si="24"/>
        <v>141</v>
      </c>
      <c r="G524" s="62">
        <f>SUMIFS(MasterSheet!J:J, MasterSheet!B:B, A524, MasterSheet!D:D, B524, MasterSheet!G:G, C524)</f>
        <v>1</v>
      </c>
      <c r="H524" s="62">
        <f t="shared" si="25"/>
        <v>141</v>
      </c>
      <c r="I524" s="64">
        <f>SUMIFS(MasterSheet!K:K, MasterSheet!B:B, A524, MasterSheet!D:D, B524, MasterSheet!G:G, C524)</f>
        <v>0</v>
      </c>
      <c r="J524" s="64">
        <f t="shared" si="26"/>
        <v>0</v>
      </c>
      <c r="K524" s="6" t="str">
        <f>VLOOKUP(C524,MasterSheet!G:T,14,)</f>
        <v>BioXcell</v>
      </c>
      <c r="L524" s="6" t="str">
        <f>VLOOKUP(K524,Sheet1!A:C,3,)</f>
        <v>DOLLAR</v>
      </c>
      <c r="M524" s="6" t="str" cm="1">
        <f t="array" ref="M524">_xlfn.TEXTJOIN(", ", TRUE,
   _xlfn._xlws.FILTER(MasterSheet!O:O,
      (MasterSheet!B:B=A524) *
      (MasterSheet!D:D=B524) *
      (MasterSheet!G:G=C524) *
      (MasterSheet!J:J&gt;0)
   )
)</f>
        <v>IISc</v>
      </c>
      <c r="N524" s="6"/>
    </row>
    <row r="525" spans="1:14" x14ac:dyDescent="0.25">
      <c r="A525" s="6">
        <v>174008</v>
      </c>
      <c r="B525" s="7">
        <v>45818</v>
      </c>
      <c r="C525" s="6" t="str">
        <v>BE0207</v>
      </c>
      <c r="D525" s="6">
        <f>_xlfn.XLOOKUP(C525,MasterSheet!G:G,MasterSheet!E:E)</f>
        <v>378</v>
      </c>
      <c r="E525" s="55">
        <f>SUMIFS(MasterSheet!I:I, MasterSheet!B:B, A525, MasterSheet!D:D, B525, MasterSheet!G:G, C525)</f>
        <v>1</v>
      </c>
      <c r="F525" s="55">
        <f t="shared" si="24"/>
        <v>378</v>
      </c>
      <c r="G525" s="62">
        <f>SUMIFS(MasterSheet!J:J, MasterSheet!B:B, A525, MasterSheet!D:D, B525, MasterSheet!G:G, C525)</f>
        <v>1</v>
      </c>
      <c r="H525" s="62">
        <f t="shared" si="25"/>
        <v>378</v>
      </c>
      <c r="I525" s="64">
        <f>SUMIFS(MasterSheet!K:K, MasterSheet!B:B, A525, MasterSheet!D:D, B525, MasterSheet!G:G, C525)</f>
        <v>0</v>
      </c>
      <c r="J525" s="64">
        <f t="shared" si="26"/>
        <v>0</v>
      </c>
      <c r="K525" s="6" t="str">
        <f>VLOOKUP(C525,MasterSheet!G:T,14,)</f>
        <v>BioXcell</v>
      </c>
      <c r="L525" s="6" t="str">
        <f>VLOOKUP(K525,Sheet1!A:C,3,)</f>
        <v>DOLLAR</v>
      </c>
      <c r="M525" s="6" t="str" cm="1">
        <f t="array" ref="M525">_xlfn.TEXTJOIN(", ", TRUE,
   _xlfn._xlws.FILTER(MasterSheet!O:O,
      (MasterSheet!B:B=A525) *
      (MasterSheet!D:D=B525) *
      (MasterSheet!G:G=C525) *
      (MasterSheet!J:J&gt;0)
   )
)</f>
        <v>IISc</v>
      </c>
      <c r="N525" s="6"/>
    </row>
    <row r="526" spans="1:14" x14ac:dyDescent="0.25">
      <c r="A526" s="6">
        <v>174509</v>
      </c>
      <c r="B526" s="7">
        <v>45828</v>
      </c>
      <c r="C526" s="6" t="str">
        <v>BE0101</v>
      </c>
      <c r="D526" s="6">
        <f>_xlfn.XLOOKUP(C526,MasterSheet!G:G,MasterSheet!E:E)</f>
        <v>405.16</v>
      </c>
      <c r="E526" s="55">
        <f>SUMIFS(MasterSheet!I:I, MasterSheet!B:B, A526, MasterSheet!D:D, B526, MasterSheet!G:G, C526)</f>
        <v>2</v>
      </c>
      <c r="F526" s="55">
        <f t="shared" si="24"/>
        <v>810.32</v>
      </c>
      <c r="G526" s="62">
        <f>SUMIFS(MasterSheet!J:J, MasterSheet!B:B, A526, MasterSheet!D:D, B526, MasterSheet!G:G, C526)</f>
        <v>2</v>
      </c>
      <c r="H526" s="62">
        <f t="shared" si="25"/>
        <v>810.32</v>
      </c>
      <c r="I526" s="64">
        <f>SUMIFS(MasterSheet!K:K, MasterSheet!B:B, A526, MasterSheet!D:D, B526, MasterSheet!G:G, C526)</f>
        <v>0</v>
      </c>
      <c r="J526" s="64">
        <f t="shared" si="26"/>
        <v>0</v>
      </c>
      <c r="K526" s="6" t="str">
        <f>VLOOKUP(C526,MasterSheet!G:T,14,)</f>
        <v>BioXcell</v>
      </c>
      <c r="L526" s="6" t="str">
        <f>VLOOKUP(K526,Sheet1!A:C,3,)</f>
        <v>DOLLAR</v>
      </c>
      <c r="M526" s="6" t="str" cm="1">
        <f t="array" ref="M526">_xlfn.TEXTJOIN(", ", TRUE,
   _xlfn._xlws.FILTER(MasterSheet!O:O,
      (MasterSheet!B:B=A526) *
      (MasterSheet!D:D=B526) *
      (MasterSheet!G:G=C526) *
      (MasterSheet!J:J&gt;0)
   )
)</f>
        <v>Bio Solution</v>
      </c>
      <c r="N526" s="6"/>
    </row>
    <row r="527" spans="1:14" x14ac:dyDescent="0.25">
      <c r="A527" s="6">
        <v>174509</v>
      </c>
      <c r="B527" s="7">
        <v>45828</v>
      </c>
      <c r="C527" s="6" t="str">
        <v>CS010-RCUS</v>
      </c>
      <c r="D527" s="6">
        <f>_xlfn.XLOOKUP(C527,MasterSheet!G:G,MasterSheet!E:E)</f>
        <v>164.8</v>
      </c>
      <c r="E527" s="55">
        <f>SUMIFS(MasterSheet!I:I, MasterSheet!B:B, A527, MasterSheet!D:D, B527, MasterSheet!G:G, C527)</f>
        <v>1</v>
      </c>
      <c r="F527" s="55">
        <f t="shared" si="24"/>
        <v>164.8</v>
      </c>
      <c r="G527" s="62">
        <f>SUMIFS(MasterSheet!J:J, MasterSheet!B:B, A527, MasterSheet!D:D, B527, MasterSheet!G:G, C527)</f>
        <v>1</v>
      </c>
      <c r="H527" s="62">
        <f t="shared" si="25"/>
        <v>164.8</v>
      </c>
      <c r="I527" s="64">
        <f>SUMIFS(MasterSheet!K:K, MasterSheet!B:B, A527, MasterSheet!D:D, B527, MasterSheet!G:G, C527)</f>
        <v>0</v>
      </c>
      <c r="J527" s="64">
        <f t="shared" si="26"/>
        <v>0</v>
      </c>
      <c r="K527" s="6" t="str">
        <f>VLOOKUP(C527,MasterSheet!G:T,14,)</f>
        <v>BioXcell</v>
      </c>
      <c r="L527" s="6" t="str">
        <f>VLOOKUP(K527,Sheet1!A:C,3,)</f>
        <v>DOLLAR</v>
      </c>
      <c r="M527" s="6" t="str" cm="1">
        <f t="array" ref="M527">_xlfn.TEXTJOIN(", ", TRUE,
   _xlfn._xlws.FILTER(MasterSheet!O:O,
      (MasterSheet!B:B=A527) *
      (MasterSheet!D:D=B527) *
      (MasterSheet!G:G=C527) *
      (MasterSheet!J:J&gt;0)
   )
)</f>
        <v>RG SONS</v>
      </c>
      <c r="N527" s="6"/>
    </row>
    <row r="528" spans="1:14" x14ac:dyDescent="0.25">
      <c r="A528" s="6" t="str">
        <v>Opening Stock</v>
      </c>
      <c r="B528" s="7">
        <v>45808</v>
      </c>
      <c r="C528" s="6" t="str">
        <v>MBS1200699</v>
      </c>
      <c r="D528" s="6">
        <f>_xlfn.XLOOKUP(C528,MasterSheet!G:G,MasterSheet!E:E)</f>
        <v>276.25</v>
      </c>
      <c r="E528" s="55">
        <f>SUMIFS(MasterSheet!I:I, MasterSheet!B:B, A528, MasterSheet!D:D, B528, MasterSheet!G:G, C528)</f>
        <v>1</v>
      </c>
      <c r="F528" s="55">
        <f t="shared" si="24"/>
        <v>276.25</v>
      </c>
      <c r="G528" s="62">
        <f>SUMIFS(MasterSheet!J:J, MasterSheet!B:B, A528, MasterSheet!D:D, B528, MasterSheet!G:G, C528)</f>
        <v>1</v>
      </c>
      <c r="H528" s="62">
        <f t="shared" si="25"/>
        <v>276.25</v>
      </c>
      <c r="I528" s="64">
        <f>SUMIFS(MasterSheet!K:K, MasterSheet!B:B, A528, MasterSheet!D:D, B528, MasterSheet!G:G, C528)</f>
        <v>0</v>
      </c>
      <c r="J528" s="64">
        <f t="shared" si="26"/>
        <v>0</v>
      </c>
      <c r="K528" s="6" t="str">
        <f>VLOOKUP(C528,MasterSheet!G:T,14,)</f>
        <v>MyBioSource</v>
      </c>
      <c r="L528" s="6" t="str">
        <f>VLOOKUP(K528,Sheet1!A:C,3,)</f>
        <v>DOLLAR</v>
      </c>
      <c r="M528" s="6" t="str" cm="1">
        <f t="array" ref="M528">_xlfn.TEXTJOIN(", ", TRUE,
   _xlfn._xlws.FILTER(MasterSheet!O:O,
      (MasterSheet!B:B=A528) *
      (MasterSheet!D:D=B528) *
      (MasterSheet!G:G=C528) *
      (MasterSheet!J:J&gt;0)
   )
)</f>
        <v>The BioArt</v>
      </c>
      <c r="N528" s="6"/>
    </row>
    <row r="529" spans="1:14" x14ac:dyDescent="0.25">
      <c r="A529" s="6">
        <v>919364</v>
      </c>
      <c r="B529" s="7">
        <v>45818</v>
      </c>
      <c r="C529" s="6" t="str">
        <v>MBS706667</v>
      </c>
      <c r="D529" s="6">
        <f>_xlfn.XLOOKUP(C529,MasterSheet!G:G,MasterSheet!E:E)</f>
        <v>535.5</v>
      </c>
      <c r="E529" s="55">
        <f>SUMIFS(MasterSheet!I:I, MasterSheet!B:B, A529, MasterSheet!D:D, B529, MasterSheet!G:G, C529)</f>
        <v>1</v>
      </c>
      <c r="F529" s="55">
        <f t="shared" si="24"/>
        <v>535.5</v>
      </c>
      <c r="G529" s="62">
        <f>SUMIFS(MasterSheet!J:J, MasterSheet!B:B, A529, MasterSheet!D:D, B529, MasterSheet!G:G, C529)</f>
        <v>1</v>
      </c>
      <c r="H529" s="62">
        <f t="shared" si="25"/>
        <v>535.5</v>
      </c>
      <c r="I529" s="64">
        <f>SUMIFS(MasterSheet!K:K, MasterSheet!B:B, A529, MasterSheet!D:D, B529, MasterSheet!G:G, C529)</f>
        <v>0</v>
      </c>
      <c r="J529" s="64">
        <f t="shared" si="26"/>
        <v>0</v>
      </c>
      <c r="K529" s="6" t="str">
        <f>VLOOKUP(C529,MasterSheet!G:T,14,)</f>
        <v>MyBioSource</v>
      </c>
      <c r="L529" s="6" t="str">
        <f>VLOOKUP(K529,Sheet1!A:C,3,)</f>
        <v>DOLLAR</v>
      </c>
      <c r="M529" s="6" t="str" cm="1">
        <f t="array" ref="M529">_xlfn.TEXTJOIN(", ", TRUE,
   _xlfn._xlws.FILTER(MasterSheet!O:O,
      (MasterSheet!B:B=A529) *
      (MasterSheet!D:D=B529) *
      (MasterSheet!G:G=C529) *
      (MasterSheet!J:J&gt;0)
   )
)</f>
        <v>Abhilasha</v>
      </c>
      <c r="N529" s="6"/>
    </row>
    <row r="530" spans="1:14" x14ac:dyDescent="0.25">
      <c r="A530" s="6">
        <v>919467</v>
      </c>
      <c r="B530" s="7">
        <v>45818</v>
      </c>
      <c r="C530" s="6" t="str">
        <v>MBS760229</v>
      </c>
      <c r="D530" s="6">
        <f>_xlfn.XLOOKUP(C530,MasterSheet!G:G,MasterSheet!E:E)</f>
        <v>612</v>
      </c>
      <c r="E530" s="55">
        <f>SUMIFS(MasterSheet!I:I, MasterSheet!B:B, A530, MasterSheet!D:D, B530, MasterSheet!G:G, C530)</f>
        <v>2</v>
      </c>
      <c r="F530" s="55">
        <f t="shared" si="24"/>
        <v>1224</v>
      </c>
      <c r="G530" s="62">
        <f>SUMIFS(MasterSheet!J:J, MasterSheet!B:B, A530, MasterSheet!D:D, B530, MasterSheet!G:G, C530)</f>
        <v>2</v>
      </c>
      <c r="H530" s="62">
        <f t="shared" si="25"/>
        <v>1224</v>
      </c>
      <c r="I530" s="64">
        <f>SUMIFS(MasterSheet!K:K, MasterSheet!B:B, A530, MasterSheet!D:D, B530, MasterSheet!G:G, C530)</f>
        <v>0</v>
      </c>
      <c r="J530" s="64">
        <f t="shared" si="26"/>
        <v>0</v>
      </c>
      <c r="K530" s="6" t="str">
        <f>VLOOKUP(C530,MasterSheet!G:T,14,)</f>
        <v>MyBioSource</v>
      </c>
      <c r="L530" s="6" t="str">
        <f>VLOOKUP(K530,Sheet1!A:C,3,)</f>
        <v>DOLLAR</v>
      </c>
      <c r="M530" s="6" t="str" cm="1">
        <f t="array" ref="M530">_xlfn.TEXTJOIN(", ", TRUE,
   _xlfn._xlws.FILTER(MasterSheet!O:O,
      (MasterSheet!B:B=A530) *
      (MasterSheet!D:D=B530) *
      (MasterSheet!G:G=C530) *
      (MasterSheet!J:J&gt;0)
   )
)</f>
        <v>Sai Life</v>
      </c>
      <c r="N530" s="6"/>
    </row>
    <row r="531" spans="1:14" x14ac:dyDescent="0.25">
      <c r="A531" s="6">
        <v>919467</v>
      </c>
      <c r="B531" s="7">
        <v>45818</v>
      </c>
      <c r="C531" s="6" t="str">
        <v>MBS704061</v>
      </c>
      <c r="D531" s="6">
        <f>_xlfn.XLOOKUP(C531,MasterSheet!G:G,MasterSheet!E:E)</f>
        <v>884</v>
      </c>
      <c r="E531" s="55">
        <f>SUMIFS(MasterSheet!I:I, MasterSheet!B:B, A531, MasterSheet!D:D, B531, MasterSheet!G:G, C531)</f>
        <v>2</v>
      </c>
      <c r="F531" s="55">
        <f t="shared" si="24"/>
        <v>1768</v>
      </c>
      <c r="G531" s="62">
        <f>SUMIFS(MasterSheet!J:J, MasterSheet!B:B, A531, MasterSheet!D:D, B531, MasterSheet!G:G, C531)</f>
        <v>2</v>
      </c>
      <c r="H531" s="62">
        <f t="shared" si="25"/>
        <v>1768</v>
      </c>
      <c r="I531" s="64">
        <f>SUMIFS(MasterSheet!K:K, MasterSheet!B:B, A531, MasterSheet!D:D, B531, MasterSheet!G:G, C531)</f>
        <v>0</v>
      </c>
      <c r="J531" s="64">
        <f t="shared" si="26"/>
        <v>0</v>
      </c>
      <c r="K531" s="6" t="str">
        <f>VLOOKUP(C531,MasterSheet!G:T,14,)</f>
        <v>MyBioSource</v>
      </c>
      <c r="L531" s="6" t="str">
        <f>VLOOKUP(K531,Sheet1!A:C,3,)</f>
        <v>DOLLAR</v>
      </c>
      <c r="M531" s="6" t="str" cm="1">
        <f t="array" ref="M531">_xlfn.TEXTJOIN(", ", TRUE,
   _xlfn._xlws.FILTER(MasterSheet!O:O,
      (MasterSheet!B:B=A531) *
      (MasterSheet!D:D=B531) *
      (MasterSheet!G:G=C531) *
      (MasterSheet!J:J&gt;0)
   )
)</f>
        <v>Sai Life</v>
      </c>
      <c r="N531" s="6"/>
    </row>
    <row r="532" spans="1:14" x14ac:dyDescent="0.25">
      <c r="A532" s="6">
        <v>919601</v>
      </c>
      <c r="B532" s="7">
        <v>45818</v>
      </c>
      <c r="C532" s="6" t="str">
        <v>MBS568997</v>
      </c>
      <c r="D532" s="6">
        <f>_xlfn.XLOOKUP(C532,MasterSheet!G:G,MasterSheet!E:E)</f>
        <v>242.25</v>
      </c>
      <c r="E532" s="55">
        <f>SUMIFS(MasterSheet!I:I, MasterSheet!B:B, A532, MasterSheet!D:D, B532, MasterSheet!G:G, C532)</f>
        <v>1</v>
      </c>
      <c r="F532" s="55">
        <f t="shared" si="24"/>
        <v>242.25</v>
      </c>
      <c r="G532" s="62">
        <f>SUMIFS(MasterSheet!J:J, MasterSheet!B:B, A532, MasterSheet!D:D, B532, MasterSheet!G:G, C532)</f>
        <v>1</v>
      </c>
      <c r="H532" s="62">
        <f t="shared" si="25"/>
        <v>242.25</v>
      </c>
      <c r="I532" s="64">
        <f>SUMIFS(MasterSheet!K:K, MasterSheet!B:B, A532, MasterSheet!D:D, B532, MasterSheet!G:G, C532)</f>
        <v>0</v>
      </c>
      <c r="J532" s="64">
        <f t="shared" si="26"/>
        <v>0</v>
      </c>
      <c r="K532" s="6" t="str">
        <f>VLOOKUP(C532,MasterSheet!G:T,14,)</f>
        <v>MyBioSource</v>
      </c>
      <c r="L532" s="6" t="str">
        <f>VLOOKUP(K532,Sheet1!A:C,3,)</f>
        <v>DOLLAR</v>
      </c>
      <c r="M532" s="6" t="str" cm="1">
        <f t="array" ref="M532">_xlfn.TEXTJOIN(", ", TRUE,
   _xlfn._xlws.FILTER(MasterSheet!O:O,
      (MasterSheet!B:B=A532) *
      (MasterSheet!D:D=B532) *
      (MasterSheet!G:G=C532) *
      (MasterSheet!J:J&gt;0)
   )
)</f>
        <v>4AXIS</v>
      </c>
      <c r="N532" s="6"/>
    </row>
    <row r="533" spans="1:14" x14ac:dyDescent="0.25">
      <c r="A533" s="6">
        <v>919601</v>
      </c>
      <c r="B533" s="7">
        <v>45818</v>
      </c>
      <c r="C533" s="6" t="str">
        <v>MBS568995</v>
      </c>
      <c r="D533" s="6">
        <f>_xlfn.XLOOKUP(C533,MasterSheet!G:G,MasterSheet!E:E)</f>
        <v>242.25</v>
      </c>
      <c r="E533" s="55">
        <f>SUMIFS(MasterSheet!I:I, MasterSheet!B:B, A533, MasterSheet!D:D, B533, MasterSheet!G:G, C533)</f>
        <v>1</v>
      </c>
      <c r="F533" s="55">
        <f t="shared" si="24"/>
        <v>242.25</v>
      </c>
      <c r="G533" s="62">
        <f>SUMIFS(MasterSheet!J:J, MasterSheet!B:B, A533, MasterSheet!D:D, B533, MasterSheet!G:G, C533)</f>
        <v>1</v>
      </c>
      <c r="H533" s="62">
        <f t="shared" si="25"/>
        <v>242.25</v>
      </c>
      <c r="I533" s="64">
        <f>SUMIFS(MasterSheet!K:K, MasterSheet!B:B, A533, MasterSheet!D:D, B533, MasterSheet!G:G, C533)</f>
        <v>0</v>
      </c>
      <c r="J533" s="64">
        <f t="shared" si="26"/>
        <v>0</v>
      </c>
      <c r="K533" s="6" t="str">
        <f>VLOOKUP(C533,MasterSheet!G:T,14,)</f>
        <v>MyBioSource</v>
      </c>
      <c r="L533" s="6" t="str">
        <f>VLOOKUP(K533,Sheet1!A:C,3,)</f>
        <v>DOLLAR</v>
      </c>
      <c r="M533" s="6" t="str" cm="1">
        <f t="array" ref="M533">_xlfn.TEXTJOIN(", ", TRUE,
   _xlfn._xlws.FILTER(MasterSheet!O:O,
      (MasterSheet!B:B=A533) *
      (MasterSheet!D:D=B533) *
      (MasterSheet!G:G=C533) *
      (MasterSheet!J:J&gt;0)
   )
)</f>
        <v>4AXIS</v>
      </c>
      <c r="N533" s="6"/>
    </row>
    <row r="534" spans="1:14" x14ac:dyDescent="0.25">
      <c r="A534" s="6" t="str">
        <v>919467A</v>
      </c>
      <c r="B534" s="7">
        <v>45828</v>
      </c>
      <c r="C534" s="6" t="str">
        <v>MBS163838</v>
      </c>
      <c r="D534" s="6">
        <f>_xlfn.XLOOKUP(C534,MasterSheet!G:G,MasterSheet!E:E)</f>
        <v>735.25</v>
      </c>
      <c r="E534" s="55">
        <f>SUMIFS(MasterSheet!I:I, MasterSheet!B:B, A534, MasterSheet!D:D, B534, MasterSheet!G:G, C534)</f>
        <v>2</v>
      </c>
      <c r="F534" s="55">
        <f t="shared" si="24"/>
        <v>1470.5</v>
      </c>
      <c r="G534" s="62">
        <f>SUMIFS(MasterSheet!J:J, MasterSheet!B:B, A534, MasterSheet!D:D, B534, MasterSheet!G:G, C534)</f>
        <v>2</v>
      </c>
      <c r="H534" s="62">
        <f t="shared" si="25"/>
        <v>1470.5</v>
      </c>
      <c r="I534" s="64">
        <f>SUMIFS(MasterSheet!K:K, MasterSheet!B:B, A534, MasterSheet!D:D, B534, MasterSheet!G:G, C534)</f>
        <v>0</v>
      </c>
      <c r="J534" s="64">
        <f t="shared" si="26"/>
        <v>0</v>
      </c>
      <c r="K534" s="6" t="str">
        <f>VLOOKUP(C534,MasterSheet!G:T,14,)</f>
        <v>MyBioSource</v>
      </c>
      <c r="L534" s="6" t="str">
        <f>VLOOKUP(K534,Sheet1!A:C,3,)</f>
        <v>DOLLAR</v>
      </c>
      <c r="M534" s="6" t="str" cm="1">
        <f t="array" ref="M534">_xlfn.TEXTJOIN(", ", TRUE,
   _xlfn._xlws.FILTER(MasterSheet!O:O,
      (MasterSheet!B:B=A534) *
      (MasterSheet!D:D=B534) *
      (MasterSheet!G:G=C534) *
      (MasterSheet!J:J&gt;0)
   )
)</f>
        <v>Sai Life</v>
      </c>
      <c r="N534" s="6"/>
    </row>
    <row r="535" spans="1:14" x14ac:dyDescent="0.25">
      <c r="A535" s="6">
        <v>919889</v>
      </c>
      <c r="B535" s="7">
        <v>45828</v>
      </c>
      <c r="C535" s="6" t="str">
        <v>MBS560259</v>
      </c>
      <c r="D535" s="6">
        <f>_xlfn.XLOOKUP(C535,MasterSheet!G:G,MasterSheet!E:E)</f>
        <v>221</v>
      </c>
      <c r="E535" s="55">
        <f>SUMIFS(MasterSheet!I:I, MasterSheet!B:B, A535, MasterSheet!D:D, B535, MasterSheet!G:G, C535)</f>
        <v>1</v>
      </c>
      <c r="F535" s="55">
        <f t="shared" si="24"/>
        <v>221</v>
      </c>
      <c r="G535" s="62">
        <f>SUMIFS(MasterSheet!J:J, MasterSheet!B:B, A535, MasterSheet!D:D, B535, MasterSheet!G:G, C535)</f>
        <v>1</v>
      </c>
      <c r="H535" s="62">
        <f t="shared" si="25"/>
        <v>221</v>
      </c>
      <c r="I535" s="64">
        <f>SUMIFS(MasterSheet!K:K, MasterSheet!B:B, A535, MasterSheet!D:D, B535, MasterSheet!G:G, C535)</f>
        <v>0</v>
      </c>
      <c r="J535" s="64">
        <f t="shared" si="26"/>
        <v>0</v>
      </c>
      <c r="K535" s="6" t="str">
        <f>VLOOKUP(C535,MasterSheet!G:T,14,)</f>
        <v>MyBioSource</v>
      </c>
      <c r="L535" s="6" t="str">
        <f>VLOOKUP(K535,Sheet1!A:C,3,)</f>
        <v>DOLLAR</v>
      </c>
      <c r="M535" s="6" t="str" cm="1">
        <f t="array" ref="M535">_xlfn.TEXTJOIN(", ", TRUE,
   _xlfn._xlws.FILTER(MasterSheet!O:O,
      (MasterSheet!B:B=A535) *
      (MasterSheet!D:D=B535) *
      (MasterSheet!G:G=C535) *
      (MasterSheet!J:J&gt;0)
   )
)</f>
        <v>4AXIS</v>
      </c>
      <c r="N535" s="6"/>
    </row>
    <row r="536" spans="1:14" x14ac:dyDescent="0.25">
      <c r="A536" s="6" t="str">
        <v>INV5218</v>
      </c>
      <c r="B536" s="7">
        <v>45811</v>
      </c>
      <c r="C536" s="6">
        <v>78383</v>
      </c>
      <c r="D536" s="6">
        <f>_xlfn.XLOOKUP(C536,MasterSheet!G:G,MasterSheet!E:E)</f>
        <v>1227</v>
      </c>
      <c r="E536" s="55">
        <f>SUMIFS(MasterSheet!I:I, MasterSheet!B:B, A536, MasterSheet!D:D, B536, MasterSheet!G:G, C536)</f>
        <v>1</v>
      </c>
      <c r="F536" s="55">
        <f t="shared" si="24"/>
        <v>1227</v>
      </c>
      <c r="G536" s="62">
        <f>SUMIFS(MasterSheet!J:J, MasterSheet!B:B, A536, MasterSheet!D:D, B536, MasterSheet!G:G, C536)</f>
        <v>1</v>
      </c>
      <c r="H536" s="62">
        <f t="shared" si="25"/>
        <v>1227</v>
      </c>
      <c r="I536" s="64">
        <f>SUMIFS(MasterSheet!K:K, MasterSheet!B:B, A536, MasterSheet!D:D, B536, MasterSheet!G:G, C536)</f>
        <v>0</v>
      </c>
      <c r="J536" s="64">
        <f t="shared" si="26"/>
        <v>0</v>
      </c>
      <c r="K536" s="6" t="str">
        <f>VLOOKUP(C536,MasterSheet!G:T,14,)</f>
        <v>BPS</v>
      </c>
      <c r="L536" s="6" t="str">
        <f>VLOOKUP(K536,Sheet1!A:C,3,)</f>
        <v>DOLLAR</v>
      </c>
      <c r="M536" s="6" t="str" cm="1">
        <f t="array" ref="M536">_xlfn.TEXTJOIN(", ", TRUE,
   _xlfn._xlws.FILTER(MasterSheet!O:O,
      (MasterSheet!B:B=A536) *
      (MasterSheet!D:D=B536) *
      (MasterSheet!G:G=C536) *
      (MasterSheet!J:J&gt;0)
   )
)</f>
        <v>PATANJALI</v>
      </c>
      <c r="N536" s="6"/>
    </row>
    <row r="537" spans="1:14" x14ac:dyDescent="0.25">
      <c r="A537" s="6" t="str">
        <v>INV5230</v>
      </c>
      <c r="B537" s="7">
        <v>45811</v>
      </c>
      <c r="C537" s="6">
        <v>79326</v>
      </c>
      <c r="D537" s="6">
        <f>_xlfn.XLOOKUP(C537,MasterSheet!G:G,MasterSheet!E:E)</f>
        <v>804</v>
      </c>
      <c r="E537" s="55">
        <f>SUMIFS(MasterSheet!I:I, MasterSheet!B:B, A537, MasterSheet!D:D, B537, MasterSheet!G:G, C537)</f>
        <v>1</v>
      </c>
      <c r="F537" s="55">
        <f t="shared" si="24"/>
        <v>804</v>
      </c>
      <c r="G537" s="62">
        <f>SUMIFS(MasterSheet!J:J, MasterSheet!B:B, A537, MasterSheet!D:D, B537, MasterSheet!G:G, C537)</f>
        <v>1</v>
      </c>
      <c r="H537" s="62">
        <f t="shared" si="25"/>
        <v>804</v>
      </c>
      <c r="I537" s="64">
        <f>SUMIFS(MasterSheet!K:K, MasterSheet!B:B, A537, MasterSheet!D:D, B537, MasterSheet!G:G, C537)</f>
        <v>0</v>
      </c>
      <c r="J537" s="64">
        <f t="shared" si="26"/>
        <v>0</v>
      </c>
      <c r="K537" s="6" t="str">
        <f>VLOOKUP(C537,MasterSheet!G:T,14,)</f>
        <v>BPS</v>
      </c>
      <c r="L537" s="6" t="str">
        <f>VLOOKUP(K537,Sheet1!A:C,3,)</f>
        <v>DOLLAR</v>
      </c>
      <c r="M537" s="6" t="str" cm="1">
        <f t="array" ref="M537">_xlfn.TEXTJOIN(", ", TRUE,
   _xlfn._xlws.FILTER(MasterSheet!O:O,
      (MasterSheet!B:B=A537) *
      (MasterSheet!D:D=B537) *
      (MasterSheet!G:G=C537) *
      (MasterSheet!J:J&gt;0)
   )
)</f>
        <v>IMTECH</v>
      </c>
      <c r="N537" s="6"/>
    </row>
    <row r="538" spans="1:14" x14ac:dyDescent="0.25">
      <c r="A538" s="6" t="str">
        <v>INV5212</v>
      </c>
      <c r="B538" s="7">
        <v>45811</v>
      </c>
      <c r="C538" s="6">
        <v>27003</v>
      </c>
      <c r="D538" s="6">
        <f>_xlfn.XLOOKUP(C538,MasterSheet!G:G,MasterSheet!E:E)</f>
        <v>0.01</v>
      </c>
      <c r="E538" s="55">
        <f>SUMIFS(MasterSheet!I:I, MasterSheet!B:B, A538, MasterSheet!D:D, B538, MasterSheet!G:G, C538)</f>
        <v>1</v>
      </c>
      <c r="F538" s="55">
        <f t="shared" si="24"/>
        <v>0.01</v>
      </c>
      <c r="G538" s="62">
        <f>SUMIFS(MasterSheet!J:J, MasterSheet!B:B, A538, MasterSheet!D:D, B538, MasterSheet!G:G, C538)</f>
        <v>1</v>
      </c>
      <c r="H538" s="62">
        <f t="shared" si="25"/>
        <v>0.01</v>
      </c>
      <c r="I538" s="64">
        <f>SUMIFS(MasterSheet!K:K, MasterSheet!B:B, A538, MasterSheet!D:D, B538, MasterSheet!G:G, C538)</f>
        <v>0</v>
      </c>
      <c r="J538" s="64">
        <f t="shared" si="26"/>
        <v>0</v>
      </c>
      <c r="K538" s="6" t="str">
        <f>VLOOKUP(C538,MasterSheet!G:T,14,)</f>
        <v>BPS</v>
      </c>
      <c r="L538" s="6" t="str">
        <f>VLOOKUP(K538,Sheet1!A:C,3,)</f>
        <v>DOLLAR</v>
      </c>
      <c r="M538" s="6" t="str" cm="1">
        <f t="array" ref="M538">_xlfn.TEXTJOIN(", ", TRUE,
   _xlfn._xlws.FILTER(MasterSheet!O:O,
      (MasterSheet!B:B=A538) *
      (MasterSheet!D:D=B538) *
      (MasterSheet!G:G=C538) *
      (MasterSheet!J:J&gt;0)
   )
)</f>
        <v>NECC</v>
      </c>
      <c r="N538" s="6"/>
    </row>
    <row r="539" spans="1:14" x14ac:dyDescent="0.25">
      <c r="A539" s="6" t="str">
        <v>INV5388</v>
      </c>
      <c r="B539" s="7">
        <v>45818</v>
      </c>
      <c r="C539" s="6">
        <v>40321</v>
      </c>
      <c r="D539" s="6">
        <f>_xlfn.XLOOKUP(C539,MasterSheet!G:G,MasterSheet!E:E)</f>
        <v>354</v>
      </c>
      <c r="E539" s="55">
        <f>SUMIFS(MasterSheet!I:I, MasterSheet!B:B, A539, MasterSheet!D:D, B539, MasterSheet!G:G, C539)</f>
        <v>2</v>
      </c>
      <c r="F539" s="55">
        <f t="shared" si="24"/>
        <v>708</v>
      </c>
      <c r="G539" s="62">
        <f>SUMIFS(MasterSheet!J:J, MasterSheet!B:B, A539, MasterSheet!D:D, B539, MasterSheet!G:G, C539)</f>
        <v>2</v>
      </c>
      <c r="H539" s="62">
        <f t="shared" si="25"/>
        <v>708</v>
      </c>
      <c r="I539" s="64">
        <f>SUMIFS(MasterSheet!K:K, MasterSheet!B:B, A539, MasterSheet!D:D, B539, MasterSheet!G:G, C539)</f>
        <v>0</v>
      </c>
      <c r="J539" s="64">
        <f t="shared" si="26"/>
        <v>0</v>
      </c>
      <c r="K539" s="6" t="str">
        <f>VLOOKUP(C539,MasterSheet!G:T,14,)</f>
        <v>BPS</v>
      </c>
      <c r="L539" s="6" t="str">
        <f>VLOOKUP(K539,Sheet1!A:C,3,)</f>
        <v>DOLLAR</v>
      </c>
      <c r="M539" s="6" t="str" cm="1">
        <f t="array" ref="M539">_xlfn.TEXTJOIN(", ", TRUE,
   _xlfn._xlws.FILTER(MasterSheet!O:O,
      (MasterSheet!B:B=A539) *
      (MasterSheet!D:D=B539) *
      (MasterSheet!G:G=C539) *
      (MasterSheet!J:J&gt;0)
   )
)</f>
        <v>4AXIS</v>
      </c>
      <c r="N539" s="6"/>
    </row>
    <row r="540" spans="1:14" x14ac:dyDescent="0.25">
      <c r="A540" s="6" t="str">
        <v>Opening Stock</v>
      </c>
      <c r="B540" s="7">
        <v>45808</v>
      </c>
      <c r="C540" s="6">
        <v>41010</v>
      </c>
      <c r="D540" s="6">
        <f>_xlfn.XLOOKUP(C540,MasterSheet!G:G,MasterSheet!E:E)</f>
        <v>77.599999999999994</v>
      </c>
      <c r="E540" s="55">
        <f>SUMIFS(MasterSheet!I:I, MasterSheet!B:B, A540, MasterSheet!D:D, B540, MasterSheet!G:G, C540)</f>
        <v>1</v>
      </c>
      <c r="F540" s="55">
        <f t="shared" si="24"/>
        <v>77.599999999999994</v>
      </c>
      <c r="G540" s="62">
        <f>SUMIFS(MasterSheet!J:J, MasterSheet!B:B, A540, MasterSheet!D:D, B540, MasterSheet!G:G, C540)</f>
        <v>1</v>
      </c>
      <c r="H540" s="62">
        <f t="shared" si="25"/>
        <v>77.599999999999994</v>
      </c>
      <c r="I540" s="64">
        <f>SUMIFS(MasterSheet!K:K, MasterSheet!B:B, A540, MasterSheet!D:D, B540, MasterSheet!G:G, C540)</f>
        <v>0</v>
      </c>
      <c r="J540" s="64">
        <f t="shared" si="26"/>
        <v>0</v>
      </c>
      <c r="K540" s="6" t="str">
        <f>VLOOKUP(C540,MasterSheet!G:T,14,)</f>
        <v>Biotium</v>
      </c>
      <c r="L540" s="6" t="str">
        <f>VLOOKUP(K540,Sheet1!A:C,3,)</f>
        <v>DOLLAR</v>
      </c>
      <c r="M540" s="6" t="str" cm="1">
        <f t="array" ref="M540">_xlfn.TEXTJOIN(", ", TRUE,
   _xlfn._xlws.FILTER(MasterSheet!O:O,
      (MasterSheet!B:B=A540) *
      (MasterSheet!D:D=B540) *
      (MasterSheet!G:G=C540) *
      (MasterSheet!J:J&gt;0)
   )
)</f>
        <v>Syngene</v>
      </c>
      <c r="N540" s="6"/>
    </row>
    <row r="541" spans="1:14" x14ac:dyDescent="0.25">
      <c r="A541" s="6">
        <v>3305058</v>
      </c>
      <c r="B541" s="7">
        <v>45813</v>
      </c>
      <c r="C541" s="6" t="str">
        <v>9042-08</v>
      </c>
      <c r="D541" s="6">
        <f>_xlfn.XLOOKUP(C541,MasterSheet!G:G,MasterSheet!E:E)</f>
        <v>156</v>
      </c>
      <c r="E541" s="55">
        <f>SUMIFS(MasterSheet!I:I, MasterSheet!B:B, A541, MasterSheet!D:D, B541, MasterSheet!G:G, C541)</f>
        <v>2</v>
      </c>
      <c r="F541" s="55">
        <f t="shared" si="24"/>
        <v>312</v>
      </c>
      <c r="G541" s="62">
        <f>SUMIFS(MasterSheet!J:J, MasterSheet!B:B, A541, MasterSheet!D:D, B541, MasterSheet!G:G, C541)</f>
        <v>2</v>
      </c>
      <c r="H541" s="62">
        <f t="shared" si="25"/>
        <v>312</v>
      </c>
      <c r="I541" s="64">
        <f>SUMIFS(MasterSheet!K:K, MasterSheet!B:B, A541, MasterSheet!D:D, B541, MasterSheet!G:G, C541)</f>
        <v>0</v>
      </c>
      <c r="J541" s="64">
        <f t="shared" si="26"/>
        <v>0</v>
      </c>
      <c r="K541" s="6" t="str">
        <f>VLOOKUP(C541,MasterSheet!G:T,14,)</f>
        <v>SouthernBiotech</v>
      </c>
      <c r="L541" s="6" t="str">
        <f>VLOOKUP(K541,Sheet1!A:C,3,)</f>
        <v>DOLLAR</v>
      </c>
      <c r="M541" s="6" t="str" cm="1">
        <f t="array" ref="M541">_xlfn.TEXTJOIN(", ", TRUE,
   _xlfn._xlws.FILTER(MasterSheet!O:O,
      (MasterSheet!B:B=A541) *
      (MasterSheet!D:D=B541) *
      (MasterSheet!G:G=C541) *
      (MasterSheet!J:J&gt;0)
   )
)</f>
        <v>NIV</v>
      </c>
      <c r="N541" s="6"/>
    </row>
    <row r="542" spans="1:14" x14ac:dyDescent="0.25">
      <c r="A542" s="6">
        <v>3305058</v>
      </c>
      <c r="B542" s="7">
        <v>45813</v>
      </c>
      <c r="C542" s="6" t="str">
        <v>9200-08</v>
      </c>
      <c r="D542" s="6">
        <f>_xlfn.XLOOKUP(C542,MasterSheet!G:G,MasterSheet!E:E)</f>
        <v>152.25</v>
      </c>
      <c r="E542" s="55">
        <f>SUMIFS(MasterSheet!I:I, MasterSheet!B:B, A542, MasterSheet!D:D, B542, MasterSheet!G:G, C542)</f>
        <v>2</v>
      </c>
      <c r="F542" s="55">
        <f t="shared" si="24"/>
        <v>304.5</v>
      </c>
      <c r="G542" s="62">
        <f>SUMIFS(MasterSheet!J:J, MasterSheet!B:B, A542, MasterSheet!D:D, B542, MasterSheet!G:G, C542)</f>
        <v>2</v>
      </c>
      <c r="H542" s="62">
        <f t="shared" si="25"/>
        <v>304.5</v>
      </c>
      <c r="I542" s="64">
        <f>SUMIFS(MasterSheet!K:K, MasterSheet!B:B, A542, MasterSheet!D:D, B542, MasterSheet!G:G, C542)</f>
        <v>0</v>
      </c>
      <c r="J542" s="64">
        <f t="shared" si="26"/>
        <v>0</v>
      </c>
      <c r="K542" s="6" t="str">
        <f>VLOOKUP(C542,MasterSheet!G:T,14,)</f>
        <v>SouthernBiotech</v>
      </c>
      <c r="L542" s="6" t="str">
        <f>VLOOKUP(K542,Sheet1!A:C,3,)</f>
        <v>DOLLAR</v>
      </c>
      <c r="M542" s="6" t="str" cm="1">
        <f t="array" ref="M542">_xlfn.TEXTJOIN(", ", TRUE,
   _xlfn._xlws.FILTER(MasterSheet!O:O,
      (MasterSheet!B:B=A542) *
      (MasterSheet!D:D=B542) *
      (MasterSheet!G:G=C542) *
      (MasterSheet!J:J&gt;0)
   )
)</f>
        <v>NIV</v>
      </c>
      <c r="N542" s="6"/>
    </row>
    <row r="543" spans="1:14" x14ac:dyDescent="0.25">
      <c r="A543" s="6">
        <v>335866</v>
      </c>
      <c r="B543" s="7">
        <v>45833</v>
      </c>
      <c r="C543" s="6" t="str">
        <v>1200-01S</v>
      </c>
      <c r="D543" s="6">
        <f>_xlfn.XLOOKUP(C543,MasterSheet!G:G,MasterSheet!E:E)</f>
        <v>182.25</v>
      </c>
      <c r="E543" s="55">
        <f>SUMIFS(MasterSheet!I:I, MasterSheet!B:B, A543, MasterSheet!D:D, B543, MasterSheet!G:G, C543)</f>
        <v>1</v>
      </c>
      <c r="F543" s="55">
        <f t="shared" si="24"/>
        <v>182.25</v>
      </c>
      <c r="G543" s="62">
        <f>SUMIFS(MasterSheet!J:J, MasterSheet!B:B, A543, MasterSheet!D:D, B543, MasterSheet!G:G, C543)</f>
        <v>1</v>
      </c>
      <c r="H543" s="62">
        <f t="shared" si="25"/>
        <v>182.25</v>
      </c>
      <c r="I543" s="64">
        <f>SUMIFS(MasterSheet!K:K, MasterSheet!B:B, A543, MasterSheet!D:D, B543, MasterSheet!G:G, C543)</f>
        <v>0</v>
      </c>
      <c r="J543" s="64">
        <f t="shared" si="26"/>
        <v>0</v>
      </c>
      <c r="K543" s="6" t="str">
        <f>VLOOKUP(C543,MasterSheet!G:T,14,)</f>
        <v>SouthernBiotech</v>
      </c>
      <c r="L543" s="6" t="str">
        <f>VLOOKUP(K543,Sheet1!A:C,3,)</f>
        <v>DOLLAR</v>
      </c>
      <c r="M543" s="6" t="str" cm="1">
        <f t="array" ref="M543">_xlfn.TEXTJOIN(", ", TRUE,
   _xlfn._xlws.FILTER(MasterSheet!O:O,
      (MasterSheet!B:B=A543) *
      (MasterSheet!D:D=B543) *
      (MasterSheet!G:G=C543) *
      (MasterSheet!J:J&gt;0)
   )
)</f>
        <v>Sai Life</v>
      </c>
      <c r="N543" s="6"/>
    </row>
    <row r="544" spans="1:14" x14ac:dyDescent="0.25">
      <c r="A544" s="6" t="str">
        <v>Opening Stock</v>
      </c>
      <c r="B544" s="7">
        <v>45808</v>
      </c>
      <c r="C544" s="6" t="str">
        <v>T7340</v>
      </c>
      <c r="D544" s="6">
        <f>_xlfn.XLOOKUP(C544,MasterSheet!G:G,MasterSheet!E:E)</f>
        <v>5</v>
      </c>
      <c r="E544" s="55">
        <f>SUMIFS(MasterSheet!I:I, MasterSheet!B:B, A544, MasterSheet!D:D, B544, MasterSheet!G:G, C544)</f>
        <v>2</v>
      </c>
      <c r="F544" s="55">
        <f t="shared" si="24"/>
        <v>10</v>
      </c>
      <c r="G544" s="62">
        <f>SUMIFS(MasterSheet!J:J, MasterSheet!B:B, A544, MasterSheet!D:D, B544, MasterSheet!G:G, C544)</f>
        <v>2</v>
      </c>
      <c r="H544" s="62">
        <f t="shared" si="25"/>
        <v>10</v>
      </c>
      <c r="I544" s="64">
        <f>SUMIFS(MasterSheet!K:K, MasterSheet!B:B, A544, MasterSheet!D:D, B544, MasterSheet!G:G, C544)</f>
        <v>0</v>
      </c>
      <c r="J544" s="64">
        <f t="shared" si="26"/>
        <v>0</v>
      </c>
      <c r="K544" s="6" t="str">
        <f>VLOOKUP(C544,MasterSheet!G:T,14,)</f>
        <v>TargetMol</v>
      </c>
      <c r="L544" s="6" t="str">
        <f>VLOOKUP(K544,Sheet1!A:C,3,)</f>
        <v>DOLLAR</v>
      </c>
      <c r="M544" s="6" t="str" cm="1">
        <f t="array" ref="M544">_xlfn.TEXTJOIN(", ", TRUE,
   _xlfn._xlws.FILTER(MasterSheet!O:O,
      (MasterSheet!B:B=A544) *
      (MasterSheet!D:D=B544) *
      (MasterSheet!G:G=C544) *
      (MasterSheet!J:J&gt;0)
   )
)</f>
        <v>IGIB</v>
      </c>
      <c r="N544" s="6"/>
    </row>
    <row r="545" spans="1:14" x14ac:dyDescent="0.25">
      <c r="A545" s="6" t="str">
        <v>Opening Stock</v>
      </c>
      <c r="B545" s="7">
        <v>45808</v>
      </c>
      <c r="C545" s="6" t="str">
        <v>T6979</v>
      </c>
      <c r="D545" s="6">
        <f>_xlfn.XLOOKUP(C545,MasterSheet!G:G,MasterSheet!E:E)</f>
        <v>5</v>
      </c>
      <c r="E545" s="55">
        <f>SUMIFS(MasterSheet!I:I, MasterSheet!B:B, A545, MasterSheet!D:D, B545, MasterSheet!G:G, C545)</f>
        <v>2</v>
      </c>
      <c r="F545" s="55">
        <f t="shared" si="24"/>
        <v>10</v>
      </c>
      <c r="G545" s="62">
        <f>SUMIFS(MasterSheet!J:J, MasterSheet!B:B, A545, MasterSheet!D:D, B545, MasterSheet!G:G, C545)</f>
        <v>2</v>
      </c>
      <c r="H545" s="62">
        <f t="shared" si="25"/>
        <v>10</v>
      </c>
      <c r="I545" s="64">
        <f>SUMIFS(MasterSheet!K:K, MasterSheet!B:B, A545, MasterSheet!D:D, B545, MasterSheet!G:G, C545)</f>
        <v>0</v>
      </c>
      <c r="J545" s="64">
        <f t="shared" si="26"/>
        <v>0</v>
      </c>
      <c r="K545" s="6" t="str">
        <f>VLOOKUP(C545,MasterSheet!G:T,14,)</f>
        <v>TargetMol</v>
      </c>
      <c r="L545" s="6" t="str">
        <f>VLOOKUP(K545,Sheet1!A:C,3,)</f>
        <v>DOLLAR</v>
      </c>
      <c r="M545" s="6" t="str" cm="1">
        <f t="array" ref="M545">_xlfn.TEXTJOIN(", ", TRUE,
   _xlfn._xlws.FILTER(MasterSheet!O:O,
      (MasterSheet!B:B=A545) *
      (MasterSheet!D:D=B545) *
      (MasterSheet!G:G=C545) *
      (MasterSheet!J:J&gt;0)
   )
)</f>
        <v>IGIB</v>
      </c>
      <c r="N545" s="6"/>
    </row>
    <row r="546" spans="1:14" x14ac:dyDescent="0.25">
      <c r="A546" s="6" t="str">
        <v>Opening Stock</v>
      </c>
      <c r="B546" s="7">
        <v>45808</v>
      </c>
      <c r="C546" s="6" t="str">
        <v>T17190</v>
      </c>
      <c r="D546" s="6">
        <f>_xlfn.XLOOKUP(C546,MasterSheet!G:G,MasterSheet!E:E)</f>
        <v>5</v>
      </c>
      <c r="E546" s="55">
        <f>SUMIFS(MasterSheet!I:I, MasterSheet!B:B, A546, MasterSheet!D:D, B546, MasterSheet!G:G, C546)</f>
        <v>2</v>
      </c>
      <c r="F546" s="55">
        <f t="shared" si="24"/>
        <v>10</v>
      </c>
      <c r="G546" s="62">
        <f>SUMIFS(MasterSheet!J:J, MasterSheet!B:B, A546, MasterSheet!D:D, B546, MasterSheet!G:G, C546)</f>
        <v>2</v>
      </c>
      <c r="H546" s="62">
        <f t="shared" si="25"/>
        <v>10</v>
      </c>
      <c r="I546" s="64">
        <f>SUMIFS(MasterSheet!K:K, MasterSheet!B:B, A546, MasterSheet!D:D, B546, MasterSheet!G:G, C546)</f>
        <v>0</v>
      </c>
      <c r="J546" s="64">
        <f t="shared" si="26"/>
        <v>0</v>
      </c>
      <c r="K546" s="6" t="str">
        <f>VLOOKUP(C546,MasterSheet!G:T,14,)</f>
        <v>TargetMol</v>
      </c>
      <c r="L546" s="6" t="str">
        <f>VLOOKUP(K546,Sheet1!A:C,3,)</f>
        <v>DOLLAR</v>
      </c>
      <c r="M546" s="6" t="str" cm="1">
        <f t="array" ref="M546">_xlfn.TEXTJOIN(", ", TRUE,
   _xlfn._xlws.FILTER(MasterSheet!O:O,
      (MasterSheet!B:B=A546) *
      (MasterSheet!D:D=B546) *
      (MasterSheet!G:G=C546) *
      (MasterSheet!J:J&gt;0)
   )
)</f>
        <v>IGIB</v>
      </c>
      <c r="N546" s="6"/>
    </row>
    <row r="547" spans="1:14" x14ac:dyDescent="0.25">
      <c r="A547" s="6" t="str">
        <v>INV250606-006</v>
      </c>
      <c r="B547" s="7">
        <v>45817</v>
      </c>
      <c r="C547" s="6" t="str">
        <v>TN4424</v>
      </c>
      <c r="D547" s="6">
        <f>_xlfn.XLOOKUP(C547,MasterSheet!G:G,MasterSheet!E:E)</f>
        <v>119.4</v>
      </c>
      <c r="E547" s="55">
        <f>SUMIFS(MasterSheet!I:I, MasterSheet!B:B, A547, MasterSheet!D:D, B547, MasterSheet!G:G, C547)</f>
        <v>1</v>
      </c>
      <c r="F547" s="55">
        <f t="shared" si="24"/>
        <v>119.4</v>
      </c>
      <c r="G547" s="62">
        <f>SUMIFS(MasterSheet!J:J, MasterSheet!B:B, A547, MasterSheet!D:D, B547, MasterSheet!G:G, C547)</f>
        <v>1</v>
      </c>
      <c r="H547" s="62">
        <f t="shared" si="25"/>
        <v>119.4</v>
      </c>
      <c r="I547" s="64">
        <f>SUMIFS(MasterSheet!K:K, MasterSheet!B:B, A547, MasterSheet!D:D, B547, MasterSheet!G:G, C547)</f>
        <v>0</v>
      </c>
      <c r="J547" s="64">
        <f t="shared" si="26"/>
        <v>0</v>
      </c>
      <c r="K547" s="6" t="str">
        <f>VLOOKUP(C547,MasterSheet!G:T,14,)</f>
        <v>TargetMol</v>
      </c>
      <c r="L547" s="6" t="str">
        <f>VLOOKUP(K547,Sheet1!A:C,3,)</f>
        <v>DOLLAR</v>
      </c>
      <c r="M547" s="6" t="str" cm="1">
        <f t="array" ref="M547">_xlfn.TEXTJOIN(", ", TRUE,
   _xlfn._xlws.FILTER(MasterSheet!O:O,
      (MasterSheet!B:B=A547) *
      (MasterSheet!D:D=B547) *
      (MasterSheet!G:G=C547) *
      (MasterSheet!J:J&gt;0)
   )
)</f>
        <v>SUBRA SCIENTIFIC COMPANY</v>
      </c>
      <c r="N547" s="6"/>
    </row>
    <row r="548" spans="1:14" x14ac:dyDescent="0.25">
      <c r="A548" s="6" t="str">
        <v>INV250606-005</v>
      </c>
      <c r="B548" s="7">
        <v>45817</v>
      </c>
      <c r="C548" s="6" t="str">
        <v>T9267</v>
      </c>
      <c r="D548" s="6">
        <f>_xlfn.XLOOKUP(C548,MasterSheet!G:G,MasterSheet!E:E)</f>
        <v>193.2</v>
      </c>
      <c r="E548" s="55">
        <f>SUMIFS(MasterSheet!I:I, MasterSheet!B:B, A548, MasterSheet!D:D, B548, MasterSheet!G:G, C548)</f>
        <v>1</v>
      </c>
      <c r="F548" s="55">
        <f t="shared" si="24"/>
        <v>193.2</v>
      </c>
      <c r="G548" s="62">
        <f>SUMIFS(MasterSheet!J:J, MasterSheet!B:B, A548, MasterSheet!D:D, B548, MasterSheet!G:G, C548)</f>
        <v>1</v>
      </c>
      <c r="H548" s="62">
        <f t="shared" si="25"/>
        <v>193.2</v>
      </c>
      <c r="I548" s="64">
        <f>SUMIFS(MasterSheet!K:K, MasterSheet!B:B, A548, MasterSheet!D:D, B548, MasterSheet!G:G, C548)</f>
        <v>0</v>
      </c>
      <c r="J548" s="64">
        <f t="shared" si="26"/>
        <v>0</v>
      </c>
      <c r="K548" s="6" t="str">
        <f>VLOOKUP(C548,MasterSheet!G:T,14,)</f>
        <v>TargetMol</v>
      </c>
      <c r="L548" s="6" t="str">
        <f>VLOOKUP(K548,Sheet1!A:C,3,)</f>
        <v>DOLLAR</v>
      </c>
      <c r="M548" s="6" t="str" cm="1">
        <f t="array" ref="M548">_xlfn.TEXTJOIN(", ", TRUE,
   _xlfn._xlws.FILTER(MasterSheet!O:O,
      (MasterSheet!B:B=A548) *
      (MasterSheet!D:D=B548) *
      (MasterSheet!G:G=C548) *
      (MasterSheet!J:J&gt;0)
   )
)</f>
        <v>ACTREC</v>
      </c>
      <c r="N548" s="6"/>
    </row>
    <row r="549" spans="1:14" x14ac:dyDescent="0.25">
      <c r="A549" s="6" t="str">
        <v>INV250613-069</v>
      </c>
      <c r="B549" s="7">
        <v>45826</v>
      </c>
      <c r="C549" s="6" t="str">
        <v>TN2346</v>
      </c>
      <c r="D549" s="6">
        <f>_xlfn.XLOOKUP(C549,MasterSheet!G:G,MasterSheet!E:E)</f>
        <v>251.4</v>
      </c>
      <c r="E549" s="55">
        <f>SUMIFS(MasterSheet!I:I, MasterSheet!B:B, A549, MasterSheet!D:D, B549, MasterSheet!G:G, C549)</f>
        <v>1</v>
      </c>
      <c r="F549" s="55">
        <f t="shared" si="24"/>
        <v>251.4</v>
      </c>
      <c r="G549" s="62">
        <f>SUMIFS(MasterSheet!J:J, MasterSheet!B:B, A549, MasterSheet!D:D, B549, MasterSheet!G:G, C549)</f>
        <v>1</v>
      </c>
      <c r="H549" s="62">
        <f t="shared" si="25"/>
        <v>251.4</v>
      </c>
      <c r="I549" s="64">
        <f>SUMIFS(MasterSheet!K:K, MasterSheet!B:B, A549, MasterSheet!D:D, B549, MasterSheet!G:G, C549)</f>
        <v>0</v>
      </c>
      <c r="J549" s="64">
        <f t="shared" si="26"/>
        <v>0</v>
      </c>
      <c r="K549" s="6" t="str">
        <f>VLOOKUP(C549,MasterSheet!G:T,14,)</f>
        <v>TargetMol</v>
      </c>
      <c r="L549" s="6" t="str">
        <f>VLOOKUP(K549,Sheet1!A:C,3,)</f>
        <v>DOLLAR</v>
      </c>
      <c r="M549" s="6" t="str" cm="1">
        <f t="array" ref="M549">_xlfn.TEXTJOIN(", ", TRUE,
   _xlfn._xlws.FILTER(MasterSheet!O:O,
      (MasterSheet!B:B=A549) *
      (MasterSheet!D:D=B549) *
      (MasterSheet!G:G=C549) *
      (MasterSheet!J:J&gt;0)
   )
)</f>
        <v>SOHST</v>
      </c>
      <c r="N549" s="6"/>
    </row>
    <row r="550" spans="1:14" x14ac:dyDescent="0.25">
      <c r="A550" s="6" t="str">
        <v>INV250613-068</v>
      </c>
      <c r="B550" s="7">
        <v>45826</v>
      </c>
      <c r="C550" s="6" t="str">
        <v>TMPY-01864</v>
      </c>
      <c r="D550" s="6">
        <f>_xlfn.XLOOKUP(C550,MasterSheet!G:G,MasterSheet!E:E)</f>
        <v>81.599999999999994</v>
      </c>
      <c r="E550" s="55">
        <f>SUMIFS(MasterSheet!I:I, MasterSheet!B:B, A550, MasterSheet!D:D, B550, MasterSheet!G:G, C550)</f>
        <v>1</v>
      </c>
      <c r="F550" s="55">
        <f t="shared" si="24"/>
        <v>81.599999999999994</v>
      </c>
      <c r="G550" s="62">
        <f>SUMIFS(MasterSheet!J:J, MasterSheet!B:B, A550, MasterSheet!D:D, B550, MasterSheet!G:G, C550)</f>
        <v>1</v>
      </c>
      <c r="H550" s="62">
        <f t="shared" si="25"/>
        <v>81.599999999999994</v>
      </c>
      <c r="I550" s="64">
        <f>SUMIFS(MasterSheet!K:K, MasterSheet!B:B, A550, MasterSheet!D:D, B550, MasterSheet!G:G, C550)</f>
        <v>0</v>
      </c>
      <c r="J550" s="64">
        <f t="shared" si="26"/>
        <v>0</v>
      </c>
      <c r="K550" s="6" t="str">
        <f>VLOOKUP(C550,MasterSheet!G:T,14,)</f>
        <v>TargetMol</v>
      </c>
      <c r="L550" s="6" t="str">
        <f>VLOOKUP(K550,Sheet1!A:C,3,)</f>
        <v>DOLLAR</v>
      </c>
      <c r="M550" s="6" t="str" cm="1">
        <f t="array" ref="M550">_xlfn.TEXTJOIN(", ", TRUE,
   _xlfn._xlws.FILTER(MasterSheet!O:O,
      (MasterSheet!B:B=A550) *
      (MasterSheet!D:D=B550) *
      (MasterSheet!G:G=C550) *
      (MasterSheet!J:J&gt;0)
   )
)</f>
        <v>Biogenics Lifecare</v>
      </c>
      <c r="N550" s="6"/>
    </row>
    <row r="551" spans="1:14" x14ac:dyDescent="0.25">
      <c r="A551" s="6" t="str">
        <v>INV250613-068</v>
      </c>
      <c r="B551" s="7">
        <v>45826</v>
      </c>
      <c r="C551" s="6" t="str">
        <v>T2802</v>
      </c>
      <c r="D551" s="6">
        <f>_xlfn.XLOOKUP(C551,MasterSheet!G:G,MasterSheet!E:E)</f>
        <v>30</v>
      </c>
      <c r="E551" s="55">
        <f>SUMIFS(MasterSheet!I:I, MasterSheet!B:B, A551, MasterSheet!D:D, B551, MasterSheet!G:G, C551)</f>
        <v>1</v>
      </c>
      <c r="F551" s="55">
        <f t="shared" si="24"/>
        <v>30</v>
      </c>
      <c r="G551" s="62">
        <f>SUMIFS(MasterSheet!J:J, MasterSheet!B:B, A551, MasterSheet!D:D, B551, MasterSheet!G:G, C551)</f>
        <v>1</v>
      </c>
      <c r="H551" s="62">
        <f t="shared" si="25"/>
        <v>30</v>
      </c>
      <c r="I551" s="64">
        <f>SUMIFS(MasterSheet!K:K, MasterSheet!B:B, A551, MasterSheet!D:D, B551, MasterSheet!G:G, C551)</f>
        <v>0</v>
      </c>
      <c r="J551" s="64">
        <f t="shared" si="26"/>
        <v>0</v>
      </c>
      <c r="K551" s="6" t="str">
        <f>VLOOKUP(C551,MasterSheet!G:T,14,)</f>
        <v>TargetMol</v>
      </c>
      <c r="L551" s="6" t="str">
        <f>VLOOKUP(K551,Sheet1!A:C,3,)</f>
        <v>DOLLAR</v>
      </c>
      <c r="M551" s="6" t="str" cm="1">
        <f t="array" ref="M551">_xlfn.TEXTJOIN(", ", TRUE,
   _xlfn._xlws.FILTER(MasterSheet!O:O,
      (MasterSheet!B:B=A551) *
      (MasterSheet!D:D=B551) *
      (MasterSheet!G:G=C551) *
      (MasterSheet!J:J&gt;0)
   )
)</f>
        <v>RCB</v>
      </c>
      <c r="N551" s="6"/>
    </row>
    <row r="552" spans="1:14" x14ac:dyDescent="0.25">
      <c r="A552" s="6" t="str">
        <v>INV250613-068</v>
      </c>
      <c r="B552" s="7">
        <v>45826</v>
      </c>
      <c r="C552" s="6" t="str">
        <v>T6276</v>
      </c>
      <c r="D552" s="6">
        <f>_xlfn.XLOOKUP(C552,MasterSheet!G:G,MasterSheet!E:E)</f>
        <v>32.4</v>
      </c>
      <c r="E552" s="55">
        <f>SUMIFS(MasterSheet!I:I, MasterSheet!B:B, A552, MasterSheet!D:D, B552, MasterSheet!G:G, C552)</f>
        <v>1</v>
      </c>
      <c r="F552" s="55">
        <f t="shared" si="24"/>
        <v>32.4</v>
      </c>
      <c r="G552" s="62">
        <f>SUMIFS(MasterSheet!J:J, MasterSheet!B:B, A552, MasterSheet!D:D, B552, MasterSheet!G:G, C552)</f>
        <v>1</v>
      </c>
      <c r="H552" s="62">
        <f t="shared" si="25"/>
        <v>32.4</v>
      </c>
      <c r="I552" s="64">
        <f>SUMIFS(MasterSheet!K:K, MasterSheet!B:B, A552, MasterSheet!D:D, B552, MasterSheet!G:G, C552)</f>
        <v>0</v>
      </c>
      <c r="J552" s="64">
        <f t="shared" si="26"/>
        <v>0</v>
      </c>
      <c r="K552" s="6" t="str">
        <f>VLOOKUP(C552,MasterSheet!G:T,14,)</f>
        <v>TargetMol</v>
      </c>
      <c r="L552" s="6" t="str">
        <f>VLOOKUP(K552,Sheet1!A:C,3,)</f>
        <v>DOLLAR</v>
      </c>
      <c r="M552" s="6" t="str" cm="1">
        <f t="array" ref="M552">_xlfn.TEXTJOIN(", ", TRUE,
   _xlfn._xlws.FILTER(MasterSheet!O:O,
      (MasterSheet!B:B=A552) *
      (MasterSheet!D:D=B552) *
      (MasterSheet!G:G=C552) *
      (MasterSheet!J:J&gt;0)
   )
)</f>
        <v>RCB</v>
      </c>
      <c r="N552" s="6"/>
    </row>
    <row r="553" spans="1:14" x14ac:dyDescent="0.25">
      <c r="A553" s="6" t="str">
        <v>INV250613-068</v>
      </c>
      <c r="B553" s="7">
        <v>45826</v>
      </c>
      <c r="C553" s="6" t="str">
        <v>T1724</v>
      </c>
      <c r="D553" s="6">
        <f>_xlfn.XLOOKUP(C553,MasterSheet!G:G,MasterSheet!E:E)</f>
        <v>27.6</v>
      </c>
      <c r="E553" s="55">
        <f>SUMIFS(MasterSheet!I:I, MasterSheet!B:B, A553, MasterSheet!D:D, B553, MasterSheet!G:G, C553)</f>
        <v>1</v>
      </c>
      <c r="F553" s="55">
        <f t="shared" si="24"/>
        <v>27.6</v>
      </c>
      <c r="G553" s="62">
        <f>SUMIFS(MasterSheet!J:J, MasterSheet!B:B, A553, MasterSheet!D:D, B553, MasterSheet!G:G, C553)</f>
        <v>1</v>
      </c>
      <c r="H553" s="62">
        <f t="shared" si="25"/>
        <v>27.6</v>
      </c>
      <c r="I553" s="64">
        <f>SUMIFS(MasterSheet!K:K, MasterSheet!B:B, A553, MasterSheet!D:D, B553, MasterSheet!G:G, C553)</f>
        <v>0</v>
      </c>
      <c r="J553" s="64">
        <f t="shared" si="26"/>
        <v>0</v>
      </c>
      <c r="K553" s="6" t="str">
        <f>VLOOKUP(C553,MasterSheet!G:T,14,)</f>
        <v>TargetMol</v>
      </c>
      <c r="L553" s="6" t="str">
        <f>VLOOKUP(K553,Sheet1!A:C,3,)</f>
        <v>DOLLAR</v>
      </c>
      <c r="M553" s="6" t="str" cm="1">
        <f t="array" ref="M553">_xlfn.TEXTJOIN(", ", TRUE,
   _xlfn._xlws.FILTER(MasterSheet!O:O,
      (MasterSheet!B:B=A553) *
      (MasterSheet!D:D=B553) *
      (MasterSheet!G:G=C553) *
      (MasterSheet!J:J&gt;0)
   )
)</f>
        <v>RCB</v>
      </c>
      <c r="N553" s="6"/>
    </row>
    <row r="554" spans="1:14" x14ac:dyDescent="0.25">
      <c r="A554" s="6" t="str">
        <v>INV250613-068</v>
      </c>
      <c r="B554" s="7">
        <v>45826</v>
      </c>
      <c r="C554" s="6" t="str">
        <v>T6972</v>
      </c>
      <c r="D554" s="6">
        <f>_xlfn.XLOOKUP(C554,MasterSheet!G:G,MasterSheet!E:E)</f>
        <v>43.2</v>
      </c>
      <c r="E554" s="55">
        <f>SUMIFS(MasterSheet!I:I, MasterSheet!B:B, A554, MasterSheet!D:D, B554, MasterSheet!G:G, C554)</f>
        <v>1</v>
      </c>
      <c r="F554" s="55">
        <f t="shared" si="24"/>
        <v>43.2</v>
      </c>
      <c r="G554" s="62">
        <f>SUMIFS(MasterSheet!J:J, MasterSheet!B:B, A554, MasterSheet!D:D, B554, MasterSheet!G:G, C554)</f>
        <v>1</v>
      </c>
      <c r="H554" s="62">
        <f t="shared" si="25"/>
        <v>43.2</v>
      </c>
      <c r="I554" s="64">
        <f>SUMIFS(MasterSheet!K:K, MasterSheet!B:B, A554, MasterSheet!D:D, B554, MasterSheet!G:G, C554)</f>
        <v>0</v>
      </c>
      <c r="J554" s="64">
        <f t="shared" si="26"/>
        <v>0</v>
      </c>
      <c r="K554" s="6" t="str">
        <f>VLOOKUP(C554,MasterSheet!G:T,14,)</f>
        <v>TargetMol</v>
      </c>
      <c r="L554" s="6" t="str">
        <f>VLOOKUP(K554,Sheet1!A:C,3,)</f>
        <v>DOLLAR</v>
      </c>
      <c r="M554" s="6" t="str" cm="1">
        <f t="array" ref="M554">_xlfn.TEXTJOIN(", ", TRUE,
   _xlfn._xlws.FILTER(MasterSheet!O:O,
      (MasterSheet!B:B=A554) *
      (MasterSheet!D:D=B554) *
      (MasterSheet!G:G=C554) *
      (MasterSheet!J:J&gt;0)
   )
)</f>
        <v>RCB</v>
      </c>
      <c r="N554" s="6"/>
    </row>
    <row r="555" spans="1:14" x14ac:dyDescent="0.25">
      <c r="A555" s="6" t="str">
        <v>INV250613-068</v>
      </c>
      <c r="B555" s="7">
        <v>45826</v>
      </c>
      <c r="C555" s="6" t="str">
        <v>T1508</v>
      </c>
      <c r="D555" s="6">
        <f>_xlfn.XLOOKUP(C555,MasterSheet!G:G,MasterSheet!E:E)</f>
        <v>18</v>
      </c>
      <c r="E555" s="55">
        <f>SUMIFS(MasterSheet!I:I, MasterSheet!B:B, A555, MasterSheet!D:D, B555, MasterSheet!G:G, C555)</f>
        <v>1</v>
      </c>
      <c r="F555" s="55">
        <f t="shared" si="24"/>
        <v>18</v>
      </c>
      <c r="G555" s="62">
        <f>SUMIFS(MasterSheet!J:J, MasterSheet!B:B, A555, MasterSheet!D:D, B555, MasterSheet!G:G, C555)</f>
        <v>1</v>
      </c>
      <c r="H555" s="62">
        <f t="shared" si="25"/>
        <v>18</v>
      </c>
      <c r="I555" s="64">
        <f>SUMIFS(MasterSheet!K:K, MasterSheet!B:B, A555, MasterSheet!D:D, B555, MasterSheet!G:G, C555)</f>
        <v>0</v>
      </c>
      <c r="J555" s="64">
        <f t="shared" si="26"/>
        <v>0</v>
      </c>
      <c r="K555" s="6" t="str">
        <f>VLOOKUP(C555,MasterSheet!G:T,14,)</f>
        <v>TargetMol</v>
      </c>
      <c r="L555" s="6" t="str">
        <f>VLOOKUP(K555,Sheet1!A:C,3,)</f>
        <v>DOLLAR</v>
      </c>
      <c r="M555" s="6" t="str" cm="1">
        <f t="array" ref="M555">_xlfn.TEXTJOIN(", ", TRUE,
   _xlfn._xlws.FILTER(MasterSheet!O:O,
      (MasterSheet!B:B=A555) *
      (MasterSheet!D:D=B555) *
      (MasterSheet!G:G=C555) *
      (MasterSheet!J:J&gt;0)
   )
)</f>
        <v>SNU</v>
      </c>
      <c r="N555" s="6"/>
    </row>
    <row r="556" spans="1:14" x14ac:dyDescent="0.25">
      <c r="A556" s="6" t="str">
        <v>INV250613-068</v>
      </c>
      <c r="B556" s="7">
        <v>45826</v>
      </c>
      <c r="C556" s="6" t="str">
        <v>T2038</v>
      </c>
      <c r="D556" s="6">
        <f>_xlfn.XLOOKUP(C556,MasterSheet!G:G,MasterSheet!E:E)</f>
        <v>71.400000000000006</v>
      </c>
      <c r="E556" s="55">
        <f>SUMIFS(MasterSheet!I:I, MasterSheet!B:B, A556, MasterSheet!D:D, B556, MasterSheet!G:G, C556)</f>
        <v>1</v>
      </c>
      <c r="F556" s="55">
        <f t="shared" si="24"/>
        <v>71.400000000000006</v>
      </c>
      <c r="G556" s="62">
        <f>SUMIFS(MasterSheet!J:J, MasterSheet!B:B, A556, MasterSheet!D:D, B556, MasterSheet!G:G, C556)</f>
        <v>1</v>
      </c>
      <c r="H556" s="62">
        <f t="shared" si="25"/>
        <v>71.400000000000006</v>
      </c>
      <c r="I556" s="64">
        <f>SUMIFS(MasterSheet!K:K, MasterSheet!B:B, A556, MasterSheet!D:D, B556, MasterSheet!G:G, C556)</f>
        <v>0</v>
      </c>
      <c r="J556" s="64">
        <f t="shared" si="26"/>
        <v>0</v>
      </c>
      <c r="K556" s="6" t="str">
        <f>VLOOKUP(C556,MasterSheet!G:T,14,)</f>
        <v>TargetMol</v>
      </c>
      <c r="L556" s="6" t="str">
        <f>VLOOKUP(K556,Sheet1!A:C,3,)</f>
        <v>DOLLAR</v>
      </c>
      <c r="M556" s="6" t="str" cm="1">
        <f t="array" ref="M556">_xlfn.TEXTJOIN(", ", TRUE,
   _xlfn._xlws.FILTER(MasterSheet!O:O,
      (MasterSheet!B:B=A556) *
      (MasterSheet!D:D=B556) *
      (MasterSheet!G:G=C556) *
      (MasterSheet!J:J&gt;0)
   )
)</f>
        <v>SNU</v>
      </c>
      <c r="N556" s="6"/>
    </row>
    <row r="557" spans="1:14" x14ac:dyDescent="0.25">
      <c r="A557" s="6" t="str">
        <v>INV250613-068</v>
      </c>
      <c r="B557" s="7">
        <v>45826</v>
      </c>
      <c r="C557" s="6" t="str">
        <v>T11469</v>
      </c>
      <c r="D557" s="6">
        <f>_xlfn.XLOOKUP(C557,MasterSheet!G:G,MasterSheet!E:E)</f>
        <v>73.2</v>
      </c>
      <c r="E557" s="55">
        <f>SUMIFS(MasterSheet!I:I, MasterSheet!B:B, A557, MasterSheet!D:D, B557, MasterSheet!G:G, C557)</f>
        <v>1</v>
      </c>
      <c r="F557" s="55">
        <f t="shared" si="24"/>
        <v>73.2</v>
      </c>
      <c r="G557" s="62">
        <f>SUMIFS(MasterSheet!J:J, MasterSheet!B:B, A557, MasterSheet!D:D, B557, MasterSheet!G:G, C557)</f>
        <v>1</v>
      </c>
      <c r="H557" s="62">
        <f t="shared" si="25"/>
        <v>73.2</v>
      </c>
      <c r="I557" s="64">
        <f>SUMIFS(MasterSheet!K:K, MasterSheet!B:B, A557, MasterSheet!D:D, B557, MasterSheet!G:G, C557)</f>
        <v>0</v>
      </c>
      <c r="J557" s="64">
        <f t="shared" si="26"/>
        <v>0</v>
      </c>
      <c r="K557" s="6" t="str">
        <f>VLOOKUP(C557,MasterSheet!G:T,14,)</f>
        <v>TargetMol</v>
      </c>
      <c r="L557" s="6" t="str">
        <f>VLOOKUP(K557,Sheet1!A:C,3,)</f>
        <v>DOLLAR</v>
      </c>
      <c r="M557" s="6" t="str" cm="1">
        <f t="array" ref="M557">_xlfn.TEXTJOIN(", ", TRUE,
   _xlfn._xlws.FILTER(MasterSheet!O:O,
      (MasterSheet!B:B=A557) *
      (MasterSheet!D:D=B557) *
      (MasterSheet!G:G=C557) *
      (MasterSheet!J:J&gt;0)
   )
)</f>
        <v>SNU</v>
      </c>
      <c r="N557" s="6"/>
    </row>
    <row r="558" spans="1:14" x14ac:dyDescent="0.25">
      <c r="A558" s="6" t="str">
        <v>INV250613-067</v>
      </c>
      <c r="B558" s="7">
        <v>45826</v>
      </c>
      <c r="C558" s="6" t="str">
        <v>TN1597</v>
      </c>
      <c r="D558" s="6">
        <f>_xlfn.XLOOKUP(C558,MasterSheet!G:G,MasterSheet!E:E)</f>
        <v>295.2</v>
      </c>
      <c r="E558" s="55">
        <f>SUMIFS(MasterSheet!I:I, MasterSheet!B:B, A558, MasterSheet!D:D, B558, MasterSheet!G:G, C558)</f>
        <v>1</v>
      </c>
      <c r="F558" s="55">
        <f t="shared" si="24"/>
        <v>295.2</v>
      </c>
      <c r="G558" s="62">
        <f>SUMIFS(MasterSheet!J:J, MasterSheet!B:B, A558, MasterSheet!D:D, B558, MasterSheet!G:G, C558)</f>
        <v>1</v>
      </c>
      <c r="H558" s="62">
        <f t="shared" si="25"/>
        <v>295.2</v>
      </c>
      <c r="I558" s="64">
        <f>SUMIFS(MasterSheet!K:K, MasterSheet!B:B, A558, MasterSheet!D:D, B558, MasterSheet!G:G, C558)</f>
        <v>0</v>
      </c>
      <c r="J558" s="64">
        <f t="shared" si="26"/>
        <v>0</v>
      </c>
      <c r="K558" s="6" t="str">
        <f>VLOOKUP(C558,MasterSheet!G:T,14,)</f>
        <v>TargetMol</v>
      </c>
      <c r="L558" s="6" t="str">
        <f>VLOOKUP(K558,Sheet1!A:C,3,)</f>
        <v>DOLLAR</v>
      </c>
      <c r="M558" s="6" t="str" cm="1">
        <f t="array" ref="M558">_xlfn.TEXTJOIN(", ", TRUE,
   _xlfn._xlws.FILTER(MasterSheet!O:O,
      (MasterSheet!B:B=A558) *
      (MasterSheet!D:D=B558) *
      (MasterSheet!G:G=C558) *
      (MasterSheet!J:J&gt;0)
   )
)</f>
        <v>SUBRA SCIENTIFIC COMPANY</v>
      </c>
      <c r="N558" s="6"/>
    </row>
    <row r="559" spans="1:14" x14ac:dyDescent="0.25">
      <c r="A559" s="6" t="str">
        <v>INV250613-067</v>
      </c>
      <c r="B559" s="7">
        <v>45826</v>
      </c>
      <c r="C559" s="6" t="str">
        <v>T4964</v>
      </c>
      <c r="D559" s="6">
        <f>_xlfn.XLOOKUP(C559,MasterSheet!G:G,MasterSheet!E:E)</f>
        <v>78</v>
      </c>
      <c r="E559" s="55">
        <f>SUMIFS(MasterSheet!I:I, MasterSheet!B:B, A559, MasterSheet!D:D, B559, MasterSheet!G:G, C559)</f>
        <v>1</v>
      </c>
      <c r="F559" s="55">
        <f t="shared" si="24"/>
        <v>78</v>
      </c>
      <c r="G559" s="62">
        <f>SUMIFS(MasterSheet!J:J, MasterSheet!B:B, A559, MasterSheet!D:D, B559, MasterSheet!G:G, C559)</f>
        <v>1</v>
      </c>
      <c r="H559" s="62">
        <f t="shared" si="25"/>
        <v>78</v>
      </c>
      <c r="I559" s="64">
        <f>SUMIFS(MasterSheet!K:K, MasterSheet!B:B, A559, MasterSheet!D:D, B559, MasterSheet!G:G, C559)</f>
        <v>0</v>
      </c>
      <c r="J559" s="64">
        <f t="shared" si="26"/>
        <v>0</v>
      </c>
      <c r="K559" s="6" t="str">
        <f>VLOOKUP(C559,MasterSheet!G:T,14,)</f>
        <v>TargetMol</v>
      </c>
      <c r="L559" s="6" t="str">
        <f>VLOOKUP(K559,Sheet1!A:C,3,)</f>
        <v>DOLLAR</v>
      </c>
      <c r="M559" s="6" t="str" cm="1">
        <f t="array" ref="M559">_xlfn.TEXTJOIN(", ", TRUE,
   _xlfn._xlws.FILTER(MasterSheet!O:O,
      (MasterSheet!B:B=A559) *
      (MasterSheet!D:D=B559) *
      (MasterSheet!G:G=C559) *
      (MasterSheet!J:J&gt;0)
   )
)</f>
        <v>SUBRA SCIENTIFIC COMPANY</v>
      </c>
      <c r="N559" s="6"/>
    </row>
    <row r="560" spans="1:14" x14ac:dyDescent="0.25">
      <c r="A560" s="6">
        <v>44075</v>
      </c>
      <c r="B560" s="7">
        <v>45817</v>
      </c>
      <c r="C560" s="6" t="str">
        <v>3617-1</v>
      </c>
      <c r="D560" s="6">
        <f>_xlfn.XLOOKUP(C560,MasterSheet!G:G,MasterSheet!E:E)</f>
        <v>136.80000000000001</v>
      </c>
      <c r="E560" s="55">
        <f>SUMIFS(MasterSheet!I:I, MasterSheet!B:B, A560, MasterSheet!D:D, B560, MasterSheet!G:G, C560)</f>
        <v>15</v>
      </c>
      <c r="F560" s="55">
        <f t="shared" si="24"/>
        <v>2052</v>
      </c>
      <c r="G560" s="62">
        <f>SUMIFS(MasterSheet!J:J, MasterSheet!B:B, A560, MasterSheet!D:D, B560, MasterSheet!G:G, C560)</f>
        <v>15</v>
      </c>
      <c r="H560" s="62">
        <f t="shared" si="25"/>
        <v>2052</v>
      </c>
      <c r="I560" s="64">
        <f>SUMIFS(MasterSheet!K:K, MasterSheet!B:B, A560, MasterSheet!D:D, B560, MasterSheet!G:G, C560)</f>
        <v>0</v>
      </c>
      <c r="J560" s="64">
        <f t="shared" si="26"/>
        <v>0</v>
      </c>
      <c r="K560" s="6" t="str">
        <f>VLOOKUP(C560,MasterSheet!G:T,14,)</f>
        <v>MabTech</v>
      </c>
      <c r="L560" s="6" t="str">
        <f>VLOOKUP(K560,Sheet1!A:C,3,)</f>
        <v>DOLLAR</v>
      </c>
      <c r="M560" s="6" t="str" cm="1">
        <f t="array" ref="M560">_xlfn.TEXTJOIN(", ", TRUE,
   _xlfn._xlws.FILTER(MasterSheet!O:O,
      (MasterSheet!B:B=A560) *
      (MasterSheet!D:D=B560) *
      (MasterSheet!G:G=C560) *
      (MasterSheet!J:J&gt;0)
   )
)</f>
        <v>Syngene, Sun Pharma</v>
      </c>
      <c r="N560" s="6"/>
    </row>
    <row r="561" spans="1:14" x14ac:dyDescent="0.25">
      <c r="A561" s="6" t="str">
        <v>250530IN-BI</v>
      </c>
      <c r="B561" s="7">
        <v>45820</v>
      </c>
      <c r="C561" s="6" t="str">
        <v>DF12204</v>
      </c>
      <c r="D561" s="6">
        <f>_xlfn.XLOOKUP(C561,MasterSheet!G:G,MasterSheet!E:E)</f>
        <v>50</v>
      </c>
      <c r="E561" s="55">
        <f>SUMIFS(MasterSheet!I:I, MasterSheet!B:B, A561, MasterSheet!D:D, B561, MasterSheet!G:G, C561)</f>
        <v>1</v>
      </c>
      <c r="F561" s="55">
        <f t="shared" si="24"/>
        <v>50</v>
      </c>
      <c r="G561" s="62">
        <f>SUMIFS(MasterSheet!J:J, MasterSheet!B:B, A561, MasterSheet!D:D, B561, MasterSheet!G:G, C561)</f>
        <v>1</v>
      </c>
      <c r="H561" s="62">
        <f t="shared" si="25"/>
        <v>50</v>
      </c>
      <c r="I561" s="64">
        <f>SUMIFS(MasterSheet!K:K, MasterSheet!B:B, A561, MasterSheet!D:D, B561, MasterSheet!G:G, C561)</f>
        <v>0</v>
      </c>
      <c r="J561" s="64">
        <f t="shared" si="26"/>
        <v>0</v>
      </c>
      <c r="K561" s="6" t="str">
        <f>VLOOKUP(C561,MasterSheet!G:T,14,)</f>
        <v>Affinity</v>
      </c>
      <c r="L561" s="6" t="str">
        <f>VLOOKUP(K561,Sheet1!A:C,3,)</f>
        <v>DOLLAR</v>
      </c>
      <c r="M561" s="6" t="str" cm="1">
        <f t="array" ref="M561">_xlfn.TEXTJOIN(", ", TRUE,
   _xlfn._xlws.FILTER(MasterSheet!O:O,
      (MasterSheet!B:B=A561) *
      (MasterSheet!D:D=B561) *
      (MasterSheet!G:G=C561) *
      (MasterSheet!J:J&gt;0)
   )
)</f>
        <v>Hkp Scientific</v>
      </c>
      <c r="N561" s="6"/>
    </row>
    <row r="562" spans="1:14" x14ac:dyDescent="0.25">
      <c r="A562" s="6" t="str">
        <v>250530IN-BI</v>
      </c>
      <c r="B562" s="7">
        <v>45820</v>
      </c>
      <c r="C562" s="6" t="str">
        <v>DF8506</v>
      </c>
      <c r="D562" s="6">
        <f>_xlfn.XLOOKUP(C562,MasterSheet!G:G,MasterSheet!E:E)</f>
        <v>140</v>
      </c>
      <c r="E562" s="55">
        <f>SUMIFS(MasterSheet!I:I, MasterSheet!B:B, A562, MasterSheet!D:D, B562, MasterSheet!G:G, C562)</f>
        <v>1</v>
      </c>
      <c r="F562" s="55">
        <f t="shared" si="24"/>
        <v>140</v>
      </c>
      <c r="G562" s="62">
        <f>SUMIFS(MasterSheet!J:J, MasterSheet!B:B, A562, MasterSheet!D:D, B562, MasterSheet!G:G, C562)</f>
        <v>1</v>
      </c>
      <c r="H562" s="62">
        <f t="shared" si="25"/>
        <v>140</v>
      </c>
      <c r="I562" s="64">
        <f>SUMIFS(MasterSheet!K:K, MasterSheet!B:B, A562, MasterSheet!D:D, B562, MasterSheet!G:G, C562)</f>
        <v>0</v>
      </c>
      <c r="J562" s="64">
        <f t="shared" si="26"/>
        <v>0</v>
      </c>
      <c r="K562" s="6" t="str">
        <f>VLOOKUP(C562,MasterSheet!G:T,14,)</f>
        <v>Affinity</v>
      </c>
      <c r="L562" s="6" t="str">
        <f>VLOOKUP(K562,Sheet1!A:C,3,)</f>
        <v>DOLLAR</v>
      </c>
      <c r="M562" s="6" t="str" cm="1">
        <f t="array" ref="M562">_xlfn.TEXTJOIN(", ", TRUE,
   _xlfn._xlws.FILTER(MasterSheet!O:O,
      (MasterSheet!B:B=A562) *
      (MasterSheet!D:D=B562) *
      (MasterSheet!G:G=C562) *
      (MasterSheet!J:J&gt;0)
   )
)</f>
        <v>M BIOTECH</v>
      </c>
      <c r="N562" s="6"/>
    </row>
    <row r="563" spans="1:14" x14ac:dyDescent="0.25">
      <c r="A563" s="6" t="str">
        <v>250604IN-BI</v>
      </c>
      <c r="B563" s="7">
        <v>45820</v>
      </c>
      <c r="C563" s="6" t="str">
        <v>DF10308</v>
      </c>
      <c r="D563" s="6">
        <f>_xlfn.XLOOKUP(C563,MasterSheet!G:G,MasterSheet!E:E)</f>
        <v>140</v>
      </c>
      <c r="E563" s="55">
        <f>SUMIFS(MasterSheet!I:I, MasterSheet!B:B, A563, MasterSheet!D:D, B563, MasterSheet!G:G, C563)</f>
        <v>1</v>
      </c>
      <c r="F563" s="55">
        <f t="shared" si="24"/>
        <v>140</v>
      </c>
      <c r="G563" s="62">
        <f>SUMIFS(MasterSheet!J:J, MasterSheet!B:B, A563, MasterSheet!D:D, B563, MasterSheet!G:G, C563)</f>
        <v>1</v>
      </c>
      <c r="H563" s="62">
        <f t="shared" si="25"/>
        <v>140</v>
      </c>
      <c r="I563" s="64">
        <f>SUMIFS(MasterSheet!K:K, MasterSheet!B:B, A563, MasterSheet!D:D, B563, MasterSheet!G:G, C563)</f>
        <v>0</v>
      </c>
      <c r="J563" s="64">
        <f t="shared" si="26"/>
        <v>0</v>
      </c>
      <c r="K563" s="6" t="str">
        <f>VLOOKUP(C563,MasterSheet!G:T,14,)</f>
        <v>Affinity</v>
      </c>
      <c r="L563" s="6" t="str">
        <f>VLOOKUP(K563,Sheet1!A:C,3,)</f>
        <v>DOLLAR</v>
      </c>
      <c r="M563" s="6" t="str" cm="1">
        <f t="array" ref="M563">_xlfn.TEXTJOIN(", ", TRUE,
   _xlfn._xlws.FILTER(MasterSheet!O:O,
      (MasterSheet!B:B=A563) *
      (MasterSheet!D:D=B563) *
      (MasterSheet!G:G=C563) *
      (MasterSheet!J:J&gt;0)
   )
)</f>
        <v>TechWest</v>
      </c>
      <c r="N563" s="6"/>
    </row>
    <row r="564" spans="1:14" x14ac:dyDescent="0.25">
      <c r="A564" s="6" t="str">
        <v>250604IN-BI</v>
      </c>
      <c r="B564" s="7">
        <v>45820</v>
      </c>
      <c r="C564" s="6" t="str">
        <v>DF12304</v>
      </c>
      <c r="D564" s="6">
        <f>_xlfn.XLOOKUP(C564,MasterSheet!G:G,MasterSheet!E:E)</f>
        <v>140</v>
      </c>
      <c r="E564" s="55">
        <f>SUMIFS(MasterSheet!I:I, MasterSheet!B:B, A564, MasterSheet!D:D, B564, MasterSheet!G:G, C564)</f>
        <v>1</v>
      </c>
      <c r="F564" s="55">
        <f t="shared" si="24"/>
        <v>140</v>
      </c>
      <c r="G564" s="62">
        <f>SUMIFS(MasterSheet!J:J, MasterSheet!B:B, A564, MasterSheet!D:D, B564, MasterSheet!G:G, C564)</f>
        <v>1</v>
      </c>
      <c r="H564" s="62">
        <f t="shared" si="25"/>
        <v>140</v>
      </c>
      <c r="I564" s="64">
        <f>SUMIFS(MasterSheet!K:K, MasterSheet!B:B, A564, MasterSheet!D:D, B564, MasterSheet!G:G, C564)</f>
        <v>0</v>
      </c>
      <c r="J564" s="64">
        <f t="shared" si="26"/>
        <v>0</v>
      </c>
      <c r="K564" s="6" t="str">
        <f>VLOOKUP(C564,MasterSheet!G:T,14,)</f>
        <v>Affinity</v>
      </c>
      <c r="L564" s="6" t="str">
        <f>VLOOKUP(K564,Sheet1!A:C,3,)</f>
        <v>DOLLAR</v>
      </c>
      <c r="M564" s="6" t="str" cm="1">
        <f t="array" ref="M564">_xlfn.TEXTJOIN(", ", TRUE,
   _xlfn._xlws.FILTER(MasterSheet!O:O,
      (MasterSheet!B:B=A564) *
      (MasterSheet!D:D=B564) *
      (MasterSheet!G:G=C564) *
      (MasterSheet!J:J&gt;0)
   )
)</f>
        <v>TechWest</v>
      </c>
      <c r="N564" s="6"/>
    </row>
    <row r="565" spans="1:14" x14ac:dyDescent="0.25">
      <c r="A565" s="6" t="str">
        <v>250604IN-BI</v>
      </c>
      <c r="B565" s="7">
        <v>45820</v>
      </c>
      <c r="C565" s="6" t="str">
        <v>AF7011</v>
      </c>
      <c r="D565" s="6">
        <f>_xlfn.XLOOKUP(C565,MasterSheet!G:G,MasterSheet!E:E)</f>
        <v>125</v>
      </c>
      <c r="E565" s="55">
        <f>SUMIFS(MasterSheet!I:I, MasterSheet!B:B, A565, MasterSheet!D:D, B565, MasterSheet!G:G, C565)</f>
        <v>1</v>
      </c>
      <c r="F565" s="55">
        <f t="shared" si="24"/>
        <v>125</v>
      </c>
      <c r="G565" s="62">
        <f>SUMIFS(MasterSheet!J:J, MasterSheet!B:B, A565, MasterSheet!D:D, B565, MasterSheet!G:G, C565)</f>
        <v>1</v>
      </c>
      <c r="H565" s="62">
        <f t="shared" si="25"/>
        <v>125</v>
      </c>
      <c r="I565" s="64">
        <f>SUMIFS(MasterSheet!K:K, MasterSheet!B:B, A565, MasterSheet!D:D, B565, MasterSheet!G:G, C565)</f>
        <v>0</v>
      </c>
      <c r="J565" s="64">
        <f t="shared" si="26"/>
        <v>0</v>
      </c>
      <c r="K565" s="6" t="str">
        <f>VLOOKUP(C565,MasterSheet!G:T,14,)</f>
        <v>Affinity</v>
      </c>
      <c r="L565" s="6" t="str">
        <f>VLOOKUP(K565,Sheet1!A:C,3,)</f>
        <v>DOLLAR</v>
      </c>
      <c r="M565" s="6" t="str" cm="1">
        <f t="array" ref="M565">_xlfn.TEXTJOIN(", ", TRUE,
   _xlfn._xlws.FILTER(MasterSheet!O:O,
      (MasterSheet!B:B=A565) *
      (MasterSheet!D:D=B565) *
      (MasterSheet!G:G=C565) *
      (MasterSheet!J:J&gt;0)
   )
)</f>
        <v>TechWest</v>
      </c>
      <c r="N565" s="6"/>
    </row>
    <row r="566" spans="1:14" x14ac:dyDescent="0.25">
      <c r="A566" s="6" t="str">
        <v>250604IN-BI</v>
      </c>
      <c r="B566" s="7">
        <v>45820</v>
      </c>
      <c r="C566" s="6" t="str">
        <v>S0001</v>
      </c>
      <c r="D566" s="6">
        <f>_xlfn.XLOOKUP(C566,MasterSheet!G:G,MasterSheet!E:E)</f>
        <v>175</v>
      </c>
      <c r="E566" s="55">
        <f>SUMIFS(MasterSheet!I:I, MasterSheet!B:B, A566, MasterSheet!D:D, B566, MasterSheet!G:G, C566)</f>
        <v>1</v>
      </c>
      <c r="F566" s="55">
        <f t="shared" si="24"/>
        <v>175</v>
      </c>
      <c r="G566" s="62">
        <f>SUMIFS(MasterSheet!J:J, MasterSheet!B:B, A566, MasterSheet!D:D, B566, MasterSheet!G:G, C566)</f>
        <v>1</v>
      </c>
      <c r="H566" s="62">
        <f t="shared" si="25"/>
        <v>175</v>
      </c>
      <c r="I566" s="64">
        <f>SUMIFS(MasterSheet!K:K, MasterSheet!B:B, A566, MasterSheet!D:D, B566, MasterSheet!G:G, C566)</f>
        <v>0</v>
      </c>
      <c r="J566" s="64">
        <f t="shared" si="26"/>
        <v>0</v>
      </c>
      <c r="K566" s="6" t="str">
        <f>VLOOKUP(C566,MasterSheet!G:T,14,)</f>
        <v>Affinity</v>
      </c>
      <c r="L566" s="6" t="str">
        <f>VLOOKUP(K566,Sheet1!A:C,3,)</f>
        <v>DOLLAR</v>
      </c>
      <c r="M566" s="6" t="str" cm="1">
        <f t="array" ref="M566">_xlfn.TEXTJOIN(", ", TRUE,
   _xlfn._xlws.FILTER(MasterSheet!O:O,
      (MasterSheet!B:B=A566) *
      (MasterSheet!D:D=B566) *
      (MasterSheet!G:G=C566) *
      (MasterSheet!J:J&gt;0)
   )
)</f>
        <v>TechWest</v>
      </c>
      <c r="N566" s="6"/>
    </row>
    <row r="567" spans="1:14" x14ac:dyDescent="0.25">
      <c r="A567" s="6">
        <v>19795</v>
      </c>
      <c r="B567" s="7">
        <v>45824</v>
      </c>
      <c r="C567" s="6" t="str">
        <v>CY-SC001</v>
      </c>
      <c r="D567" s="6">
        <f>_xlfn.XLOOKUP(C567,MasterSheet!G:G,MasterSheet!E:E)</f>
        <v>519.79999999999995</v>
      </c>
      <c r="E567" s="55">
        <f>SUMIFS(MasterSheet!I:I, MasterSheet!B:B, A567, MasterSheet!D:D, B567, MasterSheet!G:G, C567)</f>
        <v>1</v>
      </c>
      <c r="F567" s="55">
        <f t="shared" si="24"/>
        <v>519.79999999999995</v>
      </c>
      <c r="G567" s="62">
        <f>SUMIFS(MasterSheet!J:J, MasterSheet!B:B, A567, MasterSheet!D:D, B567, MasterSheet!G:G, C567)</f>
        <v>1</v>
      </c>
      <c r="H567" s="62">
        <f t="shared" si="25"/>
        <v>519.79999999999995</v>
      </c>
      <c r="I567" s="64">
        <f>SUMIFS(MasterSheet!K:K, MasterSheet!B:B, A567, MasterSheet!D:D, B567, MasterSheet!G:G, C567)</f>
        <v>0</v>
      </c>
      <c r="J567" s="64">
        <f t="shared" si="26"/>
        <v>0</v>
      </c>
      <c r="K567" s="6" t="str">
        <f>VLOOKUP(C567,MasterSheet!G:T,14,)</f>
        <v>Cytoskeleton</v>
      </c>
      <c r="L567" s="6" t="str">
        <f>VLOOKUP(K567,Sheet1!A:C,3,)</f>
        <v>DOLLAR</v>
      </c>
      <c r="M567" s="6" t="str" cm="1">
        <f t="array" ref="M567">_xlfn.TEXTJOIN(", ", TRUE,
   _xlfn._xlws.FILTER(MasterSheet!O:O,
      (MasterSheet!B:B=A567) *
      (MasterSheet!D:D=B567) *
      (MasterSheet!G:G=C567) *
      (MasterSheet!J:J&gt;0)
   )
)</f>
        <v>HKP SCIENTIFIC</v>
      </c>
      <c r="N567" s="6"/>
    </row>
    <row r="568" spans="1:14" x14ac:dyDescent="0.25">
      <c r="A568" s="6" t="str">
        <v>INV/2526/278</v>
      </c>
      <c r="B568" s="7">
        <v>45831</v>
      </c>
      <c r="C568" s="6" t="str">
        <v>R0539</v>
      </c>
      <c r="D568" s="6">
        <f>_xlfn.XLOOKUP(C568,MasterSheet!G:G,MasterSheet!E:E)</f>
        <v>9024</v>
      </c>
      <c r="E568" s="55">
        <f>SUMIFS(MasterSheet!I:I, MasterSheet!B:B, A568, MasterSheet!D:D, B568, MasterSheet!G:G, C568)</f>
        <v>1</v>
      </c>
      <c r="F568" s="55">
        <f t="shared" si="24"/>
        <v>9024</v>
      </c>
      <c r="G568" s="62">
        <f>SUMIFS(MasterSheet!J:J, MasterSheet!B:B, A568, MasterSheet!D:D, B568, MasterSheet!G:G, C568)</f>
        <v>1</v>
      </c>
      <c r="H568" s="62">
        <f t="shared" si="25"/>
        <v>9024</v>
      </c>
      <c r="I568" s="64">
        <f>SUMIFS(MasterSheet!K:K, MasterSheet!B:B, A568, MasterSheet!D:D, B568, MasterSheet!G:G, C568)</f>
        <v>0</v>
      </c>
      <c r="J568" s="64">
        <f t="shared" si="26"/>
        <v>0</v>
      </c>
      <c r="K568" s="6" t="str">
        <f>VLOOKUP(C568,MasterSheet!G:T,14,)</f>
        <v>4Axis</v>
      </c>
      <c r="L568" s="6" t="str">
        <f>VLOOKUP(K568,Sheet1!A:C,3,)</f>
        <v>INR</v>
      </c>
      <c r="M568" s="6" t="str" cm="1">
        <f t="array" ref="M568">_xlfn.TEXTJOIN(", ", TRUE,
   _xlfn._xlws.FILTER(MasterSheet!O:O,
      (MasterSheet!B:B=A568) *
      (MasterSheet!D:D=B568) *
      (MasterSheet!G:G=C568) *
      (MasterSheet!J:J&gt;0)
   )
)</f>
        <v>IGIB</v>
      </c>
      <c r="N568" s="6"/>
    </row>
    <row r="569" spans="1:14" x14ac:dyDescent="0.25">
      <c r="A569" s="6" t="str">
        <v>INV/2526/278</v>
      </c>
      <c r="B569" s="7">
        <v>45831</v>
      </c>
      <c r="C569" s="6" t="str">
        <v>R0136S</v>
      </c>
      <c r="D569" s="6">
        <f>_xlfn.XLOOKUP(C569,MasterSheet!G:G,MasterSheet!E:E)</f>
        <v>8008.8</v>
      </c>
      <c r="E569" s="55">
        <f>SUMIFS(MasterSheet!I:I, MasterSheet!B:B, A569, MasterSheet!D:D, B569, MasterSheet!G:G, C569)</f>
        <v>1</v>
      </c>
      <c r="F569" s="55">
        <f t="shared" si="24"/>
        <v>8008.8</v>
      </c>
      <c r="G569" s="62">
        <f>SUMIFS(MasterSheet!J:J, MasterSheet!B:B, A569, MasterSheet!D:D, B569, MasterSheet!G:G, C569)</f>
        <v>1</v>
      </c>
      <c r="H569" s="62">
        <f t="shared" si="25"/>
        <v>8008.8</v>
      </c>
      <c r="I569" s="64">
        <f>SUMIFS(MasterSheet!K:K, MasterSheet!B:B, A569, MasterSheet!D:D, B569, MasterSheet!G:G, C569)</f>
        <v>0</v>
      </c>
      <c r="J569" s="64">
        <f t="shared" si="26"/>
        <v>0</v>
      </c>
      <c r="K569" s="6" t="str">
        <f>VLOOKUP(C569,MasterSheet!G:T,14,)</f>
        <v>4Axis</v>
      </c>
      <c r="L569" s="6" t="str">
        <f>VLOOKUP(K569,Sheet1!A:C,3,)</f>
        <v>INR</v>
      </c>
      <c r="M569" s="6" t="str" cm="1">
        <f t="array" ref="M569">_xlfn.TEXTJOIN(", ", TRUE,
   _xlfn._xlws.FILTER(MasterSheet!O:O,
      (MasterSheet!B:B=A569) *
      (MasterSheet!D:D=B569) *
      (MasterSheet!G:G=C569) *
      (MasterSheet!J:J&gt;0)
   )
)</f>
        <v>IGIB</v>
      </c>
      <c r="N569" s="6"/>
    </row>
    <row r="570" spans="1:14" x14ac:dyDescent="0.25">
      <c r="A570" s="6" t="str">
        <v>INV/2526/278</v>
      </c>
      <c r="B570" s="7">
        <v>45831</v>
      </c>
      <c r="C570" s="6" t="str">
        <v>R0146S</v>
      </c>
      <c r="D570" s="6">
        <f>_xlfn.XLOOKUP(C570,MasterSheet!G:G,MasterSheet!E:E)</f>
        <v>8911.2000000000007</v>
      </c>
      <c r="E570" s="55">
        <f>SUMIFS(MasterSheet!I:I, MasterSheet!B:B, A570, MasterSheet!D:D, B570, MasterSheet!G:G, C570)</f>
        <v>1</v>
      </c>
      <c r="F570" s="55">
        <f t="shared" si="24"/>
        <v>8911.2000000000007</v>
      </c>
      <c r="G570" s="62">
        <f>SUMIFS(MasterSheet!J:J, MasterSheet!B:B, A570, MasterSheet!D:D, B570, MasterSheet!G:G, C570)</f>
        <v>1</v>
      </c>
      <c r="H570" s="62">
        <f t="shared" si="25"/>
        <v>8911.2000000000007</v>
      </c>
      <c r="I570" s="64">
        <f>SUMIFS(MasterSheet!K:K, MasterSheet!B:B, A570, MasterSheet!D:D, B570, MasterSheet!G:G, C570)</f>
        <v>0</v>
      </c>
      <c r="J570" s="64">
        <f t="shared" si="26"/>
        <v>0</v>
      </c>
      <c r="K570" s="6" t="str">
        <f>VLOOKUP(C570,MasterSheet!G:T,14,)</f>
        <v>4Axis</v>
      </c>
      <c r="L570" s="6" t="str">
        <f>VLOOKUP(K570,Sheet1!A:C,3,)</f>
        <v>INR</v>
      </c>
      <c r="M570" s="6" t="str" cm="1">
        <f t="array" ref="M570">_xlfn.TEXTJOIN(", ", TRUE,
   _xlfn._xlws.FILTER(MasterSheet!O:O,
      (MasterSheet!B:B=A570) *
      (MasterSheet!D:D=B570) *
      (MasterSheet!G:G=C570) *
      (MasterSheet!J:J&gt;0)
   )
)</f>
        <v>IGIB</v>
      </c>
      <c r="N570" s="6"/>
    </row>
    <row r="571" spans="1:14" x14ac:dyDescent="0.25">
      <c r="A571" s="6" t="str">
        <v>INV/2526/278</v>
      </c>
      <c r="B571" s="7">
        <v>45831</v>
      </c>
      <c r="C571" s="6" t="str">
        <v>R3104S</v>
      </c>
      <c r="D571" s="6">
        <f>_xlfn.XLOOKUP(C571,MasterSheet!G:G,MasterSheet!E:E)</f>
        <v>7783.2</v>
      </c>
      <c r="E571" s="55">
        <f>SUMIFS(MasterSheet!I:I, MasterSheet!B:B, A571, MasterSheet!D:D, B571, MasterSheet!G:G, C571)</f>
        <v>1</v>
      </c>
      <c r="F571" s="55">
        <f t="shared" si="24"/>
        <v>7783.2</v>
      </c>
      <c r="G571" s="62">
        <f>SUMIFS(MasterSheet!J:J, MasterSheet!B:B, A571, MasterSheet!D:D, B571, MasterSheet!G:G, C571)</f>
        <v>1</v>
      </c>
      <c r="H571" s="62">
        <f t="shared" si="25"/>
        <v>7783.2</v>
      </c>
      <c r="I571" s="64">
        <f>SUMIFS(MasterSheet!K:K, MasterSheet!B:B, A571, MasterSheet!D:D, B571, MasterSheet!G:G, C571)</f>
        <v>0</v>
      </c>
      <c r="J571" s="64">
        <f t="shared" si="26"/>
        <v>0</v>
      </c>
      <c r="K571" s="6" t="str">
        <f>VLOOKUP(C571,MasterSheet!G:T,14,)</f>
        <v>4Axis</v>
      </c>
      <c r="L571" s="6" t="str">
        <f>VLOOKUP(K571,Sheet1!A:C,3,)</f>
        <v>INR</v>
      </c>
      <c r="M571" s="6" t="str" cm="1">
        <f t="array" ref="M571">_xlfn.TEXTJOIN(", ", TRUE,
   _xlfn._xlws.FILTER(MasterSheet!O:O,
      (MasterSheet!B:B=A571) *
      (MasterSheet!D:D=B571) *
      (MasterSheet!G:G=C571) *
      (MasterSheet!J:J&gt;0)
   )
)</f>
        <v>IGIB</v>
      </c>
      <c r="N571" s="6"/>
    </row>
    <row r="572" spans="1:14" x14ac:dyDescent="0.25">
      <c r="A572" s="6" t="str">
        <v>INV/2526/278</v>
      </c>
      <c r="B572" s="7">
        <v>45831</v>
      </c>
      <c r="C572" s="6" t="str">
        <v>R3101S</v>
      </c>
      <c r="D572" s="6">
        <f>_xlfn.XLOOKUP(C572,MasterSheet!G:G,MasterSheet!E:E)</f>
        <v>7783.2</v>
      </c>
      <c r="E572" s="55">
        <f>SUMIFS(MasterSheet!I:I, MasterSheet!B:B, A572, MasterSheet!D:D, B572, MasterSheet!G:G, C572)</f>
        <v>1</v>
      </c>
      <c r="F572" s="55">
        <f t="shared" si="24"/>
        <v>7783.2</v>
      </c>
      <c r="G572" s="62">
        <f>SUMIFS(MasterSheet!J:J, MasterSheet!B:B, A572, MasterSheet!D:D, B572, MasterSheet!G:G, C572)</f>
        <v>1</v>
      </c>
      <c r="H572" s="62">
        <f t="shared" si="25"/>
        <v>7783.2</v>
      </c>
      <c r="I572" s="64">
        <f>SUMIFS(MasterSheet!K:K, MasterSheet!B:B, A572, MasterSheet!D:D, B572, MasterSheet!G:G, C572)</f>
        <v>0</v>
      </c>
      <c r="J572" s="64">
        <f t="shared" si="26"/>
        <v>0</v>
      </c>
      <c r="K572" s="6" t="str">
        <f>VLOOKUP(C572,MasterSheet!G:T,14,)</f>
        <v>4Axis</v>
      </c>
      <c r="L572" s="6" t="str">
        <f>VLOOKUP(K572,Sheet1!A:C,3,)</f>
        <v>INR</v>
      </c>
      <c r="M572" s="6" t="str" cm="1">
        <f t="array" ref="M572">_xlfn.TEXTJOIN(", ", TRUE,
   _xlfn._xlws.FILTER(MasterSheet!O:O,
      (MasterSheet!B:B=A572) *
      (MasterSheet!D:D=B572) *
      (MasterSheet!G:G=C572) *
      (MasterSheet!J:J&gt;0)
   )
)</f>
        <v>IGIB</v>
      </c>
      <c r="N572" s="6"/>
    </row>
    <row r="573" spans="1:14" x14ac:dyDescent="0.25">
      <c r="A573" s="6" t="str">
        <v>919467B</v>
      </c>
      <c r="B573" s="7">
        <v>45834</v>
      </c>
      <c r="C573" s="6" t="str">
        <v>MBS722456</v>
      </c>
      <c r="D573" s="6">
        <f>_xlfn.XLOOKUP(C573,MasterSheet!G:G,MasterSheet!E:E)</f>
        <v>926.5</v>
      </c>
      <c r="E573" s="55">
        <f>SUMIFS(MasterSheet!I:I, MasterSheet!B:B, A573, MasterSheet!D:D, B573, MasterSheet!G:G, C573)</f>
        <v>2</v>
      </c>
      <c r="F573" s="55">
        <f t="shared" si="24"/>
        <v>1853</v>
      </c>
      <c r="G573" s="62">
        <f>SUMIFS(MasterSheet!J:J, MasterSheet!B:B, A573, MasterSheet!D:D, B573, MasterSheet!G:G, C573)</f>
        <v>2</v>
      </c>
      <c r="H573" s="62">
        <f t="shared" si="25"/>
        <v>1853</v>
      </c>
      <c r="I573" s="64">
        <f>SUMIFS(MasterSheet!K:K, MasterSheet!B:B, A573, MasterSheet!D:D, B573, MasterSheet!G:G, C573)</f>
        <v>0</v>
      </c>
      <c r="J573" s="64">
        <f t="shared" si="26"/>
        <v>0</v>
      </c>
      <c r="K573" s="6" t="str">
        <f>VLOOKUP(C573,MasterSheet!G:T,14,)</f>
        <v>MyBioSource</v>
      </c>
      <c r="L573" s="6" t="str">
        <f>VLOOKUP(K573,Sheet1!A:C,3,)</f>
        <v>DOLLAR</v>
      </c>
      <c r="M573" s="6" t="str" cm="1">
        <f t="array" ref="M573">_xlfn.TEXTJOIN(", ", TRUE,
   _xlfn._xlws.FILTER(MasterSheet!O:O,
      (MasterSheet!B:B=A573) *
      (MasterSheet!D:D=B573) *
      (MasterSheet!G:G=C573) *
      (MasterSheet!J:J&gt;0)
   )
)</f>
        <v>Sai Life</v>
      </c>
      <c r="N573" s="6"/>
    </row>
    <row r="574" spans="1:14" x14ac:dyDescent="0.25">
      <c r="A574" s="6" t="str">
        <v>EED116563</v>
      </c>
      <c r="B574" s="7">
        <v>45834</v>
      </c>
      <c r="C574" s="6">
        <v>100209</v>
      </c>
      <c r="D574" s="6">
        <f>_xlfn.XLOOKUP(C574,MasterSheet!G:G,MasterSheet!E:E)</f>
        <v>132.6</v>
      </c>
      <c r="E574" s="55">
        <f>SUMIFS(MasterSheet!I:I, MasterSheet!B:B, A574, MasterSheet!D:D, B574, MasterSheet!G:G, C574)</f>
        <v>1</v>
      </c>
      <c r="F574" s="55">
        <f t="shared" si="24"/>
        <v>132.6</v>
      </c>
      <c r="G574" s="62">
        <f>SUMIFS(MasterSheet!J:J, MasterSheet!B:B, A574, MasterSheet!D:D, B574, MasterSheet!G:G, C574)</f>
        <v>1</v>
      </c>
      <c r="H574" s="62">
        <f t="shared" si="25"/>
        <v>132.6</v>
      </c>
      <c r="I574" s="64">
        <f>SUMIFS(MasterSheet!K:K, MasterSheet!B:B, A574, MasterSheet!D:D, B574, MasterSheet!G:G, C574)</f>
        <v>0</v>
      </c>
      <c r="J574" s="64">
        <f t="shared" si="26"/>
        <v>0</v>
      </c>
      <c r="K574" s="6" t="str">
        <f>VLOOKUP(C574,MasterSheet!G:T,14,)</f>
        <v>BioLegend</v>
      </c>
      <c r="L574" s="6" t="str">
        <f>VLOOKUP(K574,Sheet1!A:C,3,)</f>
        <v>DOLLAR</v>
      </c>
      <c r="M574" s="6" t="str" cm="1">
        <f t="array" ref="M574">_xlfn.TEXTJOIN(", ", TRUE,
   _xlfn._xlws.FILTER(MasterSheet!O:O,
      (MasterSheet!B:B=A574) *
      (MasterSheet!D:D=B574) *
      (MasterSheet!G:G=C574) *
      (MasterSheet!J:J&gt;0)
   )
)</f>
        <v>ILS</v>
      </c>
      <c r="N574" s="6"/>
    </row>
    <row r="575" spans="1:14" x14ac:dyDescent="0.25">
      <c r="A575" s="6" t="str">
        <v>EED116563</v>
      </c>
      <c r="B575" s="7">
        <v>45834</v>
      </c>
      <c r="C575" s="6">
        <v>100210</v>
      </c>
      <c r="D575" s="6">
        <f>_xlfn.XLOOKUP(C575,MasterSheet!G:G,MasterSheet!E:E)</f>
        <v>137.4</v>
      </c>
      <c r="E575" s="55">
        <f>SUMIFS(MasterSheet!I:I, MasterSheet!B:B, A575, MasterSheet!D:D, B575, MasterSheet!G:G, C575)</f>
        <v>1</v>
      </c>
      <c r="F575" s="55">
        <f t="shared" si="24"/>
        <v>137.4</v>
      </c>
      <c r="G575" s="62">
        <f>SUMIFS(MasterSheet!J:J, MasterSheet!B:B, A575, MasterSheet!D:D, B575, MasterSheet!G:G, C575)</f>
        <v>1</v>
      </c>
      <c r="H575" s="62">
        <f t="shared" si="25"/>
        <v>137.4</v>
      </c>
      <c r="I575" s="64">
        <f>SUMIFS(MasterSheet!K:K, MasterSheet!B:B, A575, MasterSheet!D:D, B575, MasterSheet!G:G, C575)</f>
        <v>0</v>
      </c>
      <c r="J575" s="64">
        <f t="shared" si="26"/>
        <v>0</v>
      </c>
      <c r="K575" s="6" t="str">
        <f>VLOOKUP(C575,MasterSheet!G:T,14,)</f>
        <v>BioLegend</v>
      </c>
      <c r="L575" s="6" t="str">
        <f>VLOOKUP(K575,Sheet1!A:C,3,)</f>
        <v>DOLLAR</v>
      </c>
      <c r="M575" s="6" t="str" cm="1">
        <f t="array" ref="M575">_xlfn.TEXTJOIN(", ", TRUE,
   _xlfn._xlws.FILTER(MasterSheet!O:O,
      (MasterSheet!B:B=A575) *
      (MasterSheet!D:D=B575) *
      (MasterSheet!G:G=C575) *
      (MasterSheet!J:J&gt;0)
   )
)</f>
        <v>M BIOTECH</v>
      </c>
      <c r="N575" s="6"/>
    </row>
    <row r="576" spans="1:14" x14ac:dyDescent="0.25">
      <c r="A576" s="6" t="str">
        <v>EED116563</v>
      </c>
      <c r="B576" s="7">
        <v>45834</v>
      </c>
      <c r="C576" s="6">
        <v>100229</v>
      </c>
      <c r="D576" s="6">
        <f>_xlfn.XLOOKUP(C576,MasterSheet!G:G,MasterSheet!E:E)</f>
        <v>165</v>
      </c>
      <c r="E576" s="55">
        <f>SUMIFS(MasterSheet!I:I, MasterSheet!B:B, A576, MasterSheet!D:D, B576, MasterSheet!G:G, C576)</f>
        <v>1</v>
      </c>
      <c r="F576" s="55">
        <f t="shared" si="24"/>
        <v>165</v>
      </c>
      <c r="G576" s="62">
        <f>SUMIFS(MasterSheet!J:J, MasterSheet!B:B, A576, MasterSheet!D:D, B576, MasterSheet!G:G, C576)</f>
        <v>1</v>
      </c>
      <c r="H576" s="62">
        <f t="shared" si="25"/>
        <v>165</v>
      </c>
      <c r="I576" s="64">
        <f>SUMIFS(MasterSheet!K:K, MasterSheet!B:B, A576, MasterSheet!D:D, B576, MasterSheet!G:G, C576)</f>
        <v>0</v>
      </c>
      <c r="J576" s="64">
        <f t="shared" si="26"/>
        <v>0</v>
      </c>
      <c r="K576" s="6" t="str">
        <f>VLOOKUP(C576,MasterSheet!G:T,14,)</f>
        <v>BioLegend</v>
      </c>
      <c r="L576" s="6" t="str">
        <f>VLOOKUP(K576,Sheet1!A:C,3,)</f>
        <v>DOLLAR</v>
      </c>
      <c r="M576" s="6" t="str" cm="1">
        <f t="array" ref="M576">_xlfn.TEXTJOIN(", ", TRUE,
   _xlfn._xlws.FILTER(MasterSheet!O:O,
      (MasterSheet!B:B=A576) *
      (MasterSheet!D:D=B576) *
      (MasterSheet!G:G=C576) *
      (MasterSheet!J:J&gt;0)
   )
)</f>
        <v>ILS</v>
      </c>
      <c r="N576" s="6"/>
    </row>
    <row r="577" spans="1:14" x14ac:dyDescent="0.25">
      <c r="A577" s="6" t="str">
        <v>EED116563</v>
      </c>
      <c r="B577" s="7">
        <v>45834</v>
      </c>
      <c r="C577" s="6">
        <v>100320</v>
      </c>
      <c r="D577" s="6">
        <f>_xlfn.XLOOKUP(C577,MasterSheet!G:G,MasterSheet!E:E)</f>
        <v>118.8</v>
      </c>
      <c r="E577" s="55">
        <f>SUMIFS(MasterSheet!I:I, MasterSheet!B:B, A577, MasterSheet!D:D, B577, MasterSheet!G:G, C577)</f>
        <v>1</v>
      </c>
      <c r="F577" s="55">
        <f t="shared" si="24"/>
        <v>118.8</v>
      </c>
      <c r="G577" s="62">
        <f>SUMIFS(MasterSheet!J:J, MasterSheet!B:B, A577, MasterSheet!D:D, B577, MasterSheet!G:G, C577)</f>
        <v>1</v>
      </c>
      <c r="H577" s="62">
        <f t="shared" si="25"/>
        <v>118.8</v>
      </c>
      <c r="I577" s="64">
        <f>SUMIFS(MasterSheet!K:K, MasterSheet!B:B, A577, MasterSheet!D:D, B577, MasterSheet!G:G, C577)</f>
        <v>0</v>
      </c>
      <c r="J577" s="64">
        <f t="shared" si="26"/>
        <v>0</v>
      </c>
      <c r="K577" s="6" t="str">
        <f>VLOOKUP(C577,MasterSheet!G:T,14,)</f>
        <v>BioLegend</v>
      </c>
      <c r="L577" s="6" t="str">
        <f>VLOOKUP(K577,Sheet1!A:C,3,)</f>
        <v>DOLLAR</v>
      </c>
      <c r="M577" s="6" t="str" cm="1">
        <f t="array" ref="M577">_xlfn.TEXTJOIN(", ", TRUE,
   _xlfn._xlws.FILTER(MasterSheet!O:O,
      (MasterSheet!B:B=A577) *
      (MasterSheet!D:D=B577) *
      (MasterSheet!G:G=C577) *
      (MasterSheet!J:J&gt;0)
   )
)</f>
        <v>Aurigine Onco</v>
      </c>
      <c r="N577" s="6"/>
    </row>
    <row r="578" spans="1:14" x14ac:dyDescent="0.25">
      <c r="A578" s="6" t="str">
        <v>EED116563</v>
      </c>
      <c r="B578" s="7">
        <v>45834</v>
      </c>
      <c r="C578" s="6">
        <v>100340</v>
      </c>
      <c r="D578" s="6">
        <f>_xlfn.XLOOKUP(C578,MasterSheet!G:G,MasterSheet!E:E)</f>
        <v>98.4</v>
      </c>
      <c r="E578" s="55">
        <f>SUMIFS(MasterSheet!I:I, MasterSheet!B:B, A578, MasterSheet!D:D, B578, MasterSheet!G:G, C578)</f>
        <v>1</v>
      </c>
      <c r="F578" s="55">
        <f t="shared" si="24"/>
        <v>98.4</v>
      </c>
      <c r="G578" s="62">
        <f>SUMIFS(MasterSheet!J:J, MasterSheet!B:B, A578, MasterSheet!D:D, B578, MasterSheet!G:G, C578)</f>
        <v>1</v>
      </c>
      <c r="H578" s="62">
        <f t="shared" si="25"/>
        <v>98.4</v>
      </c>
      <c r="I578" s="64">
        <f>SUMIFS(MasterSheet!K:K, MasterSheet!B:B, A578, MasterSheet!D:D, B578, MasterSheet!G:G, C578)</f>
        <v>0</v>
      </c>
      <c r="J578" s="64">
        <f t="shared" si="26"/>
        <v>0</v>
      </c>
      <c r="K578" s="6" t="str">
        <f>VLOOKUP(C578,MasterSheet!G:T,14,)</f>
        <v>BioLegend</v>
      </c>
      <c r="L578" s="6" t="str">
        <f>VLOOKUP(K578,Sheet1!A:C,3,)</f>
        <v>DOLLAR</v>
      </c>
      <c r="M578" s="6" t="str" cm="1">
        <f t="array" ref="M578">_xlfn.TEXTJOIN(", ", TRUE,
   _xlfn._xlws.FILTER(MasterSheet!O:O,
      (MasterSheet!B:B=A578) *
      (MasterSheet!D:D=B578) *
      (MasterSheet!G:G=C578) *
      (MasterSheet!J:J&gt;0)
   )
)</f>
        <v>NEXGENE</v>
      </c>
      <c r="N578" s="6"/>
    </row>
    <row r="579" spans="1:14" x14ac:dyDescent="0.25">
      <c r="A579" s="6" t="str">
        <v>EED116563</v>
      </c>
      <c r="B579" s="7">
        <v>45834</v>
      </c>
      <c r="C579" s="6">
        <v>100432</v>
      </c>
      <c r="D579" s="6">
        <f>_xlfn.XLOOKUP(C579,MasterSheet!G:G,MasterSheet!E:E)</f>
        <v>172.8</v>
      </c>
      <c r="E579" s="55">
        <f>SUMIFS(MasterSheet!I:I, MasterSheet!B:B, A579, MasterSheet!D:D, B579, MasterSheet!G:G, C579)</f>
        <v>1</v>
      </c>
      <c r="F579" s="55">
        <f t="shared" ref="F579:F642" si="27">D579*E579</f>
        <v>172.8</v>
      </c>
      <c r="G579" s="62">
        <f>SUMIFS(MasterSheet!J:J, MasterSheet!B:B, A579, MasterSheet!D:D, B579, MasterSheet!G:G, C579)</f>
        <v>1</v>
      </c>
      <c r="H579" s="62">
        <f t="shared" ref="H579:H642" si="28">G579*D579</f>
        <v>172.8</v>
      </c>
      <c r="I579" s="64">
        <f>SUMIFS(MasterSheet!K:K, MasterSheet!B:B, A579, MasterSheet!D:D, B579, MasterSheet!G:G, C579)</f>
        <v>0</v>
      </c>
      <c r="J579" s="64">
        <f t="shared" ref="J579:J642" si="29">I579*D579</f>
        <v>0</v>
      </c>
      <c r="K579" s="6" t="str">
        <f>VLOOKUP(C579,MasterSheet!G:T,14,)</f>
        <v>BioLegend</v>
      </c>
      <c r="L579" s="6" t="str">
        <f>VLOOKUP(K579,Sheet1!A:C,3,)</f>
        <v>DOLLAR</v>
      </c>
      <c r="M579" s="6" t="str" cm="1">
        <f t="array" ref="M579">_xlfn.TEXTJOIN(", ", TRUE,
   _xlfn._xlws.FILTER(MasterSheet!O:O,
      (MasterSheet!B:B=A579) *
      (MasterSheet!D:D=B579) *
      (MasterSheet!G:G=C579) *
      (MasterSheet!J:J&gt;0)
   )
)</f>
        <v>M BIOTECH</v>
      </c>
      <c r="N579" s="6"/>
    </row>
    <row r="580" spans="1:14" x14ac:dyDescent="0.25">
      <c r="A580" s="6" t="str">
        <v>EED116563</v>
      </c>
      <c r="B580" s="7">
        <v>45834</v>
      </c>
      <c r="C580" s="6">
        <v>100527</v>
      </c>
      <c r="D580" s="6">
        <f>_xlfn.XLOOKUP(C580,MasterSheet!G:G,MasterSheet!E:E)</f>
        <v>422.4</v>
      </c>
      <c r="E580" s="55">
        <f>SUMIFS(MasterSheet!I:I, MasterSheet!B:B, A580, MasterSheet!D:D, B580, MasterSheet!G:G, C580)</f>
        <v>8</v>
      </c>
      <c r="F580" s="55">
        <f t="shared" si="27"/>
        <v>3379.2</v>
      </c>
      <c r="G580" s="62">
        <f>SUMIFS(MasterSheet!J:J, MasterSheet!B:B, A580, MasterSheet!D:D, B580, MasterSheet!G:G, C580)</f>
        <v>8</v>
      </c>
      <c r="H580" s="62">
        <f t="shared" si="28"/>
        <v>3379.2</v>
      </c>
      <c r="I580" s="64">
        <f>SUMIFS(MasterSheet!K:K, MasterSheet!B:B, A580, MasterSheet!D:D, B580, MasterSheet!G:G, C580)</f>
        <v>0</v>
      </c>
      <c r="J580" s="64">
        <f t="shared" si="29"/>
        <v>0</v>
      </c>
      <c r="K580" s="6" t="str">
        <f>VLOOKUP(C580,MasterSheet!G:T,14,)</f>
        <v>BioLegend</v>
      </c>
      <c r="L580" s="6" t="str">
        <f>VLOOKUP(K580,Sheet1!A:C,3,)</f>
        <v>DOLLAR</v>
      </c>
      <c r="M580" s="6" t="str" cm="1">
        <f t="array" ref="M580">_xlfn.TEXTJOIN(", ", TRUE,
   _xlfn._xlws.FILTER(MasterSheet!O:O,
      (MasterSheet!B:B=A580) *
      (MasterSheet!D:D=B580) *
      (MasterSheet!G:G=C580) *
      (MasterSheet!J:J&gt;0)
   )
)</f>
        <v>Aurigine Service</v>
      </c>
      <c r="N580" s="6"/>
    </row>
    <row r="581" spans="1:14" x14ac:dyDescent="0.25">
      <c r="A581" s="6" t="str">
        <v>EED116563</v>
      </c>
      <c r="B581" s="7">
        <v>45834</v>
      </c>
      <c r="C581" s="6">
        <v>100607</v>
      </c>
      <c r="D581" s="6">
        <f>_xlfn.XLOOKUP(C581,MasterSheet!G:G,MasterSheet!E:E)</f>
        <v>51.6</v>
      </c>
      <c r="E581" s="55">
        <f>SUMIFS(MasterSheet!I:I, MasterSheet!B:B, A581, MasterSheet!D:D, B581, MasterSheet!G:G, C581)</f>
        <v>1</v>
      </c>
      <c r="F581" s="55">
        <f t="shared" si="27"/>
        <v>51.6</v>
      </c>
      <c r="G581" s="62">
        <f>SUMIFS(MasterSheet!J:J, MasterSheet!B:B, A581, MasterSheet!D:D, B581, MasterSheet!G:G, C581)</f>
        <v>1</v>
      </c>
      <c r="H581" s="62">
        <f t="shared" si="28"/>
        <v>51.6</v>
      </c>
      <c r="I581" s="64">
        <f>SUMIFS(MasterSheet!K:K, MasterSheet!B:B, A581, MasterSheet!D:D, B581, MasterSheet!G:G, C581)</f>
        <v>0</v>
      </c>
      <c r="J581" s="64">
        <f t="shared" si="29"/>
        <v>0</v>
      </c>
      <c r="K581" s="6" t="str">
        <f>VLOOKUP(C581,MasterSheet!G:T,14,)</f>
        <v>BioLegend</v>
      </c>
      <c r="L581" s="6" t="str">
        <f>VLOOKUP(K581,Sheet1!A:C,3,)</f>
        <v>DOLLAR</v>
      </c>
      <c r="M581" s="6" t="str" cm="1">
        <f t="array" ref="M581">_xlfn.TEXTJOIN(", ", TRUE,
   _xlfn._xlws.FILTER(MasterSheet!O:O,
      (MasterSheet!B:B=A581) *
      (MasterSheet!D:D=B581) *
      (MasterSheet!G:G=C581) *
      (MasterSheet!J:J&gt;0)
   )
)</f>
        <v>M BIOTECH</v>
      </c>
      <c r="N581" s="6"/>
    </row>
    <row r="582" spans="1:14" x14ac:dyDescent="0.25">
      <c r="A582" s="6" t="str">
        <v>EED116563</v>
      </c>
      <c r="B582" s="7">
        <v>45834</v>
      </c>
      <c r="C582" s="6">
        <v>100761</v>
      </c>
      <c r="D582" s="6">
        <f>_xlfn.XLOOKUP(C582,MasterSheet!G:G,MasterSheet!E:E)</f>
        <v>83.4</v>
      </c>
      <c r="E582" s="55">
        <f>SUMIFS(MasterSheet!I:I, MasterSheet!B:B, A582, MasterSheet!D:D, B582, MasterSheet!G:G, C582)</f>
        <v>1</v>
      </c>
      <c r="F582" s="55">
        <f t="shared" si="27"/>
        <v>83.4</v>
      </c>
      <c r="G582" s="62">
        <f>SUMIFS(MasterSheet!J:J, MasterSheet!B:B, A582, MasterSheet!D:D, B582, MasterSheet!G:G, C582)</f>
        <v>1</v>
      </c>
      <c r="H582" s="62">
        <f t="shared" si="28"/>
        <v>83.4</v>
      </c>
      <c r="I582" s="64">
        <f>SUMIFS(MasterSheet!K:K, MasterSheet!B:B, A582, MasterSheet!D:D, B582, MasterSheet!G:G, C582)</f>
        <v>0</v>
      </c>
      <c r="J582" s="64">
        <f t="shared" si="29"/>
        <v>0</v>
      </c>
      <c r="K582" s="6" t="str">
        <f>VLOOKUP(C582,MasterSheet!G:T,14,)</f>
        <v>BioLegend</v>
      </c>
      <c r="L582" s="6" t="str">
        <f>VLOOKUP(K582,Sheet1!A:C,3,)</f>
        <v>DOLLAR</v>
      </c>
      <c r="M582" s="6" t="str" cm="1">
        <f t="array" ref="M582">_xlfn.TEXTJOIN(", ", TRUE,
   _xlfn._xlws.FILTER(MasterSheet!O:O,
      (MasterSheet!B:B=A582) *
      (MasterSheet!D:D=B582) *
      (MasterSheet!G:G=C582) *
      (MasterSheet!J:J&gt;0)
   )
)</f>
        <v>ILS</v>
      </c>
      <c r="N582" s="6"/>
    </row>
    <row r="583" spans="1:14" x14ac:dyDescent="0.25">
      <c r="A583" s="6" t="str">
        <v>EED116563</v>
      </c>
      <c r="B583" s="7">
        <v>45834</v>
      </c>
      <c r="C583" s="6">
        <v>101212</v>
      </c>
      <c r="D583" s="6">
        <f>_xlfn.XLOOKUP(C583,MasterSheet!G:G,MasterSheet!E:E)</f>
        <v>63</v>
      </c>
      <c r="E583" s="55">
        <f>SUMIFS(MasterSheet!I:I, MasterSheet!B:B, A583, MasterSheet!D:D, B583, MasterSheet!G:G, C583)</f>
        <v>1</v>
      </c>
      <c r="F583" s="55">
        <f t="shared" si="27"/>
        <v>63</v>
      </c>
      <c r="G583" s="62">
        <f>SUMIFS(MasterSheet!J:J, MasterSheet!B:B, A583, MasterSheet!D:D, B583, MasterSheet!G:G, C583)</f>
        <v>1</v>
      </c>
      <c r="H583" s="62">
        <f t="shared" si="28"/>
        <v>63</v>
      </c>
      <c r="I583" s="64">
        <f>SUMIFS(MasterSheet!K:K, MasterSheet!B:B, A583, MasterSheet!D:D, B583, MasterSheet!G:G, C583)</f>
        <v>0</v>
      </c>
      <c r="J583" s="64">
        <f t="shared" si="29"/>
        <v>0</v>
      </c>
      <c r="K583" s="6" t="str">
        <f>VLOOKUP(C583,MasterSheet!G:T,14,)</f>
        <v>BioLegend</v>
      </c>
      <c r="L583" s="6" t="str">
        <f>VLOOKUP(K583,Sheet1!A:C,3,)</f>
        <v>DOLLAR</v>
      </c>
      <c r="M583" s="6" t="str" cm="1">
        <f t="array" ref="M583">_xlfn.TEXTJOIN(", ", TRUE,
   _xlfn._xlws.FILTER(MasterSheet!O:O,
      (MasterSheet!B:B=A583) *
      (MasterSheet!D:D=B583) *
      (MasterSheet!G:G=C583) *
      (MasterSheet!J:J&gt;0)
   )
)</f>
        <v>ILBS</v>
      </c>
      <c r="N583" s="6"/>
    </row>
    <row r="584" spans="1:14" x14ac:dyDescent="0.25">
      <c r="A584" s="6" t="str">
        <v>EED116563</v>
      </c>
      <c r="B584" s="7">
        <v>45834</v>
      </c>
      <c r="C584" s="6">
        <v>101245</v>
      </c>
      <c r="D584" s="6">
        <f>_xlfn.XLOOKUP(C584,MasterSheet!G:G,MasterSheet!E:E)</f>
        <v>247.5</v>
      </c>
      <c r="E584" s="55">
        <f>SUMIFS(MasterSheet!I:I, MasterSheet!B:B, A584, MasterSheet!D:D, B584, MasterSheet!G:G, C584)</f>
        <v>2</v>
      </c>
      <c r="F584" s="55">
        <f t="shared" si="27"/>
        <v>495</v>
      </c>
      <c r="G584" s="62">
        <f>SUMIFS(MasterSheet!J:J, MasterSheet!B:B, A584, MasterSheet!D:D, B584, MasterSheet!G:G, C584)</f>
        <v>2</v>
      </c>
      <c r="H584" s="62">
        <f t="shared" si="28"/>
        <v>495</v>
      </c>
      <c r="I584" s="64">
        <f>SUMIFS(MasterSheet!K:K, MasterSheet!B:B, A584, MasterSheet!D:D, B584, MasterSheet!G:G, C584)</f>
        <v>0</v>
      </c>
      <c r="J584" s="64">
        <f t="shared" si="29"/>
        <v>0</v>
      </c>
      <c r="K584" s="6" t="str">
        <f>VLOOKUP(C584,MasterSheet!G:T,14,)</f>
        <v>BioLegend</v>
      </c>
      <c r="L584" s="6" t="str">
        <f>VLOOKUP(K584,Sheet1!A:C,3,)</f>
        <v>DOLLAR</v>
      </c>
      <c r="M584" s="6" t="str" cm="1">
        <f t="array" ref="M584">_xlfn.TEXTJOIN(", ", TRUE,
   _xlfn._xlws.FILTER(MasterSheet!O:O,
      (MasterSheet!B:B=A584) *
      (MasterSheet!D:D=B584) *
      (MasterSheet!G:G=C584) *
      (MasterSheet!J:J&gt;0)
   )
)</f>
        <v>NIRRCH</v>
      </c>
      <c r="N584" s="6"/>
    </row>
    <row r="585" spans="1:14" x14ac:dyDescent="0.25">
      <c r="A585" s="6" t="str">
        <v>EED116563</v>
      </c>
      <c r="B585" s="7">
        <v>45834</v>
      </c>
      <c r="C585" s="6">
        <v>101255</v>
      </c>
      <c r="D585" s="6">
        <f>_xlfn.XLOOKUP(C585,MasterSheet!G:G,MasterSheet!E:E)</f>
        <v>75.599999999999994</v>
      </c>
      <c r="E585" s="55">
        <f>SUMIFS(MasterSheet!I:I, MasterSheet!B:B, A585, MasterSheet!D:D, B585, MasterSheet!G:G, C585)</f>
        <v>1</v>
      </c>
      <c r="F585" s="55">
        <f t="shared" si="27"/>
        <v>75.599999999999994</v>
      </c>
      <c r="G585" s="62">
        <f>SUMIFS(MasterSheet!J:J, MasterSheet!B:B, A585, MasterSheet!D:D, B585, MasterSheet!G:G, C585)</f>
        <v>1</v>
      </c>
      <c r="H585" s="62">
        <f t="shared" si="28"/>
        <v>75.599999999999994</v>
      </c>
      <c r="I585" s="64">
        <f>SUMIFS(MasterSheet!K:K, MasterSheet!B:B, A585, MasterSheet!D:D, B585, MasterSheet!G:G, C585)</f>
        <v>0</v>
      </c>
      <c r="J585" s="64">
        <f t="shared" si="29"/>
        <v>0</v>
      </c>
      <c r="K585" s="6" t="str">
        <f>VLOOKUP(C585,MasterSheet!G:T,14,)</f>
        <v>BioLegend</v>
      </c>
      <c r="L585" s="6" t="str">
        <f>VLOOKUP(K585,Sheet1!A:C,3,)</f>
        <v>DOLLAR</v>
      </c>
      <c r="M585" s="6" t="str" cm="1">
        <f t="array" ref="M585">_xlfn.TEXTJOIN(", ", TRUE,
   _xlfn._xlws.FILTER(MasterSheet!O:O,
      (MasterSheet!B:B=A585) *
      (MasterSheet!D:D=B585) *
      (MasterSheet!G:G=C585) *
      (MasterSheet!J:J&gt;0)
   )
)</f>
        <v>BIO SOLUTION</v>
      </c>
      <c r="N585" s="6"/>
    </row>
    <row r="586" spans="1:14" x14ac:dyDescent="0.25">
      <c r="A586" s="6" t="str">
        <v>EED116563</v>
      </c>
      <c r="B586" s="7">
        <v>45834</v>
      </c>
      <c r="C586" s="6">
        <v>101620</v>
      </c>
      <c r="D586" s="6">
        <f>_xlfn.XLOOKUP(C586,MasterSheet!G:G,MasterSheet!E:E)</f>
        <v>139.19999999999999</v>
      </c>
      <c r="E586" s="55">
        <f>SUMIFS(MasterSheet!I:I, MasterSheet!B:B, A586, MasterSheet!D:D, B586, MasterSheet!G:G, C586)</f>
        <v>1</v>
      </c>
      <c r="F586" s="55">
        <f t="shared" si="27"/>
        <v>139.19999999999999</v>
      </c>
      <c r="G586" s="62">
        <f>SUMIFS(MasterSheet!J:J, MasterSheet!B:B, A586, MasterSheet!D:D, B586, MasterSheet!G:G, C586)</f>
        <v>1</v>
      </c>
      <c r="H586" s="62">
        <f t="shared" si="28"/>
        <v>139.19999999999999</v>
      </c>
      <c r="I586" s="64">
        <f>SUMIFS(MasterSheet!K:K, MasterSheet!B:B, A586, MasterSheet!D:D, B586, MasterSheet!G:G, C586)</f>
        <v>0</v>
      </c>
      <c r="J586" s="64">
        <f t="shared" si="29"/>
        <v>0</v>
      </c>
      <c r="K586" s="6" t="str">
        <f>VLOOKUP(C586,MasterSheet!G:T,14,)</f>
        <v>BioLegend</v>
      </c>
      <c r="L586" s="6" t="str">
        <f>VLOOKUP(K586,Sheet1!A:C,3,)</f>
        <v>DOLLAR</v>
      </c>
      <c r="M586" s="6" t="str" cm="1">
        <f t="array" ref="M586">_xlfn.TEXTJOIN(", ", TRUE,
   _xlfn._xlws.FILTER(MasterSheet!O:O,
      (MasterSheet!B:B=A586) *
      (MasterSheet!D:D=B586) *
      (MasterSheet!G:G=C586) *
      (MasterSheet!J:J&gt;0)
   )
)</f>
        <v>M BIOTECH</v>
      </c>
      <c r="N586" s="6"/>
    </row>
    <row r="587" spans="1:14" x14ac:dyDescent="0.25">
      <c r="A587" s="6" t="str">
        <v>EED116563</v>
      </c>
      <c r="B587" s="7">
        <v>45834</v>
      </c>
      <c r="C587" s="6">
        <v>102227</v>
      </c>
      <c r="D587" s="6">
        <f>_xlfn.XLOOKUP(C587,MasterSheet!G:G,MasterSheet!E:E)</f>
        <v>67.2</v>
      </c>
      <c r="E587" s="55">
        <f>SUMIFS(MasterSheet!I:I, MasterSheet!B:B, A587, MasterSheet!D:D, B587, MasterSheet!G:G, C587)</f>
        <v>1</v>
      </c>
      <c r="F587" s="55">
        <f t="shared" si="27"/>
        <v>67.2</v>
      </c>
      <c r="G587" s="62">
        <f>SUMIFS(MasterSheet!J:J, MasterSheet!B:B, A587, MasterSheet!D:D, B587, MasterSheet!G:G, C587)</f>
        <v>1</v>
      </c>
      <c r="H587" s="62">
        <f t="shared" si="28"/>
        <v>67.2</v>
      </c>
      <c r="I587" s="64">
        <f>SUMIFS(MasterSheet!K:K, MasterSheet!B:B, A587, MasterSheet!D:D, B587, MasterSheet!G:G, C587)</f>
        <v>0</v>
      </c>
      <c r="J587" s="64">
        <f t="shared" si="29"/>
        <v>0</v>
      </c>
      <c r="K587" s="6" t="str">
        <f>VLOOKUP(C587,MasterSheet!G:T,14,)</f>
        <v>BioLegend</v>
      </c>
      <c r="L587" s="6" t="str">
        <f>VLOOKUP(K587,Sheet1!A:C,3,)</f>
        <v>DOLLAR</v>
      </c>
      <c r="M587" s="6" t="str" cm="1">
        <f t="array" ref="M587">_xlfn.TEXTJOIN(", ", TRUE,
   _xlfn._xlws.FILTER(MasterSheet!O:O,
      (MasterSheet!B:B=A587) *
      (MasterSheet!D:D=B587) *
      (MasterSheet!G:G=C587) *
      (MasterSheet!J:J&gt;0)
   )
)</f>
        <v>BIO SOLUTION</v>
      </c>
      <c r="N587" s="6"/>
    </row>
    <row r="588" spans="1:14" x14ac:dyDescent="0.25">
      <c r="A588" s="6" t="str">
        <v>EED116563</v>
      </c>
      <c r="B588" s="7">
        <v>45834</v>
      </c>
      <c r="C588" s="6">
        <v>102405</v>
      </c>
      <c r="D588" s="6">
        <f>_xlfn.XLOOKUP(C588,MasterSheet!G:G,MasterSheet!E:E)</f>
        <v>53.4</v>
      </c>
      <c r="E588" s="55">
        <f>SUMIFS(MasterSheet!I:I, MasterSheet!B:B, A588, MasterSheet!D:D, B588, MasterSheet!G:G, C588)</f>
        <v>1</v>
      </c>
      <c r="F588" s="55">
        <f t="shared" si="27"/>
        <v>53.4</v>
      </c>
      <c r="G588" s="62">
        <f>SUMIFS(MasterSheet!J:J, MasterSheet!B:B, A588, MasterSheet!D:D, B588, MasterSheet!G:G, C588)</f>
        <v>1</v>
      </c>
      <c r="H588" s="62">
        <f t="shared" si="28"/>
        <v>53.4</v>
      </c>
      <c r="I588" s="64">
        <f>SUMIFS(MasterSheet!K:K, MasterSheet!B:B, A588, MasterSheet!D:D, B588, MasterSheet!G:G, C588)</f>
        <v>0</v>
      </c>
      <c r="J588" s="64">
        <f t="shared" si="29"/>
        <v>0</v>
      </c>
      <c r="K588" s="6" t="str">
        <f>VLOOKUP(C588,MasterSheet!G:T,14,)</f>
        <v>BioLegend</v>
      </c>
      <c r="L588" s="6" t="str">
        <f>VLOOKUP(K588,Sheet1!A:C,3,)</f>
        <v>DOLLAR</v>
      </c>
      <c r="M588" s="6" t="str" cm="1">
        <f t="array" ref="M588">_xlfn.TEXTJOIN(", ", TRUE,
   _xlfn._xlws.FILTER(MasterSheet!O:O,
      (MasterSheet!B:B=A588) *
      (MasterSheet!D:D=B588) *
      (MasterSheet!G:G=C588) *
      (MasterSheet!J:J&gt;0)
   )
)</f>
        <v>BIO SOLUTION</v>
      </c>
      <c r="N588" s="6"/>
    </row>
    <row r="589" spans="1:14" x14ac:dyDescent="0.25">
      <c r="A589" s="6" t="str">
        <v>EED116563</v>
      </c>
      <c r="B589" s="7">
        <v>45834</v>
      </c>
      <c r="C589" s="6">
        <v>102705</v>
      </c>
      <c r="D589" s="6">
        <f>_xlfn.XLOOKUP(C589,MasterSheet!G:G,MasterSheet!E:E)</f>
        <v>53.4</v>
      </c>
      <c r="E589" s="55">
        <f>SUMIFS(MasterSheet!I:I, MasterSheet!B:B, A589, MasterSheet!D:D, B589, MasterSheet!G:G, C589)</f>
        <v>1</v>
      </c>
      <c r="F589" s="55">
        <f t="shared" si="27"/>
        <v>53.4</v>
      </c>
      <c r="G589" s="62">
        <f>SUMIFS(MasterSheet!J:J, MasterSheet!B:B, A589, MasterSheet!D:D, B589, MasterSheet!G:G, C589)</f>
        <v>1</v>
      </c>
      <c r="H589" s="62">
        <f t="shared" si="28"/>
        <v>53.4</v>
      </c>
      <c r="I589" s="64">
        <f>SUMIFS(MasterSheet!K:K, MasterSheet!B:B, A589, MasterSheet!D:D, B589, MasterSheet!G:G, C589)</f>
        <v>0</v>
      </c>
      <c r="J589" s="64">
        <f t="shared" si="29"/>
        <v>0</v>
      </c>
      <c r="K589" s="6" t="str">
        <f>VLOOKUP(C589,MasterSheet!G:T,14,)</f>
        <v>BioLegend</v>
      </c>
      <c r="L589" s="6" t="str">
        <f>VLOOKUP(K589,Sheet1!A:C,3,)</f>
        <v>DOLLAR</v>
      </c>
      <c r="M589" s="6" t="str" cm="1">
        <f t="array" ref="M589">_xlfn.TEXTJOIN(", ", TRUE,
   _xlfn._xlws.FILTER(MasterSheet!O:O,
      (MasterSheet!B:B=A589) *
      (MasterSheet!D:D=B589) *
      (MasterSheet!G:G=C589) *
      (MasterSheet!J:J&gt;0)
   )
)</f>
        <v>ILS</v>
      </c>
      <c r="N589" s="6"/>
    </row>
    <row r="590" spans="1:14" x14ac:dyDescent="0.25">
      <c r="A590" s="6" t="str">
        <v>EED116563</v>
      </c>
      <c r="B590" s="7">
        <v>45834</v>
      </c>
      <c r="C590" s="6">
        <v>103005</v>
      </c>
      <c r="D590" s="6">
        <f>_xlfn.XLOOKUP(C590,MasterSheet!G:G,MasterSheet!E:E)</f>
        <v>28.2</v>
      </c>
      <c r="E590" s="55">
        <f>SUMIFS(MasterSheet!I:I, MasterSheet!B:B, A590, MasterSheet!D:D, B590, MasterSheet!G:G, C590)</f>
        <v>1</v>
      </c>
      <c r="F590" s="55">
        <f t="shared" si="27"/>
        <v>28.2</v>
      </c>
      <c r="G590" s="62">
        <f>SUMIFS(MasterSheet!J:J, MasterSheet!B:B, A590, MasterSheet!D:D, B590, MasterSheet!G:G, C590)</f>
        <v>1</v>
      </c>
      <c r="H590" s="62">
        <f t="shared" si="28"/>
        <v>28.2</v>
      </c>
      <c r="I590" s="64">
        <f>SUMIFS(MasterSheet!K:K, MasterSheet!B:B, A590, MasterSheet!D:D, B590, MasterSheet!G:G, C590)</f>
        <v>0</v>
      </c>
      <c r="J590" s="64">
        <f t="shared" si="29"/>
        <v>0</v>
      </c>
      <c r="K590" s="6" t="str">
        <f>VLOOKUP(C590,MasterSheet!G:T,14,)</f>
        <v>BioLegend</v>
      </c>
      <c r="L590" s="6" t="str">
        <f>VLOOKUP(K590,Sheet1!A:C,3,)</f>
        <v>DOLLAR</v>
      </c>
      <c r="M590" s="6" t="str" cm="1">
        <f t="array" ref="M590">_xlfn.TEXTJOIN(", ", TRUE,
   _xlfn._xlws.FILTER(MasterSheet!O:O,
      (MasterSheet!B:B=A590) *
      (MasterSheet!D:D=B590) *
      (MasterSheet!G:G=C590) *
      (MasterSheet!J:J&gt;0)
   )
)</f>
        <v>ILS</v>
      </c>
      <c r="N590" s="6"/>
    </row>
    <row r="591" spans="1:14" x14ac:dyDescent="0.25">
      <c r="A591" s="6" t="str">
        <v>EED116563</v>
      </c>
      <c r="B591" s="7">
        <v>45834</v>
      </c>
      <c r="C591" s="6">
        <v>103107</v>
      </c>
      <c r="D591" s="6">
        <f>_xlfn.XLOOKUP(C591,MasterSheet!G:G,MasterSheet!E:E)</f>
        <v>21.6</v>
      </c>
      <c r="E591" s="55">
        <f>SUMIFS(MasterSheet!I:I, MasterSheet!B:B, A591, MasterSheet!D:D, B591, MasterSheet!G:G, C591)</f>
        <v>1</v>
      </c>
      <c r="F591" s="55">
        <f t="shared" si="27"/>
        <v>21.6</v>
      </c>
      <c r="G591" s="62">
        <f>SUMIFS(MasterSheet!J:J, MasterSheet!B:B, A591, MasterSheet!D:D, B591, MasterSheet!G:G, C591)</f>
        <v>1</v>
      </c>
      <c r="H591" s="62">
        <f t="shared" si="28"/>
        <v>21.6</v>
      </c>
      <c r="I591" s="64">
        <f>SUMIFS(MasterSheet!K:K, MasterSheet!B:B, A591, MasterSheet!D:D, B591, MasterSheet!G:G, C591)</f>
        <v>0</v>
      </c>
      <c r="J591" s="64">
        <f t="shared" si="29"/>
        <v>0</v>
      </c>
      <c r="K591" s="6" t="str">
        <f>VLOOKUP(C591,MasterSheet!G:T,14,)</f>
        <v>BioLegend</v>
      </c>
      <c r="L591" s="6" t="str">
        <f>VLOOKUP(K591,Sheet1!A:C,3,)</f>
        <v>DOLLAR</v>
      </c>
      <c r="M591" s="6" t="str" cm="1">
        <f t="array" ref="M591">_xlfn.TEXTJOIN(", ", TRUE,
   _xlfn._xlws.FILTER(MasterSheet!O:O,
      (MasterSheet!B:B=A591) *
      (MasterSheet!D:D=B591) *
      (MasterSheet!G:G=C591) *
      (MasterSheet!J:J&gt;0)
   )
)</f>
        <v>BIO SOLUTION</v>
      </c>
      <c r="N591" s="6"/>
    </row>
    <row r="592" spans="1:14" x14ac:dyDescent="0.25">
      <c r="A592" s="6" t="str">
        <v>EED116563</v>
      </c>
      <c r="B592" s="7">
        <v>45834</v>
      </c>
      <c r="C592" s="6">
        <v>103605</v>
      </c>
      <c r="D592" s="6">
        <f>_xlfn.XLOOKUP(C592,MasterSheet!G:G,MasterSheet!E:E)</f>
        <v>49.8</v>
      </c>
      <c r="E592" s="55">
        <f>SUMIFS(MasterSheet!I:I, MasterSheet!B:B, A592, MasterSheet!D:D, B592, MasterSheet!G:G, C592)</f>
        <v>1</v>
      </c>
      <c r="F592" s="55">
        <f t="shared" si="27"/>
        <v>49.8</v>
      </c>
      <c r="G592" s="62">
        <f>SUMIFS(MasterSheet!J:J, MasterSheet!B:B, A592, MasterSheet!D:D, B592, MasterSheet!G:G, C592)</f>
        <v>1</v>
      </c>
      <c r="H592" s="62">
        <f t="shared" si="28"/>
        <v>49.8</v>
      </c>
      <c r="I592" s="64">
        <f>SUMIFS(MasterSheet!K:K, MasterSheet!B:B, A592, MasterSheet!D:D, B592, MasterSheet!G:G, C592)</f>
        <v>0</v>
      </c>
      <c r="J592" s="64">
        <f t="shared" si="29"/>
        <v>0</v>
      </c>
      <c r="K592" s="6" t="str">
        <f>VLOOKUP(C592,MasterSheet!G:T,14,)</f>
        <v>BioLegend</v>
      </c>
      <c r="L592" s="6" t="str">
        <f>VLOOKUP(K592,Sheet1!A:C,3,)</f>
        <v>DOLLAR</v>
      </c>
      <c r="M592" s="6" t="str" cm="1">
        <f t="array" ref="M592">_xlfn.TEXTJOIN(", ", TRUE,
   _xlfn._xlws.FILTER(MasterSheet!O:O,
      (MasterSheet!B:B=A592) *
      (MasterSheet!D:D=B592) *
      (MasterSheet!G:G=C592) *
      (MasterSheet!J:J&gt;0)
   )
)</f>
        <v>BIO SOLUTION</v>
      </c>
      <c r="N592" s="6"/>
    </row>
    <row r="593" spans="1:14" x14ac:dyDescent="0.25">
      <c r="A593" s="6" t="str">
        <v>EED116563</v>
      </c>
      <c r="B593" s="7">
        <v>45834</v>
      </c>
      <c r="C593" s="6" t="str">
        <v>104453</v>
      </c>
      <c r="D593" s="6">
        <f>_xlfn.XLOOKUP(C593,MasterSheet!G:G,MasterSheet!E:E)</f>
        <v>204.75</v>
      </c>
      <c r="E593" s="55">
        <f>SUMIFS(MasterSheet!I:I, MasterSheet!B:B, A593, MasterSheet!D:D, B593, MasterSheet!G:G, C593)</f>
        <v>1</v>
      </c>
      <c r="F593" s="55">
        <f t="shared" si="27"/>
        <v>204.75</v>
      </c>
      <c r="G593" s="62">
        <f>SUMIFS(MasterSheet!J:J, MasterSheet!B:B, A593, MasterSheet!D:D, B593, MasterSheet!G:G, C593)</f>
        <v>1</v>
      </c>
      <c r="H593" s="62">
        <f t="shared" si="28"/>
        <v>204.75</v>
      </c>
      <c r="I593" s="64">
        <f>SUMIFS(MasterSheet!K:K, MasterSheet!B:B, A593, MasterSheet!D:D, B593, MasterSheet!G:G, C593)</f>
        <v>0</v>
      </c>
      <c r="J593" s="64">
        <f t="shared" si="29"/>
        <v>0</v>
      </c>
      <c r="K593" s="6" t="str">
        <f>VLOOKUP(C593,MasterSheet!G:T,14,)</f>
        <v>BioLegend</v>
      </c>
      <c r="L593" s="6" t="str">
        <f>VLOOKUP(K593,Sheet1!A:C,3,)</f>
        <v>DOLLAR</v>
      </c>
      <c r="M593" s="6" t="str" cm="1">
        <f t="array" ref="M593">_xlfn.TEXTJOIN(", ", TRUE,
   _xlfn._xlws.FILTER(MasterSheet!O:O,
      (MasterSheet!B:B=A593) *
      (MasterSheet!D:D=B593) *
      (MasterSheet!G:G=C593) *
      (MasterSheet!J:J&gt;0)
   )
)</f>
        <v>ILS</v>
      </c>
      <c r="N593" s="6"/>
    </row>
    <row r="594" spans="1:14" x14ac:dyDescent="0.25">
      <c r="A594" s="6" t="str">
        <v>EED116563</v>
      </c>
      <c r="B594" s="7">
        <v>45834</v>
      </c>
      <c r="C594" s="6">
        <v>104705</v>
      </c>
      <c r="D594" s="6">
        <f>_xlfn.XLOOKUP(C594,MasterSheet!G:G,MasterSheet!E:E)</f>
        <v>42.6</v>
      </c>
      <c r="E594" s="55">
        <f>SUMIFS(MasterSheet!I:I, MasterSheet!B:B, A594, MasterSheet!D:D, B594, MasterSheet!G:G, C594)</f>
        <v>1</v>
      </c>
      <c r="F594" s="55">
        <f t="shared" si="27"/>
        <v>42.6</v>
      </c>
      <c r="G594" s="62">
        <f>SUMIFS(MasterSheet!J:J, MasterSheet!B:B, A594, MasterSheet!D:D, B594, MasterSheet!G:G, C594)</f>
        <v>1</v>
      </c>
      <c r="H594" s="62">
        <f t="shared" si="28"/>
        <v>42.6</v>
      </c>
      <c r="I594" s="64">
        <f>SUMIFS(MasterSheet!K:K, MasterSheet!B:B, A594, MasterSheet!D:D, B594, MasterSheet!G:G, C594)</f>
        <v>0</v>
      </c>
      <c r="J594" s="64">
        <f t="shared" si="29"/>
        <v>0</v>
      </c>
      <c r="K594" s="6" t="str">
        <f>VLOOKUP(C594,MasterSheet!G:T,14,)</f>
        <v>BioLegend</v>
      </c>
      <c r="L594" s="6" t="str">
        <f>VLOOKUP(K594,Sheet1!A:C,3,)</f>
        <v>DOLLAR</v>
      </c>
      <c r="M594" s="6" t="str" cm="1">
        <f t="array" ref="M594">_xlfn.TEXTJOIN(", ", TRUE,
   _xlfn._xlws.FILTER(MasterSheet!O:O,
      (MasterSheet!B:B=A594) *
      (MasterSheet!D:D=B594) *
      (MasterSheet!G:G=C594) *
      (MasterSheet!J:J&gt;0)
   )
)</f>
        <v>SOUTH CAMPUS</v>
      </c>
      <c r="N594" s="6"/>
    </row>
    <row r="595" spans="1:14" x14ac:dyDescent="0.25">
      <c r="A595" s="6" t="str">
        <v>EED116563</v>
      </c>
      <c r="B595" s="7">
        <v>45834</v>
      </c>
      <c r="C595" s="6">
        <v>105011</v>
      </c>
      <c r="D595" s="6">
        <f>_xlfn.XLOOKUP(C595,MasterSheet!G:G,MasterSheet!E:E)</f>
        <v>57.6</v>
      </c>
      <c r="E595" s="55">
        <f>SUMIFS(MasterSheet!I:I, MasterSheet!B:B, A595, MasterSheet!D:D, B595, MasterSheet!G:G, C595)</f>
        <v>1</v>
      </c>
      <c r="F595" s="55">
        <f t="shared" si="27"/>
        <v>57.6</v>
      </c>
      <c r="G595" s="62">
        <f>SUMIFS(MasterSheet!J:J, MasterSheet!B:B, A595, MasterSheet!D:D, B595, MasterSheet!G:G, C595)</f>
        <v>1</v>
      </c>
      <c r="H595" s="62">
        <f t="shared" si="28"/>
        <v>57.6</v>
      </c>
      <c r="I595" s="64">
        <f>SUMIFS(MasterSheet!K:K, MasterSheet!B:B, A595, MasterSheet!D:D, B595, MasterSheet!G:G, C595)</f>
        <v>0</v>
      </c>
      <c r="J595" s="64">
        <f t="shared" si="29"/>
        <v>0</v>
      </c>
      <c r="K595" s="6" t="str">
        <f>VLOOKUP(C595,MasterSheet!G:T,14,)</f>
        <v>BioLegend</v>
      </c>
      <c r="L595" s="6" t="str">
        <f>VLOOKUP(K595,Sheet1!A:C,3,)</f>
        <v>DOLLAR</v>
      </c>
      <c r="M595" s="6" t="str" cm="1">
        <f t="array" ref="M595">_xlfn.TEXTJOIN(", ", TRUE,
   _xlfn._xlws.FILTER(MasterSheet!O:O,
      (MasterSheet!B:B=A595) *
      (MasterSheet!D:D=B595) *
      (MasterSheet!G:G=C595) *
      (MasterSheet!J:J&gt;0)
   )
)</f>
        <v>SOUTH CAMPUS</v>
      </c>
      <c r="N595" s="6"/>
    </row>
    <row r="596" spans="1:14" x14ac:dyDescent="0.25">
      <c r="A596" s="6" t="str">
        <v>EED116563</v>
      </c>
      <c r="B596" s="7">
        <v>45834</v>
      </c>
      <c r="C596" s="6">
        <v>106305</v>
      </c>
      <c r="D596" s="6">
        <f>_xlfn.XLOOKUP(C596,MasterSheet!G:G,MasterSheet!E:E)</f>
        <v>66</v>
      </c>
      <c r="E596" s="55">
        <f>SUMIFS(MasterSheet!I:I, MasterSheet!B:B, A596, MasterSheet!D:D, B596, MasterSheet!G:G, C596)</f>
        <v>1</v>
      </c>
      <c r="F596" s="55">
        <f t="shared" si="27"/>
        <v>66</v>
      </c>
      <c r="G596" s="62">
        <f>SUMIFS(MasterSheet!J:J, MasterSheet!B:B, A596, MasterSheet!D:D, B596, MasterSheet!G:G, C596)</f>
        <v>1</v>
      </c>
      <c r="H596" s="62">
        <f t="shared" si="28"/>
        <v>66</v>
      </c>
      <c r="I596" s="64">
        <f>SUMIFS(MasterSheet!K:K, MasterSheet!B:B, A596, MasterSheet!D:D, B596, MasterSheet!G:G, C596)</f>
        <v>0</v>
      </c>
      <c r="J596" s="64">
        <f t="shared" si="29"/>
        <v>0</v>
      </c>
      <c r="K596" s="6" t="str">
        <f>VLOOKUP(C596,MasterSheet!G:T,14,)</f>
        <v>BioLegend</v>
      </c>
      <c r="L596" s="6" t="str">
        <f>VLOOKUP(K596,Sheet1!A:C,3,)</f>
        <v>DOLLAR</v>
      </c>
      <c r="M596" s="6" t="str" cm="1">
        <f t="array" ref="M596">_xlfn.TEXTJOIN(", ", TRUE,
   _xlfn._xlws.FILTER(MasterSheet!O:O,
      (MasterSheet!B:B=A596) *
      (MasterSheet!D:D=B596) *
      (MasterSheet!G:G=C596) *
      (MasterSheet!J:J&gt;0)
   )
)</f>
        <v>ILS</v>
      </c>
      <c r="N596" s="6"/>
    </row>
    <row r="597" spans="1:14" x14ac:dyDescent="0.25">
      <c r="A597" s="6" t="str">
        <v>EED116563</v>
      </c>
      <c r="B597" s="7">
        <v>45834</v>
      </c>
      <c r="C597" s="6">
        <v>107628</v>
      </c>
      <c r="D597" s="6">
        <f>_xlfn.XLOOKUP(C597,MasterSheet!G:G,MasterSheet!E:E)</f>
        <v>175.2</v>
      </c>
      <c r="E597" s="55">
        <f>SUMIFS(MasterSheet!I:I, MasterSheet!B:B, A597, MasterSheet!D:D, B597, MasterSheet!G:G, C597)</f>
        <v>1</v>
      </c>
      <c r="F597" s="55">
        <f t="shared" si="27"/>
        <v>175.2</v>
      </c>
      <c r="G597" s="62">
        <f>SUMIFS(MasterSheet!J:J, MasterSheet!B:B, A597, MasterSheet!D:D, B597, MasterSheet!G:G, C597)</f>
        <v>1</v>
      </c>
      <c r="H597" s="62">
        <f t="shared" si="28"/>
        <v>175.2</v>
      </c>
      <c r="I597" s="64">
        <f>SUMIFS(MasterSheet!K:K, MasterSheet!B:B, A597, MasterSheet!D:D, B597, MasterSheet!G:G, C597)</f>
        <v>0</v>
      </c>
      <c r="J597" s="64">
        <f t="shared" si="29"/>
        <v>0</v>
      </c>
      <c r="K597" s="6" t="str">
        <f>VLOOKUP(C597,MasterSheet!G:T,14,)</f>
        <v>BioLegend</v>
      </c>
      <c r="L597" s="6" t="str">
        <f>VLOOKUP(K597,Sheet1!A:C,3,)</f>
        <v>DOLLAR</v>
      </c>
      <c r="M597" s="6" t="str" cm="1">
        <f t="array" ref="M597">_xlfn.TEXTJOIN(", ", TRUE,
   _xlfn._xlws.FILTER(MasterSheet!O:O,
      (MasterSheet!B:B=A597) *
      (MasterSheet!D:D=B597) *
      (MasterSheet!G:G=C597) *
      (MasterSheet!J:J&gt;0)
   )
)</f>
        <v>NIRRCH</v>
      </c>
      <c r="N597" s="6"/>
    </row>
    <row r="598" spans="1:14" x14ac:dyDescent="0.25">
      <c r="A598" s="6" t="str">
        <v>EED116563</v>
      </c>
      <c r="B598" s="7">
        <v>45834</v>
      </c>
      <c r="C598" s="6">
        <v>108111</v>
      </c>
      <c r="D598" s="6">
        <f>_xlfn.XLOOKUP(C598,MasterSheet!G:G,MasterSheet!E:E)</f>
        <v>49.8</v>
      </c>
      <c r="E598" s="55">
        <f>SUMIFS(MasterSheet!I:I, MasterSheet!B:B, A598, MasterSheet!D:D, B598, MasterSheet!G:G, C598)</f>
        <v>1</v>
      </c>
      <c r="F598" s="55">
        <f t="shared" si="27"/>
        <v>49.8</v>
      </c>
      <c r="G598" s="62">
        <f>SUMIFS(MasterSheet!J:J, MasterSheet!B:B, A598, MasterSheet!D:D, B598, MasterSheet!G:G, C598)</f>
        <v>1</v>
      </c>
      <c r="H598" s="62">
        <f t="shared" si="28"/>
        <v>49.8</v>
      </c>
      <c r="I598" s="64">
        <f>SUMIFS(MasterSheet!K:K, MasterSheet!B:B, A598, MasterSheet!D:D, B598, MasterSheet!G:G, C598)</f>
        <v>0</v>
      </c>
      <c r="J598" s="64">
        <f t="shared" si="29"/>
        <v>0</v>
      </c>
      <c r="K598" s="6" t="str">
        <f>VLOOKUP(C598,MasterSheet!G:T,14,)</f>
        <v>BioLegend</v>
      </c>
      <c r="L598" s="6" t="str">
        <f>VLOOKUP(K598,Sheet1!A:C,3,)</f>
        <v>DOLLAR</v>
      </c>
      <c r="M598" s="6" t="str" cm="1">
        <f t="array" ref="M598">_xlfn.TEXTJOIN(", ", TRUE,
   _xlfn._xlws.FILTER(MasterSheet!O:O,
      (MasterSheet!B:B=A598) *
      (MasterSheet!D:D=B598) *
      (MasterSheet!G:G=C598) *
      (MasterSheet!J:J&gt;0)
   )
)</f>
        <v>BIO SOLUTION</v>
      </c>
      <c r="N598" s="6"/>
    </row>
    <row r="599" spans="1:14" x14ac:dyDescent="0.25">
      <c r="A599" s="6" t="str">
        <v>EED116563</v>
      </c>
      <c r="B599" s="7">
        <v>45834</v>
      </c>
      <c r="C599" s="6">
        <v>115533</v>
      </c>
      <c r="D599" s="6">
        <f>_xlfn.XLOOKUP(C599,MasterSheet!G:G,MasterSheet!E:E)</f>
        <v>53.4</v>
      </c>
      <c r="E599" s="55">
        <f>SUMIFS(MasterSheet!I:I, MasterSheet!B:B, A599, MasterSheet!D:D, B599, MasterSheet!G:G, C599)</f>
        <v>1</v>
      </c>
      <c r="F599" s="55">
        <f t="shared" si="27"/>
        <v>53.4</v>
      </c>
      <c r="G599" s="62">
        <f>SUMIFS(MasterSheet!J:J, MasterSheet!B:B, A599, MasterSheet!D:D, B599, MasterSheet!G:G, C599)</f>
        <v>1</v>
      </c>
      <c r="H599" s="62">
        <f t="shared" si="28"/>
        <v>53.4</v>
      </c>
      <c r="I599" s="64">
        <f>SUMIFS(MasterSheet!K:K, MasterSheet!B:B, A599, MasterSheet!D:D, B599, MasterSheet!G:G, C599)</f>
        <v>0</v>
      </c>
      <c r="J599" s="64">
        <f t="shared" si="29"/>
        <v>0</v>
      </c>
      <c r="K599" s="6" t="str">
        <f>VLOOKUP(C599,MasterSheet!G:T,14,)</f>
        <v>BioLegend</v>
      </c>
      <c r="L599" s="6" t="str">
        <f>VLOOKUP(K599,Sheet1!A:C,3,)</f>
        <v>DOLLAR</v>
      </c>
      <c r="M599" s="6" t="str" cm="1">
        <f t="array" ref="M599">_xlfn.TEXTJOIN(", ", TRUE,
   _xlfn._xlws.FILTER(MasterSheet!O:O,
      (MasterSheet!B:B=A599) *
      (MasterSheet!D:D=B599) *
      (MasterSheet!G:G=C599) *
      (MasterSheet!J:J&gt;0)
   )
)</f>
        <v>M BIOTECH</v>
      </c>
      <c r="N599" s="6"/>
    </row>
    <row r="600" spans="1:14" x14ac:dyDescent="0.25">
      <c r="A600" s="6" t="str">
        <v>EED116563</v>
      </c>
      <c r="B600" s="7">
        <v>45834</v>
      </c>
      <c r="C600" s="6">
        <v>117339</v>
      </c>
      <c r="D600" s="6">
        <f>_xlfn.XLOOKUP(C600,MasterSheet!G:G,MasterSheet!E:E)</f>
        <v>219</v>
      </c>
      <c r="E600" s="55">
        <f>SUMIFS(MasterSheet!I:I, MasterSheet!B:B, A600, MasterSheet!D:D, B600, MasterSheet!G:G, C600)</f>
        <v>1</v>
      </c>
      <c r="F600" s="55">
        <f t="shared" si="27"/>
        <v>219</v>
      </c>
      <c r="G600" s="62">
        <f>SUMIFS(MasterSheet!J:J, MasterSheet!B:B, A600, MasterSheet!D:D, B600, MasterSheet!G:G, C600)</f>
        <v>1</v>
      </c>
      <c r="H600" s="62">
        <f t="shared" si="28"/>
        <v>219</v>
      </c>
      <c r="I600" s="64">
        <f>SUMIFS(MasterSheet!K:K, MasterSheet!B:B, A600, MasterSheet!D:D, B600, MasterSheet!G:G, C600)</f>
        <v>0</v>
      </c>
      <c r="J600" s="64">
        <f t="shared" si="29"/>
        <v>0</v>
      </c>
      <c r="K600" s="6" t="str">
        <f>VLOOKUP(C600,MasterSheet!G:T,14,)</f>
        <v>BioLegend</v>
      </c>
      <c r="L600" s="6" t="str">
        <f>VLOOKUP(K600,Sheet1!A:C,3,)</f>
        <v>DOLLAR</v>
      </c>
      <c r="M600" s="6" t="str" cm="1">
        <f t="array" ref="M600">_xlfn.TEXTJOIN(", ", TRUE,
   _xlfn._xlws.FILTER(MasterSheet!O:O,
      (MasterSheet!B:B=A600) *
      (MasterSheet!D:D=B600) *
      (MasterSheet!G:G=C600) *
      (MasterSheet!J:J&gt;0)
   )
)</f>
        <v>ILS</v>
      </c>
      <c r="N600" s="6"/>
    </row>
    <row r="601" spans="1:14" x14ac:dyDescent="0.25">
      <c r="A601" s="6" t="str">
        <v>EED116563</v>
      </c>
      <c r="B601" s="7">
        <v>45834</v>
      </c>
      <c r="C601" s="6">
        <v>119309</v>
      </c>
      <c r="D601" s="6">
        <f>_xlfn.XLOOKUP(C601,MasterSheet!G:G,MasterSheet!E:E)</f>
        <v>57</v>
      </c>
      <c r="E601" s="55">
        <f>SUMIFS(MasterSheet!I:I, MasterSheet!B:B, A601, MasterSheet!D:D, B601, MasterSheet!G:G, C601)</f>
        <v>1</v>
      </c>
      <c r="F601" s="55">
        <f t="shared" si="27"/>
        <v>57</v>
      </c>
      <c r="G601" s="62">
        <f>SUMIFS(MasterSheet!J:J, MasterSheet!B:B, A601, MasterSheet!D:D, B601, MasterSheet!G:G, C601)</f>
        <v>1</v>
      </c>
      <c r="H601" s="62">
        <f t="shared" si="28"/>
        <v>57</v>
      </c>
      <c r="I601" s="64">
        <f>SUMIFS(MasterSheet!K:K, MasterSheet!B:B, A601, MasterSheet!D:D, B601, MasterSheet!G:G, C601)</f>
        <v>0</v>
      </c>
      <c r="J601" s="64">
        <f t="shared" si="29"/>
        <v>0</v>
      </c>
      <c r="K601" s="6" t="str">
        <f>VLOOKUP(C601,MasterSheet!G:T,14,)</f>
        <v>BioLegend</v>
      </c>
      <c r="L601" s="6" t="str">
        <f>VLOOKUP(K601,Sheet1!A:C,3,)</f>
        <v>DOLLAR</v>
      </c>
      <c r="M601" s="6" t="str" cm="1">
        <f t="array" ref="M601">_xlfn.TEXTJOIN(", ", TRUE,
   _xlfn._xlws.FILTER(MasterSheet!O:O,
      (MasterSheet!B:B=A601) *
      (MasterSheet!D:D=B601) *
      (MasterSheet!G:G=C601) *
      (MasterSheet!J:J&gt;0)
   )
)</f>
        <v>BIO SOLUTION</v>
      </c>
      <c r="N601" s="6"/>
    </row>
    <row r="602" spans="1:14" x14ac:dyDescent="0.25">
      <c r="A602" s="6" t="str">
        <v>EED116563</v>
      </c>
      <c r="B602" s="7">
        <v>45834</v>
      </c>
      <c r="C602" s="6">
        <v>119715</v>
      </c>
      <c r="D602" s="6">
        <f>_xlfn.XLOOKUP(C602,MasterSheet!G:G,MasterSheet!E:E)</f>
        <v>74.400000000000006</v>
      </c>
      <c r="E602" s="55">
        <f>SUMIFS(MasterSheet!I:I, MasterSheet!B:B, A602, MasterSheet!D:D, B602, MasterSheet!G:G, C602)</f>
        <v>1</v>
      </c>
      <c r="F602" s="55">
        <f t="shared" si="27"/>
        <v>74.400000000000006</v>
      </c>
      <c r="G602" s="62">
        <f>SUMIFS(MasterSheet!J:J, MasterSheet!B:B, A602, MasterSheet!D:D, B602, MasterSheet!G:G, C602)</f>
        <v>1</v>
      </c>
      <c r="H602" s="62">
        <f t="shared" si="28"/>
        <v>74.400000000000006</v>
      </c>
      <c r="I602" s="64">
        <f>SUMIFS(MasterSheet!K:K, MasterSheet!B:B, A602, MasterSheet!D:D, B602, MasterSheet!G:G, C602)</f>
        <v>0</v>
      </c>
      <c r="J602" s="64">
        <f t="shared" si="29"/>
        <v>0</v>
      </c>
      <c r="K602" s="6" t="str">
        <f>VLOOKUP(C602,MasterSheet!G:T,14,)</f>
        <v>BioLegend</v>
      </c>
      <c r="L602" s="6" t="str">
        <f>VLOOKUP(K602,Sheet1!A:C,3,)</f>
        <v>DOLLAR</v>
      </c>
      <c r="M602" s="6" t="str" cm="1">
        <f t="array" ref="M602">_xlfn.TEXTJOIN(", ", TRUE,
   _xlfn._xlws.FILTER(MasterSheet!O:O,
      (MasterSheet!B:B=A602) *
      (MasterSheet!D:D=B602) *
      (MasterSheet!G:G=C602) *
      (MasterSheet!J:J&gt;0)
   )
)</f>
        <v>ILS</v>
      </c>
      <c r="N602" s="6"/>
    </row>
    <row r="603" spans="1:14" x14ac:dyDescent="0.25">
      <c r="A603" s="6" t="str">
        <v>EED116563</v>
      </c>
      <c r="B603" s="7">
        <v>45834</v>
      </c>
      <c r="C603" s="6">
        <v>123109</v>
      </c>
      <c r="D603" s="6">
        <f>_xlfn.XLOOKUP(C603,MasterSheet!G:G,MasterSheet!E:E)</f>
        <v>25.8</v>
      </c>
      <c r="E603" s="55">
        <f>SUMIFS(MasterSheet!I:I, MasterSheet!B:B, A603, MasterSheet!D:D, B603, MasterSheet!G:G, C603)</f>
        <v>1</v>
      </c>
      <c r="F603" s="55">
        <f t="shared" si="27"/>
        <v>25.8</v>
      </c>
      <c r="G603" s="62">
        <f>SUMIFS(MasterSheet!J:J, MasterSheet!B:B, A603, MasterSheet!D:D, B603, MasterSheet!G:G, C603)</f>
        <v>1</v>
      </c>
      <c r="H603" s="62">
        <f t="shared" si="28"/>
        <v>25.8</v>
      </c>
      <c r="I603" s="64">
        <f>SUMIFS(MasterSheet!K:K, MasterSheet!B:B, A603, MasterSheet!D:D, B603, MasterSheet!G:G, C603)</f>
        <v>0</v>
      </c>
      <c r="J603" s="64">
        <f t="shared" si="29"/>
        <v>0</v>
      </c>
      <c r="K603" s="6" t="str">
        <f>VLOOKUP(C603,MasterSheet!G:T,14,)</f>
        <v>BioLegend</v>
      </c>
      <c r="L603" s="6" t="str">
        <f>VLOOKUP(K603,Sheet1!A:C,3,)</f>
        <v>DOLLAR</v>
      </c>
      <c r="M603" s="6" t="str" cm="1">
        <f t="array" ref="M603">_xlfn.TEXTJOIN(", ", TRUE,
   _xlfn._xlws.FILTER(MasterSheet!O:O,
      (MasterSheet!B:B=A603) *
      (MasterSheet!D:D=B603) *
      (MasterSheet!G:G=C603) *
      (MasterSheet!J:J&gt;0)
   )
)</f>
        <v>ILS</v>
      </c>
      <c r="N603" s="6"/>
    </row>
    <row r="604" spans="1:14" x14ac:dyDescent="0.25">
      <c r="A604" s="6" t="str">
        <v>EED116563</v>
      </c>
      <c r="B604" s="7">
        <v>45834</v>
      </c>
      <c r="C604" s="6">
        <v>124225</v>
      </c>
      <c r="D604" s="6">
        <f>_xlfn.XLOOKUP(C604,MasterSheet!G:G,MasterSheet!E:E)</f>
        <v>88.2</v>
      </c>
      <c r="E604" s="55">
        <f>SUMIFS(MasterSheet!I:I, MasterSheet!B:B, A604, MasterSheet!D:D, B604, MasterSheet!G:G, C604)</f>
        <v>1</v>
      </c>
      <c r="F604" s="55">
        <f t="shared" si="27"/>
        <v>88.2</v>
      </c>
      <c r="G604" s="62">
        <f>SUMIFS(MasterSheet!J:J, MasterSheet!B:B, A604, MasterSheet!D:D, B604, MasterSheet!G:G, C604)</f>
        <v>1</v>
      </c>
      <c r="H604" s="62">
        <f t="shared" si="28"/>
        <v>88.2</v>
      </c>
      <c r="I604" s="64">
        <f>SUMIFS(MasterSheet!K:K, MasterSheet!B:B, A604, MasterSheet!D:D, B604, MasterSheet!G:G, C604)</f>
        <v>0</v>
      </c>
      <c r="J604" s="64">
        <f t="shared" si="29"/>
        <v>0</v>
      </c>
      <c r="K604" s="6" t="str">
        <f>VLOOKUP(C604,MasterSheet!G:T,14,)</f>
        <v>BioLegend</v>
      </c>
      <c r="L604" s="6" t="str">
        <f>VLOOKUP(K604,Sheet1!A:C,3,)</f>
        <v>DOLLAR</v>
      </c>
      <c r="M604" s="6" t="str" cm="1">
        <f t="array" ref="M604">_xlfn.TEXTJOIN(", ", TRUE,
   _xlfn._xlws.FILTER(MasterSheet!O:O,
      (MasterSheet!B:B=A604) *
      (MasterSheet!D:D=B604) *
      (MasterSheet!G:G=C604) *
      (MasterSheet!J:J&gt;0)
   )
)</f>
        <v>ILS</v>
      </c>
      <c r="N604" s="6"/>
    </row>
    <row r="605" spans="1:14" x14ac:dyDescent="0.25">
      <c r="A605" s="6" t="str">
        <v>EED116563</v>
      </c>
      <c r="B605" s="7">
        <v>45834</v>
      </c>
      <c r="C605" s="6">
        <v>127617</v>
      </c>
      <c r="D605" s="6">
        <f>_xlfn.XLOOKUP(C605,MasterSheet!G:G,MasterSheet!E:E)</f>
        <v>59.4</v>
      </c>
      <c r="E605" s="55">
        <f>SUMIFS(MasterSheet!I:I, MasterSheet!B:B, A605, MasterSheet!D:D, B605, MasterSheet!G:G, C605)</f>
        <v>1</v>
      </c>
      <c r="F605" s="55">
        <f t="shared" si="27"/>
        <v>59.4</v>
      </c>
      <c r="G605" s="62">
        <f>SUMIFS(MasterSheet!J:J, MasterSheet!B:B, A605, MasterSheet!D:D, B605, MasterSheet!G:G, C605)</f>
        <v>1</v>
      </c>
      <c r="H605" s="62">
        <f t="shared" si="28"/>
        <v>59.4</v>
      </c>
      <c r="I605" s="64">
        <f>SUMIFS(MasterSheet!K:K, MasterSheet!B:B, A605, MasterSheet!D:D, B605, MasterSheet!G:G, C605)</f>
        <v>0</v>
      </c>
      <c r="J605" s="64">
        <f t="shared" si="29"/>
        <v>0</v>
      </c>
      <c r="K605" s="6" t="str">
        <f>VLOOKUP(C605,MasterSheet!G:T,14,)</f>
        <v>BioLegend</v>
      </c>
      <c r="L605" s="6" t="str">
        <f>VLOOKUP(K605,Sheet1!A:C,3,)</f>
        <v>DOLLAR</v>
      </c>
      <c r="M605" s="6" t="str" cm="1">
        <f t="array" ref="M605">_xlfn.TEXTJOIN(", ", TRUE,
   _xlfn._xlws.FILTER(MasterSheet!O:O,
      (MasterSheet!B:B=A605) *
      (MasterSheet!D:D=B605) *
      (MasterSheet!G:G=C605) *
      (MasterSheet!J:J&gt;0)
   )
)</f>
        <v>ILS</v>
      </c>
      <c r="N605" s="6"/>
    </row>
    <row r="606" spans="1:14" x14ac:dyDescent="0.25">
      <c r="A606" s="6" t="str">
        <v>EED116563</v>
      </c>
      <c r="B606" s="7">
        <v>45834</v>
      </c>
      <c r="C606" s="6">
        <v>127624</v>
      </c>
      <c r="D606" s="6">
        <f>_xlfn.XLOOKUP(C606,MasterSheet!G:G,MasterSheet!E:E)</f>
        <v>181.8</v>
      </c>
      <c r="E606" s="55">
        <f>SUMIFS(MasterSheet!I:I, MasterSheet!B:B, A606, MasterSheet!D:D, B606, MasterSheet!G:G, C606)</f>
        <v>1</v>
      </c>
      <c r="F606" s="55">
        <f t="shared" si="27"/>
        <v>181.8</v>
      </c>
      <c r="G606" s="62">
        <f>SUMIFS(MasterSheet!J:J, MasterSheet!B:B, A606, MasterSheet!D:D, B606, MasterSheet!G:G, C606)</f>
        <v>1</v>
      </c>
      <c r="H606" s="62">
        <f t="shared" si="28"/>
        <v>181.8</v>
      </c>
      <c r="I606" s="64">
        <f>SUMIFS(MasterSheet!K:K, MasterSheet!B:B, A606, MasterSheet!D:D, B606, MasterSheet!G:G, C606)</f>
        <v>0</v>
      </c>
      <c r="J606" s="64">
        <f t="shared" si="29"/>
        <v>0</v>
      </c>
      <c r="K606" s="6" t="str">
        <f>VLOOKUP(C606,MasterSheet!G:T,14,)</f>
        <v>BioLegend</v>
      </c>
      <c r="L606" s="6" t="str">
        <f>VLOOKUP(K606,Sheet1!A:C,3,)</f>
        <v>DOLLAR</v>
      </c>
      <c r="M606" s="6" t="str" cm="1">
        <f t="array" ref="M606">_xlfn.TEXTJOIN(", ", TRUE,
   _xlfn._xlws.FILTER(MasterSheet!O:O,
      (MasterSheet!B:B=A606) *
      (MasterSheet!D:D=B606) *
      (MasterSheet!G:G=C606) *
      (MasterSheet!J:J&gt;0)
   )
)</f>
        <v>NIRRCH</v>
      </c>
      <c r="N606" s="6"/>
    </row>
    <row r="607" spans="1:14" x14ac:dyDescent="0.25">
      <c r="A607" s="6" t="str">
        <v>EED116563</v>
      </c>
      <c r="B607" s="7">
        <v>45834</v>
      </c>
      <c r="C607" s="6">
        <v>128011</v>
      </c>
      <c r="D607" s="6">
        <f>_xlfn.XLOOKUP(C607,MasterSheet!G:G,MasterSheet!E:E)</f>
        <v>84.6</v>
      </c>
      <c r="E607" s="55">
        <f>SUMIFS(MasterSheet!I:I, MasterSheet!B:B, A607, MasterSheet!D:D, B607, MasterSheet!G:G, C607)</f>
        <v>1</v>
      </c>
      <c r="F607" s="55">
        <f t="shared" si="27"/>
        <v>84.6</v>
      </c>
      <c r="G607" s="62">
        <f>SUMIFS(MasterSheet!J:J, MasterSheet!B:B, A607, MasterSheet!D:D, B607, MasterSheet!G:G, C607)</f>
        <v>1</v>
      </c>
      <c r="H607" s="62">
        <f t="shared" si="28"/>
        <v>84.6</v>
      </c>
      <c r="I607" s="64">
        <f>SUMIFS(MasterSheet!K:K, MasterSheet!B:B, A607, MasterSheet!D:D, B607, MasterSheet!G:G, C607)</f>
        <v>0</v>
      </c>
      <c r="J607" s="64">
        <f t="shared" si="29"/>
        <v>0</v>
      </c>
      <c r="K607" s="6" t="str">
        <f>VLOOKUP(C607,MasterSheet!G:T,14,)</f>
        <v>BioLegend</v>
      </c>
      <c r="L607" s="6" t="str">
        <f>VLOOKUP(K607,Sheet1!A:C,3,)</f>
        <v>DOLLAR</v>
      </c>
      <c r="M607" s="6" t="str" cm="1">
        <f t="array" ref="M607">_xlfn.TEXTJOIN(", ", TRUE,
   _xlfn._xlws.FILTER(MasterSheet!O:O,
      (MasterSheet!B:B=A607) *
      (MasterSheet!D:D=B607) *
      (MasterSheet!G:G=C607) *
      (MasterSheet!J:J&gt;0)
   )
)</f>
        <v>BIO SOLUTION</v>
      </c>
      <c r="N607" s="6"/>
    </row>
    <row r="608" spans="1:14" x14ac:dyDescent="0.25">
      <c r="A608" s="6" t="str">
        <v>EED116563</v>
      </c>
      <c r="B608" s="7">
        <v>45834</v>
      </c>
      <c r="C608" s="6">
        <v>128025</v>
      </c>
      <c r="D608" s="6">
        <f>_xlfn.XLOOKUP(C608,MasterSheet!G:G,MasterSheet!E:E)</f>
        <v>77.400000000000006</v>
      </c>
      <c r="E608" s="55">
        <f>SUMIFS(MasterSheet!I:I, MasterSheet!B:B, A608, MasterSheet!D:D, B608, MasterSheet!G:G, C608)</f>
        <v>1</v>
      </c>
      <c r="F608" s="55">
        <f t="shared" si="27"/>
        <v>77.400000000000006</v>
      </c>
      <c r="G608" s="62">
        <f>SUMIFS(MasterSheet!J:J, MasterSheet!B:B, A608, MasterSheet!D:D, B608, MasterSheet!G:G, C608)</f>
        <v>1</v>
      </c>
      <c r="H608" s="62">
        <f t="shared" si="28"/>
        <v>77.400000000000006</v>
      </c>
      <c r="I608" s="64">
        <f>SUMIFS(MasterSheet!K:K, MasterSheet!B:B, A608, MasterSheet!D:D, B608, MasterSheet!G:G, C608)</f>
        <v>0</v>
      </c>
      <c r="J608" s="64">
        <f t="shared" si="29"/>
        <v>0</v>
      </c>
      <c r="K608" s="6" t="str">
        <f>VLOOKUP(C608,MasterSheet!G:T,14,)</f>
        <v>BioLegend</v>
      </c>
      <c r="L608" s="6" t="str">
        <f>VLOOKUP(K608,Sheet1!A:C,3,)</f>
        <v>DOLLAR</v>
      </c>
      <c r="M608" s="6" t="str" cm="1">
        <f t="array" ref="M608">_xlfn.TEXTJOIN(", ", TRUE,
   _xlfn._xlws.FILTER(MasterSheet!O:O,
      (MasterSheet!B:B=A608) *
      (MasterSheet!D:D=B608) *
      (MasterSheet!G:G=C608) *
      (MasterSheet!J:J&gt;0)
   )
)</f>
        <v>ILS</v>
      </c>
      <c r="N608" s="6"/>
    </row>
    <row r="609" spans="1:14" x14ac:dyDescent="0.25">
      <c r="A609" s="6" t="str">
        <v>EED116563</v>
      </c>
      <c r="B609" s="7">
        <v>45834</v>
      </c>
      <c r="C609" s="6">
        <v>128032</v>
      </c>
      <c r="D609" s="6">
        <f>_xlfn.XLOOKUP(C609,MasterSheet!G:G,MasterSheet!E:E)</f>
        <v>297</v>
      </c>
      <c r="E609" s="55">
        <f>SUMIFS(MasterSheet!I:I, MasterSheet!B:B, A609, MasterSheet!D:D, B609, MasterSheet!G:G, C609)</f>
        <v>1</v>
      </c>
      <c r="F609" s="55">
        <f t="shared" si="27"/>
        <v>297</v>
      </c>
      <c r="G609" s="62">
        <f>SUMIFS(MasterSheet!J:J, MasterSheet!B:B, A609, MasterSheet!D:D, B609, MasterSheet!G:G, C609)</f>
        <v>1</v>
      </c>
      <c r="H609" s="62">
        <f t="shared" si="28"/>
        <v>297</v>
      </c>
      <c r="I609" s="64">
        <f>SUMIFS(MasterSheet!K:K, MasterSheet!B:B, A609, MasterSheet!D:D, B609, MasterSheet!G:G, C609)</f>
        <v>0</v>
      </c>
      <c r="J609" s="64">
        <f t="shared" si="29"/>
        <v>0</v>
      </c>
      <c r="K609" s="6" t="str">
        <f>VLOOKUP(C609,MasterSheet!G:T,14,)</f>
        <v>BioLegend</v>
      </c>
      <c r="L609" s="6" t="str">
        <f>VLOOKUP(K609,Sheet1!A:C,3,)</f>
        <v>DOLLAR</v>
      </c>
      <c r="M609" s="6" t="str" cm="1">
        <f t="array" ref="M609">_xlfn.TEXTJOIN(", ", TRUE,
   _xlfn._xlws.FILTER(MasterSheet!O:O,
      (MasterSheet!B:B=A609) *
      (MasterSheet!D:D=B609) *
      (MasterSheet!G:G=C609) *
      (MasterSheet!J:J&gt;0)
   )
)</f>
        <v>NIRRCH</v>
      </c>
      <c r="N609" s="6"/>
    </row>
    <row r="610" spans="1:14" x14ac:dyDescent="0.25">
      <c r="A610" s="6" t="str">
        <v>EED116563</v>
      </c>
      <c r="B610" s="7">
        <v>45834</v>
      </c>
      <c r="C610" s="6">
        <v>135505</v>
      </c>
      <c r="D610" s="6">
        <f>_xlfn.XLOOKUP(C610,MasterSheet!G:G,MasterSheet!E:E)</f>
        <v>70.2</v>
      </c>
      <c r="E610" s="55">
        <f>SUMIFS(MasterSheet!I:I, MasterSheet!B:B, A610, MasterSheet!D:D, B610, MasterSheet!G:G, C610)</f>
        <v>1</v>
      </c>
      <c r="F610" s="55">
        <f t="shared" si="27"/>
        <v>70.2</v>
      </c>
      <c r="G610" s="62">
        <f>SUMIFS(MasterSheet!J:J, MasterSheet!B:B, A610, MasterSheet!D:D, B610, MasterSheet!G:G, C610)</f>
        <v>1</v>
      </c>
      <c r="H610" s="62">
        <f t="shared" si="28"/>
        <v>70.2</v>
      </c>
      <c r="I610" s="64">
        <f>SUMIFS(MasterSheet!K:K, MasterSheet!B:B, A610, MasterSheet!D:D, B610, MasterSheet!G:G, C610)</f>
        <v>0</v>
      </c>
      <c r="J610" s="64">
        <f t="shared" si="29"/>
        <v>0</v>
      </c>
      <c r="K610" s="6" t="str">
        <f>VLOOKUP(C610,MasterSheet!G:T,14,)</f>
        <v>BioLegend</v>
      </c>
      <c r="L610" s="6" t="str">
        <f>VLOOKUP(K610,Sheet1!A:C,3,)</f>
        <v>DOLLAR</v>
      </c>
      <c r="M610" s="6" t="str" cm="1">
        <f t="array" ref="M610">_xlfn.TEXTJOIN(", ", TRUE,
   _xlfn._xlws.FILTER(MasterSheet!O:O,
      (MasterSheet!B:B=A610) *
      (MasterSheet!D:D=B610) *
      (MasterSheet!G:G=C610) *
      (MasterSheet!J:J&gt;0)
   )
)</f>
        <v>BIO SOLUTION</v>
      </c>
      <c r="N610" s="6"/>
    </row>
    <row r="611" spans="1:14" x14ac:dyDescent="0.25">
      <c r="A611" s="6" t="str">
        <v>EED116563</v>
      </c>
      <c r="B611" s="7">
        <v>45834</v>
      </c>
      <c r="C611" s="6">
        <v>137618</v>
      </c>
      <c r="D611" s="6">
        <f>_xlfn.XLOOKUP(C611,MasterSheet!G:G,MasterSheet!E:E)</f>
        <v>218.4</v>
      </c>
      <c r="E611" s="55">
        <f>SUMIFS(MasterSheet!I:I, MasterSheet!B:B, A611, MasterSheet!D:D, B611, MasterSheet!G:G, C611)</f>
        <v>1</v>
      </c>
      <c r="F611" s="55">
        <f t="shared" si="27"/>
        <v>218.4</v>
      </c>
      <c r="G611" s="62">
        <f>SUMIFS(MasterSheet!J:J, MasterSheet!B:B, A611, MasterSheet!D:D, B611, MasterSheet!G:G, C611)</f>
        <v>1</v>
      </c>
      <c r="H611" s="62">
        <f t="shared" si="28"/>
        <v>218.4</v>
      </c>
      <c r="I611" s="64">
        <f>SUMIFS(MasterSheet!K:K, MasterSheet!B:B, A611, MasterSheet!D:D, B611, MasterSheet!G:G, C611)</f>
        <v>0</v>
      </c>
      <c r="J611" s="64">
        <f t="shared" si="29"/>
        <v>0</v>
      </c>
      <c r="K611" s="6" t="str">
        <f>VLOOKUP(C611,MasterSheet!G:T,14,)</f>
        <v>BioLegend</v>
      </c>
      <c r="L611" s="6" t="str">
        <f>VLOOKUP(K611,Sheet1!A:C,3,)</f>
        <v>DOLLAR</v>
      </c>
      <c r="M611" s="6" t="str" cm="1">
        <f t="array" ref="M611">_xlfn.TEXTJOIN(", ", TRUE,
   _xlfn._xlws.FILTER(MasterSheet!O:O,
      (MasterSheet!B:B=A611) *
      (MasterSheet!D:D=B611) *
      (MasterSheet!G:G=C611) *
      (MasterSheet!J:J&gt;0)
   )
)</f>
        <v>NIRRCH</v>
      </c>
      <c r="N611" s="6"/>
    </row>
    <row r="612" spans="1:14" x14ac:dyDescent="0.25">
      <c r="A612" s="6" t="str">
        <v>EED116563</v>
      </c>
      <c r="B612" s="7">
        <v>45834</v>
      </c>
      <c r="C612" s="6">
        <v>138421</v>
      </c>
      <c r="D612" s="6">
        <f>_xlfn.XLOOKUP(C612,MasterSheet!G:G,MasterSheet!E:E)</f>
        <v>231.75</v>
      </c>
      <c r="E612" s="55">
        <f>SUMIFS(MasterSheet!I:I, MasterSheet!B:B, A612, MasterSheet!D:D, B612, MasterSheet!G:G, C612)</f>
        <v>1</v>
      </c>
      <c r="F612" s="55">
        <f t="shared" si="27"/>
        <v>231.75</v>
      </c>
      <c r="G612" s="62">
        <f>SUMIFS(MasterSheet!J:J, MasterSheet!B:B, A612, MasterSheet!D:D, B612, MasterSheet!G:G, C612)</f>
        <v>1</v>
      </c>
      <c r="H612" s="62">
        <f t="shared" si="28"/>
        <v>231.75</v>
      </c>
      <c r="I612" s="64">
        <f>SUMIFS(MasterSheet!K:K, MasterSheet!B:B, A612, MasterSheet!D:D, B612, MasterSheet!G:G, C612)</f>
        <v>0</v>
      </c>
      <c r="J612" s="64">
        <f t="shared" si="29"/>
        <v>0</v>
      </c>
      <c r="K612" s="6" t="str">
        <f>VLOOKUP(C612,MasterSheet!G:T,14,)</f>
        <v>BioLegend</v>
      </c>
      <c r="L612" s="6" t="str">
        <f>VLOOKUP(K612,Sheet1!A:C,3,)</f>
        <v>DOLLAR</v>
      </c>
      <c r="M612" s="6" t="str" cm="1">
        <f t="array" ref="M612">_xlfn.TEXTJOIN(", ", TRUE,
   _xlfn._xlws.FILTER(MasterSheet!O:O,
      (MasterSheet!B:B=A612) *
      (MasterSheet!D:D=B612) *
      (MasterSheet!G:G=C612) *
      (MasterSheet!J:J&gt;0)
   )
)</f>
        <v>BIO SOLUTION</v>
      </c>
      <c r="N612" s="6"/>
    </row>
    <row r="613" spans="1:14" x14ac:dyDescent="0.25">
      <c r="A613" s="6" t="str">
        <v>EED116563</v>
      </c>
      <c r="B613" s="7">
        <v>45834</v>
      </c>
      <c r="C613" s="6">
        <v>141611</v>
      </c>
      <c r="D613" s="6">
        <f>_xlfn.XLOOKUP(C613,MasterSheet!G:G,MasterSheet!E:E)</f>
        <v>77.400000000000006</v>
      </c>
      <c r="E613" s="55">
        <f>SUMIFS(MasterSheet!I:I, MasterSheet!B:B, A613, MasterSheet!D:D, B613, MasterSheet!G:G, C613)</f>
        <v>1</v>
      </c>
      <c r="F613" s="55">
        <f t="shared" si="27"/>
        <v>77.400000000000006</v>
      </c>
      <c r="G613" s="62">
        <f>SUMIFS(MasterSheet!J:J, MasterSheet!B:B, A613, MasterSheet!D:D, B613, MasterSheet!G:G, C613)</f>
        <v>1</v>
      </c>
      <c r="H613" s="62">
        <f t="shared" si="28"/>
        <v>77.400000000000006</v>
      </c>
      <c r="I613" s="64">
        <f>SUMIFS(MasterSheet!K:K, MasterSheet!B:B, A613, MasterSheet!D:D, B613, MasterSheet!G:G, C613)</f>
        <v>0</v>
      </c>
      <c r="J613" s="64">
        <f t="shared" si="29"/>
        <v>0</v>
      </c>
      <c r="K613" s="6" t="str">
        <f>VLOOKUP(C613,MasterSheet!G:T,14,)</f>
        <v>BioLegend</v>
      </c>
      <c r="L613" s="6" t="str">
        <f>VLOOKUP(K613,Sheet1!A:C,3,)</f>
        <v>DOLLAR</v>
      </c>
      <c r="M613" s="6" t="str" cm="1">
        <f t="array" ref="M613">_xlfn.TEXTJOIN(", ", TRUE,
   _xlfn._xlws.FILTER(MasterSheet!O:O,
      (MasterSheet!B:B=A613) *
      (MasterSheet!D:D=B613) *
      (MasterSheet!G:G=C613) *
      (MasterSheet!J:J&gt;0)
   )
)</f>
        <v>RCB</v>
      </c>
      <c r="N613" s="6"/>
    </row>
    <row r="614" spans="1:14" x14ac:dyDescent="0.25">
      <c r="A614" s="6" t="str">
        <v>EED116563</v>
      </c>
      <c r="B614" s="7">
        <v>45834</v>
      </c>
      <c r="C614" s="6">
        <v>141717</v>
      </c>
      <c r="D614" s="6">
        <f>_xlfn.XLOOKUP(C614,MasterSheet!G:G,MasterSheet!E:E)</f>
        <v>153</v>
      </c>
      <c r="E614" s="55">
        <f>SUMIFS(MasterSheet!I:I, MasterSheet!B:B, A614, MasterSheet!D:D, B614, MasterSheet!G:G, C614)</f>
        <v>1</v>
      </c>
      <c r="F614" s="55">
        <f t="shared" si="27"/>
        <v>153</v>
      </c>
      <c r="G614" s="62">
        <f>SUMIFS(MasterSheet!J:J, MasterSheet!B:B, A614, MasterSheet!D:D, B614, MasterSheet!G:G, C614)</f>
        <v>1</v>
      </c>
      <c r="H614" s="62">
        <f t="shared" si="28"/>
        <v>153</v>
      </c>
      <c r="I614" s="64">
        <f>SUMIFS(MasterSheet!K:K, MasterSheet!B:B, A614, MasterSheet!D:D, B614, MasterSheet!G:G, C614)</f>
        <v>0</v>
      </c>
      <c r="J614" s="64">
        <f t="shared" si="29"/>
        <v>0</v>
      </c>
      <c r="K614" s="6" t="str">
        <f>VLOOKUP(C614,MasterSheet!G:T,14,)</f>
        <v>BioLegend</v>
      </c>
      <c r="L614" s="6" t="str">
        <f>VLOOKUP(K614,Sheet1!A:C,3,)</f>
        <v>DOLLAR</v>
      </c>
      <c r="M614" s="6" t="str" cm="1">
        <f t="array" ref="M614">_xlfn.TEXTJOIN(", ", TRUE,
   _xlfn._xlws.FILTER(MasterSheet!O:O,
      (MasterSheet!B:B=A614) *
      (MasterSheet!D:D=B614) *
      (MasterSheet!G:G=C614) *
      (MasterSheet!J:J&gt;0)
   )
)</f>
        <v>ILS</v>
      </c>
      <c r="N614" s="6"/>
    </row>
    <row r="615" spans="1:14" x14ac:dyDescent="0.25">
      <c r="A615" s="6" t="str">
        <v>EED116563</v>
      </c>
      <c r="B615" s="7">
        <v>45834</v>
      </c>
      <c r="C615" s="6">
        <v>141720</v>
      </c>
      <c r="D615" s="6">
        <f>_xlfn.XLOOKUP(C615,MasterSheet!G:G,MasterSheet!E:E)</f>
        <v>214.8</v>
      </c>
      <c r="E615" s="55">
        <f>SUMIFS(MasterSheet!I:I, MasterSheet!B:B, A615, MasterSheet!D:D, B615, MasterSheet!G:G, C615)</f>
        <v>1</v>
      </c>
      <c r="F615" s="55">
        <f t="shared" si="27"/>
        <v>214.8</v>
      </c>
      <c r="G615" s="62">
        <f>SUMIFS(MasterSheet!J:J, MasterSheet!B:B, A615, MasterSheet!D:D, B615, MasterSheet!G:G, C615)</f>
        <v>1</v>
      </c>
      <c r="H615" s="62">
        <f t="shared" si="28"/>
        <v>214.8</v>
      </c>
      <c r="I615" s="64">
        <f>SUMIFS(MasterSheet!K:K, MasterSheet!B:B, A615, MasterSheet!D:D, B615, MasterSheet!G:G, C615)</f>
        <v>0</v>
      </c>
      <c r="J615" s="64">
        <f t="shared" si="29"/>
        <v>0</v>
      </c>
      <c r="K615" s="6" t="str">
        <f>VLOOKUP(C615,MasterSheet!G:T,14,)</f>
        <v>BioLegend</v>
      </c>
      <c r="L615" s="6" t="str">
        <f>VLOOKUP(K615,Sheet1!A:C,3,)</f>
        <v>DOLLAR</v>
      </c>
      <c r="M615" s="6" t="str" cm="1">
        <f t="array" ref="M615">_xlfn.TEXTJOIN(", ", TRUE,
   _xlfn._xlws.FILTER(MasterSheet!O:O,
      (MasterSheet!B:B=A615) *
      (MasterSheet!D:D=B615) *
      (MasterSheet!G:G=C615) *
      (MasterSheet!J:J&gt;0)
   )
)</f>
        <v>NIRRCH</v>
      </c>
      <c r="N615" s="6"/>
    </row>
    <row r="616" spans="1:14" x14ac:dyDescent="0.25">
      <c r="A616" s="6" t="str">
        <v>EED116563</v>
      </c>
      <c r="B616" s="7">
        <v>45834</v>
      </c>
      <c r="C616" s="6">
        <v>142503</v>
      </c>
      <c r="D616" s="6">
        <f>_xlfn.XLOOKUP(C616,MasterSheet!G:G,MasterSheet!E:E)</f>
        <v>81</v>
      </c>
      <c r="E616" s="55">
        <f>SUMIFS(MasterSheet!I:I, MasterSheet!B:B, A616, MasterSheet!D:D, B616, MasterSheet!G:G, C616)</f>
        <v>1</v>
      </c>
      <c r="F616" s="55">
        <f t="shared" si="27"/>
        <v>81</v>
      </c>
      <c r="G616" s="62">
        <f>SUMIFS(MasterSheet!J:J, MasterSheet!B:B, A616, MasterSheet!D:D, B616, MasterSheet!G:G, C616)</f>
        <v>1</v>
      </c>
      <c r="H616" s="62">
        <f t="shared" si="28"/>
        <v>81</v>
      </c>
      <c r="I616" s="64">
        <f>SUMIFS(MasterSheet!K:K, MasterSheet!B:B, A616, MasterSheet!D:D, B616, MasterSheet!G:G, C616)</f>
        <v>0</v>
      </c>
      <c r="J616" s="64">
        <f t="shared" si="29"/>
        <v>0</v>
      </c>
      <c r="K616" s="6" t="str">
        <f>VLOOKUP(C616,MasterSheet!G:T,14,)</f>
        <v>BioLegend</v>
      </c>
      <c r="L616" s="6" t="str">
        <f>VLOOKUP(K616,Sheet1!A:C,3,)</f>
        <v>DOLLAR</v>
      </c>
      <c r="M616" s="6" t="str" cm="1">
        <f t="array" ref="M616">_xlfn.TEXTJOIN(", ", TRUE,
   _xlfn._xlws.FILTER(MasterSheet!O:O,
      (MasterSheet!B:B=A616) *
      (MasterSheet!D:D=B616) *
      (MasterSheet!G:G=C616) *
      (MasterSheet!J:J&gt;0)
   )
)</f>
        <v>ILS</v>
      </c>
      <c r="N616" s="6"/>
    </row>
    <row r="617" spans="1:14" x14ac:dyDescent="0.25">
      <c r="A617" s="6" t="str">
        <v>EED116563</v>
      </c>
      <c r="B617" s="7">
        <v>45834</v>
      </c>
      <c r="C617" s="6">
        <v>143215</v>
      </c>
      <c r="D617" s="6">
        <f>_xlfn.XLOOKUP(C617,MasterSheet!G:G,MasterSheet!E:E)</f>
        <v>95.4</v>
      </c>
      <c r="E617" s="55">
        <f>SUMIFS(MasterSheet!I:I, MasterSheet!B:B, A617, MasterSheet!D:D, B617, MasterSheet!G:G, C617)</f>
        <v>1</v>
      </c>
      <c r="F617" s="55">
        <f t="shared" si="27"/>
        <v>95.4</v>
      </c>
      <c r="G617" s="62">
        <f>SUMIFS(MasterSheet!J:J, MasterSheet!B:B, A617, MasterSheet!D:D, B617, MasterSheet!G:G, C617)</f>
        <v>1</v>
      </c>
      <c r="H617" s="62">
        <f t="shared" si="28"/>
        <v>95.4</v>
      </c>
      <c r="I617" s="64">
        <f>SUMIFS(MasterSheet!K:K, MasterSheet!B:B, A617, MasterSheet!D:D, B617, MasterSheet!G:G, C617)</f>
        <v>0</v>
      </c>
      <c r="J617" s="64">
        <f t="shared" si="29"/>
        <v>0</v>
      </c>
      <c r="K617" s="6" t="str">
        <f>VLOOKUP(C617,MasterSheet!G:T,14,)</f>
        <v>BioLegend</v>
      </c>
      <c r="L617" s="6" t="str">
        <f>VLOOKUP(K617,Sheet1!A:C,3,)</f>
        <v>DOLLAR</v>
      </c>
      <c r="M617" s="6" t="str" cm="1">
        <f t="array" ref="M617">_xlfn.TEXTJOIN(", ", TRUE,
   _xlfn._xlws.FILTER(MasterSheet!O:O,
      (MasterSheet!B:B=A617) *
      (MasterSheet!D:D=B617) *
      (MasterSheet!G:G=C617) *
      (MasterSheet!J:J&gt;0)
   )
)</f>
        <v>AAIKA</v>
      </c>
      <c r="N617" s="6"/>
    </row>
    <row r="618" spans="1:14" x14ac:dyDescent="0.25">
      <c r="A618" s="6" t="str">
        <v>EED116563</v>
      </c>
      <c r="B618" s="7">
        <v>45834</v>
      </c>
      <c r="C618" s="6">
        <v>151003</v>
      </c>
      <c r="D618" s="6">
        <f>_xlfn.XLOOKUP(C618,MasterSheet!G:G,MasterSheet!E:E)</f>
        <v>95.4</v>
      </c>
      <c r="E618" s="55">
        <f>SUMIFS(MasterSheet!I:I, MasterSheet!B:B, A618, MasterSheet!D:D, B618, MasterSheet!G:G, C618)</f>
        <v>1</v>
      </c>
      <c r="F618" s="55">
        <f t="shared" si="27"/>
        <v>95.4</v>
      </c>
      <c r="G618" s="62">
        <f>SUMIFS(MasterSheet!J:J, MasterSheet!B:B, A618, MasterSheet!D:D, B618, MasterSheet!G:G, C618)</f>
        <v>1</v>
      </c>
      <c r="H618" s="62">
        <f t="shared" si="28"/>
        <v>95.4</v>
      </c>
      <c r="I618" s="64">
        <f>SUMIFS(MasterSheet!K:K, MasterSheet!B:B, A618, MasterSheet!D:D, B618, MasterSheet!G:G, C618)</f>
        <v>0</v>
      </c>
      <c r="J618" s="64">
        <f t="shared" si="29"/>
        <v>0</v>
      </c>
      <c r="K618" s="6" t="str">
        <f>VLOOKUP(C618,MasterSheet!G:T,14,)</f>
        <v>BioLegend</v>
      </c>
      <c r="L618" s="6" t="str">
        <f>VLOOKUP(K618,Sheet1!A:C,3,)</f>
        <v>DOLLAR</v>
      </c>
      <c r="M618" s="6" t="str" cm="1">
        <f t="array" ref="M618">_xlfn.TEXTJOIN(", ", TRUE,
   _xlfn._xlws.FILTER(MasterSheet!O:O,
      (MasterSheet!B:B=A618) *
      (MasterSheet!D:D=B618) *
      (MasterSheet!G:G=C618) *
      (MasterSheet!J:J&gt;0)
   )
)</f>
        <v>BIO SOLUTION</v>
      </c>
      <c r="N618" s="6"/>
    </row>
    <row r="619" spans="1:14" x14ac:dyDescent="0.25">
      <c r="A619" s="6" t="str">
        <v>EED116563</v>
      </c>
      <c r="B619" s="7">
        <v>45834</v>
      </c>
      <c r="C619" s="6">
        <v>152404</v>
      </c>
      <c r="D619" s="6">
        <f>_xlfn.XLOOKUP(C619,MasterSheet!G:G,MasterSheet!E:E)</f>
        <v>109.8</v>
      </c>
      <c r="E619" s="55">
        <f>SUMIFS(MasterSheet!I:I, MasterSheet!B:B, A619, MasterSheet!D:D, B619, MasterSheet!G:G, C619)</f>
        <v>1</v>
      </c>
      <c r="F619" s="55">
        <f t="shared" si="27"/>
        <v>109.8</v>
      </c>
      <c r="G619" s="62">
        <f>SUMIFS(MasterSheet!J:J, MasterSheet!B:B, A619, MasterSheet!D:D, B619, MasterSheet!G:G, C619)</f>
        <v>1</v>
      </c>
      <c r="H619" s="62">
        <f t="shared" si="28"/>
        <v>109.8</v>
      </c>
      <c r="I619" s="64">
        <f>SUMIFS(MasterSheet!K:K, MasterSheet!B:B, A619, MasterSheet!D:D, B619, MasterSheet!G:G, C619)</f>
        <v>0</v>
      </c>
      <c r="J619" s="64">
        <f t="shared" si="29"/>
        <v>0</v>
      </c>
      <c r="K619" s="6" t="str">
        <f>VLOOKUP(C619,MasterSheet!G:T,14,)</f>
        <v>BioLegend</v>
      </c>
      <c r="L619" s="6" t="str">
        <f>VLOOKUP(K619,Sheet1!A:C,3,)</f>
        <v>DOLLAR</v>
      </c>
      <c r="M619" s="6" t="str" cm="1">
        <f t="array" ref="M619">_xlfn.TEXTJOIN(", ", TRUE,
   _xlfn._xlws.FILTER(MasterSheet!O:O,
      (MasterSheet!B:B=A619) *
      (MasterSheet!D:D=B619) *
      (MasterSheet!G:G=C619) *
      (MasterSheet!J:J&gt;0)
   )
)</f>
        <v>M BIOTECH</v>
      </c>
      <c r="N619" s="6"/>
    </row>
    <row r="620" spans="1:14" x14ac:dyDescent="0.25">
      <c r="A620" s="6" t="str">
        <v>EED116563</v>
      </c>
      <c r="B620" s="7">
        <v>45834</v>
      </c>
      <c r="C620" s="6">
        <v>152421</v>
      </c>
      <c r="D620" s="6">
        <f>_xlfn.XLOOKUP(C620,MasterSheet!G:G,MasterSheet!E:E)</f>
        <v>191.25</v>
      </c>
      <c r="E620" s="55">
        <f>SUMIFS(MasterSheet!I:I, MasterSheet!B:B, A620, MasterSheet!D:D, B620, MasterSheet!G:G, C620)</f>
        <v>1</v>
      </c>
      <c r="F620" s="55">
        <f t="shared" si="27"/>
        <v>191.25</v>
      </c>
      <c r="G620" s="62">
        <f>SUMIFS(MasterSheet!J:J, MasterSheet!B:B, A620, MasterSheet!D:D, B620, MasterSheet!G:G, C620)</f>
        <v>1</v>
      </c>
      <c r="H620" s="62">
        <f t="shared" si="28"/>
        <v>191.25</v>
      </c>
      <c r="I620" s="64">
        <f>SUMIFS(MasterSheet!K:K, MasterSheet!B:B, A620, MasterSheet!D:D, B620, MasterSheet!G:G, C620)</f>
        <v>0</v>
      </c>
      <c r="J620" s="64">
        <f t="shared" si="29"/>
        <v>0</v>
      </c>
      <c r="K620" s="6" t="str">
        <f>VLOOKUP(C620,MasterSheet!G:T,14,)</f>
        <v>BioLegend</v>
      </c>
      <c r="L620" s="6" t="str">
        <f>VLOOKUP(K620,Sheet1!A:C,3,)</f>
        <v>DOLLAR</v>
      </c>
      <c r="M620" s="6" t="str" cm="1">
        <f t="array" ref="M620">_xlfn.TEXTJOIN(", ", TRUE,
   _xlfn._xlws.FILTER(MasterSheet!O:O,
      (MasterSheet!B:B=A620) *
      (MasterSheet!D:D=B620) *
      (MasterSheet!G:G=C620) *
      (MasterSheet!J:J&gt;0)
   )
)</f>
        <v>NIMR</v>
      </c>
      <c r="N620" s="6"/>
    </row>
    <row r="621" spans="1:14" x14ac:dyDescent="0.25">
      <c r="A621" s="6" t="str">
        <v>EED116563</v>
      </c>
      <c r="B621" s="7">
        <v>45834</v>
      </c>
      <c r="C621" s="6">
        <v>153404</v>
      </c>
      <c r="D621" s="6">
        <f>_xlfn.XLOOKUP(C621,MasterSheet!G:G,MasterSheet!E:E)</f>
        <v>402</v>
      </c>
      <c r="E621" s="55">
        <f>SUMIFS(MasterSheet!I:I, MasterSheet!B:B, A621, MasterSheet!D:D, B621, MasterSheet!G:G, C621)</f>
        <v>2</v>
      </c>
      <c r="F621" s="55">
        <f t="shared" si="27"/>
        <v>804</v>
      </c>
      <c r="G621" s="62">
        <f>SUMIFS(MasterSheet!J:J, MasterSheet!B:B, A621, MasterSheet!D:D, B621, MasterSheet!G:G, C621)</f>
        <v>2</v>
      </c>
      <c r="H621" s="62">
        <f t="shared" si="28"/>
        <v>804</v>
      </c>
      <c r="I621" s="64">
        <f>SUMIFS(MasterSheet!K:K, MasterSheet!B:B, A621, MasterSheet!D:D, B621, MasterSheet!G:G, C621)</f>
        <v>0</v>
      </c>
      <c r="J621" s="64">
        <f t="shared" si="29"/>
        <v>0</v>
      </c>
      <c r="K621" s="6" t="str">
        <f>VLOOKUP(C621,MasterSheet!G:T,14,)</f>
        <v>BioLegend</v>
      </c>
      <c r="L621" s="6" t="str">
        <f>VLOOKUP(K621,Sheet1!A:C,3,)</f>
        <v>DOLLAR</v>
      </c>
      <c r="M621" s="6" t="str" cm="1">
        <f t="array" ref="M621">_xlfn.TEXTJOIN(", ", TRUE,
   _xlfn._xlws.FILTER(MasterSheet!O:O,
      (MasterSheet!B:B=A621) *
      (MasterSheet!D:D=B621) *
      (MasterSheet!G:G=C621) *
      (MasterSheet!J:J&gt;0)
   )
)</f>
        <v>Aurigine Service</v>
      </c>
      <c r="N621" s="6"/>
    </row>
    <row r="622" spans="1:14" x14ac:dyDescent="0.25">
      <c r="A622" s="6" t="str">
        <v>EED116563</v>
      </c>
      <c r="B622" s="7">
        <v>45834</v>
      </c>
      <c r="C622" s="6">
        <v>156511</v>
      </c>
      <c r="D622" s="6">
        <f>_xlfn.XLOOKUP(C622,MasterSheet!G:G,MasterSheet!E:E)</f>
        <v>121.2</v>
      </c>
      <c r="E622" s="55">
        <f>SUMIFS(MasterSheet!I:I, MasterSheet!B:B, A622, MasterSheet!D:D, B622, MasterSheet!G:G, C622)</f>
        <v>2</v>
      </c>
      <c r="F622" s="55">
        <f t="shared" si="27"/>
        <v>242.4</v>
      </c>
      <c r="G622" s="62">
        <f>SUMIFS(MasterSheet!J:J, MasterSheet!B:B, A622, MasterSheet!D:D, B622, MasterSheet!G:G, C622)</f>
        <v>2</v>
      </c>
      <c r="H622" s="62">
        <f t="shared" si="28"/>
        <v>242.4</v>
      </c>
      <c r="I622" s="64">
        <f>SUMIFS(MasterSheet!K:K, MasterSheet!B:B, A622, MasterSheet!D:D, B622, MasterSheet!G:G, C622)</f>
        <v>0</v>
      </c>
      <c r="J622" s="64">
        <f t="shared" si="29"/>
        <v>0</v>
      </c>
      <c r="K622" s="6" t="str">
        <f>VLOOKUP(C622,MasterSheet!G:T,14,)</f>
        <v>BioLegend</v>
      </c>
      <c r="L622" s="6" t="str">
        <f>VLOOKUP(K622,Sheet1!A:C,3,)</f>
        <v>DOLLAR</v>
      </c>
      <c r="M622" s="6" t="str" cm="1">
        <f t="array" ref="M622">_xlfn.TEXTJOIN(", ", TRUE,
   _xlfn._xlws.FILTER(MasterSheet!O:O,
      (MasterSheet!B:B=A622) *
      (MasterSheet!D:D=B622) *
      (MasterSheet!G:G=C622) *
      (MasterSheet!J:J&gt;0)
   )
)</f>
        <v>NIMR</v>
      </c>
      <c r="N622" s="6"/>
    </row>
    <row r="623" spans="1:14" x14ac:dyDescent="0.25">
      <c r="A623" s="6" t="str">
        <v>EED116563</v>
      </c>
      <c r="B623" s="7">
        <v>45834</v>
      </c>
      <c r="C623" s="6">
        <v>158007</v>
      </c>
      <c r="D623" s="6">
        <f>_xlfn.XLOOKUP(C623,MasterSheet!G:G,MasterSheet!E:E)</f>
        <v>49.8</v>
      </c>
      <c r="E623" s="55">
        <f>SUMIFS(MasterSheet!I:I, MasterSheet!B:B, A623, MasterSheet!D:D, B623, MasterSheet!G:G, C623)</f>
        <v>1</v>
      </c>
      <c r="F623" s="55">
        <f t="shared" si="27"/>
        <v>49.8</v>
      </c>
      <c r="G623" s="62">
        <f>SUMIFS(MasterSheet!J:J, MasterSheet!B:B, A623, MasterSheet!D:D, B623, MasterSheet!G:G, C623)</f>
        <v>1</v>
      </c>
      <c r="H623" s="62">
        <f t="shared" si="28"/>
        <v>49.8</v>
      </c>
      <c r="I623" s="64">
        <f>SUMIFS(MasterSheet!K:K, MasterSheet!B:B, A623, MasterSheet!D:D, B623, MasterSheet!G:G, C623)</f>
        <v>0</v>
      </c>
      <c r="J623" s="64">
        <f t="shared" si="29"/>
        <v>0</v>
      </c>
      <c r="K623" s="6" t="str">
        <f>VLOOKUP(C623,MasterSheet!G:T,14,)</f>
        <v>BioLegend</v>
      </c>
      <c r="L623" s="6" t="str">
        <f>VLOOKUP(K623,Sheet1!A:C,3,)</f>
        <v>DOLLAR</v>
      </c>
      <c r="M623" s="6" t="str" cm="1">
        <f t="array" ref="M623">_xlfn.TEXTJOIN(", ", TRUE,
   _xlfn._xlws.FILTER(MasterSheet!O:O,
      (MasterSheet!B:B=A623) *
      (MasterSheet!D:D=B623) *
      (MasterSheet!G:G=C623) *
      (MasterSheet!J:J&gt;0)
   )
)</f>
        <v>ILS</v>
      </c>
      <c r="N623" s="6"/>
    </row>
    <row r="624" spans="1:14" x14ac:dyDescent="0.25">
      <c r="A624" s="6" t="str">
        <v>EED116563</v>
      </c>
      <c r="B624" s="7">
        <v>45834</v>
      </c>
      <c r="C624" s="6">
        <v>162905</v>
      </c>
      <c r="D624" s="6">
        <f>_xlfn.XLOOKUP(C624,MasterSheet!G:G,MasterSheet!E:E)</f>
        <v>95.4</v>
      </c>
      <c r="E624" s="55">
        <f>SUMIFS(MasterSheet!I:I, MasterSheet!B:B, A624, MasterSheet!D:D, B624, MasterSheet!G:G, C624)</f>
        <v>1</v>
      </c>
      <c r="F624" s="55">
        <f t="shared" si="27"/>
        <v>95.4</v>
      </c>
      <c r="G624" s="62">
        <f>SUMIFS(MasterSheet!J:J, MasterSheet!B:B, A624, MasterSheet!D:D, B624, MasterSheet!G:G, C624)</f>
        <v>1</v>
      </c>
      <c r="H624" s="62">
        <f t="shared" si="28"/>
        <v>95.4</v>
      </c>
      <c r="I624" s="64">
        <f>SUMIFS(MasterSheet!K:K, MasterSheet!B:B, A624, MasterSheet!D:D, B624, MasterSheet!G:G, C624)</f>
        <v>0</v>
      </c>
      <c r="J624" s="64">
        <f t="shared" si="29"/>
        <v>0</v>
      </c>
      <c r="K624" s="6" t="str">
        <f>VLOOKUP(C624,MasterSheet!G:T,14,)</f>
        <v>BioLegend</v>
      </c>
      <c r="L624" s="6" t="str">
        <f>VLOOKUP(K624,Sheet1!A:C,3,)</f>
        <v>DOLLAR</v>
      </c>
      <c r="M624" s="6" t="str" cm="1">
        <f t="array" ref="M624">_xlfn.TEXTJOIN(", ", TRUE,
   _xlfn._xlws.FILTER(MasterSheet!O:O,
      (MasterSheet!B:B=A624) *
      (MasterSheet!D:D=B624) *
      (MasterSheet!G:G=C624) *
      (MasterSheet!J:J&gt;0)
   )
)</f>
        <v>BIO SOLUTION</v>
      </c>
      <c r="N624" s="6"/>
    </row>
    <row r="625" spans="1:14" x14ac:dyDescent="0.25">
      <c r="A625" s="6" t="str">
        <v>EED116563</v>
      </c>
      <c r="B625" s="7">
        <v>45834</v>
      </c>
      <c r="C625" s="6">
        <v>165803</v>
      </c>
      <c r="D625" s="6">
        <f>_xlfn.XLOOKUP(C625,MasterSheet!G:G,MasterSheet!E:E)</f>
        <v>75</v>
      </c>
      <c r="E625" s="55">
        <f>SUMIFS(MasterSheet!I:I, MasterSheet!B:B, A625, MasterSheet!D:D, B625, MasterSheet!G:G, C625)</f>
        <v>1</v>
      </c>
      <c r="F625" s="55">
        <f t="shared" si="27"/>
        <v>75</v>
      </c>
      <c r="G625" s="62">
        <f>SUMIFS(MasterSheet!J:J, MasterSheet!B:B, A625, MasterSheet!D:D, B625, MasterSheet!G:G, C625)</f>
        <v>1</v>
      </c>
      <c r="H625" s="62">
        <f t="shared" si="28"/>
        <v>75</v>
      </c>
      <c r="I625" s="64">
        <f>SUMIFS(MasterSheet!K:K, MasterSheet!B:B, A625, MasterSheet!D:D, B625, MasterSheet!G:G, C625)</f>
        <v>0</v>
      </c>
      <c r="J625" s="64">
        <f t="shared" si="29"/>
        <v>0</v>
      </c>
      <c r="K625" s="6" t="str">
        <f>VLOOKUP(C625,MasterSheet!G:T,14,)</f>
        <v>BioLegend</v>
      </c>
      <c r="L625" s="6" t="str">
        <f>VLOOKUP(K625,Sheet1!A:C,3,)</f>
        <v>DOLLAR</v>
      </c>
      <c r="M625" s="6" t="str" cm="1">
        <f t="array" ref="M625">_xlfn.TEXTJOIN(", ", TRUE,
   _xlfn._xlws.FILTER(MasterSheet!O:O,
      (MasterSheet!B:B=A625) *
      (MasterSheet!D:D=B625) *
      (MasterSheet!G:G=C625) *
      (MasterSheet!J:J&gt;0)
   )
)</f>
        <v>ILS</v>
      </c>
      <c r="N625" s="6"/>
    </row>
    <row r="626" spans="1:14" x14ac:dyDescent="0.25">
      <c r="A626" s="6" t="str">
        <v>EED116563</v>
      </c>
      <c r="B626" s="7">
        <v>45834</v>
      </c>
      <c r="C626" s="6">
        <v>300456</v>
      </c>
      <c r="D626" s="6">
        <f>_xlfn.XLOOKUP(C626,MasterSheet!G:G,MasterSheet!E:E)</f>
        <v>62.4</v>
      </c>
      <c r="E626" s="55">
        <f>SUMIFS(MasterSheet!I:I, MasterSheet!B:B, A626, MasterSheet!D:D, B626, MasterSheet!G:G, C626)</f>
        <v>1</v>
      </c>
      <c r="F626" s="55">
        <f t="shared" si="27"/>
        <v>62.4</v>
      </c>
      <c r="G626" s="62">
        <f>SUMIFS(MasterSheet!J:J, MasterSheet!B:B, A626, MasterSheet!D:D, B626, MasterSheet!G:G, C626)</f>
        <v>1</v>
      </c>
      <c r="H626" s="62">
        <f t="shared" si="28"/>
        <v>62.4</v>
      </c>
      <c r="I626" s="64">
        <f>SUMIFS(MasterSheet!K:K, MasterSheet!B:B, A626, MasterSheet!D:D, B626, MasterSheet!G:G, C626)</f>
        <v>0</v>
      </c>
      <c r="J626" s="64">
        <f t="shared" si="29"/>
        <v>0</v>
      </c>
      <c r="K626" s="6" t="str">
        <f>VLOOKUP(C626,MasterSheet!G:T,14,)</f>
        <v>BioLegend</v>
      </c>
      <c r="L626" s="6" t="str">
        <f>VLOOKUP(K626,Sheet1!A:C,3,)</f>
        <v>DOLLAR</v>
      </c>
      <c r="M626" s="6" t="str" cm="1">
        <f t="array" ref="M626">_xlfn.TEXTJOIN(", ", TRUE,
   _xlfn._xlws.FILTER(MasterSheet!O:O,
      (MasterSheet!B:B=A626) *
      (MasterSheet!D:D=B626) *
      (MasterSheet!G:G=C626) *
      (MasterSheet!J:J&gt;0)
   )
)</f>
        <v>Lokesh EnterPrises</v>
      </c>
      <c r="N626" s="6"/>
    </row>
    <row r="627" spans="1:14" x14ac:dyDescent="0.25">
      <c r="A627" s="6" t="str">
        <v>EED116563</v>
      </c>
      <c r="B627" s="7">
        <v>45834</v>
      </c>
      <c r="C627" s="6">
        <v>301334</v>
      </c>
      <c r="D627" s="6">
        <f>_xlfn.XLOOKUP(C627,MasterSheet!G:G,MasterSheet!E:E)</f>
        <v>326.25</v>
      </c>
      <c r="E627" s="55">
        <f>SUMIFS(MasterSheet!I:I, MasterSheet!B:B, A627, MasterSheet!D:D, B627, MasterSheet!G:G, C627)</f>
        <v>2</v>
      </c>
      <c r="F627" s="55">
        <f t="shared" si="27"/>
        <v>652.5</v>
      </c>
      <c r="G627" s="62">
        <f>SUMIFS(MasterSheet!J:J, MasterSheet!B:B, A627, MasterSheet!D:D, B627, MasterSheet!G:G, C627)</f>
        <v>2</v>
      </c>
      <c r="H627" s="62">
        <f t="shared" si="28"/>
        <v>652.5</v>
      </c>
      <c r="I627" s="64">
        <f>SUMIFS(MasterSheet!K:K, MasterSheet!B:B, A627, MasterSheet!D:D, B627, MasterSheet!G:G, C627)</f>
        <v>0</v>
      </c>
      <c r="J627" s="64">
        <f t="shared" si="29"/>
        <v>0</v>
      </c>
      <c r="K627" s="6" t="str">
        <f>VLOOKUP(C627,MasterSheet!G:T,14,)</f>
        <v>BioLegend</v>
      </c>
      <c r="L627" s="6" t="str">
        <f>VLOOKUP(K627,Sheet1!A:C,3,)</f>
        <v>DOLLAR</v>
      </c>
      <c r="M627" s="6" t="str" cm="1">
        <f t="array" ref="M627">_xlfn.TEXTJOIN(", ", TRUE,
   _xlfn._xlws.FILTER(MasterSheet!O:O,
      (MasterSheet!B:B=A627) *
      (MasterSheet!D:D=B627) *
      (MasterSheet!G:G=C627) *
      (MasterSheet!J:J&gt;0)
   )
)</f>
        <v>BIO SOLUTION</v>
      </c>
      <c r="N627" s="6"/>
    </row>
    <row r="628" spans="1:14" x14ac:dyDescent="0.25">
      <c r="A628" s="6" t="str">
        <v>EED116563</v>
      </c>
      <c r="B628" s="7">
        <v>45834</v>
      </c>
      <c r="C628" s="6">
        <v>301808</v>
      </c>
      <c r="D628" s="6">
        <f>_xlfn.XLOOKUP(C628,MasterSheet!G:G,MasterSheet!E:E)</f>
        <v>94.5</v>
      </c>
      <c r="E628" s="55">
        <f>SUMIFS(MasterSheet!I:I, MasterSheet!B:B, A628, MasterSheet!D:D, B628, MasterSheet!G:G, C628)</f>
        <v>3</v>
      </c>
      <c r="F628" s="55">
        <f t="shared" si="27"/>
        <v>283.5</v>
      </c>
      <c r="G628" s="62">
        <f>SUMIFS(MasterSheet!J:J, MasterSheet!B:B, A628, MasterSheet!D:D, B628, MasterSheet!G:G, C628)</f>
        <v>3</v>
      </c>
      <c r="H628" s="62">
        <f t="shared" si="28"/>
        <v>283.5</v>
      </c>
      <c r="I628" s="64">
        <f>SUMIFS(MasterSheet!K:K, MasterSheet!B:B, A628, MasterSheet!D:D, B628, MasterSheet!G:G, C628)</f>
        <v>0</v>
      </c>
      <c r="J628" s="64">
        <f t="shared" si="29"/>
        <v>0</v>
      </c>
      <c r="K628" s="6" t="str">
        <f>VLOOKUP(C628,MasterSheet!G:T,14,)</f>
        <v>BioLegend</v>
      </c>
      <c r="L628" s="6" t="str">
        <f>VLOOKUP(K628,Sheet1!A:C,3,)</f>
        <v>DOLLAR</v>
      </c>
      <c r="M628" s="6" t="str" cm="1">
        <f t="array" ref="M628">_xlfn.TEXTJOIN(", ", TRUE,
   _xlfn._xlws.FILTER(MasterSheet!O:O,
      (MasterSheet!B:B=A628) *
      (MasterSheet!D:D=B628) *
      (MasterSheet!G:G=C628) *
      (MasterSheet!J:J&gt;0)
   )
)</f>
        <v>PI HEALTH</v>
      </c>
      <c r="N628" s="6"/>
    </row>
    <row r="629" spans="1:14" x14ac:dyDescent="0.25">
      <c r="A629" s="6" t="str">
        <v>EED116563</v>
      </c>
      <c r="B629" s="7">
        <v>45834</v>
      </c>
      <c r="C629" s="6">
        <v>302025</v>
      </c>
      <c r="D629" s="6">
        <f>_xlfn.XLOOKUP(C629,MasterSheet!G:G,MasterSheet!E:E)</f>
        <v>74.400000000000006</v>
      </c>
      <c r="E629" s="55">
        <f>SUMIFS(MasterSheet!I:I, MasterSheet!B:B, A629, MasterSheet!D:D, B629, MasterSheet!G:G, C629)</f>
        <v>1</v>
      </c>
      <c r="F629" s="55">
        <f t="shared" si="27"/>
        <v>74.400000000000006</v>
      </c>
      <c r="G629" s="62">
        <f>SUMIFS(MasterSheet!J:J, MasterSheet!B:B, A629, MasterSheet!D:D, B629, MasterSheet!G:G, C629)</f>
        <v>1</v>
      </c>
      <c r="H629" s="62">
        <f t="shared" si="28"/>
        <v>74.400000000000006</v>
      </c>
      <c r="I629" s="64">
        <f>SUMIFS(MasterSheet!K:K, MasterSheet!B:B, A629, MasterSheet!D:D, B629, MasterSheet!G:G, C629)</f>
        <v>0</v>
      </c>
      <c r="J629" s="64">
        <f t="shared" si="29"/>
        <v>0</v>
      </c>
      <c r="K629" s="6" t="str">
        <f>VLOOKUP(C629,MasterSheet!G:T,14,)</f>
        <v>BioLegend</v>
      </c>
      <c r="L629" s="6" t="str">
        <f>VLOOKUP(K629,Sheet1!A:C,3,)</f>
        <v>DOLLAR</v>
      </c>
      <c r="M629" s="6" t="str" cm="1">
        <f t="array" ref="M629">_xlfn.TEXTJOIN(", ", TRUE,
   _xlfn._xlws.FILTER(MasterSheet!O:O,
      (MasterSheet!B:B=A629) *
      (MasterSheet!D:D=B629) *
      (MasterSheet!G:G=C629) *
      (MasterSheet!J:J&gt;0)
   )
)</f>
        <v>ILS</v>
      </c>
      <c r="N629" s="6"/>
    </row>
    <row r="630" spans="1:14" x14ac:dyDescent="0.25">
      <c r="A630" s="6" t="str">
        <v>EED116563</v>
      </c>
      <c r="B630" s="7">
        <v>45834</v>
      </c>
      <c r="C630" s="6">
        <v>302216</v>
      </c>
      <c r="D630" s="6">
        <f>_xlfn.XLOOKUP(C630,MasterSheet!G:G,MasterSheet!E:E)</f>
        <v>525.6</v>
      </c>
      <c r="E630" s="55">
        <f>SUMIFS(MasterSheet!I:I, MasterSheet!B:B, A630, MasterSheet!D:D, B630, MasterSheet!G:G, C630)</f>
        <v>3</v>
      </c>
      <c r="F630" s="55">
        <f t="shared" si="27"/>
        <v>1576.8000000000002</v>
      </c>
      <c r="G630" s="62">
        <f>SUMIFS(MasterSheet!J:J, MasterSheet!B:B, A630, MasterSheet!D:D, B630, MasterSheet!G:G, C630)</f>
        <v>3</v>
      </c>
      <c r="H630" s="62">
        <f t="shared" si="28"/>
        <v>1576.8000000000002</v>
      </c>
      <c r="I630" s="64">
        <f>SUMIFS(MasterSheet!K:K, MasterSheet!B:B, A630, MasterSheet!D:D, B630, MasterSheet!G:G, C630)</f>
        <v>0</v>
      </c>
      <c r="J630" s="64">
        <f t="shared" si="29"/>
        <v>0</v>
      </c>
      <c r="K630" s="6" t="str">
        <f>VLOOKUP(C630,MasterSheet!G:T,14,)</f>
        <v>BioLegend</v>
      </c>
      <c r="L630" s="6" t="str">
        <f>VLOOKUP(K630,Sheet1!A:C,3,)</f>
        <v>DOLLAR</v>
      </c>
      <c r="M630" s="6" t="str" cm="1">
        <f t="array" ref="M630">_xlfn.TEXTJOIN(", ", TRUE,
   _xlfn._xlws.FILTER(MasterSheet!O:O,
      (MasterSheet!B:B=A630) *
      (MasterSheet!D:D=B630) *
      (MasterSheet!G:G=C630) *
      (MasterSheet!J:J&gt;0)
   )
)</f>
        <v>PI HEALTH</v>
      </c>
      <c r="N630" s="6"/>
    </row>
    <row r="631" spans="1:14" x14ac:dyDescent="0.25">
      <c r="A631" s="6" t="str">
        <v>EED116563</v>
      </c>
      <c r="B631" s="7">
        <v>45834</v>
      </c>
      <c r="C631" s="6">
        <v>302244</v>
      </c>
      <c r="D631" s="6">
        <f>_xlfn.XLOOKUP(C631,MasterSheet!G:G,MasterSheet!E:E)</f>
        <v>318</v>
      </c>
      <c r="E631" s="55">
        <f>SUMIFS(MasterSheet!I:I, MasterSheet!B:B, A631, MasterSheet!D:D, B631, MasterSheet!G:G, C631)</f>
        <v>1</v>
      </c>
      <c r="F631" s="55">
        <f t="shared" si="27"/>
        <v>318</v>
      </c>
      <c r="G631" s="62">
        <f>SUMIFS(MasterSheet!J:J, MasterSheet!B:B, A631, MasterSheet!D:D, B631, MasterSheet!G:G, C631)</f>
        <v>1</v>
      </c>
      <c r="H631" s="62">
        <f t="shared" si="28"/>
        <v>318</v>
      </c>
      <c r="I631" s="64">
        <f>SUMIFS(MasterSheet!K:K, MasterSheet!B:B, A631, MasterSheet!D:D, B631, MasterSheet!G:G, C631)</f>
        <v>0</v>
      </c>
      <c r="J631" s="64">
        <f t="shared" si="29"/>
        <v>0</v>
      </c>
      <c r="K631" s="6" t="str">
        <f>VLOOKUP(C631,MasterSheet!G:T,14,)</f>
        <v>BioLegend</v>
      </c>
      <c r="L631" s="6" t="str">
        <f>VLOOKUP(K631,Sheet1!A:C,3,)</f>
        <v>DOLLAR</v>
      </c>
      <c r="M631" s="6" t="str" cm="1">
        <f t="array" ref="M631">_xlfn.TEXTJOIN(", ", TRUE,
   _xlfn._xlws.FILTER(MasterSheet!O:O,
      (MasterSheet!B:B=A631) *
      (MasterSheet!D:D=B631) *
      (MasterSheet!G:G=C631) *
      (MasterSheet!J:J&gt;0)
   )
)</f>
        <v>Lokesh EnterPrises</v>
      </c>
      <c r="N631" s="6"/>
    </row>
    <row r="632" spans="1:14" x14ac:dyDescent="0.25">
      <c r="A632" s="6" t="str">
        <v>EED116563</v>
      </c>
      <c r="B632" s="7">
        <v>45834</v>
      </c>
      <c r="C632" s="6">
        <v>302324</v>
      </c>
      <c r="D632" s="6">
        <f>_xlfn.XLOOKUP(C632,MasterSheet!G:G,MasterSheet!E:E)</f>
        <v>603</v>
      </c>
      <c r="E632" s="55">
        <f>SUMIFS(MasterSheet!I:I, MasterSheet!B:B, A632, MasterSheet!D:D, B632, MasterSheet!G:G, C632)</f>
        <v>3</v>
      </c>
      <c r="F632" s="55">
        <f t="shared" si="27"/>
        <v>1809</v>
      </c>
      <c r="G632" s="62">
        <f>SUMIFS(MasterSheet!J:J, MasterSheet!B:B, A632, MasterSheet!D:D, B632, MasterSheet!G:G, C632)</f>
        <v>3</v>
      </c>
      <c r="H632" s="62">
        <f t="shared" si="28"/>
        <v>1809</v>
      </c>
      <c r="I632" s="64">
        <f>SUMIFS(MasterSheet!K:K, MasterSheet!B:B, A632, MasterSheet!D:D, B632, MasterSheet!G:G, C632)</f>
        <v>0</v>
      </c>
      <c r="J632" s="64">
        <f t="shared" si="29"/>
        <v>0</v>
      </c>
      <c r="K632" s="6" t="str">
        <f>VLOOKUP(C632,MasterSheet!G:T,14,)</f>
        <v>BioLegend</v>
      </c>
      <c r="L632" s="6" t="str">
        <f>VLOOKUP(K632,Sheet1!A:C,3,)</f>
        <v>DOLLAR</v>
      </c>
      <c r="M632" s="6" t="str" cm="1">
        <f t="array" ref="M632">_xlfn.TEXTJOIN(", ", TRUE,
   _xlfn._xlws.FILTER(MasterSheet!O:O,
      (MasterSheet!B:B=A632) *
      (MasterSheet!D:D=B632) *
      (MasterSheet!G:G=C632) *
      (MasterSheet!J:J&gt;0)
   )
)</f>
        <v>PI HEALTH</v>
      </c>
      <c r="N632" s="6"/>
    </row>
    <row r="633" spans="1:14" x14ac:dyDescent="0.25">
      <c r="A633" s="6" t="str">
        <v>EED116563</v>
      </c>
      <c r="B633" s="7">
        <v>45834</v>
      </c>
      <c r="C633" s="6">
        <v>303002</v>
      </c>
      <c r="D633" s="6">
        <f>_xlfn.XLOOKUP(C633,MasterSheet!G:G,MasterSheet!E:E)</f>
        <v>67.2</v>
      </c>
      <c r="E633" s="55">
        <f>SUMIFS(MasterSheet!I:I, MasterSheet!B:B, A633, MasterSheet!D:D, B633, MasterSheet!G:G, C633)</f>
        <v>1</v>
      </c>
      <c r="F633" s="55">
        <f t="shared" si="27"/>
        <v>67.2</v>
      </c>
      <c r="G633" s="62">
        <f>SUMIFS(MasterSheet!J:J, MasterSheet!B:B, A633, MasterSheet!D:D, B633, MasterSheet!G:G, C633)</f>
        <v>1</v>
      </c>
      <c r="H633" s="62">
        <f t="shared" si="28"/>
        <v>67.2</v>
      </c>
      <c r="I633" s="64">
        <f>SUMIFS(MasterSheet!K:K, MasterSheet!B:B, A633, MasterSheet!D:D, B633, MasterSheet!G:G, C633)</f>
        <v>0</v>
      </c>
      <c r="J633" s="64">
        <f t="shared" si="29"/>
        <v>0</v>
      </c>
      <c r="K633" s="6" t="str">
        <f>VLOOKUP(C633,MasterSheet!G:T,14,)</f>
        <v>BioLegend</v>
      </c>
      <c r="L633" s="6" t="str">
        <f>VLOOKUP(K633,Sheet1!A:C,3,)</f>
        <v>DOLLAR</v>
      </c>
      <c r="M633" s="6" t="str" cm="1">
        <f t="array" ref="M633">_xlfn.TEXTJOIN(", ", TRUE,
   _xlfn._xlws.FILTER(MasterSheet!O:O,
      (MasterSheet!B:B=A633) *
      (MasterSheet!D:D=B633) *
      (MasterSheet!G:G=C633) *
      (MasterSheet!J:J&gt;0)
   )
)</f>
        <v>BIO SOLUTION</v>
      </c>
      <c r="N633" s="6"/>
    </row>
    <row r="634" spans="1:14" x14ac:dyDescent="0.25">
      <c r="A634" s="6" t="str">
        <v>EED116563</v>
      </c>
      <c r="B634" s="7">
        <v>45834</v>
      </c>
      <c r="C634" s="6">
        <v>304006</v>
      </c>
      <c r="D634" s="6">
        <f>_xlfn.XLOOKUP(C634,MasterSheet!G:G,MasterSheet!E:E)</f>
        <v>50.4</v>
      </c>
      <c r="E634" s="55">
        <f>SUMIFS(MasterSheet!I:I, MasterSheet!B:B, A634, MasterSheet!D:D, B634, MasterSheet!G:G, C634)</f>
        <v>1</v>
      </c>
      <c r="F634" s="55">
        <f t="shared" si="27"/>
        <v>50.4</v>
      </c>
      <c r="G634" s="62">
        <f>SUMIFS(MasterSheet!J:J, MasterSheet!B:B, A634, MasterSheet!D:D, B634, MasterSheet!G:G, C634)</f>
        <v>1</v>
      </c>
      <c r="H634" s="62">
        <f t="shared" si="28"/>
        <v>50.4</v>
      </c>
      <c r="I634" s="64">
        <f>SUMIFS(MasterSheet!K:K, MasterSheet!B:B, A634, MasterSheet!D:D, B634, MasterSheet!G:G, C634)</f>
        <v>0</v>
      </c>
      <c r="J634" s="64">
        <f t="shared" si="29"/>
        <v>0</v>
      </c>
      <c r="K634" s="6" t="str">
        <f>VLOOKUP(C634,MasterSheet!G:T,14,)</f>
        <v>BioLegend</v>
      </c>
      <c r="L634" s="6" t="str">
        <f>VLOOKUP(K634,Sheet1!A:C,3,)</f>
        <v>DOLLAR</v>
      </c>
      <c r="M634" s="6" t="str" cm="1">
        <f t="array" ref="M634">_xlfn.TEXTJOIN(", ", TRUE,
   _xlfn._xlws.FILTER(MasterSheet!O:O,
      (MasterSheet!B:B=A634) *
      (MasterSheet!D:D=B634) *
      (MasterSheet!G:G=C634) *
      (MasterSheet!J:J&gt;0)
   )
)</f>
        <v>VIRION</v>
      </c>
      <c r="N634" s="6"/>
    </row>
    <row r="635" spans="1:14" x14ac:dyDescent="0.25">
      <c r="A635" s="6" t="str">
        <v>EED116563</v>
      </c>
      <c r="B635" s="7">
        <v>45834</v>
      </c>
      <c r="C635" s="6">
        <v>304128</v>
      </c>
      <c r="D635" s="6">
        <f>_xlfn.XLOOKUP(C635,MasterSheet!G:G,MasterSheet!E:E)</f>
        <v>201.6</v>
      </c>
      <c r="E635" s="55">
        <f>SUMIFS(MasterSheet!I:I, MasterSheet!B:B, A635, MasterSheet!D:D, B635, MasterSheet!G:G, C635)</f>
        <v>1</v>
      </c>
      <c r="F635" s="55">
        <f t="shared" si="27"/>
        <v>201.6</v>
      </c>
      <c r="G635" s="62">
        <f>SUMIFS(MasterSheet!J:J, MasterSheet!B:B, A635, MasterSheet!D:D, B635, MasterSheet!G:G, C635)</f>
        <v>1</v>
      </c>
      <c r="H635" s="62">
        <f t="shared" si="28"/>
        <v>201.6</v>
      </c>
      <c r="I635" s="64">
        <f>SUMIFS(MasterSheet!K:K, MasterSheet!B:B, A635, MasterSheet!D:D, B635, MasterSheet!G:G, C635)</f>
        <v>0</v>
      </c>
      <c r="J635" s="64">
        <f t="shared" si="29"/>
        <v>0</v>
      </c>
      <c r="K635" s="6" t="str">
        <f>VLOOKUP(C635,MasterSheet!G:T,14,)</f>
        <v>BioLegend</v>
      </c>
      <c r="L635" s="6" t="str">
        <f>VLOOKUP(K635,Sheet1!A:C,3,)</f>
        <v>DOLLAR</v>
      </c>
      <c r="M635" s="6" t="str" cm="1">
        <f t="array" ref="M635">_xlfn.TEXTJOIN(", ", TRUE,
   _xlfn._xlws.FILTER(MasterSheet!O:O,
      (MasterSheet!B:B=A635) *
      (MasterSheet!D:D=B635) *
      (MasterSheet!G:G=C635) *
      (MasterSheet!J:J&gt;0)
   )
)</f>
        <v>immuneel</v>
      </c>
      <c r="N635" s="6"/>
    </row>
    <row r="636" spans="1:14" x14ac:dyDescent="0.25">
      <c r="A636" s="6" t="str">
        <v>EED116563</v>
      </c>
      <c r="B636" s="7">
        <v>45834</v>
      </c>
      <c r="C636" s="6">
        <v>304150</v>
      </c>
      <c r="D636" s="6">
        <f>_xlfn.XLOOKUP(C636,MasterSheet!G:G,MasterSheet!E:E)</f>
        <v>82.2</v>
      </c>
      <c r="E636" s="55">
        <f>SUMIFS(MasterSheet!I:I, MasterSheet!B:B, A636, MasterSheet!D:D, B636, MasterSheet!G:G, C636)</f>
        <v>1</v>
      </c>
      <c r="F636" s="55">
        <f t="shared" si="27"/>
        <v>82.2</v>
      </c>
      <c r="G636" s="62">
        <f>SUMIFS(MasterSheet!J:J, MasterSheet!B:B, A636, MasterSheet!D:D, B636, MasterSheet!G:G, C636)</f>
        <v>1</v>
      </c>
      <c r="H636" s="62">
        <f t="shared" si="28"/>
        <v>82.2</v>
      </c>
      <c r="I636" s="64">
        <f>SUMIFS(MasterSheet!K:K, MasterSheet!B:B, A636, MasterSheet!D:D, B636, MasterSheet!G:G, C636)</f>
        <v>0</v>
      </c>
      <c r="J636" s="64">
        <f t="shared" si="29"/>
        <v>0</v>
      </c>
      <c r="K636" s="6" t="str">
        <f>VLOOKUP(C636,MasterSheet!G:T,14,)</f>
        <v>BioLegend</v>
      </c>
      <c r="L636" s="6" t="str">
        <f>VLOOKUP(K636,Sheet1!A:C,3,)</f>
        <v>DOLLAR</v>
      </c>
      <c r="M636" s="6" t="str" cm="1">
        <f t="array" ref="M636">_xlfn.TEXTJOIN(", ", TRUE,
   _xlfn._xlws.FILTER(MasterSheet!O:O,
      (MasterSheet!B:B=A636) *
      (MasterSheet!D:D=B636) *
      (MasterSheet!G:G=C636) *
      (MasterSheet!J:J&gt;0)
   )
)</f>
        <v>Lokesh EnterPrises</v>
      </c>
      <c r="N636" s="6"/>
    </row>
    <row r="637" spans="1:14" x14ac:dyDescent="0.25">
      <c r="A637" s="6" t="str">
        <v>EED116563</v>
      </c>
      <c r="B637" s="7">
        <v>45834</v>
      </c>
      <c r="C637" s="6">
        <v>304210</v>
      </c>
      <c r="D637" s="6">
        <f>_xlfn.XLOOKUP(C637,MasterSheet!G:G,MasterSheet!E:E)</f>
        <v>89.4</v>
      </c>
      <c r="E637" s="55">
        <f>SUMIFS(MasterSheet!I:I, MasterSheet!B:B, A637, MasterSheet!D:D, B637, MasterSheet!G:G, C637)</f>
        <v>1</v>
      </c>
      <c r="F637" s="55">
        <f t="shared" si="27"/>
        <v>89.4</v>
      </c>
      <c r="G637" s="62">
        <f>SUMIFS(MasterSheet!J:J, MasterSheet!B:B, A637, MasterSheet!D:D, B637, MasterSheet!G:G, C637)</f>
        <v>1</v>
      </c>
      <c r="H637" s="62">
        <f t="shared" si="28"/>
        <v>89.4</v>
      </c>
      <c r="I637" s="64">
        <f>SUMIFS(MasterSheet!K:K, MasterSheet!B:B, A637, MasterSheet!D:D, B637, MasterSheet!G:G, C637)</f>
        <v>0</v>
      </c>
      <c r="J637" s="64">
        <f t="shared" si="29"/>
        <v>0</v>
      </c>
      <c r="K637" s="6" t="str">
        <f>VLOOKUP(C637,MasterSheet!G:T,14,)</f>
        <v>BioLegend</v>
      </c>
      <c r="L637" s="6" t="str">
        <f>VLOOKUP(K637,Sheet1!A:C,3,)</f>
        <v>DOLLAR</v>
      </c>
      <c r="M637" s="6" t="str" cm="1">
        <f t="array" ref="M637">_xlfn.TEXTJOIN(", ", TRUE,
   _xlfn._xlws.FILTER(MasterSheet!O:O,
      (MasterSheet!B:B=A637) *
      (MasterSheet!D:D=B637) *
      (MasterSheet!G:G=C637) *
      (MasterSheet!J:J&gt;0)
   )
)</f>
        <v>BIO SOLUTION</v>
      </c>
      <c r="N637" s="6"/>
    </row>
    <row r="638" spans="1:14" x14ac:dyDescent="0.25">
      <c r="A638" s="6" t="str">
        <v>EED116563</v>
      </c>
      <c r="B638" s="7">
        <v>45834</v>
      </c>
      <c r="C638" s="6">
        <v>304315</v>
      </c>
      <c r="D638" s="6">
        <f>_xlfn.XLOOKUP(C638,MasterSheet!G:G,MasterSheet!E:E)</f>
        <v>74.400000000000006</v>
      </c>
      <c r="E638" s="55">
        <f>SUMIFS(MasterSheet!I:I, MasterSheet!B:B, A638, MasterSheet!D:D, B638, MasterSheet!G:G, C638)</f>
        <v>1</v>
      </c>
      <c r="F638" s="55">
        <f t="shared" si="27"/>
        <v>74.400000000000006</v>
      </c>
      <c r="G638" s="62">
        <f>SUMIFS(MasterSheet!J:J, MasterSheet!B:B, A638, MasterSheet!D:D, B638, MasterSheet!G:G, C638)</f>
        <v>1</v>
      </c>
      <c r="H638" s="62">
        <f t="shared" si="28"/>
        <v>74.400000000000006</v>
      </c>
      <c r="I638" s="64">
        <f>SUMIFS(MasterSheet!K:K, MasterSheet!B:B, A638, MasterSheet!D:D, B638, MasterSheet!G:G, C638)</f>
        <v>0</v>
      </c>
      <c r="J638" s="64">
        <f t="shared" si="29"/>
        <v>0</v>
      </c>
      <c r="K638" s="6" t="str">
        <f>VLOOKUP(C638,MasterSheet!G:T,14,)</f>
        <v>BioLegend</v>
      </c>
      <c r="L638" s="6" t="str">
        <f>VLOOKUP(K638,Sheet1!A:C,3,)</f>
        <v>DOLLAR</v>
      </c>
      <c r="M638" s="6" t="str" cm="1">
        <f t="array" ref="M638">_xlfn.TEXTJOIN(", ", TRUE,
   _xlfn._xlws.FILTER(MasterSheet!O:O,
      (MasterSheet!B:B=A638) *
      (MasterSheet!D:D=B638) *
      (MasterSheet!G:G=C638) *
      (MasterSheet!J:J&gt;0)
   )
)</f>
        <v>BIO SOLUTION</v>
      </c>
      <c r="N638" s="6"/>
    </row>
    <row r="639" spans="1:14" x14ac:dyDescent="0.25">
      <c r="A639" s="6" t="str">
        <v>EED116563</v>
      </c>
      <c r="B639" s="7">
        <v>45834</v>
      </c>
      <c r="C639" s="6">
        <v>307616</v>
      </c>
      <c r="D639" s="6">
        <f>_xlfn.XLOOKUP(C639,MasterSheet!G:G,MasterSheet!E:E)</f>
        <v>373.2</v>
      </c>
      <c r="E639" s="55">
        <f>SUMIFS(MasterSheet!I:I, MasterSheet!B:B, A639, MasterSheet!D:D, B639, MasterSheet!G:G, C639)</f>
        <v>2</v>
      </c>
      <c r="F639" s="55">
        <f t="shared" si="27"/>
        <v>746.4</v>
      </c>
      <c r="G639" s="62">
        <f>SUMIFS(MasterSheet!J:J, MasterSheet!B:B, A639, MasterSheet!D:D, B639, MasterSheet!G:G, C639)</f>
        <v>2</v>
      </c>
      <c r="H639" s="62">
        <f t="shared" si="28"/>
        <v>746.4</v>
      </c>
      <c r="I639" s="64">
        <f>SUMIFS(MasterSheet!K:K, MasterSheet!B:B, A639, MasterSheet!D:D, B639, MasterSheet!G:G, C639)</f>
        <v>0</v>
      </c>
      <c r="J639" s="64">
        <f t="shared" si="29"/>
        <v>0</v>
      </c>
      <c r="K639" s="6" t="str">
        <f>VLOOKUP(C639,MasterSheet!G:T,14,)</f>
        <v>BioLegend</v>
      </c>
      <c r="L639" s="6" t="str">
        <f>VLOOKUP(K639,Sheet1!A:C,3,)</f>
        <v>DOLLAR</v>
      </c>
      <c r="M639" s="6" t="str" cm="1">
        <f t="array" ref="M639">_xlfn.TEXTJOIN(", ", TRUE,
   _xlfn._xlws.FILTER(MasterSheet!O:O,
      (MasterSheet!B:B=A639) *
      (MasterSheet!D:D=B639) *
      (MasterSheet!G:G=C639) *
      (MasterSheet!J:J&gt;0)
   )
)</f>
        <v>BIO SOLUTION</v>
      </c>
      <c r="N639" s="6"/>
    </row>
    <row r="640" spans="1:14" x14ac:dyDescent="0.25">
      <c r="A640" s="6" t="str">
        <v>EED116563</v>
      </c>
      <c r="B640" s="7">
        <v>45834</v>
      </c>
      <c r="C640" s="6" t="str">
        <v>310909</v>
      </c>
      <c r="D640" s="6">
        <f>_xlfn.XLOOKUP(C640,MasterSheet!G:G,MasterSheet!E:E)</f>
        <v>43.2</v>
      </c>
      <c r="E640" s="55">
        <f>SUMIFS(MasterSheet!I:I, MasterSheet!B:B, A640, MasterSheet!D:D, B640, MasterSheet!G:G, C640)</f>
        <v>1</v>
      </c>
      <c r="F640" s="55">
        <f t="shared" si="27"/>
        <v>43.2</v>
      </c>
      <c r="G640" s="62">
        <f>SUMIFS(MasterSheet!J:J, MasterSheet!B:B, A640, MasterSheet!D:D, B640, MasterSheet!G:G, C640)</f>
        <v>1</v>
      </c>
      <c r="H640" s="62">
        <f t="shared" si="28"/>
        <v>43.2</v>
      </c>
      <c r="I640" s="64">
        <f>SUMIFS(MasterSheet!K:K, MasterSheet!B:B, A640, MasterSheet!D:D, B640, MasterSheet!G:G, C640)</f>
        <v>0</v>
      </c>
      <c r="J640" s="64">
        <f t="shared" si="29"/>
        <v>0</v>
      </c>
      <c r="K640" s="6" t="str">
        <f>VLOOKUP(C640,MasterSheet!G:T,14,)</f>
        <v>BioLegend</v>
      </c>
      <c r="L640" s="6" t="str">
        <f>VLOOKUP(K640,Sheet1!A:C,3,)</f>
        <v>DOLLAR</v>
      </c>
      <c r="M640" s="6" t="str" cm="1">
        <f t="array" ref="M640">_xlfn.TEXTJOIN(", ", TRUE,
   _xlfn._xlws.FILTER(MasterSheet!O:O,
      (MasterSheet!B:B=A640) *
      (MasterSheet!D:D=B640) *
      (MasterSheet!G:G=C640) *
      (MasterSheet!J:J&gt;0)
   )
)</f>
        <v>AIIMS</v>
      </c>
      <c r="N640" s="6"/>
    </row>
    <row r="641" spans="1:14" x14ac:dyDescent="0.25">
      <c r="A641" s="6" t="str">
        <v>EED116563</v>
      </c>
      <c r="B641" s="7">
        <v>45834</v>
      </c>
      <c r="C641" s="6">
        <v>310930</v>
      </c>
      <c r="D641" s="6">
        <f>_xlfn.XLOOKUP(C641,MasterSheet!G:G,MasterSheet!E:E)</f>
        <v>285.75</v>
      </c>
      <c r="E641" s="55">
        <f>SUMIFS(MasterSheet!I:I, MasterSheet!B:B, A641, MasterSheet!D:D, B641, MasterSheet!G:G, C641)</f>
        <v>1</v>
      </c>
      <c r="F641" s="55">
        <f t="shared" si="27"/>
        <v>285.75</v>
      </c>
      <c r="G641" s="62">
        <f>SUMIFS(MasterSheet!J:J, MasterSheet!B:B, A641, MasterSheet!D:D, B641, MasterSheet!G:G, C641)</f>
        <v>1</v>
      </c>
      <c r="H641" s="62">
        <f t="shared" si="28"/>
        <v>285.75</v>
      </c>
      <c r="I641" s="64">
        <f>SUMIFS(MasterSheet!K:K, MasterSheet!B:B, A641, MasterSheet!D:D, B641, MasterSheet!G:G, C641)</f>
        <v>0</v>
      </c>
      <c r="J641" s="64">
        <f t="shared" si="29"/>
        <v>0</v>
      </c>
      <c r="K641" s="6" t="str">
        <f>VLOOKUP(C641,MasterSheet!G:T,14,)</f>
        <v>BioLegend</v>
      </c>
      <c r="L641" s="6" t="str">
        <f>VLOOKUP(K641,Sheet1!A:C,3,)</f>
        <v>DOLLAR</v>
      </c>
      <c r="M641" s="6" t="str" cm="1">
        <f t="array" ref="M641">_xlfn.TEXTJOIN(", ", TRUE,
   _xlfn._xlws.FILTER(MasterSheet!O:O,
      (MasterSheet!B:B=A641) *
      (MasterSheet!D:D=B641) *
      (MasterSheet!G:G=C641) *
      (MasterSheet!J:J&gt;0)
   )
)</f>
        <v>Lokesh EnterPrises</v>
      </c>
      <c r="N641" s="6"/>
    </row>
    <row r="642" spans="1:14" x14ac:dyDescent="0.25">
      <c r="A642" s="6" t="str">
        <v>EED116563</v>
      </c>
      <c r="B642" s="7">
        <v>45834</v>
      </c>
      <c r="C642" s="6">
        <v>311124</v>
      </c>
      <c r="D642" s="6">
        <f>_xlfn.XLOOKUP(C642,MasterSheet!G:G,MasterSheet!E:E)</f>
        <v>304.5</v>
      </c>
      <c r="E642" s="55">
        <f>SUMIFS(MasterSheet!I:I, MasterSheet!B:B, A642, MasterSheet!D:D, B642, MasterSheet!G:G, C642)</f>
        <v>1</v>
      </c>
      <c r="F642" s="55">
        <f t="shared" si="27"/>
        <v>304.5</v>
      </c>
      <c r="G642" s="62">
        <f>SUMIFS(MasterSheet!J:J, MasterSheet!B:B, A642, MasterSheet!D:D, B642, MasterSheet!G:G, C642)</f>
        <v>1</v>
      </c>
      <c r="H642" s="62">
        <f t="shared" si="28"/>
        <v>304.5</v>
      </c>
      <c r="I642" s="64">
        <f>SUMIFS(MasterSheet!K:K, MasterSheet!B:B, A642, MasterSheet!D:D, B642, MasterSheet!G:G, C642)</f>
        <v>0</v>
      </c>
      <c r="J642" s="64">
        <f t="shared" si="29"/>
        <v>0</v>
      </c>
      <c r="K642" s="6" t="str">
        <f>VLOOKUP(C642,MasterSheet!G:T,14,)</f>
        <v>BioLegend</v>
      </c>
      <c r="L642" s="6" t="str">
        <f>VLOOKUP(K642,Sheet1!A:C,3,)</f>
        <v>DOLLAR</v>
      </c>
      <c r="M642" s="6" t="str" cm="1">
        <f t="array" ref="M642">_xlfn.TEXTJOIN(", ", TRUE,
   _xlfn._xlws.FILTER(MasterSheet!O:O,
      (MasterSheet!B:B=A642) *
      (MasterSheet!D:D=B642) *
      (MasterSheet!G:G=C642) *
      (MasterSheet!J:J&gt;0)
   )
)</f>
        <v>NCBS</v>
      </c>
      <c r="N642" s="6"/>
    </row>
    <row r="643" spans="1:14" x14ac:dyDescent="0.25">
      <c r="A643" s="6" t="str">
        <v>EED116563</v>
      </c>
      <c r="B643" s="7">
        <v>45834</v>
      </c>
      <c r="C643" s="6">
        <v>314532</v>
      </c>
      <c r="D643" s="6">
        <f>_xlfn.XLOOKUP(C643,MasterSheet!G:G,MasterSheet!E:E)</f>
        <v>218.4</v>
      </c>
      <c r="E643" s="55">
        <f>SUMIFS(MasterSheet!I:I, MasterSheet!B:B, A643, MasterSheet!D:D, B643, MasterSheet!G:G, C643)</f>
        <v>1</v>
      </c>
      <c r="F643" s="55">
        <f t="shared" ref="F643:F706" si="30">D643*E643</f>
        <v>218.4</v>
      </c>
      <c r="G643" s="62">
        <f>SUMIFS(MasterSheet!J:J, MasterSheet!B:B, A643, MasterSheet!D:D, B643, MasterSheet!G:G, C643)</f>
        <v>1</v>
      </c>
      <c r="H643" s="62">
        <f t="shared" ref="H643:H706" si="31">G643*D643</f>
        <v>218.4</v>
      </c>
      <c r="I643" s="64">
        <f>SUMIFS(MasterSheet!K:K, MasterSheet!B:B, A643, MasterSheet!D:D, B643, MasterSheet!G:G, C643)</f>
        <v>0</v>
      </c>
      <c r="J643" s="64">
        <f t="shared" ref="J643:J706" si="32">I643*D643</f>
        <v>0</v>
      </c>
      <c r="K643" s="6" t="str">
        <f>VLOOKUP(C643,MasterSheet!G:T,14,)</f>
        <v>BioLegend</v>
      </c>
      <c r="L643" s="6" t="str">
        <f>VLOOKUP(K643,Sheet1!A:C,3,)</f>
        <v>DOLLAR</v>
      </c>
      <c r="M643" s="6" t="str" cm="1">
        <f t="array" ref="M643">_xlfn.TEXTJOIN(", ", TRUE,
   _xlfn._xlws.FILTER(MasterSheet!O:O,
      (MasterSheet!B:B=A643) *
      (MasterSheet!D:D=B643) *
      (MasterSheet!G:G=C643) *
      (MasterSheet!J:J&gt;0)
   )
)</f>
        <v>RG SONS</v>
      </c>
      <c r="N643" s="6"/>
    </row>
    <row r="644" spans="1:14" x14ac:dyDescent="0.25">
      <c r="A644" s="6" t="str">
        <v>EED116563</v>
      </c>
      <c r="B644" s="7">
        <v>45834</v>
      </c>
      <c r="C644" s="6">
        <v>318310</v>
      </c>
      <c r="D644" s="6">
        <f>_xlfn.XLOOKUP(C644,MasterSheet!G:G,MasterSheet!E:E)</f>
        <v>942</v>
      </c>
      <c r="E644" s="55">
        <f>SUMIFS(MasterSheet!I:I, MasterSheet!B:B, A644, MasterSheet!D:D, B644, MasterSheet!G:G, C644)</f>
        <v>5</v>
      </c>
      <c r="F644" s="55">
        <f t="shared" si="30"/>
        <v>4710</v>
      </c>
      <c r="G644" s="62">
        <f>SUMIFS(MasterSheet!J:J, MasterSheet!B:B, A644, MasterSheet!D:D, B644, MasterSheet!G:G, C644)</f>
        <v>5</v>
      </c>
      <c r="H644" s="62">
        <f t="shared" si="31"/>
        <v>4710</v>
      </c>
      <c r="I644" s="64">
        <f>SUMIFS(MasterSheet!K:K, MasterSheet!B:B, A644, MasterSheet!D:D, B644, MasterSheet!G:G, C644)</f>
        <v>0</v>
      </c>
      <c r="J644" s="64">
        <f t="shared" si="32"/>
        <v>0</v>
      </c>
      <c r="K644" s="6" t="str">
        <f>VLOOKUP(C644,MasterSheet!G:T,14,)</f>
        <v>BioLegend</v>
      </c>
      <c r="L644" s="6" t="str">
        <f>VLOOKUP(K644,Sheet1!A:C,3,)</f>
        <v>DOLLAR</v>
      </c>
      <c r="M644" s="6" t="str" cm="1">
        <f t="array" ref="M644">_xlfn.TEXTJOIN(", ", TRUE,
   _xlfn._xlws.FILTER(MasterSheet!O:O,
      (MasterSheet!B:B=A644) *
      (MasterSheet!D:D=B644) *
      (MasterSheet!G:G=C644) *
      (MasterSheet!J:J&gt;0)
   )
)</f>
        <v>BIO SOLUTION</v>
      </c>
      <c r="N644" s="6"/>
    </row>
    <row r="645" spans="1:14" x14ac:dyDescent="0.25">
      <c r="A645" s="6" t="str">
        <v>EED116563</v>
      </c>
      <c r="B645" s="7">
        <v>45834</v>
      </c>
      <c r="C645" s="6">
        <v>320812</v>
      </c>
      <c r="D645" s="6">
        <f>_xlfn.XLOOKUP(C645,MasterSheet!G:G,MasterSheet!E:E)</f>
        <v>186.6</v>
      </c>
      <c r="E645" s="55">
        <f>SUMIFS(MasterSheet!I:I, MasterSheet!B:B, A645, MasterSheet!D:D, B645, MasterSheet!G:G, C645)</f>
        <v>1</v>
      </c>
      <c r="F645" s="55">
        <f t="shared" si="30"/>
        <v>186.6</v>
      </c>
      <c r="G645" s="62">
        <f>SUMIFS(MasterSheet!J:J, MasterSheet!B:B, A645, MasterSheet!D:D, B645, MasterSheet!G:G, C645)</f>
        <v>1</v>
      </c>
      <c r="H645" s="62">
        <f t="shared" si="31"/>
        <v>186.6</v>
      </c>
      <c r="I645" s="64">
        <f>SUMIFS(MasterSheet!K:K, MasterSheet!B:B, A645, MasterSheet!D:D, B645, MasterSheet!G:G, C645)</f>
        <v>0</v>
      </c>
      <c r="J645" s="64">
        <f t="shared" si="32"/>
        <v>0</v>
      </c>
      <c r="K645" s="6" t="str">
        <f>VLOOKUP(C645,MasterSheet!G:T,14,)</f>
        <v>BioLegend</v>
      </c>
      <c r="L645" s="6" t="str">
        <f>VLOOKUP(K645,Sheet1!A:C,3,)</f>
        <v>DOLLAR</v>
      </c>
      <c r="M645" s="6" t="str" cm="1">
        <f t="array" ref="M645">_xlfn.TEXTJOIN(", ", TRUE,
   _xlfn._xlws.FILTER(MasterSheet!O:O,
      (MasterSheet!B:B=A645) *
      (MasterSheet!D:D=B645) *
      (MasterSheet!G:G=C645) *
      (MasterSheet!J:J&gt;0)
   )
)</f>
        <v>BIO SOLUTION</v>
      </c>
      <c r="N645" s="6"/>
    </row>
    <row r="646" spans="1:14" x14ac:dyDescent="0.25">
      <c r="A646" s="6" t="str">
        <v>EED116563</v>
      </c>
      <c r="B646" s="7">
        <v>45834</v>
      </c>
      <c r="C646" s="6">
        <v>326811</v>
      </c>
      <c r="D646" s="6">
        <f>_xlfn.XLOOKUP(C646,MasterSheet!G:G,MasterSheet!E:E)</f>
        <v>75</v>
      </c>
      <c r="E646" s="55">
        <f>SUMIFS(MasterSheet!I:I, MasterSheet!B:B, A646, MasterSheet!D:D, B646, MasterSheet!G:G, C646)</f>
        <v>1</v>
      </c>
      <c r="F646" s="55">
        <f t="shared" si="30"/>
        <v>75</v>
      </c>
      <c r="G646" s="62">
        <f>SUMIFS(MasterSheet!J:J, MasterSheet!B:B, A646, MasterSheet!D:D, B646, MasterSheet!G:G, C646)</f>
        <v>1</v>
      </c>
      <c r="H646" s="62">
        <f t="shared" si="31"/>
        <v>75</v>
      </c>
      <c r="I646" s="64">
        <f>SUMIFS(MasterSheet!K:K, MasterSheet!B:B, A646, MasterSheet!D:D, B646, MasterSheet!G:G, C646)</f>
        <v>0</v>
      </c>
      <c r="J646" s="64">
        <f t="shared" si="32"/>
        <v>0</v>
      </c>
      <c r="K646" s="6" t="str">
        <f>VLOOKUP(C646,MasterSheet!G:T,14,)</f>
        <v>BioLegend</v>
      </c>
      <c r="L646" s="6" t="str">
        <f>VLOOKUP(K646,Sheet1!A:C,3,)</f>
        <v>DOLLAR</v>
      </c>
      <c r="M646" s="6" t="str" cm="1">
        <f t="array" ref="M646">_xlfn.TEXTJOIN(", ", TRUE,
   _xlfn._xlws.FILTER(MasterSheet!O:O,
      (MasterSheet!B:B=A646) *
      (MasterSheet!D:D=B646) *
      (MasterSheet!G:G=C646) *
      (MasterSheet!J:J&gt;0)
   )
)</f>
        <v>BIO SOLUTION</v>
      </c>
      <c r="N646" s="6"/>
    </row>
    <row r="647" spans="1:14" x14ac:dyDescent="0.25">
      <c r="A647" s="6" t="str">
        <v>EED116563</v>
      </c>
      <c r="B647" s="7">
        <v>45834</v>
      </c>
      <c r="C647" s="6">
        <v>328630</v>
      </c>
      <c r="D647" s="6">
        <f>_xlfn.XLOOKUP(C647,MasterSheet!G:G,MasterSheet!E:E)</f>
        <v>859.2</v>
      </c>
      <c r="E647" s="55">
        <f>SUMIFS(MasterSheet!I:I, MasterSheet!B:B, A647, MasterSheet!D:D, B647, MasterSheet!G:G, C647)</f>
        <v>4</v>
      </c>
      <c r="F647" s="55">
        <f t="shared" si="30"/>
        <v>3436.8</v>
      </c>
      <c r="G647" s="62">
        <f>SUMIFS(MasterSheet!J:J, MasterSheet!B:B, A647, MasterSheet!D:D, B647, MasterSheet!G:G, C647)</f>
        <v>4</v>
      </c>
      <c r="H647" s="62">
        <f t="shared" si="31"/>
        <v>3436.8</v>
      </c>
      <c r="I647" s="64">
        <f>SUMIFS(MasterSheet!K:K, MasterSheet!B:B, A647, MasterSheet!D:D, B647, MasterSheet!G:G, C647)</f>
        <v>0</v>
      </c>
      <c r="J647" s="64">
        <f t="shared" si="32"/>
        <v>0</v>
      </c>
      <c r="K647" s="6" t="str">
        <f>VLOOKUP(C647,MasterSheet!G:T,14,)</f>
        <v>BioLegend</v>
      </c>
      <c r="L647" s="6" t="str">
        <f>VLOOKUP(K647,Sheet1!A:C,3,)</f>
        <v>DOLLAR</v>
      </c>
      <c r="M647" s="6" t="str" cm="1">
        <f t="array" ref="M647">_xlfn.TEXTJOIN(", ", TRUE,
   _xlfn._xlws.FILTER(MasterSheet!O:O,
      (MasterSheet!B:B=A647) *
      (MasterSheet!D:D=B647) *
      (MasterSheet!G:G=C647) *
      (MasterSheet!J:J&gt;0)
   )
)</f>
        <v>GK BIO</v>
      </c>
      <c r="N647" s="6"/>
    </row>
    <row r="648" spans="1:14" x14ac:dyDescent="0.25">
      <c r="A648" s="6" t="str">
        <v>EED116563</v>
      </c>
      <c r="B648" s="7">
        <v>45834</v>
      </c>
      <c r="C648" s="6">
        <v>331416</v>
      </c>
      <c r="D648" s="6">
        <f>_xlfn.XLOOKUP(C648,MasterSheet!G:G,MasterSheet!E:E)</f>
        <v>225</v>
      </c>
      <c r="E648" s="55">
        <f>SUMIFS(MasterSheet!I:I, MasterSheet!B:B, A648, MasterSheet!D:D, B648, MasterSheet!G:G, C648)</f>
        <v>1</v>
      </c>
      <c r="F648" s="55">
        <f t="shared" si="30"/>
        <v>225</v>
      </c>
      <c r="G648" s="62">
        <f>SUMIFS(MasterSheet!J:J, MasterSheet!B:B, A648, MasterSheet!D:D, B648, MasterSheet!G:G, C648)</f>
        <v>1</v>
      </c>
      <c r="H648" s="62">
        <f t="shared" si="31"/>
        <v>225</v>
      </c>
      <c r="I648" s="64">
        <f>SUMIFS(MasterSheet!K:K, MasterSheet!B:B, A648, MasterSheet!D:D, B648, MasterSheet!G:G, C648)</f>
        <v>0</v>
      </c>
      <c r="J648" s="64">
        <f t="shared" si="32"/>
        <v>0</v>
      </c>
      <c r="K648" s="6" t="str">
        <f>VLOOKUP(C648,MasterSheet!G:T,14,)</f>
        <v>BioLegend</v>
      </c>
      <c r="L648" s="6" t="str">
        <f>VLOOKUP(K648,Sheet1!A:C,3,)</f>
        <v>DOLLAR</v>
      </c>
      <c r="M648" s="6" t="str" cm="1">
        <f t="array" ref="M648">_xlfn.TEXTJOIN(", ", TRUE,
   _xlfn._xlws.FILTER(MasterSheet!O:O,
      (MasterSheet!B:B=A648) *
      (MasterSheet!D:D=B648) *
      (MasterSheet!G:G=C648) *
      (MasterSheet!J:J&gt;0)
   )
)</f>
        <v>immuneel</v>
      </c>
      <c r="N648" s="6"/>
    </row>
    <row r="649" spans="1:14" x14ac:dyDescent="0.25">
      <c r="A649" s="6" t="str">
        <v>EED116563</v>
      </c>
      <c r="B649" s="7">
        <v>45834</v>
      </c>
      <c r="C649" s="6">
        <v>333808</v>
      </c>
      <c r="D649" s="6">
        <f>_xlfn.XLOOKUP(C649,MasterSheet!G:G,MasterSheet!E:E)</f>
        <v>482.4</v>
      </c>
      <c r="E649" s="55">
        <f>SUMIFS(MasterSheet!I:I, MasterSheet!B:B, A649, MasterSheet!D:D, B649, MasterSheet!G:G, C649)</f>
        <v>3</v>
      </c>
      <c r="F649" s="55">
        <f t="shared" si="30"/>
        <v>1447.1999999999998</v>
      </c>
      <c r="G649" s="62">
        <f>SUMIFS(MasterSheet!J:J, MasterSheet!B:B, A649, MasterSheet!D:D, B649, MasterSheet!G:G, C649)</f>
        <v>3</v>
      </c>
      <c r="H649" s="62">
        <f t="shared" si="31"/>
        <v>1447.1999999999998</v>
      </c>
      <c r="I649" s="64">
        <f>SUMIFS(MasterSheet!K:K, MasterSheet!B:B, A649, MasterSheet!D:D, B649, MasterSheet!G:G, C649)</f>
        <v>0</v>
      </c>
      <c r="J649" s="64">
        <f t="shared" si="32"/>
        <v>0</v>
      </c>
      <c r="K649" s="6" t="str">
        <f>VLOOKUP(C649,MasterSheet!G:T,14,)</f>
        <v>BioLegend</v>
      </c>
      <c r="L649" s="6" t="str">
        <f>VLOOKUP(K649,Sheet1!A:C,3,)</f>
        <v>DOLLAR</v>
      </c>
      <c r="M649" s="6" t="str" cm="1">
        <f t="array" ref="M649">_xlfn.TEXTJOIN(", ", TRUE,
   _xlfn._xlws.FILTER(MasterSheet!O:O,
      (MasterSheet!B:B=A649) *
      (MasterSheet!D:D=B649) *
      (MasterSheet!G:G=C649) *
      (MasterSheet!J:J&gt;0)
   )
)</f>
        <v>PI HEALTH</v>
      </c>
      <c r="N649" s="6"/>
    </row>
    <row r="650" spans="1:14" x14ac:dyDescent="0.25">
      <c r="A650" s="6" t="str">
        <v>EED116563</v>
      </c>
      <c r="B650" s="7">
        <v>45834</v>
      </c>
      <c r="C650" s="6">
        <v>337218</v>
      </c>
      <c r="D650" s="6">
        <f>_xlfn.XLOOKUP(C650,MasterSheet!G:G,MasterSheet!E:E)</f>
        <v>666</v>
      </c>
      <c r="E650" s="55">
        <f>SUMIFS(MasterSheet!I:I, MasterSheet!B:B, A650, MasterSheet!D:D, B650, MasterSheet!G:G, C650)</f>
        <v>3</v>
      </c>
      <c r="F650" s="55">
        <f t="shared" si="30"/>
        <v>1998</v>
      </c>
      <c r="G650" s="62">
        <f>SUMIFS(MasterSheet!J:J, MasterSheet!B:B, A650, MasterSheet!D:D, B650, MasterSheet!G:G, C650)</f>
        <v>3</v>
      </c>
      <c r="H650" s="62">
        <f t="shared" si="31"/>
        <v>1998</v>
      </c>
      <c r="I650" s="64">
        <f>SUMIFS(MasterSheet!K:K, MasterSheet!B:B, A650, MasterSheet!D:D, B650, MasterSheet!G:G, C650)</f>
        <v>0</v>
      </c>
      <c r="J650" s="64">
        <f t="shared" si="32"/>
        <v>0</v>
      </c>
      <c r="K650" s="6" t="str">
        <f>VLOOKUP(C650,MasterSheet!G:T,14,)</f>
        <v>BioLegend</v>
      </c>
      <c r="L650" s="6" t="str">
        <f>VLOOKUP(K650,Sheet1!A:C,3,)</f>
        <v>DOLLAR</v>
      </c>
      <c r="M650" s="6" t="str" cm="1">
        <f t="array" ref="M650">_xlfn.TEXTJOIN(", ", TRUE,
   _xlfn._xlws.FILTER(MasterSheet!O:O,
      (MasterSheet!B:B=A650) *
      (MasterSheet!D:D=B650) *
      (MasterSheet!G:G=C650) *
      (MasterSheet!J:J&gt;0)
   )
)</f>
        <v>PI HEALTH</v>
      </c>
      <c r="N650" s="6"/>
    </row>
    <row r="651" spans="1:14" x14ac:dyDescent="0.25">
      <c r="A651" s="6" t="str">
        <v>EED116563</v>
      </c>
      <c r="B651" s="7">
        <v>45834</v>
      </c>
      <c r="C651" s="6">
        <v>344706</v>
      </c>
      <c r="D651" s="6">
        <f>_xlfn.XLOOKUP(C651,MasterSheet!G:G,MasterSheet!E:E)</f>
        <v>585</v>
      </c>
      <c r="E651" s="55">
        <f>SUMIFS(MasterSheet!I:I, MasterSheet!B:B, A651, MasterSheet!D:D, B651, MasterSheet!G:G, C651)</f>
        <v>3</v>
      </c>
      <c r="F651" s="55">
        <f t="shared" si="30"/>
        <v>1755</v>
      </c>
      <c r="G651" s="62">
        <f>SUMIFS(MasterSheet!J:J, MasterSheet!B:B, A651, MasterSheet!D:D, B651, MasterSheet!G:G, C651)</f>
        <v>3</v>
      </c>
      <c r="H651" s="62">
        <f t="shared" si="31"/>
        <v>1755</v>
      </c>
      <c r="I651" s="64">
        <f>SUMIFS(MasterSheet!K:K, MasterSheet!B:B, A651, MasterSheet!D:D, B651, MasterSheet!G:G, C651)</f>
        <v>0</v>
      </c>
      <c r="J651" s="64">
        <f t="shared" si="32"/>
        <v>0</v>
      </c>
      <c r="K651" s="6" t="str">
        <f>VLOOKUP(C651,MasterSheet!G:T,14,)</f>
        <v>BioLegend</v>
      </c>
      <c r="L651" s="6" t="str">
        <f>VLOOKUP(K651,Sheet1!A:C,3,)</f>
        <v>DOLLAR</v>
      </c>
      <c r="M651" s="6" t="str" cm="1">
        <f t="array" ref="M651">_xlfn.TEXTJOIN(", ", TRUE,
   _xlfn._xlws.FILTER(MasterSheet!O:O,
      (MasterSheet!B:B=A651) *
      (MasterSheet!D:D=B651) *
      (MasterSheet!G:G=C651) *
      (MasterSheet!J:J&gt;0)
   )
)</f>
        <v>PI HEALTH</v>
      </c>
      <c r="N651" s="6"/>
    </row>
    <row r="652" spans="1:14" x14ac:dyDescent="0.25">
      <c r="A652" s="6" t="str">
        <v>EED116563</v>
      </c>
      <c r="B652" s="7">
        <v>45834</v>
      </c>
      <c r="C652" s="6">
        <v>348605</v>
      </c>
      <c r="D652" s="6">
        <f>_xlfn.XLOOKUP(C652,MasterSheet!G:G,MasterSheet!E:E)</f>
        <v>87.6</v>
      </c>
      <c r="E652" s="55">
        <f>SUMIFS(MasterSheet!I:I, MasterSheet!B:B, A652, MasterSheet!D:D, B652, MasterSheet!G:G, C652)</f>
        <v>1</v>
      </c>
      <c r="F652" s="55">
        <f t="shared" si="30"/>
        <v>87.6</v>
      </c>
      <c r="G652" s="62">
        <f>SUMIFS(MasterSheet!J:J, MasterSheet!B:B, A652, MasterSheet!D:D, B652, MasterSheet!G:G, C652)</f>
        <v>1</v>
      </c>
      <c r="H652" s="62">
        <f t="shared" si="31"/>
        <v>87.6</v>
      </c>
      <c r="I652" s="64">
        <f>SUMIFS(MasterSheet!K:K, MasterSheet!B:B, A652, MasterSheet!D:D, B652, MasterSheet!G:G, C652)</f>
        <v>0</v>
      </c>
      <c r="J652" s="64">
        <f t="shared" si="32"/>
        <v>0</v>
      </c>
      <c r="K652" s="6" t="str">
        <f>VLOOKUP(C652,MasterSheet!G:T,14,)</f>
        <v>BioLegend</v>
      </c>
      <c r="L652" s="6" t="str">
        <f>VLOOKUP(K652,Sheet1!A:C,3,)</f>
        <v>DOLLAR</v>
      </c>
      <c r="M652" s="6" t="str" cm="1">
        <f t="array" ref="M652">_xlfn.TEXTJOIN(", ", TRUE,
   _xlfn._xlws.FILTER(MasterSheet!O:O,
      (MasterSheet!B:B=A652) *
      (MasterSheet!D:D=B652) *
      (MasterSheet!G:G=C652) *
      (MasterSheet!J:J&gt;0)
   )
)</f>
        <v>Sai Life</v>
      </c>
      <c r="N652" s="6"/>
    </row>
    <row r="653" spans="1:14" x14ac:dyDescent="0.25">
      <c r="A653" s="6" t="str">
        <v>EED116563</v>
      </c>
      <c r="B653" s="7">
        <v>45834</v>
      </c>
      <c r="C653" s="6">
        <v>350504</v>
      </c>
      <c r="D653" s="6">
        <f>_xlfn.XLOOKUP(C653,MasterSheet!G:G,MasterSheet!E:E)</f>
        <v>208.2</v>
      </c>
      <c r="E653" s="55">
        <f>SUMIFS(MasterSheet!I:I, MasterSheet!B:B, A653, MasterSheet!D:D, B653, MasterSheet!G:G, C653)</f>
        <v>1</v>
      </c>
      <c r="F653" s="55">
        <f t="shared" si="30"/>
        <v>208.2</v>
      </c>
      <c r="G653" s="62">
        <f>SUMIFS(MasterSheet!J:J, MasterSheet!B:B, A653, MasterSheet!D:D, B653, MasterSheet!G:G, C653)</f>
        <v>1</v>
      </c>
      <c r="H653" s="62">
        <f t="shared" si="31"/>
        <v>208.2</v>
      </c>
      <c r="I653" s="64">
        <f>SUMIFS(MasterSheet!K:K, MasterSheet!B:B, A653, MasterSheet!D:D, B653, MasterSheet!G:G, C653)</f>
        <v>0</v>
      </c>
      <c r="J653" s="64">
        <f t="shared" si="32"/>
        <v>0</v>
      </c>
      <c r="K653" s="6" t="str">
        <f>VLOOKUP(C653,MasterSheet!G:T,14,)</f>
        <v>BioLegend</v>
      </c>
      <c r="L653" s="6" t="str">
        <f>VLOOKUP(K653,Sheet1!A:C,3,)</f>
        <v>DOLLAR</v>
      </c>
      <c r="M653" s="6" t="str" cm="1">
        <f t="array" ref="M653">_xlfn.TEXTJOIN(", ", TRUE,
   _xlfn._xlws.FILTER(MasterSheet!O:O,
      (MasterSheet!B:B=A653) *
      (MasterSheet!D:D=B653) *
      (MasterSheet!G:G=C653) *
      (MasterSheet!J:J&gt;0)
   )
)</f>
        <v>AIIMS</v>
      </c>
      <c r="N653" s="6"/>
    </row>
    <row r="654" spans="1:14" x14ac:dyDescent="0.25">
      <c r="A654" s="6" t="str">
        <v>EED116563</v>
      </c>
      <c r="B654" s="7">
        <v>45834</v>
      </c>
      <c r="C654" s="6">
        <v>353228</v>
      </c>
      <c r="D654" s="6">
        <f>_xlfn.XLOOKUP(C654,MasterSheet!G:G,MasterSheet!E:E)</f>
        <v>334.5</v>
      </c>
      <c r="E654" s="55">
        <f>SUMIFS(MasterSheet!I:I, MasterSheet!B:B, A654, MasterSheet!D:D, B654, MasterSheet!G:G, C654)</f>
        <v>1</v>
      </c>
      <c r="F654" s="55">
        <f t="shared" si="30"/>
        <v>334.5</v>
      </c>
      <c r="G654" s="62">
        <f>SUMIFS(MasterSheet!J:J, MasterSheet!B:B, A654, MasterSheet!D:D, B654, MasterSheet!G:G, C654)</f>
        <v>1</v>
      </c>
      <c r="H654" s="62">
        <f t="shared" si="31"/>
        <v>334.5</v>
      </c>
      <c r="I654" s="64">
        <f>SUMIFS(MasterSheet!K:K, MasterSheet!B:B, A654, MasterSheet!D:D, B654, MasterSheet!G:G, C654)</f>
        <v>0</v>
      </c>
      <c r="J654" s="64">
        <f t="shared" si="32"/>
        <v>0</v>
      </c>
      <c r="K654" s="6" t="str">
        <f>VLOOKUP(C654,MasterSheet!G:T,14,)</f>
        <v>BioLegend</v>
      </c>
      <c r="L654" s="6" t="str">
        <f>VLOOKUP(K654,Sheet1!A:C,3,)</f>
        <v>DOLLAR</v>
      </c>
      <c r="M654" s="6" t="str" cm="1">
        <f t="array" ref="M654">_xlfn.TEXTJOIN(", ", TRUE,
   _xlfn._xlws.FILTER(MasterSheet!O:O,
      (MasterSheet!B:B=A654) *
      (MasterSheet!D:D=B654) *
      (MasterSheet!G:G=C654) *
      (MasterSheet!J:J&gt;0)
   )
)</f>
        <v>Lokesh EnterPrises</v>
      </c>
      <c r="N654" s="6"/>
    </row>
    <row r="655" spans="1:14" x14ac:dyDescent="0.25">
      <c r="A655" s="6" t="str">
        <v>EED116563</v>
      </c>
      <c r="B655" s="7">
        <v>45834</v>
      </c>
      <c r="C655" s="6">
        <v>353236</v>
      </c>
      <c r="D655" s="6">
        <f>_xlfn.XLOOKUP(C655,MasterSheet!G:G,MasterSheet!E:E)</f>
        <v>229.2</v>
      </c>
      <c r="E655" s="55">
        <f>SUMIFS(MasterSheet!I:I, MasterSheet!B:B, A655, MasterSheet!D:D, B655, MasterSheet!G:G, C655)</f>
        <v>1</v>
      </c>
      <c r="F655" s="55">
        <f t="shared" si="30"/>
        <v>229.2</v>
      </c>
      <c r="G655" s="62">
        <f>SUMIFS(MasterSheet!J:J, MasterSheet!B:B, A655, MasterSheet!D:D, B655, MasterSheet!G:G, C655)</f>
        <v>1</v>
      </c>
      <c r="H655" s="62">
        <f t="shared" si="31"/>
        <v>229.2</v>
      </c>
      <c r="I655" s="64">
        <f>SUMIFS(MasterSheet!K:K, MasterSheet!B:B, A655, MasterSheet!D:D, B655, MasterSheet!G:G, C655)</f>
        <v>0</v>
      </c>
      <c r="J655" s="64">
        <f t="shared" si="32"/>
        <v>0</v>
      </c>
      <c r="K655" s="6" t="str">
        <f>VLOOKUP(C655,MasterSheet!G:T,14,)</f>
        <v>BioLegend</v>
      </c>
      <c r="L655" s="6" t="str">
        <f>VLOOKUP(K655,Sheet1!A:C,3,)</f>
        <v>DOLLAR</v>
      </c>
      <c r="M655" s="6" t="str" cm="1">
        <f t="array" ref="M655">_xlfn.TEXTJOIN(", ", TRUE,
   _xlfn._xlws.FILTER(MasterSheet!O:O,
      (MasterSheet!B:B=A655) *
      (MasterSheet!D:D=B655) *
      (MasterSheet!G:G=C655) *
      (MasterSheet!J:J&gt;0)
   )
)</f>
        <v>AIIMS</v>
      </c>
      <c r="N655" s="6"/>
    </row>
    <row r="656" spans="1:14" x14ac:dyDescent="0.25">
      <c r="A656" s="6" t="str">
        <v>EED116563</v>
      </c>
      <c r="B656" s="7">
        <v>45834</v>
      </c>
      <c r="C656" s="6">
        <v>360732</v>
      </c>
      <c r="D656" s="6">
        <f>_xlfn.XLOOKUP(C656,MasterSheet!G:G,MasterSheet!E:E)</f>
        <v>978.75</v>
      </c>
      <c r="E656" s="55">
        <f>SUMIFS(MasterSheet!I:I, MasterSheet!B:B, A656, MasterSheet!D:D, B656, MasterSheet!G:G, C656)</f>
        <v>3</v>
      </c>
      <c r="F656" s="55">
        <f t="shared" si="30"/>
        <v>2936.25</v>
      </c>
      <c r="G656" s="62">
        <f>SUMIFS(MasterSheet!J:J, MasterSheet!B:B, A656, MasterSheet!D:D, B656, MasterSheet!G:G, C656)</f>
        <v>3</v>
      </c>
      <c r="H656" s="62">
        <f t="shared" si="31"/>
        <v>2936.25</v>
      </c>
      <c r="I656" s="64">
        <f>SUMIFS(MasterSheet!K:K, MasterSheet!B:B, A656, MasterSheet!D:D, B656, MasterSheet!G:G, C656)</f>
        <v>0</v>
      </c>
      <c r="J656" s="64">
        <f t="shared" si="32"/>
        <v>0</v>
      </c>
      <c r="K656" s="6" t="str">
        <f>VLOOKUP(C656,MasterSheet!G:T,14,)</f>
        <v>BioLegend</v>
      </c>
      <c r="L656" s="6" t="str">
        <f>VLOOKUP(K656,Sheet1!A:C,3,)</f>
        <v>DOLLAR</v>
      </c>
      <c r="M656" s="6" t="str" cm="1">
        <f t="array" ref="M656">_xlfn.TEXTJOIN(", ", TRUE,
   _xlfn._xlws.FILTER(MasterSheet!O:O,
      (MasterSheet!B:B=A656) *
      (MasterSheet!D:D=B656) *
      (MasterSheet!G:G=C656) *
      (MasterSheet!J:J&gt;0)
   )
)</f>
        <v>PI HEALTH</v>
      </c>
      <c r="N656" s="6"/>
    </row>
    <row r="657" spans="1:14" x14ac:dyDescent="0.25">
      <c r="A657" s="6" t="str">
        <v>EED116563</v>
      </c>
      <c r="B657" s="7">
        <v>45834</v>
      </c>
      <c r="C657" s="6">
        <v>362526</v>
      </c>
      <c r="D657" s="6">
        <f>_xlfn.XLOOKUP(C657,MasterSheet!G:G,MasterSheet!E:E)</f>
        <v>464.4</v>
      </c>
      <c r="E657" s="55">
        <f>SUMIFS(MasterSheet!I:I, MasterSheet!B:B, A657, MasterSheet!D:D, B657, MasterSheet!G:G, C657)</f>
        <v>3</v>
      </c>
      <c r="F657" s="55">
        <f t="shared" si="30"/>
        <v>1393.1999999999998</v>
      </c>
      <c r="G657" s="62">
        <f>SUMIFS(MasterSheet!J:J, MasterSheet!B:B, A657, MasterSheet!D:D, B657, MasterSheet!G:G, C657)</f>
        <v>3</v>
      </c>
      <c r="H657" s="62">
        <f t="shared" si="31"/>
        <v>1393.1999999999998</v>
      </c>
      <c r="I657" s="64">
        <f>SUMIFS(MasterSheet!K:K, MasterSheet!B:B, A657, MasterSheet!D:D, B657, MasterSheet!G:G, C657)</f>
        <v>0</v>
      </c>
      <c r="J657" s="64">
        <f t="shared" si="32"/>
        <v>0</v>
      </c>
      <c r="K657" s="6" t="str">
        <f>VLOOKUP(C657,MasterSheet!G:T,14,)</f>
        <v>BioLegend</v>
      </c>
      <c r="L657" s="6" t="str">
        <f>VLOOKUP(K657,Sheet1!A:C,3,)</f>
        <v>DOLLAR</v>
      </c>
      <c r="M657" s="6" t="str" cm="1">
        <f t="array" ref="M657">_xlfn.TEXTJOIN(", ", TRUE,
   _xlfn._xlws.FILTER(MasterSheet!O:O,
      (MasterSheet!B:B=A657) *
      (MasterSheet!D:D=B657) *
      (MasterSheet!G:G=C657) *
      (MasterSheet!J:J&gt;0)
   )
)</f>
        <v>PI HEALTH</v>
      </c>
      <c r="N657" s="6"/>
    </row>
    <row r="658" spans="1:14" x14ac:dyDescent="0.25">
      <c r="A658" s="6" t="str">
        <v>EED116563</v>
      </c>
      <c r="B658" s="7">
        <v>45834</v>
      </c>
      <c r="C658" s="6">
        <v>362533</v>
      </c>
      <c r="D658" s="6">
        <f>_xlfn.XLOOKUP(C658,MasterSheet!G:G,MasterSheet!E:E)</f>
        <v>289.5</v>
      </c>
      <c r="E658" s="55">
        <f>SUMIFS(MasterSheet!I:I, MasterSheet!B:B, A658, MasterSheet!D:D, B658, MasterSheet!G:G, C658)</f>
        <v>2</v>
      </c>
      <c r="F658" s="55">
        <f t="shared" si="30"/>
        <v>579</v>
      </c>
      <c r="G658" s="62">
        <f>SUMIFS(MasterSheet!J:J, MasterSheet!B:B, A658, MasterSheet!D:D, B658, MasterSheet!G:G, C658)</f>
        <v>2</v>
      </c>
      <c r="H658" s="62">
        <f t="shared" si="31"/>
        <v>579</v>
      </c>
      <c r="I658" s="64">
        <f>SUMIFS(MasterSheet!K:K, MasterSheet!B:B, A658, MasterSheet!D:D, B658, MasterSheet!G:G, C658)</f>
        <v>0</v>
      </c>
      <c r="J658" s="64">
        <f t="shared" si="32"/>
        <v>0</v>
      </c>
      <c r="K658" s="6" t="str">
        <f>VLOOKUP(C658,MasterSheet!G:T,14,)</f>
        <v>BioLegend</v>
      </c>
      <c r="L658" s="6" t="str">
        <f>VLOOKUP(K658,Sheet1!A:C,3,)</f>
        <v>DOLLAR</v>
      </c>
      <c r="M658" s="6" t="str" cm="1">
        <f t="array" ref="M658">_xlfn.TEXTJOIN(", ", TRUE,
   _xlfn._xlws.FILTER(MasterSheet!O:O,
      (MasterSheet!B:B=A658) *
      (MasterSheet!D:D=B658) *
      (MasterSheet!G:G=C658) *
      (MasterSheet!J:J&gt;0)
   )
)</f>
        <v>INVITRO</v>
      </c>
      <c r="N658" s="6"/>
    </row>
    <row r="659" spans="1:14" x14ac:dyDescent="0.25">
      <c r="A659" s="6" t="str">
        <v>EED116563</v>
      </c>
      <c r="B659" s="7">
        <v>45834</v>
      </c>
      <c r="C659" s="6">
        <v>367414</v>
      </c>
      <c r="D659" s="6">
        <f>_xlfn.XLOOKUP(C659,MasterSheet!G:G,MasterSheet!E:E)</f>
        <v>444</v>
      </c>
      <c r="E659" s="55">
        <f>SUMIFS(MasterSheet!I:I, MasterSheet!B:B, A659, MasterSheet!D:D, B659, MasterSheet!G:G, C659)</f>
        <v>2</v>
      </c>
      <c r="F659" s="55">
        <f t="shared" si="30"/>
        <v>888</v>
      </c>
      <c r="G659" s="62">
        <f>SUMIFS(MasterSheet!J:J, MasterSheet!B:B, A659, MasterSheet!D:D, B659, MasterSheet!G:G, C659)</f>
        <v>2</v>
      </c>
      <c r="H659" s="62">
        <f t="shared" si="31"/>
        <v>888</v>
      </c>
      <c r="I659" s="64">
        <f>SUMIFS(MasterSheet!K:K, MasterSheet!B:B, A659, MasterSheet!D:D, B659, MasterSheet!G:G, C659)</f>
        <v>0</v>
      </c>
      <c r="J659" s="64">
        <f t="shared" si="32"/>
        <v>0</v>
      </c>
      <c r="K659" s="6" t="str">
        <f>VLOOKUP(C659,MasterSheet!G:T,14,)</f>
        <v>BioLegend</v>
      </c>
      <c r="L659" s="6" t="str">
        <f>VLOOKUP(K659,Sheet1!A:C,3,)</f>
        <v>DOLLAR</v>
      </c>
      <c r="M659" s="6" t="str" cm="1">
        <f t="array" ref="M659">_xlfn.TEXTJOIN(", ", TRUE,
   _xlfn._xlws.FILTER(MasterSheet!O:O,
      (MasterSheet!B:B=A659) *
      (MasterSheet!D:D=B659) *
      (MasterSheet!G:G=C659) *
      (MasterSheet!J:J&gt;0)
   )
)</f>
        <v>BIO SOLUTION</v>
      </c>
      <c r="N659" s="6"/>
    </row>
    <row r="660" spans="1:14" x14ac:dyDescent="0.25">
      <c r="A660" s="6" t="str">
        <v>EED116563</v>
      </c>
      <c r="B660" s="7">
        <v>45834</v>
      </c>
      <c r="C660" s="6">
        <v>372203</v>
      </c>
      <c r="D660" s="6">
        <f>_xlfn.XLOOKUP(C660,MasterSheet!G:G,MasterSheet!E:E)</f>
        <v>75</v>
      </c>
      <c r="E660" s="55">
        <f>SUMIFS(MasterSheet!I:I, MasterSheet!B:B, A660, MasterSheet!D:D, B660, MasterSheet!G:G, C660)</f>
        <v>1</v>
      </c>
      <c r="F660" s="55">
        <f t="shared" si="30"/>
        <v>75</v>
      </c>
      <c r="G660" s="62">
        <f>SUMIFS(MasterSheet!J:J, MasterSheet!B:B, A660, MasterSheet!D:D, B660, MasterSheet!G:G, C660)</f>
        <v>1</v>
      </c>
      <c r="H660" s="62">
        <f t="shared" si="31"/>
        <v>75</v>
      </c>
      <c r="I660" s="64">
        <f>SUMIFS(MasterSheet!K:K, MasterSheet!B:B, A660, MasterSheet!D:D, B660, MasterSheet!G:G, C660)</f>
        <v>0</v>
      </c>
      <c r="J660" s="64">
        <f t="shared" si="32"/>
        <v>0</v>
      </c>
      <c r="K660" s="6" t="str">
        <f>VLOOKUP(C660,MasterSheet!G:T,14,)</f>
        <v>BioLegend</v>
      </c>
      <c r="L660" s="6" t="str">
        <f>VLOOKUP(K660,Sheet1!A:C,3,)</f>
        <v>DOLLAR</v>
      </c>
      <c r="M660" s="6" t="str" cm="1">
        <f t="array" ref="M660">_xlfn.TEXTJOIN(", ", TRUE,
   _xlfn._xlws.FILTER(MasterSheet!O:O,
      (MasterSheet!B:B=A660) *
      (MasterSheet!D:D=B660) *
      (MasterSheet!G:G=C660) *
      (MasterSheet!J:J&gt;0)
   )
)</f>
        <v>ILS</v>
      </c>
      <c r="N660" s="6"/>
    </row>
    <row r="661" spans="1:14" x14ac:dyDescent="0.25">
      <c r="A661" s="6" t="str">
        <v>EED116563</v>
      </c>
      <c r="B661" s="7">
        <v>45834</v>
      </c>
      <c r="C661" s="6">
        <v>394706</v>
      </c>
      <c r="D661" s="6">
        <f>_xlfn.XLOOKUP(C661,MasterSheet!G:G,MasterSheet!E:E)</f>
        <v>112.8</v>
      </c>
      <c r="E661" s="55">
        <f>SUMIFS(MasterSheet!I:I, MasterSheet!B:B, A661, MasterSheet!D:D, B661, MasterSheet!G:G, C661)</f>
        <v>1</v>
      </c>
      <c r="F661" s="55">
        <f t="shared" si="30"/>
        <v>112.8</v>
      </c>
      <c r="G661" s="62">
        <f>SUMIFS(MasterSheet!J:J, MasterSheet!B:B, A661, MasterSheet!D:D, B661, MasterSheet!G:G, C661)</f>
        <v>1</v>
      </c>
      <c r="H661" s="62">
        <f t="shared" si="31"/>
        <v>112.8</v>
      </c>
      <c r="I661" s="64">
        <f>SUMIFS(MasterSheet!K:K, MasterSheet!B:B, A661, MasterSheet!D:D, B661, MasterSheet!G:G, C661)</f>
        <v>0</v>
      </c>
      <c r="J661" s="64">
        <f t="shared" si="32"/>
        <v>0</v>
      </c>
      <c r="K661" s="6" t="str">
        <f>VLOOKUP(C661,MasterSheet!G:T,14,)</f>
        <v>BioLegend</v>
      </c>
      <c r="L661" s="6" t="str">
        <f>VLOOKUP(K661,Sheet1!A:C,3,)</f>
        <v>DOLLAR</v>
      </c>
      <c r="M661" s="6" t="str" cm="1">
        <f t="array" ref="M661">_xlfn.TEXTJOIN(", ", TRUE,
   _xlfn._xlws.FILTER(MasterSheet!O:O,
      (MasterSheet!B:B=A661) *
      (MasterSheet!D:D=B661) *
      (MasterSheet!G:G=C661) *
      (MasterSheet!J:J&gt;0)
   )
)</f>
        <v>ILS</v>
      </c>
      <c r="N661" s="6"/>
    </row>
    <row r="662" spans="1:14" x14ac:dyDescent="0.25">
      <c r="A662" s="6" t="str">
        <v>EED116563</v>
      </c>
      <c r="B662" s="7">
        <v>45834</v>
      </c>
      <c r="C662" s="6">
        <v>396414</v>
      </c>
      <c r="D662" s="6">
        <f>_xlfn.XLOOKUP(C662,MasterSheet!G:G,MasterSheet!E:E)</f>
        <v>321.75</v>
      </c>
      <c r="E662" s="55">
        <f>SUMIFS(MasterSheet!I:I, MasterSheet!B:B, A662, MasterSheet!D:D, B662, MasterSheet!G:G, C662)</f>
        <v>1</v>
      </c>
      <c r="F662" s="55">
        <f t="shared" si="30"/>
        <v>321.75</v>
      </c>
      <c r="G662" s="62">
        <f>SUMIFS(MasterSheet!J:J, MasterSheet!B:B, A662, MasterSheet!D:D, B662, MasterSheet!G:G, C662)</f>
        <v>1</v>
      </c>
      <c r="H662" s="62">
        <f t="shared" si="31"/>
        <v>321.75</v>
      </c>
      <c r="I662" s="64">
        <f>SUMIFS(MasterSheet!K:K, MasterSheet!B:B, A662, MasterSheet!D:D, B662, MasterSheet!G:G, C662)</f>
        <v>0</v>
      </c>
      <c r="J662" s="64">
        <f t="shared" si="32"/>
        <v>0</v>
      </c>
      <c r="K662" s="6" t="str">
        <f>VLOOKUP(C662,MasterSheet!G:T,14,)</f>
        <v>BioLegend</v>
      </c>
      <c r="L662" s="6" t="str">
        <f>VLOOKUP(K662,Sheet1!A:C,3,)</f>
        <v>DOLLAR</v>
      </c>
      <c r="M662" s="6" t="str" cm="1">
        <f t="array" ref="M662">_xlfn.TEXTJOIN(", ", TRUE,
   _xlfn._xlws.FILTER(MasterSheet!O:O,
      (MasterSheet!B:B=A662) *
      (MasterSheet!D:D=B662) *
      (MasterSheet!G:G=C662) *
      (MasterSheet!J:J&gt;0)
   )
)</f>
        <v>AIIMS</v>
      </c>
      <c r="N662" s="6"/>
    </row>
    <row r="663" spans="1:14" x14ac:dyDescent="0.25">
      <c r="A663" s="6" t="str">
        <v>EED116563</v>
      </c>
      <c r="B663" s="7">
        <v>45834</v>
      </c>
      <c r="C663" s="6">
        <v>396416</v>
      </c>
      <c r="D663" s="6">
        <f>_xlfn.XLOOKUP(C663,MasterSheet!G:G,MasterSheet!E:E)</f>
        <v>192</v>
      </c>
      <c r="E663" s="55">
        <f>SUMIFS(MasterSheet!I:I, MasterSheet!B:B, A663, MasterSheet!D:D, B663, MasterSheet!G:G, C663)</f>
        <v>1</v>
      </c>
      <c r="F663" s="55">
        <f t="shared" si="30"/>
        <v>192</v>
      </c>
      <c r="G663" s="62">
        <f>SUMIFS(MasterSheet!J:J, MasterSheet!B:B, A663, MasterSheet!D:D, B663, MasterSheet!G:G, C663)</f>
        <v>1</v>
      </c>
      <c r="H663" s="62">
        <f t="shared" si="31"/>
        <v>192</v>
      </c>
      <c r="I663" s="64">
        <f>SUMIFS(MasterSheet!K:K, MasterSheet!B:B, A663, MasterSheet!D:D, B663, MasterSheet!G:G, C663)</f>
        <v>0</v>
      </c>
      <c r="J663" s="64">
        <f t="shared" si="32"/>
        <v>0</v>
      </c>
      <c r="K663" s="6" t="str">
        <f>VLOOKUP(C663,MasterSheet!G:T,14,)</f>
        <v>BioLegend</v>
      </c>
      <c r="L663" s="6" t="str">
        <f>VLOOKUP(K663,Sheet1!A:C,3,)</f>
        <v>DOLLAR</v>
      </c>
      <c r="M663" s="6" t="str" cm="1">
        <f t="array" ref="M663">_xlfn.TEXTJOIN(", ", TRUE,
   _xlfn._xlws.FILTER(MasterSheet!O:O,
      (MasterSheet!B:B=A663) *
      (MasterSheet!D:D=B663) *
      (MasterSheet!G:G=C663) *
      (MasterSheet!J:J&gt;0)
   )
)</f>
        <v>Lokesh EnterPrises</v>
      </c>
      <c r="N663" s="6"/>
    </row>
    <row r="664" spans="1:14" x14ac:dyDescent="0.25">
      <c r="A664" s="6" t="str">
        <v>EED116563</v>
      </c>
      <c r="B664" s="7">
        <v>45834</v>
      </c>
      <c r="C664" s="6">
        <v>396435</v>
      </c>
      <c r="D664" s="6">
        <f>_xlfn.XLOOKUP(C664,MasterSheet!G:G,MasterSheet!E:E)</f>
        <v>165.75</v>
      </c>
      <c r="E664" s="55">
        <f>SUMIFS(MasterSheet!I:I, MasterSheet!B:B, A664, MasterSheet!D:D, B664, MasterSheet!G:G, C664)</f>
        <v>1</v>
      </c>
      <c r="F664" s="55">
        <f t="shared" si="30"/>
        <v>165.75</v>
      </c>
      <c r="G664" s="62">
        <f>SUMIFS(MasterSheet!J:J, MasterSheet!B:B, A664, MasterSheet!D:D, B664, MasterSheet!G:G, C664)</f>
        <v>1</v>
      </c>
      <c r="H664" s="62">
        <f t="shared" si="31"/>
        <v>165.75</v>
      </c>
      <c r="I664" s="64">
        <f>SUMIFS(MasterSheet!K:K, MasterSheet!B:B, A664, MasterSheet!D:D, B664, MasterSheet!G:G, C664)</f>
        <v>0</v>
      </c>
      <c r="J664" s="64">
        <f t="shared" si="32"/>
        <v>0</v>
      </c>
      <c r="K664" s="6" t="str">
        <f>VLOOKUP(C664,MasterSheet!G:T,14,)</f>
        <v>BioLegend</v>
      </c>
      <c r="L664" s="6" t="str">
        <f>VLOOKUP(K664,Sheet1!A:C,3,)</f>
        <v>DOLLAR</v>
      </c>
      <c r="M664" s="6" t="str" cm="1">
        <f t="array" ref="M664">_xlfn.TEXTJOIN(", ", TRUE,
   _xlfn._xlws.FILTER(MasterSheet!O:O,
      (MasterSheet!B:B=A664) *
      (MasterSheet!D:D=B664) *
      (MasterSheet!G:G=C664) *
      (MasterSheet!J:J&gt;0)
   )
)</f>
        <v>NEXGENE</v>
      </c>
      <c r="N664" s="6"/>
    </row>
    <row r="665" spans="1:14" x14ac:dyDescent="0.25">
      <c r="A665" s="6" t="str">
        <v>EED116563</v>
      </c>
      <c r="B665" s="7">
        <v>45834</v>
      </c>
      <c r="C665" s="6">
        <v>396910</v>
      </c>
      <c r="D665" s="6">
        <f>_xlfn.XLOOKUP(C665,MasterSheet!G:G,MasterSheet!E:E)</f>
        <v>666</v>
      </c>
      <c r="E665" s="55">
        <f>SUMIFS(MasterSheet!I:I, MasterSheet!B:B, A665, MasterSheet!D:D, B665, MasterSheet!G:G, C665)</f>
        <v>3</v>
      </c>
      <c r="F665" s="55">
        <f t="shared" si="30"/>
        <v>1998</v>
      </c>
      <c r="G665" s="62">
        <f>SUMIFS(MasterSheet!J:J, MasterSheet!B:B, A665, MasterSheet!D:D, B665, MasterSheet!G:G, C665)</f>
        <v>3</v>
      </c>
      <c r="H665" s="62">
        <f t="shared" si="31"/>
        <v>1998</v>
      </c>
      <c r="I665" s="64">
        <f>SUMIFS(MasterSheet!K:K, MasterSheet!B:B, A665, MasterSheet!D:D, B665, MasterSheet!G:G, C665)</f>
        <v>0</v>
      </c>
      <c r="J665" s="64">
        <f t="shared" si="32"/>
        <v>0</v>
      </c>
      <c r="K665" s="6" t="str">
        <f>VLOOKUP(C665,MasterSheet!G:T,14,)</f>
        <v>BioLegend</v>
      </c>
      <c r="L665" s="6" t="str">
        <f>VLOOKUP(K665,Sheet1!A:C,3,)</f>
        <v>DOLLAR</v>
      </c>
      <c r="M665" s="6" t="str" cm="1">
        <f t="array" ref="M665">_xlfn.TEXTJOIN(", ", TRUE,
   _xlfn._xlws.FILTER(MasterSheet!O:O,
      (MasterSheet!B:B=A665) *
      (MasterSheet!D:D=B665) *
      (MasterSheet!G:G=C665) *
      (MasterSheet!J:J&gt;0)
   )
)</f>
        <v>PI HEALTH</v>
      </c>
      <c r="N665" s="6"/>
    </row>
    <row r="666" spans="1:14" x14ac:dyDescent="0.25">
      <c r="A666" s="6" t="str">
        <v>EED116563</v>
      </c>
      <c r="B666" s="7">
        <v>45834</v>
      </c>
      <c r="C666" s="6">
        <v>399206</v>
      </c>
      <c r="D666" s="6">
        <f>_xlfn.XLOOKUP(C666,MasterSheet!G:G,MasterSheet!E:E)</f>
        <v>174.6</v>
      </c>
      <c r="E666" s="55">
        <f>SUMIFS(MasterSheet!I:I, MasterSheet!B:B, A666, MasterSheet!D:D, B666, MasterSheet!G:G, C666)</f>
        <v>1</v>
      </c>
      <c r="F666" s="55">
        <f t="shared" si="30"/>
        <v>174.6</v>
      </c>
      <c r="G666" s="62">
        <f>SUMIFS(MasterSheet!J:J, MasterSheet!B:B, A666, MasterSheet!D:D, B666, MasterSheet!G:G, C666)</f>
        <v>1</v>
      </c>
      <c r="H666" s="62">
        <f t="shared" si="31"/>
        <v>174.6</v>
      </c>
      <c r="I666" s="64">
        <f>SUMIFS(MasterSheet!K:K, MasterSheet!B:B, A666, MasterSheet!D:D, B666, MasterSheet!G:G, C666)</f>
        <v>0</v>
      </c>
      <c r="J666" s="64">
        <f t="shared" si="32"/>
        <v>0</v>
      </c>
      <c r="K666" s="6" t="str">
        <f>VLOOKUP(C666,MasterSheet!G:T,14,)</f>
        <v>BioLegend</v>
      </c>
      <c r="L666" s="6" t="str">
        <f>VLOOKUP(K666,Sheet1!A:C,3,)</f>
        <v>DOLLAR</v>
      </c>
      <c r="M666" s="6" t="str" cm="1">
        <f t="array" ref="M666">_xlfn.TEXTJOIN(", ", TRUE,
   _xlfn._xlws.FILTER(MasterSheet!O:O,
      (MasterSheet!B:B=A666) *
      (MasterSheet!D:D=B666) *
      (MasterSheet!G:G=C666) *
      (MasterSheet!J:J&gt;0)
   )
)</f>
        <v>ILS</v>
      </c>
      <c r="N666" s="6"/>
    </row>
    <row r="667" spans="1:14" x14ac:dyDescent="0.25">
      <c r="A667" s="6" t="str">
        <v>EED116563</v>
      </c>
      <c r="B667" s="7">
        <v>45834</v>
      </c>
      <c r="C667" s="6">
        <v>399214</v>
      </c>
      <c r="D667" s="6">
        <f>_xlfn.XLOOKUP(C667,MasterSheet!G:G,MasterSheet!E:E)</f>
        <v>444</v>
      </c>
      <c r="E667" s="55">
        <f>SUMIFS(MasterSheet!I:I, MasterSheet!B:B, A667, MasterSheet!D:D, B667, MasterSheet!G:G, C667)</f>
        <v>2</v>
      </c>
      <c r="F667" s="55">
        <f t="shared" si="30"/>
        <v>888</v>
      </c>
      <c r="G667" s="62">
        <f>SUMIFS(MasterSheet!J:J, MasterSheet!B:B, A667, MasterSheet!D:D, B667, MasterSheet!G:G, C667)</f>
        <v>2</v>
      </c>
      <c r="H667" s="62">
        <f t="shared" si="31"/>
        <v>888</v>
      </c>
      <c r="I667" s="64">
        <f>SUMIFS(MasterSheet!K:K, MasterSheet!B:B, A667, MasterSheet!D:D, B667, MasterSheet!G:G, C667)</f>
        <v>0</v>
      </c>
      <c r="J667" s="64">
        <f t="shared" si="32"/>
        <v>0</v>
      </c>
      <c r="K667" s="6" t="str">
        <f>VLOOKUP(C667,MasterSheet!G:T,14,)</f>
        <v>BioLegend</v>
      </c>
      <c r="L667" s="6" t="str">
        <f>VLOOKUP(K667,Sheet1!A:C,3,)</f>
        <v>DOLLAR</v>
      </c>
      <c r="M667" s="6" t="str" cm="1">
        <f t="array" ref="M667">_xlfn.TEXTJOIN(", ", TRUE,
   _xlfn._xlws.FILTER(MasterSheet!O:O,
      (MasterSheet!B:B=A667) *
      (MasterSheet!D:D=B667) *
      (MasterSheet!G:G=C667) *
      (MasterSheet!J:J&gt;0)
   )
)</f>
        <v>ACTREC</v>
      </c>
      <c r="N667" s="6"/>
    </row>
    <row r="668" spans="1:14" x14ac:dyDescent="0.25">
      <c r="A668" s="6" t="str">
        <v>EED116563</v>
      </c>
      <c r="B668" s="7">
        <v>45834</v>
      </c>
      <c r="C668" s="6">
        <v>400143</v>
      </c>
      <c r="D668" s="6">
        <f>_xlfn.XLOOKUP(C668,MasterSheet!G:G,MasterSheet!E:E)</f>
        <v>49.8</v>
      </c>
      <c r="E668" s="55">
        <f>SUMIFS(MasterSheet!I:I, MasterSheet!B:B, A668, MasterSheet!D:D, B668, MasterSheet!G:G, C668)</f>
        <v>1</v>
      </c>
      <c r="F668" s="55">
        <f t="shared" si="30"/>
        <v>49.8</v>
      </c>
      <c r="G668" s="62">
        <f>SUMIFS(MasterSheet!J:J, MasterSheet!B:B, A668, MasterSheet!D:D, B668, MasterSheet!G:G, C668)</f>
        <v>1</v>
      </c>
      <c r="H668" s="62">
        <f t="shared" si="31"/>
        <v>49.8</v>
      </c>
      <c r="I668" s="64">
        <f>SUMIFS(MasterSheet!K:K, MasterSheet!B:B, A668, MasterSheet!D:D, B668, MasterSheet!G:G, C668)</f>
        <v>0</v>
      </c>
      <c r="J668" s="64">
        <f t="shared" si="32"/>
        <v>0</v>
      </c>
      <c r="K668" s="6" t="str">
        <f>VLOOKUP(C668,MasterSheet!G:T,14,)</f>
        <v>BioLegend</v>
      </c>
      <c r="L668" s="6" t="str">
        <f>VLOOKUP(K668,Sheet1!A:C,3,)</f>
        <v>DOLLAR</v>
      </c>
      <c r="M668" s="6" t="str" cm="1">
        <f t="array" ref="M668">_xlfn.TEXTJOIN(", ", TRUE,
   _xlfn._xlws.FILTER(MasterSheet!O:O,
      (MasterSheet!B:B=A668) *
      (MasterSheet!D:D=B668) *
      (MasterSheet!G:G=C668) *
      (MasterSheet!J:J&gt;0)
   )
)</f>
        <v>ILS</v>
      </c>
      <c r="N668" s="6"/>
    </row>
    <row r="669" spans="1:14" x14ac:dyDescent="0.25">
      <c r="A669" s="6" t="str">
        <v>EED116563</v>
      </c>
      <c r="B669" s="7">
        <v>45834</v>
      </c>
      <c r="C669" s="6">
        <v>405207</v>
      </c>
      <c r="D669" s="6">
        <f>_xlfn.XLOOKUP(C669,MasterSheet!G:G,MasterSheet!E:E)</f>
        <v>71.400000000000006</v>
      </c>
      <c r="E669" s="55">
        <f>SUMIFS(MasterSheet!I:I, MasterSheet!B:B, A669, MasterSheet!D:D, B669, MasterSheet!G:G, C669)</f>
        <v>4</v>
      </c>
      <c r="F669" s="55">
        <f t="shared" si="30"/>
        <v>285.60000000000002</v>
      </c>
      <c r="G669" s="62">
        <f>SUMIFS(MasterSheet!J:J, MasterSheet!B:B, A669, MasterSheet!D:D, B669, MasterSheet!G:G, C669)</f>
        <v>4</v>
      </c>
      <c r="H669" s="62">
        <f t="shared" si="31"/>
        <v>285.60000000000002</v>
      </c>
      <c r="I669" s="64">
        <f>SUMIFS(MasterSheet!K:K, MasterSheet!B:B, A669, MasterSheet!D:D, B669, MasterSheet!G:G, C669)</f>
        <v>0</v>
      </c>
      <c r="J669" s="64">
        <f t="shared" si="32"/>
        <v>0</v>
      </c>
      <c r="K669" s="6" t="str">
        <f>VLOOKUP(C669,MasterSheet!G:T,14,)</f>
        <v>BioLegend</v>
      </c>
      <c r="L669" s="6" t="str">
        <f>VLOOKUP(K669,Sheet1!A:C,3,)</f>
        <v>DOLLAR</v>
      </c>
      <c r="M669" s="6" t="str" cm="1">
        <f t="array" ref="M669">_xlfn.TEXTJOIN(", ", TRUE,
   _xlfn._xlws.FILTER(MasterSheet!O:O,
      (MasterSheet!B:B=A669) *
      (MasterSheet!D:D=B669) *
      (MasterSheet!G:G=C669) *
      (MasterSheet!J:J&gt;0)
   )
)</f>
        <v>immuneel, M BIOTECH</v>
      </c>
      <c r="N669" s="6"/>
    </row>
    <row r="670" spans="1:14" x14ac:dyDescent="0.25">
      <c r="A670" s="6" t="str">
        <v>EED116563</v>
      </c>
      <c r="B670" s="7">
        <v>45834</v>
      </c>
      <c r="C670" s="6">
        <v>405226</v>
      </c>
      <c r="D670" s="6">
        <f>_xlfn.XLOOKUP(C670,MasterSheet!G:G,MasterSheet!E:E)</f>
        <v>144.75</v>
      </c>
      <c r="E670" s="55">
        <f>SUMIFS(MasterSheet!I:I, MasterSheet!B:B, A670, MasterSheet!D:D, B670, MasterSheet!G:G, C670)</f>
        <v>1</v>
      </c>
      <c r="F670" s="55">
        <f t="shared" si="30"/>
        <v>144.75</v>
      </c>
      <c r="G670" s="62">
        <f>SUMIFS(MasterSheet!J:J, MasterSheet!B:B, A670, MasterSheet!D:D, B670, MasterSheet!G:G, C670)</f>
        <v>1</v>
      </c>
      <c r="H670" s="62">
        <f t="shared" si="31"/>
        <v>144.75</v>
      </c>
      <c r="I670" s="64">
        <f>SUMIFS(MasterSheet!K:K, MasterSheet!B:B, A670, MasterSheet!D:D, B670, MasterSheet!G:G, C670)</f>
        <v>0</v>
      </c>
      <c r="J670" s="64">
        <f t="shared" si="32"/>
        <v>0</v>
      </c>
      <c r="K670" s="6" t="str">
        <f>VLOOKUP(C670,MasterSheet!G:T,14,)</f>
        <v>BioLegend</v>
      </c>
      <c r="L670" s="6" t="str">
        <f>VLOOKUP(K670,Sheet1!A:C,3,)</f>
        <v>DOLLAR</v>
      </c>
      <c r="M670" s="6" t="str" cm="1">
        <f t="array" ref="M670">_xlfn.TEXTJOIN(", ", TRUE,
   _xlfn._xlws.FILTER(MasterSheet!O:O,
      (MasterSheet!B:B=A670) *
      (MasterSheet!D:D=B670) *
      (MasterSheet!G:G=C670) *
      (MasterSheet!J:J&gt;0)
   )
)</f>
        <v>M BIOTECH</v>
      </c>
      <c r="N670" s="6"/>
    </row>
    <row r="671" spans="1:14" x14ac:dyDescent="0.25">
      <c r="A671" s="6" t="str">
        <v>EED116563</v>
      </c>
      <c r="B671" s="7">
        <v>45834</v>
      </c>
      <c r="C671" s="6">
        <v>410710</v>
      </c>
      <c r="D671" s="6">
        <f>_xlfn.XLOOKUP(C671,MasterSheet!G:G,MasterSheet!E:E)</f>
        <v>229.2</v>
      </c>
      <c r="E671" s="55">
        <f>SUMIFS(MasterSheet!I:I, MasterSheet!B:B, A671, MasterSheet!D:D, B671, MasterSheet!G:G, C671)</f>
        <v>1</v>
      </c>
      <c r="F671" s="55">
        <f t="shared" si="30"/>
        <v>229.2</v>
      </c>
      <c r="G671" s="62">
        <f>SUMIFS(MasterSheet!J:J, MasterSheet!B:B, A671, MasterSheet!D:D, B671, MasterSheet!G:G, C671)</f>
        <v>1</v>
      </c>
      <c r="H671" s="62">
        <f t="shared" si="31"/>
        <v>229.2</v>
      </c>
      <c r="I671" s="64">
        <f>SUMIFS(MasterSheet!K:K, MasterSheet!B:B, A671, MasterSheet!D:D, B671, MasterSheet!G:G, C671)</f>
        <v>0</v>
      </c>
      <c r="J671" s="64">
        <f t="shared" si="32"/>
        <v>0</v>
      </c>
      <c r="K671" s="6" t="str">
        <f>VLOOKUP(C671,MasterSheet!G:T,14,)</f>
        <v>BioLegend</v>
      </c>
      <c r="L671" s="6" t="str">
        <f>VLOOKUP(K671,Sheet1!A:C,3,)</f>
        <v>DOLLAR</v>
      </c>
      <c r="M671" s="6" t="str" cm="1">
        <f t="array" ref="M671">_xlfn.TEXTJOIN(", ", TRUE,
   _xlfn._xlws.FILTER(MasterSheet!O:O,
      (MasterSheet!B:B=A671) *
      (MasterSheet!D:D=B671) *
      (MasterSheet!G:G=C671) *
      (MasterSheet!J:J&gt;0)
   )
)</f>
        <v>NCBS</v>
      </c>
      <c r="N671" s="6"/>
    </row>
    <row r="672" spans="1:14" x14ac:dyDescent="0.25">
      <c r="A672" s="6" t="str">
        <v>EED116563</v>
      </c>
      <c r="B672" s="7">
        <v>45834</v>
      </c>
      <c r="C672" s="6">
        <v>420201</v>
      </c>
      <c r="D672" s="6">
        <f>_xlfn.XLOOKUP(C672,MasterSheet!G:G,MasterSheet!E:E)</f>
        <v>53.4</v>
      </c>
      <c r="E672" s="55">
        <f>SUMIFS(MasterSheet!I:I, MasterSheet!B:B, A672, MasterSheet!D:D, B672, MasterSheet!G:G, C672)</f>
        <v>1</v>
      </c>
      <c r="F672" s="55">
        <f t="shared" si="30"/>
        <v>53.4</v>
      </c>
      <c r="G672" s="62">
        <f>SUMIFS(MasterSheet!J:J, MasterSheet!B:B, A672, MasterSheet!D:D, B672, MasterSheet!G:G, C672)</f>
        <v>1</v>
      </c>
      <c r="H672" s="62">
        <f t="shared" si="31"/>
        <v>53.4</v>
      </c>
      <c r="I672" s="64">
        <f>SUMIFS(MasterSheet!K:K, MasterSheet!B:B, A672, MasterSheet!D:D, B672, MasterSheet!G:G, C672)</f>
        <v>0</v>
      </c>
      <c r="J672" s="64">
        <f t="shared" si="32"/>
        <v>0</v>
      </c>
      <c r="K672" s="6" t="str">
        <f>VLOOKUP(C672,MasterSheet!G:T,14,)</f>
        <v>BioLegend</v>
      </c>
      <c r="L672" s="6" t="str">
        <f>VLOOKUP(K672,Sheet1!A:C,3,)</f>
        <v>DOLLAR</v>
      </c>
      <c r="M672" s="6" t="str" cm="1">
        <f t="array" ref="M672">_xlfn.TEXTJOIN(", ", TRUE,
   _xlfn._xlws.FILTER(MasterSheet!O:O,
      (MasterSheet!B:B=A672) *
      (MasterSheet!D:D=B672) *
      (MasterSheet!G:G=C672) *
      (MasterSheet!J:J&gt;0)
   )
)</f>
        <v>TECHWEST</v>
      </c>
      <c r="N672" s="6"/>
    </row>
    <row r="673" spans="1:14" x14ac:dyDescent="0.25">
      <c r="A673" s="6" t="str">
        <v>EED116563</v>
      </c>
      <c r="B673" s="7">
        <v>45834</v>
      </c>
      <c r="C673" s="6">
        <v>421002</v>
      </c>
      <c r="D673" s="6">
        <f>_xlfn.XLOOKUP(C673,MasterSheet!G:G,MasterSheet!E:E)</f>
        <v>61.1</v>
      </c>
      <c r="E673" s="55">
        <f>SUMIFS(MasterSheet!I:I, MasterSheet!B:B, A673, MasterSheet!D:D, B673, MasterSheet!G:G, C673)</f>
        <v>2</v>
      </c>
      <c r="F673" s="55">
        <f t="shared" si="30"/>
        <v>122.2</v>
      </c>
      <c r="G673" s="62">
        <f>SUMIFS(MasterSheet!J:J, MasterSheet!B:B, A673, MasterSheet!D:D, B673, MasterSheet!G:G, C673)</f>
        <v>2</v>
      </c>
      <c r="H673" s="62">
        <f t="shared" si="31"/>
        <v>122.2</v>
      </c>
      <c r="I673" s="64">
        <f>SUMIFS(MasterSheet!K:K, MasterSheet!B:B, A673, MasterSheet!D:D, B673, MasterSheet!G:G, C673)</f>
        <v>0</v>
      </c>
      <c r="J673" s="64">
        <f t="shared" si="32"/>
        <v>0</v>
      </c>
      <c r="K673" s="6" t="str">
        <f>VLOOKUP(C673,MasterSheet!G:T,14,)</f>
        <v>BioLegend</v>
      </c>
      <c r="L673" s="6" t="str">
        <f>VLOOKUP(K673,Sheet1!A:C,3,)</f>
        <v>DOLLAR</v>
      </c>
      <c r="M673" s="6" t="str" cm="1">
        <f t="array" ref="M673">_xlfn.TEXTJOIN(", ", TRUE,
   _xlfn._xlws.FILTER(MasterSheet!O:O,
      (MasterSheet!B:B=A673) *
      (MasterSheet!D:D=B673) *
      (MasterSheet!G:G=C673) *
      (MasterSheet!J:J&gt;0)
   )
)</f>
        <v>Aurigine Service</v>
      </c>
      <c r="N673" s="6"/>
    </row>
    <row r="674" spans="1:14" x14ac:dyDescent="0.25">
      <c r="A674" s="6" t="str">
        <v>EED116563</v>
      </c>
      <c r="B674" s="7">
        <v>45834</v>
      </c>
      <c r="C674" s="6">
        <v>421301</v>
      </c>
      <c r="D674" s="6">
        <f>_xlfn.XLOOKUP(C674,MasterSheet!G:G,MasterSheet!E:E)</f>
        <v>32.4</v>
      </c>
      <c r="E674" s="55">
        <f>SUMIFS(MasterSheet!I:I, MasterSheet!B:B, A674, MasterSheet!D:D, B674, MasterSheet!G:G, C674)</f>
        <v>1</v>
      </c>
      <c r="F674" s="55">
        <f t="shared" si="30"/>
        <v>32.4</v>
      </c>
      <c r="G674" s="62">
        <f>SUMIFS(MasterSheet!J:J, MasterSheet!B:B, A674, MasterSheet!D:D, B674, MasterSheet!G:G, C674)</f>
        <v>1</v>
      </c>
      <c r="H674" s="62">
        <f t="shared" si="31"/>
        <v>32.4</v>
      </c>
      <c r="I674" s="64">
        <f>SUMIFS(MasterSheet!K:K, MasterSheet!B:B, A674, MasterSheet!D:D, B674, MasterSheet!G:G, C674)</f>
        <v>0</v>
      </c>
      <c r="J674" s="64">
        <f t="shared" si="32"/>
        <v>0</v>
      </c>
      <c r="K674" s="6" t="str">
        <f>VLOOKUP(C674,MasterSheet!G:T,14,)</f>
        <v>BioLegend</v>
      </c>
      <c r="L674" s="6" t="str">
        <f>VLOOKUP(K674,Sheet1!A:C,3,)</f>
        <v>DOLLAR</v>
      </c>
      <c r="M674" s="6" t="str" cm="1">
        <f t="array" ref="M674">_xlfn.TEXTJOIN(", ", TRUE,
   _xlfn._xlws.FILTER(MasterSheet!O:O,
      (MasterSheet!B:B=A674) *
      (MasterSheet!D:D=B674) *
      (MasterSheet!G:G=C674) *
      (MasterSheet!J:J&gt;0)
   )
)</f>
        <v>SOUTH CAMPUS</v>
      </c>
      <c r="N674" s="6"/>
    </row>
    <row r="675" spans="1:14" x14ac:dyDescent="0.25">
      <c r="A675" s="6" t="str">
        <v>EED116563</v>
      </c>
      <c r="B675" s="7">
        <v>45834</v>
      </c>
      <c r="C675" s="6">
        <v>421601</v>
      </c>
      <c r="D675" s="6">
        <f>_xlfn.XLOOKUP(C675,MasterSheet!G:G,MasterSheet!E:E)</f>
        <v>84.6</v>
      </c>
      <c r="E675" s="55">
        <f>SUMIFS(MasterSheet!I:I, MasterSheet!B:B, A675, MasterSheet!D:D, B675, MasterSheet!G:G, C675)</f>
        <v>1</v>
      </c>
      <c r="F675" s="55">
        <f t="shared" si="30"/>
        <v>84.6</v>
      </c>
      <c r="G675" s="62">
        <f>SUMIFS(MasterSheet!J:J, MasterSheet!B:B, A675, MasterSheet!D:D, B675, MasterSheet!G:G, C675)</f>
        <v>1</v>
      </c>
      <c r="H675" s="62">
        <f t="shared" si="31"/>
        <v>84.6</v>
      </c>
      <c r="I675" s="64">
        <f>SUMIFS(MasterSheet!K:K, MasterSheet!B:B, A675, MasterSheet!D:D, B675, MasterSheet!G:G, C675)</f>
        <v>0</v>
      </c>
      <c r="J675" s="64">
        <f t="shared" si="32"/>
        <v>0</v>
      </c>
      <c r="K675" s="6" t="str">
        <f>VLOOKUP(C675,MasterSheet!G:T,14,)</f>
        <v>BioLegend</v>
      </c>
      <c r="L675" s="6" t="str">
        <f>VLOOKUP(K675,Sheet1!A:C,3,)</f>
        <v>DOLLAR</v>
      </c>
      <c r="M675" s="6" t="str" cm="1">
        <f t="array" ref="M675">_xlfn.TEXTJOIN(", ", TRUE,
   _xlfn._xlws.FILTER(MasterSheet!O:O,
      (MasterSheet!B:B=A675) *
      (MasterSheet!D:D=B675) *
      (MasterSheet!G:G=C675) *
      (MasterSheet!J:J&gt;0)
   )
)</f>
        <v>BIO SOLUTION</v>
      </c>
      <c r="N675" s="6"/>
    </row>
    <row r="676" spans="1:14" x14ac:dyDescent="0.25">
      <c r="A676" s="6" t="str">
        <v>EED116563</v>
      </c>
      <c r="B676" s="7">
        <v>45834</v>
      </c>
      <c r="C676" s="6">
        <v>422302</v>
      </c>
      <c r="D676" s="6">
        <f>_xlfn.XLOOKUP(C676,MasterSheet!G:G,MasterSheet!E:E)</f>
        <v>160.30000000000001</v>
      </c>
      <c r="E676" s="55">
        <f>SUMIFS(MasterSheet!I:I, MasterSheet!B:B, A676, MasterSheet!D:D, B676, MasterSheet!G:G, C676)</f>
        <v>4</v>
      </c>
      <c r="F676" s="55">
        <f t="shared" si="30"/>
        <v>641.20000000000005</v>
      </c>
      <c r="G676" s="62">
        <f>SUMIFS(MasterSheet!J:J, MasterSheet!B:B, A676, MasterSheet!D:D, B676, MasterSheet!G:G, C676)</f>
        <v>4</v>
      </c>
      <c r="H676" s="62">
        <f t="shared" si="31"/>
        <v>641.20000000000005</v>
      </c>
      <c r="I676" s="64">
        <f>SUMIFS(MasterSheet!K:K, MasterSheet!B:B, A676, MasterSheet!D:D, B676, MasterSheet!G:G, C676)</f>
        <v>0</v>
      </c>
      <c r="J676" s="64">
        <f t="shared" si="32"/>
        <v>0</v>
      </c>
      <c r="K676" s="6" t="str">
        <f>VLOOKUP(C676,MasterSheet!G:T,14,)</f>
        <v>BioLegend</v>
      </c>
      <c r="L676" s="6" t="str">
        <f>VLOOKUP(K676,Sheet1!A:C,3,)</f>
        <v>DOLLAR</v>
      </c>
      <c r="M676" s="6" t="str" cm="1">
        <f t="array" ref="M676">_xlfn.TEXTJOIN(", ", TRUE,
   _xlfn._xlws.FILTER(MasterSheet!O:O,
      (MasterSheet!B:B=A676) *
      (MasterSheet!D:D=B676) *
      (MasterSheet!G:G=C676) *
      (MasterSheet!J:J&gt;0)
   )
)</f>
        <v>Micro Vapi</v>
      </c>
      <c r="N676" s="6"/>
    </row>
    <row r="677" spans="1:14" x14ac:dyDescent="0.25">
      <c r="A677" s="6" t="str">
        <v>EED116563</v>
      </c>
      <c r="B677" s="7">
        <v>45834</v>
      </c>
      <c r="C677" s="6">
        <v>423101</v>
      </c>
      <c r="D677" s="6">
        <f>_xlfn.XLOOKUP(C677,MasterSheet!G:G,MasterSheet!E:E)</f>
        <v>62.3</v>
      </c>
      <c r="E677" s="55">
        <f>SUMIFS(MasterSheet!I:I, MasterSheet!B:B, A677, MasterSheet!D:D, B677, MasterSheet!G:G, C677)</f>
        <v>1</v>
      </c>
      <c r="F677" s="55">
        <f t="shared" si="30"/>
        <v>62.3</v>
      </c>
      <c r="G677" s="62">
        <f>SUMIFS(MasterSheet!J:J, MasterSheet!B:B, A677, MasterSheet!D:D, B677, MasterSheet!G:G, C677)</f>
        <v>1</v>
      </c>
      <c r="H677" s="62">
        <f t="shared" si="31"/>
        <v>62.3</v>
      </c>
      <c r="I677" s="64">
        <f>SUMIFS(MasterSheet!K:K, MasterSheet!B:B, A677, MasterSheet!D:D, B677, MasterSheet!G:G, C677)</f>
        <v>0</v>
      </c>
      <c r="J677" s="64">
        <f t="shared" si="32"/>
        <v>0</v>
      </c>
      <c r="K677" s="6" t="str">
        <f>VLOOKUP(C677,MasterSheet!G:T,14,)</f>
        <v>BioLegend</v>
      </c>
      <c r="L677" s="6" t="str">
        <f>VLOOKUP(K677,Sheet1!A:C,3,)</f>
        <v>DOLLAR</v>
      </c>
      <c r="M677" s="6" t="str" cm="1">
        <f t="array" ref="M677">_xlfn.TEXTJOIN(", ", TRUE,
   _xlfn._xlws.FILTER(MasterSheet!O:O,
      (MasterSheet!B:B=A677) *
      (MasterSheet!D:D=B677) *
      (MasterSheet!G:G=C677) *
      (MasterSheet!J:J&gt;0)
   )
)</f>
        <v>immuneel</v>
      </c>
      <c r="N677" s="6"/>
    </row>
    <row r="678" spans="1:14" x14ac:dyDescent="0.25">
      <c r="A678" s="6" t="str">
        <v>EED116563</v>
      </c>
      <c r="B678" s="7">
        <v>45834</v>
      </c>
      <c r="C678" s="6">
        <v>423113</v>
      </c>
      <c r="D678" s="6">
        <f>_xlfn.XLOOKUP(C678,MasterSheet!G:G,MasterSheet!E:E)</f>
        <v>49.8</v>
      </c>
      <c r="E678" s="55">
        <f>SUMIFS(MasterSheet!I:I, MasterSheet!B:B, A678, MasterSheet!D:D, B678, MasterSheet!G:G, C678)</f>
        <v>1</v>
      </c>
      <c r="F678" s="55">
        <f t="shared" si="30"/>
        <v>49.8</v>
      </c>
      <c r="G678" s="62">
        <f>SUMIFS(MasterSheet!J:J, MasterSheet!B:B, A678, MasterSheet!D:D, B678, MasterSheet!G:G, C678)</f>
        <v>1</v>
      </c>
      <c r="H678" s="62">
        <f t="shared" si="31"/>
        <v>49.8</v>
      </c>
      <c r="I678" s="64">
        <f>SUMIFS(MasterSheet!K:K, MasterSheet!B:B, A678, MasterSheet!D:D, B678, MasterSheet!G:G, C678)</f>
        <v>0</v>
      </c>
      <c r="J678" s="64">
        <f t="shared" si="32"/>
        <v>0</v>
      </c>
      <c r="K678" s="6" t="str">
        <f>VLOOKUP(C678,MasterSheet!G:T,14,)</f>
        <v>BioLegend</v>
      </c>
      <c r="L678" s="6" t="str">
        <f>VLOOKUP(K678,Sheet1!A:C,3,)</f>
        <v>DOLLAR</v>
      </c>
      <c r="M678" s="6" t="str" cm="1">
        <f t="array" ref="M678">_xlfn.TEXTJOIN(", ", TRUE,
   _xlfn._xlws.FILTER(MasterSheet!O:O,
      (MasterSheet!B:B=A678) *
      (MasterSheet!D:D=B678) *
      (MasterSheet!G:G=C678) *
      (MasterSheet!J:J&gt;0)
   )
)</f>
        <v>RG SONS</v>
      </c>
      <c r="N678" s="6"/>
    </row>
    <row r="679" spans="1:14" x14ac:dyDescent="0.25">
      <c r="A679" s="6" t="str">
        <v>EED116563</v>
      </c>
      <c r="B679" s="7">
        <v>45834</v>
      </c>
      <c r="C679" s="6">
        <v>423115</v>
      </c>
      <c r="D679" s="6">
        <f>_xlfn.XLOOKUP(C679,MasterSheet!G:G,MasterSheet!E:E)</f>
        <v>53.4</v>
      </c>
      <c r="E679" s="55">
        <f>SUMIFS(MasterSheet!I:I, MasterSheet!B:B, A679, MasterSheet!D:D, B679, MasterSheet!G:G, C679)</f>
        <v>1</v>
      </c>
      <c r="F679" s="55">
        <f t="shared" si="30"/>
        <v>53.4</v>
      </c>
      <c r="G679" s="62">
        <f>SUMIFS(MasterSheet!J:J, MasterSheet!B:B, A679, MasterSheet!D:D, B679, MasterSheet!G:G, C679)</f>
        <v>1</v>
      </c>
      <c r="H679" s="62">
        <f t="shared" si="31"/>
        <v>53.4</v>
      </c>
      <c r="I679" s="64">
        <f>SUMIFS(MasterSheet!K:K, MasterSheet!B:B, A679, MasterSheet!D:D, B679, MasterSheet!G:G, C679)</f>
        <v>0</v>
      </c>
      <c r="J679" s="64">
        <f t="shared" si="32"/>
        <v>0</v>
      </c>
      <c r="K679" s="6" t="str">
        <f>VLOOKUP(C679,MasterSheet!G:T,14,)</f>
        <v>BioLegend</v>
      </c>
      <c r="L679" s="6" t="str">
        <f>VLOOKUP(K679,Sheet1!A:C,3,)</f>
        <v>DOLLAR</v>
      </c>
      <c r="M679" s="6" t="str" cm="1">
        <f t="array" ref="M679">_xlfn.TEXTJOIN(", ", TRUE,
   _xlfn._xlws.FILTER(MasterSheet!O:O,
      (MasterSheet!B:B=A679) *
      (MasterSheet!D:D=B679) *
      (MasterSheet!G:G=C679) *
      (MasterSheet!J:J&gt;0)
   )
)</f>
        <v>ILS</v>
      </c>
      <c r="N679" s="6"/>
    </row>
    <row r="680" spans="1:14" x14ac:dyDescent="0.25">
      <c r="A680" s="6" t="str">
        <v>EED116563</v>
      </c>
      <c r="B680" s="7">
        <v>45834</v>
      </c>
      <c r="C680" s="6">
        <v>423303</v>
      </c>
      <c r="D680" s="6">
        <f>_xlfn.XLOOKUP(C680,MasterSheet!G:G,MasterSheet!E:E)</f>
        <v>67.2</v>
      </c>
      <c r="E680" s="55">
        <f>SUMIFS(MasterSheet!I:I, MasterSheet!B:B, A680, MasterSheet!D:D, B680, MasterSheet!G:G, C680)</f>
        <v>3</v>
      </c>
      <c r="F680" s="55">
        <f t="shared" si="30"/>
        <v>201.60000000000002</v>
      </c>
      <c r="G680" s="62">
        <f>SUMIFS(MasterSheet!J:J, MasterSheet!B:B, A680, MasterSheet!D:D, B680, MasterSheet!G:G, C680)</f>
        <v>0</v>
      </c>
      <c r="H680" s="62">
        <f t="shared" si="31"/>
        <v>0</v>
      </c>
      <c r="I680" s="64">
        <f>SUMIFS(MasterSheet!K:K, MasterSheet!B:B, A680, MasterSheet!D:D, B680, MasterSheet!G:G, C680)</f>
        <v>3</v>
      </c>
      <c r="J680" s="64">
        <f t="shared" si="32"/>
        <v>201.60000000000002</v>
      </c>
      <c r="K680" s="6" t="str">
        <f>VLOOKUP(C680,MasterSheet!G:T,14,)</f>
        <v>BioLegend</v>
      </c>
      <c r="L680" s="6" t="str">
        <f>VLOOKUP(K680,Sheet1!A:C,3,)</f>
        <v>DOLLAR</v>
      </c>
      <c r="M680" s="6" t="e" cm="1" vm="1">
        <f t="array" ref="M680">_xlfn.TEXTJOIN(", ", TRUE,
   _xlfn._xlws.FILTER(MasterSheet!O:O,
      (MasterSheet!B:B=A680) *
      (MasterSheet!D:D=B680) *
      (MasterSheet!G:G=C680) *
      (MasterSheet!J:J&gt;0)
   )
)</f>
        <v>#VALUE!</v>
      </c>
      <c r="N680" s="6"/>
    </row>
    <row r="681" spans="1:14" x14ac:dyDescent="0.25">
      <c r="A681" s="6" t="str">
        <v>EED116563</v>
      </c>
      <c r="B681" s="7">
        <v>45834</v>
      </c>
      <c r="C681" s="6">
        <v>423801</v>
      </c>
      <c r="D681" s="6">
        <f>_xlfn.XLOOKUP(C681,MasterSheet!G:G,MasterSheet!E:E)</f>
        <v>75.75</v>
      </c>
      <c r="E681" s="55">
        <f>SUMIFS(MasterSheet!I:I, MasterSheet!B:B, A681, MasterSheet!D:D, B681, MasterSheet!G:G, C681)</f>
        <v>1</v>
      </c>
      <c r="F681" s="55">
        <f t="shared" si="30"/>
        <v>75.75</v>
      </c>
      <c r="G681" s="62">
        <f>SUMIFS(MasterSheet!J:J, MasterSheet!B:B, A681, MasterSheet!D:D, B681, MasterSheet!G:G, C681)</f>
        <v>1</v>
      </c>
      <c r="H681" s="62">
        <f t="shared" si="31"/>
        <v>75.75</v>
      </c>
      <c r="I681" s="64">
        <f>SUMIFS(MasterSheet!K:K, MasterSheet!B:B, A681, MasterSheet!D:D, B681, MasterSheet!G:G, C681)</f>
        <v>0</v>
      </c>
      <c r="J681" s="64">
        <f t="shared" si="32"/>
        <v>0</v>
      </c>
      <c r="K681" s="6" t="str">
        <f>VLOOKUP(C681,MasterSheet!G:T,14,)</f>
        <v>BioLegend</v>
      </c>
      <c r="L681" s="6" t="str">
        <f>VLOOKUP(K681,Sheet1!A:C,3,)</f>
        <v>DOLLAR</v>
      </c>
      <c r="M681" s="6" t="str" cm="1">
        <f t="array" ref="M681">_xlfn.TEXTJOIN(", ", TRUE,
   _xlfn._xlws.FILTER(MasterSheet!O:O,
      (MasterSheet!B:B=A681) *
      (MasterSheet!D:D=B681) *
      (MasterSheet!G:G=C681) *
      (MasterSheet!J:J&gt;0)
   )
)</f>
        <v>POPVAX</v>
      </c>
      <c r="N681" s="6"/>
    </row>
    <row r="682" spans="1:14" x14ac:dyDescent="0.25">
      <c r="A682" s="6" t="str">
        <v>EED116563</v>
      </c>
      <c r="B682" s="7">
        <v>45834</v>
      </c>
      <c r="C682" s="6">
        <v>426803</v>
      </c>
      <c r="D682" s="6">
        <f>_xlfn.XLOOKUP(C682,MasterSheet!G:G,MasterSheet!E:E)</f>
        <v>165.6</v>
      </c>
      <c r="E682" s="55">
        <f>SUMIFS(MasterSheet!I:I, MasterSheet!B:B, A682, MasterSheet!D:D, B682, MasterSheet!G:G, C682)</f>
        <v>1</v>
      </c>
      <c r="F682" s="55">
        <f t="shared" si="30"/>
        <v>165.6</v>
      </c>
      <c r="G682" s="62">
        <f>SUMIFS(MasterSheet!J:J, MasterSheet!B:B, A682, MasterSheet!D:D, B682, MasterSheet!G:G, C682)</f>
        <v>1</v>
      </c>
      <c r="H682" s="62">
        <f t="shared" si="31"/>
        <v>165.6</v>
      </c>
      <c r="I682" s="64">
        <f>SUMIFS(MasterSheet!K:K, MasterSheet!B:B, A682, MasterSheet!D:D, B682, MasterSheet!G:G, C682)</f>
        <v>0</v>
      </c>
      <c r="J682" s="64">
        <f t="shared" si="32"/>
        <v>0</v>
      </c>
      <c r="K682" s="6" t="str">
        <f>VLOOKUP(C682,MasterSheet!G:T,14,)</f>
        <v>BioLegend</v>
      </c>
      <c r="L682" s="6" t="str">
        <f>VLOOKUP(K682,Sheet1!A:C,3,)</f>
        <v>DOLLAR</v>
      </c>
      <c r="M682" s="6" t="str" cm="1">
        <f t="array" ref="M682">_xlfn.TEXTJOIN(", ", TRUE,
   _xlfn._xlws.FILTER(MasterSheet!O:O,
      (MasterSheet!B:B=A682) *
      (MasterSheet!D:D=B682) *
      (MasterSheet!G:G=C682) *
      (MasterSheet!J:J&gt;0)
   )
)</f>
        <v>NEXGENE</v>
      </c>
      <c r="N682" s="6"/>
    </row>
    <row r="683" spans="1:14" x14ac:dyDescent="0.25">
      <c r="A683" s="6" t="str">
        <v>EED116563</v>
      </c>
      <c r="B683" s="7">
        <v>45834</v>
      </c>
      <c r="C683" s="6">
        <v>430104</v>
      </c>
      <c r="D683" s="6">
        <f>_xlfn.XLOOKUP(C683,MasterSheet!G:G,MasterSheet!E:E)</f>
        <v>366</v>
      </c>
      <c r="E683" s="55">
        <f>SUMIFS(MasterSheet!I:I, MasterSheet!B:B, A683, MasterSheet!D:D, B683, MasterSheet!G:G, C683)</f>
        <v>2</v>
      </c>
      <c r="F683" s="55">
        <f t="shared" si="30"/>
        <v>732</v>
      </c>
      <c r="G683" s="62">
        <f>SUMIFS(MasterSheet!J:J, MasterSheet!B:B, A683, MasterSheet!D:D, B683, MasterSheet!G:G, C683)</f>
        <v>2</v>
      </c>
      <c r="H683" s="62">
        <f t="shared" si="31"/>
        <v>732</v>
      </c>
      <c r="I683" s="64">
        <f>SUMIFS(MasterSheet!K:K, MasterSheet!B:B, A683, MasterSheet!D:D, B683, MasterSheet!G:G, C683)</f>
        <v>0</v>
      </c>
      <c r="J683" s="64">
        <f t="shared" si="32"/>
        <v>0</v>
      </c>
      <c r="K683" s="6" t="str">
        <f>VLOOKUP(C683,MasterSheet!G:T,14,)</f>
        <v>BioLegend</v>
      </c>
      <c r="L683" s="6" t="str">
        <f>VLOOKUP(K683,Sheet1!A:C,3,)</f>
        <v>DOLLAR</v>
      </c>
      <c r="M683" s="6" t="str" cm="1">
        <f t="array" ref="M683">_xlfn.TEXTJOIN(", ", TRUE,
   _xlfn._xlws.FILTER(MasterSheet!O:O,
      (MasterSheet!B:B=A683) *
      (MasterSheet!D:D=B683) *
      (MasterSheet!G:G=C683) *
      (MasterSheet!J:J&gt;0)
   )
)</f>
        <v>RELIANCE</v>
      </c>
      <c r="N683" s="6"/>
    </row>
    <row r="684" spans="1:14" x14ac:dyDescent="0.25">
      <c r="A684" s="6" t="str">
        <v>EED116563</v>
      </c>
      <c r="B684" s="7">
        <v>45834</v>
      </c>
      <c r="C684" s="6">
        <v>439707</v>
      </c>
      <c r="D684" s="6">
        <f>_xlfn.XLOOKUP(C684,MasterSheet!G:G,MasterSheet!E:E)</f>
        <v>291</v>
      </c>
      <c r="E684" s="55">
        <f>SUMIFS(MasterSheet!I:I, MasterSheet!B:B, A684, MasterSheet!D:D, B684, MasterSheet!G:G, C684)</f>
        <v>1</v>
      </c>
      <c r="F684" s="55">
        <f t="shared" si="30"/>
        <v>291</v>
      </c>
      <c r="G684" s="62">
        <f>SUMIFS(MasterSheet!J:J, MasterSheet!B:B, A684, MasterSheet!D:D, B684, MasterSheet!G:G, C684)</f>
        <v>1</v>
      </c>
      <c r="H684" s="62">
        <f t="shared" si="31"/>
        <v>291</v>
      </c>
      <c r="I684" s="64">
        <f>SUMIFS(MasterSheet!K:K, MasterSheet!B:B, A684, MasterSheet!D:D, B684, MasterSheet!G:G, C684)</f>
        <v>0</v>
      </c>
      <c r="J684" s="64">
        <f t="shared" si="32"/>
        <v>0</v>
      </c>
      <c r="K684" s="6" t="str">
        <f>VLOOKUP(C684,MasterSheet!G:T,14,)</f>
        <v>BioLegend</v>
      </c>
      <c r="L684" s="6" t="str">
        <f>VLOOKUP(K684,Sheet1!A:C,3,)</f>
        <v>DOLLAR</v>
      </c>
      <c r="M684" s="6" t="str" cm="1">
        <f t="array" ref="M684">_xlfn.TEXTJOIN(", ", TRUE,
   _xlfn._xlws.FILTER(MasterSheet!O:O,
      (MasterSheet!B:B=A684) *
      (MasterSheet!D:D=B684) *
      (MasterSheet!G:G=C684) *
      (MasterSheet!J:J&gt;0)
   )
)</f>
        <v>RG SONS</v>
      </c>
      <c r="N684" s="6"/>
    </row>
    <row r="685" spans="1:14" x14ac:dyDescent="0.25">
      <c r="A685" s="6" t="str">
        <v>EED116563</v>
      </c>
      <c r="B685" s="7">
        <v>45834</v>
      </c>
      <c r="C685" s="6">
        <v>502528</v>
      </c>
      <c r="D685" s="6">
        <f>_xlfn.XLOOKUP(C685,MasterSheet!G:G,MasterSheet!E:E)</f>
        <v>193.8</v>
      </c>
      <c r="E685" s="55">
        <f>SUMIFS(MasterSheet!I:I, MasterSheet!B:B, A685, MasterSheet!D:D, B685, MasterSheet!G:G, C685)</f>
        <v>1</v>
      </c>
      <c r="F685" s="55">
        <f t="shared" si="30"/>
        <v>193.8</v>
      </c>
      <c r="G685" s="62">
        <f>SUMIFS(MasterSheet!J:J, MasterSheet!B:B, A685, MasterSheet!D:D, B685, MasterSheet!G:G, C685)</f>
        <v>1</v>
      </c>
      <c r="H685" s="62">
        <f t="shared" si="31"/>
        <v>193.8</v>
      </c>
      <c r="I685" s="64">
        <f>SUMIFS(MasterSheet!K:K, MasterSheet!B:B, A685, MasterSheet!D:D, B685, MasterSheet!G:G, C685)</f>
        <v>0</v>
      </c>
      <c r="J685" s="64">
        <f t="shared" si="32"/>
        <v>0</v>
      </c>
      <c r="K685" s="6" t="str">
        <f>VLOOKUP(C685,MasterSheet!G:T,14,)</f>
        <v>BioLegend</v>
      </c>
      <c r="L685" s="6" t="str">
        <f>VLOOKUP(K685,Sheet1!A:C,3,)</f>
        <v>DOLLAR</v>
      </c>
      <c r="M685" s="6" t="str" cm="1">
        <f t="array" ref="M685">_xlfn.TEXTJOIN(", ", TRUE,
   _xlfn._xlws.FILTER(MasterSheet!O:O,
      (MasterSheet!B:B=A685) *
      (MasterSheet!D:D=B685) *
      (MasterSheet!G:G=C685) *
      (MasterSheet!J:J&gt;0)
   )
)</f>
        <v>GK BIO</v>
      </c>
      <c r="N685" s="6"/>
    </row>
    <row r="686" spans="1:14" x14ac:dyDescent="0.25">
      <c r="A686" s="6" t="str">
        <v>EED116563</v>
      </c>
      <c r="B686" s="7">
        <v>45834</v>
      </c>
      <c r="C686" s="6">
        <v>503807</v>
      </c>
      <c r="D686" s="6">
        <f>_xlfn.XLOOKUP(C686,MasterSheet!G:G,MasterSheet!E:E)</f>
        <v>99.6</v>
      </c>
      <c r="E686" s="55">
        <f>SUMIFS(MasterSheet!I:I, MasterSheet!B:B, A686, MasterSheet!D:D, B686, MasterSheet!G:G, C686)</f>
        <v>2</v>
      </c>
      <c r="F686" s="55">
        <f t="shared" si="30"/>
        <v>199.2</v>
      </c>
      <c r="G686" s="62">
        <f>SUMIFS(MasterSheet!J:J, MasterSheet!B:B, A686, MasterSheet!D:D, B686, MasterSheet!G:G, C686)</f>
        <v>2</v>
      </c>
      <c r="H686" s="62">
        <f t="shared" si="31"/>
        <v>199.2</v>
      </c>
      <c r="I686" s="64">
        <f>SUMIFS(MasterSheet!K:K, MasterSheet!B:B, A686, MasterSheet!D:D, B686, MasterSheet!G:G, C686)</f>
        <v>0</v>
      </c>
      <c r="J686" s="64">
        <f t="shared" si="32"/>
        <v>0</v>
      </c>
      <c r="K686" s="6" t="str">
        <f>VLOOKUP(C686,MasterSheet!G:T,14,)</f>
        <v>BioLegend</v>
      </c>
      <c r="L686" s="6" t="str">
        <f>VLOOKUP(K686,Sheet1!A:C,3,)</f>
        <v>DOLLAR</v>
      </c>
      <c r="M686" s="6" t="str" cm="1">
        <f t="array" ref="M686">_xlfn.TEXTJOIN(", ", TRUE,
   _xlfn._xlws.FILTER(MasterSheet!O:O,
      (MasterSheet!B:B=A686) *
      (MasterSheet!D:D=B686) *
      (MasterSheet!G:G=C686) *
      (MasterSheet!J:J&gt;0)
   )
)</f>
        <v>Aurigine Service</v>
      </c>
      <c r="N686" s="6"/>
    </row>
    <row r="687" spans="1:14" x14ac:dyDescent="0.25">
      <c r="A687" s="6" t="str">
        <v>EED116563</v>
      </c>
      <c r="B687" s="7">
        <v>45834</v>
      </c>
      <c r="C687" s="6">
        <v>505824</v>
      </c>
      <c r="D687" s="6">
        <f>_xlfn.XLOOKUP(C687,MasterSheet!G:G,MasterSheet!E:E)</f>
        <v>292.8</v>
      </c>
      <c r="E687" s="55">
        <f>SUMIFS(MasterSheet!I:I, MasterSheet!B:B, A687, MasterSheet!D:D, B687, MasterSheet!G:G, C687)</f>
        <v>2</v>
      </c>
      <c r="F687" s="55">
        <f t="shared" si="30"/>
        <v>585.6</v>
      </c>
      <c r="G687" s="62">
        <f>SUMIFS(MasterSheet!J:J, MasterSheet!B:B, A687, MasterSheet!D:D, B687, MasterSheet!G:G, C687)</f>
        <v>2</v>
      </c>
      <c r="H687" s="62">
        <f t="shared" si="31"/>
        <v>585.6</v>
      </c>
      <c r="I687" s="64">
        <f>SUMIFS(MasterSheet!K:K, MasterSheet!B:B, A687, MasterSheet!D:D, B687, MasterSheet!G:G, C687)</f>
        <v>0</v>
      </c>
      <c r="J687" s="64">
        <f t="shared" si="32"/>
        <v>0</v>
      </c>
      <c r="K687" s="6" t="str">
        <f>VLOOKUP(C687,MasterSheet!G:T,14,)</f>
        <v>BioLegend</v>
      </c>
      <c r="L687" s="6" t="str">
        <f>VLOOKUP(K687,Sheet1!A:C,3,)</f>
        <v>DOLLAR</v>
      </c>
      <c r="M687" s="6" t="str" cm="1">
        <f t="array" ref="M687">_xlfn.TEXTJOIN(", ", TRUE,
   _xlfn._xlws.FILTER(MasterSheet!O:O,
      (MasterSheet!B:B=A687) *
      (MasterSheet!D:D=B687) *
      (MasterSheet!G:G=C687) *
      (MasterSheet!J:J&gt;0)
   )
)</f>
        <v>IIT-ROPAR, THSTI</v>
      </c>
      <c r="N687" s="6"/>
    </row>
    <row r="688" spans="1:14" x14ac:dyDescent="0.25">
      <c r="A688" s="6" t="str">
        <v>EED116563</v>
      </c>
      <c r="B688" s="7">
        <v>45834</v>
      </c>
      <c r="C688" s="6">
        <v>573002</v>
      </c>
      <c r="D688" s="6">
        <f>_xlfn.XLOOKUP(C688,MasterSheet!G:G,MasterSheet!E:E)</f>
        <v>137.4</v>
      </c>
      <c r="E688" s="55">
        <f>SUMIFS(MasterSheet!I:I, MasterSheet!B:B, A688, MasterSheet!D:D, B688, MasterSheet!G:G, C688)</f>
        <v>1</v>
      </c>
      <c r="F688" s="55">
        <f t="shared" si="30"/>
        <v>137.4</v>
      </c>
      <c r="G688" s="62">
        <f>SUMIFS(MasterSheet!J:J, MasterSheet!B:B, A688, MasterSheet!D:D, B688, MasterSheet!G:G, C688)</f>
        <v>1</v>
      </c>
      <c r="H688" s="62">
        <f t="shared" si="31"/>
        <v>137.4</v>
      </c>
      <c r="I688" s="64">
        <f>SUMIFS(MasterSheet!K:K, MasterSheet!B:B, A688, MasterSheet!D:D, B688, MasterSheet!G:G, C688)</f>
        <v>0</v>
      </c>
      <c r="J688" s="64">
        <f t="shared" si="32"/>
        <v>0</v>
      </c>
      <c r="K688" s="6" t="str">
        <f>VLOOKUP(C688,MasterSheet!G:T,14,)</f>
        <v>BioLegend</v>
      </c>
      <c r="L688" s="6" t="str">
        <f>VLOOKUP(K688,Sheet1!A:C,3,)</f>
        <v>DOLLAR</v>
      </c>
      <c r="M688" s="6" t="str" cm="1">
        <f t="array" ref="M688">_xlfn.TEXTJOIN(", ", TRUE,
   _xlfn._xlws.FILTER(MasterSheet!O:O,
      (MasterSheet!B:B=A688) *
      (MasterSheet!D:D=B688) *
      (MasterSheet!G:G=C688) *
      (MasterSheet!J:J&gt;0)
   )
)</f>
        <v>ACTREC</v>
      </c>
      <c r="N688" s="6"/>
    </row>
    <row r="689" spans="1:14" x14ac:dyDescent="0.25">
      <c r="A689" s="6" t="str">
        <v>EED116563</v>
      </c>
      <c r="B689" s="7">
        <v>45834</v>
      </c>
      <c r="C689" s="6">
        <v>575402</v>
      </c>
      <c r="D689" s="6">
        <f>_xlfn.XLOOKUP(C689,MasterSheet!G:G,MasterSheet!E:E)</f>
        <v>112.8</v>
      </c>
      <c r="E689" s="55">
        <f>SUMIFS(MasterSheet!I:I, MasterSheet!B:B, A689, MasterSheet!D:D, B689, MasterSheet!G:G, C689)</f>
        <v>2</v>
      </c>
      <c r="F689" s="55">
        <f t="shared" si="30"/>
        <v>225.6</v>
      </c>
      <c r="G689" s="62">
        <f>SUMIFS(MasterSheet!J:J, MasterSheet!B:B, A689, MasterSheet!D:D, B689, MasterSheet!G:G, C689)</f>
        <v>2</v>
      </c>
      <c r="H689" s="62">
        <f t="shared" si="31"/>
        <v>225.6</v>
      </c>
      <c r="I689" s="64">
        <f>SUMIFS(MasterSheet!K:K, MasterSheet!B:B, A689, MasterSheet!D:D, B689, MasterSheet!G:G, C689)</f>
        <v>0</v>
      </c>
      <c r="J689" s="64">
        <f t="shared" si="32"/>
        <v>0</v>
      </c>
      <c r="K689" s="6" t="str">
        <f>VLOOKUP(C689,MasterSheet!G:T,14,)</f>
        <v>BioLegend</v>
      </c>
      <c r="L689" s="6" t="str">
        <f>VLOOKUP(K689,Sheet1!A:C,3,)</f>
        <v>DOLLAR</v>
      </c>
      <c r="M689" s="6" t="str" cm="1">
        <f t="array" ref="M689">_xlfn.TEXTJOIN(", ", TRUE,
   _xlfn._xlws.FILTER(MasterSheet!O:O,
      (MasterSheet!B:B=A689) *
      (MasterSheet!D:D=B689) *
      (MasterSheet!G:G=C689) *
      (MasterSheet!J:J&gt;0)
   )
)</f>
        <v>NEXGENE</v>
      </c>
      <c r="N689" s="6"/>
    </row>
    <row r="690" spans="1:14" x14ac:dyDescent="0.25">
      <c r="A690" s="6" t="str">
        <v>EED116563</v>
      </c>
      <c r="B690" s="7">
        <v>45834</v>
      </c>
      <c r="C690" s="6">
        <v>633601</v>
      </c>
      <c r="D690" s="6">
        <f>_xlfn.XLOOKUP(C690,MasterSheet!G:G,MasterSheet!E:E)</f>
        <v>60.6</v>
      </c>
      <c r="E690" s="55">
        <f>SUMIFS(MasterSheet!I:I, MasterSheet!B:B, A690, MasterSheet!D:D, B690, MasterSheet!G:G, C690)</f>
        <v>1</v>
      </c>
      <c r="F690" s="55">
        <f t="shared" si="30"/>
        <v>60.6</v>
      </c>
      <c r="G690" s="62">
        <f>SUMIFS(MasterSheet!J:J, MasterSheet!B:B, A690, MasterSheet!D:D, B690, MasterSheet!G:G, C690)</f>
        <v>1</v>
      </c>
      <c r="H690" s="62">
        <f t="shared" si="31"/>
        <v>60.6</v>
      </c>
      <c r="I690" s="64">
        <f>SUMIFS(MasterSheet!K:K, MasterSheet!B:B, A690, MasterSheet!D:D, B690, MasterSheet!G:G, C690)</f>
        <v>0</v>
      </c>
      <c r="J690" s="64">
        <f t="shared" si="32"/>
        <v>0</v>
      </c>
      <c r="K690" s="6" t="str">
        <f>VLOOKUP(C690,MasterSheet!G:T,14,)</f>
        <v>BioLegend</v>
      </c>
      <c r="L690" s="6" t="str">
        <f>VLOOKUP(K690,Sheet1!A:C,3,)</f>
        <v>DOLLAR</v>
      </c>
      <c r="M690" s="6" t="str" cm="1">
        <f t="array" ref="M690">_xlfn.TEXTJOIN(", ", TRUE,
   _xlfn._xlws.FILTER(MasterSheet!O:O,
      (MasterSheet!B:B=A690) *
      (MasterSheet!D:D=B690) *
      (MasterSheet!G:G=C690) *
      (MasterSheet!J:J&gt;0)
   )
)</f>
        <v>SOUTH CAMPUS</v>
      </c>
      <c r="N690" s="6"/>
    </row>
    <row r="691" spans="1:14" x14ac:dyDescent="0.25">
      <c r="A691" s="6" t="str">
        <v>EED116563</v>
      </c>
      <c r="B691" s="7">
        <v>45834</v>
      </c>
      <c r="C691" s="6">
        <v>640905</v>
      </c>
      <c r="D691" s="6">
        <f>_xlfn.XLOOKUP(C691,MasterSheet!G:G,MasterSheet!E:E)</f>
        <v>49.8</v>
      </c>
      <c r="E691" s="55">
        <f>SUMIFS(MasterSheet!I:I, MasterSheet!B:B, A691, MasterSheet!D:D, B691, MasterSheet!G:G, C691)</f>
        <v>1</v>
      </c>
      <c r="F691" s="55">
        <f t="shared" si="30"/>
        <v>49.8</v>
      </c>
      <c r="G691" s="62">
        <f>SUMIFS(MasterSheet!J:J, MasterSheet!B:B, A691, MasterSheet!D:D, B691, MasterSheet!G:G, C691)</f>
        <v>1</v>
      </c>
      <c r="H691" s="62">
        <f t="shared" si="31"/>
        <v>49.8</v>
      </c>
      <c r="I691" s="64">
        <f>SUMIFS(MasterSheet!K:K, MasterSheet!B:B, A691, MasterSheet!D:D, B691, MasterSheet!G:G, C691)</f>
        <v>0</v>
      </c>
      <c r="J691" s="64">
        <f t="shared" si="32"/>
        <v>0</v>
      </c>
      <c r="K691" s="6" t="str">
        <f>VLOOKUP(C691,MasterSheet!G:T,14,)</f>
        <v>BioLegend</v>
      </c>
      <c r="L691" s="6" t="str">
        <f>VLOOKUP(K691,Sheet1!A:C,3,)</f>
        <v>DOLLAR</v>
      </c>
      <c r="M691" s="6" t="str" cm="1">
        <f t="array" ref="M691">_xlfn.TEXTJOIN(", ", TRUE,
   _xlfn._xlws.FILTER(MasterSheet!O:O,
      (MasterSheet!B:B=A691) *
      (MasterSheet!D:D=B691) *
      (MasterSheet!G:G=C691) *
      (MasterSheet!J:J&gt;0)
   )
)</f>
        <v>CELLIN</v>
      </c>
      <c r="N691" s="6"/>
    </row>
    <row r="692" spans="1:14" x14ac:dyDescent="0.25">
      <c r="A692" s="6" t="str">
        <v>EED116563</v>
      </c>
      <c r="B692" s="7">
        <v>45834</v>
      </c>
      <c r="C692" s="6">
        <v>640930</v>
      </c>
      <c r="D692" s="6">
        <f>_xlfn.XLOOKUP(C692,MasterSheet!G:G,MasterSheet!E:E)</f>
        <v>160.19999999999999</v>
      </c>
      <c r="E692" s="55">
        <f>SUMIFS(MasterSheet!I:I, MasterSheet!B:B, A692, MasterSheet!D:D, B692, MasterSheet!G:G, C692)</f>
        <v>1</v>
      </c>
      <c r="F692" s="55">
        <f t="shared" si="30"/>
        <v>160.19999999999999</v>
      </c>
      <c r="G692" s="62">
        <f>SUMIFS(MasterSheet!J:J, MasterSheet!B:B, A692, MasterSheet!D:D, B692, MasterSheet!G:G, C692)</f>
        <v>1</v>
      </c>
      <c r="H692" s="62">
        <f t="shared" si="31"/>
        <v>160.19999999999999</v>
      </c>
      <c r="I692" s="64">
        <f>SUMIFS(MasterSheet!K:K, MasterSheet!B:B, A692, MasterSheet!D:D, B692, MasterSheet!G:G, C692)</f>
        <v>0</v>
      </c>
      <c r="J692" s="64">
        <f t="shared" si="32"/>
        <v>0</v>
      </c>
      <c r="K692" s="6" t="str">
        <f>VLOOKUP(C692,MasterSheet!G:T,14,)</f>
        <v>BioLegend</v>
      </c>
      <c r="L692" s="6" t="str">
        <f>VLOOKUP(K692,Sheet1!A:C,3,)</f>
        <v>DOLLAR</v>
      </c>
      <c r="M692" s="6" t="str" cm="1">
        <f t="array" ref="M692">_xlfn.TEXTJOIN(", ", TRUE,
   _xlfn._xlws.FILTER(MasterSheet!O:O,
      (MasterSheet!B:B=A692) *
      (MasterSheet!D:D=B692) *
      (MasterSheet!G:G=C692) *
      (MasterSheet!J:J&gt;0)
   )
)</f>
        <v>Lokesh EnterPrises</v>
      </c>
      <c r="N692" s="6"/>
    </row>
    <row r="693" spans="1:14" x14ac:dyDescent="0.25">
      <c r="A693" s="6" t="str">
        <v>EED116563</v>
      </c>
      <c r="B693" s="7">
        <v>45834</v>
      </c>
      <c r="C693" s="6">
        <v>640932</v>
      </c>
      <c r="D693" s="6">
        <f>_xlfn.XLOOKUP(C693,MasterSheet!G:G,MasterSheet!E:E)</f>
        <v>160.19999999999999</v>
      </c>
      <c r="E693" s="55">
        <f>SUMIFS(MasterSheet!I:I, MasterSheet!B:B, A693, MasterSheet!D:D, B693, MasterSheet!G:G, C693)</f>
        <v>1</v>
      </c>
      <c r="F693" s="55">
        <f t="shared" si="30"/>
        <v>160.19999999999999</v>
      </c>
      <c r="G693" s="62">
        <f>SUMIFS(MasterSheet!J:J, MasterSheet!B:B, A693, MasterSheet!D:D, B693, MasterSheet!G:G, C693)</f>
        <v>1</v>
      </c>
      <c r="H693" s="62">
        <f t="shared" si="31"/>
        <v>160.19999999999999</v>
      </c>
      <c r="I693" s="64">
        <f>SUMIFS(MasterSheet!K:K, MasterSheet!B:B, A693, MasterSheet!D:D, B693, MasterSheet!G:G, C693)</f>
        <v>0</v>
      </c>
      <c r="J693" s="64">
        <f t="shared" si="32"/>
        <v>0</v>
      </c>
      <c r="K693" s="6" t="str">
        <f>VLOOKUP(C693,MasterSheet!G:T,14,)</f>
        <v>BioLegend</v>
      </c>
      <c r="L693" s="6" t="str">
        <f>VLOOKUP(K693,Sheet1!A:C,3,)</f>
        <v>DOLLAR</v>
      </c>
      <c r="M693" s="6" t="str" cm="1">
        <f t="array" ref="M693">_xlfn.TEXTJOIN(", ", TRUE,
   _xlfn._xlws.FILTER(MasterSheet!O:O,
      (MasterSheet!B:B=A693) *
      (MasterSheet!D:D=B693) *
      (MasterSheet!G:G=C693) *
      (MasterSheet!J:J&gt;0)
   )
)</f>
        <v>RG SONS</v>
      </c>
      <c r="N693" s="6"/>
    </row>
    <row r="694" spans="1:14" x14ac:dyDescent="0.25">
      <c r="A694" s="6" t="str">
        <v>EED116563</v>
      </c>
      <c r="B694" s="7">
        <v>45834</v>
      </c>
      <c r="C694" s="6">
        <v>801807</v>
      </c>
      <c r="D694" s="6">
        <f>_xlfn.XLOOKUP(C694,MasterSheet!G:G,MasterSheet!E:E)</f>
        <v>193.8</v>
      </c>
      <c r="E694" s="55">
        <f>SUMIFS(MasterSheet!I:I, MasterSheet!B:B, A694, MasterSheet!D:D, B694, MasterSheet!G:G, C694)</f>
        <v>1</v>
      </c>
      <c r="F694" s="55">
        <f t="shared" si="30"/>
        <v>193.8</v>
      </c>
      <c r="G694" s="62">
        <f>SUMIFS(MasterSheet!J:J, MasterSheet!B:B, A694, MasterSheet!D:D, B694, MasterSheet!G:G, C694)</f>
        <v>1</v>
      </c>
      <c r="H694" s="62">
        <f t="shared" si="31"/>
        <v>193.8</v>
      </c>
      <c r="I694" s="64">
        <f>SUMIFS(MasterSheet!K:K, MasterSheet!B:B, A694, MasterSheet!D:D, B694, MasterSheet!G:G, C694)</f>
        <v>0</v>
      </c>
      <c r="J694" s="64">
        <f t="shared" si="32"/>
        <v>0</v>
      </c>
      <c r="K694" s="6" t="str">
        <f>VLOOKUP(C694,MasterSheet!G:T,14,)</f>
        <v>BioLegend</v>
      </c>
      <c r="L694" s="6" t="str">
        <f>VLOOKUP(K694,Sheet1!A:C,3,)</f>
        <v>DOLLAR</v>
      </c>
      <c r="M694" s="6" t="str" cm="1">
        <f t="array" ref="M694">_xlfn.TEXTJOIN(", ", TRUE,
   _xlfn._xlws.FILTER(MasterSheet!O:O,
      (MasterSheet!B:B=A694) *
      (MasterSheet!D:D=B694) *
      (MasterSheet!G:G=C694) *
      (MasterSheet!J:J&gt;0)
   )
)</f>
        <v>LABEX</v>
      </c>
      <c r="N694" s="6"/>
    </row>
    <row r="695" spans="1:14" x14ac:dyDescent="0.25">
      <c r="A695" s="6" t="str">
        <v>EED116563</v>
      </c>
      <c r="B695" s="7">
        <v>45834</v>
      </c>
      <c r="C695" s="6">
        <v>802001</v>
      </c>
      <c r="D695" s="6">
        <f>_xlfn.XLOOKUP(C695,MasterSheet!G:G,MasterSheet!E:E)</f>
        <v>259.8</v>
      </c>
      <c r="E695" s="55">
        <f>SUMIFS(MasterSheet!I:I, MasterSheet!B:B, A695, MasterSheet!D:D, B695, MasterSheet!G:G, C695)</f>
        <v>1</v>
      </c>
      <c r="F695" s="55">
        <f t="shared" si="30"/>
        <v>259.8</v>
      </c>
      <c r="G695" s="62">
        <f>SUMIFS(MasterSheet!J:J, MasterSheet!B:B, A695, MasterSheet!D:D, B695, MasterSheet!G:G, C695)</f>
        <v>1</v>
      </c>
      <c r="H695" s="62">
        <f t="shared" si="31"/>
        <v>259.8</v>
      </c>
      <c r="I695" s="64">
        <f>SUMIFS(MasterSheet!K:K, MasterSheet!B:B, A695, MasterSheet!D:D, B695, MasterSheet!G:G, C695)</f>
        <v>0</v>
      </c>
      <c r="J695" s="64">
        <f t="shared" si="32"/>
        <v>0</v>
      </c>
      <c r="K695" s="6" t="str">
        <f>VLOOKUP(C695,MasterSheet!G:T,14,)</f>
        <v>BioLegend</v>
      </c>
      <c r="L695" s="6" t="str">
        <f>VLOOKUP(K695,Sheet1!A:C,3,)</f>
        <v>DOLLAR</v>
      </c>
      <c r="M695" s="6" t="str" cm="1">
        <f t="array" ref="M695">_xlfn.TEXTJOIN(", ", TRUE,
   _xlfn._xlws.FILTER(MasterSheet!O:O,
      (MasterSheet!B:B=A695) *
      (MasterSheet!D:D=B695) *
      (MasterSheet!G:G=C695) *
      (MasterSheet!J:J&gt;0)
   )
)</f>
        <v>SUN PHARMA</v>
      </c>
      <c r="N695" s="6"/>
    </row>
    <row r="696" spans="1:14" x14ac:dyDescent="0.25">
      <c r="A696" s="6" t="str">
        <v>EED116563</v>
      </c>
      <c r="B696" s="7">
        <v>45834</v>
      </c>
      <c r="C696" s="6">
        <v>803001</v>
      </c>
      <c r="D696" s="6">
        <f>_xlfn.XLOOKUP(C696,MasterSheet!G:G,MasterSheet!E:E)</f>
        <v>332.4</v>
      </c>
      <c r="E696" s="55">
        <f>SUMIFS(MasterSheet!I:I, MasterSheet!B:B, A696, MasterSheet!D:D, B696, MasterSheet!G:G, C696)</f>
        <v>1</v>
      </c>
      <c r="F696" s="55">
        <f t="shared" si="30"/>
        <v>332.4</v>
      </c>
      <c r="G696" s="62">
        <f>SUMIFS(MasterSheet!J:J, MasterSheet!B:B, A696, MasterSheet!D:D, B696, MasterSheet!G:G, C696)</f>
        <v>1</v>
      </c>
      <c r="H696" s="62">
        <f t="shared" si="31"/>
        <v>332.4</v>
      </c>
      <c r="I696" s="64">
        <f>SUMIFS(MasterSheet!K:K, MasterSheet!B:B, A696, MasterSheet!D:D, B696, MasterSheet!G:G, C696)</f>
        <v>0</v>
      </c>
      <c r="J696" s="64">
        <f t="shared" si="32"/>
        <v>0</v>
      </c>
      <c r="K696" s="6" t="str">
        <f>VLOOKUP(C696,MasterSheet!G:T,14,)</f>
        <v>BioLegend</v>
      </c>
      <c r="L696" s="6" t="str">
        <f>VLOOKUP(K696,Sheet1!A:C,3,)</f>
        <v>DOLLAR</v>
      </c>
      <c r="M696" s="6" t="str" cm="1">
        <f t="array" ref="M696">_xlfn.TEXTJOIN(", ", TRUE,
   _xlfn._xlws.FILTER(MasterSheet!O:O,
      (MasterSheet!B:B=A696) *
      (MasterSheet!D:D=B696) *
      (MasterSheet!G:G=C696) *
      (MasterSheet!J:J&gt;0)
   )
)</f>
        <v>NBRC</v>
      </c>
      <c r="N696" s="6"/>
    </row>
    <row r="697" spans="1:14" x14ac:dyDescent="0.25">
      <c r="A697" s="6" t="str">
        <v>AMRITA</v>
      </c>
      <c r="B697" s="7">
        <v>45834</v>
      </c>
      <c r="C697" s="6">
        <v>740809</v>
      </c>
      <c r="D697" s="6">
        <f>_xlfn.XLOOKUP(C697,MasterSheet!G:G,MasterSheet!E:E)</f>
        <v>5</v>
      </c>
      <c r="E697" s="55">
        <f>SUMIFS(MasterSheet!I:I, MasterSheet!B:B, A697, MasterSheet!D:D, B697, MasterSheet!G:G, C697)</f>
        <v>1</v>
      </c>
      <c r="F697" s="55">
        <f t="shared" si="30"/>
        <v>5</v>
      </c>
      <c r="G697" s="62">
        <f>SUMIFS(MasterSheet!J:J, MasterSheet!B:B, A697, MasterSheet!D:D, B697, MasterSheet!G:G, C697)</f>
        <v>1</v>
      </c>
      <c r="H697" s="62">
        <f t="shared" si="31"/>
        <v>5</v>
      </c>
      <c r="I697" s="64">
        <f>SUMIFS(MasterSheet!K:K, MasterSheet!B:B, A697, MasterSheet!D:D, B697, MasterSheet!G:G, C697)</f>
        <v>0</v>
      </c>
      <c r="J697" s="64">
        <f t="shared" si="32"/>
        <v>0</v>
      </c>
      <c r="K697" s="6" t="str">
        <f>VLOOKUP(C697,MasterSheet!G:T,14,)</f>
        <v>BioLegend</v>
      </c>
      <c r="L697" s="6" t="str">
        <f>VLOOKUP(K697,Sheet1!A:C,3,)</f>
        <v>DOLLAR</v>
      </c>
      <c r="M697" s="6" t="str" cm="1">
        <f t="array" ref="M697">_xlfn.TEXTJOIN(", ", TRUE,
   _xlfn._xlws.FILTER(MasterSheet!O:O,
      (MasterSheet!B:B=A697) *
      (MasterSheet!D:D=B697) *
      (MasterSheet!G:G=C697) *
      (MasterSheet!J:J&gt;0)
   )
)</f>
        <v>Syngene</v>
      </c>
      <c r="N697" s="6"/>
    </row>
    <row r="698" spans="1:14" x14ac:dyDescent="0.25">
      <c r="A698" s="6" t="str">
        <v>AMRITA</v>
      </c>
      <c r="B698" s="7">
        <v>45834</v>
      </c>
      <c r="C698" s="6">
        <v>740811</v>
      </c>
      <c r="D698" s="6">
        <f>_xlfn.XLOOKUP(C698,MasterSheet!G:G,MasterSheet!E:E)</f>
        <v>41.3</v>
      </c>
      <c r="E698" s="55">
        <f>SUMIFS(MasterSheet!I:I, MasterSheet!B:B, A698, MasterSheet!D:D, B698, MasterSheet!G:G, C698)</f>
        <v>1</v>
      </c>
      <c r="F698" s="55">
        <f t="shared" si="30"/>
        <v>41.3</v>
      </c>
      <c r="G698" s="62">
        <f>SUMIFS(MasterSheet!J:J, MasterSheet!B:B, A698, MasterSheet!D:D, B698, MasterSheet!G:G, C698)</f>
        <v>1</v>
      </c>
      <c r="H698" s="62">
        <f t="shared" si="31"/>
        <v>41.3</v>
      </c>
      <c r="I698" s="64">
        <f>SUMIFS(MasterSheet!K:K, MasterSheet!B:B, A698, MasterSheet!D:D, B698, MasterSheet!G:G, C698)</f>
        <v>0</v>
      </c>
      <c r="J698" s="64">
        <f t="shared" si="32"/>
        <v>0</v>
      </c>
      <c r="K698" s="6" t="str">
        <f>VLOOKUP(C698,MasterSheet!G:T,14,)</f>
        <v>BioLegend</v>
      </c>
      <c r="L698" s="6" t="str">
        <f>VLOOKUP(K698,Sheet1!A:C,3,)</f>
        <v>DOLLAR</v>
      </c>
      <c r="M698" s="6" t="str" cm="1">
        <f t="array" ref="M698">_xlfn.TEXTJOIN(", ", TRUE,
   _xlfn._xlws.FILTER(MasterSheet!O:O,
      (MasterSheet!B:B=A698) *
      (MasterSheet!D:D=B698) *
      (MasterSheet!G:G=C698) *
      (MasterSheet!J:J&gt;0)
   )
)</f>
        <v>Syngene</v>
      </c>
      <c r="N698" s="6"/>
    </row>
    <row r="699" spans="1:14" x14ac:dyDescent="0.25">
      <c r="A699" s="6" t="str">
        <v>AMRITA</v>
      </c>
      <c r="B699" s="7">
        <v>45834</v>
      </c>
      <c r="C699" s="6">
        <v>741146</v>
      </c>
      <c r="D699" s="6">
        <f>_xlfn.XLOOKUP(C699,MasterSheet!G:G,MasterSheet!E:E)</f>
        <v>82.6</v>
      </c>
      <c r="E699" s="55">
        <f>SUMIFS(MasterSheet!I:I, MasterSheet!B:B, A699, MasterSheet!D:D, B699, MasterSheet!G:G, C699)</f>
        <v>1</v>
      </c>
      <c r="F699" s="55">
        <f t="shared" si="30"/>
        <v>82.6</v>
      </c>
      <c r="G699" s="62">
        <f>SUMIFS(MasterSheet!J:J, MasterSheet!B:B, A699, MasterSheet!D:D, B699, MasterSheet!G:G, C699)</f>
        <v>1</v>
      </c>
      <c r="H699" s="62">
        <f t="shared" si="31"/>
        <v>82.6</v>
      </c>
      <c r="I699" s="64">
        <f>SUMIFS(MasterSheet!K:K, MasterSheet!B:B, A699, MasterSheet!D:D, B699, MasterSheet!G:G, C699)</f>
        <v>0</v>
      </c>
      <c r="J699" s="64">
        <f t="shared" si="32"/>
        <v>0</v>
      </c>
      <c r="K699" s="6" t="str">
        <f>VLOOKUP(C699,MasterSheet!G:T,14,)</f>
        <v>BioLegend</v>
      </c>
      <c r="L699" s="6" t="str">
        <f>VLOOKUP(K699,Sheet1!A:C,3,)</f>
        <v>DOLLAR</v>
      </c>
      <c r="M699" s="6" t="str" cm="1">
        <f t="array" ref="M699">_xlfn.TEXTJOIN(", ", TRUE,
   _xlfn._xlws.FILTER(MasterSheet!O:O,
      (MasterSheet!B:B=A699) *
      (MasterSheet!D:D=B699) *
      (MasterSheet!G:G=C699) *
      (MasterSheet!J:J&gt;0)
   )
)</f>
        <v>Syngene</v>
      </c>
      <c r="N699" s="6"/>
    </row>
    <row r="700" spans="1:14" x14ac:dyDescent="0.25">
      <c r="A700" s="6">
        <v>174958</v>
      </c>
      <c r="B700" s="7">
        <v>45835</v>
      </c>
      <c r="C700" s="6" t="str">
        <v>BE0061</v>
      </c>
      <c r="D700" s="6">
        <f>_xlfn.XLOOKUP(C700,MasterSheet!G:G,MasterSheet!E:E)</f>
        <v>103.2</v>
      </c>
      <c r="E700" s="55">
        <f>SUMIFS(MasterSheet!I:I, MasterSheet!B:B, A700, MasterSheet!D:D, B700, MasterSheet!G:G, C700)</f>
        <v>1</v>
      </c>
      <c r="F700" s="55">
        <f t="shared" si="30"/>
        <v>103.2</v>
      </c>
      <c r="G700" s="62">
        <f>SUMIFS(MasterSheet!J:J, MasterSheet!B:B, A700, MasterSheet!D:D, B700, MasterSheet!G:G, C700)</f>
        <v>1</v>
      </c>
      <c r="H700" s="62">
        <f t="shared" si="31"/>
        <v>103.2</v>
      </c>
      <c r="I700" s="64">
        <f>SUMIFS(MasterSheet!K:K, MasterSheet!B:B, A700, MasterSheet!D:D, B700, MasterSheet!G:G, C700)</f>
        <v>0</v>
      </c>
      <c r="J700" s="64">
        <f t="shared" si="32"/>
        <v>0</v>
      </c>
      <c r="K700" s="6" t="str">
        <f>VLOOKUP(C700,MasterSheet!G:T,14,)</f>
        <v>BioXcell</v>
      </c>
      <c r="L700" s="6" t="str">
        <f>VLOOKUP(K700,Sheet1!A:C,3,)</f>
        <v>DOLLAR</v>
      </c>
      <c r="M700" s="6" t="str" cm="1">
        <f t="array" ref="M700">_xlfn.TEXTJOIN(", ", TRUE,
   _xlfn._xlws.FILTER(MasterSheet!O:O,
      (MasterSheet!B:B=A700) *
      (MasterSheet!D:D=B700) *
      (MasterSheet!G:G=C700) *
      (MasterSheet!J:J&gt;0)
   )
)</f>
        <v>ALLIED SCIENTIFIC</v>
      </c>
      <c r="N700" s="6"/>
    </row>
    <row r="701" spans="1:14" x14ac:dyDescent="0.25">
      <c r="A701" s="6">
        <v>174958</v>
      </c>
      <c r="B701" s="7">
        <v>45835</v>
      </c>
      <c r="C701" s="6" t="str">
        <v>BE0001-1</v>
      </c>
      <c r="D701" s="6">
        <f>_xlfn.XLOOKUP(C701,MasterSheet!G:G,MasterSheet!E:E)</f>
        <v>378</v>
      </c>
      <c r="E701" s="55">
        <f>SUMIFS(MasterSheet!I:I, MasterSheet!B:B, A701, MasterSheet!D:D, B701, MasterSheet!G:G, C701)</f>
        <v>1</v>
      </c>
      <c r="F701" s="55">
        <f t="shared" si="30"/>
        <v>378</v>
      </c>
      <c r="G701" s="62">
        <f>SUMIFS(MasterSheet!J:J, MasterSheet!B:B, A701, MasterSheet!D:D, B701, MasterSheet!G:G, C701)</f>
        <v>1</v>
      </c>
      <c r="H701" s="62">
        <f t="shared" si="31"/>
        <v>378</v>
      </c>
      <c r="I701" s="64">
        <f>SUMIFS(MasterSheet!K:K, MasterSheet!B:B, A701, MasterSheet!D:D, B701, MasterSheet!G:G, C701)</f>
        <v>0</v>
      </c>
      <c r="J701" s="64">
        <f t="shared" si="32"/>
        <v>0</v>
      </c>
      <c r="K701" s="6" t="str">
        <f>VLOOKUP(C701,MasterSheet!G:T,14,)</f>
        <v>BioXcell</v>
      </c>
      <c r="L701" s="6" t="str">
        <f>VLOOKUP(K701,Sheet1!A:C,3,)</f>
        <v>DOLLAR</v>
      </c>
      <c r="M701" s="6" t="str" cm="1">
        <f t="array" ref="M701">_xlfn.TEXTJOIN(", ", TRUE,
   _xlfn._xlws.FILTER(MasterSheet!O:O,
      (MasterSheet!B:B=A701) *
      (MasterSheet!D:D=B701) *
      (MasterSheet!G:G=C701) *
      (MasterSheet!J:J&gt;0)
   )
)</f>
        <v>SSCMP</v>
      </c>
      <c r="N701" s="6"/>
    </row>
    <row r="702" spans="1:14" x14ac:dyDescent="0.25">
      <c r="A702" s="6">
        <v>174958</v>
      </c>
      <c r="B702" s="7">
        <v>45835</v>
      </c>
      <c r="C702" s="6" t="str">
        <v>BE0015-1</v>
      </c>
      <c r="D702" s="6">
        <f>_xlfn.XLOOKUP(C702,MasterSheet!G:G,MasterSheet!E:E)</f>
        <v>103.2</v>
      </c>
      <c r="E702" s="55">
        <f>SUMIFS(MasterSheet!I:I, MasterSheet!B:B, A702, MasterSheet!D:D, B702, MasterSheet!G:G, C702)</f>
        <v>1</v>
      </c>
      <c r="F702" s="55">
        <f t="shared" si="30"/>
        <v>103.2</v>
      </c>
      <c r="G702" s="62">
        <f>SUMIFS(MasterSheet!J:J, MasterSheet!B:B, A702, MasterSheet!D:D, B702, MasterSheet!G:G, C702)</f>
        <v>1</v>
      </c>
      <c r="H702" s="62">
        <f t="shared" si="31"/>
        <v>103.2</v>
      </c>
      <c r="I702" s="64">
        <f>SUMIFS(MasterSheet!K:K, MasterSheet!B:B, A702, MasterSheet!D:D, B702, MasterSheet!G:G, C702)</f>
        <v>0</v>
      </c>
      <c r="J702" s="64">
        <f t="shared" si="32"/>
        <v>0</v>
      </c>
      <c r="K702" s="6" t="str">
        <f>VLOOKUP(C702,MasterSheet!G:T,14,)</f>
        <v>BioXcell</v>
      </c>
      <c r="L702" s="6" t="str">
        <f>VLOOKUP(K702,Sheet1!A:C,3,)</f>
        <v>DOLLAR</v>
      </c>
      <c r="M702" s="6" t="str" cm="1">
        <f t="array" ref="M702">_xlfn.TEXTJOIN(", ", TRUE,
   _xlfn._xlws.FILTER(MasterSheet!O:O,
      (MasterSheet!B:B=A702) *
      (MasterSheet!D:D=B702) *
      (MasterSheet!G:G=C702) *
      (MasterSheet!J:J&gt;0)
   )
)</f>
        <v>SSCMP</v>
      </c>
      <c r="N702" s="6"/>
    </row>
    <row r="703" spans="1:14" x14ac:dyDescent="0.25">
      <c r="A703" s="6">
        <v>174958</v>
      </c>
      <c r="B703" s="7">
        <v>45835</v>
      </c>
      <c r="C703" s="6" t="str">
        <v>BE0045</v>
      </c>
      <c r="D703" s="6">
        <f>_xlfn.XLOOKUP(C703,MasterSheet!G:G,MasterSheet!E:E)</f>
        <v>103.2</v>
      </c>
      <c r="E703" s="55">
        <f>SUMIFS(MasterSheet!I:I, MasterSheet!B:B, A703, MasterSheet!D:D, B703, MasterSheet!G:G, C703)</f>
        <v>1</v>
      </c>
      <c r="F703" s="55">
        <f t="shared" si="30"/>
        <v>103.2</v>
      </c>
      <c r="G703" s="62">
        <f>SUMIFS(MasterSheet!J:J, MasterSheet!B:B, A703, MasterSheet!D:D, B703, MasterSheet!G:G, C703)</f>
        <v>1</v>
      </c>
      <c r="H703" s="62">
        <f t="shared" si="31"/>
        <v>103.2</v>
      </c>
      <c r="I703" s="64">
        <f>SUMIFS(MasterSheet!K:K, MasterSheet!B:B, A703, MasterSheet!D:D, B703, MasterSheet!G:G, C703)</f>
        <v>0</v>
      </c>
      <c r="J703" s="64">
        <f t="shared" si="32"/>
        <v>0</v>
      </c>
      <c r="K703" s="6" t="str">
        <f>VLOOKUP(C703,MasterSheet!G:T,14,)</f>
        <v>BioXcell</v>
      </c>
      <c r="L703" s="6" t="str">
        <f>VLOOKUP(K703,Sheet1!A:C,3,)</f>
        <v>DOLLAR</v>
      </c>
      <c r="M703" s="6" t="str" cm="1">
        <f t="array" ref="M703">_xlfn.TEXTJOIN(", ", TRUE,
   _xlfn._xlws.FILTER(MasterSheet!O:O,
      (MasterSheet!B:B=A703) *
      (MasterSheet!D:D=B703) *
      (MasterSheet!G:G=C703) *
      (MasterSheet!J:J&gt;0)
   )
)</f>
        <v>SSCMP</v>
      </c>
      <c r="N703" s="6"/>
    </row>
    <row r="704" spans="1:14" x14ac:dyDescent="0.25">
      <c r="A704" s="6">
        <v>174958</v>
      </c>
      <c r="B704" s="7">
        <v>45835</v>
      </c>
      <c r="C704" s="6" t="str">
        <v>BE0043</v>
      </c>
      <c r="D704" s="6">
        <f>_xlfn.XLOOKUP(C704,MasterSheet!G:G,MasterSheet!E:E)</f>
        <v>103.2</v>
      </c>
      <c r="E704" s="55">
        <f>SUMIFS(MasterSheet!I:I, MasterSheet!B:B, A704, MasterSheet!D:D, B704, MasterSheet!G:G, C704)</f>
        <v>1</v>
      </c>
      <c r="F704" s="55">
        <f t="shared" si="30"/>
        <v>103.2</v>
      </c>
      <c r="G704" s="62">
        <f>SUMIFS(MasterSheet!J:J, MasterSheet!B:B, A704, MasterSheet!D:D, B704, MasterSheet!G:G, C704)</f>
        <v>1</v>
      </c>
      <c r="H704" s="62">
        <f t="shared" si="31"/>
        <v>103.2</v>
      </c>
      <c r="I704" s="64">
        <f>SUMIFS(MasterSheet!K:K, MasterSheet!B:B, A704, MasterSheet!D:D, B704, MasterSheet!G:G, C704)</f>
        <v>0</v>
      </c>
      <c r="J704" s="64">
        <f t="shared" si="32"/>
        <v>0</v>
      </c>
      <c r="K704" s="6" t="str">
        <f>VLOOKUP(C704,MasterSheet!G:T,14,)</f>
        <v>BioXcell</v>
      </c>
      <c r="L704" s="6" t="str">
        <f>VLOOKUP(K704,Sheet1!A:C,3,)</f>
        <v>DOLLAR</v>
      </c>
      <c r="M704" s="6" t="str" cm="1">
        <f t="array" ref="M704">_xlfn.TEXTJOIN(", ", TRUE,
   _xlfn._xlws.FILTER(MasterSheet!O:O,
      (MasterSheet!B:B=A704) *
      (MasterSheet!D:D=B704) *
      (MasterSheet!G:G=C704) *
      (MasterSheet!J:J&gt;0)
   )
)</f>
        <v>SSCMP</v>
      </c>
      <c r="N704" s="6"/>
    </row>
    <row r="705" spans="1:14" x14ac:dyDescent="0.25">
      <c r="A705" s="6">
        <v>174958</v>
      </c>
      <c r="B705" s="7">
        <v>45835</v>
      </c>
      <c r="C705" s="6" t="str">
        <v>BE0055</v>
      </c>
      <c r="D705" s="6">
        <f>_xlfn.XLOOKUP(C705,MasterSheet!G:G,MasterSheet!E:E)</f>
        <v>103.2</v>
      </c>
      <c r="E705" s="55">
        <f>SUMIFS(MasterSheet!I:I, MasterSheet!B:B, A705, MasterSheet!D:D, B705, MasterSheet!G:G, C705)</f>
        <v>1</v>
      </c>
      <c r="F705" s="55">
        <f t="shared" si="30"/>
        <v>103.2</v>
      </c>
      <c r="G705" s="62">
        <f>SUMIFS(MasterSheet!J:J, MasterSheet!B:B, A705, MasterSheet!D:D, B705, MasterSheet!G:G, C705)</f>
        <v>1</v>
      </c>
      <c r="H705" s="62">
        <f t="shared" si="31"/>
        <v>103.2</v>
      </c>
      <c r="I705" s="64">
        <f>SUMIFS(MasterSheet!K:K, MasterSheet!B:B, A705, MasterSheet!D:D, B705, MasterSheet!G:G, C705)</f>
        <v>0</v>
      </c>
      <c r="J705" s="64">
        <f t="shared" si="32"/>
        <v>0</v>
      </c>
      <c r="K705" s="6" t="str">
        <f>VLOOKUP(C705,MasterSheet!G:T,14,)</f>
        <v>BioXcell</v>
      </c>
      <c r="L705" s="6" t="str">
        <f>VLOOKUP(K705,Sheet1!A:C,3,)</f>
        <v>DOLLAR</v>
      </c>
      <c r="M705" s="6" t="str" cm="1">
        <f t="array" ref="M705">_xlfn.TEXTJOIN(", ", TRUE,
   _xlfn._xlws.FILTER(MasterSheet!O:O,
      (MasterSheet!B:B=A705) *
      (MasterSheet!D:D=B705) *
      (MasterSheet!G:G=C705) *
      (MasterSheet!J:J&gt;0)
   )
)</f>
        <v>SSCMP</v>
      </c>
      <c r="N705" s="6"/>
    </row>
    <row r="706" spans="1:14" x14ac:dyDescent="0.25">
      <c r="A706" s="6" t="str">
        <v>SE041087</v>
      </c>
      <c r="B706" s="7">
        <v>45835</v>
      </c>
      <c r="C706" s="6" t="str">
        <v>3698-1</v>
      </c>
      <c r="D706" s="6">
        <f>_xlfn.XLOOKUP(C706,MasterSheet!G:G,MasterSheet!E:E)</f>
        <v>304</v>
      </c>
      <c r="E706" s="55">
        <f>SUMIFS(MasterSheet!I:I, MasterSheet!B:B, A706, MasterSheet!D:D, B706, MasterSheet!G:G, C706)</f>
        <v>1</v>
      </c>
      <c r="F706" s="55">
        <f t="shared" si="30"/>
        <v>304</v>
      </c>
      <c r="G706" s="62">
        <f>SUMIFS(MasterSheet!J:J, MasterSheet!B:B, A706, MasterSheet!D:D, B706, MasterSheet!G:G, C706)</f>
        <v>1</v>
      </c>
      <c r="H706" s="62">
        <f t="shared" si="31"/>
        <v>304</v>
      </c>
      <c r="I706" s="64">
        <f>SUMIFS(MasterSheet!K:K, MasterSheet!B:B, A706, MasterSheet!D:D, B706, MasterSheet!G:G, C706)</f>
        <v>0</v>
      </c>
      <c r="J706" s="64">
        <f t="shared" si="32"/>
        <v>0</v>
      </c>
      <c r="K706" s="6" t="str">
        <f>VLOOKUP(C706,MasterSheet!G:T,14,)</f>
        <v>MABTECH</v>
      </c>
      <c r="L706" s="6" t="str">
        <f>VLOOKUP(K706,Sheet1!A:C,3,)</f>
        <v>DOLLAR</v>
      </c>
      <c r="M706" s="6" t="str" cm="1">
        <f t="array" ref="M706">_xlfn.TEXTJOIN(", ", TRUE,
   _xlfn._xlws.FILTER(MasterSheet!O:O,
      (MasterSheet!B:B=A706) *
      (MasterSheet!D:D=B706) *
      (MasterSheet!G:G=C706) *
      (MasterSheet!J:J&gt;0)
   )
)</f>
        <v>NCBS</v>
      </c>
      <c r="N706" s="6"/>
    </row>
    <row r="707" spans="1:14" x14ac:dyDescent="0.25">
      <c r="A707" s="6" t="str">
        <v>SE041087</v>
      </c>
      <c r="B707" s="7">
        <v>45835</v>
      </c>
      <c r="C707" s="6" t="str">
        <v>3695-1</v>
      </c>
      <c r="D707" s="6">
        <f>_xlfn.XLOOKUP(C707,MasterSheet!G:G,MasterSheet!E:E)</f>
        <v>360</v>
      </c>
      <c r="E707" s="55">
        <f>SUMIFS(MasterSheet!I:I, MasterSheet!B:B, A707, MasterSheet!D:D, B707, MasterSheet!G:G, C707)</f>
        <v>1</v>
      </c>
      <c r="F707" s="55">
        <f t="shared" ref="F707:F770" si="33">D707*E707</f>
        <v>360</v>
      </c>
      <c r="G707" s="62">
        <f>SUMIFS(MasterSheet!J:J, MasterSheet!B:B, A707, MasterSheet!D:D, B707, MasterSheet!G:G, C707)</f>
        <v>1</v>
      </c>
      <c r="H707" s="62">
        <f t="shared" ref="H707:H770" si="34">G707*D707</f>
        <v>360</v>
      </c>
      <c r="I707" s="64">
        <f>SUMIFS(MasterSheet!K:K, MasterSheet!B:B, A707, MasterSheet!D:D, B707, MasterSheet!G:G, C707)</f>
        <v>0</v>
      </c>
      <c r="J707" s="64">
        <f t="shared" ref="J707:J770" si="35">I707*D707</f>
        <v>0</v>
      </c>
      <c r="K707" s="6" t="str">
        <f>VLOOKUP(C707,MasterSheet!G:T,14,)</f>
        <v>MABTECH</v>
      </c>
      <c r="L707" s="6" t="str">
        <f>VLOOKUP(K707,Sheet1!A:C,3,)</f>
        <v>DOLLAR</v>
      </c>
      <c r="M707" s="6" t="str" cm="1">
        <f t="array" ref="M707">_xlfn.TEXTJOIN(", ", TRUE,
   _xlfn._xlws.FILTER(MasterSheet!O:O,
      (MasterSheet!B:B=A707) *
      (MasterSheet!D:D=B707) *
      (MasterSheet!G:G=C707) *
      (MasterSheet!J:J&gt;0)
   )
)</f>
        <v>NCBS</v>
      </c>
      <c r="N707" s="6"/>
    </row>
    <row r="708" spans="1:14" x14ac:dyDescent="0.25">
      <c r="A708" s="6" t="str">
        <v>SE041087</v>
      </c>
      <c r="B708" s="7">
        <v>45835</v>
      </c>
      <c r="C708" s="6" t="str">
        <v>3317-1H-6</v>
      </c>
      <c r="D708" s="6">
        <f>_xlfn.XLOOKUP(C708,MasterSheet!G:G,MasterSheet!E:E)</f>
        <v>255.5</v>
      </c>
      <c r="E708" s="55">
        <f>SUMIFS(MasterSheet!I:I, MasterSheet!B:B, A708, MasterSheet!D:D, B708, MasterSheet!G:G, C708)</f>
        <v>1</v>
      </c>
      <c r="F708" s="55">
        <f t="shared" si="33"/>
        <v>255.5</v>
      </c>
      <c r="G708" s="62">
        <f>SUMIFS(MasterSheet!J:J, MasterSheet!B:B, A708, MasterSheet!D:D, B708, MasterSheet!G:G, C708)</f>
        <v>1</v>
      </c>
      <c r="H708" s="62">
        <f t="shared" si="34"/>
        <v>255.5</v>
      </c>
      <c r="I708" s="64">
        <f>SUMIFS(MasterSheet!K:K, MasterSheet!B:B, A708, MasterSheet!D:D, B708, MasterSheet!G:G, C708)</f>
        <v>0</v>
      </c>
      <c r="J708" s="64">
        <f t="shared" si="35"/>
        <v>0</v>
      </c>
      <c r="K708" s="6" t="str">
        <f>VLOOKUP(C708,MasterSheet!G:T,14,)</f>
        <v>MABTECH</v>
      </c>
      <c r="L708" s="6" t="str">
        <f>VLOOKUP(K708,Sheet1!A:C,3,)</f>
        <v>DOLLAR</v>
      </c>
      <c r="M708" s="6" t="str" cm="1">
        <f t="array" ref="M708">_xlfn.TEXTJOIN(", ", TRUE,
   _xlfn._xlws.FILTER(MasterSheet!O:O,
      (MasterSheet!B:B=A708) *
      (MasterSheet!D:D=B708) *
      (MasterSheet!G:G=C708) *
      (MasterSheet!J:J&gt;0)
   )
)</f>
        <v>TECHWEST</v>
      </c>
      <c r="N708" s="6"/>
    </row>
    <row r="709" spans="1:14" x14ac:dyDescent="0.25">
      <c r="A709" s="6" t="str">
        <v>I235615-IN</v>
      </c>
      <c r="B709" s="7">
        <v>45835</v>
      </c>
      <c r="C709" s="6" t="str">
        <v>31000-T</v>
      </c>
      <c r="D709" s="6">
        <f>_xlfn.XLOOKUP(C709,MasterSheet!G:G,MasterSheet!E:E)</f>
        <v>44.8</v>
      </c>
      <c r="E709" s="55">
        <f>SUMIFS(MasterSheet!I:I, MasterSheet!B:B, A709, MasterSheet!D:D, B709, MasterSheet!G:G, C709)</f>
        <v>1</v>
      </c>
      <c r="F709" s="55">
        <f t="shared" si="33"/>
        <v>44.8</v>
      </c>
      <c r="G709" s="62">
        <f>SUMIFS(MasterSheet!J:J, MasterSheet!B:B, A709, MasterSheet!D:D, B709, MasterSheet!G:G, C709)</f>
        <v>1</v>
      </c>
      <c r="H709" s="62">
        <f t="shared" si="34"/>
        <v>44.8</v>
      </c>
      <c r="I709" s="64">
        <f>SUMIFS(MasterSheet!K:K, MasterSheet!B:B, A709, MasterSheet!D:D, B709, MasterSheet!G:G, C709)</f>
        <v>0</v>
      </c>
      <c r="J709" s="64">
        <f t="shared" si="35"/>
        <v>0</v>
      </c>
      <c r="K709" s="6" t="str">
        <f>VLOOKUP(C709,MasterSheet!G:T,14,)</f>
        <v>Biotium</v>
      </c>
      <c r="L709" s="6" t="str">
        <f>VLOOKUP(K709,Sheet1!A:C,3,)</f>
        <v>DOLLAR</v>
      </c>
      <c r="M709" s="6" t="str" cm="1">
        <f t="array" ref="M709">_xlfn.TEXTJOIN(", ", TRUE,
   _xlfn._xlws.FILTER(MasterSheet!O:O,
      (MasterSheet!B:B=A709) *
      (MasterSheet!D:D=B709) *
      (MasterSheet!G:G=C709) *
      (MasterSheet!J:J&gt;0)
   )
)</f>
        <v>BIO SOLUTION</v>
      </c>
      <c r="N709" s="6"/>
    </row>
    <row r="710" spans="1:14" x14ac:dyDescent="0.25">
      <c r="A710" s="6" t="str">
        <v>I235615-IN</v>
      </c>
      <c r="B710" s="7">
        <v>45835</v>
      </c>
      <c r="C710" s="6" t="str">
        <v>29024-1</v>
      </c>
      <c r="D710" s="6">
        <f>_xlfn.XLOOKUP(C710,MasterSheet!G:G,MasterSheet!E:E)</f>
        <v>72</v>
      </c>
      <c r="E710" s="55">
        <f>SUMIFS(MasterSheet!I:I, MasterSheet!B:B, A710, MasterSheet!D:D, B710, MasterSheet!G:G, C710)</f>
        <v>1</v>
      </c>
      <c r="F710" s="55">
        <f t="shared" si="33"/>
        <v>72</v>
      </c>
      <c r="G710" s="62">
        <f>SUMIFS(MasterSheet!J:J, MasterSheet!B:B, A710, MasterSheet!D:D, B710, MasterSheet!G:G, C710)</f>
        <v>1</v>
      </c>
      <c r="H710" s="62">
        <f t="shared" si="34"/>
        <v>72</v>
      </c>
      <c r="I710" s="64">
        <f>SUMIFS(MasterSheet!K:K, MasterSheet!B:B, A710, MasterSheet!D:D, B710, MasterSheet!G:G, C710)</f>
        <v>0</v>
      </c>
      <c r="J710" s="64">
        <f t="shared" si="35"/>
        <v>0</v>
      </c>
      <c r="K710" s="6" t="str">
        <f>VLOOKUP(C710,MasterSheet!G:T,14,)</f>
        <v>Biotium</v>
      </c>
      <c r="L710" s="6" t="str">
        <f>VLOOKUP(K710,Sheet1!A:C,3,)</f>
        <v>DOLLAR</v>
      </c>
      <c r="M710" s="6" t="str" cm="1">
        <f t="array" ref="M710">_xlfn.TEXTJOIN(", ", TRUE,
   _xlfn._xlws.FILTER(MasterSheet!O:O,
      (MasterSheet!B:B=A710) *
      (MasterSheet!D:D=B710) *
      (MasterSheet!G:G=C710) *
      (MasterSheet!J:J&gt;0)
   )
)</f>
        <v>BIONOVA</v>
      </c>
      <c r="N710" s="6"/>
    </row>
    <row r="711" spans="1:14" x14ac:dyDescent="0.25">
      <c r="A711" s="6" t="str">
        <v>I235615-IN</v>
      </c>
      <c r="B711" s="7">
        <v>45835</v>
      </c>
      <c r="C711" s="6">
        <v>60036</v>
      </c>
      <c r="D711" s="6">
        <f>_xlfn.XLOOKUP(C711,MasterSheet!G:G,MasterSheet!E:E)</f>
        <v>255.2</v>
      </c>
      <c r="E711" s="55">
        <f>SUMIFS(MasterSheet!I:I, MasterSheet!B:B, A711, MasterSheet!D:D, B711, MasterSheet!G:G, C711)</f>
        <v>1</v>
      </c>
      <c r="F711" s="55">
        <f t="shared" si="33"/>
        <v>255.2</v>
      </c>
      <c r="G711" s="62">
        <f>SUMIFS(MasterSheet!J:J, MasterSheet!B:B, A711, MasterSheet!D:D, B711, MasterSheet!G:G, C711)</f>
        <v>1</v>
      </c>
      <c r="H711" s="62">
        <f t="shared" si="34"/>
        <v>255.2</v>
      </c>
      <c r="I711" s="64">
        <f>SUMIFS(MasterSheet!K:K, MasterSheet!B:B, A711, MasterSheet!D:D, B711, MasterSheet!G:G, C711)</f>
        <v>0</v>
      </c>
      <c r="J711" s="64">
        <f t="shared" si="35"/>
        <v>0</v>
      </c>
      <c r="K711" s="6" t="str">
        <f>VLOOKUP(C711,MasterSheet!G:T,14,)</f>
        <v>Biotium</v>
      </c>
      <c r="L711" s="6" t="str">
        <f>VLOOKUP(K711,Sheet1!A:C,3,)</f>
        <v>DOLLAR</v>
      </c>
      <c r="M711" s="6" t="str" cm="1">
        <f t="array" ref="M711">_xlfn.TEXTJOIN(", ", TRUE,
   _xlfn._xlws.FILTER(MasterSheet!O:O,
      (MasterSheet!B:B=A711) *
      (MasterSheet!D:D=B711) *
      (MasterSheet!G:G=C711) *
      (MasterSheet!J:J&gt;0)
   )
)</f>
        <v>HELIX</v>
      </c>
      <c r="N711" s="6"/>
    </row>
    <row r="712" spans="1:14" x14ac:dyDescent="0.25">
      <c r="A712" s="6" t="str">
        <v>I235613-IN</v>
      </c>
      <c r="B712" s="7">
        <v>45835</v>
      </c>
      <c r="C712" s="6" t="str">
        <v>21003-1L</v>
      </c>
      <c r="D712" s="6">
        <f>_xlfn.XLOOKUP(C712,MasterSheet!G:G,MasterSheet!E:E)</f>
        <v>104.8</v>
      </c>
      <c r="E712" s="55">
        <f>SUMIFS(MasterSheet!I:I, MasterSheet!B:B, A712, MasterSheet!D:D, B712, MasterSheet!G:G, C712)</f>
        <v>1</v>
      </c>
      <c r="F712" s="55">
        <f t="shared" si="33"/>
        <v>104.8</v>
      </c>
      <c r="G712" s="62">
        <f>SUMIFS(MasterSheet!J:J, MasterSheet!B:B, A712, MasterSheet!D:D, B712, MasterSheet!G:G, C712)</f>
        <v>1</v>
      </c>
      <c r="H712" s="62">
        <f t="shared" si="34"/>
        <v>104.8</v>
      </c>
      <c r="I712" s="64">
        <f>SUMIFS(MasterSheet!K:K, MasterSheet!B:B, A712, MasterSheet!D:D, B712, MasterSheet!G:G, C712)</f>
        <v>0</v>
      </c>
      <c r="J712" s="64">
        <f t="shared" si="35"/>
        <v>0</v>
      </c>
      <c r="K712" s="6" t="str">
        <f>VLOOKUP(C712,MasterSheet!G:T,14,)</f>
        <v>Biotium</v>
      </c>
      <c r="L712" s="6" t="str">
        <f>VLOOKUP(K712,Sheet1!A:C,3,)</f>
        <v>DOLLAR</v>
      </c>
      <c r="M712" s="6" t="str" cm="1">
        <f t="array" ref="M712">_xlfn.TEXTJOIN(", ", TRUE,
   _xlfn._xlws.FILTER(MasterSheet!O:O,
      (MasterSheet!B:B=A712) *
      (MasterSheet!D:D=B712) *
      (MasterSheet!G:G=C712) *
      (MasterSheet!J:J&gt;0)
   )
)</f>
        <v>PREMAS</v>
      </c>
      <c r="N712" s="6"/>
    </row>
    <row r="713" spans="1:14" x14ac:dyDescent="0.25">
      <c r="A713" s="6" t="str">
        <v>I235613-IN</v>
      </c>
      <c r="B713" s="7">
        <v>45835</v>
      </c>
      <c r="C713" s="6" t="str">
        <v>22011</v>
      </c>
      <c r="D713" s="6">
        <f>_xlfn.XLOOKUP(C713,MasterSheet!G:G,MasterSheet!E:E)</f>
        <v>54.4</v>
      </c>
      <c r="E713" s="55">
        <f>SUMIFS(MasterSheet!I:I, MasterSheet!B:B, A713, MasterSheet!D:D, B713, MasterSheet!G:G, C713)</f>
        <v>1</v>
      </c>
      <c r="F713" s="55">
        <f t="shared" si="33"/>
        <v>54.4</v>
      </c>
      <c r="G713" s="62">
        <f>SUMIFS(MasterSheet!J:J, MasterSheet!B:B, A713, MasterSheet!D:D, B713, MasterSheet!G:G, C713)</f>
        <v>1</v>
      </c>
      <c r="H713" s="62">
        <f t="shared" si="34"/>
        <v>54.4</v>
      </c>
      <c r="I713" s="64">
        <f>SUMIFS(MasterSheet!K:K, MasterSheet!B:B, A713, MasterSheet!D:D, B713, MasterSheet!G:G, C713)</f>
        <v>0</v>
      </c>
      <c r="J713" s="64">
        <f t="shared" si="35"/>
        <v>0</v>
      </c>
      <c r="K713" s="6" t="str">
        <f>VLOOKUP(C713,MasterSheet!G:T,14,)</f>
        <v>Biotium</v>
      </c>
      <c r="L713" s="6" t="str">
        <f>VLOOKUP(K713,Sheet1!A:C,3,)</f>
        <v>DOLLAR</v>
      </c>
      <c r="M713" s="6" t="str" cm="1">
        <f t="array" ref="M713">_xlfn.TEXTJOIN(", ", TRUE,
   _xlfn._xlws.FILTER(MasterSheet!O:O,
      (MasterSheet!B:B=A713) *
      (MasterSheet!D:D=B713) *
      (MasterSheet!G:G=C713) *
      (MasterSheet!J:J&gt;0)
   )
)</f>
        <v>PREMAS</v>
      </c>
      <c r="N713" s="6"/>
    </row>
    <row r="714" spans="1:14" x14ac:dyDescent="0.25">
      <c r="A714" s="6" t="str">
        <v>I235614-IN</v>
      </c>
      <c r="B714" s="7">
        <v>45835</v>
      </c>
      <c r="C714" s="6">
        <v>31000</v>
      </c>
      <c r="D714" s="6">
        <f>_xlfn.XLOOKUP(C714,MasterSheet!G:G,MasterSheet!E:E)</f>
        <v>196</v>
      </c>
      <c r="E714" s="55">
        <f>SUMIFS(MasterSheet!I:I, MasterSheet!B:B, A714, MasterSheet!D:D, B714, MasterSheet!G:G, C714)</f>
        <v>1</v>
      </c>
      <c r="F714" s="55">
        <f t="shared" si="33"/>
        <v>196</v>
      </c>
      <c r="G714" s="62">
        <f>SUMIFS(MasterSheet!J:J, MasterSheet!B:B, A714, MasterSheet!D:D, B714, MasterSheet!G:G, C714)</f>
        <v>1</v>
      </c>
      <c r="H714" s="62">
        <f t="shared" si="34"/>
        <v>196</v>
      </c>
      <c r="I714" s="64">
        <f>SUMIFS(MasterSheet!K:K, MasterSheet!B:B, A714, MasterSheet!D:D, B714, MasterSheet!G:G, C714)</f>
        <v>0</v>
      </c>
      <c r="J714" s="64">
        <f t="shared" si="35"/>
        <v>0</v>
      </c>
      <c r="K714" s="6" t="str">
        <f>VLOOKUP(C714,MasterSheet!G:T,14,)</f>
        <v>Biotium</v>
      </c>
      <c r="L714" s="6" t="str">
        <f>VLOOKUP(K714,Sheet1!A:C,3,)</f>
        <v>DOLLAR</v>
      </c>
      <c r="M714" s="6" t="str" cm="1">
        <f t="array" ref="M714">_xlfn.TEXTJOIN(", ", TRUE,
   _xlfn._xlws.FILTER(MasterSheet!O:O,
      (MasterSheet!B:B=A714) *
      (MasterSheet!D:D=B714) *
      (MasterSheet!G:G=C714) *
      (MasterSheet!J:J&gt;0)
   )
)</f>
        <v>BIONOVA</v>
      </c>
      <c r="N714" s="6"/>
    </row>
    <row r="715" spans="1:14" x14ac:dyDescent="0.25">
      <c r="A715" s="6">
        <v>919950</v>
      </c>
      <c r="B715" s="7">
        <v>45836</v>
      </c>
      <c r="C715" s="6" t="str">
        <v>MBS269947</v>
      </c>
      <c r="D715" s="6">
        <f>_xlfn.XLOOKUP(C715,MasterSheet!G:G,MasterSheet!E:E)</f>
        <v>395.25</v>
      </c>
      <c r="E715" s="55">
        <f>SUMIFS(MasterSheet!I:I, MasterSheet!B:B, A715, MasterSheet!D:D, B715, MasterSheet!G:G, C715)</f>
        <v>1</v>
      </c>
      <c r="F715" s="55">
        <f t="shared" si="33"/>
        <v>395.25</v>
      </c>
      <c r="G715" s="62">
        <f>SUMIFS(MasterSheet!J:J, MasterSheet!B:B, A715, MasterSheet!D:D, B715, MasterSheet!G:G, C715)</f>
        <v>1</v>
      </c>
      <c r="H715" s="62">
        <f t="shared" si="34"/>
        <v>395.25</v>
      </c>
      <c r="I715" s="64">
        <f>SUMIFS(MasterSheet!K:K, MasterSheet!B:B, A715, MasterSheet!D:D, B715, MasterSheet!G:G, C715)</f>
        <v>0</v>
      </c>
      <c r="J715" s="64">
        <f t="shared" si="35"/>
        <v>0</v>
      </c>
      <c r="K715" s="6" t="str">
        <f>VLOOKUP(C715,MasterSheet!G:T,14,)</f>
        <v>MyBioSource</v>
      </c>
      <c r="L715" s="6" t="str">
        <f>VLOOKUP(K715,Sheet1!A:C,3,)</f>
        <v>DOLLAR</v>
      </c>
      <c r="M715" s="6" t="str" cm="1">
        <f t="array" ref="M715">_xlfn.TEXTJOIN(", ", TRUE,
   _xlfn._xlws.FILTER(MasterSheet!O:O,
      (MasterSheet!B:B=A715) *
      (MasterSheet!D:D=B715) *
      (MasterSheet!G:G=C715) *
      (MasterSheet!J:J&gt;0)
   )
)</f>
        <v>ABD BIOTECH</v>
      </c>
      <c r="N715" s="6"/>
    </row>
    <row r="716" spans="1:14" x14ac:dyDescent="0.25">
      <c r="A716" s="6">
        <v>919950</v>
      </c>
      <c r="B716" s="7">
        <v>45836</v>
      </c>
      <c r="C716" s="6" t="str">
        <v>MBS7269084</v>
      </c>
      <c r="D716" s="6">
        <f>_xlfn.XLOOKUP(C716,MasterSheet!G:G,MasterSheet!E:E)</f>
        <v>684.25</v>
      </c>
      <c r="E716" s="55">
        <f>SUMIFS(MasterSheet!I:I, MasterSheet!B:B, A716, MasterSheet!D:D, B716, MasterSheet!G:G, C716)</f>
        <v>1</v>
      </c>
      <c r="F716" s="55">
        <f t="shared" si="33"/>
        <v>684.25</v>
      </c>
      <c r="G716" s="62">
        <f>SUMIFS(MasterSheet!J:J, MasterSheet!B:B, A716, MasterSheet!D:D, B716, MasterSheet!G:G, C716)</f>
        <v>1</v>
      </c>
      <c r="H716" s="62">
        <f t="shared" si="34"/>
        <v>684.25</v>
      </c>
      <c r="I716" s="64">
        <f>SUMIFS(MasterSheet!K:K, MasterSheet!B:B, A716, MasterSheet!D:D, B716, MasterSheet!G:G, C716)</f>
        <v>0</v>
      </c>
      <c r="J716" s="64">
        <f t="shared" si="35"/>
        <v>0</v>
      </c>
      <c r="K716" s="6" t="str">
        <f>VLOOKUP(C716,MasterSheet!G:T,14,)</f>
        <v>MyBioSource</v>
      </c>
      <c r="L716" s="6" t="str">
        <f>VLOOKUP(K716,Sheet1!A:C,3,)</f>
        <v>DOLLAR</v>
      </c>
      <c r="M716" s="6" t="str" cm="1">
        <f t="array" ref="M716">_xlfn.TEXTJOIN(", ", TRUE,
   _xlfn._xlws.FILTER(MasterSheet!O:O,
      (MasterSheet!B:B=A716) *
      (MasterSheet!D:D=B716) *
      (MasterSheet!G:G=C716) *
      (MasterSheet!J:J&gt;0)
   )
)</f>
        <v>ABD BIOTECH</v>
      </c>
      <c r="N716" s="6"/>
    </row>
    <row r="717" spans="1:14" x14ac:dyDescent="0.25">
      <c r="A717" s="6">
        <v>100039473</v>
      </c>
      <c r="B717" s="7">
        <v>45836</v>
      </c>
      <c r="C717" s="6" t="str">
        <v>PG-122</v>
      </c>
      <c r="D717" s="6">
        <f>_xlfn.XLOOKUP(C717,MasterSheet!G:G,MasterSheet!E:E)</f>
        <v>8632</v>
      </c>
      <c r="E717" s="55">
        <f>SUMIFS(MasterSheet!I:I, MasterSheet!B:B, A717, MasterSheet!D:D, B717, MasterSheet!G:G, C717)</f>
        <v>2</v>
      </c>
      <c r="F717" s="55">
        <f t="shared" si="33"/>
        <v>17264</v>
      </c>
      <c r="G717" s="62">
        <f>SUMIFS(MasterSheet!J:J, MasterSheet!B:B, A717, MasterSheet!D:D, B717, MasterSheet!G:G, C717)</f>
        <v>2</v>
      </c>
      <c r="H717" s="62">
        <f t="shared" si="34"/>
        <v>17264</v>
      </c>
      <c r="I717" s="64">
        <f>SUMIFS(MasterSheet!K:K, MasterSheet!B:B, A717, MasterSheet!D:D, B717, MasterSheet!G:G, C717)</f>
        <v>0</v>
      </c>
      <c r="J717" s="64">
        <f t="shared" si="35"/>
        <v>0</v>
      </c>
      <c r="K717" s="6" t="str">
        <f>VLOOKUP(C717,MasterSheet!G:T,14,)</f>
        <v>Misc</v>
      </c>
      <c r="L717" s="6" t="str">
        <f>VLOOKUP(K717,Sheet1!A:C,3,)</f>
        <v>INR</v>
      </c>
      <c r="M717" s="6" t="str" cm="1">
        <f t="array" ref="M717">_xlfn.TEXTJOIN(", ", TRUE,
   _xlfn._xlws.FILTER(MasterSheet!O:O,
      (MasterSheet!B:B=A717) *
      (MasterSheet!D:D=B717) *
      (MasterSheet!G:G=C717) *
      (MasterSheet!J:J&gt;0)
   )
)</f>
        <v>NIMR</v>
      </c>
      <c r="N717" s="6"/>
    </row>
    <row r="718" spans="1:14" x14ac:dyDescent="0.25">
      <c r="A718" s="6">
        <v>4513060194</v>
      </c>
      <c r="B718" s="7">
        <v>45838</v>
      </c>
      <c r="C718" s="6" t="str">
        <v>TM125-220</v>
      </c>
      <c r="D718" s="6">
        <f>_xlfn.XLOOKUP(C718,MasterSheet!G:G,MasterSheet!E:E)</f>
        <v>487219.85</v>
      </c>
      <c r="E718" s="55">
        <f>SUMIFS(MasterSheet!I:I, MasterSheet!B:B, A718, MasterSheet!D:D, B718, MasterSheet!G:G, C718)</f>
        <v>1</v>
      </c>
      <c r="F718" s="55">
        <f t="shared" si="33"/>
        <v>487219.85</v>
      </c>
      <c r="G718" s="62">
        <f>SUMIFS(MasterSheet!J:J, MasterSheet!B:B, A718, MasterSheet!D:D, B718, MasterSheet!G:G, C718)</f>
        <v>0</v>
      </c>
      <c r="H718" s="62">
        <f t="shared" si="34"/>
        <v>0</v>
      </c>
      <c r="I718" s="64">
        <f>SUMIFS(MasterSheet!K:K, MasterSheet!B:B, A718, MasterSheet!D:D, B718, MasterSheet!G:G, C718)</f>
        <v>1</v>
      </c>
      <c r="J718" s="64">
        <f t="shared" si="35"/>
        <v>487219.85</v>
      </c>
      <c r="K718" s="6" t="str">
        <f>VLOOKUP(C718,MasterSheet!G:T,14,)</f>
        <v>Revvity</v>
      </c>
      <c r="L718" s="6" t="str">
        <f>VLOOKUP(K718,Sheet1!A:C,3,)</f>
        <v>INR</v>
      </c>
      <c r="M718" s="6" t="e" cm="1" vm="1">
        <f t="array" ref="M718">_xlfn.TEXTJOIN(", ", TRUE,
   _xlfn._xlws.FILTER(MasterSheet!O:O,
      (MasterSheet!B:B=A718) *
      (MasterSheet!D:D=B718) *
      (MasterSheet!G:G=C718) *
      (MasterSheet!J:J&gt;0)
   )
)</f>
        <v>#VALUE!</v>
      </c>
      <c r="N718" s="6"/>
    </row>
    <row r="719" spans="1:14" x14ac:dyDescent="0.25">
      <c r="A719" s="6">
        <v>4513060239</v>
      </c>
      <c r="B719" s="7">
        <v>45838</v>
      </c>
      <c r="C719" s="6" t="str">
        <v>TM-125-220-05</v>
      </c>
      <c r="D719" s="6">
        <f>_xlfn.XLOOKUP(C719,MasterSheet!G:G,MasterSheet!E:E)</f>
        <v>135000</v>
      </c>
      <c r="E719" s="55">
        <f>SUMIFS(MasterSheet!I:I, MasterSheet!B:B, A719, MasterSheet!D:D, B719, MasterSheet!G:G, C719)</f>
        <v>1</v>
      </c>
      <c r="F719" s="55">
        <f t="shared" si="33"/>
        <v>135000</v>
      </c>
      <c r="G719" s="62">
        <f>SUMIFS(MasterSheet!J:J, MasterSheet!B:B, A719, MasterSheet!D:D, B719, MasterSheet!G:G, C719)</f>
        <v>0</v>
      </c>
      <c r="H719" s="62">
        <f t="shared" si="34"/>
        <v>0</v>
      </c>
      <c r="I719" s="64">
        <f>SUMIFS(MasterSheet!K:K, MasterSheet!B:B, A719, MasterSheet!D:D, B719, MasterSheet!G:G, C719)</f>
        <v>1</v>
      </c>
      <c r="J719" s="64">
        <f t="shared" si="35"/>
        <v>135000</v>
      </c>
      <c r="K719" s="6" t="str">
        <f>VLOOKUP(C719,MasterSheet!G:T,14,)</f>
        <v>Revvity</v>
      </c>
      <c r="L719" s="6" t="str">
        <f>VLOOKUP(K719,Sheet1!A:C,3,)</f>
        <v>INR</v>
      </c>
      <c r="M719" s="6" t="e" cm="1" vm="1">
        <f t="array" ref="M719">_xlfn.TEXTJOIN(", ", TRUE,
   _xlfn._xlws.FILTER(MasterSheet!O:O,
      (MasterSheet!B:B=A719) *
      (MasterSheet!D:D=B719) *
      (MasterSheet!G:G=C719) *
      (MasterSheet!J:J&gt;0)
   )
)</f>
        <v>#VALUE!</v>
      </c>
      <c r="N719" s="6"/>
    </row>
    <row r="720" spans="1:14" x14ac:dyDescent="0.25">
      <c r="A720" s="6" t="str">
        <v>EED116673</v>
      </c>
      <c r="B720" s="7">
        <v>45838</v>
      </c>
      <c r="C720" s="6">
        <v>100216</v>
      </c>
      <c r="D720" s="6">
        <f>_xlfn.XLOOKUP(C720,MasterSheet!G:G,MasterSheet!E:E)</f>
        <v>129</v>
      </c>
      <c r="E720" s="55">
        <f>SUMIFS(MasterSheet!I:I, MasterSheet!B:B, A720, MasterSheet!D:D, B720, MasterSheet!G:G, C720)</f>
        <v>2</v>
      </c>
      <c r="F720" s="55">
        <f t="shared" si="33"/>
        <v>258</v>
      </c>
      <c r="G720" s="62">
        <f>SUMIFS(MasterSheet!J:J, MasterSheet!B:B, A720, MasterSheet!D:D, B720, MasterSheet!G:G, C720)</f>
        <v>2</v>
      </c>
      <c r="H720" s="62">
        <f t="shared" si="34"/>
        <v>258</v>
      </c>
      <c r="I720" s="64">
        <f>SUMIFS(MasterSheet!K:K, MasterSheet!B:B, A720, MasterSheet!D:D, B720, MasterSheet!G:G, C720)</f>
        <v>0</v>
      </c>
      <c r="J720" s="64">
        <f t="shared" si="35"/>
        <v>0</v>
      </c>
      <c r="K720" s="6" t="str">
        <f>VLOOKUP(C720,MasterSheet!G:T,14,)</f>
        <v>BioLegend</v>
      </c>
      <c r="L720" s="6" t="str">
        <f>VLOOKUP(K720,Sheet1!A:C,3,)</f>
        <v>DOLLAR</v>
      </c>
      <c r="M720" s="6" t="str" cm="1">
        <f t="array" ref="M720">_xlfn.TEXTJOIN(", ", TRUE,
   _xlfn._xlws.FILTER(MasterSheet!O:O,
      (MasterSheet!B:B=A720) *
      (MasterSheet!D:D=B720) *
      (MasterSheet!G:G=C720) *
      (MasterSheet!J:J&gt;0)
   )
)</f>
        <v>NII</v>
      </c>
      <c r="N720" s="6"/>
    </row>
    <row r="721" spans="1:14" x14ac:dyDescent="0.25">
      <c r="A721" s="6" t="str">
        <v>EED116673</v>
      </c>
      <c r="B721" s="7">
        <v>45838</v>
      </c>
      <c r="C721" s="6">
        <v>100722</v>
      </c>
      <c r="D721" s="6">
        <f>_xlfn.XLOOKUP(C721,MasterSheet!G:G,MasterSheet!E:E)</f>
        <v>138.6</v>
      </c>
      <c r="E721" s="55">
        <f>SUMIFS(MasterSheet!I:I, MasterSheet!B:B, A721, MasterSheet!D:D, B721, MasterSheet!G:G, C721)</f>
        <v>2</v>
      </c>
      <c r="F721" s="55">
        <f t="shared" si="33"/>
        <v>277.2</v>
      </c>
      <c r="G721" s="62">
        <f>SUMIFS(MasterSheet!J:J, MasterSheet!B:B, A721, MasterSheet!D:D, B721, MasterSheet!G:G, C721)</f>
        <v>2</v>
      </c>
      <c r="H721" s="62">
        <f t="shared" si="34"/>
        <v>277.2</v>
      </c>
      <c r="I721" s="64">
        <f>SUMIFS(MasterSheet!K:K, MasterSheet!B:B, A721, MasterSheet!D:D, B721, MasterSheet!G:G, C721)</f>
        <v>0</v>
      </c>
      <c r="J721" s="64">
        <f t="shared" si="35"/>
        <v>0</v>
      </c>
      <c r="K721" s="6" t="str">
        <f>VLOOKUP(C721,MasterSheet!G:T,14,)</f>
        <v>BioLegend</v>
      </c>
      <c r="L721" s="6" t="str">
        <f>VLOOKUP(K721,Sheet1!A:C,3,)</f>
        <v>DOLLAR</v>
      </c>
      <c r="M721" s="6" t="str" cm="1">
        <f t="array" ref="M721">_xlfn.TEXTJOIN(", ", TRUE,
   _xlfn._xlws.FILTER(MasterSheet!O:O,
      (MasterSheet!B:B=A721) *
      (MasterSheet!D:D=B721) *
      (MasterSheet!G:G=C721) *
      (MasterSheet!J:J&gt;0)
   )
)</f>
        <v>NII</v>
      </c>
      <c r="N721" s="6"/>
    </row>
    <row r="722" spans="1:14" x14ac:dyDescent="0.25">
      <c r="A722" s="6" t="str">
        <v>EED116673</v>
      </c>
      <c r="B722" s="7">
        <v>45838</v>
      </c>
      <c r="C722" s="6">
        <v>103047</v>
      </c>
      <c r="D722" s="6">
        <f>_xlfn.XLOOKUP(C722,MasterSheet!G:G,MasterSheet!E:E)</f>
        <v>201</v>
      </c>
      <c r="E722" s="55">
        <f>SUMIFS(MasterSheet!I:I, MasterSheet!B:B, A722, MasterSheet!D:D, B722, MasterSheet!G:G, C722)</f>
        <v>3</v>
      </c>
      <c r="F722" s="55">
        <f t="shared" si="33"/>
        <v>603</v>
      </c>
      <c r="G722" s="62">
        <f>SUMIFS(MasterSheet!J:J, MasterSheet!B:B, A722, MasterSheet!D:D, B722, MasterSheet!G:G, C722)</f>
        <v>3</v>
      </c>
      <c r="H722" s="62">
        <f t="shared" si="34"/>
        <v>603</v>
      </c>
      <c r="I722" s="64">
        <f>SUMIFS(MasterSheet!K:K, MasterSheet!B:B, A722, MasterSheet!D:D, B722, MasterSheet!G:G, C722)</f>
        <v>0</v>
      </c>
      <c r="J722" s="64">
        <f t="shared" si="35"/>
        <v>0</v>
      </c>
      <c r="K722" s="6" t="str">
        <f>VLOOKUP(C722,MasterSheet!G:T,14,)</f>
        <v>BioLegend</v>
      </c>
      <c r="L722" s="6" t="str">
        <f>VLOOKUP(K722,Sheet1!A:C,3,)</f>
        <v>DOLLAR</v>
      </c>
      <c r="M722" s="6" t="str" cm="1">
        <f t="array" ref="M722">_xlfn.TEXTJOIN(", ", TRUE,
   _xlfn._xlws.FILTER(MasterSheet!O:O,
      (MasterSheet!B:B=A722) *
      (MasterSheet!D:D=B722) *
      (MasterSheet!G:G=C722) *
      (MasterSheet!J:J&gt;0)
   )
)</f>
        <v>NII</v>
      </c>
      <c r="N722" s="6"/>
    </row>
    <row r="723" spans="1:14" x14ac:dyDescent="0.25">
      <c r="A723" s="6" t="str">
        <v>EED116673</v>
      </c>
      <c r="B723" s="7">
        <v>45838</v>
      </c>
      <c r="C723" s="6">
        <v>104448</v>
      </c>
      <c r="D723" s="6">
        <f>_xlfn.XLOOKUP(C723,MasterSheet!G:G,MasterSheet!E:E)</f>
        <v>194.4</v>
      </c>
      <c r="E723" s="55">
        <f>SUMIFS(MasterSheet!I:I, MasterSheet!B:B, A723, MasterSheet!D:D, B723, MasterSheet!G:G, C723)</f>
        <v>2</v>
      </c>
      <c r="F723" s="55">
        <f t="shared" si="33"/>
        <v>388.8</v>
      </c>
      <c r="G723" s="62">
        <f>SUMIFS(MasterSheet!J:J, MasterSheet!B:B, A723, MasterSheet!D:D, B723, MasterSheet!G:G, C723)</f>
        <v>2</v>
      </c>
      <c r="H723" s="62">
        <f t="shared" si="34"/>
        <v>388.8</v>
      </c>
      <c r="I723" s="64">
        <f>SUMIFS(MasterSheet!K:K, MasterSheet!B:B, A723, MasterSheet!D:D, B723, MasterSheet!G:G, C723)</f>
        <v>0</v>
      </c>
      <c r="J723" s="64">
        <f t="shared" si="35"/>
        <v>0</v>
      </c>
      <c r="K723" s="6" t="str">
        <f>VLOOKUP(C723,MasterSheet!G:T,14,)</f>
        <v>BioLegend</v>
      </c>
      <c r="L723" s="6" t="str">
        <f>VLOOKUP(K723,Sheet1!A:C,3,)</f>
        <v>DOLLAR</v>
      </c>
      <c r="M723" s="6" t="str" cm="1">
        <f t="array" ref="M723">_xlfn.TEXTJOIN(", ", TRUE,
   _xlfn._xlws.FILTER(MasterSheet!O:O,
      (MasterSheet!B:B=A723) *
      (MasterSheet!D:D=B723) *
      (MasterSheet!G:G=C723) *
      (MasterSheet!J:J&gt;0)
   )
)</f>
        <v>NII</v>
      </c>
      <c r="N723" s="6"/>
    </row>
    <row r="724" spans="1:14" x14ac:dyDescent="0.25">
      <c r="A724" s="6" t="str">
        <v>EED116673</v>
      </c>
      <c r="B724" s="7">
        <v>45838</v>
      </c>
      <c r="C724" s="6">
        <v>116006</v>
      </c>
      <c r="D724" s="6">
        <f>_xlfn.XLOOKUP(C724,MasterSheet!G:G,MasterSheet!E:E)</f>
        <v>146.4</v>
      </c>
      <c r="E724" s="55">
        <f>SUMIFS(MasterSheet!I:I, MasterSheet!B:B, A724, MasterSheet!D:D, B724, MasterSheet!G:G, C724)</f>
        <v>2</v>
      </c>
      <c r="F724" s="55">
        <f t="shared" si="33"/>
        <v>292.8</v>
      </c>
      <c r="G724" s="62">
        <f>SUMIFS(MasterSheet!J:J, MasterSheet!B:B, A724, MasterSheet!D:D, B724, MasterSheet!G:G, C724)</f>
        <v>2</v>
      </c>
      <c r="H724" s="62">
        <f t="shared" si="34"/>
        <v>292.8</v>
      </c>
      <c r="I724" s="64">
        <f>SUMIFS(MasterSheet!K:K, MasterSheet!B:B, A724, MasterSheet!D:D, B724, MasterSheet!G:G, C724)</f>
        <v>0</v>
      </c>
      <c r="J724" s="64">
        <f t="shared" si="35"/>
        <v>0</v>
      </c>
      <c r="K724" s="6" t="str">
        <f>VLOOKUP(C724,MasterSheet!G:T,14,)</f>
        <v>BioLegend</v>
      </c>
      <c r="L724" s="6" t="str">
        <f>VLOOKUP(K724,Sheet1!A:C,3,)</f>
        <v>DOLLAR</v>
      </c>
      <c r="M724" s="6" t="str" cm="1">
        <f t="array" ref="M724">_xlfn.TEXTJOIN(", ", TRUE,
   _xlfn._xlws.FILTER(MasterSheet!O:O,
      (MasterSheet!B:B=A724) *
      (MasterSheet!D:D=B724) *
      (MasterSheet!G:G=C724) *
      (MasterSheet!J:J&gt;0)
   )
)</f>
        <v>NII</v>
      </c>
      <c r="N724" s="6"/>
    </row>
    <row r="725" spans="1:14" x14ac:dyDescent="0.25">
      <c r="A725" s="6" t="str">
        <v>EED116673</v>
      </c>
      <c r="B725" s="7">
        <v>45838</v>
      </c>
      <c r="C725" s="6">
        <v>117312</v>
      </c>
      <c r="D725" s="6">
        <f>_xlfn.XLOOKUP(C725,MasterSheet!G:G,MasterSheet!E:E)</f>
        <v>137.4</v>
      </c>
      <c r="E725" s="55">
        <f>SUMIFS(MasterSheet!I:I, MasterSheet!B:B, A725, MasterSheet!D:D, B725, MasterSheet!G:G, C725)</f>
        <v>1</v>
      </c>
      <c r="F725" s="55">
        <f t="shared" si="33"/>
        <v>137.4</v>
      </c>
      <c r="G725" s="62">
        <f>SUMIFS(MasterSheet!J:J, MasterSheet!B:B, A725, MasterSheet!D:D, B725, MasterSheet!G:G, C725)</f>
        <v>1</v>
      </c>
      <c r="H725" s="62">
        <f t="shared" si="34"/>
        <v>137.4</v>
      </c>
      <c r="I725" s="64">
        <f>SUMIFS(MasterSheet!K:K, MasterSheet!B:B, A725, MasterSheet!D:D, B725, MasterSheet!G:G, C725)</f>
        <v>0</v>
      </c>
      <c r="J725" s="64">
        <f t="shared" si="35"/>
        <v>0</v>
      </c>
      <c r="K725" s="6" t="str">
        <f>VLOOKUP(C725,MasterSheet!G:T,14,)</f>
        <v>BioLegend</v>
      </c>
      <c r="L725" s="6" t="str">
        <f>VLOOKUP(K725,Sheet1!A:C,3,)</f>
        <v>DOLLAR</v>
      </c>
      <c r="M725" s="6" t="str" cm="1">
        <f t="array" ref="M725">_xlfn.TEXTJOIN(", ", TRUE,
   _xlfn._xlws.FILTER(MasterSheet!O:O,
      (MasterSheet!B:B=A725) *
      (MasterSheet!D:D=B725) *
      (MasterSheet!G:G=C725) *
      (MasterSheet!J:J&gt;0)
   )
)</f>
        <v>NII</v>
      </c>
      <c r="N725" s="6"/>
    </row>
    <row r="726" spans="1:14" x14ac:dyDescent="0.25">
      <c r="A726" s="6" t="str">
        <v>EED116673</v>
      </c>
      <c r="B726" s="7">
        <v>45838</v>
      </c>
      <c r="C726" s="6">
        <v>154304</v>
      </c>
      <c r="D726" s="6">
        <f>_xlfn.XLOOKUP(C726,MasterSheet!G:G,MasterSheet!E:E)</f>
        <v>224.4</v>
      </c>
      <c r="E726" s="55">
        <f>SUMIFS(MasterSheet!I:I, MasterSheet!B:B, A726, MasterSheet!D:D, B726, MasterSheet!G:G, C726)</f>
        <v>1</v>
      </c>
      <c r="F726" s="55">
        <f t="shared" si="33"/>
        <v>224.4</v>
      </c>
      <c r="G726" s="62">
        <f>SUMIFS(MasterSheet!J:J, MasterSheet!B:B, A726, MasterSheet!D:D, B726, MasterSheet!G:G, C726)</f>
        <v>1</v>
      </c>
      <c r="H726" s="62">
        <f t="shared" si="34"/>
        <v>224.4</v>
      </c>
      <c r="I726" s="64">
        <f>SUMIFS(MasterSheet!K:K, MasterSheet!B:B, A726, MasterSheet!D:D, B726, MasterSheet!G:G, C726)</f>
        <v>0</v>
      </c>
      <c r="J726" s="64">
        <f t="shared" si="35"/>
        <v>0</v>
      </c>
      <c r="K726" s="6" t="str">
        <f>VLOOKUP(C726,MasterSheet!G:T,14,)</f>
        <v>BioLegend</v>
      </c>
      <c r="L726" s="6" t="str">
        <f>VLOOKUP(K726,Sheet1!A:C,3,)</f>
        <v>DOLLAR</v>
      </c>
      <c r="M726" s="6" t="str" cm="1">
        <f t="array" ref="M726">_xlfn.TEXTJOIN(", ", TRUE,
   _xlfn._xlws.FILTER(MasterSheet!O:O,
      (MasterSheet!B:B=A726) *
      (MasterSheet!D:D=B726) *
      (MasterSheet!G:G=C726) *
      (MasterSheet!J:J&gt;0)
   )
)</f>
        <v>NII</v>
      </c>
      <c r="N726" s="6"/>
    </row>
    <row r="727" spans="1:14" x14ac:dyDescent="0.25">
      <c r="A727" s="6" t="str">
        <v>EED116673</v>
      </c>
      <c r="B727" s="7">
        <v>45838</v>
      </c>
      <c r="C727" s="6">
        <v>396414</v>
      </c>
      <c r="D727" s="6">
        <f>_xlfn.XLOOKUP(C727,MasterSheet!G:G,MasterSheet!E:E)</f>
        <v>321.75</v>
      </c>
      <c r="E727" s="55">
        <f>SUMIFS(MasterSheet!I:I, MasterSheet!B:B, A727, MasterSheet!D:D, B727, MasterSheet!G:G, C727)</f>
        <v>1</v>
      </c>
      <c r="F727" s="55">
        <f t="shared" si="33"/>
        <v>321.75</v>
      </c>
      <c r="G727" s="62">
        <f>SUMIFS(MasterSheet!J:J, MasterSheet!B:B, A727, MasterSheet!D:D, B727, MasterSheet!G:G, C727)</f>
        <v>1</v>
      </c>
      <c r="H727" s="62">
        <f t="shared" si="34"/>
        <v>321.75</v>
      </c>
      <c r="I727" s="64">
        <f>SUMIFS(MasterSheet!K:K, MasterSheet!B:B, A727, MasterSheet!D:D, B727, MasterSheet!G:G, C727)</f>
        <v>0</v>
      </c>
      <c r="J727" s="64">
        <f t="shared" si="35"/>
        <v>0</v>
      </c>
      <c r="K727" s="6" t="str">
        <f>VLOOKUP(C727,MasterSheet!G:T,14,)</f>
        <v>BioLegend</v>
      </c>
      <c r="L727" s="6" t="str">
        <f>VLOOKUP(K727,Sheet1!A:C,3,)</f>
        <v>DOLLAR</v>
      </c>
      <c r="M727" s="6" t="str" cm="1">
        <f t="array" ref="M727">_xlfn.TEXTJOIN(", ", TRUE,
   _xlfn._xlws.FILTER(MasterSheet!O:O,
      (MasterSheet!B:B=A727) *
      (MasterSheet!D:D=B727) *
      (MasterSheet!G:G=C727) *
      (MasterSheet!J:J&gt;0)
   )
)</f>
        <v>NII</v>
      </c>
      <c r="N727" s="6"/>
    </row>
    <row r="728" spans="1:14" x14ac:dyDescent="0.25">
      <c r="A728" s="6" t="str">
        <v>EED116673</v>
      </c>
      <c r="B728" s="7">
        <v>45838</v>
      </c>
      <c r="C728" s="6">
        <v>400430</v>
      </c>
      <c r="D728" s="6">
        <f>_xlfn.XLOOKUP(C728,MasterSheet!G:G,MasterSheet!E:E)</f>
        <v>268.5</v>
      </c>
      <c r="E728" s="55">
        <f>SUMIFS(MasterSheet!I:I, MasterSheet!B:B, A728, MasterSheet!D:D, B728, MasterSheet!G:G, C728)</f>
        <v>1</v>
      </c>
      <c r="F728" s="55">
        <f t="shared" si="33"/>
        <v>268.5</v>
      </c>
      <c r="G728" s="62">
        <f>SUMIFS(MasterSheet!J:J, MasterSheet!B:B, A728, MasterSheet!D:D, B728, MasterSheet!G:G, C728)</f>
        <v>1</v>
      </c>
      <c r="H728" s="62">
        <f t="shared" si="34"/>
        <v>268.5</v>
      </c>
      <c r="I728" s="64">
        <f>SUMIFS(MasterSheet!K:K, MasterSheet!B:B, A728, MasterSheet!D:D, B728, MasterSheet!G:G, C728)</f>
        <v>0</v>
      </c>
      <c r="J728" s="64">
        <f t="shared" si="35"/>
        <v>0</v>
      </c>
      <c r="K728" s="6" t="str">
        <f>VLOOKUP(C728,MasterSheet!G:T,14,)</f>
        <v>BioLegend</v>
      </c>
      <c r="L728" s="6" t="str">
        <f>VLOOKUP(K728,Sheet1!A:C,3,)</f>
        <v>DOLLAR</v>
      </c>
      <c r="M728" s="6" t="str" cm="1">
        <f t="array" ref="M728">_xlfn.TEXTJOIN(", ", TRUE,
   _xlfn._xlws.FILTER(MasterSheet!O:O,
      (MasterSheet!B:B=A728) *
      (MasterSheet!D:D=B728) *
      (MasterSheet!G:G=C728) *
      (MasterSheet!J:J&gt;0)
   )
)</f>
        <v>NII</v>
      </c>
      <c r="N728" s="6"/>
    </row>
    <row r="729" spans="1:14" x14ac:dyDescent="0.25">
      <c r="A729" s="6" t="str">
        <v>EED116673</v>
      </c>
      <c r="B729" s="7">
        <v>45838</v>
      </c>
      <c r="C729" s="6">
        <v>400438</v>
      </c>
      <c r="D729" s="6">
        <f>_xlfn.XLOOKUP(C729,MasterSheet!G:G,MasterSheet!E:E)</f>
        <v>189.75</v>
      </c>
      <c r="E729" s="55">
        <f>SUMIFS(MasterSheet!I:I, MasterSheet!B:B, A729, MasterSheet!D:D, B729, MasterSheet!G:G, C729)</f>
        <v>1</v>
      </c>
      <c r="F729" s="55">
        <f t="shared" si="33"/>
        <v>189.75</v>
      </c>
      <c r="G729" s="62">
        <f>SUMIFS(MasterSheet!J:J, MasterSheet!B:B, A729, MasterSheet!D:D, B729, MasterSheet!G:G, C729)</f>
        <v>1</v>
      </c>
      <c r="H729" s="62">
        <f t="shared" si="34"/>
        <v>189.75</v>
      </c>
      <c r="I729" s="64">
        <f>SUMIFS(MasterSheet!K:K, MasterSheet!B:B, A729, MasterSheet!D:D, B729, MasterSheet!G:G, C729)</f>
        <v>0</v>
      </c>
      <c r="J729" s="64">
        <f t="shared" si="35"/>
        <v>0</v>
      </c>
      <c r="K729" s="6" t="str">
        <f>VLOOKUP(C729,MasterSheet!G:T,14,)</f>
        <v>BioLegend</v>
      </c>
      <c r="L729" s="6" t="str">
        <f>VLOOKUP(K729,Sheet1!A:C,3,)</f>
        <v>DOLLAR</v>
      </c>
      <c r="M729" s="6" t="str" cm="1">
        <f t="array" ref="M729">_xlfn.TEXTJOIN(", ", TRUE,
   _xlfn._xlws.FILTER(MasterSheet!O:O,
      (MasterSheet!B:B=A729) *
      (MasterSheet!D:D=B729) *
      (MasterSheet!G:G=C729) *
      (MasterSheet!J:J&gt;0)
   )
)</f>
        <v>NII</v>
      </c>
      <c r="N729" s="6"/>
    </row>
    <row r="730" spans="1:14" x14ac:dyDescent="0.25">
      <c r="A730" s="6" t="str">
        <v>EED116673</v>
      </c>
      <c r="B730" s="7">
        <v>45838</v>
      </c>
      <c r="C730" s="6">
        <v>400441</v>
      </c>
      <c r="D730" s="6">
        <f>_xlfn.XLOOKUP(C730,MasterSheet!G:G,MasterSheet!E:E)</f>
        <v>210.75</v>
      </c>
      <c r="E730" s="55">
        <f>SUMIFS(MasterSheet!I:I, MasterSheet!B:B, A730, MasterSheet!D:D, B730, MasterSheet!G:G, C730)</f>
        <v>1</v>
      </c>
      <c r="F730" s="55">
        <f t="shared" si="33"/>
        <v>210.75</v>
      </c>
      <c r="G730" s="62">
        <f>SUMIFS(MasterSheet!J:J, MasterSheet!B:B, A730, MasterSheet!D:D, B730, MasterSheet!G:G, C730)</f>
        <v>1</v>
      </c>
      <c r="H730" s="62">
        <f t="shared" si="34"/>
        <v>210.75</v>
      </c>
      <c r="I730" s="64">
        <f>SUMIFS(MasterSheet!K:K, MasterSheet!B:B, A730, MasterSheet!D:D, B730, MasterSheet!G:G, C730)</f>
        <v>0</v>
      </c>
      <c r="J730" s="64">
        <f t="shared" si="35"/>
        <v>0</v>
      </c>
      <c r="K730" s="6" t="str">
        <f>VLOOKUP(C730,MasterSheet!G:T,14,)</f>
        <v>BioLegend</v>
      </c>
      <c r="L730" s="6" t="str">
        <f>VLOOKUP(K730,Sheet1!A:C,3,)</f>
        <v>DOLLAR</v>
      </c>
      <c r="M730" s="6" t="str" cm="1">
        <f t="array" ref="M730">_xlfn.TEXTJOIN(", ", TRUE,
   _xlfn._xlws.FILTER(MasterSheet!O:O,
      (MasterSheet!B:B=A730) *
      (MasterSheet!D:D=B730) *
      (MasterSheet!G:G=C730) *
      (MasterSheet!J:J&gt;0)
   )
)</f>
        <v>NII</v>
      </c>
      <c r="N730" s="6"/>
    </row>
    <row r="731" spans="1:14" x14ac:dyDescent="0.25">
      <c r="A731" s="6" t="str">
        <v>EED116673</v>
      </c>
      <c r="B731" s="7">
        <v>45838</v>
      </c>
      <c r="C731" s="6">
        <v>420601</v>
      </c>
      <c r="D731" s="6">
        <f>_xlfn.XLOOKUP(C731,MasterSheet!G:G,MasterSheet!E:E)</f>
        <v>45.5</v>
      </c>
      <c r="E731" s="55">
        <f>SUMIFS(MasterSheet!I:I, MasterSheet!B:B, A731, MasterSheet!D:D, B731, MasterSheet!G:G, C731)</f>
        <v>2</v>
      </c>
      <c r="F731" s="55">
        <f t="shared" si="33"/>
        <v>91</v>
      </c>
      <c r="G731" s="62">
        <f>SUMIFS(MasterSheet!J:J, MasterSheet!B:B, A731, MasterSheet!D:D, B731, MasterSheet!G:G, C731)</f>
        <v>2</v>
      </c>
      <c r="H731" s="62">
        <f t="shared" si="34"/>
        <v>91</v>
      </c>
      <c r="I731" s="64">
        <f>SUMIFS(MasterSheet!K:K, MasterSheet!B:B, A731, MasterSheet!D:D, B731, MasterSheet!G:G, C731)</f>
        <v>0</v>
      </c>
      <c r="J731" s="64">
        <f t="shared" si="35"/>
        <v>0</v>
      </c>
      <c r="K731" s="6" t="str">
        <f>VLOOKUP(C731,MasterSheet!G:T,14,)</f>
        <v>BioLegend</v>
      </c>
      <c r="L731" s="6" t="str">
        <f>VLOOKUP(K731,Sheet1!A:C,3,)</f>
        <v>DOLLAR</v>
      </c>
      <c r="M731" s="6" t="str" cm="1">
        <f t="array" ref="M731">_xlfn.TEXTJOIN(", ", TRUE,
   _xlfn._xlws.FILTER(MasterSheet!O:O,
      (MasterSheet!B:B=A731) *
      (MasterSheet!D:D=B731) *
      (MasterSheet!G:G=C731) *
      (MasterSheet!J:J&gt;0)
   )
)</f>
        <v>NII</v>
      </c>
      <c r="N731" s="6"/>
    </row>
    <row r="732" spans="1:14" x14ac:dyDescent="0.25">
      <c r="A732" s="6" t="str">
        <v>EED116673</v>
      </c>
      <c r="B732" s="7">
        <v>45838</v>
      </c>
      <c r="C732" s="6">
        <v>505830</v>
      </c>
      <c r="D732" s="6">
        <f>_xlfn.XLOOKUP(C732,MasterSheet!G:G,MasterSheet!E:E)</f>
        <v>181.5</v>
      </c>
      <c r="E732" s="55">
        <f>SUMIFS(MasterSheet!I:I, MasterSheet!B:B, A732, MasterSheet!D:D, B732, MasterSheet!G:G, C732)</f>
        <v>3</v>
      </c>
      <c r="F732" s="55">
        <f t="shared" si="33"/>
        <v>544.5</v>
      </c>
      <c r="G732" s="62">
        <f>SUMIFS(MasterSheet!J:J, MasterSheet!B:B, A732, MasterSheet!D:D, B732, MasterSheet!G:G, C732)</f>
        <v>3</v>
      </c>
      <c r="H732" s="62">
        <f t="shared" si="34"/>
        <v>544.5</v>
      </c>
      <c r="I732" s="64">
        <f>SUMIFS(MasterSheet!K:K, MasterSheet!B:B, A732, MasterSheet!D:D, B732, MasterSheet!G:G, C732)</f>
        <v>0</v>
      </c>
      <c r="J732" s="64">
        <f t="shared" si="35"/>
        <v>0</v>
      </c>
      <c r="K732" s="6" t="str">
        <f>VLOOKUP(C732,MasterSheet!G:T,14,)</f>
        <v>BioLegend</v>
      </c>
      <c r="L732" s="6" t="str">
        <f>VLOOKUP(K732,Sheet1!A:C,3,)</f>
        <v>DOLLAR</v>
      </c>
      <c r="M732" s="6" t="str" cm="1">
        <f t="array" ref="M732">_xlfn.TEXTJOIN(", ", TRUE,
   _xlfn._xlws.FILTER(MasterSheet!O:O,
      (MasterSheet!B:B=A732) *
      (MasterSheet!D:D=B732) *
      (MasterSheet!G:G=C732) *
      (MasterSheet!J:J&gt;0)
   )
)</f>
        <v>NII</v>
      </c>
      <c r="N732" s="6"/>
    </row>
    <row r="733" spans="1:14" x14ac:dyDescent="0.25">
      <c r="A733" s="6" t="str">
        <v>EED116673</v>
      </c>
      <c r="B733" s="7">
        <v>45838</v>
      </c>
      <c r="C733" s="6">
        <v>505836</v>
      </c>
      <c r="D733" s="6">
        <f>_xlfn.XLOOKUP(C733,MasterSheet!G:G,MasterSheet!E:E)</f>
        <v>212.25</v>
      </c>
      <c r="E733" s="55">
        <f>SUMIFS(MasterSheet!I:I, MasterSheet!B:B, A733, MasterSheet!D:D, B733, MasterSheet!G:G, C733)</f>
        <v>1</v>
      </c>
      <c r="F733" s="55">
        <f t="shared" si="33"/>
        <v>212.25</v>
      </c>
      <c r="G733" s="62">
        <f>SUMIFS(MasterSheet!J:J, MasterSheet!B:B, A733, MasterSheet!D:D, B733, MasterSheet!G:G, C733)</f>
        <v>1</v>
      </c>
      <c r="H733" s="62">
        <f t="shared" si="34"/>
        <v>212.25</v>
      </c>
      <c r="I733" s="64">
        <f>SUMIFS(MasterSheet!K:K, MasterSheet!B:B, A733, MasterSheet!D:D, B733, MasterSheet!G:G, C733)</f>
        <v>0</v>
      </c>
      <c r="J733" s="64">
        <f t="shared" si="35"/>
        <v>0</v>
      </c>
      <c r="K733" s="6" t="str">
        <f>VLOOKUP(C733,MasterSheet!G:T,14,)</f>
        <v>BioLegend</v>
      </c>
      <c r="L733" s="6" t="str">
        <f>VLOOKUP(K733,Sheet1!A:C,3,)</f>
        <v>DOLLAR</v>
      </c>
      <c r="M733" s="6" t="str" cm="1">
        <f t="array" ref="M733">_xlfn.TEXTJOIN(", ", TRUE,
   _xlfn._xlws.FILTER(MasterSheet!O:O,
      (MasterSheet!B:B=A733) *
      (MasterSheet!D:D=B733) *
      (MasterSheet!G:G=C733) *
      (MasterSheet!J:J&gt;0)
   )
)</f>
        <v>NII</v>
      </c>
      <c r="N733" s="6"/>
    </row>
    <row r="734" spans="1:14" x14ac:dyDescent="0.25">
      <c r="A734" s="6" t="str">
        <v>EED116673</v>
      </c>
      <c r="B734" s="7">
        <v>45838</v>
      </c>
      <c r="C734" s="6">
        <v>506333</v>
      </c>
      <c r="D734" s="6">
        <f>_xlfn.XLOOKUP(C734,MasterSheet!G:G,MasterSheet!E:E)</f>
        <v>204.75</v>
      </c>
      <c r="E734" s="55">
        <f>SUMIFS(MasterSheet!I:I, MasterSheet!B:B, A734, MasterSheet!D:D, B734, MasterSheet!G:G, C734)</f>
        <v>1</v>
      </c>
      <c r="F734" s="55">
        <f t="shared" si="33"/>
        <v>204.75</v>
      </c>
      <c r="G734" s="62">
        <f>SUMIFS(MasterSheet!J:J, MasterSheet!B:B, A734, MasterSheet!D:D, B734, MasterSheet!G:G, C734)</f>
        <v>1</v>
      </c>
      <c r="H734" s="62">
        <f t="shared" si="34"/>
        <v>204.75</v>
      </c>
      <c r="I734" s="64">
        <f>SUMIFS(MasterSheet!K:K, MasterSheet!B:B, A734, MasterSheet!D:D, B734, MasterSheet!G:G, C734)</f>
        <v>0</v>
      </c>
      <c r="J734" s="64">
        <f t="shared" si="35"/>
        <v>0</v>
      </c>
      <c r="K734" s="6" t="str">
        <f>VLOOKUP(C734,MasterSheet!G:T,14,)</f>
        <v>BioLegend</v>
      </c>
      <c r="L734" s="6" t="str">
        <f>VLOOKUP(K734,Sheet1!A:C,3,)</f>
        <v>DOLLAR</v>
      </c>
      <c r="M734" s="6" t="str" cm="1">
        <f t="array" ref="M734">_xlfn.TEXTJOIN(", ", TRUE,
   _xlfn._xlws.FILTER(MasterSheet!O:O,
      (MasterSheet!B:B=A734) *
      (MasterSheet!D:D=B734) *
      (MasterSheet!G:G=C734) *
      (MasterSheet!J:J&gt;0)
   )
)</f>
        <v>NII</v>
      </c>
      <c r="N734" s="6"/>
    </row>
    <row r="735" spans="1:14" x14ac:dyDescent="0.25">
      <c r="A735" s="6" t="str">
        <v>EED116673</v>
      </c>
      <c r="B735" s="7">
        <v>45838</v>
      </c>
      <c r="C735" s="6">
        <v>506346</v>
      </c>
      <c r="D735" s="6">
        <f>_xlfn.XLOOKUP(C735,MasterSheet!G:G,MasterSheet!E:E)</f>
        <v>193.8</v>
      </c>
      <c r="E735" s="55">
        <f>SUMIFS(MasterSheet!I:I, MasterSheet!B:B, A735, MasterSheet!D:D, B735, MasterSheet!G:G, C735)</f>
        <v>2</v>
      </c>
      <c r="F735" s="55">
        <f t="shared" si="33"/>
        <v>387.6</v>
      </c>
      <c r="G735" s="62">
        <f>SUMIFS(MasterSheet!J:J, MasterSheet!B:B, A735, MasterSheet!D:D, B735, MasterSheet!G:G, C735)</f>
        <v>2</v>
      </c>
      <c r="H735" s="62">
        <f t="shared" si="34"/>
        <v>387.6</v>
      </c>
      <c r="I735" s="64">
        <f>SUMIFS(MasterSheet!K:K, MasterSheet!B:B, A735, MasterSheet!D:D, B735, MasterSheet!G:G, C735)</f>
        <v>0</v>
      </c>
      <c r="J735" s="64">
        <f t="shared" si="35"/>
        <v>0</v>
      </c>
      <c r="K735" s="6" t="str">
        <f>VLOOKUP(C735,MasterSheet!G:T,14,)</f>
        <v>BioLegend</v>
      </c>
      <c r="L735" s="6" t="str">
        <f>VLOOKUP(K735,Sheet1!A:C,3,)</f>
        <v>DOLLAR</v>
      </c>
      <c r="M735" s="6" t="str" cm="1">
        <f t="array" ref="M735">_xlfn.TEXTJOIN(", ", TRUE,
   _xlfn._xlws.FILTER(MasterSheet!O:O,
      (MasterSheet!B:B=A735) *
      (MasterSheet!D:D=B735) *
      (MasterSheet!G:G=C735) *
      (MasterSheet!J:J&gt;0)
   )
)</f>
        <v>NII</v>
      </c>
      <c r="N735" s="6"/>
    </row>
    <row r="736" spans="1:14" x14ac:dyDescent="0.25">
      <c r="A736" s="6" t="str">
        <v>NBS/25-26/182</v>
      </c>
      <c r="B736" s="7">
        <v>45839</v>
      </c>
      <c r="C736" s="6">
        <v>93070</v>
      </c>
      <c r="D736" s="6">
        <f>_xlfn.XLOOKUP(C736,MasterSheet!G:G,MasterSheet!E:E)</f>
        <v>5906.25</v>
      </c>
      <c r="E736" s="55">
        <f>SUMIFS(MasterSheet!I:I, MasterSheet!B:B, A736, MasterSheet!D:D, B736, MasterSheet!G:G, C736)</f>
        <v>1</v>
      </c>
      <c r="F736" s="55">
        <f t="shared" si="33"/>
        <v>5906.25</v>
      </c>
      <c r="G736" s="62">
        <f>SUMIFS(MasterSheet!J:J, MasterSheet!B:B, A736, MasterSheet!D:D, B736, MasterSheet!G:G, C736)</f>
        <v>1</v>
      </c>
      <c r="H736" s="62">
        <f t="shared" si="34"/>
        <v>5906.25</v>
      </c>
      <c r="I736" s="64">
        <f>SUMIFS(MasterSheet!K:K, MasterSheet!B:B, A736, MasterSheet!D:D, B736, MasterSheet!G:G, C736)</f>
        <v>0</v>
      </c>
      <c r="J736" s="64">
        <f t="shared" si="35"/>
        <v>0</v>
      </c>
      <c r="K736" s="6" t="str">
        <f>VLOOKUP(C736,MasterSheet!G:T,14,)</f>
        <v>NovaBiosys</v>
      </c>
      <c r="L736" s="6" t="str">
        <f>VLOOKUP(K736,Sheet1!A:C,3,)</f>
        <v>INR</v>
      </c>
      <c r="M736" s="6" t="str" cm="1">
        <f t="array" ref="M736">_xlfn.TEXTJOIN(", ", TRUE,
   _xlfn._xlws.FILTER(MasterSheet!O:O,
      (MasterSheet!B:B=A736) *
      (MasterSheet!D:D=B736) *
      (MasterSheet!G:G=C736) *
      (MasterSheet!J:J&gt;0)
   )
)</f>
        <v>IGIB</v>
      </c>
      <c r="N736" s="6"/>
    </row>
    <row r="737" spans="1:14" x14ac:dyDescent="0.25">
      <c r="A737" s="6" t="str">
        <v>25-26/CS/0280</v>
      </c>
      <c r="B737" s="7" t="str">
        <v>Not Received</v>
      </c>
      <c r="C737" s="6">
        <v>31800022</v>
      </c>
      <c r="D737" s="6">
        <f>_xlfn.XLOOKUP(C737,MasterSheet!G:G,MasterSheet!E:E)</f>
        <v>6969.6</v>
      </c>
      <c r="E737" s="55">
        <f>SUMIFS(MasterSheet!I:I, MasterSheet!B:B, A737, MasterSheet!D:D, B737, MasterSheet!G:G, C737)</f>
        <v>2</v>
      </c>
      <c r="F737" s="55">
        <f t="shared" si="33"/>
        <v>13939.2</v>
      </c>
      <c r="G737" s="62">
        <f>SUMIFS(MasterSheet!J:J, MasterSheet!B:B, A737, MasterSheet!D:D, B737, MasterSheet!G:G, C737)</f>
        <v>2</v>
      </c>
      <c r="H737" s="62">
        <f t="shared" si="34"/>
        <v>13939.2</v>
      </c>
      <c r="I737" s="64">
        <f>SUMIFS(MasterSheet!K:K, MasterSheet!B:B, A737, MasterSheet!D:D, B737, MasterSheet!G:G, C737)</f>
        <v>0</v>
      </c>
      <c r="J737" s="64">
        <f t="shared" si="35"/>
        <v>0</v>
      </c>
      <c r="K737" s="6" t="str">
        <f>VLOOKUP(C737,MasterSheet!G:T,14,)</f>
        <v>CELLA SOLUTION</v>
      </c>
      <c r="L737" s="6" t="str">
        <f>VLOOKUP(K737,Sheet1!A:C,3,)</f>
        <v>INR</v>
      </c>
      <c r="M737" s="6" t="str" cm="1">
        <f t="array" ref="M737">_xlfn.TEXTJOIN(", ", TRUE,
   _xlfn._xlws.FILTER(MasterSheet!O:O,
      (MasterSheet!B:B=A737) *
      (MasterSheet!D:D=B737) *
      (MasterSheet!G:G=C737) *
      (MasterSheet!J:J&gt;0)
   )
)</f>
        <v>NIMR</v>
      </c>
      <c r="N737" s="6"/>
    </row>
    <row r="738" spans="1:14" x14ac:dyDescent="0.25">
      <c r="A738" s="6" t="str">
        <v>25-26/CS/0280</v>
      </c>
      <c r="B738" s="7" t="str">
        <v>Not Received</v>
      </c>
      <c r="C738" s="6">
        <v>89900</v>
      </c>
      <c r="D738" s="6">
        <f>_xlfn.XLOOKUP(C738,MasterSheet!G:G,MasterSheet!E:E)</f>
        <v>13911</v>
      </c>
      <c r="E738" s="55">
        <f>SUMIFS(MasterSheet!I:I, MasterSheet!B:B, A738, MasterSheet!D:D, B738, MasterSheet!G:G, C738)</f>
        <v>1</v>
      </c>
      <c r="F738" s="55">
        <f t="shared" si="33"/>
        <v>13911</v>
      </c>
      <c r="G738" s="62">
        <f>SUMIFS(MasterSheet!J:J, MasterSheet!B:B, A738, MasterSheet!D:D, B738, MasterSheet!G:G, C738)</f>
        <v>1</v>
      </c>
      <c r="H738" s="62">
        <f t="shared" si="34"/>
        <v>13911</v>
      </c>
      <c r="I738" s="64">
        <f>SUMIFS(MasterSheet!K:K, MasterSheet!B:B, A738, MasterSheet!D:D, B738, MasterSheet!G:G, C738)</f>
        <v>0</v>
      </c>
      <c r="J738" s="64">
        <f t="shared" si="35"/>
        <v>0</v>
      </c>
      <c r="K738" s="6" t="str">
        <f>VLOOKUP(C738,MasterSheet!G:T,14,)</f>
        <v>CELLA SOLUTION</v>
      </c>
      <c r="L738" s="6" t="str">
        <f>VLOOKUP(K738,Sheet1!A:C,3,)</f>
        <v>INR</v>
      </c>
      <c r="M738" s="6" t="str" cm="1">
        <f t="array" ref="M738">_xlfn.TEXTJOIN(", ", TRUE,
   _xlfn._xlws.FILTER(MasterSheet!O:O,
      (MasterSheet!B:B=A738) *
      (MasterSheet!D:D=B738) *
      (MasterSheet!G:G=C738) *
      (MasterSheet!J:J&gt;0)
   )
)</f>
        <v>NIMR</v>
      </c>
      <c r="N738" s="6"/>
    </row>
    <row r="739" spans="1:14" x14ac:dyDescent="0.25">
      <c r="A739" s="6" t="str">
        <v>O061725IN3298043G</v>
      </c>
      <c r="B739" s="7">
        <v>45839</v>
      </c>
      <c r="C739" s="6" t="str">
        <v>M-003104-03-0005</v>
      </c>
      <c r="D739" s="6">
        <f>_xlfn.XLOOKUP(C739,MasterSheet!G:G,MasterSheet!E:E)</f>
        <v>291</v>
      </c>
      <c r="E739" s="55">
        <f>SUMIFS(MasterSheet!I:I, MasterSheet!B:B, A739, MasterSheet!D:D, B739, MasterSheet!G:G, C739)</f>
        <v>1</v>
      </c>
      <c r="F739" s="55">
        <f t="shared" si="33"/>
        <v>291</v>
      </c>
      <c r="G739" s="62">
        <f>SUMIFS(MasterSheet!J:J, MasterSheet!B:B, A739, MasterSheet!D:D, B739, MasterSheet!G:G, C739)</f>
        <v>1</v>
      </c>
      <c r="H739" s="62">
        <f t="shared" si="34"/>
        <v>291</v>
      </c>
      <c r="I739" s="64">
        <f>SUMIFS(MasterSheet!K:K, MasterSheet!B:B, A739, MasterSheet!D:D, B739, MasterSheet!G:G, C739)</f>
        <v>0</v>
      </c>
      <c r="J739" s="64">
        <f t="shared" si="35"/>
        <v>0</v>
      </c>
      <c r="K739" s="6" t="str">
        <f>VLOOKUP(C739,MasterSheet!G:T,14,)</f>
        <v>Dharmacon</v>
      </c>
      <c r="L739" s="6" t="str">
        <f>VLOOKUP(K739,Sheet1!A:C,3,)</f>
        <v>DOLLAR</v>
      </c>
      <c r="M739" s="6" t="str" cm="1">
        <f t="array" ref="M739">_xlfn.TEXTJOIN(", ", TRUE,
   _xlfn._xlws.FILTER(MasterSheet!O:O,
      (MasterSheet!B:B=A739) *
      (MasterSheet!D:D=B739) *
      (MasterSheet!G:G=C739) *
      (MasterSheet!J:J&gt;0)
   )
)</f>
        <v>IGIB</v>
      </c>
      <c r="N739" s="6"/>
    </row>
    <row r="740" spans="1:14" x14ac:dyDescent="0.25">
      <c r="A740" s="6" t="str">
        <v>O061725IN3298043G</v>
      </c>
      <c r="B740" s="7">
        <v>45839</v>
      </c>
      <c r="C740" s="6" t="str">
        <v>IN-001005-01-05</v>
      </c>
      <c r="D740" s="6">
        <f>_xlfn.XLOOKUP(C740,MasterSheet!G:G,MasterSheet!E:E)</f>
        <v>201</v>
      </c>
      <c r="E740" s="55">
        <f>SUMIFS(MasterSheet!I:I, MasterSheet!B:B, A740, MasterSheet!D:D, B740, MasterSheet!G:G, C740)</f>
        <v>1</v>
      </c>
      <c r="F740" s="55">
        <f t="shared" si="33"/>
        <v>201</v>
      </c>
      <c r="G740" s="62">
        <f>SUMIFS(MasterSheet!J:J, MasterSheet!B:B, A740, MasterSheet!D:D, B740, MasterSheet!G:G, C740)</f>
        <v>1</v>
      </c>
      <c r="H740" s="62">
        <f t="shared" si="34"/>
        <v>201</v>
      </c>
      <c r="I740" s="64">
        <f>SUMIFS(MasterSheet!K:K, MasterSheet!B:B, A740, MasterSheet!D:D, B740, MasterSheet!G:G, C740)</f>
        <v>0</v>
      </c>
      <c r="J740" s="64">
        <f t="shared" si="35"/>
        <v>0</v>
      </c>
      <c r="K740" s="6" t="str">
        <f>VLOOKUP(C740,MasterSheet!G:T,14,)</f>
        <v>Dharmacon</v>
      </c>
      <c r="L740" s="6" t="str">
        <f>VLOOKUP(K740,Sheet1!A:C,3,)</f>
        <v>DOLLAR</v>
      </c>
      <c r="M740" s="6" t="str" cm="1">
        <f t="array" ref="M740">_xlfn.TEXTJOIN(", ", TRUE,
   _xlfn._xlws.FILTER(MasterSheet!O:O,
      (MasterSheet!B:B=A740) *
      (MasterSheet!D:D=B740) *
      (MasterSheet!G:G=C740) *
      (MasterSheet!J:J&gt;0)
   )
)</f>
        <v>THSTI</v>
      </c>
      <c r="N740" s="6"/>
    </row>
    <row r="741" spans="1:14" x14ac:dyDescent="0.25">
      <c r="A741" s="6" t="str">
        <v>O061725IN3298043G</v>
      </c>
      <c r="B741" s="7">
        <v>45839</v>
      </c>
      <c r="C741" s="6" t="str">
        <v>IH-301032-02-0005</v>
      </c>
      <c r="D741" s="6">
        <f>_xlfn.XLOOKUP(C741,MasterSheet!G:G,MasterSheet!E:E)</f>
        <v>201</v>
      </c>
      <c r="E741" s="55">
        <f>SUMIFS(MasterSheet!I:I, MasterSheet!B:B, A741, MasterSheet!D:D, B741, MasterSheet!G:G, C741)</f>
        <v>1</v>
      </c>
      <c r="F741" s="55">
        <f t="shared" si="33"/>
        <v>201</v>
      </c>
      <c r="G741" s="62">
        <f>SUMIFS(MasterSheet!J:J, MasterSheet!B:B, A741, MasterSheet!D:D, B741, MasterSheet!G:G, C741)</f>
        <v>1</v>
      </c>
      <c r="H741" s="62">
        <f t="shared" si="34"/>
        <v>201</v>
      </c>
      <c r="I741" s="64">
        <f>SUMIFS(MasterSheet!K:K, MasterSheet!B:B, A741, MasterSheet!D:D, B741, MasterSheet!G:G, C741)</f>
        <v>0</v>
      </c>
      <c r="J741" s="64">
        <f t="shared" si="35"/>
        <v>0</v>
      </c>
      <c r="K741" s="6" t="str">
        <f>VLOOKUP(C741,MasterSheet!G:T,14,)</f>
        <v>Dharmacon</v>
      </c>
      <c r="L741" s="6" t="str">
        <f>VLOOKUP(K741,Sheet1!A:C,3,)</f>
        <v>DOLLAR</v>
      </c>
      <c r="M741" s="6" t="str" cm="1">
        <f t="array" ref="M741">_xlfn.TEXTJOIN(", ", TRUE,
   _xlfn._xlws.FILTER(MasterSheet!O:O,
      (MasterSheet!B:B=A741) *
      (MasterSheet!D:D=B741) *
      (MasterSheet!G:G=C741) *
      (MasterSheet!J:J&gt;0)
   )
)</f>
        <v>THSTI</v>
      </c>
      <c r="N741" s="6"/>
    </row>
    <row r="742" spans="1:14" x14ac:dyDescent="0.25">
      <c r="A742" s="6" t="str">
        <v>O061725IN3298043G</v>
      </c>
      <c r="B742" s="7">
        <v>45839</v>
      </c>
      <c r="C742" s="6" t="str">
        <v>C-301032-01-0005</v>
      </c>
      <c r="D742" s="6">
        <f>_xlfn.XLOOKUP(C742,MasterSheet!G:G,MasterSheet!E:E)</f>
        <v>201</v>
      </c>
      <c r="E742" s="55">
        <f>SUMIFS(MasterSheet!I:I, MasterSheet!B:B, A742, MasterSheet!D:D, B742, MasterSheet!G:G, C742)</f>
        <v>1</v>
      </c>
      <c r="F742" s="55">
        <f t="shared" si="33"/>
        <v>201</v>
      </c>
      <c r="G742" s="62">
        <f>SUMIFS(MasterSheet!J:J, MasterSheet!B:B, A742, MasterSheet!D:D, B742, MasterSheet!G:G, C742)</f>
        <v>1</v>
      </c>
      <c r="H742" s="62">
        <f t="shared" si="34"/>
        <v>201</v>
      </c>
      <c r="I742" s="64">
        <f>SUMIFS(MasterSheet!K:K, MasterSheet!B:B, A742, MasterSheet!D:D, B742, MasterSheet!G:G, C742)</f>
        <v>0</v>
      </c>
      <c r="J742" s="64">
        <f t="shared" si="35"/>
        <v>0</v>
      </c>
      <c r="K742" s="6" t="str">
        <f>VLOOKUP(C742,MasterSheet!G:T,14,)</f>
        <v>Dharmacon</v>
      </c>
      <c r="L742" s="6" t="str">
        <f>VLOOKUP(K742,Sheet1!A:C,3,)</f>
        <v>DOLLAR</v>
      </c>
      <c r="M742" s="6" t="str" cm="1">
        <f t="array" ref="M742">_xlfn.TEXTJOIN(", ", TRUE,
   _xlfn._xlws.FILTER(MasterSheet!O:O,
      (MasterSheet!B:B=A742) *
      (MasterSheet!D:D=B742) *
      (MasterSheet!G:G=C742) *
      (MasterSheet!J:J&gt;0)
   )
)</f>
        <v>THSTI</v>
      </c>
      <c r="N742" s="6"/>
    </row>
    <row r="743" spans="1:14" x14ac:dyDescent="0.25">
      <c r="A743" s="6" t="str">
        <v>O061725IN3298043G</v>
      </c>
      <c r="B743" s="7">
        <v>45839</v>
      </c>
      <c r="C743" s="6" t="str">
        <v>CN-001000-01-05</v>
      </c>
      <c r="D743" s="6">
        <f>_xlfn.XLOOKUP(C743,MasterSheet!G:G,MasterSheet!E:E)</f>
        <v>201</v>
      </c>
      <c r="E743" s="55">
        <f>SUMIFS(MasterSheet!I:I, MasterSheet!B:B, A743, MasterSheet!D:D, B743, MasterSheet!G:G, C743)</f>
        <v>1</v>
      </c>
      <c r="F743" s="55">
        <f t="shared" si="33"/>
        <v>201</v>
      </c>
      <c r="G743" s="62">
        <f>SUMIFS(MasterSheet!J:J, MasterSheet!B:B, A743, MasterSheet!D:D, B743, MasterSheet!G:G, C743)</f>
        <v>1</v>
      </c>
      <c r="H743" s="62">
        <f t="shared" si="34"/>
        <v>201</v>
      </c>
      <c r="I743" s="64">
        <f>SUMIFS(MasterSheet!K:K, MasterSheet!B:B, A743, MasterSheet!D:D, B743, MasterSheet!G:G, C743)</f>
        <v>0</v>
      </c>
      <c r="J743" s="64">
        <f t="shared" si="35"/>
        <v>0</v>
      </c>
      <c r="K743" s="6" t="str">
        <f>VLOOKUP(C743,MasterSheet!G:T,14,)</f>
        <v>Dharmacon</v>
      </c>
      <c r="L743" s="6" t="str">
        <f>VLOOKUP(K743,Sheet1!A:C,3,)</f>
        <v>DOLLAR</v>
      </c>
      <c r="M743" s="6" t="str" cm="1">
        <f t="array" ref="M743">_xlfn.TEXTJOIN(", ", TRUE,
   _xlfn._xlws.FILTER(MasterSheet!O:O,
      (MasterSheet!B:B=A743) *
      (MasterSheet!D:D=B743) *
      (MasterSheet!G:G=C743) *
      (MasterSheet!J:J&gt;0)
   )
)</f>
        <v>THSTI</v>
      </c>
      <c r="N743" s="6"/>
    </row>
    <row r="744" spans="1:14" x14ac:dyDescent="0.25">
      <c r="A744" s="6" t="str">
        <v>O061725IN3298043G</v>
      </c>
      <c r="B744" s="7">
        <v>45839</v>
      </c>
      <c r="C744" s="6" t="str">
        <v>L-065395-00-0005</v>
      </c>
      <c r="D744" s="6">
        <f>_xlfn.XLOOKUP(C744,MasterSheet!G:G,MasterSheet!E:E)</f>
        <v>374</v>
      </c>
      <c r="E744" s="55">
        <f>SUMIFS(MasterSheet!I:I, MasterSheet!B:B, A744, MasterSheet!D:D, B744, MasterSheet!G:G, C744)</f>
        <v>1</v>
      </c>
      <c r="F744" s="55">
        <f t="shared" si="33"/>
        <v>374</v>
      </c>
      <c r="G744" s="62">
        <f>SUMIFS(MasterSheet!J:J, MasterSheet!B:B, A744, MasterSheet!D:D, B744, MasterSheet!G:G, C744)</f>
        <v>1</v>
      </c>
      <c r="H744" s="62">
        <f t="shared" si="34"/>
        <v>374</v>
      </c>
      <c r="I744" s="64">
        <f>SUMIFS(MasterSheet!K:K, MasterSheet!B:B, A744, MasterSheet!D:D, B744, MasterSheet!G:G, C744)</f>
        <v>0</v>
      </c>
      <c r="J744" s="64">
        <f t="shared" si="35"/>
        <v>0</v>
      </c>
      <c r="K744" s="6" t="str">
        <f>VLOOKUP(C744,MasterSheet!G:T,14,)</f>
        <v>Dharmacon</v>
      </c>
      <c r="L744" s="6" t="str">
        <f>VLOOKUP(K744,Sheet1!A:C,3,)</f>
        <v>DOLLAR</v>
      </c>
      <c r="M744" s="6" t="str" cm="1">
        <f t="array" ref="M744">_xlfn.TEXTJOIN(", ", TRUE,
   _xlfn._xlws.FILTER(MasterSheet!O:O,
      (MasterSheet!B:B=A744) *
      (MasterSheet!D:D=B744) *
      (MasterSheet!G:G=C744) *
      (MasterSheet!J:J&gt;0)
   )
)</f>
        <v>ABHI BIO</v>
      </c>
      <c r="N744" s="6"/>
    </row>
    <row r="745" spans="1:14" x14ac:dyDescent="0.25">
      <c r="A745" s="6" t="str">
        <v>O061725IN3298043G</v>
      </c>
      <c r="B745" s="7">
        <v>45839</v>
      </c>
      <c r="C745" s="6" t="str">
        <v>D-001810-10-05</v>
      </c>
      <c r="D745" s="6">
        <f>_xlfn.XLOOKUP(C745,MasterSheet!G:G,MasterSheet!E:E)</f>
        <v>188</v>
      </c>
      <c r="E745" s="55">
        <f>SUMIFS(MasterSheet!I:I, MasterSheet!B:B, A745, MasterSheet!D:D, B745, MasterSheet!G:G, C745)</f>
        <v>1</v>
      </c>
      <c r="F745" s="55">
        <f t="shared" si="33"/>
        <v>188</v>
      </c>
      <c r="G745" s="62">
        <f>SUMIFS(MasterSheet!J:J, MasterSheet!B:B, A745, MasterSheet!D:D, B745, MasterSheet!G:G, C745)</f>
        <v>1</v>
      </c>
      <c r="H745" s="62">
        <f t="shared" si="34"/>
        <v>188</v>
      </c>
      <c r="I745" s="64">
        <f>SUMIFS(MasterSheet!K:K, MasterSheet!B:B, A745, MasterSheet!D:D, B745, MasterSheet!G:G, C745)</f>
        <v>0</v>
      </c>
      <c r="J745" s="64">
        <f t="shared" si="35"/>
        <v>0</v>
      </c>
      <c r="K745" s="6" t="str">
        <f>VLOOKUP(C745,MasterSheet!G:T,14,)</f>
        <v>Dharmacon</v>
      </c>
      <c r="L745" s="6" t="str">
        <f>VLOOKUP(K745,Sheet1!A:C,3,)</f>
        <v>DOLLAR</v>
      </c>
      <c r="M745" s="6" t="str" cm="1">
        <f t="array" ref="M745">_xlfn.TEXTJOIN(", ", TRUE,
   _xlfn._xlws.FILTER(MasterSheet!O:O,
      (MasterSheet!B:B=A745) *
      (MasterSheet!D:D=B745) *
      (MasterSheet!G:G=C745) *
      (MasterSheet!J:J&gt;0)
   )
)</f>
        <v>ABHI BIO</v>
      </c>
      <c r="N745" s="6"/>
    </row>
    <row r="746" spans="1:14" x14ac:dyDescent="0.25">
      <c r="A746" s="6" t="str">
        <v>O061725IN3298043G</v>
      </c>
      <c r="B746" s="7">
        <v>45839</v>
      </c>
      <c r="C746" s="6" t="str">
        <v>L-050742-00-0005</v>
      </c>
      <c r="D746" s="6">
        <f>_xlfn.XLOOKUP(C746,MasterSheet!G:G,MasterSheet!E:E)</f>
        <v>374</v>
      </c>
      <c r="E746" s="55">
        <f>SUMIFS(MasterSheet!I:I, MasterSheet!B:B, A746, MasterSheet!D:D, B746, MasterSheet!G:G, C746)</f>
        <v>1</v>
      </c>
      <c r="F746" s="55">
        <f t="shared" si="33"/>
        <v>374</v>
      </c>
      <c r="G746" s="62">
        <f>SUMIFS(MasterSheet!J:J, MasterSheet!B:B, A746, MasterSheet!D:D, B746, MasterSheet!G:G, C746)</f>
        <v>1</v>
      </c>
      <c r="H746" s="62">
        <f t="shared" si="34"/>
        <v>374</v>
      </c>
      <c r="I746" s="64">
        <f>SUMIFS(MasterSheet!K:K, MasterSheet!B:B, A746, MasterSheet!D:D, B746, MasterSheet!G:G, C746)</f>
        <v>0</v>
      </c>
      <c r="J746" s="64">
        <f t="shared" si="35"/>
        <v>0</v>
      </c>
      <c r="K746" s="6" t="str">
        <f>VLOOKUP(C746,MasterSheet!G:T,14,)</f>
        <v>Dharmacon</v>
      </c>
      <c r="L746" s="6" t="str">
        <f>VLOOKUP(K746,Sheet1!A:C,3,)</f>
        <v>DOLLAR</v>
      </c>
      <c r="M746" s="6" t="str" cm="1">
        <f t="array" ref="M746">_xlfn.TEXTJOIN(", ", TRUE,
   _xlfn._xlws.FILTER(MasterSheet!O:O,
      (MasterSheet!B:B=A746) *
      (MasterSheet!D:D=B746) *
      (MasterSheet!G:G=C746) *
      (MasterSheet!J:J&gt;0)
   )
)</f>
        <v>ABHI BIO</v>
      </c>
      <c r="N746" s="6"/>
    </row>
    <row r="747" spans="1:14" x14ac:dyDescent="0.25">
      <c r="A747" s="6" t="str">
        <v>O061725IN3298043G</v>
      </c>
      <c r="B747" s="7">
        <v>45839</v>
      </c>
      <c r="C747" s="6" t="str">
        <v>M-003690-01-0005</v>
      </c>
      <c r="D747" s="6">
        <f>_xlfn.XLOOKUP(C747,MasterSheet!G:G,MasterSheet!E:E)</f>
        <v>291</v>
      </c>
      <c r="E747" s="55">
        <f>SUMIFS(MasterSheet!I:I, MasterSheet!B:B, A747, MasterSheet!D:D, B747, MasterSheet!G:G, C747)</f>
        <v>1</v>
      </c>
      <c r="F747" s="55">
        <f t="shared" si="33"/>
        <v>291</v>
      </c>
      <c r="G747" s="62">
        <f>SUMIFS(MasterSheet!J:J, MasterSheet!B:B, A747, MasterSheet!D:D, B747, MasterSheet!G:G, C747)</f>
        <v>1</v>
      </c>
      <c r="H747" s="62">
        <f t="shared" si="34"/>
        <v>291</v>
      </c>
      <c r="I747" s="64">
        <f>SUMIFS(MasterSheet!K:K, MasterSheet!B:B, A747, MasterSheet!D:D, B747, MasterSheet!G:G, C747)</f>
        <v>0</v>
      </c>
      <c r="J747" s="64">
        <f t="shared" si="35"/>
        <v>0</v>
      </c>
      <c r="K747" s="6" t="str">
        <f>VLOOKUP(C747,MasterSheet!G:T,14,)</f>
        <v>Dharmacon</v>
      </c>
      <c r="L747" s="6" t="str">
        <f>VLOOKUP(K747,Sheet1!A:C,3,)</f>
        <v>DOLLAR</v>
      </c>
      <c r="M747" s="6" t="str" cm="1">
        <f t="array" ref="M747">_xlfn.TEXTJOIN(", ", TRUE,
   _xlfn._xlws.FILTER(MasterSheet!O:O,
      (MasterSheet!B:B=A747) *
      (MasterSheet!D:D=B747) *
      (MasterSheet!G:G=C747) *
      (MasterSheet!J:J&gt;0)
   )
)</f>
        <v>ABHI BIO</v>
      </c>
      <c r="N747" s="6"/>
    </row>
    <row r="748" spans="1:14" x14ac:dyDescent="0.25">
      <c r="A748" s="6" t="str">
        <v>O061725IN3298043G</v>
      </c>
      <c r="B748" s="7">
        <v>45839</v>
      </c>
      <c r="C748" s="6" t="str">
        <v>L-007338-02-0005</v>
      </c>
      <c r="D748" s="6">
        <f>_xlfn.XLOOKUP(C748,MasterSheet!G:G,MasterSheet!E:E)</f>
        <v>374</v>
      </c>
      <c r="E748" s="55">
        <f>SUMIFS(MasterSheet!I:I, MasterSheet!B:B, A748, MasterSheet!D:D, B748, MasterSheet!G:G, C748)</f>
        <v>1</v>
      </c>
      <c r="F748" s="55">
        <f t="shared" si="33"/>
        <v>374</v>
      </c>
      <c r="G748" s="62">
        <f>SUMIFS(MasterSheet!J:J, MasterSheet!B:B, A748, MasterSheet!D:D, B748, MasterSheet!G:G, C748)</f>
        <v>1</v>
      </c>
      <c r="H748" s="62">
        <f t="shared" si="34"/>
        <v>374</v>
      </c>
      <c r="I748" s="64">
        <f>SUMIFS(MasterSheet!K:K, MasterSheet!B:B, A748, MasterSheet!D:D, B748, MasterSheet!G:G, C748)</f>
        <v>0</v>
      </c>
      <c r="J748" s="64">
        <f t="shared" si="35"/>
        <v>0</v>
      </c>
      <c r="K748" s="6" t="str">
        <f>VLOOKUP(C748,MasterSheet!G:T,14,)</f>
        <v>Dharmacon</v>
      </c>
      <c r="L748" s="6" t="str">
        <f>VLOOKUP(K748,Sheet1!A:C,3,)</f>
        <v>DOLLAR</v>
      </c>
      <c r="M748" s="6" t="str" cm="1">
        <f t="array" ref="M748">_xlfn.TEXTJOIN(", ", TRUE,
   _xlfn._xlws.FILTER(MasterSheet!O:O,
      (MasterSheet!B:B=A748) *
      (MasterSheet!D:D=B748) *
      (MasterSheet!G:G=C748) *
      (MasterSheet!J:J&gt;0)
   )
)</f>
        <v>NIBMG</v>
      </c>
      <c r="N748" s="6"/>
    </row>
    <row r="749" spans="1:14" x14ac:dyDescent="0.25">
      <c r="A749" s="6" t="str">
        <v>O061725IN3298043G</v>
      </c>
      <c r="B749" s="7">
        <v>45839</v>
      </c>
      <c r="C749" s="6" t="str">
        <v>L-183094-00-0005</v>
      </c>
      <c r="D749" s="6">
        <f>_xlfn.XLOOKUP(C749,MasterSheet!G:G,MasterSheet!E:E)</f>
        <v>374</v>
      </c>
      <c r="E749" s="55">
        <f>SUMIFS(MasterSheet!I:I, MasterSheet!B:B, A749, MasterSheet!D:D, B749, MasterSheet!G:G, C749)</f>
        <v>1</v>
      </c>
      <c r="F749" s="55">
        <f t="shared" si="33"/>
        <v>374</v>
      </c>
      <c r="G749" s="62">
        <f>SUMIFS(MasterSheet!J:J, MasterSheet!B:B, A749, MasterSheet!D:D, B749, MasterSheet!G:G, C749)</f>
        <v>1</v>
      </c>
      <c r="H749" s="62">
        <f t="shared" si="34"/>
        <v>374</v>
      </c>
      <c r="I749" s="64">
        <f>SUMIFS(MasterSheet!K:K, MasterSheet!B:B, A749, MasterSheet!D:D, B749, MasterSheet!G:G, C749)</f>
        <v>0</v>
      </c>
      <c r="J749" s="64">
        <f t="shared" si="35"/>
        <v>0</v>
      </c>
      <c r="K749" s="6" t="str">
        <f>VLOOKUP(C749,MasterSheet!G:T,14,)</f>
        <v>Dharmacon</v>
      </c>
      <c r="L749" s="6" t="str">
        <f>VLOOKUP(K749,Sheet1!A:C,3,)</f>
        <v>DOLLAR</v>
      </c>
      <c r="M749" s="6" t="str" cm="1">
        <f t="array" ref="M749">_xlfn.TEXTJOIN(", ", TRUE,
   _xlfn._xlws.FILTER(MasterSheet!O:O,
      (MasterSheet!B:B=A749) *
      (MasterSheet!D:D=B749) *
      (MasterSheet!G:G=C749) *
      (MasterSheet!J:J&gt;0)
   )
)</f>
        <v>NIBMG</v>
      </c>
      <c r="N749" s="6"/>
    </row>
    <row r="750" spans="1:14" x14ac:dyDescent="0.25">
      <c r="A750" s="6" t="str">
        <v>O061725IN3298043G</v>
      </c>
      <c r="B750" s="7">
        <v>45839</v>
      </c>
      <c r="C750" s="6" t="str">
        <v>D-001810-10-20</v>
      </c>
      <c r="D750" s="6">
        <f>_xlfn.XLOOKUP(C750,MasterSheet!G:G,MasterSheet!E:E)</f>
        <v>441</v>
      </c>
      <c r="E750" s="55">
        <f>SUMIFS(MasterSheet!I:I, MasterSheet!B:B, A750, MasterSheet!D:D, B750, MasterSheet!G:G, C750)</f>
        <v>1</v>
      </c>
      <c r="F750" s="55">
        <f t="shared" si="33"/>
        <v>441</v>
      </c>
      <c r="G750" s="62">
        <f>SUMIFS(MasterSheet!J:J, MasterSheet!B:B, A750, MasterSheet!D:D, B750, MasterSheet!G:G, C750)</f>
        <v>1</v>
      </c>
      <c r="H750" s="62">
        <f t="shared" si="34"/>
        <v>441</v>
      </c>
      <c r="I750" s="64">
        <f>SUMIFS(MasterSheet!K:K, MasterSheet!B:B, A750, MasterSheet!D:D, B750, MasterSheet!G:G, C750)</f>
        <v>0</v>
      </c>
      <c r="J750" s="64">
        <f t="shared" si="35"/>
        <v>0</v>
      </c>
      <c r="K750" s="6" t="str">
        <f>VLOOKUP(C750,MasterSheet!G:T,14,)</f>
        <v>Dharmacon</v>
      </c>
      <c r="L750" s="6" t="str">
        <f>VLOOKUP(K750,Sheet1!A:C,3,)</f>
        <v>DOLLAR</v>
      </c>
      <c r="M750" s="6" t="str" cm="1">
        <f t="array" ref="M750">_xlfn.TEXTJOIN(", ", TRUE,
   _xlfn._xlws.FILTER(MasterSheet!O:O,
      (MasterSheet!B:B=A750) *
      (MasterSheet!D:D=B750) *
      (MasterSheet!G:G=C750) *
      (MasterSheet!J:J&gt;0)
   )
)</f>
        <v>Bio Solution</v>
      </c>
      <c r="N750" s="6"/>
    </row>
    <row r="751" spans="1:14" x14ac:dyDescent="0.25">
      <c r="A751" s="6" t="str">
        <v>O061725IN3298043G</v>
      </c>
      <c r="B751" s="7">
        <v>45839</v>
      </c>
      <c r="C751" s="6" t="str">
        <v>L-004274-00-0005</v>
      </c>
      <c r="D751" s="6">
        <f>_xlfn.XLOOKUP(C751,MasterSheet!G:G,MasterSheet!E:E)</f>
        <v>374</v>
      </c>
      <c r="E751" s="55">
        <f>SUMIFS(MasterSheet!I:I, MasterSheet!B:B, A751, MasterSheet!D:D, B751, MasterSheet!G:G, C751)</f>
        <v>1</v>
      </c>
      <c r="F751" s="55">
        <f t="shared" si="33"/>
        <v>374</v>
      </c>
      <c r="G751" s="62">
        <f>SUMIFS(MasterSheet!J:J, MasterSheet!B:B, A751, MasterSheet!D:D, B751, MasterSheet!G:G, C751)</f>
        <v>1</v>
      </c>
      <c r="H751" s="62">
        <f t="shared" si="34"/>
        <v>374</v>
      </c>
      <c r="I751" s="64">
        <f>SUMIFS(MasterSheet!K:K, MasterSheet!B:B, A751, MasterSheet!D:D, B751, MasterSheet!G:G, C751)</f>
        <v>0</v>
      </c>
      <c r="J751" s="64">
        <f t="shared" si="35"/>
        <v>0</v>
      </c>
      <c r="K751" s="6" t="str">
        <f>VLOOKUP(C751,MasterSheet!G:T,14,)</f>
        <v>Dharmacon</v>
      </c>
      <c r="L751" s="6" t="str">
        <f>VLOOKUP(K751,Sheet1!A:C,3,)</f>
        <v>DOLLAR</v>
      </c>
      <c r="M751" s="6" t="str" cm="1">
        <f t="array" ref="M751">_xlfn.TEXTJOIN(", ", TRUE,
   _xlfn._xlws.FILTER(MasterSheet!O:O,
      (MasterSheet!B:B=A751) *
      (MasterSheet!D:D=B751) *
      (MasterSheet!G:G=C751) *
      (MasterSheet!J:J&gt;0)
   )
)</f>
        <v>NIBMG</v>
      </c>
      <c r="N751" s="6"/>
    </row>
    <row r="752" spans="1:14" x14ac:dyDescent="0.25">
      <c r="A752" s="6" t="str">
        <v>O061725IN3298043G</v>
      </c>
      <c r="B752" s="7">
        <v>45839</v>
      </c>
      <c r="C752" s="6" t="str">
        <v>L-015785-01-0005</v>
      </c>
      <c r="D752" s="6">
        <f>_xlfn.XLOOKUP(C752,MasterSheet!G:G,MasterSheet!E:E)</f>
        <v>374</v>
      </c>
      <c r="E752" s="55">
        <f>SUMIFS(MasterSheet!I:I, MasterSheet!B:B, A752, MasterSheet!D:D, B752, MasterSheet!G:G, C752)</f>
        <v>1</v>
      </c>
      <c r="F752" s="55">
        <f t="shared" si="33"/>
        <v>374</v>
      </c>
      <c r="G752" s="62">
        <f>SUMIFS(MasterSheet!J:J, MasterSheet!B:B, A752, MasterSheet!D:D, B752, MasterSheet!G:G, C752)</f>
        <v>1</v>
      </c>
      <c r="H752" s="62">
        <f t="shared" si="34"/>
        <v>374</v>
      </c>
      <c r="I752" s="64">
        <f>SUMIFS(MasterSheet!K:K, MasterSheet!B:B, A752, MasterSheet!D:D, B752, MasterSheet!G:G, C752)</f>
        <v>0</v>
      </c>
      <c r="J752" s="64">
        <f t="shared" si="35"/>
        <v>0</v>
      </c>
      <c r="K752" s="6" t="str">
        <f>VLOOKUP(C752,MasterSheet!G:T,14,)</f>
        <v>Dharmacon</v>
      </c>
      <c r="L752" s="6" t="str">
        <f>VLOOKUP(K752,Sheet1!A:C,3,)</f>
        <v>DOLLAR</v>
      </c>
      <c r="M752" s="6" t="str" cm="1">
        <f t="array" ref="M752">_xlfn.TEXTJOIN(", ", TRUE,
   _xlfn._xlws.FILTER(MasterSheet!O:O,
      (MasterSheet!B:B=A752) *
      (MasterSheet!D:D=B752) *
      (MasterSheet!G:G=C752) *
      (MasterSheet!J:J&gt;0)
   )
)</f>
        <v>NIBMG</v>
      </c>
      <c r="N752" s="6"/>
    </row>
    <row r="753" spans="1:14" x14ac:dyDescent="0.25">
      <c r="A753" s="6" t="str">
        <v>O061725IN3298043G</v>
      </c>
      <c r="B753" s="7">
        <v>45839</v>
      </c>
      <c r="C753" s="6" t="str">
        <v>L-021247-00-0005</v>
      </c>
      <c r="D753" s="6">
        <f>_xlfn.XLOOKUP(C753,MasterSheet!G:G,MasterSheet!E:E)</f>
        <v>374</v>
      </c>
      <c r="E753" s="55">
        <f>SUMIFS(MasterSheet!I:I, MasterSheet!B:B, A753, MasterSheet!D:D, B753, MasterSheet!G:G, C753)</f>
        <v>1</v>
      </c>
      <c r="F753" s="55">
        <f t="shared" si="33"/>
        <v>374</v>
      </c>
      <c r="G753" s="62">
        <f>SUMIFS(MasterSheet!J:J, MasterSheet!B:B, A753, MasterSheet!D:D, B753, MasterSheet!G:G, C753)</f>
        <v>1</v>
      </c>
      <c r="H753" s="62">
        <f t="shared" si="34"/>
        <v>374</v>
      </c>
      <c r="I753" s="64">
        <f>SUMIFS(MasterSheet!K:K, MasterSheet!B:B, A753, MasterSheet!D:D, B753, MasterSheet!G:G, C753)</f>
        <v>0</v>
      </c>
      <c r="J753" s="64">
        <f t="shared" si="35"/>
        <v>0</v>
      </c>
      <c r="K753" s="6" t="str">
        <f>VLOOKUP(C753,MasterSheet!G:T,14,)</f>
        <v>Dharmacon</v>
      </c>
      <c r="L753" s="6" t="str">
        <f>VLOOKUP(K753,Sheet1!A:C,3,)</f>
        <v>DOLLAR</v>
      </c>
      <c r="M753" s="6" t="str" cm="1">
        <f t="array" ref="M753">_xlfn.TEXTJOIN(", ", TRUE,
   _xlfn._xlws.FILTER(MasterSheet!O:O,
      (MasterSheet!B:B=A753) *
      (MasterSheet!D:D=B753) *
      (MasterSheet!G:G=C753) *
      (MasterSheet!J:J&gt;0)
   )
)</f>
        <v>NIBMG</v>
      </c>
      <c r="N753" s="6"/>
    </row>
    <row r="754" spans="1:14" x14ac:dyDescent="0.25">
      <c r="A754" s="6" t="str">
        <v>O061725IN3298043G</v>
      </c>
      <c r="B754" s="7">
        <v>45839</v>
      </c>
      <c r="C754" s="6" t="str">
        <v>L-003422-00-0005</v>
      </c>
      <c r="D754" s="6">
        <f>_xlfn.XLOOKUP(C754,MasterSheet!G:G,MasterSheet!E:E)</f>
        <v>374</v>
      </c>
      <c r="E754" s="55">
        <f>SUMIFS(MasterSheet!I:I, MasterSheet!B:B, A754, MasterSheet!D:D, B754, MasterSheet!G:G, C754)</f>
        <v>1</v>
      </c>
      <c r="F754" s="55">
        <f t="shared" si="33"/>
        <v>374</v>
      </c>
      <c r="G754" s="62">
        <f>SUMIFS(MasterSheet!J:J, MasterSheet!B:B, A754, MasterSheet!D:D, B754, MasterSheet!G:G, C754)</f>
        <v>1</v>
      </c>
      <c r="H754" s="62">
        <f t="shared" si="34"/>
        <v>374</v>
      </c>
      <c r="I754" s="64">
        <f>SUMIFS(MasterSheet!K:K, MasterSheet!B:B, A754, MasterSheet!D:D, B754, MasterSheet!G:G, C754)</f>
        <v>0</v>
      </c>
      <c r="J754" s="64">
        <f t="shared" si="35"/>
        <v>0</v>
      </c>
      <c r="K754" s="6" t="str">
        <f>VLOOKUP(C754,MasterSheet!G:T,14,)</f>
        <v>Dharmacon</v>
      </c>
      <c r="L754" s="6" t="str">
        <f>VLOOKUP(K754,Sheet1!A:C,3,)</f>
        <v>DOLLAR</v>
      </c>
      <c r="M754" s="6" t="str" cm="1">
        <f t="array" ref="M754">_xlfn.TEXTJOIN(", ", TRUE,
   _xlfn._xlws.FILTER(MasterSheet!O:O,
      (MasterSheet!B:B=A754) *
      (MasterSheet!D:D=B754) *
      (MasterSheet!G:G=C754) *
      (MasterSheet!J:J&gt;0)
   )
)</f>
        <v>NIBMG</v>
      </c>
      <c r="N754" s="6"/>
    </row>
    <row r="755" spans="1:14" x14ac:dyDescent="0.25">
      <c r="A755" s="6" t="str">
        <v>O061725IN3298043G</v>
      </c>
      <c r="B755" s="7">
        <v>45839</v>
      </c>
      <c r="C755" s="6" t="str">
        <v>G-CUSTOM-1157519</v>
      </c>
      <c r="D755" s="6">
        <f>_xlfn.XLOOKUP(C755,MasterSheet!G:G,MasterSheet!E:E)</f>
        <v>980</v>
      </c>
      <c r="E755" s="55">
        <f>SUMIFS(MasterSheet!I:I, MasterSheet!B:B, A755, MasterSheet!D:D, B755, MasterSheet!G:G, C755)</f>
        <v>1</v>
      </c>
      <c r="F755" s="55">
        <f t="shared" si="33"/>
        <v>980</v>
      </c>
      <c r="G755" s="62">
        <f>SUMIFS(MasterSheet!J:J, MasterSheet!B:B, A755, MasterSheet!D:D, B755, MasterSheet!G:G, C755)</f>
        <v>1</v>
      </c>
      <c r="H755" s="62">
        <f t="shared" si="34"/>
        <v>980</v>
      </c>
      <c r="I755" s="64">
        <f>SUMIFS(MasterSheet!K:K, MasterSheet!B:B, A755, MasterSheet!D:D, B755, MasterSheet!G:G, C755)</f>
        <v>0</v>
      </c>
      <c r="J755" s="64">
        <f t="shared" si="35"/>
        <v>0</v>
      </c>
      <c r="K755" s="6" t="str">
        <f>VLOOKUP(C755,MasterSheet!G:T,14,)</f>
        <v>Dharmacon</v>
      </c>
      <c r="L755" s="6" t="str">
        <f>VLOOKUP(K755,Sheet1!A:C,3,)</f>
        <v>DOLLAR</v>
      </c>
      <c r="M755" s="6" t="str" cm="1">
        <f t="array" ref="M755">_xlfn.TEXTJOIN(", ", TRUE,
   _xlfn._xlws.FILTER(MasterSheet!O:O,
      (MasterSheet!B:B=A755) *
      (MasterSheet!D:D=B755) *
      (MasterSheet!G:G=C755) *
      (MasterSheet!J:J&gt;0)
   )
)</f>
        <v>Bio Solution</v>
      </c>
      <c r="N755" s="6"/>
    </row>
    <row r="756" spans="1:14" x14ac:dyDescent="0.25">
      <c r="A756" s="6" t="str">
        <v>O061725IN3298043G</v>
      </c>
      <c r="B756" s="7">
        <v>45839</v>
      </c>
      <c r="C756" s="6" t="str">
        <v>L-047897-01-0005</v>
      </c>
      <c r="D756" s="6">
        <f>_xlfn.XLOOKUP(C756,MasterSheet!G:G,MasterSheet!E:E)</f>
        <v>374</v>
      </c>
      <c r="E756" s="55">
        <f>SUMIFS(MasterSheet!I:I, MasterSheet!B:B, A756, MasterSheet!D:D, B756, MasterSheet!G:G, C756)</f>
        <v>1</v>
      </c>
      <c r="F756" s="55">
        <f t="shared" si="33"/>
        <v>374</v>
      </c>
      <c r="G756" s="62">
        <f>SUMIFS(MasterSheet!J:J, MasterSheet!B:B, A756, MasterSheet!D:D, B756, MasterSheet!G:G, C756)</f>
        <v>1</v>
      </c>
      <c r="H756" s="62">
        <f t="shared" si="34"/>
        <v>374</v>
      </c>
      <c r="I756" s="64">
        <f>SUMIFS(MasterSheet!K:K, MasterSheet!B:B, A756, MasterSheet!D:D, B756, MasterSheet!G:G, C756)</f>
        <v>0</v>
      </c>
      <c r="J756" s="64">
        <f t="shared" si="35"/>
        <v>0</v>
      </c>
      <c r="K756" s="6" t="str">
        <f>VLOOKUP(C756,MasterSheet!G:T,14,)</f>
        <v>Dharmacon</v>
      </c>
      <c r="L756" s="6" t="str">
        <f>VLOOKUP(K756,Sheet1!A:C,3,)</f>
        <v>DOLLAR</v>
      </c>
      <c r="M756" s="6" t="str" cm="1">
        <f t="array" ref="M756">_xlfn.TEXTJOIN(", ", TRUE,
   _xlfn._xlws.FILTER(MasterSheet!O:O,
      (MasterSheet!B:B=A756) *
      (MasterSheet!D:D=B756) *
      (MasterSheet!G:G=C756) *
      (MasterSheet!J:J&gt;0)
   )
)</f>
        <v>RCB</v>
      </c>
      <c r="N756" s="6"/>
    </row>
    <row r="757" spans="1:14" x14ac:dyDescent="0.25">
      <c r="A757" s="6" t="str">
        <v>O061725IN3298043G</v>
      </c>
      <c r="B757" s="7">
        <v>45839</v>
      </c>
      <c r="C757" s="6" t="str">
        <v>V3SH11258-245429352</v>
      </c>
      <c r="D757" s="6">
        <f>_xlfn.XLOOKUP(C757,MasterSheet!G:G,MasterSheet!E:E)</f>
        <v>330</v>
      </c>
      <c r="E757" s="55">
        <f>SUMIFS(MasterSheet!I:I, MasterSheet!B:B, A757, MasterSheet!D:D, B757, MasterSheet!G:G, C757)</f>
        <v>1</v>
      </c>
      <c r="F757" s="55">
        <f t="shared" si="33"/>
        <v>330</v>
      </c>
      <c r="G757" s="62">
        <f>SUMIFS(MasterSheet!J:J, MasterSheet!B:B, A757, MasterSheet!D:D, B757, MasterSheet!G:G, C757)</f>
        <v>1</v>
      </c>
      <c r="H757" s="62">
        <f t="shared" si="34"/>
        <v>330</v>
      </c>
      <c r="I757" s="64">
        <f>SUMIFS(MasterSheet!K:K, MasterSheet!B:B, A757, MasterSheet!D:D, B757, MasterSheet!G:G, C757)</f>
        <v>0</v>
      </c>
      <c r="J757" s="64">
        <f t="shared" si="35"/>
        <v>0</v>
      </c>
      <c r="K757" s="6" t="str">
        <f>VLOOKUP(C757,MasterSheet!G:T,14,)</f>
        <v>Dharmacon</v>
      </c>
      <c r="L757" s="6" t="str">
        <f>VLOOKUP(K757,Sheet1!A:C,3,)</f>
        <v>DOLLAR</v>
      </c>
      <c r="M757" s="6" t="str" cm="1">
        <f t="array" ref="M757">_xlfn.TEXTJOIN(", ", TRUE,
   _xlfn._xlws.FILTER(MasterSheet!O:O,
      (MasterSheet!B:B=A757) *
      (MasterSheet!D:D=B757) *
      (MasterSheet!G:G=C757) *
      (MasterSheet!J:J&gt;0)
   )
)</f>
        <v>BIO SYSTEMS</v>
      </c>
      <c r="N757" s="6"/>
    </row>
    <row r="758" spans="1:14" x14ac:dyDescent="0.25">
      <c r="A758" s="6" t="str">
        <v>O061725IN3298043G</v>
      </c>
      <c r="B758" s="7">
        <v>45839</v>
      </c>
      <c r="C758" s="6" t="str">
        <v>YSC6273-201936988</v>
      </c>
      <c r="D758" s="6">
        <f>_xlfn.XLOOKUP(C758,MasterSheet!G:G,MasterSheet!E:E)</f>
        <v>55</v>
      </c>
      <c r="E758" s="55">
        <f>SUMIFS(MasterSheet!I:I, MasterSheet!B:B, A758, MasterSheet!D:D, B758, MasterSheet!G:G, C758)</f>
        <v>1</v>
      </c>
      <c r="F758" s="55">
        <f t="shared" si="33"/>
        <v>55</v>
      </c>
      <c r="G758" s="62">
        <f>SUMIFS(MasterSheet!J:J, MasterSheet!B:B, A758, MasterSheet!D:D, B758, MasterSheet!G:G, C758)</f>
        <v>1</v>
      </c>
      <c r="H758" s="62">
        <f t="shared" si="34"/>
        <v>55</v>
      </c>
      <c r="I758" s="64">
        <f>SUMIFS(MasterSheet!K:K, MasterSheet!B:B, A758, MasterSheet!D:D, B758, MasterSheet!G:G, C758)</f>
        <v>0</v>
      </c>
      <c r="J758" s="64">
        <f t="shared" si="35"/>
        <v>0</v>
      </c>
      <c r="K758" s="6" t="str">
        <f>VLOOKUP(C758,MasterSheet!G:T,14,)</f>
        <v>Dharmacon</v>
      </c>
      <c r="L758" s="6" t="str">
        <f>VLOOKUP(K758,Sheet1!A:C,3,)</f>
        <v>DOLLAR</v>
      </c>
      <c r="M758" s="6" t="str" cm="1">
        <f t="array" ref="M758">_xlfn.TEXTJOIN(", ", TRUE,
   _xlfn._xlws.FILTER(MasterSheet!O:O,
      (MasterSheet!B:B=A758) *
      (MasterSheet!D:D=B758) *
      (MasterSheet!G:G=C758) *
      (MasterSheet!J:J&gt;0)
   )
)</f>
        <v>ICGEB</v>
      </c>
      <c r="N758" s="6"/>
    </row>
    <row r="759" spans="1:14" x14ac:dyDescent="0.25">
      <c r="A759" s="6" t="str">
        <v>O061725IN3298043G</v>
      </c>
      <c r="B759" s="7">
        <v>45839</v>
      </c>
      <c r="C759" s="6" t="str">
        <v>OEC4987-200829875</v>
      </c>
      <c r="D759" s="6">
        <f>_xlfn.XLOOKUP(C759,MasterSheet!G:G,MasterSheet!E:E)</f>
        <v>72</v>
      </c>
      <c r="E759" s="55">
        <f>SUMIFS(MasterSheet!I:I, MasterSheet!B:B, A759, MasterSheet!D:D, B759, MasterSheet!G:G, C759)</f>
        <v>1</v>
      </c>
      <c r="F759" s="55">
        <f t="shared" si="33"/>
        <v>72</v>
      </c>
      <c r="G759" s="62">
        <f>SUMIFS(MasterSheet!J:J, MasterSheet!B:B, A759, MasterSheet!D:D, B759, MasterSheet!G:G, C759)</f>
        <v>1</v>
      </c>
      <c r="H759" s="62">
        <f t="shared" si="34"/>
        <v>72</v>
      </c>
      <c r="I759" s="64">
        <f>SUMIFS(MasterSheet!K:K, MasterSheet!B:B, A759, MasterSheet!D:D, B759, MasterSheet!G:G, C759)</f>
        <v>0</v>
      </c>
      <c r="J759" s="64">
        <f t="shared" si="35"/>
        <v>0</v>
      </c>
      <c r="K759" s="6" t="str">
        <f>VLOOKUP(C759,MasterSheet!G:T,14,)</f>
        <v>Dharmacon</v>
      </c>
      <c r="L759" s="6" t="str">
        <f>VLOOKUP(K759,Sheet1!A:C,3,)</f>
        <v>DOLLAR</v>
      </c>
      <c r="M759" s="6" t="str" cm="1">
        <f t="array" ref="M759">_xlfn.TEXTJOIN(", ", TRUE,
   _xlfn._xlws.FILTER(MasterSheet!O:O,
      (MasterSheet!B:B=A759) *
      (MasterSheet!D:D=B759) *
      (MasterSheet!G:G=C759) *
      (MasterSheet!J:J&gt;0)
   )
)</f>
        <v>IIT-Kharagpur</v>
      </c>
      <c r="N759" s="6"/>
    </row>
    <row r="760" spans="1:14" x14ac:dyDescent="0.25">
      <c r="A760" s="6" t="str">
        <v>O061725IN3298043G</v>
      </c>
      <c r="B760" s="7">
        <v>45839</v>
      </c>
      <c r="C760" s="6" t="str">
        <v>OEC4987-213606323</v>
      </c>
      <c r="D760" s="6">
        <f>_xlfn.XLOOKUP(C760,MasterSheet!G:G,MasterSheet!E:E)</f>
        <v>72</v>
      </c>
      <c r="E760" s="55">
        <f>SUMIFS(MasterSheet!I:I, MasterSheet!B:B, A760, MasterSheet!D:D, B760, MasterSheet!G:G, C760)</f>
        <v>1</v>
      </c>
      <c r="F760" s="55">
        <f t="shared" si="33"/>
        <v>72</v>
      </c>
      <c r="G760" s="62">
        <f>SUMIFS(MasterSheet!J:J, MasterSheet!B:B, A760, MasterSheet!D:D, B760, MasterSheet!G:G, C760)</f>
        <v>1</v>
      </c>
      <c r="H760" s="62">
        <f t="shared" si="34"/>
        <v>72</v>
      </c>
      <c r="I760" s="64">
        <f>SUMIFS(MasterSheet!K:K, MasterSheet!B:B, A760, MasterSheet!D:D, B760, MasterSheet!G:G, C760)</f>
        <v>0</v>
      </c>
      <c r="J760" s="64">
        <f t="shared" si="35"/>
        <v>0</v>
      </c>
      <c r="K760" s="6" t="str">
        <f>VLOOKUP(C760,MasterSheet!G:T,14,)</f>
        <v>Dharmacon</v>
      </c>
      <c r="L760" s="6" t="str">
        <f>VLOOKUP(K760,Sheet1!A:C,3,)</f>
        <v>DOLLAR</v>
      </c>
      <c r="M760" s="6" t="str" cm="1">
        <f t="array" ref="M760">_xlfn.TEXTJOIN(", ", TRUE,
   _xlfn._xlws.FILTER(MasterSheet!O:O,
      (MasterSheet!B:B=A760) *
      (MasterSheet!D:D=B760) *
      (MasterSheet!G:G=C760) *
      (MasterSheet!J:J&gt;0)
   )
)</f>
        <v>IIT-Kharagpur</v>
      </c>
      <c r="N760" s="6"/>
    </row>
    <row r="761" spans="1:14" x14ac:dyDescent="0.25">
      <c r="A761" s="6" t="str">
        <v>O061725IN3298043G</v>
      </c>
      <c r="B761" s="7">
        <v>45839</v>
      </c>
      <c r="C761" s="6" t="str">
        <v>OEC4987-213606322</v>
      </c>
      <c r="D761" s="6">
        <f>_xlfn.XLOOKUP(C761,MasterSheet!G:G,MasterSheet!E:E)</f>
        <v>72</v>
      </c>
      <c r="E761" s="55">
        <f>SUMIFS(MasterSheet!I:I, MasterSheet!B:B, A761, MasterSheet!D:D, B761, MasterSheet!G:G, C761)</f>
        <v>1</v>
      </c>
      <c r="F761" s="55">
        <f t="shared" si="33"/>
        <v>72</v>
      </c>
      <c r="G761" s="62">
        <f>SUMIFS(MasterSheet!J:J, MasterSheet!B:B, A761, MasterSheet!D:D, B761, MasterSheet!G:G, C761)</f>
        <v>1</v>
      </c>
      <c r="H761" s="62">
        <f t="shared" si="34"/>
        <v>72</v>
      </c>
      <c r="I761" s="64">
        <f>SUMIFS(MasterSheet!K:K, MasterSheet!B:B, A761, MasterSheet!D:D, B761, MasterSheet!G:G, C761)</f>
        <v>0</v>
      </c>
      <c r="J761" s="64">
        <f t="shared" si="35"/>
        <v>0</v>
      </c>
      <c r="K761" s="6" t="str">
        <f>VLOOKUP(C761,MasterSheet!G:T,14,)</f>
        <v>Dharmacon</v>
      </c>
      <c r="L761" s="6" t="str">
        <f>VLOOKUP(K761,Sheet1!A:C,3,)</f>
        <v>DOLLAR</v>
      </c>
      <c r="M761" s="6" t="str" cm="1">
        <f t="array" ref="M761">_xlfn.TEXTJOIN(", ", TRUE,
   _xlfn._xlws.FILTER(MasterSheet!O:O,
      (MasterSheet!B:B=A761) *
      (MasterSheet!D:D=B761) *
      (MasterSheet!G:G=C761) *
      (MasterSheet!J:J&gt;0)
   )
)</f>
        <v>IIT-Kharagpur</v>
      </c>
      <c r="N761" s="6"/>
    </row>
    <row r="762" spans="1:14" x14ac:dyDescent="0.25">
      <c r="A762" s="6" t="str">
        <v>O061725IN3298043G</v>
      </c>
      <c r="B762" s="7">
        <v>45839</v>
      </c>
      <c r="C762" s="6" t="str">
        <v>LQ-093328-02-0002</v>
      </c>
      <c r="D762" s="6">
        <f>_xlfn.XLOOKUP(C762,MasterSheet!G:G,MasterSheet!E:E)</f>
        <v>0</v>
      </c>
      <c r="E762" s="55">
        <f>SUMIFS(MasterSheet!I:I, MasterSheet!B:B, A762, MasterSheet!D:D, B762, MasterSheet!G:G, C762)</f>
        <v>1</v>
      </c>
      <c r="F762" s="55">
        <f t="shared" si="33"/>
        <v>0</v>
      </c>
      <c r="G762" s="62">
        <f>SUMIFS(MasterSheet!J:J, MasterSheet!B:B, A762, MasterSheet!D:D, B762, MasterSheet!G:G, C762)</f>
        <v>1</v>
      </c>
      <c r="H762" s="62">
        <f t="shared" si="34"/>
        <v>0</v>
      </c>
      <c r="I762" s="64">
        <f>SUMIFS(MasterSheet!K:K, MasterSheet!B:B, A762, MasterSheet!D:D, B762, MasterSheet!G:G, C762)</f>
        <v>0</v>
      </c>
      <c r="J762" s="64">
        <f t="shared" si="35"/>
        <v>0</v>
      </c>
      <c r="K762" s="6" t="str">
        <f>VLOOKUP(C762,MasterSheet!G:T,14,)</f>
        <v>Dharmacon</v>
      </c>
      <c r="L762" s="6" t="str">
        <f>VLOOKUP(K762,Sheet1!A:C,3,)</f>
        <v>DOLLAR</v>
      </c>
      <c r="M762" s="6" t="str" cm="1">
        <f t="array" ref="M762">_xlfn.TEXTJOIN(", ", TRUE,
   _xlfn._xlws.FILTER(MasterSheet!O:O,
      (MasterSheet!B:B=A762) *
      (MasterSheet!D:D=B762) *
      (MasterSheet!G:G=C762) *
      (MasterSheet!J:J&gt;0)
   )
)</f>
        <v>CDRI</v>
      </c>
      <c r="N762" s="6"/>
    </row>
    <row r="763" spans="1:14" x14ac:dyDescent="0.25">
      <c r="A763" s="6">
        <v>175023</v>
      </c>
      <c r="B763" s="7">
        <v>45839</v>
      </c>
      <c r="C763" s="6" t="str">
        <v>BE0079</v>
      </c>
      <c r="D763" s="6">
        <f>_xlfn.XLOOKUP(C763,MasterSheet!G:G,MasterSheet!E:E)</f>
        <v>1265.4000000000001</v>
      </c>
      <c r="E763" s="55">
        <f>SUMIFS(MasterSheet!I:I, MasterSheet!B:B, A763, MasterSheet!D:D, B763, MasterSheet!G:G, C763)</f>
        <v>1</v>
      </c>
      <c r="F763" s="55">
        <f t="shared" si="33"/>
        <v>1265.4000000000001</v>
      </c>
      <c r="G763" s="62">
        <f>SUMIFS(MasterSheet!J:J, MasterSheet!B:B, A763, MasterSheet!D:D, B763, MasterSheet!G:G, C763)</f>
        <v>1</v>
      </c>
      <c r="H763" s="62">
        <f t="shared" si="34"/>
        <v>1265.4000000000001</v>
      </c>
      <c r="I763" s="64">
        <f>SUMIFS(MasterSheet!K:K, MasterSheet!B:B, A763, MasterSheet!D:D, B763, MasterSheet!G:G, C763)</f>
        <v>0</v>
      </c>
      <c r="J763" s="64">
        <f t="shared" si="35"/>
        <v>0</v>
      </c>
      <c r="K763" s="6" t="str">
        <f>VLOOKUP(C763,MasterSheet!G:T,14,)</f>
        <v>BioXcell</v>
      </c>
      <c r="L763" s="6" t="str">
        <f>VLOOKUP(K763,Sheet1!A:C,3,)</f>
        <v>DOLLAR</v>
      </c>
      <c r="M763" s="6" t="str" cm="1">
        <f t="array" ref="M763">_xlfn.TEXTJOIN(", ", TRUE,
   _xlfn._xlws.FILTER(MasterSheet!O:O,
      (MasterSheet!B:B=A763) *
      (MasterSheet!D:D=B763) *
      (MasterSheet!G:G=C763) *
      (MasterSheet!J:J&gt;0)
   )
)</f>
        <v>Bio Solution</v>
      </c>
      <c r="N763" s="6"/>
    </row>
    <row r="764" spans="1:14" x14ac:dyDescent="0.25">
      <c r="A764" s="6" t="str">
        <v>SE041175</v>
      </c>
      <c r="B764" s="7">
        <v>45841</v>
      </c>
      <c r="C764" s="6" t="str">
        <v>3617-1</v>
      </c>
      <c r="D764" s="6">
        <f>_xlfn.XLOOKUP(C764,MasterSheet!G:G,MasterSheet!E:E)</f>
        <v>136.80000000000001</v>
      </c>
      <c r="E764" s="55">
        <f>SUMIFS(MasterSheet!I:I, MasterSheet!B:B, A764, MasterSheet!D:D, B764, MasterSheet!G:G, C764)</f>
        <v>4</v>
      </c>
      <c r="F764" s="55">
        <f t="shared" si="33"/>
        <v>547.20000000000005</v>
      </c>
      <c r="G764" s="62">
        <f>SUMIFS(MasterSheet!J:J, MasterSheet!B:B, A764, MasterSheet!D:D, B764, MasterSheet!G:G, C764)</f>
        <v>4</v>
      </c>
      <c r="H764" s="62">
        <f t="shared" si="34"/>
        <v>547.20000000000005</v>
      </c>
      <c r="I764" s="64">
        <f>SUMIFS(MasterSheet!K:K, MasterSheet!B:B, A764, MasterSheet!D:D, B764, MasterSheet!G:G, C764)</f>
        <v>0</v>
      </c>
      <c r="J764" s="64">
        <f t="shared" si="35"/>
        <v>0</v>
      </c>
      <c r="K764" s="6" t="str">
        <f>VLOOKUP(C764,MasterSheet!G:T,14,)</f>
        <v>MabTech</v>
      </c>
      <c r="L764" s="6" t="str">
        <f>VLOOKUP(K764,Sheet1!A:C,3,)</f>
        <v>DOLLAR</v>
      </c>
      <c r="M764" s="6" t="str" cm="1">
        <f t="array" ref="M764">_xlfn.TEXTJOIN(", ", TRUE,
   _xlfn._xlws.FILTER(MasterSheet!O:O,
      (MasterSheet!B:B=A764) *
      (MasterSheet!D:D=B764) *
      (MasterSheet!G:G=C764) *
      (MasterSheet!J:J&gt;0)
   )
)</f>
        <v>Syngene</v>
      </c>
      <c r="N764" s="6"/>
    </row>
    <row r="765" spans="1:14" x14ac:dyDescent="0.25">
      <c r="A765" s="6" t="str">
        <v>2506261N-BI</v>
      </c>
      <c r="B765" s="7">
        <v>45841</v>
      </c>
      <c r="C765" s="6" t="str">
        <v>AF7021</v>
      </c>
      <c r="D765" s="6">
        <f>_xlfn.XLOOKUP(C765,MasterSheet!G:G,MasterSheet!E:E)</f>
        <v>125</v>
      </c>
      <c r="E765" s="55">
        <f>SUMIFS(MasterSheet!I:I, MasterSheet!B:B, A765, MasterSheet!D:D, B765, MasterSheet!G:G, C765)</f>
        <v>1</v>
      </c>
      <c r="F765" s="55">
        <f t="shared" si="33"/>
        <v>125</v>
      </c>
      <c r="G765" s="62">
        <f>SUMIFS(MasterSheet!J:J, MasterSheet!B:B, A765, MasterSheet!D:D, B765, MasterSheet!G:G, C765)</f>
        <v>1</v>
      </c>
      <c r="H765" s="62">
        <f t="shared" si="34"/>
        <v>125</v>
      </c>
      <c r="I765" s="64">
        <f>SUMIFS(MasterSheet!K:K, MasterSheet!B:B, A765, MasterSheet!D:D, B765, MasterSheet!G:G, C765)</f>
        <v>0</v>
      </c>
      <c r="J765" s="64">
        <f t="shared" si="35"/>
        <v>0</v>
      </c>
      <c r="K765" s="6" t="str">
        <f>VLOOKUP(C765,MasterSheet!G:T,14,)</f>
        <v>Affinity</v>
      </c>
      <c r="L765" s="6" t="str">
        <f>VLOOKUP(K765,Sheet1!A:C,3,)</f>
        <v>DOLLAR</v>
      </c>
      <c r="M765" s="6" t="str" cm="1">
        <f t="array" ref="M765">_xlfn.TEXTJOIN(", ", TRUE,
   _xlfn._xlws.FILTER(MasterSheet!O:O,
      (MasterSheet!B:B=A765) *
      (MasterSheet!D:D=B765) *
      (MasterSheet!G:G=C765) *
      (MasterSheet!J:J&gt;0)
   )
)</f>
        <v>Invictus</v>
      </c>
      <c r="N765" s="6"/>
    </row>
    <row r="766" spans="1:14" x14ac:dyDescent="0.25">
      <c r="A766" s="6" t="str">
        <v>NBS/25-26/205</v>
      </c>
      <c r="B766" s="7">
        <v>45841</v>
      </c>
      <c r="C766" s="6">
        <v>93070</v>
      </c>
      <c r="D766" s="6">
        <f>_xlfn.XLOOKUP(C766,MasterSheet!G:G,MasterSheet!E:E)</f>
        <v>5906.25</v>
      </c>
      <c r="E766" s="55">
        <f>SUMIFS(MasterSheet!I:I, MasterSheet!B:B, A766, MasterSheet!D:D, B766, MasterSheet!G:G, C766)</f>
        <v>1</v>
      </c>
      <c r="F766" s="55">
        <f t="shared" si="33"/>
        <v>5906.25</v>
      </c>
      <c r="G766" s="62">
        <f>SUMIFS(MasterSheet!J:J, MasterSheet!B:B, A766, MasterSheet!D:D, B766, MasterSheet!G:G, C766)</f>
        <v>1</v>
      </c>
      <c r="H766" s="62">
        <f t="shared" si="34"/>
        <v>5906.25</v>
      </c>
      <c r="I766" s="64">
        <f>SUMIFS(MasterSheet!K:K, MasterSheet!B:B, A766, MasterSheet!D:D, B766, MasterSheet!G:G, C766)</f>
        <v>0</v>
      </c>
      <c r="J766" s="64">
        <f t="shared" si="35"/>
        <v>0</v>
      </c>
      <c r="K766" s="6" t="str">
        <f>VLOOKUP(C766,MasterSheet!G:T,14,)</f>
        <v>NovaBiosys</v>
      </c>
      <c r="L766" s="6" t="str">
        <f>VLOOKUP(K766,Sheet1!A:C,3,)</f>
        <v>INR</v>
      </c>
      <c r="M766" s="6" t="str" cm="1">
        <f t="array" ref="M766">_xlfn.TEXTJOIN(", ", TRUE,
   _xlfn._xlws.FILTER(MasterSheet!O:O,
      (MasterSheet!B:B=A766) *
      (MasterSheet!D:D=B766) *
      (MasterSheet!G:G=C766) *
      (MasterSheet!J:J&gt;0)
   )
)</f>
        <v xml:space="preserve">North Campus , Neuro Depratment </v>
      </c>
      <c r="N766" s="6"/>
    </row>
    <row r="767" spans="1:14" x14ac:dyDescent="0.25">
      <c r="A767" s="6" t="str">
        <v>O062425IN3302513G</v>
      </c>
      <c r="B767" s="7">
        <v>45845</v>
      </c>
      <c r="C767" s="6" t="str">
        <v>CTM-1157442</v>
      </c>
      <c r="D767" s="6">
        <f>_xlfn.XLOOKUP(C767,MasterSheet!G:G,MasterSheet!E:E)</f>
        <v>731.85</v>
      </c>
      <c r="E767" s="55">
        <f>SUMIFS(MasterSheet!I:I, MasterSheet!B:B, A767, MasterSheet!D:D, B767, MasterSheet!G:G, C767)</f>
        <v>1</v>
      </c>
      <c r="F767" s="55">
        <f t="shared" si="33"/>
        <v>731.85</v>
      </c>
      <c r="G767" s="62">
        <f>SUMIFS(MasterSheet!J:J, MasterSheet!B:B, A767, MasterSheet!D:D, B767, MasterSheet!G:G, C767)</f>
        <v>1</v>
      </c>
      <c r="H767" s="62">
        <f t="shared" si="34"/>
        <v>731.85</v>
      </c>
      <c r="I767" s="64">
        <f>SUMIFS(MasterSheet!K:K, MasterSheet!B:B, A767, MasterSheet!D:D, B767, MasterSheet!G:G, C767)</f>
        <v>0</v>
      </c>
      <c r="J767" s="64">
        <f t="shared" si="35"/>
        <v>0</v>
      </c>
      <c r="K767" s="6" t="str">
        <f>VLOOKUP(C767,MasterSheet!G:T,14,)</f>
        <v>Dharmacon</v>
      </c>
      <c r="L767" s="6" t="str">
        <f>VLOOKUP(K767,Sheet1!A:C,3,)</f>
        <v>DOLLAR</v>
      </c>
      <c r="M767" s="6" t="str" cm="1">
        <f t="array" ref="M767">_xlfn.TEXTJOIN(", ", TRUE,
   _xlfn._xlws.FILTER(MasterSheet!O:O,
      (MasterSheet!B:B=A767) *
      (MasterSheet!D:D=B767) *
      (MasterSheet!G:G=C767) *
      (MasterSheet!J:J&gt;0)
   )
)</f>
        <v xml:space="preserve">Gangaram </v>
      </c>
      <c r="N767" s="6"/>
    </row>
    <row r="768" spans="1:14" x14ac:dyDescent="0.25">
      <c r="A768" s="6" t="str">
        <v>O062425IN3302513G</v>
      </c>
      <c r="B768" s="7">
        <v>45845</v>
      </c>
      <c r="C768" s="6" t="str">
        <v>CTM-1157443</v>
      </c>
      <c r="D768" s="6">
        <f>_xlfn.XLOOKUP(C768,MasterSheet!G:G,MasterSheet!E:E)</f>
        <v>731.85</v>
      </c>
      <c r="E768" s="55">
        <f>SUMIFS(MasterSheet!I:I, MasterSheet!B:B, A768, MasterSheet!D:D, B768, MasterSheet!G:G, C768)</f>
        <v>1</v>
      </c>
      <c r="F768" s="55">
        <f t="shared" si="33"/>
        <v>731.85</v>
      </c>
      <c r="G768" s="62">
        <f>SUMIFS(MasterSheet!J:J, MasterSheet!B:B, A768, MasterSheet!D:D, B768, MasterSheet!G:G, C768)</f>
        <v>1</v>
      </c>
      <c r="H768" s="62">
        <f t="shared" si="34"/>
        <v>731.85</v>
      </c>
      <c r="I768" s="64">
        <f>SUMIFS(MasterSheet!K:K, MasterSheet!B:B, A768, MasterSheet!D:D, B768, MasterSheet!G:G, C768)</f>
        <v>0</v>
      </c>
      <c r="J768" s="64">
        <f t="shared" si="35"/>
        <v>0</v>
      </c>
      <c r="K768" s="6" t="str">
        <f>VLOOKUP(C768,MasterSheet!G:T,14,)</f>
        <v>Dharmacon</v>
      </c>
      <c r="L768" s="6" t="str">
        <f>VLOOKUP(K768,Sheet1!A:C,3,)</f>
        <v>DOLLAR</v>
      </c>
      <c r="M768" s="6" t="str" cm="1">
        <f t="array" ref="M768">_xlfn.TEXTJOIN(", ", TRUE,
   _xlfn._xlws.FILTER(MasterSheet!O:O,
      (MasterSheet!B:B=A768) *
      (MasterSheet!D:D=B768) *
      (MasterSheet!G:G=C768) *
      (MasterSheet!J:J&gt;0)
   )
)</f>
        <v xml:space="preserve">Gangaram </v>
      </c>
      <c r="N768" s="6"/>
    </row>
    <row r="769" spans="1:14" x14ac:dyDescent="0.25">
      <c r="A769" s="6" t="str">
        <v>O062425IN3302513G</v>
      </c>
      <c r="B769" s="7">
        <v>45845</v>
      </c>
      <c r="C769" s="6" t="str">
        <v>CTM-1157444</v>
      </c>
      <c r="D769" s="6">
        <f>_xlfn.XLOOKUP(C769,MasterSheet!G:G,MasterSheet!E:E)</f>
        <v>731.85</v>
      </c>
      <c r="E769" s="55">
        <f>SUMIFS(MasterSheet!I:I, MasterSheet!B:B, A769, MasterSheet!D:D, B769, MasterSheet!G:G, C769)</f>
        <v>1</v>
      </c>
      <c r="F769" s="55">
        <f t="shared" si="33"/>
        <v>731.85</v>
      </c>
      <c r="G769" s="62">
        <f>SUMIFS(MasterSheet!J:J, MasterSheet!B:B, A769, MasterSheet!D:D, B769, MasterSheet!G:G, C769)</f>
        <v>1</v>
      </c>
      <c r="H769" s="62">
        <f t="shared" si="34"/>
        <v>731.85</v>
      </c>
      <c r="I769" s="64">
        <f>SUMIFS(MasterSheet!K:K, MasterSheet!B:B, A769, MasterSheet!D:D, B769, MasterSheet!G:G, C769)</f>
        <v>0</v>
      </c>
      <c r="J769" s="64">
        <f t="shared" si="35"/>
        <v>0</v>
      </c>
      <c r="K769" s="6" t="str">
        <f>VLOOKUP(C769,MasterSheet!G:T,14,)</f>
        <v>Dharmacon</v>
      </c>
      <c r="L769" s="6" t="str">
        <f>VLOOKUP(K769,Sheet1!A:C,3,)</f>
        <v>DOLLAR</v>
      </c>
      <c r="M769" s="6" t="str" cm="1">
        <f t="array" ref="M769">_xlfn.TEXTJOIN(", ", TRUE,
   _xlfn._xlws.FILTER(MasterSheet!O:O,
      (MasterSheet!B:B=A769) *
      (MasterSheet!D:D=B769) *
      (MasterSheet!G:G=C769) *
      (MasterSheet!J:J&gt;0)
   )
)</f>
        <v xml:space="preserve">Gangaram </v>
      </c>
      <c r="N769" s="6"/>
    </row>
    <row r="770" spans="1:14" x14ac:dyDescent="0.25">
      <c r="A770" s="6" t="str">
        <v>O062425IN3302513G</v>
      </c>
      <c r="B770" s="7">
        <v>45845</v>
      </c>
      <c r="C770" s="6" t="str">
        <v>D-001810-01-20, 20nmol</v>
      </c>
      <c r="D770" s="6">
        <f>_xlfn.XLOOKUP(C770,MasterSheet!G:G,MasterSheet!E:E)</f>
        <v>403</v>
      </c>
      <c r="E770" s="55">
        <f>SUMIFS(MasterSheet!I:I, MasterSheet!B:B, A770, MasterSheet!D:D, B770, MasterSheet!G:G, C770)</f>
        <v>1</v>
      </c>
      <c r="F770" s="55">
        <f t="shared" si="33"/>
        <v>403</v>
      </c>
      <c r="G770" s="62">
        <f>SUMIFS(MasterSheet!J:J, MasterSheet!B:B, A770, MasterSheet!D:D, B770, MasterSheet!G:G, C770)</f>
        <v>1</v>
      </c>
      <c r="H770" s="62">
        <f t="shared" si="34"/>
        <v>403</v>
      </c>
      <c r="I770" s="64">
        <f>SUMIFS(MasterSheet!K:K, MasterSheet!B:B, A770, MasterSheet!D:D, B770, MasterSheet!G:G, C770)</f>
        <v>0</v>
      </c>
      <c r="J770" s="64">
        <f t="shared" si="35"/>
        <v>0</v>
      </c>
      <c r="K770" s="6" t="str">
        <f>VLOOKUP(C770,MasterSheet!G:T,14,)</f>
        <v>Dharmacon</v>
      </c>
      <c r="L770" s="6" t="str">
        <f>VLOOKUP(K770,Sheet1!A:C,3,)</f>
        <v>DOLLAR</v>
      </c>
      <c r="M770" s="6" t="str" cm="1">
        <f t="array" ref="M770">_xlfn.TEXTJOIN(", ", TRUE,
   _xlfn._xlws.FILTER(MasterSheet!O:O,
      (MasterSheet!B:B=A770) *
      (MasterSheet!D:D=B770) *
      (MasterSheet!G:G=C770) *
      (MasterSheet!J:J&gt;0)
   )
)</f>
        <v>BIO SOLUTION</v>
      </c>
      <c r="N770" s="6"/>
    </row>
    <row r="771" spans="1:14" x14ac:dyDescent="0.25">
      <c r="A771" s="6" t="str">
        <v>O062425IN3302513G</v>
      </c>
      <c r="B771" s="7">
        <v>45845</v>
      </c>
      <c r="C771" s="6" t="str">
        <v>M-009837-00-0005</v>
      </c>
      <c r="D771" s="6">
        <f>_xlfn.XLOOKUP(C771,MasterSheet!G:G,MasterSheet!E:E)</f>
        <v>291</v>
      </c>
      <c r="E771" s="55">
        <f>SUMIFS(MasterSheet!I:I, MasterSheet!B:B, A771, MasterSheet!D:D, B771, MasterSheet!G:G, C771)</f>
        <v>1</v>
      </c>
      <c r="F771" s="55">
        <f t="shared" ref="F771:F834" si="36">D771*E771</f>
        <v>291</v>
      </c>
      <c r="G771" s="62">
        <f>SUMIFS(MasterSheet!J:J, MasterSheet!B:B, A771, MasterSheet!D:D, B771, MasterSheet!G:G, C771)</f>
        <v>1</v>
      </c>
      <c r="H771" s="62">
        <f t="shared" ref="H771:H834" si="37">G771*D771</f>
        <v>291</v>
      </c>
      <c r="I771" s="64">
        <f>SUMIFS(MasterSheet!K:K, MasterSheet!B:B, A771, MasterSheet!D:D, B771, MasterSheet!G:G, C771)</f>
        <v>0</v>
      </c>
      <c r="J771" s="64">
        <f t="shared" ref="J771:J834" si="38">I771*D771</f>
        <v>0</v>
      </c>
      <c r="K771" s="6" t="str">
        <f>VLOOKUP(C771,MasterSheet!G:T,14,)</f>
        <v>Dharmacon</v>
      </c>
      <c r="L771" s="6" t="str">
        <f>VLOOKUP(K771,Sheet1!A:C,3,)</f>
        <v>DOLLAR</v>
      </c>
      <c r="M771" s="6" t="str" cm="1">
        <f t="array" ref="M771">_xlfn.TEXTJOIN(", ", TRUE,
   _xlfn._xlws.FILTER(MasterSheet!O:O,
      (MasterSheet!B:B=A771) *
      (MasterSheet!D:D=B771) *
      (MasterSheet!G:G=C771) *
      (MasterSheet!J:J&gt;0)
   )
)</f>
        <v>ILS</v>
      </c>
      <c r="N771" s="6"/>
    </row>
    <row r="772" spans="1:14" x14ac:dyDescent="0.25">
      <c r="A772" s="6" t="str">
        <v>O062425IN3302513G</v>
      </c>
      <c r="B772" s="7">
        <v>45845</v>
      </c>
      <c r="C772" s="6" t="str">
        <v>M-020466-01-0005</v>
      </c>
      <c r="D772" s="6">
        <f>_xlfn.XLOOKUP(C772,MasterSheet!G:G,MasterSheet!E:E)</f>
        <v>291</v>
      </c>
      <c r="E772" s="55">
        <f>SUMIFS(MasterSheet!I:I, MasterSheet!B:B, A772, MasterSheet!D:D, B772, MasterSheet!G:G, C772)</f>
        <v>1</v>
      </c>
      <c r="F772" s="55">
        <f t="shared" si="36"/>
        <v>291</v>
      </c>
      <c r="G772" s="62">
        <f>SUMIFS(MasterSheet!J:J, MasterSheet!B:B, A772, MasterSheet!D:D, B772, MasterSheet!G:G, C772)</f>
        <v>1</v>
      </c>
      <c r="H772" s="62">
        <f t="shared" si="37"/>
        <v>291</v>
      </c>
      <c r="I772" s="64">
        <f>SUMIFS(MasterSheet!K:K, MasterSheet!B:B, A772, MasterSheet!D:D, B772, MasterSheet!G:G, C772)</f>
        <v>0</v>
      </c>
      <c r="J772" s="64">
        <f t="shared" si="38"/>
        <v>0</v>
      </c>
      <c r="K772" s="6" t="str">
        <f>VLOOKUP(C772,MasterSheet!G:T,14,)</f>
        <v>Dharmacon</v>
      </c>
      <c r="L772" s="6" t="str">
        <f>VLOOKUP(K772,Sheet1!A:C,3,)</f>
        <v>DOLLAR</v>
      </c>
      <c r="M772" s="6" t="str" cm="1">
        <f t="array" ref="M772">_xlfn.TEXTJOIN(", ", TRUE,
   _xlfn._xlws.FILTER(MasterSheet!O:O,
      (MasterSheet!B:B=A772) *
      (MasterSheet!D:D=B772) *
      (MasterSheet!G:G=C772) *
      (MasterSheet!J:J&gt;0)
   )
)</f>
        <v>ILS</v>
      </c>
      <c r="N772" s="6"/>
    </row>
    <row r="773" spans="1:14" x14ac:dyDescent="0.25">
      <c r="A773" s="6" t="str">
        <v>O062425IN3302513G</v>
      </c>
      <c r="B773" s="7">
        <v>45845</v>
      </c>
      <c r="C773" s="6" t="str">
        <v>M-018929-00-0005</v>
      </c>
      <c r="D773" s="6">
        <f>_xlfn.XLOOKUP(C773,MasterSheet!G:G,MasterSheet!E:E)</f>
        <v>291</v>
      </c>
      <c r="E773" s="55">
        <f>SUMIFS(MasterSheet!I:I, MasterSheet!B:B, A773, MasterSheet!D:D, B773, MasterSheet!G:G, C773)</f>
        <v>1</v>
      </c>
      <c r="F773" s="55">
        <f t="shared" si="36"/>
        <v>291</v>
      </c>
      <c r="G773" s="62">
        <f>SUMIFS(MasterSheet!J:J, MasterSheet!B:B, A773, MasterSheet!D:D, B773, MasterSheet!G:G, C773)</f>
        <v>1</v>
      </c>
      <c r="H773" s="62">
        <f t="shared" si="37"/>
        <v>291</v>
      </c>
      <c r="I773" s="64">
        <f>SUMIFS(MasterSheet!K:K, MasterSheet!B:B, A773, MasterSheet!D:D, B773, MasterSheet!G:G, C773)</f>
        <v>0</v>
      </c>
      <c r="J773" s="64">
        <f t="shared" si="38"/>
        <v>0</v>
      </c>
      <c r="K773" s="6" t="str">
        <f>VLOOKUP(C773,MasterSheet!G:T,14,)</f>
        <v>Dharmacon</v>
      </c>
      <c r="L773" s="6" t="str">
        <f>VLOOKUP(K773,Sheet1!A:C,3,)</f>
        <v>DOLLAR</v>
      </c>
      <c r="M773" s="6" t="str" cm="1">
        <f t="array" ref="M773">_xlfn.TEXTJOIN(", ", TRUE,
   _xlfn._xlws.FILTER(MasterSheet!O:O,
      (MasterSheet!B:B=A773) *
      (MasterSheet!D:D=B773) *
      (MasterSheet!G:G=C773) *
      (MasterSheet!J:J&gt;0)
   )
)</f>
        <v>ILS</v>
      </c>
      <c r="N773" s="6"/>
    </row>
    <row r="774" spans="1:14" x14ac:dyDescent="0.25">
      <c r="A774" s="6" t="str">
        <v>O062425IN3302513G</v>
      </c>
      <c r="B774" s="7">
        <v>45845</v>
      </c>
      <c r="C774" s="6" t="str">
        <v>M-005326-00-0005</v>
      </c>
      <c r="D774" s="6">
        <f>_xlfn.XLOOKUP(C774,MasterSheet!G:G,MasterSheet!E:E)</f>
        <v>291</v>
      </c>
      <c r="E774" s="55">
        <f>SUMIFS(MasterSheet!I:I, MasterSheet!B:B, A774, MasterSheet!D:D, B774, MasterSheet!G:G, C774)</f>
        <v>1</v>
      </c>
      <c r="F774" s="55">
        <f t="shared" si="36"/>
        <v>291</v>
      </c>
      <c r="G774" s="62">
        <f>SUMIFS(MasterSheet!J:J, MasterSheet!B:B, A774, MasterSheet!D:D, B774, MasterSheet!G:G, C774)</f>
        <v>1</v>
      </c>
      <c r="H774" s="62">
        <f t="shared" si="37"/>
        <v>291</v>
      </c>
      <c r="I774" s="64">
        <f>SUMIFS(MasterSheet!K:K, MasterSheet!B:B, A774, MasterSheet!D:D, B774, MasterSheet!G:G, C774)</f>
        <v>0</v>
      </c>
      <c r="J774" s="64">
        <f t="shared" si="38"/>
        <v>0</v>
      </c>
      <c r="K774" s="6" t="str">
        <f>VLOOKUP(C774,MasterSheet!G:T,14,)</f>
        <v>Dharmacon</v>
      </c>
      <c r="L774" s="6" t="str">
        <f>VLOOKUP(K774,Sheet1!A:C,3,)</f>
        <v>DOLLAR</v>
      </c>
      <c r="M774" s="6" t="str" cm="1">
        <f t="array" ref="M774">_xlfn.TEXTJOIN(", ", TRUE,
   _xlfn._xlws.FILTER(MasterSheet!O:O,
      (MasterSheet!B:B=A774) *
      (MasterSheet!D:D=B774) *
      (MasterSheet!G:G=C774) *
      (MasterSheet!J:J&gt;0)
   )
)</f>
        <v>ILS</v>
      </c>
      <c r="N774" s="6"/>
    </row>
    <row r="775" spans="1:14" x14ac:dyDescent="0.25">
      <c r="A775" s="6" t="str">
        <v>O062425IN3302513G</v>
      </c>
      <c r="B775" s="7">
        <v>45845</v>
      </c>
      <c r="C775" s="6" t="str">
        <v>M-014650-00-0005</v>
      </c>
      <c r="D775" s="6">
        <f>_xlfn.XLOOKUP(C775,MasterSheet!G:G,MasterSheet!E:E)</f>
        <v>291</v>
      </c>
      <c r="E775" s="55">
        <f>SUMIFS(MasterSheet!I:I, MasterSheet!B:B, A775, MasterSheet!D:D, B775, MasterSheet!G:G, C775)</f>
        <v>1</v>
      </c>
      <c r="F775" s="55">
        <f t="shared" si="36"/>
        <v>291</v>
      </c>
      <c r="G775" s="62">
        <f>SUMIFS(MasterSheet!J:J, MasterSheet!B:B, A775, MasterSheet!D:D, B775, MasterSheet!G:G, C775)</f>
        <v>1</v>
      </c>
      <c r="H775" s="62">
        <f t="shared" si="37"/>
        <v>291</v>
      </c>
      <c r="I775" s="64">
        <f>SUMIFS(MasterSheet!K:K, MasterSheet!B:B, A775, MasterSheet!D:D, B775, MasterSheet!G:G, C775)</f>
        <v>0</v>
      </c>
      <c r="J775" s="64">
        <f t="shared" si="38"/>
        <v>0</v>
      </c>
      <c r="K775" s="6" t="str">
        <f>VLOOKUP(C775,MasterSheet!G:T,14,)</f>
        <v>Dharmacon</v>
      </c>
      <c r="L775" s="6" t="str">
        <f>VLOOKUP(K775,Sheet1!A:C,3,)</f>
        <v>DOLLAR</v>
      </c>
      <c r="M775" s="6" t="str" cm="1">
        <f t="array" ref="M775">_xlfn.TEXTJOIN(", ", TRUE,
   _xlfn._xlws.FILTER(MasterSheet!O:O,
      (MasterSheet!B:B=A775) *
      (MasterSheet!D:D=B775) *
      (MasterSheet!G:G=C775) *
      (MasterSheet!J:J&gt;0)
   )
)</f>
        <v>ILS</v>
      </c>
      <c r="N775" s="6"/>
    </row>
    <row r="776" spans="1:14" x14ac:dyDescent="0.25">
      <c r="A776" s="6" t="str">
        <v>O062425IN3302513G</v>
      </c>
      <c r="B776" s="7">
        <v>45845</v>
      </c>
      <c r="C776" s="6" t="str">
        <v>M-004401-03-0005</v>
      </c>
      <c r="D776" s="6">
        <f>_xlfn.XLOOKUP(C776,MasterSheet!G:G,MasterSheet!E:E)</f>
        <v>291</v>
      </c>
      <c r="E776" s="55">
        <f>SUMIFS(MasterSheet!I:I, MasterSheet!B:B, A776, MasterSheet!D:D, B776, MasterSheet!G:G, C776)</f>
        <v>1</v>
      </c>
      <c r="F776" s="55">
        <f t="shared" si="36"/>
        <v>291</v>
      </c>
      <c r="G776" s="62">
        <f>SUMIFS(MasterSheet!J:J, MasterSheet!B:B, A776, MasterSheet!D:D, B776, MasterSheet!G:G, C776)</f>
        <v>1</v>
      </c>
      <c r="H776" s="62">
        <f t="shared" si="37"/>
        <v>291</v>
      </c>
      <c r="I776" s="64">
        <f>SUMIFS(MasterSheet!K:K, MasterSheet!B:B, A776, MasterSheet!D:D, B776, MasterSheet!G:G, C776)</f>
        <v>0</v>
      </c>
      <c r="J776" s="64">
        <f t="shared" si="38"/>
        <v>0</v>
      </c>
      <c r="K776" s="6" t="str">
        <f>VLOOKUP(C776,MasterSheet!G:T,14,)</f>
        <v>Dharmacon</v>
      </c>
      <c r="L776" s="6" t="str">
        <f>VLOOKUP(K776,Sheet1!A:C,3,)</f>
        <v>DOLLAR</v>
      </c>
      <c r="M776" s="6" t="str" cm="1">
        <f t="array" ref="M776">_xlfn.TEXTJOIN(", ", TRUE,
   _xlfn._xlws.FILTER(MasterSheet!O:O,
      (MasterSheet!B:B=A776) *
      (MasterSheet!D:D=B776) *
      (MasterSheet!G:G=C776) *
      (MasterSheet!J:J&gt;0)
   )
)</f>
        <v>ILS</v>
      </c>
      <c r="N776" s="6"/>
    </row>
    <row r="777" spans="1:14" x14ac:dyDescent="0.25">
      <c r="A777" s="6" t="str">
        <v>O062425IN3302513G</v>
      </c>
      <c r="B777" s="7">
        <v>45845</v>
      </c>
      <c r="C777" s="6" t="str">
        <v>M-016512-00-0005</v>
      </c>
      <c r="D777" s="6">
        <f>_xlfn.XLOOKUP(C777,MasterSheet!G:G,MasterSheet!E:E)</f>
        <v>291</v>
      </c>
      <c r="E777" s="55">
        <f>SUMIFS(MasterSheet!I:I, MasterSheet!B:B, A777, MasterSheet!D:D, B777, MasterSheet!G:G, C777)</f>
        <v>1</v>
      </c>
      <c r="F777" s="55">
        <f t="shared" si="36"/>
        <v>291</v>
      </c>
      <c r="G777" s="62">
        <f>SUMIFS(MasterSheet!J:J, MasterSheet!B:B, A777, MasterSheet!D:D, B777, MasterSheet!G:G, C777)</f>
        <v>1</v>
      </c>
      <c r="H777" s="62">
        <f t="shared" si="37"/>
        <v>291</v>
      </c>
      <c r="I777" s="64">
        <f>SUMIFS(MasterSheet!K:K, MasterSheet!B:B, A777, MasterSheet!D:D, B777, MasterSheet!G:G, C777)</f>
        <v>0</v>
      </c>
      <c r="J777" s="64">
        <f t="shared" si="38"/>
        <v>0</v>
      </c>
      <c r="K777" s="6" t="str">
        <f>VLOOKUP(C777,MasterSheet!G:T,14,)</f>
        <v>Dharmacon</v>
      </c>
      <c r="L777" s="6" t="str">
        <f>VLOOKUP(K777,Sheet1!A:C,3,)</f>
        <v>DOLLAR</v>
      </c>
      <c r="M777" s="6" t="str" cm="1">
        <f t="array" ref="M777">_xlfn.TEXTJOIN(", ", TRUE,
   _xlfn._xlws.FILTER(MasterSheet!O:O,
      (MasterSheet!B:B=A777) *
      (MasterSheet!D:D=B777) *
      (MasterSheet!G:G=C777) *
      (MasterSheet!J:J&gt;0)
   )
)</f>
        <v>ILS</v>
      </c>
      <c r="N777" s="6"/>
    </row>
    <row r="778" spans="1:14" x14ac:dyDescent="0.25">
      <c r="A778" s="6" t="str">
        <v>O062425IN3302513G</v>
      </c>
      <c r="B778" s="7">
        <v>45845</v>
      </c>
      <c r="C778" s="6" t="str">
        <v>G-CUSTOM-1158658</v>
      </c>
      <c r="D778" s="6">
        <f>_xlfn.XLOOKUP(C778,MasterSheet!G:G,MasterSheet!E:E)</f>
        <v>756</v>
      </c>
      <c r="E778" s="55">
        <f>SUMIFS(MasterSheet!I:I, MasterSheet!B:B, A778, MasterSheet!D:D, B778, MasterSheet!G:G, C778)</f>
        <v>1</v>
      </c>
      <c r="F778" s="55">
        <f t="shared" si="36"/>
        <v>756</v>
      </c>
      <c r="G778" s="62">
        <f>SUMIFS(MasterSheet!J:J, MasterSheet!B:B, A778, MasterSheet!D:D, B778, MasterSheet!G:G, C778)</f>
        <v>1</v>
      </c>
      <c r="H778" s="62">
        <f t="shared" si="37"/>
        <v>756</v>
      </c>
      <c r="I778" s="64">
        <f>SUMIFS(MasterSheet!K:K, MasterSheet!B:B, A778, MasterSheet!D:D, B778, MasterSheet!G:G, C778)</f>
        <v>0</v>
      </c>
      <c r="J778" s="64">
        <f t="shared" si="38"/>
        <v>0</v>
      </c>
      <c r="K778" s="6" t="str">
        <f>VLOOKUP(C778,MasterSheet!G:T,14,)</f>
        <v>Dharmacon</v>
      </c>
      <c r="L778" s="6" t="str">
        <f>VLOOKUP(K778,Sheet1!A:C,3,)</f>
        <v>DOLLAR</v>
      </c>
      <c r="M778" s="6" t="str" cm="1">
        <f t="array" ref="M778">_xlfn.TEXTJOIN(", ", TRUE,
   _xlfn._xlws.FILTER(MasterSheet!O:O,
      (MasterSheet!B:B=A778) *
      (MasterSheet!D:D=B778) *
      (MasterSheet!G:G=C778) *
      (MasterSheet!J:J&gt;0)
   )
)</f>
        <v>IISER BHOPAL</v>
      </c>
      <c r="N778" s="6"/>
    </row>
    <row r="779" spans="1:14" x14ac:dyDescent="0.25">
      <c r="A779" s="6" t="str">
        <v>O062425IN3302513G</v>
      </c>
      <c r="B779" s="7">
        <v>45845</v>
      </c>
      <c r="C779" s="6" t="str">
        <v>MHS6278-202808614</v>
      </c>
      <c r="D779" s="6">
        <f>_xlfn.XLOOKUP(C779,MasterSheet!G:G,MasterSheet!E:E)</f>
        <v>88</v>
      </c>
      <c r="E779" s="55">
        <f>SUMIFS(MasterSheet!I:I, MasterSheet!B:B, A779, MasterSheet!D:D, B779, MasterSheet!G:G, C779)</f>
        <v>1</v>
      </c>
      <c r="F779" s="55">
        <f t="shared" si="36"/>
        <v>88</v>
      </c>
      <c r="G779" s="62">
        <f>SUMIFS(MasterSheet!J:J, MasterSheet!B:B, A779, MasterSheet!D:D, B779, MasterSheet!G:G, C779)</f>
        <v>1</v>
      </c>
      <c r="H779" s="62">
        <f t="shared" si="37"/>
        <v>88</v>
      </c>
      <c r="I779" s="64">
        <f>SUMIFS(MasterSheet!K:K, MasterSheet!B:B, A779, MasterSheet!D:D, B779, MasterSheet!G:G, C779)</f>
        <v>0</v>
      </c>
      <c r="J779" s="64">
        <f t="shared" si="38"/>
        <v>0</v>
      </c>
      <c r="K779" s="6" t="str">
        <f>VLOOKUP(C779,MasterSheet!G:T,14,)</f>
        <v>Dharmacon</v>
      </c>
      <c r="L779" s="6" t="str">
        <f>VLOOKUP(K779,Sheet1!A:C,3,)</f>
        <v>DOLLAR</v>
      </c>
      <c r="M779" s="6" t="str" cm="1">
        <f t="array" ref="M779">_xlfn.TEXTJOIN(", ", TRUE,
   _xlfn._xlws.FILTER(MasterSheet!O:O,
      (MasterSheet!B:B=A779) *
      (MasterSheet!D:D=B779) *
      (MasterSheet!G:G=C779) *
      (MasterSheet!J:J&gt;0)
   )
)</f>
        <v>NCCS</v>
      </c>
      <c r="N779" s="6"/>
    </row>
    <row r="780" spans="1:14" x14ac:dyDescent="0.25">
      <c r="A780" s="6" t="str">
        <v>O062425IN3302513G</v>
      </c>
      <c r="B780" s="7">
        <v>45845</v>
      </c>
      <c r="C780" s="6" t="str">
        <v>RHS4740-EG4851</v>
      </c>
      <c r="D780" s="6">
        <f>_xlfn.XLOOKUP(C780,MasterSheet!G:G,MasterSheet!E:E)</f>
        <v>377</v>
      </c>
      <c r="E780" s="55">
        <f>SUMIFS(MasterSheet!I:I, MasterSheet!B:B, A780, MasterSheet!D:D, B780, MasterSheet!G:G, C780)</f>
        <v>1</v>
      </c>
      <c r="F780" s="55">
        <f t="shared" si="36"/>
        <v>377</v>
      </c>
      <c r="G780" s="62">
        <f>SUMIFS(MasterSheet!J:J, MasterSheet!B:B, A780, MasterSheet!D:D, B780, MasterSheet!G:G, C780)</f>
        <v>1</v>
      </c>
      <c r="H780" s="62">
        <f t="shared" si="37"/>
        <v>377</v>
      </c>
      <c r="I780" s="64">
        <f>SUMIFS(MasterSheet!K:K, MasterSheet!B:B, A780, MasterSheet!D:D, B780, MasterSheet!G:G, C780)</f>
        <v>0</v>
      </c>
      <c r="J780" s="64">
        <f t="shared" si="38"/>
        <v>0</v>
      </c>
      <c r="K780" s="6" t="str">
        <f>VLOOKUP(C780,MasterSheet!G:T,14,)</f>
        <v>Dharmacon</v>
      </c>
      <c r="L780" s="6" t="str">
        <f>VLOOKUP(K780,Sheet1!A:C,3,)</f>
        <v>DOLLAR</v>
      </c>
      <c r="M780" s="6" t="str" cm="1">
        <f t="array" ref="M780">_xlfn.TEXTJOIN(", ", TRUE,
   _xlfn._xlws.FILTER(MasterSheet!O:O,
      (MasterSheet!B:B=A780) *
      (MasterSheet!D:D=B780) *
      (MasterSheet!G:G=C780) *
      (MasterSheet!J:J&gt;0)
   )
)</f>
        <v>BARC</v>
      </c>
      <c r="N780" s="6"/>
    </row>
    <row r="781" spans="1:14" x14ac:dyDescent="0.25">
      <c r="A781" s="6" t="str">
        <v>O062425IN3302513G</v>
      </c>
      <c r="B781" s="7">
        <v>45845</v>
      </c>
      <c r="C781" s="6" t="str">
        <v>RHS4740-EG4853</v>
      </c>
      <c r="D781" s="6">
        <f>_xlfn.XLOOKUP(C781,MasterSheet!G:G,MasterSheet!E:E)</f>
        <v>377</v>
      </c>
      <c r="E781" s="55">
        <f>SUMIFS(MasterSheet!I:I, MasterSheet!B:B, A781, MasterSheet!D:D, B781, MasterSheet!G:G, C781)</f>
        <v>1</v>
      </c>
      <c r="F781" s="55">
        <f t="shared" si="36"/>
        <v>377</v>
      </c>
      <c r="G781" s="62">
        <f>SUMIFS(MasterSheet!J:J, MasterSheet!B:B, A781, MasterSheet!D:D, B781, MasterSheet!G:G, C781)</f>
        <v>1</v>
      </c>
      <c r="H781" s="62">
        <f t="shared" si="37"/>
        <v>377</v>
      </c>
      <c r="I781" s="64">
        <f>SUMIFS(MasterSheet!K:K, MasterSheet!B:B, A781, MasterSheet!D:D, B781, MasterSheet!G:G, C781)</f>
        <v>0</v>
      </c>
      <c r="J781" s="64">
        <f t="shared" si="38"/>
        <v>0</v>
      </c>
      <c r="K781" s="6" t="str">
        <f>VLOOKUP(C781,MasterSheet!G:T,14,)</f>
        <v>Dharmacon</v>
      </c>
      <c r="L781" s="6" t="str">
        <f>VLOOKUP(K781,Sheet1!A:C,3,)</f>
        <v>DOLLAR</v>
      </c>
      <c r="M781" s="6" t="str" cm="1">
        <f t="array" ref="M781">_xlfn.TEXTJOIN(", ", TRUE,
   _xlfn._xlws.FILTER(MasterSheet!O:O,
      (MasterSheet!B:B=A781) *
      (MasterSheet!D:D=B781) *
      (MasterSheet!G:G=C781) *
      (MasterSheet!J:J&gt;0)
   )
)</f>
        <v>BARC</v>
      </c>
      <c r="N781" s="6"/>
    </row>
    <row r="782" spans="1:14" x14ac:dyDescent="0.25">
      <c r="A782" s="6" t="str">
        <v>O062425IN3302513G</v>
      </c>
      <c r="B782" s="7">
        <v>45845</v>
      </c>
      <c r="C782" s="6" t="str">
        <v>RHS4740-EG4854</v>
      </c>
      <c r="D782" s="6">
        <f>_xlfn.XLOOKUP(C782,MasterSheet!G:G,MasterSheet!E:E)</f>
        <v>377</v>
      </c>
      <c r="E782" s="55">
        <f>SUMIFS(MasterSheet!I:I, MasterSheet!B:B, A782, MasterSheet!D:D, B782, MasterSheet!G:G, C782)</f>
        <v>1</v>
      </c>
      <c r="F782" s="55">
        <f t="shared" si="36"/>
        <v>377</v>
      </c>
      <c r="G782" s="62">
        <f>SUMIFS(MasterSheet!J:J, MasterSheet!B:B, A782, MasterSheet!D:D, B782, MasterSheet!G:G, C782)</f>
        <v>1</v>
      </c>
      <c r="H782" s="62">
        <f t="shared" si="37"/>
        <v>377</v>
      </c>
      <c r="I782" s="64">
        <f>SUMIFS(MasterSheet!K:K, MasterSheet!B:B, A782, MasterSheet!D:D, B782, MasterSheet!G:G, C782)</f>
        <v>0</v>
      </c>
      <c r="J782" s="64">
        <f t="shared" si="38"/>
        <v>0</v>
      </c>
      <c r="K782" s="6" t="str">
        <f>VLOOKUP(C782,MasterSheet!G:T,14,)</f>
        <v>Dharmacon</v>
      </c>
      <c r="L782" s="6" t="str">
        <f>VLOOKUP(K782,Sheet1!A:C,3,)</f>
        <v>DOLLAR</v>
      </c>
      <c r="M782" s="6" t="str" cm="1">
        <f t="array" ref="M782">_xlfn.TEXTJOIN(", ", TRUE,
   _xlfn._xlws.FILTER(MasterSheet!O:O,
      (MasterSheet!B:B=A782) *
      (MasterSheet!D:D=B782) *
      (MasterSheet!G:G=C782) *
      (MasterSheet!J:J&gt;0)
   )
)</f>
        <v>BARC</v>
      </c>
      <c r="N782" s="6"/>
    </row>
    <row r="783" spans="1:14" x14ac:dyDescent="0.25">
      <c r="A783" s="6" t="str">
        <v>O062425IN3302513G</v>
      </c>
      <c r="B783" s="7">
        <v>45845</v>
      </c>
      <c r="C783" s="6" t="str">
        <v>RHS4740-EG3673</v>
      </c>
      <c r="D783" s="6">
        <f>_xlfn.XLOOKUP(C783,MasterSheet!G:G,MasterSheet!E:E)</f>
        <v>377</v>
      </c>
      <c r="E783" s="55">
        <f>SUMIFS(MasterSheet!I:I, MasterSheet!B:B, A783, MasterSheet!D:D, B783, MasterSheet!G:G, C783)</f>
        <v>1</v>
      </c>
      <c r="F783" s="55">
        <f t="shared" si="36"/>
        <v>377</v>
      </c>
      <c r="G783" s="62">
        <f>SUMIFS(MasterSheet!J:J, MasterSheet!B:B, A783, MasterSheet!D:D, B783, MasterSheet!G:G, C783)</f>
        <v>1</v>
      </c>
      <c r="H783" s="62">
        <f t="shared" si="37"/>
        <v>377</v>
      </c>
      <c r="I783" s="64">
        <f>SUMIFS(MasterSheet!K:K, MasterSheet!B:B, A783, MasterSheet!D:D, B783, MasterSheet!G:G, C783)</f>
        <v>0</v>
      </c>
      <c r="J783" s="64">
        <f t="shared" si="38"/>
        <v>0</v>
      </c>
      <c r="K783" s="6" t="str">
        <f>VLOOKUP(C783,MasterSheet!G:T,14,)</f>
        <v>Dharmacon</v>
      </c>
      <c r="L783" s="6" t="str">
        <f>VLOOKUP(K783,Sheet1!A:C,3,)</f>
        <v>DOLLAR</v>
      </c>
      <c r="M783" s="6" t="str" cm="1">
        <f t="array" ref="M783">_xlfn.TEXTJOIN(", ", TRUE,
   _xlfn._xlws.FILTER(MasterSheet!O:O,
      (MasterSheet!B:B=A783) *
      (MasterSheet!D:D=B783) *
      (MasterSheet!G:G=C783) *
      (MasterSheet!J:J&gt;0)
   )
)</f>
        <v>BARC</v>
      </c>
      <c r="N783" s="6"/>
    </row>
    <row r="784" spans="1:14" x14ac:dyDescent="0.25">
      <c r="A784" s="6" t="str">
        <v>O062425IN3302513G</v>
      </c>
      <c r="B784" s="7">
        <v>45845</v>
      </c>
      <c r="C784" s="6" t="str">
        <v>PMAPUD</v>
      </c>
      <c r="D784" s="6">
        <f>_xlfn.XLOOKUP(C784,MasterSheet!G:G,MasterSheet!E:E)</f>
        <v>0.01</v>
      </c>
      <c r="E784" s="55">
        <f>SUMIFS(MasterSheet!I:I, MasterSheet!B:B, A784, MasterSheet!D:D, B784, MasterSheet!G:G, C784)</f>
        <v>1</v>
      </c>
      <c r="F784" s="55">
        <f t="shared" si="36"/>
        <v>0.01</v>
      </c>
      <c r="G784" s="62">
        <f>SUMIFS(MasterSheet!J:J, MasterSheet!B:B, A784, MasterSheet!D:D, B784, MasterSheet!G:G, C784)</f>
        <v>1</v>
      </c>
      <c r="H784" s="62">
        <f t="shared" si="37"/>
        <v>0.01</v>
      </c>
      <c r="I784" s="64">
        <f>SUMIFS(MasterSheet!K:K, MasterSheet!B:B, A784, MasterSheet!D:D, B784, MasterSheet!G:G, C784)</f>
        <v>0</v>
      </c>
      <c r="J784" s="64">
        <f t="shared" si="38"/>
        <v>0</v>
      </c>
      <c r="K784" s="6" t="str">
        <f>VLOOKUP(C784,MasterSheet!G:T,14,)</f>
        <v>Dharmacon</v>
      </c>
      <c r="L784" s="6" t="str">
        <f>VLOOKUP(K784,Sheet1!A:C,3,)</f>
        <v>DOLLAR</v>
      </c>
      <c r="M784" s="6" t="str" cm="1">
        <f t="array" ref="M784">_xlfn.TEXTJOIN(", ", TRUE,
   _xlfn._xlws.FILTER(MasterSheet!O:O,
      (MasterSheet!B:B=A784) *
      (MasterSheet!D:D=B784) *
      (MasterSheet!G:G=C784) *
      (MasterSheet!J:J&gt;0)
   )
)</f>
        <v>IISER BHOPAL</v>
      </c>
      <c r="N784" s="6"/>
    </row>
    <row r="785" spans="1:14" x14ac:dyDescent="0.25">
      <c r="A785" s="6" t="str">
        <v xml:space="preserve">EED116824  </v>
      </c>
      <c r="B785" s="7">
        <v>45845</v>
      </c>
      <c r="C785" s="6">
        <v>100222</v>
      </c>
      <c r="D785" s="6">
        <f>_xlfn.XLOOKUP(C785,MasterSheet!G:G,MasterSheet!E:E)</f>
        <v>145.19999999999999</v>
      </c>
      <c r="E785" s="55">
        <f>SUMIFS(MasterSheet!I:I, MasterSheet!B:B, A785, MasterSheet!D:D, B785, MasterSheet!G:G, C785)</f>
        <v>1</v>
      </c>
      <c r="F785" s="55">
        <f t="shared" si="36"/>
        <v>145.19999999999999</v>
      </c>
      <c r="G785" s="62">
        <f>SUMIFS(MasterSheet!J:J, MasterSheet!B:B, A785, MasterSheet!D:D, B785, MasterSheet!G:G, C785)</f>
        <v>1</v>
      </c>
      <c r="H785" s="62">
        <f t="shared" si="37"/>
        <v>145.19999999999999</v>
      </c>
      <c r="I785" s="64">
        <f>SUMIFS(MasterSheet!K:K, MasterSheet!B:B, A785, MasterSheet!D:D, B785, MasterSheet!G:G, C785)</f>
        <v>0</v>
      </c>
      <c r="J785" s="64">
        <f t="shared" si="38"/>
        <v>0</v>
      </c>
      <c r="K785" s="6" t="str">
        <f>VLOOKUP(C785,MasterSheet!G:T,14,)</f>
        <v>BioLegend</v>
      </c>
      <c r="L785" s="6" t="str">
        <f>VLOOKUP(K785,Sheet1!A:C,3,)</f>
        <v>DOLLAR</v>
      </c>
      <c r="M785" s="6" t="str" cm="1">
        <f t="array" ref="M785">_xlfn.TEXTJOIN(", ", TRUE,
   _xlfn._xlws.FILTER(MasterSheet!O:O,
      (MasterSheet!B:B=A785) *
      (MasterSheet!D:D=B785) *
      (MasterSheet!G:G=C785) *
      (MasterSheet!J:J&gt;0)
   )
)</f>
        <v>WBSU</v>
      </c>
      <c r="N785" s="6"/>
    </row>
    <row r="786" spans="1:14" x14ac:dyDescent="0.25">
      <c r="A786" s="6" t="str">
        <v xml:space="preserve">EED116824  </v>
      </c>
      <c r="B786" s="7">
        <v>45845</v>
      </c>
      <c r="C786" s="6">
        <v>100305</v>
      </c>
      <c r="D786" s="6">
        <f>_xlfn.XLOOKUP(C786,MasterSheet!G:G,MasterSheet!E:E)</f>
        <v>18</v>
      </c>
      <c r="E786" s="55">
        <f>SUMIFS(MasterSheet!I:I, MasterSheet!B:B, A786, MasterSheet!D:D, B786, MasterSheet!G:G, C786)</f>
        <v>2</v>
      </c>
      <c r="F786" s="55">
        <f t="shared" si="36"/>
        <v>36</v>
      </c>
      <c r="G786" s="62">
        <f>SUMIFS(MasterSheet!J:J, MasterSheet!B:B, A786, MasterSheet!D:D, B786, MasterSheet!G:G, C786)</f>
        <v>2</v>
      </c>
      <c r="H786" s="62">
        <f t="shared" si="37"/>
        <v>36</v>
      </c>
      <c r="I786" s="64">
        <f>SUMIFS(MasterSheet!K:K, MasterSheet!B:B, A786, MasterSheet!D:D, B786, MasterSheet!G:G, C786)</f>
        <v>0</v>
      </c>
      <c r="J786" s="64">
        <f t="shared" si="38"/>
        <v>0</v>
      </c>
      <c r="K786" s="6" t="str">
        <f>VLOOKUP(C786,MasterSheet!G:T,14,)</f>
        <v>BioLegend</v>
      </c>
      <c r="L786" s="6" t="str">
        <f>VLOOKUP(K786,Sheet1!A:C,3,)</f>
        <v>DOLLAR</v>
      </c>
      <c r="M786" s="6" t="str" cm="1">
        <f t="array" ref="M786">_xlfn.TEXTJOIN(", ", TRUE,
   _xlfn._xlws.FILTER(MasterSheet!O:O,
      (MasterSheet!B:B=A786) *
      (MasterSheet!D:D=B786) *
      (MasterSheet!G:G=C786) *
      (MasterSheet!J:J&gt;0)
   )
)</f>
        <v>LABEX, NIMR</v>
      </c>
      <c r="N786" s="6"/>
    </row>
    <row r="787" spans="1:14" x14ac:dyDescent="0.25">
      <c r="A787" s="6" t="str">
        <v xml:space="preserve">EED116824  </v>
      </c>
      <c r="B787" s="7">
        <v>45845</v>
      </c>
      <c r="C787" s="6">
        <v>100312</v>
      </c>
      <c r="D787" s="6">
        <f>_xlfn.XLOOKUP(C787,MasterSheet!G:G,MasterSheet!E:E)</f>
        <v>63</v>
      </c>
      <c r="E787" s="55">
        <f>SUMIFS(MasterSheet!I:I, MasterSheet!B:B, A787, MasterSheet!D:D, B787, MasterSheet!G:G, C787)</f>
        <v>1</v>
      </c>
      <c r="F787" s="55">
        <f t="shared" si="36"/>
        <v>63</v>
      </c>
      <c r="G787" s="62">
        <f>SUMIFS(MasterSheet!J:J, MasterSheet!B:B, A787, MasterSheet!D:D, B787, MasterSheet!G:G, C787)</f>
        <v>1</v>
      </c>
      <c r="H787" s="62">
        <f t="shared" si="37"/>
        <v>63</v>
      </c>
      <c r="I787" s="64">
        <f>SUMIFS(MasterSheet!K:K, MasterSheet!B:B, A787, MasterSheet!D:D, B787, MasterSheet!G:G, C787)</f>
        <v>0</v>
      </c>
      <c r="J787" s="64">
        <f t="shared" si="38"/>
        <v>0</v>
      </c>
      <c r="K787" s="6" t="str">
        <f>VLOOKUP(C787,MasterSheet!G:T,14,)</f>
        <v>BioLegend</v>
      </c>
      <c r="L787" s="6" t="str">
        <f>VLOOKUP(K787,Sheet1!A:C,3,)</f>
        <v>DOLLAR</v>
      </c>
      <c r="M787" s="6" t="str" cm="1">
        <f t="array" ref="M787">_xlfn.TEXTJOIN(", ", TRUE,
   _xlfn._xlws.FILTER(MasterSheet!O:O,
      (MasterSheet!B:B=A787) *
      (MasterSheet!D:D=B787) *
      (MasterSheet!G:G=C787) *
      (MasterSheet!J:J&gt;0)
   )
)</f>
        <v>NIMR</v>
      </c>
      <c r="N787" s="6"/>
    </row>
    <row r="788" spans="1:14" x14ac:dyDescent="0.25">
      <c r="A788" s="6" t="str">
        <v xml:space="preserve">EED116824  </v>
      </c>
      <c r="B788" s="7">
        <v>45845</v>
      </c>
      <c r="C788" s="6">
        <v>100432</v>
      </c>
      <c r="D788" s="6">
        <f>_xlfn.XLOOKUP(C788,MasterSheet!G:G,MasterSheet!E:E)</f>
        <v>172.8</v>
      </c>
      <c r="E788" s="55">
        <f>SUMIFS(MasterSheet!I:I, MasterSheet!B:B, A788, MasterSheet!D:D, B788, MasterSheet!G:G, C788)</f>
        <v>2</v>
      </c>
      <c r="F788" s="55">
        <f t="shared" si="36"/>
        <v>345.6</v>
      </c>
      <c r="G788" s="62">
        <f>SUMIFS(MasterSheet!J:J, MasterSheet!B:B, A788, MasterSheet!D:D, B788, MasterSheet!G:G, C788)</f>
        <v>2</v>
      </c>
      <c r="H788" s="62">
        <f t="shared" si="37"/>
        <v>345.6</v>
      </c>
      <c r="I788" s="64">
        <f>SUMIFS(MasterSheet!K:K, MasterSheet!B:B, A788, MasterSheet!D:D, B788, MasterSheet!G:G, C788)</f>
        <v>0</v>
      </c>
      <c r="J788" s="64">
        <f t="shared" si="38"/>
        <v>0</v>
      </c>
      <c r="K788" s="6" t="str">
        <f>VLOOKUP(C788,MasterSheet!G:T,14,)</f>
        <v>BioLegend</v>
      </c>
      <c r="L788" s="6" t="str">
        <f>VLOOKUP(K788,Sheet1!A:C,3,)</f>
        <v>DOLLAR</v>
      </c>
      <c r="M788" s="6" t="str" cm="1">
        <f t="array" ref="M788">_xlfn.TEXTJOIN(", ", TRUE,
   _xlfn._xlws.FILTER(MasterSheet!O:O,
      (MasterSheet!B:B=A788) *
      (MasterSheet!D:D=B788) *
      (MasterSheet!G:G=C788) *
      (MasterSheet!J:J&gt;0)
   )
)</f>
        <v>ILS, NIMR</v>
      </c>
      <c r="N788" s="6"/>
    </row>
    <row r="789" spans="1:14" x14ac:dyDescent="0.25">
      <c r="A789" s="6" t="str">
        <v xml:space="preserve">EED116824  </v>
      </c>
      <c r="B789" s="7">
        <v>45845</v>
      </c>
      <c r="C789" s="6">
        <v>100706</v>
      </c>
      <c r="D789" s="6">
        <f>_xlfn.XLOOKUP(C789,MasterSheet!G:G,MasterSheet!E:E)</f>
        <v>69.3</v>
      </c>
      <c r="E789" s="55">
        <f>SUMIFS(MasterSheet!I:I, MasterSheet!B:B, A789, MasterSheet!D:D, B789, MasterSheet!G:G, C789)</f>
        <v>1</v>
      </c>
      <c r="F789" s="55">
        <f t="shared" si="36"/>
        <v>69.3</v>
      </c>
      <c r="G789" s="62">
        <f>SUMIFS(MasterSheet!J:J, MasterSheet!B:B, A789, MasterSheet!D:D, B789, MasterSheet!G:G, C789)</f>
        <v>1</v>
      </c>
      <c r="H789" s="62">
        <f t="shared" si="37"/>
        <v>69.3</v>
      </c>
      <c r="I789" s="64">
        <f>SUMIFS(MasterSheet!K:K, MasterSheet!B:B, A789, MasterSheet!D:D, B789, MasterSheet!G:G, C789)</f>
        <v>0</v>
      </c>
      <c r="J789" s="64">
        <f t="shared" si="38"/>
        <v>0</v>
      </c>
      <c r="K789" s="6" t="str">
        <f>VLOOKUP(C789,MasterSheet!G:T,14,)</f>
        <v>BioLegend</v>
      </c>
      <c r="L789" s="6" t="str">
        <f>VLOOKUP(K789,Sheet1!A:C,3,)</f>
        <v>DOLLAR</v>
      </c>
      <c r="M789" s="6" t="str" cm="1">
        <f t="array" ref="M789">_xlfn.TEXTJOIN(", ", TRUE,
   _xlfn._xlws.FILTER(MasterSheet!O:O,
      (MasterSheet!B:B=A789) *
      (MasterSheet!D:D=B789) *
      (MasterSheet!G:G=C789) *
      (MasterSheet!J:J&gt;0)
   )
)</f>
        <v>WBSU</v>
      </c>
      <c r="N789" s="6"/>
    </row>
    <row r="790" spans="1:14" x14ac:dyDescent="0.25">
      <c r="A790" s="6" t="str">
        <v xml:space="preserve">EED116824  </v>
      </c>
      <c r="B790" s="7">
        <v>45845</v>
      </c>
      <c r="C790" s="6">
        <v>101207</v>
      </c>
      <c r="D790" s="6">
        <f>_xlfn.XLOOKUP(C790,MasterSheet!G:G,MasterSheet!E:E)</f>
        <v>39.200000000000003</v>
      </c>
      <c r="E790" s="55">
        <f>SUMIFS(MasterSheet!I:I, MasterSheet!B:B, A790, MasterSheet!D:D, B790, MasterSheet!G:G, C790)</f>
        <v>1</v>
      </c>
      <c r="F790" s="55">
        <f t="shared" si="36"/>
        <v>39.200000000000003</v>
      </c>
      <c r="G790" s="62">
        <f>SUMIFS(MasterSheet!J:J, MasterSheet!B:B, A790, MasterSheet!D:D, B790, MasterSheet!G:G, C790)</f>
        <v>1</v>
      </c>
      <c r="H790" s="62">
        <f t="shared" si="37"/>
        <v>39.200000000000003</v>
      </c>
      <c r="I790" s="64">
        <f>SUMIFS(MasterSheet!K:K, MasterSheet!B:B, A790, MasterSheet!D:D, B790, MasterSheet!G:G, C790)</f>
        <v>0</v>
      </c>
      <c r="J790" s="64">
        <f t="shared" si="38"/>
        <v>0</v>
      </c>
      <c r="K790" s="6" t="str">
        <f>VLOOKUP(C790,MasterSheet!G:T,14,)</f>
        <v>BioLegend</v>
      </c>
      <c r="L790" s="6" t="str">
        <f>VLOOKUP(K790,Sheet1!A:C,3,)</f>
        <v>DOLLAR</v>
      </c>
      <c r="M790" s="6" t="str" cm="1">
        <f t="array" ref="M790">_xlfn.TEXTJOIN(", ", TRUE,
   _xlfn._xlws.FILTER(MasterSheet!O:O,
      (MasterSheet!B:B=A790) *
      (MasterSheet!D:D=B790) *
      (MasterSheet!G:G=C790) *
      (MasterSheet!J:J&gt;0)
   )
)</f>
        <v>WBSU</v>
      </c>
      <c r="N790" s="6"/>
    </row>
    <row r="791" spans="1:14" x14ac:dyDescent="0.25">
      <c r="A791" s="6" t="str">
        <v xml:space="preserve">EED116824  </v>
      </c>
      <c r="B791" s="7">
        <v>45845</v>
      </c>
      <c r="C791" s="6">
        <v>104419</v>
      </c>
      <c r="D791" s="6">
        <f>_xlfn.XLOOKUP(C791,MasterSheet!G:G,MasterSheet!E:E)</f>
        <v>60.6</v>
      </c>
      <c r="E791" s="55">
        <f>SUMIFS(MasterSheet!I:I, MasterSheet!B:B, A791, MasterSheet!D:D, B791, MasterSheet!G:G, C791)</f>
        <v>1</v>
      </c>
      <c r="F791" s="55">
        <f t="shared" si="36"/>
        <v>60.6</v>
      </c>
      <c r="G791" s="62">
        <f>SUMIFS(MasterSheet!J:J, MasterSheet!B:B, A791, MasterSheet!D:D, B791, MasterSheet!G:G, C791)</f>
        <v>1</v>
      </c>
      <c r="H791" s="62">
        <f t="shared" si="37"/>
        <v>60.6</v>
      </c>
      <c r="I791" s="64">
        <f>SUMIFS(MasterSheet!K:K, MasterSheet!B:B, A791, MasterSheet!D:D, B791, MasterSheet!G:G, C791)</f>
        <v>0</v>
      </c>
      <c r="J791" s="64">
        <f t="shared" si="38"/>
        <v>0</v>
      </c>
      <c r="K791" s="6" t="str">
        <f>VLOOKUP(C791,MasterSheet!G:T,14,)</f>
        <v>BioLegend</v>
      </c>
      <c r="L791" s="6" t="str">
        <f>VLOOKUP(K791,Sheet1!A:C,3,)</f>
        <v>DOLLAR</v>
      </c>
      <c r="M791" s="6" t="str" cm="1">
        <f t="array" ref="M791">_xlfn.TEXTJOIN(", ", TRUE,
   _xlfn._xlws.FILTER(MasterSheet!O:O,
      (MasterSheet!B:B=A791) *
      (MasterSheet!D:D=B791) *
      (MasterSheet!G:G=C791) *
      (MasterSheet!J:J&gt;0)
   )
)</f>
        <v>Aurigine Service</v>
      </c>
      <c r="N791" s="6"/>
    </row>
    <row r="792" spans="1:14" x14ac:dyDescent="0.25">
      <c r="A792" s="6" t="str">
        <v xml:space="preserve">EED116824  </v>
      </c>
      <c r="B792" s="7">
        <v>45845</v>
      </c>
      <c r="C792" s="6">
        <v>116101</v>
      </c>
      <c r="D792" s="6">
        <f>_xlfn.XLOOKUP(C792,MasterSheet!G:G,MasterSheet!E:E)</f>
        <v>32.4</v>
      </c>
      <c r="E792" s="55">
        <f>SUMIFS(MasterSheet!I:I, MasterSheet!B:B, A792, MasterSheet!D:D, B792, MasterSheet!G:G, C792)</f>
        <v>1</v>
      </c>
      <c r="F792" s="55">
        <f t="shared" si="36"/>
        <v>32.4</v>
      </c>
      <c r="G792" s="62">
        <f>SUMIFS(MasterSheet!J:J, MasterSheet!B:B, A792, MasterSheet!D:D, B792, MasterSheet!G:G, C792)</f>
        <v>1</v>
      </c>
      <c r="H792" s="62">
        <f t="shared" si="37"/>
        <v>32.4</v>
      </c>
      <c r="I792" s="64">
        <f>SUMIFS(MasterSheet!K:K, MasterSheet!B:B, A792, MasterSheet!D:D, B792, MasterSheet!G:G, C792)</f>
        <v>0</v>
      </c>
      <c r="J792" s="64">
        <f t="shared" si="38"/>
        <v>0</v>
      </c>
      <c r="K792" s="6" t="str">
        <f>VLOOKUP(C792,MasterSheet!G:T,14,)</f>
        <v>BioLegend</v>
      </c>
      <c r="L792" s="6" t="str">
        <f>VLOOKUP(K792,Sheet1!A:C,3,)</f>
        <v>DOLLAR</v>
      </c>
      <c r="M792" s="6" t="str" cm="1">
        <f t="array" ref="M792">_xlfn.TEXTJOIN(", ", TRUE,
   _xlfn._xlws.FILTER(MasterSheet!O:O,
      (MasterSheet!B:B=A792) *
      (MasterSheet!D:D=B792) *
      (MasterSheet!G:G=C792) *
      (MasterSheet!J:J&gt;0)
   )
)</f>
        <v>NIMR</v>
      </c>
      <c r="N792" s="6"/>
    </row>
    <row r="793" spans="1:14" x14ac:dyDescent="0.25">
      <c r="A793" s="6" t="str">
        <v xml:space="preserve">EED116824  </v>
      </c>
      <c r="B793" s="7">
        <v>45845</v>
      </c>
      <c r="C793" s="6">
        <v>117323</v>
      </c>
      <c r="D793" s="6">
        <f>_xlfn.XLOOKUP(C793,MasterSheet!G:G,MasterSheet!E:E)</f>
        <v>56.4</v>
      </c>
      <c r="E793" s="55">
        <f>SUMIFS(MasterSheet!I:I, MasterSheet!B:B, A793, MasterSheet!D:D, B793, MasterSheet!G:G, C793)</f>
        <v>1</v>
      </c>
      <c r="F793" s="55">
        <f t="shared" si="36"/>
        <v>56.4</v>
      </c>
      <c r="G793" s="62">
        <f>SUMIFS(MasterSheet!J:J, MasterSheet!B:B, A793, MasterSheet!D:D, B793, MasterSheet!G:G, C793)</f>
        <v>1</v>
      </c>
      <c r="H793" s="62">
        <f t="shared" si="37"/>
        <v>56.4</v>
      </c>
      <c r="I793" s="64">
        <f>SUMIFS(MasterSheet!K:K, MasterSheet!B:B, A793, MasterSheet!D:D, B793, MasterSheet!G:G, C793)</f>
        <v>0</v>
      </c>
      <c r="J793" s="64">
        <f t="shared" si="38"/>
        <v>0</v>
      </c>
      <c r="K793" s="6" t="str">
        <f>VLOOKUP(C793,MasterSheet!G:T,14,)</f>
        <v>BioLegend</v>
      </c>
      <c r="L793" s="6" t="str">
        <f>VLOOKUP(K793,Sheet1!A:C,3,)</f>
        <v>DOLLAR</v>
      </c>
      <c r="M793" s="6" t="str" cm="1">
        <f t="array" ref="M793">_xlfn.TEXTJOIN(", ", TRUE,
   _xlfn._xlws.FILTER(MasterSheet!O:O,
      (MasterSheet!B:B=A793) *
      (MasterSheet!D:D=B793) *
      (MasterSheet!G:G=C793) *
      (MasterSheet!J:J&gt;0)
   )
)</f>
        <v>WBSU</v>
      </c>
      <c r="N793" s="6"/>
    </row>
    <row r="794" spans="1:14" x14ac:dyDescent="0.25">
      <c r="A794" s="6" t="str">
        <v xml:space="preserve">EED116824  </v>
      </c>
      <c r="B794" s="7">
        <v>45845</v>
      </c>
      <c r="C794" s="6">
        <v>125611</v>
      </c>
      <c r="D794" s="6">
        <f>_xlfn.XLOOKUP(C794,MasterSheet!G:G,MasterSheet!E:E)</f>
        <v>88.2</v>
      </c>
      <c r="E794" s="55">
        <f>SUMIFS(MasterSheet!I:I, MasterSheet!B:B, A794, MasterSheet!D:D, B794, MasterSheet!G:G, C794)</f>
        <v>1</v>
      </c>
      <c r="F794" s="55">
        <f t="shared" si="36"/>
        <v>88.2</v>
      </c>
      <c r="G794" s="62">
        <f>SUMIFS(MasterSheet!J:J, MasterSheet!B:B, A794, MasterSheet!D:D, B794, MasterSheet!G:G, C794)</f>
        <v>1</v>
      </c>
      <c r="H794" s="62">
        <f t="shared" si="37"/>
        <v>88.2</v>
      </c>
      <c r="I794" s="64">
        <f>SUMIFS(MasterSheet!K:K, MasterSheet!B:B, A794, MasterSheet!D:D, B794, MasterSheet!G:G, C794)</f>
        <v>0</v>
      </c>
      <c r="J794" s="64">
        <f t="shared" si="38"/>
        <v>0</v>
      </c>
      <c r="K794" s="6" t="str">
        <f>VLOOKUP(C794,MasterSheet!G:T,14,)</f>
        <v>BioLegend</v>
      </c>
      <c r="L794" s="6" t="str">
        <f>VLOOKUP(K794,Sheet1!A:C,3,)</f>
        <v>DOLLAR</v>
      </c>
      <c r="M794" s="6" t="str" cm="1">
        <f t="array" ref="M794">_xlfn.TEXTJOIN(", ", TRUE,
   _xlfn._xlws.FILTER(MasterSheet!O:O,
      (MasterSheet!B:B=A794) *
      (MasterSheet!D:D=B794) *
      (MasterSheet!G:G=C794) *
      (MasterSheet!J:J&gt;0)
   )
)</f>
        <v>NIMR</v>
      </c>
      <c r="N794" s="6"/>
    </row>
    <row r="795" spans="1:14" x14ac:dyDescent="0.25">
      <c r="A795" s="6" t="str">
        <v xml:space="preserve">EED116824  </v>
      </c>
      <c r="B795" s="7">
        <v>45845</v>
      </c>
      <c r="C795" s="6">
        <v>127617</v>
      </c>
      <c r="D795" s="6">
        <f>_xlfn.XLOOKUP(C795,MasterSheet!G:G,MasterSheet!E:E)</f>
        <v>59.4</v>
      </c>
      <c r="E795" s="55">
        <f>SUMIFS(MasterSheet!I:I, MasterSheet!B:B, A795, MasterSheet!D:D, B795, MasterSheet!G:G, C795)</f>
        <v>1</v>
      </c>
      <c r="F795" s="55">
        <f t="shared" si="36"/>
        <v>59.4</v>
      </c>
      <c r="G795" s="62">
        <f>SUMIFS(MasterSheet!J:J, MasterSheet!B:B, A795, MasterSheet!D:D, B795, MasterSheet!G:G, C795)</f>
        <v>1</v>
      </c>
      <c r="H795" s="62">
        <f t="shared" si="37"/>
        <v>59.4</v>
      </c>
      <c r="I795" s="64">
        <f>SUMIFS(MasterSheet!K:K, MasterSheet!B:B, A795, MasterSheet!D:D, B795, MasterSheet!G:G, C795)</f>
        <v>0</v>
      </c>
      <c r="J795" s="64">
        <f t="shared" si="38"/>
        <v>0</v>
      </c>
      <c r="K795" s="6" t="str">
        <f>VLOOKUP(C795,MasterSheet!G:T,14,)</f>
        <v>BioLegend</v>
      </c>
      <c r="L795" s="6" t="str">
        <f>VLOOKUP(K795,Sheet1!A:C,3,)</f>
        <v>DOLLAR</v>
      </c>
      <c r="M795" s="6" t="str" cm="1">
        <f t="array" ref="M795">_xlfn.TEXTJOIN(", ", TRUE,
   _xlfn._xlws.FILTER(MasterSheet!O:O,
      (MasterSheet!B:B=A795) *
      (MasterSheet!D:D=B795) *
      (MasterSheet!G:G=C795) *
      (MasterSheet!J:J&gt;0)
   )
)</f>
        <v>WBSU</v>
      </c>
      <c r="N795" s="6"/>
    </row>
    <row r="796" spans="1:14" x14ac:dyDescent="0.25">
      <c r="A796" s="6" t="str">
        <v xml:space="preserve">EED116824  </v>
      </c>
      <c r="B796" s="7">
        <v>45845</v>
      </c>
      <c r="C796" s="6">
        <v>128012</v>
      </c>
      <c r="D796" s="6">
        <f>_xlfn.XLOOKUP(C796,MasterSheet!G:G,MasterSheet!E:E)</f>
        <v>201</v>
      </c>
      <c r="E796" s="55">
        <f>SUMIFS(MasterSheet!I:I, MasterSheet!B:B, A796, MasterSheet!D:D, B796, MasterSheet!G:G, C796)</f>
        <v>1</v>
      </c>
      <c r="F796" s="55">
        <f t="shared" si="36"/>
        <v>201</v>
      </c>
      <c r="G796" s="62">
        <f>SUMIFS(MasterSheet!J:J, MasterSheet!B:B, A796, MasterSheet!D:D, B796, MasterSheet!G:G, C796)</f>
        <v>1</v>
      </c>
      <c r="H796" s="62">
        <f t="shared" si="37"/>
        <v>201</v>
      </c>
      <c r="I796" s="64">
        <f>SUMIFS(MasterSheet!K:K, MasterSheet!B:B, A796, MasterSheet!D:D, B796, MasterSheet!G:G, C796)</f>
        <v>0</v>
      </c>
      <c r="J796" s="64">
        <f t="shared" si="38"/>
        <v>0</v>
      </c>
      <c r="K796" s="6" t="str">
        <f>VLOOKUP(C796,MasterSheet!G:T,14,)</f>
        <v>BioLegend</v>
      </c>
      <c r="L796" s="6" t="str">
        <f>VLOOKUP(K796,Sheet1!A:C,3,)</f>
        <v>DOLLAR</v>
      </c>
      <c r="M796" s="6" t="str" cm="1">
        <f t="array" ref="M796">_xlfn.TEXTJOIN(", ", TRUE,
   _xlfn._xlws.FILTER(MasterSheet!O:O,
      (MasterSheet!B:B=A796) *
      (MasterSheet!D:D=B796) *
      (MasterSheet!G:G=C796) *
      (MasterSheet!J:J&gt;0)
   )
)</f>
        <v>WBSU</v>
      </c>
      <c r="N796" s="6"/>
    </row>
    <row r="797" spans="1:14" x14ac:dyDescent="0.25">
      <c r="A797" s="6" t="str">
        <v xml:space="preserve">EED116824  </v>
      </c>
      <c r="B797" s="7">
        <v>45845</v>
      </c>
      <c r="C797" s="6">
        <v>129817</v>
      </c>
      <c r="D797" s="6">
        <f>_xlfn.XLOOKUP(C797,MasterSheet!G:G,MasterSheet!E:E)</f>
        <v>161.25</v>
      </c>
      <c r="E797" s="55">
        <f>SUMIFS(MasterSheet!I:I, MasterSheet!B:B, A797, MasterSheet!D:D, B797, MasterSheet!G:G, C797)</f>
        <v>1</v>
      </c>
      <c r="F797" s="55">
        <f t="shared" si="36"/>
        <v>161.25</v>
      </c>
      <c r="G797" s="62">
        <f>SUMIFS(MasterSheet!J:J, MasterSheet!B:B, A797, MasterSheet!D:D, B797, MasterSheet!G:G, C797)</f>
        <v>1</v>
      </c>
      <c r="H797" s="62">
        <f t="shared" si="37"/>
        <v>161.25</v>
      </c>
      <c r="I797" s="64">
        <f>SUMIFS(MasterSheet!K:K, MasterSheet!B:B, A797, MasterSheet!D:D, B797, MasterSheet!G:G, C797)</f>
        <v>0</v>
      </c>
      <c r="J797" s="64">
        <f t="shared" si="38"/>
        <v>0</v>
      </c>
      <c r="K797" s="6" t="str">
        <f>VLOOKUP(C797,MasterSheet!G:T,14,)</f>
        <v>BioLegend</v>
      </c>
      <c r="L797" s="6" t="str">
        <f>VLOOKUP(K797,Sheet1!A:C,3,)</f>
        <v>DOLLAR</v>
      </c>
      <c r="M797" s="6" t="str" cm="1">
        <f t="array" ref="M797">_xlfn.TEXTJOIN(", ", TRUE,
   _xlfn._xlws.FILTER(MasterSheet!O:O,
      (MasterSheet!B:B=A797) *
      (MasterSheet!D:D=B797) *
      (MasterSheet!G:G=C797) *
      (MasterSheet!J:J&gt;0)
   )
)</f>
        <v>LABEX</v>
      </c>
      <c r="N797" s="6"/>
    </row>
    <row r="798" spans="1:14" x14ac:dyDescent="0.25">
      <c r="A798" s="6" t="str">
        <v xml:space="preserve">EED116824  </v>
      </c>
      <c r="B798" s="7">
        <v>45845</v>
      </c>
      <c r="C798" s="6">
        <v>300005</v>
      </c>
      <c r="D798" s="6">
        <f>_xlfn.XLOOKUP(C798,MasterSheet!G:G,MasterSheet!E:E)</f>
        <v>89.4</v>
      </c>
      <c r="E798" s="55">
        <f>SUMIFS(MasterSheet!I:I, MasterSheet!B:B, A798, MasterSheet!D:D, B798, MasterSheet!G:G, C798)</f>
        <v>1</v>
      </c>
      <c r="F798" s="55">
        <f t="shared" si="36"/>
        <v>89.4</v>
      </c>
      <c r="G798" s="62">
        <f>SUMIFS(MasterSheet!J:J, MasterSheet!B:B, A798, MasterSheet!D:D, B798, MasterSheet!G:G, C798)</f>
        <v>1</v>
      </c>
      <c r="H798" s="62">
        <f t="shared" si="37"/>
        <v>89.4</v>
      </c>
      <c r="I798" s="64">
        <f>SUMIFS(MasterSheet!K:K, MasterSheet!B:B, A798, MasterSheet!D:D, B798, MasterSheet!G:G, C798)</f>
        <v>0</v>
      </c>
      <c r="J798" s="64">
        <f t="shared" si="38"/>
        <v>0</v>
      </c>
      <c r="K798" s="6" t="str">
        <f>VLOOKUP(C798,MasterSheet!G:T,14,)</f>
        <v>BioLegend</v>
      </c>
      <c r="L798" s="6" t="str">
        <f>VLOOKUP(K798,Sheet1!A:C,3,)</f>
        <v>DOLLAR</v>
      </c>
      <c r="M798" s="6" t="str" cm="1">
        <f t="array" ref="M798">_xlfn.TEXTJOIN(", ", TRUE,
   _xlfn._xlws.FILTER(MasterSheet!O:O,
      (MasterSheet!B:B=A798) *
      (MasterSheet!D:D=B798) *
      (MasterSheet!G:G=C798) *
      (MasterSheet!J:J&gt;0)
   )
)</f>
        <v>IPGMER</v>
      </c>
      <c r="N798" s="6"/>
    </row>
    <row r="799" spans="1:14" x14ac:dyDescent="0.25">
      <c r="A799" s="6" t="str">
        <v xml:space="preserve">EED116824  </v>
      </c>
      <c r="B799" s="7">
        <v>45845</v>
      </c>
      <c r="C799" s="6">
        <v>300332</v>
      </c>
      <c r="D799" s="6">
        <f>_xlfn.XLOOKUP(C799,MasterSheet!G:G,MasterSheet!E:E)</f>
        <v>237.6</v>
      </c>
      <c r="E799" s="55">
        <f>SUMIFS(MasterSheet!I:I, MasterSheet!B:B, A799, MasterSheet!D:D, B799, MasterSheet!G:G, C799)</f>
        <v>2</v>
      </c>
      <c r="F799" s="55">
        <f t="shared" si="36"/>
        <v>475.2</v>
      </c>
      <c r="G799" s="62">
        <f>SUMIFS(MasterSheet!J:J, MasterSheet!B:B, A799, MasterSheet!D:D, B799, MasterSheet!G:G, C799)</f>
        <v>2</v>
      </c>
      <c r="H799" s="62">
        <f t="shared" si="37"/>
        <v>475.2</v>
      </c>
      <c r="I799" s="64">
        <f>SUMIFS(MasterSheet!K:K, MasterSheet!B:B, A799, MasterSheet!D:D, B799, MasterSheet!G:G, C799)</f>
        <v>0</v>
      </c>
      <c r="J799" s="64">
        <f t="shared" si="38"/>
        <v>0</v>
      </c>
      <c r="K799" s="6" t="str">
        <f>VLOOKUP(C799,MasterSheet!G:T,14,)</f>
        <v>BioLegend</v>
      </c>
      <c r="L799" s="6" t="str">
        <f>VLOOKUP(K799,Sheet1!A:C,3,)</f>
        <v>DOLLAR</v>
      </c>
      <c r="M799" s="6" t="str" cm="1">
        <f t="array" ref="M799">_xlfn.TEXTJOIN(", ", TRUE,
   _xlfn._xlws.FILTER(MasterSheet!O:O,
      (MasterSheet!B:B=A799) *
      (MasterSheet!D:D=B799) *
      (MasterSheet!G:G=C799) *
      (MasterSheet!J:J&gt;0)
   )
)</f>
        <v>IPGMER</v>
      </c>
      <c r="N799" s="6"/>
    </row>
    <row r="800" spans="1:14" x14ac:dyDescent="0.25">
      <c r="A800" s="6" t="str">
        <v xml:space="preserve">EED116824  </v>
      </c>
      <c r="B800" s="7">
        <v>45845</v>
      </c>
      <c r="C800" s="6">
        <v>302820</v>
      </c>
      <c r="D800" s="6">
        <f>_xlfn.XLOOKUP(C800,MasterSheet!G:G,MasterSheet!E:E)</f>
        <v>207</v>
      </c>
      <c r="E800" s="55">
        <f>SUMIFS(MasterSheet!I:I, MasterSheet!B:B, A800, MasterSheet!D:D, B800, MasterSheet!G:G, C800)</f>
        <v>1</v>
      </c>
      <c r="F800" s="55">
        <f t="shared" si="36"/>
        <v>207</v>
      </c>
      <c r="G800" s="62">
        <f>SUMIFS(MasterSheet!J:J, MasterSheet!B:B, A800, MasterSheet!D:D, B800, MasterSheet!G:G, C800)</f>
        <v>1</v>
      </c>
      <c r="H800" s="62">
        <f t="shared" si="37"/>
        <v>207</v>
      </c>
      <c r="I800" s="64">
        <f>SUMIFS(MasterSheet!K:K, MasterSheet!B:B, A800, MasterSheet!D:D, B800, MasterSheet!G:G, C800)</f>
        <v>0</v>
      </c>
      <c r="J800" s="64">
        <f t="shared" si="38"/>
        <v>0</v>
      </c>
      <c r="K800" s="6" t="str">
        <f>VLOOKUP(C800,MasterSheet!G:T,14,)</f>
        <v>BioLegend</v>
      </c>
      <c r="L800" s="6" t="str">
        <f>VLOOKUP(K800,Sheet1!A:C,3,)</f>
        <v>DOLLAR</v>
      </c>
      <c r="M800" s="6" t="str" cm="1">
        <f t="array" ref="M800">_xlfn.TEXTJOIN(", ", TRUE,
   _xlfn._xlws.FILTER(MasterSheet!O:O,
      (MasterSheet!B:B=A800) *
      (MasterSheet!D:D=B800) *
      (MasterSheet!G:G=C800) *
      (MasterSheet!J:J&gt;0)
   )
)</f>
        <v>IPGMER</v>
      </c>
      <c r="N800" s="6"/>
    </row>
    <row r="801" spans="1:14" x14ac:dyDescent="0.25">
      <c r="A801" s="6" t="str">
        <v xml:space="preserve">EED116824  </v>
      </c>
      <c r="B801" s="7">
        <v>45845</v>
      </c>
      <c r="C801" s="6">
        <v>302934</v>
      </c>
      <c r="D801" s="6">
        <f>_xlfn.XLOOKUP(C801,MasterSheet!G:G,MasterSheet!E:E)</f>
        <v>89.4</v>
      </c>
      <c r="E801" s="55">
        <f>SUMIFS(MasterSheet!I:I, MasterSheet!B:B, A801, MasterSheet!D:D, B801, MasterSheet!G:G, C801)</f>
        <v>2</v>
      </c>
      <c r="F801" s="55">
        <f t="shared" si="36"/>
        <v>178.8</v>
      </c>
      <c r="G801" s="62">
        <f>SUMIFS(MasterSheet!J:J, MasterSheet!B:B, A801, MasterSheet!D:D, B801, MasterSheet!G:G, C801)</f>
        <v>2</v>
      </c>
      <c r="H801" s="62">
        <f t="shared" si="37"/>
        <v>178.8</v>
      </c>
      <c r="I801" s="64">
        <f>SUMIFS(MasterSheet!K:K, MasterSheet!B:B, A801, MasterSheet!D:D, B801, MasterSheet!G:G, C801)</f>
        <v>0</v>
      </c>
      <c r="J801" s="64">
        <f t="shared" si="38"/>
        <v>0</v>
      </c>
      <c r="K801" s="6" t="str">
        <f>VLOOKUP(C801,MasterSheet!G:T,14,)</f>
        <v>BioLegend</v>
      </c>
      <c r="L801" s="6" t="str">
        <f>VLOOKUP(K801,Sheet1!A:C,3,)</f>
        <v>DOLLAR</v>
      </c>
      <c r="M801" s="6" t="str" cm="1">
        <f t="array" ref="M801">_xlfn.TEXTJOIN(", ", TRUE,
   _xlfn._xlws.FILTER(MasterSheet!O:O,
      (MasterSheet!B:B=A801) *
      (MasterSheet!D:D=B801) *
      (MasterSheet!G:G=C801) *
      (MasterSheet!J:J&gt;0)
   )
)</f>
        <v>IPGMER</v>
      </c>
      <c r="N801" s="6"/>
    </row>
    <row r="802" spans="1:14" x14ac:dyDescent="0.25">
      <c r="A802" s="6" t="str">
        <v xml:space="preserve">EED116824  </v>
      </c>
      <c r="B802" s="7">
        <v>45845</v>
      </c>
      <c r="C802" s="6">
        <v>304022</v>
      </c>
      <c r="D802" s="6">
        <f>_xlfn.XLOOKUP(C802,MasterSheet!G:G,MasterSheet!E:E)</f>
        <v>159</v>
      </c>
      <c r="E802" s="55">
        <f>SUMIFS(MasterSheet!I:I, MasterSheet!B:B, A802, MasterSheet!D:D, B802, MasterSheet!G:G, C802)</f>
        <v>1</v>
      </c>
      <c r="F802" s="55">
        <f t="shared" si="36"/>
        <v>159</v>
      </c>
      <c r="G802" s="62">
        <f>SUMIFS(MasterSheet!J:J, MasterSheet!B:B, A802, MasterSheet!D:D, B802, MasterSheet!G:G, C802)</f>
        <v>1</v>
      </c>
      <c r="H802" s="62">
        <f t="shared" si="37"/>
        <v>159</v>
      </c>
      <c r="I802" s="64">
        <f>SUMIFS(MasterSheet!K:K, MasterSheet!B:B, A802, MasterSheet!D:D, B802, MasterSheet!G:G, C802)</f>
        <v>0</v>
      </c>
      <c r="J802" s="64">
        <f t="shared" si="38"/>
        <v>0</v>
      </c>
      <c r="K802" s="6" t="str">
        <f>VLOOKUP(C802,MasterSheet!G:T,14,)</f>
        <v>BioLegend</v>
      </c>
      <c r="L802" s="6" t="str">
        <f>VLOOKUP(K802,Sheet1!A:C,3,)</f>
        <v>DOLLAR</v>
      </c>
      <c r="M802" s="6" t="str" cm="1">
        <f t="array" ref="M802">_xlfn.TEXTJOIN(", ", TRUE,
   _xlfn._xlws.FILTER(MasterSheet!O:O,
      (MasterSheet!B:B=A802) *
      (MasterSheet!D:D=B802) *
      (MasterSheet!G:G=C802) *
      (MasterSheet!J:J&gt;0)
   )
)</f>
        <v>WBSU</v>
      </c>
      <c r="N802" s="6"/>
    </row>
    <row r="803" spans="1:14" x14ac:dyDescent="0.25">
      <c r="A803" s="6" t="str">
        <v xml:space="preserve">EED116824  </v>
      </c>
      <c r="B803" s="7">
        <v>45845</v>
      </c>
      <c r="C803" s="6">
        <v>309719</v>
      </c>
      <c r="D803" s="6">
        <f>_xlfn.XLOOKUP(C803,MasterSheet!G:G,MasterSheet!E:E)</f>
        <v>92.4</v>
      </c>
      <c r="E803" s="55">
        <f>SUMIFS(MasterSheet!I:I, MasterSheet!B:B, A803, MasterSheet!D:D, B803, MasterSheet!G:G, C803)</f>
        <v>1</v>
      </c>
      <c r="F803" s="55">
        <f t="shared" si="36"/>
        <v>92.4</v>
      </c>
      <c r="G803" s="62">
        <f>SUMIFS(MasterSheet!J:J, MasterSheet!B:B, A803, MasterSheet!D:D, B803, MasterSheet!G:G, C803)</f>
        <v>1</v>
      </c>
      <c r="H803" s="62">
        <f t="shared" si="37"/>
        <v>92.4</v>
      </c>
      <c r="I803" s="64">
        <f>SUMIFS(MasterSheet!K:K, MasterSheet!B:B, A803, MasterSheet!D:D, B803, MasterSheet!G:G, C803)</f>
        <v>0</v>
      </c>
      <c r="J803" s="64">
        <f t="shared" si="38"/>
        <v>0</v>
      </c>
      <c r="K803" s="6" t="str">
        <f>VLOOKUP(C803,MasterSheet!G:T,14,)</f>
        <v>BioLegend</v>
      </c>
      <c r="L803" s="6" t="str">
        <f>VLOOKUP(K803,Sheet1!A:C,3,)</f>
        <v>DOLLAR</v>
      </c>
      <c r="M803" s="6" t="str" cm="1">
        <f t="array" ref="M803">_xlfn.TEXTJOIN(", ", TRUE,
   _xlfn._xlws.FILTER(MasterSheet!O:O,
      (MasterSheet!B:B=A803) *
      (MasterSheet!D:D=B803) *
      (MasterSheet!G:G=C803) *
      (MasterSheet!J:J&gt;0)
   )
)</f>
        <v>IPGMER</v>
      </c>
      <c r="N803" s="6"/>
    </row>
    <row r="804" spans="1:14" x14ac:dyDescent="0.25">
      <c r="A804" s="6" t="str">
        <v xml:space="preserve">EED116824  </v>
      </c>
      <c r="B804" s="7">
        <v>45845</v>
      </c>
      <c r="C804" s="6">
        <v>311122</v>
      </c>
      <c r="D804" s="6">
        <f>_xlfn.XLOOKUP(C804,MasterSheet!G:G,MasterSheet!E:E)</f>
        <v>285.75</v>
      </c>
      <c r="E804" s="55">
        <f>SUMIFS(MasterSheet!I:I, MasterSheet!B:B, A804, MasterSheet!D:D, B804, MasterSheet!G:G, C804)</f>
        <v>1</v>
      </c>
      <c r="F804" s="55">
        <f t="shared" si="36"/>
        <v>285.75</v>
      </c>
      <c r="G804" s="62">
        <f>SUMIFS(MasterSheet!J:J, MasterSheet!B:B, A804, MasterSheet!D:D, B804, MasterSheet!G:G, C804)</f>
        <v>1</v>
      </c>
      <c r="H804" s="62">
        <f t="shared" si="37"/>
        <v>285.75</v>
      </c>
      <c r="I804" s="64">
        <f>SUMIFS(MasterSheet!K:K, MasterSheet!B:B, A804, MasterSheet!D:D, B804, MasterSheet!G:G, C804)</f>
        <v>0</v>
      </c>
      <c r="J804" s="64">
        <f t="shared" si="38"/>
        <v>0</v>
      </c>
      <c r="K804" s="6" t="str">
        <f>VLOOKUP(C804,MasterSheet!G:T,14,)</f>
        <v>BioLegend</v>
      </c>
      <c r="L804" s="6" t="str">
        <f>VLOOKUP(K804,Sheet1!A:C,3,)</f>
        <v>DOLLAR</v>
      </c>
      <c r="M804" s="6" t="str" cm="1">
        <f t="array" ref="M804">_xlfn.TEXTJOIN(", ", TRUE,
   _xlfn._xlws.FILTER(MasterSheet!O:O,
      (MasterSheet!B:B=A804) *
      (MasterSheet!D:D=B804) *
      (MasterSheet!G:G=C804) *
      (MasterSheet!J:J&gt;0)
   )
)</f>
        <v>IPGMER</v>
      </c>
      <c r="N804" s="6"/>
    </row>
    <row r="805" spans="1:14" x14ac:dyDescent="0.25">
      <c r="A805" s="6" t="str">
        <v xml:space="preserve">EED116824  </v>
      </c>
      <c r="B805" s="7">
        <v>45845</v>
      </c>
      <c r="C805" s="6">
        <v>312815</v>
      </c>
      <c r="D805" s="6">
        <f>_xlfn.XLOOKUP(C805,MasterSheet!G:G,MasterSheet!E:E)</f>
        <v>89.4</v>
      </c>
      <c r="E805" s="55">
        <f>SUMIFS(MasterSheet!I:I, MasterSheet!B:B, A805, MasterSheet!D:D, B805, MasterSheet!G:G, C805)</f>
        <v>1</v>
      </c>
      <c r="F805" s="55">
        <f t="shared" si="36"/>
        <v>89.4</v>
      </c>
      <c r="G805" s="62">
        <f>SUMIFS(MasterSheet!J:J, MasterSheet!B:B, A805, MasterSheet!D:D, B805, MasterSheet!G:G, C805)</f>
        <v>1</v>
      </c>
      <c r="H805" s="62">
        <f t="shared" si="37"/>
        <v>89.4</v>
      </c>
      <c r="I805" s="64">
        <f>SUMIFS(MasterSheet!K:K, MasterSheet!B:B, A805, MasterSheet!D:D, B805, MasterSheet!G:G, C805)</f>
        <v>0</v>
      </c>
      <c r="J805" s="64">
        <f t="shared" si="38"/>
        <v>0</v>
      </c>
      <c r="K805" s="6" t="str">
        <f>VLOOKUP(C805,MasterSheet!G:T,14,)</f>
        <v>BioLegend</v>
      </c>
      <c r="L805" s="6" t="str">
        <f>VLOOKUP(K805,Sheet1!A:C,3,)</f>
        <v>DOLLAR</v>
      </c>
      <c r="M805" s="6" t="str" cm="1">
        <f t="array" ref="M805">_xlfn.TEXTJOIN(", ", TRUE,
   _xlfn._xlws.FILTER(MasterSheet!O:O,
      (MasterSheet!B:B=A805) *
      (MasterSheet!D:D=B805) *
      (MasterSheet!G:G=C805) *
      (MasterSheet!J:J&gt;0)
   )
)</f>
        <v>IPGMER</v>
      </c>
      <c r="N805" s="6"/>
    </row>
    <row r="806" spans="1:14" x14ac:dyDescent="0.25">
      <c r="A806" s="6" t="str">
        <v xml:space="preserve">EED116824  </v>
      </c>
      <c r="B806" s="7">
        <v>45845</v>
      </c>
      <c r="C806" s="6">
        <v>320107</v>
      </c>
      <c r="D806" s="6">
        <f>_xlfn.XLOOKUP(C806,MasterSheet!G:G,MasterSheet!E:E)</f>
        <v>109.8</v>
      </c>
      <c r="E806" s="55">
        <f>SUMIFS(MasterSheet!I:I, MasterSheet!B:B, A806, MasterSheet!D:D, B806, MasterSheet!G:G, C806)</f>
        <v>1</v>
      </c>
      <c r="F806" s="55">
        <f t="shared" si="36"/>
        <v>109.8</v>
      </c>
      <c r="G806" s="62">
        <f>SUMIFS(MasterSheet!J:J, MasterSheet!B:B, A806, MasterSheet!D:D, B806, MasterSheet!G:G, C806)</f>
        <v>1</v>
      </c>
      <c r="H806" s="62">
        <f t="shared" si="37"/>
        <v>109.8</v>
      </c>
      <c r="I806" s="64">
        <f>SUMIFS(MasterSheet!K:K, MasterSheet!B:B, A806, MasterSheet!D:D, B806, MasterSheet!G:G, C806)</f>
        <v>0</v>
      </c>
      <c r="J806" s="64">
        <f t="shared" si="38"/>
        <v>0</v>
      </c>
      <c r="K806" s="6" t="str">
        <f>VLOOKUP(C806,MasterSheet!G:T,14,)</f>
        <v>BioLegend</v>
      </c>
      <c r="L806" s="6" t="str">
        <f>VLOOKUP(K806,Sheet1!A:C,3,)</f>
        <v>DOLLAR</v>
      </c>
      <c r="M806" s="6" t="str" cm="1">
        <f t="array" ref="M806">_xlfn.TEXTJOIN(", ", TRUE,
   _xlfn._xlws.FILTER(MasterSheet!O:O,
      (MasterSheet!B:B=A806) *
      (MasterSheet!D:D=B806) *
      (MasterSheet!G:G=C806) *
      (MasterSheet!J:J&gt;0)
   )
)</f>
        <v>IPGMER</v>
      </c>
      <c r="N806" s="6"/>
    </row>
    <row r="807" spans="1:14" x14ac:dyDescent="0.25">
      <c r="A807" s="6" t="str">
        <v xml:space="preserve">EED116824  </v>
      </c>
      <c r="B807" s="7">
        <v>45845</v>
      </c>
      <c r="C807" s="6">
        <v>323006</v>
      </c>
      <c r="D807" s="6">
        <f>_xlfn.XLOOKUP(C807,MasterSheet!G:G,MasterSheet!E:E)</f>
        <v>154.19999999999999</v>
      </c>
      <c r="E807" s="55">
        <f>SUMIFS(MasterSheet!I:I, MasterSheet!B:B, A807, MasterSheet!D:D, B807, MasterSheet!G:G, C807)</f>
        <v>1</v>
      </c>
      <c r="F807" s="55">
        <f t="shared" si="36"/>
        <v>154.19999999999999</v>
      </c>
      <c r="G807" s="62">
        <f>SUMIFS(MasterSheet!J:J, MasterSheet!B:B, A807, MasterSheet!D:D, B807, MasterSheet!G:G, C807)</f>
        <v>1</v>
      </c>
      <c r="H807" s="62">
        <f t="shared" si="37"/>
        <v>154.19999999999999</v>
      </c>
      <c r="I807" s="64">
        <f>SUMIFS(MasterSheet!K:K, MasterSheet!B:B, A807, MasterSheet!D:D, B807, MasterSheet!G:G, C807)</f>
        <v>0</v>
      </c>
      <c r="J807" s="64">
        <f t="shared" si="38"/>
        <v>0</v>
      </c>
      <c r="K807" s="6" t="str">
        <f>VLOOKUP(C807,MasterSheet!G:T,14,)</f>
        <v>BioLegend</v>
      </c>
      <c r="L807" s="6" t="str">
        <f>VLOOKUP(K807,Sheet1!A:C,3,)</f>
        <v>DOLLAR</v>
      </c>
      <c r="M807" s="6" t="str" cm="1">
        <f t="array" ref="M807">_xlfn.TEXTJOIN(", ", TRUE,
   _xlfn._xlws.FILTER(MasterSheet!O:O,
      (MasterSheet!B:B=A807) *
      (MasterSheet!D:D=B807) *
      (MasterSheet!G:G=C807) *
      (MasterSheet!J:J&gt;0)
   )
)</f>
        <v>IPGMER</v>
      </c>
      <c r="N807" s="6"/>
    </row>
    <row r="808" spans="1:14" x14ac:dyDescent="0.25">
      <c r="A808" s="6" t="str">
        <v xml:space="preserve">EED116824  </v>
      </c>
      <c r="B808" s="7">
        <v>45845</v>
      </c>
      <c r="C808" s="6">
        <v>323028</v>
      </c>
      <c r="D808" s="6">
        <f>_xlfn.XLOOKUP(C808,MasterSheet!G:G,MasterSheet!E:E)</f>
        <v>318</v>
      </c>
      <c r="E808" s="55">
        <f>SUMIFS(MasterSheet!I:I, MasterSheet!B:B, A808, MasterSheet!D:D, B808, MasterSheet!G:G, C808)</f>
        <v>1</v>
      </c>
      <c r="F808" s="55">
        <f t="shared" si="36"/>
        <v>318</v>
      </c>
      <c r="G808" s="62">
        <f>SUMIFS(MasterSheet!J:J, MasterSheet!B:B, A808, MasterSheet!D:D, B808, MasterSheet!G:G, C808)</f>
        <v>1</v>
      </c>
      <c r="H808" s="62">
        <f t="shared" si="37"/>
        <v>318</v>
      </c>
      <c r="I808" s="64">
        <f>SUMIFS(MasterSheet!K:K, MasterSheet!B:B, A808, MasterSheet!D:D, B808, MasterSheet!G:G, C808)</f>
        <v>0</v>
      </c>
      <c r="J808" s="64">
        <f t="shared" si="38"/>
        <v>0</v>
      </c>
      <c r="K808" s="6" t="str">
        <f>VLOOKUP(C808,MasterSheet!G:T,14,)</f>
        <v>BioLegend</v>
      </c>
      <c r="L808" s="6" t="str">
        <f>VLOOKUP(K808,Sheet1!A:C,3,)</f>
        <v>DOLLAR</v>
      </c>
      <c r="M808" s="6" t="str" cm="1">
        <f t="array" ref="M808">_xlfn.TEXTJOIN(", ", TRUE,
   _xlfn._xlws.FILTER(MasterSheet!O:O,
      (MasterSheet!B:B=A808) *
      (MasterSheet!D:D=B808) *
      (MasterSheet!G:G=C808) *
      (MasterSheet!J:J&gt;0)
   )
)</f>
        <v>IPGMER</v>
      </c>
      <c r="N808" s="6"/>
    </row>
    <row r="809" spans="1:14" x14ac:dyDescent="0.25">
      <c r="A809" s="6" t="str">
        <v xml:space="preserve">EED116824  </v>
      </c>
      <c r="B809" s="7">
        <v>45845</v>
      </c>
      <c r="C809" s="6">
        <v>332306</v>
      </c>
      <c r="D809" s="6">
        <f>_xlfn.XLOOKUP(C809,MasterSheet!G:G,MasterSheet!E:E)</f>
        <v>257.39999999999998</v>
      </c>
      <c r="E809" s="55">
        <f>SUMIFS(MasterSheet!I:I, MasterSheet!B:B, A809, MasterSheet!D:D, B809, MasterSheet!G:G, C809)</f>
        <v>2</v>
      </c>
      <c r="F809" s="55">
        <f t="shared" si="36"/>
        <v>514.79999999999995</v>
      </c>
      <c r="G809" s="62">
        <f>SUMIFS(MasterSheet!J:J, MasterSheet!B:B, A809, MasterSheet!D:D, B809, MasterSheet!G:G, C809)</f>
        <v>2</v>
      </c>
      <c r="H809" s="62">
        <f t="shared" si="37"/>
        <v>514.79999999999995</v>
      </c>
      <c r="I809" s="64">
        <f>SUMIFS(MasterSheet!K:K, MasterSheet!B:B, A809, MasterSheet!D:D, B809, MasterSheet!G:G, C809)</f>
        <v>0</v>
      </c>
      <c r="J809" s="64">
        <f t="shared" si="38"/>
        <v>0</v>
      </c>
      <c r="K809" s="6" t="str">
        <f>VLOOKUP(C809,MasterSheet!G:T,14,)</f>
        <v>BioLegend</v>
      </c>
      <c r="L809" s="6" t="str">
        <f>VLOOKUP(K809,Sheet1!A:C,3,)</f>
        <v>DOLLAR</v>
      </c>
      <c r="M809" s="6" t="str" cm="1">
        <f t="array" ref="M809">_xlfn.TEXTJOIN(", ", TRUE,
   _xlfn._xlws.FILTER(MasterSheet!O:O,
      (MasterSheet!B:B=A809) *
      (MasterSheet!D:D=B809) *
      (MasterSheet!G:G=C809) *
      (MasterSheet!J:J&gt;0)
   )
)</f>
        <v>ACTREC</v>
      </c>
      <c r="N809" s="6"/>
    </row>
    <row r="810" spans="1:14" x14ac:dyDescent="0.25">
      <c r="A810" s="6" t="str">
        <v xml:space="preserve">EED116824  </v>
      </c>
      <c r="B810" s="7">
        <v>45845</v>
      </c>
      <c r="C810" s="6">
        <v>344750</v>
      </c>
      <c r="D810" s="6">
        <f>_xlfn.XLOOKUP(C810,MasterSheet!G:G,MasterSheet!E:E)</f>
        <v>137.4</v>
      </c>
      <c r="E810" s="55">
        <f>SUMIFS(MasterSheet!I:I, MasterSheet!B:B, A810, MasterSheet!D:D, B810, MasterSheet!G:G, C810)</f>
        <v>1</v>
      </c>
      <c r="F810" s="55">
        <f t="shared" si="36"/>
        <v>137.4</v>
      </c>
      <c r="G810" s="62">
        <f>SUMIFS(MasterSheet!J:J, MasterSheet!B:B, A810, MasterSheet!D:D, B810, MasterSheet!G:G, C810)</f>
        <v>1</v>
      </c>
      <c r="H810" s="62">
        <f t="shared" si="37"/>
        <v>137.4</v>
      </c>
      <c r="I810" s="64">
        <f>SUMIFS(MasterSheet!K:K, MasterSheet!B:B, A810, MasterSheet!D:D, B810, MasterSheet!G:G, C810)</f>
        <v>0</v>
      </c>
      <c r="J810" s="64">
        <f t="shared" si="38"/>
        <v>0</v>
      </c>
      <c r="K810" s="6" t="str">
        <f>VLOOKUP(C810,MasterSheet!G:T,14,)</f>
        <v>BioLegend</v>
      </c>
      <c r="L810" s="6" t="str">
        <f>VLOOKUP(K810,Sheet1!A:C,3,)</f>
        <v>DOLLAR</v>
      </c>
      <c r="M810" s="6" t="str" cm="1">
        <f t="array" ref="M810">_xlfn.TEXTJOIN(", ", TRUE,
   _xlfn._xlws.FILTER(MasterSheet!O:O,
      (MasterSheet!B:B=A810) *
      (MasterSheet!D:D=B810) *
      (MasterSheet!G:G=C810) *
      (MasterSheet!J:J&gt;0)
   )
)</f>
        <v>WBSU</v>
      </c>
      <c r="N810" s="6"/>
    </row>
    <row r="811" spans="1:14" x14ac:dyDescent="0.25">
      <c r="A811" s="6" t="str">
        <v xml:space="preserve">EED116824  </v>
      </c>
      <c r="B811" s="7">
        <v>45845</v>
      </c>
      <c r="C811" s="6">
        <v>348219</v>
      </c>
      <c r="D811" s="6">
        <f>_xlfn.XLOOKUP(C811,MasterSheet!G:G,MasterSheet!E:E)</f>
        <v>144.75</v>
      </c>
      <c r="E811" s="55">
        <f>SUMIFS(MasterSheet!I:I, MasterSheet!B:B, A811, MasterSheet!D:D, B811, MasterSheet!G:G, C811)</f>
        <v>2</v>
      </c>
      <c r="F811" s="55">
        <f t="shared" si="36"/>
        <v>289.5</v>
      </c>
      <c r="G811" s="62">
        <f>SUMIFS(MasterSheet!J:J, MasterSheet!B:B, A811, MasterSheet!D:D, B811, MasterSheet!G:G, C811)</f>
        <v>2</v>
      </c>
      <c r="H811" s="62">
        <f t="shared" si="37"/>
        <v>289.5</v>
      </c>
      <c r="I811" s="64">
        <f>SUMIFS(MasterSheet!K:K, MasterSheet!B:B, A811, MasterSheet!D:D, B811, MasterSheet!G:G, C811)</f>
        <v>0</v>
      </c>
      <c r="J811" s="64">
        <f t="shared" si="38"/>
        <v>0</v>
      </c>
      <c r="K811" s="6" t="str">
        <f>VLOOKUP(C811,MasterSheet!G:T,14,)</f>
        <v>BioLegend</v>
      </c>
      <c r="L811" s="6" t="str">
        <f>VLOOKUP(K811,Sheet1!A:C,3,)</f>
        <v>DOLLAR</v>
      </c>
      <c r="M811" s="6" t="str" cm="1">
        <f t="array" ref="M811">_xlfn.TEXTJOIN(", ", TRUE,
   _xlfn._xlws.FILTER(MasterSheet!O:O,
      (MasterSheet!B:B=A811) *
      (MasterSheet!D:D=B811) *
      (MasterSheet!G:G=C811) *
      (MasterSheet!J:J&gt;0)
   )
)</f>
        <v>IPGMER</v>
      </c>
      <c r="N811" s="6"/>
    </row>
    <row r="812" spans="1:14" x14ac:dyDescent="0.25">
      <c r="A812" s="6" t="str">
        <v xml:space="preserve">EED116824  </v>
      </c>
      <c r="B812" s="7">
        <v>45845</v>
      </c>
      <c r="C812" s="6">
        <v>356607</v>
      </c>
      <c r="D812" s="6">
        <f>_xlfn.XLOOKUP(C812,MasterSheet!G:G,MasterSheet!E:E)</f>
        <v>88.2</v>
      </c>
      <c r="E812" s="55">
        <f>SUMIFS(MasterSheet!I:I, MasterSheet!B:B, A812, MasterSheet!D:D, B812, MasterSheet!G:G, C812)</f>
        <v>1</v>
      </c>
      <c r="F812" s="55">
        <f t="shared" si="36"/>
        <v>88.2</v>
      </c>
      <c r="G812" s="62">
        <f>SUMIFS(MasterSheet!J:J, MasterSheet!B:B, A812, MasterSheet!D:D, B812, MasterSheet!G:G, C812)</f>
        <v>1</v>
      </c>
      <c r="H812" s="62">
        <f t="shared" si="37"/>
        <v>88.2</v>
      </c>
      <c r="I812" s="64">
        <f>SUMIFS(MasterSheet!K:K, MasterSheet!B:B, A812, MasterSheet!D:D, B812, MasterSheet!G:G, C812)</f>
        <v>0</v>
      </c>
      <c r="J812" s="64">
        <f t="shared" si="38"/>
        <v>0</v>
      </c>
      <c r="K812" s="6" t="str">
        <f>VLOOKUP(C812,MasterSheet!G:T,14,)</f>
        <v>BioLegend</v>
      </c>
      <c r="L812" s="6" t="str">
        <f>VLOOKUP(K812,Sheet1!A:C,3,)</f>
        <v>DOLLAR</v>
      </c>
      <c r="M812" s="6" t="str" cm="1">
        <f t="array" ref="M812">_xlfn.TEXTJOIN(", ", TRUE,
   _xlfn._xlws.FILTER(MasterSheet!O:O,
      (MasterSheet!B:B=A812) *
      (MasterSheet!D:D=B812) *
      (MasterSheet!G:G=C812) *
      (MasterSheet!J:J&gt;0)
   )
)</f>
        <v>IPGMER</v>
      </c>
      <c r="N812" s="6"/>
    </row>
    <row r="813" spans="1:14" x14ac:dyDescent="0.25">
      <c r="A813" s="6" t="str">
        <v xml:space="preserve">EED116824  </v>
      </c>
      <c r="B813" s="7">
        <v>45845</v>
      </c>
      <c r="C813" s="6">
        <v>368504</v>
      </c>
      <c r="D813" s="6">
        <f>_xlfn.XLOOKUP(C813,MasterSheet!G:G,MasterSheet!E:E)</f>
        <v>229.2</v>
      </c>
      <c r="E813" s="55">
        <f>SUMIFS(MasterSheet!I:I, MasterSheet!B:B, A813, MasterSheet!D:D, B813, MasterSheet!G:G, C813)</f>
        <v>1</v>
      </c>
      <c r="F813" s="55">
        <f t="shared" si="36"/>
        <v>229.2</v>
      </c>
      <c r="G813" s="62">
        <f>SUMIFS(MasterSheet!J:J, MasterSheet!B:B, A813, MasterSheet!D:D, B813, MasterSheet!G:G, C813)</f>
        <v>1</v>
      </c>
      <c r="H813" s="62">
        <f t="shared" si="37"/>
        <v>229.2</v>
      </c>
      <c r="I813" s="64">
        <f>SUMIFS(MasterSheet!K:K, MasterSheet!B:B, A813, MasterSheet!D:D, B813, MasterSheet!G:G, C813)</f>
        <v>0</v>
      </c>
      <c r="J813" s="64">
        <f t="shared" si="38"/>
        <v>0</v>
      </c>
      <c r="K813" s="6" t="str">
        <f>VLOOKUP(C813,MasterSheet!G:T,14,)</f>
        <v>BioLegend</v>
      </c>
      <c r="L813" s="6" t="str">
        <f>VLOOKUP(K813,Sheet1!A:C,3,)</f>
        <v>DOLLAR</v>
      </c>
      <c r="M813" s="6" t="str" cm="1">
        <f t="array" ref="M813">_xlfn.TEXTJOIN(", ", TRUE,
   _xlfn._xlws.FILTER(MasterSheet!O:O,
      (MasterSheet!B:B=A813) *
      (MasterSheet!D:D=B813) *
      (MasterSheet!G:G=C813) *
      (MasterSheet!J:J&gt;0)
   )
)</f>
        <v>I LABKART</v>
      </c>
      <c r="N813" s="6"/>
    </row>
    <row r="814" spans="1:14" x14ac:dyDescent="0.25">
      <c r="A814" s="6" t="str">
        <v xml:space="preserve">EED116824  </v>
      </c>
      <c r="B814" s="7">
        <v>45845</v>
      </c>
      <c r="C814" s="6">
        <v>420302</v>
      </c>
      <c r="D814" s="6">
        <f>_xlfn.XLOOKUP(C814,MasterSheet!G:G,MasterSheet!E:E)</f>
        <v>133.9</v>
      </c>
      <c r="E814" s="55">
        <f>SUMIFS(MasterSheet!I:I, MasterSheet!B:B, A814, MasterSheet!D:D, B814, MasterSheet!G:G, C814)</f>
        <v>4</v>
      </c>
      <c r="F814" s="55">
        <f t="shared" si="36"/>
        <v>535.6</v>
      </c>
      <c r="G814" s="62">
        <f>SUMIFS(MasterSheet!J:J, MasterSheet!B:B, A814, MasterSheet!D:D, B814, MasterSheet!G:G, C814)</f>
        <v>4</v>
      </c>
      <c r="H814" s="62">
        <f t="shared" si="37"/>
        <v>535.6</v>
      </c>
      <c r="I814" s="64">
        <f>SUMIFS(MasterSheet!K:K, MasterSheet!B:B, A814, MasterSheet!D:D, B814, MasterSheet!G:G, C814)</f>
        <v>0</v>
      </c>
      <c r="J814" s="64">
        <f t="shared" si="38"/>
        <v>0</v>
      </c>
      <c r="K814" s="6" t="str">
        <f>VLOOKUP(C814,MasterSheet!G:T,14,)</f>
        <v>BioLegend</v>
      </c>
      <c r="L814" s="6" t="str">
        <f>VLOOKUP(K814,Sheet1!A:C,3,)</f>
        <v>DOLLAR</v>
      </c>
      <c r="M814" s="6" t="str" cm="1">
        <f t="array" ref="M814">_xlfn.TEXTJOIN(", ", TRUE,
   _xlfn._xlws.FILTER(MasterSheet!O:O,
      (MasterSheet!B:B=A814) *
      (MasterSheet!D:D=B814) *
      (MasterSheet!G:G=C814) *
      (MasterSheet!J:J&gt;0)
   )
)</f>
        <v>ACTREC</v>
      </c>
      <c r="N814" s="6"/>
    </row>
    <row r="815" spans="1:14" x14ac:dyDescent="0.25">
      <c r="A815" s="6" t="str">
        <v xml:space="preserve">EED116824  </v>
      </c>
      <c r="B815" s="7">
        <v>45845</v>
      </c>
      <c r="C815" s="6">
        <v>421601</v>
      </c>
      <c r="D815" s="6">
        <f>_xlfn.XLOOKUP(C815,MasterSheet!G:G,MasterSheet!E:E)</f>
        <v>84.6</v>
      </c>
      <c r="E815" s="55">
        <f>SUMIFS(MasterSheet!I:I, MasterSheet!B:B, A815, MasterSheet!D:D, B815, MasterSheet!G:G, C815)</f>
        <v>1</v>
      </c>
      <c r="F815" s="55">
        <f t="shared" si="36"/>
        <v>84.6</v>
      </c>
      <c r="G815" s="62">
        <f>SUMIFS(MasterSheet!J:J, MasterSheet!B:B, A815, MasterSheet!D:D, B815, MasterSheet!G:G, C815)</f>
        <v>1</v>
      </c>
      <c r="H815" s="62">
        <f t="shared" si="37"/>
        <v>84.6</v>
      </c>
      <c r="I815" s="64">
        <f>SUMIFS(MasterSheet!K:K, MasterSheet!B:B, A815, MasterSheet!D:D, B815, MasterSheet!G:G, C815)</f>
        <v>0</v>
      </c>
      <c r="J815" s="64">
        <f t="shared" si="38"/>
        <v>0</v>
      </c>
      <c r="K815" s="6" t="str">
        <f>VLOOKUP(C815,MasterSheet!G:T,14,)</f>
        <v>BioLegend</v>
      </c>
      <c r="L815" s="6" t="str">
        <f>VLOOKUP(K815,Sheet1!A:C,3,)</f>
        <v>DOLLAR</v>
      </c>
      <c r="M815" s="6" t="str" cm="1">
        <f t="array" ref="M815">_xlfn.TEXTJOIN(", ", TRUE,
   _xlfn._xlws.FILTER(MasterSheet!O:O,
      (MasterSheet!B:B=A815) *
      (MasterSheet!D:D=B815) *
      (MasterSheet!G:G=C815) *
      (MasterSheet!J:J&gt;0)
   )
)</f>
        <v>BIO SOLUTION</v>
      </c>
      <c r="N815" s="6"/>
    </row>
    <row r="816" spans="1:14" x14ac:dyDescent="0.25">
      <c r="A816" s="6" t="str">
        <v xml:space="preserve">EED116824  </v>
      </c>
      <c r="B816" s="7">
        <v>45845</v>
      </c>
      <c r="C816" s="6">
        <v>423111</v>
      </c>
      <c r="D816" s="6">
        <f>_xlfn.XLOOKUP(C816,MasterSheet!G:G,MasterSheet!E:E)</f>
        <v>53.4</v>
      </c>
      <c r="E816" s="55">
        <f>SUMIFS(MasterSheet!I:I, MasterSheet!B:B, A816, MasterSheet!D:D, B816, MasterSheet!G:G, C816)</f>
        <v>1</v>
      </c>
      <c r="F816" s="55">
        <f t="shared" si="36"/>
        <v>53.4</v>
      </c>
      <c r="G816" s="62">
        <f>SUMIFS(MasterSheet!J:J, MasterSheet!B:B, A816, MasterSheet!D:D, B816, MasterSheet!G:G, C816)</f>
        <v>1</v>
      </c>
      <c r="H816" s="62">
        <f t="shared" si="37"/>
        <v>53.4</v>
      </c>
      <c r="I816" s="64">
        <f>SUMIFS(MasterSheet!K:K, MasterSheet!B:B, A816, MasterSheet!D:D, B816, MasterSheet!G:G, C816)</f>
        <v>0</v>
      </c>
      <c r="J816" s="64">
        <f t="shared" si="38"/>
        <v>0</v>
      </c>
      <c r="K816" s="6" t="str">
        <f>VLOOKUP(C816,MasterSheet!G:T,14,)</f>
        <v>BioLegend</v>
      </c>
      <c r="L816" s="6" t="str">
        <f>VLOOKUP(K816,Sheet1!A:C,3,)</f>
        <v>DOLLAR</v>
      </c>
      <c r="M816" s="6" t="str" cm="1">
        <f t="array" ref="M816">_xlfn.TEXTJOIN(", ", TRUE,
   _xlfn._xlws.FILTER(MasterSheet!O:O,
      (MasterSheet!B:B=A816) *
      (MasterSheet!D:D=B816) *
      (MasterSheet!G:G=C816) *
      (MasterSheet!J:J&gt;0)
   )
)</f>
        <v>WBSU</v>
      </c>
      <c r="N816" s="6"/>
    </row>
    <row r="817" spans="1:14" x14ac:dyDescent="0.25">
      <c r="A817" s="6" t="str">
        <v xml:space="preserve">EED116824  </v>
      </c>
      <c r="B817" s="7">
        <v>45845</v>
      </c>
      <c r="C817" s="6">
        <v>430104</v>
      </c>
      <c r="D817" s="6">
        <f>_xlfn.XLOOKUP(C817,MasterSheet!G:G,MasterSheet!E:E)</f>
        <v>366</v>
      </c>
      <c r="E817" s="55">
        <f>SUMIFS(MasterSheet!I:I, MasterSheet!B:B, A817, MasterSheet!D:D, B817, MasterSheet!G:G, C817)</f>
        <v>1</v>
      </c>
      <c r="F817" s="55">
        <f t="shared" si="36"/>
        <v>366</v>
      </c>
      <c r="G817" s="62">
        <f>SUMIFS(MasterSheet!J:J, MasterSheet!B:B, A817, MasterSheet!D:D, B817, MasterSheet!G:G, C817)</f>
        <v>1</v>
      </c>
      <c r="H817" s="62">
        <f t="shared" si="37"/>
        <v>366</v>
      </c>
      <c r="I817" s="64">
        <f>SUMIFS(MasterSheet!K:K, MasterSheet!B:B, A817, MasterSheet!D:D, B817, MasterSheet!G:G, C817)</f>
        <v>0</v>
      </c>
      <c r="J817" s="64">
        <f t="shared" si="38"/>
        <v>0</v>
      </c>
      <c r="K817" s="6" t="str">
        <f>VLOOKUP(C817,MasterSheet!G:T,14,)</f>
        <v>BioLegend</v>
      </c>
      <c r="L817" s="6" t="str">
        <f>VLOOKUP(K817,Sheet1!A:C,3,)</f>
        <v>DOLLAR</v>
      </c>
      <c r="M817" s="6" t="str" cm="1">
        <f t="array" ref="M817">_xlfn.TEXTJOIN(", ", TRUE,
   _xlfn._xlws.FILTER(MasterSheet!O:O,
      (MasterSheet!B:B=A817) *
      (MasterSheet!D:D=B817) *
      (MasterSheet!G:G=C817) *
      (MasterSheet!J:J&gt;0)
   )
)</f>
        <v>M BIOTECH</v>
      </c>
      <c r="N817" s="6"/>
    </row>
    <row r="818" spans="1:14" x14ac:dyDescent="0.25">
      <c r="A818" s="6" t="str">
        <v xml:space="preserve">EED116824  </v>
      </c>
      <c r="B818" s="7">
        <v>45845</v>
      </c>
      <c r="C818" s="6">
        <v>505808</v>
      </c>
      <c r="D818" s="6">
        <f>_xlfn.XLOOKUP(C818,MasterSheet!G:G,MasterSheet!E:E)</f>
        <v>77</v>
      </c>
      <c r="E818" s="55">
        <f>SUMIFS(MasterSheet!I:I, MasterSheet!B:B, A818, MasterSheet!D:D, B818, MasterSheet!G:G, C818)</f>
        <v>1</v>
      </c>
      <c r="F818" s="55">
        <f t="shared" si="36"/>
        <v>77</v>
      </c>
      <c r="G818" s="62">
        <f>SUMIFS(MasterSheet!J:J, MasterSheet!B:B, A818, MasterSheet!D:D, B818, MasterSheet!G:G, C818)</f>
        <v>1</v>
      </c>
      <c r="H818" s="62">
        <f t="shared" si="37"/>
        <v>77</v>
      </c>
      <c r="I818" s="64">
        <f>SUMIFS(MasterSheet!K:K, MasterSheet!B:B, A818, MasterSheet!D:D, B818, MasterSheet!G:G, C818)</f>
        <v>0</v>
      </c>
      <c r="J818" s="64">
        <f t="shared" si="38"/>
        <v>0</v>
      </c>
      <c r="K818" s="6" t="str">
        <f>VLOOKUP(C818,MasterSheet!G:T,14,)</f>
        <v>BioLegend</v>
      </c>
      <c r="L818" s="6" t="str">
        <f>VLOOKUP(K818,Sheet1!A:C,3,)</f>
        <v>DOLLAR</v>
      </c>
      <c r="M818" s="6" t="str" cm="1">
        <f t="array" ref="M818">_xlfn.TEXTJOIN(", ", TRUE,
   _xlfn._xlws.FILTER(MasterSheet!O:O,
      (MasterSheet!B:B=A818) *
      (MasterSheet!D:D=B818) *
      (MasterSheet!G:G=C818) *
      (MasterSheet!J:J&gt;0)
   )
)</f>
        <v>WBSU</v>
      </c>
      <c r="N818" s="6"/>
    </row>
    <row r="819" spans="1:14" x14ac:dyDescent="0.25">
      <c r="A819" s="6" t="str">
        <v xml:space="preserve">EED116824  </v>
      </c>
      <c r="B819" s="7">
        <v>45845</v>
      </c>
      <c r="C819" s="6">
        <v>505816</v>
      </c>
      <c r="D819" s="6">
        <f>_xlfn.XLOOKUP(C819,MasterSheet!G:G,MasterSheet!E:E)</f>
        <v>67.2</v>
      </c>
      <c r="E819" s="55">
        <f>SUMIFS(MasterSheet!I:I, MasterSheet!B:B, A819, MasterSheet!D:D, B819, MasterSheet!G:G, C819)</f>
        <v>2</v>
      </c>
      <c r="F819" s="55">
        <f t="shared" si="36"/>
        <v>134.4</v>
      </c>
      <c r="G819" s="62">
        <f>SUMIFS(MasterSheet!J:J, MasterSheet!B:B, A819, MasterSheet!D:D, B819, MasterSheet!G:G, C819)</f>
        <v>2</v>
      </c>
      <c r="H819" s="62">
        <f t="shared" si="37"/>
        <v>134.4</v>
      </c>
      <c r="I819" s="64">
        <f>SUMIFS(MasterSheet!K:K, MasterSheet!B:B, A819, MasterSheet!D:D, B819, MasterSheet!G:G, C819)</f>
        <v>0</v>
      </c>
      <c r="J819" s="64">
        <f t="shared" si="38"/>
        <v>0</v>
      </c>
      <c r="K819" s="6" t="str">
        <f>VLOOKUP(C819,MasterSheet!G:T,14,)</f>
        <v>BioLegend</v>
      </c>
      <c r="L819" s="6" t="str">
        <f>VLOOKUP(K819,Sheet1!A:C,3,)</f>
        <v>DOLLAR</v>
      </c>
      <c r="M819" s="6" t="str" cm="1">
        <f t="array" ref="M819">_xlfn.TEXTJOIN(", ", TRUE,
   _xlfn._xlws.FILTER(MasterSheet!O:O,
      (MasterSheet!B:B=A819) *
      (MasterSheet!D:D=B819) *
      (MasterSheet!G:G=C819) *
      (MasterSheet!J:J&gt;0)
   )
)</f>
        <v>Aurigine Service</v>
      </c>
      <c r="N819" s="6"/>
    </row>
    <row r="820" spans="1:14" x14ac:dyDescent="0.25">
      <c r="A820" s="6" t="str">
        <v xml:space="preserve">EED116824  </v>
      </c>
      <c r="B820" s="7">
        <v>45845</v>
      </c>
      <c r="C820" s="6">
        <v>506507</v>
      </c>
      <c r="D820" s="6">
        <f>_xlfn.XLOOKUP(C820,MasterSheet!G:G,MasterSheet!E:E)</f>
        <v>148.19999999999999</v>
      </c>
      <c r="E820" s="55">
        <f>SUMIFS(MasterSheet!I:I, MasterSheet!B:B, A820, MasterSheet!D:D, B820, MasterSheet!G:G, C820)</f>
        <v>1</v>
      </c>
      <c r="F820" s="55">
        <f t="shared" si="36"/>
        <v>148.19999999999999</v>
      </c>
      <c r="G820" s="62">
        <f>SUMIFS(MasterSheet!J:J, MasterSheet!B:B, A820, MasterSheet!D:D, B820, MasterSheet!G:G, C820)</f>
        <v>1</v>
      </c>
      <c r="H820" s="62">
        <f t="shared" si="37"/>
        <v>148.19999999999999</v>
      </c>
      <c r="I820" s="64">
        <f>SUMIFS(MasterSheet!K:K, MasterSheet!B:B, A820, MasterSheet!D:D, B820, MasterSheet!G:G, C820)</f>
        <v>0</v>
      </c>
      <c r="J820" s="64">
        <f t="shared" si="38"/>
        <v>0</v>
      </c>
      <c r="K820" s="6" t="str">
        <f>VLOOKUP(C820,MasterSheet!G:T,14,)</f>
        <v>BioLegend</v>
      </c>
      <c r="L820" s="6" t="str">
        <f>VLOOKUP(K820,Sheet1!A:C,3,)</f>
        <v>DOLLAR</v>
      </c>
      <c r="M820" s="6" t="str" cm="1">
        <f t="array" ref="M820">_xlfn.TEXTJOIN(", ", TRUE,
   _xlfn._xlws.FILTER(MasterSheet!O:O,
      (MasterSheet!B:B=A820) *
      (MasterSheet!D:D=B820) *
      (MasterSheet!G:G=C820) *
      (MasterSheet!J:J&gt;0)
   )
)</f>
        <v>IPGMER</v>
      </c>
      <c r="N820" s="6"/>
    </row>
    <row r="821" spans="1:14" x14ac:dyDescent="0.25">
      <c r="A821" s="6" t="str">
        <v xml:space="preserve">EED116824  </v>
      </c>
      <c r="B821" s="7">
        <v>45845</v>
      </c>
      <c r="C821" s="6">
        <v>506804</v>
      </c>
      <c r="D821" s="6">
        <f>_xlfn.XLOOKUP(C821,MasterSheet!G:G,MasterSheet!E:E)</f>
        <v>128.4</v>
      </c>
      <c r="E821" s="55">
        <f>SUMIFS(MasterSheet!I:I, MasterSheet!B:B, A821, MasterSheet!D:D, B821, MasterSheet!G:G, C821)</f>
        <v>1</v>
      </c>
      <c r="F821" s="55">
        <f t="shared" si="36"/>
        <v>128.4</v>
      </c>
      <c r="G821" s="62">
        <f>SUMIFS(MasterSheet!J:J, MasterSheet!B:B, A821, MasterSheet!D:D, B821, MasterSheet!G:G, C821)</f>
        <v>1</v>
      </c>
      <c r="H821" s="62">
        <f t="shared" si="37"/>
        <v>128.4</v>
      </c>
      <c r="I821" s="64">
        <f>SUMIFS(MasterSheet!K:K, MasterSheet!B:B, A821, MasterSheet!D:D, B821, MasterSheet!G:G, C821)</f>
        <v>0</v>
      </c>
      <c r="J821" s="64">
        <f t="shared" si="38"/>
        <v>0</v>
      </c>
      <c r="K821" s="6" t="str">
        <f>VLOOKUP(C821,MasterSheet!G:T,14,)</f>
        <v>BioLegend</v>
      </c>
      <c r="L821" s="6" t="str">
        <f>VLOOKUP(K821,Sheet1!A:C,3,)</f>
        <v>DOLLAR</v>
      </c>
      <c r="M821" s="6" t="str" cm="1">
        <f t="array" ref="M821">_xlfn.TEXTJOIN(", ", TRUE,
   _xlfn._xlws.FILTER(MasterSheet!O:O,
      (MasterSheet!B:B=A821) *
      (MasterSheet!D:D=B821) *
      (MasterSheet!G:G=C821) *
      (MasterSheet!J:J&gt;0)
   )
)</f>
        <v>IPGMER</v>
      </c>
      <c r="N821" s="6"/>
    </row>
    <row r="822" spans="1:14" x14ac:dyDescent="0.25">
      <c r="A822" s="6" t="str">
        <v xml:space="preserve">EED116824  </v>
      </c>
      <c r="B822" s="7">
        <v>45845</v>
      </c>
      <c r="C822" s="6">
        <v>506916</v>
      </c>
      <c r="D822" s="6">
        <f>_xlfn.XLOOKUP(C822,MasterSheet!G:G,MasterSheet!E:E)</f>
        <v>177.6</v>
      </c>
      <c r="E822" s="55">
        <f>SUMIFS(MasterSheet!I:I, MasterSheet!B:B, A822, MasterSheet!D:D, B822, MasterSheet!G:G, C822)</f>
        <v>1</v>
      </c>
      <c r="F822" s="55">
        <f t="shared" si="36"/>
        <v>177.6</v>
      </c>
      <c r="G822" s="62">
        <f>SUMIFS(MasterSheet!J:J, MasterSheet!B:B, A822, MasterSheet!D:D, B822, MasterSheet!G:G, C822)</f>
        <v>1</v>
      </c>
      <c r="H822" s="62">
        <f t="shared" si="37"/>
        <v>177.6</v>
      </c>
      <c r="I822" s="64">
        <f>SUMIFS(MasterSheet!K:K, MasterSheet!B:B, A822, MasterSheet!D:D, B822, MasterSheet!G:G, C822)</f>
        <v>0</v>
      </c>
      <c r="J822" s="64">
        <f t="shared" si="38"/>
        <v>0</v>
      </c>
      <c r="K822" s="6" t="str">
        <f>VLOOKUP(C822,MasterSheet!G:T,14,)</f>
        <v>BioLegend</v>
      </c>
      <c r="L822" s="6" t="str">
        <f>VLOOKUP(K822,Sheet1!A:C,3,)</f>
        <v>DOLLAR</v>
      </c>
      <c r="M822" s="6" t="str" cm="1">
        <f t="array" ref="M822">_xlfn.TEXTJOIN(", ", TRUE,
   _xlfn._xlws.FILTER(MasterSheet!O:O,
      (MasterSheet!B:B=A822) *
      (MasterSheet!D:D=B822) *
      (MasterSheet!G:G=C822) *
      (MasterSheet!J:J&gt;0)
   )
)</f>
        <v>WBSU</v>
      </c>
      <c r="N822" s="6"/>
    </row>
    <row r="823" spans="1:14" x14ac:dyDescent="0.25">
      <c r="A823" s="6" t="str">
        <v xml:space="preserve">EED116824  </v>
      </c>
      <c r="B823" s="7">
        <v>45845</v>
      </c>
      <c r="C823" s="6">
        <v>591706</v>
      </c>
      <c r="D823" s="6">
        <f>_xlfn.XLOOKUP(C823,MasterSheet!G:G,MasterSheet!E:E)</f>
        <v>208.2</v>
      </c>
      <c r="E823" s="55">
        <f>SUMIFS(MasterSheet!I:I, MasterSheet!B:B, A823, MasterSheet!D:D, B823, MasterSheet!G:G, C823)</f>
        <v>2</v>
      </c>
      <c r="F823" s="55">
        <f t="shared" si="36"/>
        <v>416.4</v>
      </c>
      <c r="G823" s="62">
        <f>SUMIFS(MasterSheet!J:J, MasterSheet!B:B, A823, MasterSheet!D:D, B823, MasterSheet!G:G, C823)</f>
        <v>2</v>
      </c>
      <c r="H823" s="62">
        <f t="shared" si="37"/>
        <v>416.4</v>
      </c>
      <c r="I823" s="64">
        <f>SUMIFS(MasterSheet!K:K, MasterSheet!B:B, A823, MasterSheet!D:D, B823, MasterSheet!G:G, C823)</f>
        <v>0</v>
      </c>
      <c r="J823" s="64">
        <f t="shared" si="38"/>
        <v>0</v>
      </c>
      <c r="K823" s="6" t="str">
        <f>VLOOKUP(C823,MasterSheet!G:T,14,)</f>
        <v>BioLegend</v>
      </c>
      <c r="L823" s="6" t="str">
        <f>VLOOKUP(K823,Sheet1!A:C,3,)</f>
        <v>DOLLAR</v>
      </c>
      <c r="M823" s="6" t="str" cm="1">
        <f t="array" ref="M823">_xlfn.TEXTJOIN(", ", TRUE,
   _xlfn._xlws.FILTER(MasterSheet!O:O,
      (MasterSheet!B:B=A823) *
      (MasterSheet!D:D=B823) *
      (MasterSheet!G:G=C823) *
      (MasterSheet!J:J&gt;0)
   )
)</f>
        <v>IPGMER</v>
      </c>
      <c r="N823" s="6"/>
    </row>
    <row r="824" spans="1:14" x14ac:dyDescent="0.25">
      <c r="A824" s="6" t="str">
        <v xml:space="preserve">EED116824  </v>
      </c>
      <c r="B824" s="7">
        <v>45845</v>
      </c>
      <c r="C824" s="6">
        <v>801701</v>
      </c>
      <c r="D824" s="6">
        <f>_xlfn.XLOOKUP(C824,MasterSheet!G:G,MasterSheet!E:E)</f>
        <v>165.6</v>
      </c>
      <c r="E824" s="55">
        <f>SUMIFS(MasterSheet!I:I, MasterSheet!B:B, A824, MasterSheet!D:D, B824, MasterSheet!G:G, C824)</f>
        <v>1</v>
      </c>
      <c r="F824" s="55">
        <f t="shared" si="36"/>
        <v>165.6</v>
      </c>
      <c r="G824" s="62">
        <f>SUMIFS(MasterSheet!J:J, MasterSheet!B:B, A824, MasterSheet!D:D, B824, MasterSheet!G:G, C824)</f>
        <v>1</v>
      </c>
      <c r="H824" s="62">
        <f t="shared" si="37"/>
        <v>165.6</v>
      </c>
      <c r="I824" s="64">
        <f>SUMIFS(MasterSheet!K:K, MasterSheet!B:B, A824, MasterSheet!D:D, B824, MasterSheet!G:G, C824)</f>
        <v>0</v>
      </c>
      <c r="J824" s="64">
        <f t="shared" si="38"/>
        <v>0</v>
      </c>
      <c r="K824" s="6" t="str">
        <f>VLOOKUP(C824,MasterSheet!G:T,14,)</f>
        <v>BioLegend</v>
      </c>
      <c r="L824" s="6" t="str">
        <f>VLOOKUP(K824,Sheet1!A:C,3,)</f>
        <v>DOLLAR</v>
      </c>
      <c r="M824" s="6" t="str" cm="1">
        <f t="array" ref="M824">_xlfn.TEXTJOIN(", ", TRUE,
   _xlfn._xlws.FILTER(MasterSheet!O:O,
      (MasterSheet!B:B=A824) *
      (MasterSheet!D:D=B824) *
      (MasterSheet!G:G=C824) *
      (MasterSheet!J:J&gt;0)
   )
)</f>
        <v>ROOP RAJAT</v>
      </c>
      <c r="N824" s="6"/>
    </row>
    <row r="825" spans="1:14" x14ac:dyDescent="0.25">
      <c r="A825" s="6" t="str">
        <v xml:space="preserve">EED116824  </v>
      </c>
      <c r="B825" s="7">
        <v>45845</v>
      </c>
      <c r="C825" s="6">
        <v>100236</v>
      </c>
      <c r="D825" s="6">
        <f>_xlfn.XLOOKUP(C825,MasterSheet!G:G,MasterSheet!E:E)</f>
        <v>53.9</v>
      </c>
      <c r="E825" s="55">
        <f>SUMIFS(MasterSheet!I:I, MasterSheet!B:B, A825, MasterSheet!D:D, B825, MasterSheet!G:G, C825)</f>
        <v>1</v>
      </c>
      <c r="F825" s="55">
        <f t="shared" si="36"/>
        <v>53.9</v>
      </c>
      <c r="G825" s="62">
        <f>SUMIFS(MasterSheet!J:J, MasterSheet!B:B, A825, MasterSheet!D:D, B825, MasterSheet!G:G, C825)</f>
        <v>1</v>
      </c>
      <c r="H825" s="62">
        <f t="shared" si="37"/>
        <v>53.9</v>
      </c>
      <c r="I825" s="64">
        <f>SUMIFS(MasterSheet!K:K, MasterSheet!B:B, A825, MasterSheet!D:D, B825, MasterSheet!G:G, C825)</f>
        <v>0</v>
      </c>
      <c r="J825" s="64">
        <f t="shared" si="38"/>
        <v>0</v>
      </c>
      <c r="K825" s="6" t="str">
        <f>VLOOKUP(C825,MasterSheet!G:T,14,)</f>
        <v>BioLegend</v>
      </c>
      <c r="L825" s="6" t="str">
        <f>VLOOKUP(K825,Sheet1!A:C,3,)</f>
        <v>DOLLAR</v>
      </c>
      <c r="M825" s="6" t="str" cm="1">
        <f t="array" ref="M825">_xlfn.TEXTJOIN(", ", TRUE,
   _xlfn._xlws.FILTER(MasterSheet!O:O,
      (MasterSheet!B:B=A825) *
      (MasterSheet!D:D=B825) *
      (MasterSheet!G:G=C825) *
      (MasterSheet!J:J&gt;0)
   )
)</f>
        <v>ILS</v>
      </c>
      <c r="N825" s="6"/>
    </row>
    <row r="826" spans="1:14" x14ac:dyDescent="0.25">
      <c r="A826" s="6" t="str">
        <v xml:space="preserve">EED116824  </v>
      </c>
      <c r="B826" s="7">
        <v>45845</v>
      </c>
      <c r="C826" s="6">
        <v>100612</v>
      </c>
      <c r="D826" s="6">
        <f>_xlfn.XLOOKUP(C826,MasterSheet!G:G,MasterSheet!E:E)</f>
        <v>137.4</v>
      </c>
      <c r="E826" s="55">
        <f>SUMIFS(MasterSheet!I:I, MasterSheet!B:B, A826, MasterSheet!D:D, B826, MasterSheet!G:G, C826)</f>
        <v>1</v>
      </c>
      <c r="F826" s="55">
        <f t="shared" si="36"/>
        <v>137.4</v>
      </c>
      <c r="G826" s="62">
        <f>SUMIFS(MasterSheet!J:J, MasterSheet!B:B, A826, MasterSheet!D:D, B826, MasterSheet!G:G, C826)</f>
        <v>1</v>
      </c>
      <c r="H826" s="62">
        <f t="shared" si="37"/>
        <v>137.4</v>
      </c>
      <c r="I826" s="64">
        <f>SUMIFS(MasterSheet!K:K, MasterSheet!B:B, A826, MasterSheet!D:D, B826, MasterSheet!G:G, C826)</f>
        <v>0</v>
      </c>
      <c r="J826" s="64">
        <f t="shared" si="38"/>
        <v>0</v>
      </c>
      <c r="K826" s="6" t="str">
        <f>VLOOKUP(C826,MasterSheet!G:T,14,)</f>
        <v>BioLegend</v>
      </c>
      <c r="L826" s="6" t="str">
        <f>VLOOKUP(K826,Sheet1!A:C,3,)</f>
        <v>DOLLAR</v>
      </c>
      <c r="M826" s="6" t="str" cm="1">
        <f t="array" ref="M826">_xlfn.TEXTJOIN(", ", TRUE,
   _xlfn._xlws.FILTER(MasterSheet!O:O,
      (MasterSheet!B:B=A826) *
      (MasterSheet!D:D=B826) *
      (MasterSheet!G:G=C826) *
      (MasterSheet!J:J&gt;0)
   )
)</f>
        <v>ILS</v>
      </c>
      <c r="N826" s="6"/>
    </row>
    <row r="827" spans="1:14" x14ac:dyDescent="0.25">
      <c r="A827" s="6" t="str">
        <v xml:space="preserve">EED116824  </v>
      </c>
      <c r="B827" s="7">
        <v>45845</v>
      </c>
      <c r="C827" s="6">
        <v>100708</v>
      </c>
      <c r="D827" s="6">
        <f>_xlfn.XLOOKUP(C827,MasterSheet!G:G,MasterSheet!E:E)</f>
        <v>64.2</v>
      </c>
      <c r="E827" s="55">
        <f>SUMIFS(MasterSheet!I:I, MasterSheet!B:B, A827, MasterSheet!D:D, B827, MasterSheet!G:G, C827)</f>
        <v>1</v>
      </c>
      <c r="F827" s="55">
        <f t="shared" si="36"/>
        <v>64.2</v>
      </c>
      <c r="G827" s="62">
        <f>SUMIFS(MasterSheet!J:J, MasterSheet!B:B, A827, MasterSheet!D:D, B827, MasterSheet!G:G, C827)</f>
        <v>1</v>
      </c>
      <c r="H827" s="62">
        <f t="shared" si="37"/>
        <v>64.2</v>
      </c>
      <c r="I827" s="64">
        <f>SUMIFS(MasterSheet!K:K, MasterSheet!B:B, A827, MasterSheet!D:D, B827, MasterSheet!G:G, C827)</f>
        <v>0</v>
      </c>
      <c r="J827" s="64">
        <f t="shared" si="38"/>
        <v>0</v>
      </c>
      <c r="K827" s="6" t="str">
        <f>VLOOKUP(C827,MasterSheet!G:T,14,)</f>
        <v>BioLegend</v>
      </c>
      <c r="L827" s="6" t="str">
        <f>VLOOKUP(K827,Sheet1!A:C,3,)</f>
        <v>DOLLAR</v>
      </c>
      <c r="M827" s="6" t="str" cm="1">
        <f t="array" ref="M827">_xlfn.TEXTJOIN(", ", TRUE,
   _xlfn._xlws.FILTER(MasterSheet!O:O,
      (MasterSheet!B:B=A827) *
      (MasterSheet!D:D=B827) *
      (MasterSheet!G:G=C827) *
      (MasterSheet!J:J&gt;0)
   )
)</f>
        <v>NII</v>
      </c>
      <c r="N827" s="6"/>
    </row>
    <row r="828" spans="1:14" x14ac:dyDescent="0.25">
      <c r="A828" s="6" t="str">
        <v xml:space="preserve">EED116824  </v>
      </c>
      <c r="B828" s="7">
        <v>45845</v>
      </c>
      <c r="C828" s="6">
        <v>101823</v>
      </c>
      <c r="D828" s="6">
        <f>_xlfn.XLOOKUP(C828,MasterSheet!G:G,MasterSheet!E:E)</f>
        <v>81.599999999999994</v>
      </c>
      <c r="E828" s="55">
        <f>SUMIFS(MasterSheet!I:I, MasterSheet!B:B, A828, MasterSheet!D:D, B828, MasterSheet!G:G, C828)</f>
        <v>1</v>
      </c>
      <c r="F828" s="55">
        <f t="shared" si="36"/>
        <v>81.599999999999994</v>
      </c>
      <c r="G828" s="62">
        <f>SUMIFS(MasterSheet!J:J, MasterSheet!B:B, A828, MasterSheet!D:D, B828, MasterSheet!G:G, C828)</f>
        <v>1</v>
      </c>
      <c r="H828" s="62">
        <f t="shared" si="37"/>
        <v>81.599999999999994</v>
      </c>
      <c r="I828" s="64">
        <f>SUMIFS(MasterSheet!K:K, MasterSheet!B:B, A828, MasterSheet!D:D, B828, MasterSheet!G:G, C828)</f>
        <v>0</v>
      </c>
      <c r="J828" s="64">
        <f t="shared" si="38"/>
        <v>0</v>
      </c>
      <c r="K828" s="6" t="str">
        <f>VLOOKUP(C828,MasterSheet!G:T,14,)</f>
        <v>BioLegend</v>
      </c>
      <c r="L828" s="6" t="str">
        <f>VLOOKUP(K828,Sheet1!A:C,3,)</f>
        <v>DOLLAR</v>
      </c>
      <c r="M828" s="6" t="str" cm="1">
        <f t="array" ref="M828">_xlfn.TEXTJOIN(", ", TRUE,
   _xlfn._xlws.FILTER(MasterSheet!O:O,
      (MasterSheet!B:B=A828) *
      (MasterSheet!D:D=B828) *
      (MasterSheet!G:G=C828) *
      (MasterSheet!J:J&gt;0)
   )
)</f>
        <v>ILS</v>
      </c>
      <c r="N828" s="6"/>
    </row>
    <row r="829" spans="1:14" x14ac:dyDescent="0.25">
      <c r="A829" s="6" t="str">
        <v xml:space="preserve">EED116824  </v>
      </c>
      <c r="B829" s="7">
        <v>45845</v>
      </c>
      <c r="C829" s="6">
        <v>102116</v>
      </c>
      <c r="D829" s="6">
        <f>_xlfn.XLOOKUP(C829,MasterSheet!G:G,MasterSheet!E:E)</f>
        <v>98.399999999999991</v>
      </c>
      <c r="E829" s="55">
        <f>SUMIFS(MasterSheet!I:I, MasterSheet!B:B, A829, MasterSheet!D:D, B829, MasterSheet!G:G, C829)</f>
        <v>3</v>
      </c>
      <c r="F829" s="55">
        <f t="shared" si="36"/>
        <v>295.2</v>
      </c>
      <c r="G829" s="62">
        <f>SUMIFS(MasterSheet!J:J, MasterSheet!B:B, A829, MasterSheet!D:D, B829, MasterSheet!G:G, C829)</f>
        <v>3</v>
      </c>
      <c r="H829" s="62">
        <f t="shared" si="37"/>
        <v>295.2</v>
      </c>
      <c r="I829" s="64">
        <f>SUMIFS(MasterSheet!K:K, MasterSheet!B:B, A829, MasterSheet!D:D, B829, MasterSheet!G:G, C829)</f>
        <v>0</v>
      </c>
      <c r="J829" s="64">
        <f t="shared" si="38"/>
        <v>0</v>
      </c>
      <c r="K829" s="6" t="str">
        <f>VLOOKUP(C829,MasterSheet!G:T,14,)</f>
        <v>BioLegend</v>
      </c>
      <c r="L829" s="6" t="str">
        <f>VLOOKUP(K829,Sheet1!A:C,3,)</f>
        <v>DOLLAR</v>
      </c>
      <c r="M829" s="6" t="str" cm="1">
        <f t="array" ref="M829">_xlfn.TEXTJOIN(", ", TRUE,
   _xlfn._xlws.FILTER(MasterSheet!O:O,
      (MasterSheet!B:B=A829) *
      (MasterSheet!D:D=B829) *
      (MasterSheet!G:G=C829) *
      (MasterSheet!J:J&gt;0)
   )
)</f>
        <v>HELIX, NEXGENE</v>
      </c>
      <c r="N829" s="6"/>
    </row>
    <row r="830" spans="1:14" x14ac:dyDescent="0.25">
      <c r="A830" s="6" t="str">
        <v xml:space="preserve">EED116824  </v>
      </c>
      <c r="B830" s="7">
        <v>45845</v>
      </c>
      <c r="C830" s="6">
        <v>102720</v>
      </c>
      <c r="D830" s="6">
        <f>_xlfn.XLOOKUP(C830,MasterSheet!G:G,MasterSheet!E:E)</f>
        <v>144.6</v>
      </c>
      <c r="E830" s="55">
        <f>SUMIFS(MasterSheet!I:I, MasterSheet!B:B, A830, MasterSheet!D:D, B830, MasterSheet!G:G, C830)</f>
        <v>1</v>
      </c>
      <c r="F830" s="55">
        <f t="shared" si="36"/>
        <v>144.6</v>
      </c>
      <c r="G830" s="62">
        <f>SUMIFS(MasterSheet!J:J, MasterSheet!B:B, A830, MasterSheet!D:D, B830, MasterSheet!G:G, C830)</f>
        <v>1</v>
      </c>
      <c r="H830" s="62">
        <f t="shared" si="37"/>
        <v>144.6</v>
      </c>
      <c r="I830" s="64">
        <f>SUMIFS(MasterSheet!K:K, MasterSheet!B:B, A830, MasterSheet!D:D, B830, MasterSheet!G:G, C830)</f>
        <v>0</v>
      </c>
      <c r="J830" s="64">
        <f t="shared" si="38"/>
        <v>0</v>
      </c>
      <c r="K830" s="6" t="str">
        <f>VLOOKUP(C830,MasterSheet!G:T,14,)</f>
        <v>BioLegend</v>
      </c>
      <c r="L830" s="6" t="str">
        <f>VLOOKUP(K830,Sheet1!A:C,3,)</f>
        <v>DOLLAR</v>
      </c>
      <c r="M830" s="6" t="str" cm="1">
        <f t="array" ref="M830">_xlfn.TEXTJOIN(", ", TRUE,
   _xlfn._xlws.FILTER(MasterSheet!O:O,
      (MasterSheet!B:B=A830) *
      (MasterSheet!D:D=B830) *
      (MasterSheet!G:G=C830) *
      (MasterSheet!J:J&gt;0)
   )
)</f>
        <v>ILS</v>
      </c>
      <c r="N830" s="6"/>
    </row>
    <row r="831" spans="1:14" x14ac:dyDescent="0.25">
      <c r="A831" s="6" t="str">
        <v xml:space="preserve">EED116824  </v>
      </c>
      <c r="B831" s="7">
        <v>45845</v>
      </c>
      <c r="C831" s="6">
        <v>103028</v>
      </c>
      <c r="D831" s="6">
        <f>_xlfn.XLOOKUP(C831,MasterSheet!G:G,MasterSheet!E:E)</f>
        <v>148.80000000000001</v>
      </c>
      <c r="E831" s="55">
        <f>SUMIFS(MasterSheet!I:I, MasterSheet!B:B, A831, MasterSheet!D:D, B831, MasterSheet!G:G, C831)</f>
        <v>1</v>
      </c>
      <c r="F831" s="55">
        <f t="shared" si="36"/>
        <v>148.80000000000001</v>
      </c>
      <c r="G831" s="62">
        <f>SUMIFS(MasterSheet!J:J, MasterSheet!B:B, A831, MasterSheet!D:D, B831, MasterSheet!G:G, C831)</f>
        <v>1</v>
      </c>
      <c r="H831" s="62">
        <f t="shared" si="37"/>
        <v>148.80000000000001</v>
      </c>
      <c r="I831" s="64">
        <f>SUMIFS(MasterSheet!K:K, MasterSheet!B:B, A831, MasterSheet!D:D, B831, MasterSheet!G:G, C831)</f>
        <v>0</v>
      </c>
      <c r="J831" s="64">
        <f t="shared" si="38"/>
        <v>0</v>
      </c>
      <c r="K831" s="6" t="str">
        <f>VLOOKUP(C831,MasterSheet!G:T,14,)</f>
        <v>BioLegend</v>
      </c>
      <c r="L831" s="6" t="str">
        <f>VLOOKUP(K831,Sheet1!A:C,3,)</f>
        <v>DOLLAR</v>
      </c>
      <c r="M831" s="6" t="str" cm="1">
        <f t="array" ref="M831">_xlfn.TEXTJOIN(", ", TRUE,
   _xlfn._xlws.FILTER(MasterSheet!O:O,
      (MasterSheet!B:B=A831) *
      (MasterSheet!D:D=B831) *
      (MasterSheet!G:G=C831) *
      (MasterSheet!J:J&gt;0)
   )
)</f>
        <v>ABHI BIO</v>
      </c>
      <c r="N831" s="6"/>
    </row>
    <row r="832" spans="1:14" x14ac:dyDescent="0.25">
      <c r="A832" s="6" t="str">
        <v xml:space="preserve">EED116824  </v>
      </c>
      <c r="B832" s="7">
        <v>45845</v>
      </c>
      <c r="C832" s="6">
        <v>103106</v>
      </c>
      <c r="D832" s="6">
        <f>_xlfn.XLOOKUP(C832,MasterSheet!G:G,MasterSheet!E:E)</f>
        <v>51.6</v>
      </c>
      <c r="E832" s="55">
        <f>SUMIFS(MasterSheet!I:I, MasterSheet!B:B, A832, MasterSheet!D:D, B832, MasterSheet!G:G, C832)</f>
        <v>1</v>
      </c>
      <c r="F832" s="55">
        <f t="shared" si="36"/>
        <v>51.6</v>
      </c>
      <c r="G832" s="62">
        <f>SUMIFS(MasterSheet!J:J, MasterSheet!B:B, A832, MasterSheet!D:D, B832, MasterSheet!G:G, C832)</f>
        <v>1</v>
      </c>
      <c r="H832" s="62">
        <f t="shared" si="37"/>
        <v>51.6</v>
      </c>
      <c r="I832" s="64">
        <f>SUMIFS(MasterSheet!K:K, MasterSheet!B:B, A832, MasterSheet!D:D, B832, MasterSheet!G:G, C832)</f>
        <v>0</v>
      </c>
      <c r="J832" s="64">
        <f t="shared" si="38"/>
        <v>0</v>
      </c>
      <c r="K832" s="6" t="str">
        <f>VLOOKUP(C832,MasterSheet!G:T,14,)</f>
        <v>BioLegend</v>
      </c>
      <c r="L832" s="6" t="str">
        <f>VLOOKUP(K832,Sheet1!A:C,3,)</f>
        <v>DOLLAR</v>
      </c>
      <c r="M832" s="6" t="str" cm="1">
        <f t="array" ref="M832">_xlfn.TEXTJOIN(", ", TRUE,
   _xlfn._xlws.FILTER(MasterSheet!O:O,
      (MasterSheet!B:B=A832) *
      (MasterSheet!D:D=B832) *
      (MasterSheet!G:G=C832) *
      (MasterSheet!J:J&gt;0)
   )
)</f>
        <v>ILS</v>
      </c>
      <c r="N832" s="6"/>
    </row>
    <row r="833" spans="1:14" x14ac:dyDescent="0.25">
      <c r="A833" s="6" t="str">
        <v xml:space="preserve">EED116824  </v>
      </c>
      <c r="B833" s="7">
        <v>45845</v>
      </c>
      <c r="C833" s="6">
        <v>104420</v>
      </c>
      <c r="D833" s="6">
        <f>_xlfn.XLOOKUP(C833,MasterSheet!G:G,MasterSheet!E:E)</f>
        <v>137.4</v>
      </c>
      <c r="E833" s="55">
        <f>SUMIFS(MasterSheet!I:I, MasterSheet!B:B, A833, MasterSheet!D:D, B833, MasterSheet!G:G, C833)</f>
        <v>1</v>
      </c>
      <c r="F833" s="55">
        <f t="shared" si="36"/>
        <v>137.4</v>
      </c>
      <c r="G833" s="62">
        <f>SUMIFS(MasterSheet!J:J, MasterSheet!B:B, A833, MasterSheet!D:D, B833, MasterSheet!G:G, C833)</f>
        <v>1</v>
      </c>
      <c r="H833" s="62">
        <f t="shared" si="37"/>
        <v>137.4</v>
      </c>
      <c r="I833" s="64">
        <f>SUMIFS(MasterSheet!K:K, MasterSheet!B:B, A833, MasterSheet!D:D, B833, MasterSheet!G:G, C833)</f>
        <v>0</v>
      </c>
      <c r="J833" s="64">
        <f t="shared" si="38"/>
        <v>0</v>
      </c>
      <c r="K833" s="6" t="str">
        <f>VLOOKUP(C833,MasterSheet!G:T,14,)</f>
        <v>BioLegend</v>
      </c>
      <c r="L833" s="6" t="str">
        <f>VLOOKUP(K833,Sheet1!A:C,3,)</f>
        <v>DOLLAR</v>
      </c>
      <c r="M833" s="6" t="str" cm="1">
        <f t="array" ref="M833">_xlfn.TEXTJOIN(", ", TRUE,
   _xlfn._xlws.FILTER(MasterSheet!O:O,
      (MasterSheet!B:B=A833) *
      (MasterSheet!D:D=B833) *
      (MasterSheet!G:G=C833) *
      (MasterSheet!J:J&gt;0)
   )
)</f>
        <v>ILS</v>
      </c>
      <c r="N833" s="6"/>
    </row>
    <row r="834" spans="1:14" x14ac:dyDescent="0.25">
      <c r="A834" s="6" t="str">
        <v xml:space="preserve">EED116824  </v>
      </c>
      <c r="B834" s="7">
        <v>45845</v>
      </c>
      <c r="C834" s="6">
        <v>104732</v>
      </c>
      <c r="D834" s="6">
        <f>_xlfn.XLOOKUP(C834,MasterSheet!G:G,MasterSheet!E:E)</f>
        <v>219.75</v>
      </c>
      <c r="E834" s="55">
        <f>SUMIFS(MasterSheet!I:I, MasterSheet!B:B, A834, MasterSheet!D:D, B834, MasterSheet!G:G, C834)</f>
        <v>1</v>
      </c>
      <c r="F834" s="55">
        <f t="shared" si="36"/>
        <v>219.75</v>
      </c>
      <c r="G834" s="62">
        <f>SUMIFS(MasterSheet!J:J, MasterSheet!B:B, A834, MasterSheet!D:D, B834, MasterSheet!G:G, C834)</f>
        <v>1</v>
      </c>
      <c r="H834" s="62">
        <f t="shared" si="37"/>
        <v>219.75</v>
      </c>
      <c r="I834" s="64">
        <f>SUMIFS(MasterSheet!K:K, MasterSheet!B:B, A834, MasterSheet!D:D, B834, MasterSheet!G:G, C834)</f>
        <v>0</v>
      </c>
      <c r="J834" s="64">
        <f t="shared" si="38"/>
        <v>0</v>
      </c>
      <c r="K834" s="6" t="str">
        <f>VLOOKUP(C834,MasterSheet!G:T,14,)</f>
        <v>BioLegend</v>
      </c>
      <c r="L834" s="6" t="str">
        <f>VLOOKUP(K834,Sheet1!A:C,3,)</f>
        <v>DOLLAR</v>
      </c>
      <c r="M834" s="6" t="str" cm="1">
        <f t="array" ref="M834">_xlfn.TEXTJOIN(", ", TRUE,
   _xlfn._xlws.FILTER(MasterSheet!O:O,
      (MasterSheet!B:B=A834) *
      (MasterSheet!D:D=B834) *
      (MasterSheet!G:G=C834) *
      (MasterSheet!J:J&gt;0)
   )
)</f>
        <v>ILS</v>
      </c>
      <c r="N834" s="6"/>
    </row>
    <row r="835" spans="1:14" x14ac:dyDescent="0.25">
      <c r="A835" s="6" t="str">
        <v xml:space="preserve">EED116824  </v>
      </c>
      <c r="B835" s="7">
        <v>45845</v>
      </c>
      <c r="C835" s="6">
        <v>105011</v>
      </c>
      <c r="D835" s="6">
        <f>_xlfn.XLOOKUP(C835,MasterSheet!G:G,MasterSheet!E:E)</f>
        <v>57.6</v>
      </c>
      <c r="E835" s="55">
        <f>SUMIFS(MasterSheet!I:I, MasterSheet!B:B, A835, MasterSheet!D:D, B835, MasterSheet!G:G, C835)</f>
        <v>1</v>
      </c>
      <c r="F835" s="55">
        <f t="shared" ref="F835:F898" si="39">D835*E835</f>
        <v>57.6</v>
      </c>
      <c r="G835" s="62">
        <f>SUMIFS(MasterSheet!J:J, MasterSheet!B:B, A835, MasterSheet!D:D, B835, MasterSheet!G:G, C835)</f>
        <v>1</v>
      </c>
      <c r="H835" s="62">
        <f t="shared" ref="H835:H898" si="40">G835*D835</f>
        <v>57.6</v>
      </c>
      <c r="I835" s="64">
        <f>SUMIFS(MasterSheet!K:K, MasterSheet!B:B, A835, MasterSheet!D:D, B835, MasterSheet!G:G, C835)</f>
        <v>0</v>
      </c>
      <c r="J835" s="64">
        <f t="shared" ref="J835:J898" si="41">I835*D835</f>
        <v>0</v>
      </c>
      <c r="K835" s="6" t="str">
        <f>VLOOKUP(C835,MasterSheet!G:T,14,)</f>
        <v>BioLegend</v>
      </c>
      <c r="L835" s="6" t="str">
        <f>VLOOKUP(K835,Sheet1!A:C,3,)</f>
        <v>DOLLAR</v>
      </c>
      <c r="M835" s="6" t="str" cm="1">
        <f t="array" ref="M835">_xlfn.TEXTJOIN(", ", TRUE,
   _xlfn._xlws.FILTER(MasterSheet!O:O,
      (MasterSheet!B:B=A835) *
      (MasterSheet!D:D=B835) *
      (MasterSheet!G:G=C835) *
      (MasterSheet!J:J&gt;0)
   )
)</f>
        <v>ILS</v>
      </c>
      <c r="N835" s="6"/>
    </row>
    <row r="836" spans="1:14" x14ac:dyDescent="0.25">
      <c r="A836" s="6" t="str">
        <v xml:space="preserve">EED116824  </v>
      </c>
      <c r="B836" s="7">
        <v>45845</v>
      </c>
      <c r="C836" s="6">
        <v>105719</v>
      </c>
      <c r="D836" s="6">
        <f>_xlfn.XLOOKUP(C836,MasterSheet!G:G,MasterSheet!E:E)</f>
        <v>84.6</v>
      </c>
      <c r="E836" s="55">
        <f>SUMIFS(MasterSheet!I:I, MasterSheet!B:B, A836, MasterSheet!D:D, B836, MasterSheet!G:G, C836)</f>
        <v>1</v>
      </c>
      <c r="F836" s="55">
        <f t="shared" si="39"/>
        <v>84.6</v>
      </c>
      <c r="G836" s="62">
        <f>SUMIFS(MasterSheet!J:J, MasterSheet!B:B, A836, MasterSheet!D:D, B836, MasterSheet!G:G, C836)</f>
        <v>1</v>
      </c>
      <c r="H836" s="62">
        <f t="shared" si="40"/>
        <v>84.6</v>
      </c>
      <c r="I836" s="64">
        <f>SUMIFS(MasterSheet!K:K, MasterSheet!B:B, A836, MasterSheet!D:D, B836, MasterSheet!G:G, C836)</f>
        <v>0</v>
      </c>
      <c r="J836" s="64">
        <f t="shared" si="41"/>
        <v>0</v>
      </c>
      <c r="K836" s="6" t="str">
        <f>VLOOKUP(C836,MasterSheet!G:T,14,)</f>
        <v>BioLegend</v>
      </c>
      <c r="L836" s="6" t="str">
        <f>VLOOKUP(K836,Sheet1!A:C,3,)</f>
        <v>DOLLAR</v>
      </c>
      <c r="M836" s="6" t="str" cm="1">
        <f t="array" ref="M836">_xlfn.TEXTJOIN(", ", TRUE,
   _xlfn._xlws.FILTER(MasterSheet!O:O,
      (MasterSheet!B:B=A836) *
      (MasterSheet!D:D=B836) *
      (MasterSheet!G:G=C836) *
      (MasterSheet!J:J&gt;0)
   )
)</f>
        <v>ILS</v>
      </c>
      <c r="N836" s="6"/>
    </row>
    <row r="837" spans="1:14" x14ac:dyDescent="0.25">
      <c r="A837" s="6" t="str">
        <v xml:space="preserve">EED116824  </v>
      </c>
      <c r="B837" s="7">
        <v>45845</v>
      </c>
      <c r="C837" s="6">
        <v>106338</v>
      </c>
      <c r="D837" s="6">
        <f>_xlfn.XLOOKUP(C837,MasterSheet!G:G,MasterSheet!E:E)</f>
        <v>214.8</v>
      </c>
      <c r="E837" s="55">
        <f>SUMIFS(MasterSheet!I:I, MasterSheet!B:B, A837, MasterSheet!D:D, B837, MasterSheet!G:G, C837)</f>
        <v>1</v>
      </c>
      <c r="F837" s="55">
        <f t="shared" si="39"/>
        <v>214.8</v>
      </c>
      <c r="G837" s="62">
        <f>SUMIFS(MasterSheet!J:J, MasterSheet!B:B, A837, MasterSheet!D:D, B837, MasterSheet!G:G, C837)</f>
        <v>1</v>
      </c>
      <c r="H837" s="62">
        <f t="shared" si="40"/>
        <v>214.8</v>
      </c>
      <c r="I837" s="64">
        <f>SUMIFS(MasterSheet!K:K, MasterSheet!B:B, A837, MasterSheet!D:D, B837, MasterSheet!G:G, C837)</f>
        <v>0</v>
      </c>
      <c r="J837" s="64">
        <f t="shared" si="41"/>
        <v>0</v>
      </c>
      <c r="K837" s="6" t="str">
        <f>VLOOKUP(C837,MasterSheet!G:T,14,)</f>
        <v>BioLegend</v>
      </c>
      <c r="L837" s="6" t="str">
        <f>VLOOKUP(K837,Sheet1!A:C,3,)</f>
        <v>DOLLAR</v>
      </c>
      <c r="M837" s="6" t="str" cm="1">
        <f t="array" ref="M837">_xlfn.TEXTJOIN(", ", TRUE,
   _xlfn._xlws.FILTER(MasterSheet!O:O,
      (MasterSheet!B:B=A837) *
      (MasterSheet!D:D=B837) *
      (MasterSheet!G:G=C837) *
      (MasterSheet!J:J&gt;0)
   )
)</f>
        <v>ILS</v>
      </c>
      <c r="N837" s="6"/>
    </row>
    <row r="838" spans="1:14" x14ac:dyDescent="0.25">
      <c r="A838" s="6" t="str">
        <v xml:space="preserve">EED116824  </v>
      </c>
      <c r="B838" s="7">
        <v>45845</v>
      </c>
      <c r="C838" s="6">
        <v>108111</v>
      </c>
      <c r="D838" s="6">
        <f>_xlfn.XLOOKUP(C838,MasterSheet!G:G,MasterSheet!E:E)</f>
        <v>49.8</v>
      </c>
      <c r="E838" s="55">
        <f>SUMIFS(MasterSheet!I:I, MasterSheet!B:B, A838, MasterSheet!D:D, B838, MasterSheet!G:G, C838)</f>
        <v>1</v>
      </c>
      <c r="F838" s="55">
        <f t="shared" si="39"/>
        <v>49.8</v>
      </c>
      <c r="G838" s="62">
        <f>SUMIFS(MasterSheet!J:J, MasterSheet!B:B, A838, MasterSheet!D:D, B838, MasterSheet!G:G, C838)</f>
        <v>1</v>
      </c>
      <c r="H838" s="62">
        <f t="shared" si="40"/>
        <v>49.8</v>
      </c>
      <c r="I838" s="64">
        <f>SUMIFS(MasterSheet!K:K, MasterSheet!B:B, A838, MasterSheet!D:D, B838, MasterSheet!G:G, C838)</f>
        <v>0</v>
      </c>
      <c r="J838" s="64">
        <f t="shared" si="41"/>
        <v>0</v>
      </c>
      <c r="K838" s="6" t="str">
        <f>VLOOKUP(C838,MasterSheet!G:T,14,)</f>
        <v>BioLegend</v>
      </c>
      <c r="L838" s="6" t="str">
        <f>VLOOKUP(K838,Sheet1!A:C,3,)</f>
        <v>DOLLAR</v>
      </c>
      <c r="M838" s="6" t="str" cm="1">
        <f t="array" ref="M838">_xlfn.TEXTJOIN(", ", TRUE,
   _xlfn._xlws.FILTER(MasterSheet!O:O,
      (MasterSheet!B:B=A838) *
      (MasterSheet!D:D=B838) *
      (MasterSheet!G:G=C838) *
      (MasterSheet!J:J&gt;0)
   )
)</f>
        <v>ILS</v>
      </c>
      <c r="N838" s="6"/>
    </row>
    <row r="839" spans="1:14" x14ac:dyDescent="0.25">
      <c r="A839" s="6" t="str">
        <v xml:space="preserve">EED116824  </v>
      </c>
      <c r="B839" s="7">
        <v>45845</v>
      </c>
      <c r="C839" s="6">
        <v>113828</v>
      </c>
      <c r="D839" s="6">
        <f>_xlfn.XLOOKUP(C839,MasterSheet!G:G,MasterSheet!E:E)</f>
        <v>201</v>
      </c>
      <c r="E839" s="55">
        <f>SUMIFS(MasterSheet!I:I, MasterSheet!B:B, A839, MasterSheet!D:D, B839, MasterSheet!G:G, C839)</f>
        <v>1</v>
      </c>
      <c r="F839" s="55">
        <f t="shared" si="39"/>
        <v>201</v>
      </c>
      <c r="G839" s="62">
        <f>SUMIFS(MasterSheet!J:J, MasterSheet!B:B, A839, MasterSheet!D:D, B839, MasterSheet!G:G, C839)</f>
        <v>1</v>
      </c>
      <c r="H839" s="62">
        <f t="shared" si="40"/>
        <v>201</v>
      </c>
      <c r="I839" s="64">
        <f>SUMIFS(MasterSheet!K:K, MasterSheet!B:B, A839, MasterSheet!D:D, B839, MasterSheet!G:G, C839)</f>
        <v>0</v>
      </c>
      <c r="J839" s="64">
        <f t="shared" si="41"/>
        <v>0</v>
      </c>
      <c r="K839" s="6" t="str">
        <f>VLOOKUP(C839,MasterSheet!G:T,14,)</f>
        <v>BioLegend</v>
      </c>
      <c r="L839" s="6" t="str">
        <f>VLOOKUP(K839,Sheet1!A:C,3,)</f>
        <v>DOLLAR</v>
      </c>
      <c r="M839" s="6" t="str" cm="1">
        <f t="array" ref="M839">_xlfn.TEXTJOIN(", ", TRUE,
   _xlfn._xlws.FILTER(MasterSheet!O:O,
      (MasterSheet!B:B=A839) *
      (MasterSheet!D:D=B839) *
      (MasterSheet!G:G=C839) *
      (MasterSheet!J:J&gt;0)
   )
)</f>
        <v>ABHI BIO</v>
      </c>
      <c r="N839" s="6"/>
    </row>
    <row r="840" spans="1:14" x14ac:dyDescent="0.25">
      <c r="A840" s="6" t="str">
        <v xml:space="preserve">EED116824  </v>
      </c>
      <c r="B840" s="7">
        <v>45845</v>
      </c>
      <c r="C840" s="6">
        <v>115508</v>
      </c>
      <c r="D840" s="6">
        <f>_xlfn.XLOOKUP(C840,MasterSheet!G:G,MasterSheet!E:E)</f>
        <v>80.400000000000006</v>
      </c>
      <c r="E840" s="55">
        <f>SUMIFS(MasterSheet!I:I, MasterSheet!B:B, A840, MasterSheet!D:D, B840, MasterSheet!G:G, C840)</f>
        <v>1</v>
      </c>
      <c r="F840" s="55">
        <f t="shared" si="39"/>
        <v>80.400000000000006</v>
      </c>
      <c r="G840" s="62">
        <f>SUMIFS(MasterSheet!J:J, MasterSheet!B:B, A840, MasterSheet!D:D, B840, MasterSheet!G:G, C840)</f>
        <v>1</v>
      </c>
      <c r="H840" s="62">
        <f t="shared" si="40"/>
        <v>80.400000000000006</v>
      </c>
      <c r="I840" s="64">
        <f>SUMIFS(MasterSheet!K:K, MasterSheet!B:B, A840, MasterSheet!D:D, B840, MasterSheet!G:G, C840)</f>
        <v>0</v>
      </c>
      <c r="J840" s="64">
        <f t="shared" si="41"/>
        <v>0</v>
      </c>
      <c r="K840" s="6" t="str">
        <f>VLOOKUP(C840,MasterSheet!G:T,14,)</f>
        <v>BioLegend</v>
      </c>
      <c r="L840" s="6" t="str">
        <f>VLOOKUP(K840,Sheet1!A:C,3,)</f>
        <v>DOLLAR</v>
      </c>
      <c r="M840" s="6" t="str" cm="1">
        <f t="array" ref="M840">_xlfn.TEXTJOIN(", ", TRUE,
   _xlfn._xlws.FILTER(MasterSheet!O:O,
      (MasterSheet!B:B=A840) *
      (MasterSheet!D:D=B840) *
      (MasterSheet!G:G=C840) *
      (MasterSheet!J:J&gt;0)
   )
)</f>
        <v>ILS</v>
      </c>
      <c r="N840" s="6"/>
    </row>
    <row r="841" spans="1:14" x14ac:dyDescent="0.25">
      <c r="A841" s="6" t="str">
        <v xml:space="preserve">EED116824  </v>
      </c>
      <c r="B841" s="7">
        <v>45845</v>
      </c>
      <c r="C841" s="6">
        <v>115526</v>
      </c>
      <c r="D841" s="6">
        <f>_xlfn.XLOOKUP(C841,MasterSheet!G:G,MasterSheet!E:E)</f>
        <v>56.4</v>
      </c>
      <c r="E841" s="55">
        <f>SUMIFS(MasterSheet!I:I, MasterSheet!B:B, A841, MasterSheet!D:D, B841, MasterSheet!G:G, C841)</f>
        <v>1</v>
      </c>
      <c r="F841" s="55">
        <f t="shared" si="39"/>
        <v>56.4</v>
      </c>
      <c r="G841" s="62">
        <f>SUMIFS(MasterSheet!J:J, MasterSheet!B:B, A841, MasterSheet!D:D, B841, MasterSheet!G:G, C841)</f>
        <v>1</v>
      </c>
      <c r="H841" s="62">
        <f t="shared" si="40"/>
        <v>56.4</v>
      </c>
      <c r="I841" s="64">
        <f>SUMIFS(MasterSheet!K:K, MasterSheet!B:B, A841, MasterSheet!D:D, B841, MasterSheet!G:G, C841)</f>
        <v>0</v>
      </c>
      <c r="J841" s="64">
        <f t="shared" si="41"/>
        <v>0</v>
      </c>
      <c r="K841" s="6" t="str">
        <f>VLOOKUP(C841,MasterSheet!G:T,14,)</f>
        <v>BioLegend</v>
      </c>
      <c r="L841" s="6" t="str">
        <f>VLOOKUP(K841,Sheet1!A:C,3,)</f>
        <v>DOLLAR</v>
      </c>
      <c r="M841" s="6" t="str" cm="1">
        <f t="array" ref="M841">_xlfn.TEXTJOIN(", ", TRUE,
   _xlfn._xlws.FILTER(MasterSheet!O:O,
      (MasterSheet!B:B=A841) *
      (MasterSheet!D:D=B841) *
      (MasterSheet!G:G=C841) *
      (MasterSheet!J:J&gt;0)
   )
)</f>
        <v>VECTOR</v>
      </c>
      <c r="N841" s="6"/>
    </row>
    <row r="842" spans="1:14" x14ac:dyDescent="0.25">
      <c r="A842" s="6" t="str">
        <v xml:space="preserve">EED116824  </v>
      </c>
      <c r="B842" s="7">
        <v>45845</v>
      </c>
      <c r="C842" s="6">
        <v>115923</v>
      </c>
      <c r="D842" s="6">
        <f>_xlfn.XLOOKUP(C842,MasterSheet!G:G,MasterSheet!E:E)</f>
        <v>88.2</v>
      </c>
      <c r="E842" s="55">
        <f>SUMIFS(MasterSheet!I:I, MasterSheet!B:B, A842, MasterSheet!D:D, B842, MasterSheet!G:G, C842)</f>
        <v>1</v>
      </c>
      <c r="F842" s="55">
        <f t="shared" si="39"/>
        <v>88.2</v>
      </c>
      <c r="G842" s="62">
        <f>SUMIFS(MasterSheet!J:J, MasterSheet!B:B, A842, MasterSheet!D:D, B842, MasterSheet!G:G, C842)</f>
        <v>1</v>
      </c>
      <c r="H842" s="62">
        <f t="shared" si="40"/>
        <v>88.2</v>
      </c>
      <c r="I842" s="64">
        <f>SUMIFS(MasterSheet!K:K, MasterSheet!B:B, A842, MasterSheet!D:D, B842, MasterSheet!G:G, C842)</f>
        <v>0</v>
      </c>
      <c r="J842" s="64">
        <f t="shared" si="41"/>
        <v>0</v>
      </c>
      <c r="K842" s="6" t="str">
        <f>VLOOKUP(C842,MasterSheet!G:T,14,)</f>
        <v>BioLegend</v>
      </c>
      <c r="L842" s="6" t="str">
        <f>VLOOKUP(K842,Sheet1!A:C,3,)</f>
        <v>DOLLAR</v>
      </c>
      <c r="M842" s="6" t="str" cm="1">
        <f t="array" ref="M842">_xlfn.TEXTJOIN(", ", TRUE,
   _xlfn._xlws.FILTER(MasterSheet!O:O,
      (MasterSheet!B:B=A842) *
      (MasterSheet!D:D=B842) *
      (MasterSheet!G:G=C842) *
      (MasterSheet!J:J&gt;0)
   )
)</f>
        <v>ILS</v>
      </c>
      <c r="N842" s="6"/>
    </row>
    <row r="843" spans="1:14" x14ac:dyDescent="0.25">
      <c r="A843" s="6" t="str">
        <v xml:space="preserve">EED116824  </v>
      </c>
      <c r="B843" s="7">
        <v>45845</v>
      </c>
      <c r="C843" s="6">
        <v>118108</v>
      </c>
      <c r="D843" s="6">
        <f>_xlfn.XLOOKUP(C843,MasterSheet!G:G,MasterSheet!E:E)</f>
        <v>86.4</v>
      </c>
      <c r="E843" s="55">
        <f>SUMIFS(MasterSheet!I:I, MasterSheet!B:B, A843, MasterSheet!D:D, B843, MasterSheet!G:G, C843)</f>
        <v>1</v>
      </c>
      <c r="F843" s="55">
        <f t="shared" si="39"/>
        <v>86.4</v>
      </c>
      <c r="G843" s="62">
        <f>SUMIFS(MasterSheet!J:J, MasterSheet!B:B, A843, MasterSheet!D:D, B843, MasterSheet!G:G, C843)</f>
        <v>1</v>
      </c>
      <c r="H843" s="62">
        <f t="shared" si="40"/>
        <v>86.4</v>
      </c>
      <c r="I843" s="64">
        <f>SUMIFS(MasterSheet!K:K, MasterSheet!B:B, A843, MasterSheet!D:D, B843, MasterSheet!G:G, C843)</f>
        <v>0</v>
      </c>
      <c r="J843" s="64">
        <f t="shared" si="41"/>
        <v>0</v>
      </c>
      <c r="K843" s="6" t="str">
        <f>VLOOKUP(C843,MasterSheet!G:T,14,)</f>
        <v>BioLegend</v>
      </c>
      <c r="L843" s="6" t="str">
        <f>VLOOKUP(K843,Sheet1!A:C,3,)</f>
        <v>DOLLAR</v>
      </c>
      <c r="M843" s="6" t="str" cm="1">
        <f t="array" ref="M843">_xlfn.TEXTJOIN(", ", TRUE,
   _xlfn._xlws.FILTER(MasterSheet!O:O,
      (MasterSheet!B:B=A843) *
      (MasterSheet!D:D=B843) *
      (MasterSheet!G:G=C843) *
      (MasterSheet!J:J&gt;0)
   )
)</f>
        <v>ILS</v>
      </c>
      <c r="N843" s="6"/>
    </row>
    <row r="844" spans="1:14" x14ac:dyDescent="0.25">
      <c r="A844" s="6" t="str">
        <v xml:space="preserve">EED116824  </v>
      </c>
      <c r="B844" s="7">
        <v>45845</v>
      </c>
      <c r="C844" s="6">
        <v>124210</v>
      </c>
      <c r="D844" s="6">
        <f>_xlfn.XLOOKUP(C844,MasterSheet!G:G,MasterSheet!E:E)</f>
        <v>201</v>
      </c>
      <c r="E844" s="55">
        <f>SUMIFS(MasterSheet!I:I, MasterSheet!B:B, A844, MasterSheet!D:D, B844, MasterSheet!G:G, C844)</f>
        <v>1</v>
      </c>
      <c r="F844" s="55">
        <f t="shared" si="39"/>
        <v>201</v>
      </c>
      <c r="G844" s="62">
        <f>SUMIFS(MasterSheet!J:J, MasterSheet!B:B, A844, MasterSheet!D:D, B844, MasterSheet!G:G, C844)</f>
        <v>1</v>
      </c>
      <c r="H844" s="62">
        <f t="shared" si="40"/>
        <v>201</v>
      </c>
      <c r="I844" s="64">
        <f>SUMIFS(MasterSheet!K:K, MasterSheet!B:B, A844, MasterSheet!D:D, B844, MasterSheet!G:G, C844)</f>
        <v>0</v>
      </c>
      <c r="J844" s="64">
        <f t="shared" si="41"/>
        <v>0</v>
      </c>
      <c r="K844" s="6" t="str">
        <f>VLOOKUP(C844,MasterSheet!G:T,14,)</f>
        <v>BioLegend</v>
      </c>
      <c r="L844" s="6" t="str">
        <f>VLOOKUP(K844,Sheet1!A:C,3,)</f>
        <v>DOLLAR</v>
      </c>
      <c r="M844" s="6" t="str" cm="1">
        <f t="array" ref="M844">_xlfn.TEXTJOIN(", ", TRUE,
   _xlfn._xlws.FILTER(MasterSheet!O:O,
      (MasterSheet!B:B=A844) *
      (MasterSheet!D:D=B844) *
      (MasterSheet!G:G=C844) *
      (MasterSheet!J:J&gt;0)
   )
)</f>
        <v>ILS</v>
      </c>
      <c r="N844" s="6"/>
    </row>
    <row r="845" spans="1:14" x14ac:dyDescent="0.25">
      <c r="A845" s="6" t="str">
        <v xml:space="preserve">EED116824  </v>
      </c>
      <c r="B845" s="7">
        <v>45845</v>
      </c>
      <c r="C845" s="6">
        <v>124312</v>
      </c>
      <c r="D845" s="6">
        <f>_xlfn.XLOOKUP(C845,MasterSheet!G:G,MasterSheet!E:E)</f>
        <v>162</v>
      </c>
      <c r="E845" s="55">
        <f>SUMIFS(MasterSheet!I:I, MasterSheet!B:B, A845, MasterSheet!D:D, B845, MasterSheet!G:G, C845)</f>
        <v>1</v>
      </c>
      <c r="F845" s="55">
        <f t="shared" si="39"/>
        <v>162</v>
      </c>
      <c r="G845" s="62">
        <f>SUMIFS(MasterSheet!J:J, MasterSheet!B:B, A845, MasterSheet!D:D, B845, MasterSheet!G:G, C845)</f>
        <v>1</v>
      </c>
      <c r="H845" s="62">
        <f t="shared" si="40"/>
        <v>162</v>
      </c>
      <c r="I845" s="64">
        <f>SUMIFS(MasterSheet!K:K, MasterSheet!B:B, A845, MasterSheet!D:D, B845, MasterSheet!G:G, C845)</f>
        <v>0</v>
      </c>
      <c r="J845" s="64">
        <f t="shared" si="41"/>
        <v>0</v>
      </c>
      <c r="K845" s="6" t="str">
        <f>VLOOKUP(C845,MasterSheet!G:T,14,)</f>
        <v>BioLegend</v>
      </c>
      <c r="L845" s="6" t="str">
        <f>VLOOKUP(K845,Sheet1!A:C,3,)</f>
        <v>DOLLAR</v>
      </c>
      <c r="M845" s="6" t="str" cm="1">
        <f t="array" ref="M845">_xlfn.TEXTJOIN(", ", TRUE,
   _xlfn._xlws.FILTER(MasterSheet!O:O,
      (MasterSheet!B:B=A845) *
      (MasterSheet!D:D=B845) *
      (MasterSheet!G:G=C845) *
      (MasterSheet!J:J&gt;0)
   )
)</f>
        <v>ILS</v>
      </c>
      <c r="N845" s="6"/>
    </row>
    <row r="846" spans="1:14" x14ac:dyDescent="0.25">
      <c r="A846" s="6" t="str">
        <v xml:space="preserve">EED116824  </v>
      </c>
      <c r="B846" s="7">
        <v>45845</v>
      </c>
      <c r="C846" s="6">
        <v>126606</v>
      </c>
      <c r="D846" s="6">
        <f>_xlfn.XLOOKUP(C846,MasterSheet!G:G,MasterSheet!E:E)</f>
        <v>141</v>
      </c>
      <c r="E846" s="55">
        <f>SUMIFS(MasterSheet!I:I, MasterSheet!B:B, A846, MasterSheet!D:D, B846, MasterSheet!G:G, C846)</f>
        <v>1</v>
      </c>
      <c r="F846" s="55">
        <f t="shared" si="39"/>
        <v>141</v>
      </c>
      <c r="G846" s="62">
        <f>SUMIFS(MasterSheet!J:J, MasterSheet!B:B, A846, MasterSheet!D:D, B846, MasterSheet!G:G, C846)</f>
        <v>1</v>
      </c>
      <c r="H846" s="62">
        <f t="shared" si="40"/>
        <v>141</v>
      </c>
      <c r="I846" s="64">
        <f>SUMIFS(MasterSheet!K:K, MasterSheet!B:B, A846, MasterSheet!D:D, B846, MasterSheet!G:G, C846)</f>
        <v>0</v>
      </c>
      <c r="J846" s="64">
        <f t="shared" si="41"/>
        <v>0</v>
      </c>
      <c r="K846" s="6" t="str">
        <f>VLOOKUP(C846,MasterSheet!G:T,14,)</f>
        <v>BioLegend</v>
      </c>
      <c r="L846" s="6" t="str">
        <f>VLOOKUP(K846,Sheet1!A:C,3,)</f>
        <v>DOLLAR</v>
      </c>
      <c r="M846" s="6" t="str" cm="1">
        <f t="array" ref="M846">_xlfn.TEXTJOIN(", ", TRUE,
   _xlfn._xlws.FILTER(MasterSheet!O:O,
      (MasterSheet!B:B=A846) *
      (MasterSheet!D:D=B846) *
      (MasterSheet!G:G=C846) *
      (MasterSheet!J:J&gt;0)
   )
)</f>
        <v>ILS</v>
      </c>
      <c r="N846" s="6"/>
    </row>
    <row r="847" spans="1:14" x14ac:dyDescent="0.25">
      <c r="A847" s="6" t="str">
        <v xml:space="preserve">EED116824  </v>
      </c>
      <c r="B847" s="7">
        <v>45845</v>
      </c>
      <c r="C847" s="6">
        <v>126618</v>
      </c>
      <c r="D847" s="6">
        <f>_xlfn.XLOOKUP(C847,MasterSheet!G:G,MasterSheet!E:E)</f>
        <v>186.6</v>
      </c>
      <c r="E847" s="55">
        <f>SUMIFS(MasterSheet!I:I, MasterSheet!B:B, A847, MasterSheet!D:D, B847, MasterSheet!G:G, C847)</f>
        <v>1</v>
      </c>
      <c r="F847" s="55">
        <f t="shared" si="39"/>
        <v>186.6</v>
      </c>
      <c r="G847" s="62">
        <f>SUMIFS(MasterSheet!J:J, MasterSheet!B:B, A847, MasterSheet!D:D, B847, MasterSheet!G:G, C847)</f>
        <v>1</v>
      </c>
      <c r="H847" s="62">
        <f t="shared" si="40"/>
        <v>186.6</v>
      </c>
      <c r="I847" s="64">
        <f>SUMIFS(MasterSheet!K:K, MasterSheet!B:B, A847, MasterSheet!D:D, B847, MasterSheet!G:G, C847)</f>
        <v>0</v>
      </c>
      <c r="J847" s="64">
        <f t="shared" si="41"/>
        <v>0</v>
      </c>
      <c r="K847" s="6" t="str">
        <f>VLOOKUP(C847,MasterSheet!G:T,14,)</f>
        <v>BioLegend</v>
      </c>
      <c r="L847" s="6" t="str">
        <f>VLOOKUP(K847,Sheet1!A:C,3,)</f>
        <v>DOLLAR</v>
      </c>
      <c r="M847" s="6" t="str" cm="1">
        <f t="array" ref="M847">_xlfn.TEXTJOIN(", ", TRUE,
   _xlfn._xlws.FILTER(MasterSheet!O:O,
      (MasterSheet!B:B=A847) *
      (MasterSheet!D:D=B847) *
      (MasterSheet!G:G=C847) *
      (MasterSheet!J:J&gt;0)
   )
)</f>
        <v>ABHI BIO</v>
      </c>
      <c r="N847" s="6"/>
    </row>
    <row r="848" spans="1:14" x14ac:dyDescent="0.25">
      <c r="A848" s="6" t="str">
        <v xml:space="preserve">EED116824  </v>
      </c>
      <c r="B848" s="7">
        <v>45845</v>
      </c>
      <c r="C848" s="6">
        <v>128004</v>
      </c>
      <c r="D848" s="6">
        <f>_xlfn.XLOOKUP(C848,MasterSheet!G:G,MasterSheet!E:E)</f>
        <v>165.6</v>
      </c>
      <c r="E848" s="55">
        <f>SUMIFS(MasterSheet!I:I, MasterSheet!B:B, A848, MasterSheet!D:D, B848, MasterSheet!G:G, C848)</f>
        <v>1</v>
      </c>
      <c r="F848" s="55">
        <f t="shared" si="39"/>
        <v>165.6</v>
      </c>
      <c r="G848" s="62">
        <f>SUMIFS(MasterSheet!J:J, MasterSheet!B:B, A848, MasterSheet!D:D, B848, MasterSheet!G:G, C848)</f>
        <v>1</v>
      </c>
      <c r="H848" s="62">
        <f t="shared" si="40"/>
        <v>165.6</v>
      </c>
      <c r="I848" s="64">
        <f>SUMIFS(MasterSheet!K:K, MasterSheet!B:B, A848, MasterSheet!D:D, B848, MasterSheet!G:G, C848)</f>
        <v>0</v>
      </c>
      <c r="J848" s="64">
        <f t="shared" si="41"/>
        <v>0</v>
      </c>
      <c r="K848" s="6" t="str">
        <f>VLOOKUP(C848,MasterSheet!G:T,14,)</f>
        <v>BioLegend</v>
      </c>
      <c r="L848" s="6" t="str">
        <f>VLOOKUP(K848,Sheet1!A:C,3,)</f>
        <v>DOLLAR</v>
      </c>
      <c r="M848" s="6" t="str" cm="1">
        <f t="array" ref="M848">_xlfn.TEXTJOIN(", ", TRUE,
   _xlfn._xlws.FILTER(MasterSheet!O:O,
      (MasterSheet!B:B=A848) *
      (MasterSheet!D:D=B848) *
      (MasterSheet!G:G=C848) *
      (MasterSheet!J:J&gt;0)
   )
)</f>
        <v>ILS</v>
      </c>
      <c r="N848" s="6"/>
    </row>
    <row r="849" spans="1:14" x14ac:dyDescent="0.25">
      <c r="A849" s="6" t="str">
        <v xml:space="preserve">EED116824  </v>
      </c>
      <c r="B849" s="7">
        <v>45845</v>
      </c>
      <c r="C849" s="6">
        <v>133310</v>
      </c>
      <c r="D849" s="6">
        <f>_xlfn.XLOOKUP(C849,MasterSheet!G:G,MasterSheet!E:E)</f>
        <v>327.60000000000002</v>
      </c>
      <c r="E849" s="55">
        <f>SUMIFS(MasterSheet!I:I, MasterSheet!B:B, A849, MasterSheet!D:D, B849, MasterSheet!G:G, C849)</f>
        <v>1</v>
      </c>
      <c r="F849" s="55">
        <f t="shared" si="39"/>
        <v>327.60000000000002</v>
      </c>
      <c r="G849" s="62">
        <f>SUMIFS(MasterSheet!J:J, MasterSheet!B:B, A849, MasterSheet!D:D, B849, MasterSheet!G:G, C849)</f>
        <v>1</v>
      </c>
      <c r="H849" s="62">
        <f t="shared" si="40"/>
        <v>327.60000000000002</v>
      </c>
      <c r="I849" s="64">
        <f>SUMIFS(MasterSheet!K:K, MasterSheet!B:B, A849, MasterSheet!D:D, B849, MasterSheet!G:G, C849)</f>
        <v>0</v>
      </c>
      <c r="J849" s="64">
        <f t="shared" si="41"/>
        <v>0</v>
      </c>
      <c r="K849" s="6" t="str">
        <f>VLOOKUP(C849,MasterSheet!G:T,14,)</f>
        <v>BioLegend</v>
      </c>
      <c r="L849" s="6" t="str">
        <f>VLOOKUP(K849,Sheet1!A:C,3,)</f>
        <v>DOLLAR</v>
      </c>
      <c r="M849" s="6" t="str" cm="1">
        <f t="array" ref="M849">_xlfn.TEXTJOIN(", ", TRUE,
   _xlfn._xlws.FILTER(MasterSheet!O:O,
      (MasterSheet!B:B=A849) *
      (MasterSheet!D:D=B849) *
      (MasterSheet!G:G=C849) *
      (MasterSheet!J:J&gt;0)
   )
)</f>
        <v>VECTOR</v>
      </c>
      <c r="N849" s="6"/>
    </row>
    <row r="850" spans="1:14" x14ac:dyDescent="0.25">
      <c r="A850" s="6" t="str">
        <v xml:space="preserve">EED116824  </v>
      </c>
      <c r="B850" s="7">
        <v>45845</v>
      </c>
      <c r="C850" s="6">
        <v>134019</v>
      </c>
      <c r="D850" s="6">
        <f>_xlfn.XLOOKUP(C850,MasterSheet!G:G,MasterSheet!E:E)</f>
        <v>219</v>
      </c>
      <c r="E850" s="55">
        <f>SUMIFS(MasterSheet!I:I, MasterSheet!B:B, A850, MasterSheet!D:D, B850, MasterSheet!G:G, C850)</f>
        <v>1</v>
      </c>
      <c r="F850" s="55">
        <f t="shared" si="39"/>
        <v>219</v>
      </c>
      <c r="G850" s="62">
        <f>SUMIFS(MasterSheet!J:J, MasterSheet!B:B, A850, MasterSheet!D:D, B850, MasterSheet!G:G, C850)</f>
        <v>1</v>
      </c>
      <c r="H850" s="62">
        <f t="shared" si="40"/>
        <v>219</v>
      </c>
      <c r="I850" s="64">
        <f>SUMIFS(MasterSheet!K:K, MasterSheet!B:B, A850, MasterSheet!D:D, B850, MasterSheet!G:G, C850)</f>
        <v>0</v>
      </c>
      <c r="J850" s="64">
        <f t="shared" si="41"/>
        <v>0</v>
      </c>
      <c r="K850" s="6" t="str">
        <f>VLOOKUP(C850,MasterSheet!G:T,14,)</f>
        <v>BioLegend</v>
      </c>
      <c r="L850" s="6" t="str">
        <f>VLOOKUP(K850,Sheet1!A:C,3,)</f>
        <v>DOLLAR</v>
      </c>
      <c r="M850" s="6" t="str" cm="1">
        <f t="array" ref="M850">_xlfn.TEXTJOIN(", ", TRUE,
   _xlfn._xlws.FILTER(MasterSheet!O:O,
      (MasterSheet!B:B=A850) *
      (MasterSheet!D:D=B850) *
      (MasterSheet!G:G=C850) *
      (MasterSheet!J:J&gt;0)
   )
)</f>
        <v>ABHI BIO</v>
      </c>
      <c r="N850" s="6"/>
    </row>
    <row r="851" spans="1:14" x14ac:dyDescent="0.25">
      <c r="A851" s="6" t="str">
        <v xml:space="preserve">EED116824  </v>
      </c>
      <c r="B851" s="7">
        <v>45845</v>
      </c>
      <c r="C851" s="6">
        <v>134021</v>
      </c>
      <c r="D851" s="6">
        <f>_xlfn.XLOOKUP(C851,MasterSheet!G:G,MasterSheet!E:E)</f>
        <v>227.25</v>
      </c>
      <c r="E851" s="55">
        <f>SUMIFS(MasterSheet!I:I, MasterSheet!B:B, A851, MasterSheet!D:D, B851, MasterSheet!G:G, C851)</f>
        <v>1</v>
      </c>
      <c r="F851" s="55">
        <f t="shared" si="39"/>
        <v>227.25</v>
      </c>
      <c r="G851" s="62">
        <f>SUMIFS(MasterSheet!J:J, MasterSheet!B:B, A851, MasterSheet!D:D, B851, MasterSheet!G:G, C851)</f>
        <v>1</v>
      </c>
      <c r="H851" s="62">
        <f t="shared" si="40"/>
        <v>227.25</v>
      </c>
      <c r="I851" s="64">
        <f>SUMIFS(MasterSheet!K:K, MasterSheet!B:B, A851, MasterSheet!D:D, B851, MasterSheet!G:G, C851)</f>
        <v>0</v>
      </c>
      <c r="J851" s="64">
        <f t="shared" si="41"/>
        <v>0</v>
      </c>
      <c r="K851" s="6" t="str">
        <f>VLOOKUP(C851,MasterSheet!G:T,14,)</f>
        <v>BioLegend</v>
      </c>
      <c r="L851" s="6" t="str">
        <f>VLOOKUP(K851,Sheet1!A:C,3,)</f>
        <v>DOLLAR</v>
      </c>
      <c r="M851" s="6" t="str" cm="1">
        <f t="array" ref="M851">_xlfn.TEXTJOIN(", ", TRUE,
   _xlfn._xlws.FILTER(MasterSheet!O:O,
      (MasterSheet!B:B=A851) *
      (MasterSheet!D:D=B851) *
      (MasterSheet!G:G=C851) *
      (MasterSheet!J:J&gt;0)
   )
)</f>
        <v>ILS</v>
      </c>
      <c r="N851" s="6"/>
    </row>
    <row r="852" spans="1:14" x14ac:dyDescent="0.25">
      <c r="A852" s="6" t="str">
        <v xml:space="preserve">EED116824  </v>
      </c>
      <c r="B852" s="7">
        <v>45845</v>
      </c>
      <c r="C852" s="6">
        <v>135216</v>
      </c>
      <c r="D852" s="6">
        <f>_xlfn.XLOOKUP(C852,MasterSheet!G:G,MasterSheet!E:E)</f>
        <v>208.2</v>
      </c>
      <c r="E852" s="55">
        <f>SUMIFS(MasterSheet!I:I, MasterSheet!B:B, A852, MasterSheet!D:D, B852, MasterSheet!G:G, C852)</f>
        <v>1</v>
      </c>
      <c r="F852" s="55">
        <f t="shared" si="39"/>
        <v>208.2</v>
      </c>
      <c r="G852" s="62">
        <f>SUMIFS(MasterSheet!J:J, MasterSheet!B:B, A852, MasterSheet!D:D, B852, MasterSheet!G:G, C852)</f>
        <v>1</v>
      </c>
      <c r="H852" s="62">
        <f t="shared" si="40"/>
        <v>208.2</v>
      </c>
      <c r="I852" s="64">
        <f>SUMIFS(MasterSheet!K:K, MasterSheet!B:B, A852, MasterSheet!D:D, B852, MasterSheet!G:G, C852)</f>
        <v>0</v>
      </c>
      <c r="J852" s="64">
        <f t="shared" si="41"/>
        <v>0</v>
      </c>
      <c r="K852" s="6" t="str">
        <f>VLOOKUP(C852,MasterSheet!G:T,14,)</f>
        <v>BioLegend</v>
      </c>
      <c r="L852" s="6" t="str">
        <f>VLOOKUP(K852,Sheet1!A:C,3,)</f>
        <v>DOLLAR</v>
      </c>
      <c r="M852" s="6" t="str" cm="1">
        <f t="array" ref="M852">_xlfn.TEXTJOIN(", ", TRUE,
   _xlfn._xlws.FILTER(MasterSheet!O:O,
      (MasterSheet!B:B=A852) *
      (MasterSheet!D:D=B852) *
      (MasterSheet!G:G=C852) *
      (MasterSheet!J:J&gt;0)
   )
)</f>
        <v>ABHI BIO</v>
      </c>
      <c r="N852" s="6"/>
    </row>
    <row r="853" spans="1:14" x14ac:dyDescent="0.25">
      <c r="A853" s="6" t="str">
        <v xml:space="preserve">EED116824  </v>
      </c>
      <c r="B853" s="7">
        <v>45845</v>
      </c>
      <c r="C853" s="6">
        <v>140704</v>
      </c>
      <c r="D853" s="6">
        <f>_xlfn.XLOOKUP(C853,MasterSheet!G:G,MasterSheet!E:E)</f>
        <v>160.80000000000001</v>
      </c>
      <c r="E853" s="55">
        <f>SUMIFS(MasterSheet!I:I, MasterSheet!B:B, A853, MasterSheet!D:D, B853, MasterSheet!G:G, C853)</f>
        <v>1</v>
      </c>
      <c r="F853" s="55">
        <f t="shared" si="39"/>
        <v>160.80000000000001</v>
      </c>
      <c r="G853" s="62">
        <f>SUMIFS(MasterSheet!J:J, MasterSheet!B:B, A853, MasterSheet!D:D, B853, MasterSheet!G:G, C853)</f>
        <v>1</v>
      </c>
      <c r="H853" s="62">
        <f t="shared" si="40"/>
        <v>160.80000000000001</v>
      </c>
      <c r="I853" s="64">
        <f>SUMIFS(MasterSheet!K:K, MasterSheet!B:B, A853, MasterSheet!D:D, B853, MasterSheet!G:G, C853)</f>
        <v>0</v>
      </c>
      <c r="J853" s="64">
        <f t="shared" si="41"/>
        <v>0</v>
      </c>
      <c r="K853" s="6" t="str">
        <f>VLOOKUP(C853,MasterSheet!G:T,14,)</f>
        <v>BioLegend</v>
      </c>
      <c r="L853" s="6" t="str">
        <f>VLOOKUP(K853,Sheet1!A:C,3,)</f>
        <v>DOLLAR</v>
      </c>
      <c r="M853" s="6" t="str" cm="1">
        <f t="array" ref="M853">_xlfn.TEXTJOIN(", ", TRUE,
   _xlfn._xlws.FILTER(MasterSheet!O:O,
      (MasterSheet!B:B=A853) *
      (MasterSheet!D:D=B853) *
      (MasterSheet!G:G=C853) *
      (MasterSheet!J:J&gt;0)
   )
)</f>
        <v>ABHI BIO</v>
      </c>
      <c r="N853" s="6"/>
    </row>
    <row r="854" spans="1:14" x14ac:dyDescent="0.25">
      <c r="A854" s="6" t="str">
        <v xml:space="preserve">EED116824  </v>
      </c>
      <c r="B854" s="7">
        <v>45845</v>
      </c>
      <c r="C854" s="6">
        <v>142506</v>
      </c>
      <c r="D854" s="6">
        <f>_xlfn.XLOOKUP(C854,MasterSheet!G:G,MasterSheet!E:E)</f>
        <v>225.6</v>
      </c>
      <c r="E854" s="55">
        <f>SUMIFS(MasterSheet!I:I, MasterSheet!B:B, A854, MasterSheet!D:D, B854, MasterSheet!G:G, C854)</f>
        <v>1</v>
      </c>
      <c r="F854" s="55">
        <f t="shared" si="39"/>
        <v>225.6</v>
      </c>
      <c r="G854" s="62">
        <f>SUMIFS(MasterSheet!J:J, MasterSheet!B:B, A854, MasterSheet!D:D, B854, MasterSheet!G:G, C854)</f>
        <v>1</v>
      </c>
      <c r="H854" s="62">
        <f t="shared" si="40"/>
        <v>225.6</v>
      </c>
      <c r="I854" s="64">
        <f>SUMIFS(MasterSheet!K:K, MasterSheet!B:B, A854, MasterSheet!D:D, B854, MasterSheet!G:G, C854)</f>
        <v>0</v>
      </c>
      <c r="J854" s="64">
        <f t="shared" si="41"/>
        <v>0</v>
      </c>
      <c r="K854" s="6" t="str">
        <f>VLOOKUP(C854,MasterSheet!G:T,14,)</f>
        <v>BioLegend</v>
      </c>
      <c r="L854" s="6" t="str">
        <f>VLOOKUP(K854,Sheet1!A:C,3,)</f>
        <v>DOLLAR</v>
      </c>
      <c r="M854" s="6" t="str" cm="1">
        <f t="array" ref="M854">_xlfn.TEXTJOIN(", ", TRUE,
   _xlfn._xlws.FILTER(MasterSheet!O:O,
      (MasterSheet!B:B=A854) *
      (MasterSheet!D:D=B854) *
      (MasterSheet!G:G=C854) *
      (MasterSheet!J:J&gt;0)
   )
)</f>
        <v>ILS</v>
      </c>
      <c r="N854" s="6"/>
    </row>
    <row r="855" spans="1:14" x14ac:dyDescent="0.25">
      <c r="A855" s="6" t="str">
        <v xml:space="preserve">EED116824  </v>
      </c>
      <c r="B855" s="7">
        <v>45845</v>
      </c>
      <c r="C855" s="6">
        <v>142521</v>
      </c>
      <c r="D855" s="6">
        <f>_xlfn.XLOOKUP(C855,MasterSheet!G:G,MasterSheet!E:E)</f>
        <v>196.5</v>
      </c>
      <c r="E855" s="55">
        <f>SUMIFS(MasterSheet!I:I, MasterSheet!B:B, A855, MasterSheet!D:D, B855, MasterSheet!G:G, C855)</f>
        <v>1</v>
      </c>
      <c r="F855" s="55">
        <f t="shared" si="39"/>
        <v>196.5</v>
      </c>
      <c r="G855" s="62">
        <f>SUMIFS(MasterSheet!J:J, MasterSheet!B:B, A855, MasterSheet!D:D, B855, MasterSheet!G:G, C855)</f>
        <v>1</v>
      </c>
      <c r="H855" s="62">
        <f t="shared" si="40"/>
        <v>196.5</v>
      </c>
      <c r="I855" s="64">
        <f>SUMIFS(MasterSheet!K:K, MasterSheet!B:B, A855, MasterSheet!D:D, B855, MasterSheet!G:G, C855)</f>
        <v>0</v>
      </c>
      <c r="J855" s="64">
        <f t="shared" si="41"/>
        <v>0</v>
      </c>
      <c r="K855" s="6" t="str">
        <f>VLOOKUP(C855,MasterSheet!G:T,14,)</f>
        <v>BioLegend</v>
      </c>
      <c r="L855" s="6" t="str">
        <f>VLOOKUP(K855,Sheet1!A:C,3,)</f>
        <v>DOLLAR</v>
      </c>
      <c r="M855" s="6" t="str" cm="1">
        <f t="array" ref="M855">_xlfn.TEXTJOIN(", ", TRUE,
   _xlfn._xlws.FILTER(MasterSheet!O:O,
      (MasterSheet!B:B=A855) *
      (MasterSheet!D:D=B855) *
      (MasterSheet!G:G=C855) *
      (MasterSheet!J:J&gt;0)
   )
)</f>
        <v>ILS</v>
      </c>
      <c r="N855" s="6"/>
    </row>
    <row r="856" spans="1:14" x14ac:dyDescent="0.25">
      <c r="A856" s="6" t="str">
        <v xml:space="preserve">EED116824  </v>
      </c>
      <c r="B856" s="7">
        <v>45845</v>
      </c>
      <c r="C856" s="6">
        <v>150408</v>
      </c>
      <c r="D856" s="6">
        <f>_xlfn.XLOOKUP(C856,MasterSheet!G:G,MasterSheet!E:E)</f>
        <v>186.6</v>
      </c>
      <c r="E856" s="55">
        <f>SUMIFS(MasterSheet!I:I, MasterSheet!B:B, A856, MasterSheet!D:D, B856, MasterSheet!G:G, C856)</f>
        <v>1</v>
      </c>
      <c r="F856" s="55">
        <f t="shared" si="39"/>
        <v>186.6</v>
      </c>
      <c r="G856" s="62">
        <f>SUMIFS(MasterSheet!J:J, MasterSheet!B:B, A856, MasterSheet!D:D, B856, MasterSheet!G:G, C856)</f>
        <v>1</v>
      </c>
      <c r="H856" s="62">
        <f t="shared" si="40"/>
        <v>186.6</v>
      </c>
      <c r="I856" s="64">
        <f>SUMIFS(MasterSheet!K:K, MasterSheet!B:B, A856, MasterSheet!D:D, B856, MasterSheet!G:G, C856)</f>
        <v>0</v>
      </c>
      <c r="J856" s="64">
        <f t="shared" si="41"/>
        <v>0</v>
      </c>
      <c r="K856" s="6" t="str">
        <f>VLOOKUP(C856,MasterSheet!G:T,14,)</f>
        <v>BioLegend</v>
      </c>
      <c r="L856" s="6" t="str">
        <f>VLOOKUP(K856,Sheet1!A:C,3,)</f>
        <v>DOLLAR</v>
      </c>
      <c r="M856" s="6" t="str" cm="1">
        <f t="array" ref="M856">_xlfn.TEXTJOIN(", ", TRUE,
   _xlfn._xlws.FILTER(MasterSheet!O:O,
      (MasterSheet!B:B=A856) *
      (MasterSheet!D:D=B856) *
      (MasterSheet!G:G=C856) *
      (MasterSheet!J:J&gt;0)
   )
)</f>
        <v>ILS</v>
      </c>
      <c r="N856" s="6"/>
    </row>
    <row r="857" spans="1:14" x14ac:dyDescent="0.25">
      <c r="A857" s="6" t="str">
        <v xml:space="preserve">EED116824  </v>
      </c>
      <c r="B857" s="7">
        <v>45845</v>
      </c>
      <c r="C857" s="6">
        <v>158015</v>
      </c>
      <c r="D857" s="6">
        <f>_xlfn.XLOOKUP(C857,MasterSheet!G:G,MasterSheet!E:E)</f>
        <v>56.4</v>
      </c>
      <c r="E857" s="55">
        <f>SUMIFS(MasterSheet!I:I, MasterSheet!B:B, A857, MasterSheet!D:D, B857, MasterSheet!G:G, C857)</f>
        <v>1</v>
      </c>
      <c r="F857" s="55">
        <f t="shared" si="39"/>
        <v>56.4</v>
      </c>
      <c r="G857" s="62">
        <f>SUMIFS(MasterSheet!J:J, MasterSheet!B:B, A857, MasterSheet!D:D, B857, MasterSheet!G:G, C857)</f>
        <v>1</v>
      </c>
      <c r="H857" s="62">
        <f t="shared" si="40"/>
        <v>56.4</v>
      </c>
      <c r="I857" s="64">
        <f>SUMIFS(MasterSheet!K:K, MasterSheet!B:B, A857, MasterSheet!D:D, B857, MasterSheet!G:G, C857)</f>
        <v>0</v>
      </c>
      <c r="J857" s="64">
        <f t="shared" si="41"/>
        <v>0</v>
      </c>
      <c r="K857" s="6" t="str">
        <f>VLOOKUP(C857,MasterSheet!G:T,14,)</f>
        <v>BioLegend</v>
      </c>
      <c r="L857" s="6" t="str">
        <f>VLOOKUP(K857,Sheet1!A:C,3,)</f>
        <v>DOLLAR</v>
      </c>
      <c r="M857" s="6" t="str" cm="1">
        <f t="array" ref="M857">_xlfn.TEXTJOIN(", ", TRUE,
   _xlfn._xlws.FILTER(MasterSheet!O:O,
      (MasterSheet!B:B=A857) *
      (MasterSheet!D:D=B857) *
      (MasterSheet!G:G=C857) *
      (MasterSheet!J:J&gt;0)
   )
)</f>
        <v>ILS</v>
      </c>
      <c r="N857" s="6"/>
    </row>
    <row r="858" spans="1:14" x14ac:dyDescent="0.25">
      <c r="A858" s="6" t="str">
        <v xml:space="preserve">EED116824  </v>
      </c>
      <c r="B858" s="7">
        <v>45845</v>
      </c>
      <c r="C858" s="6">
        <v>160903</v>
      </c>
      <c r="D858" s="6">
        <f>_xlfn.XLOOKUP(C858,MasterSheet!G:G,MasterSheet!E:E)</f>
        <v>46.8</v>
      </c>
      <c r="E858" s="55">
        <f>SUMIFS(MasterSheet!I:I, MasterSheet!B:B, A858, MasterSheet!D:D, B858, MasterSheet!G:G, C858)</f>
        <v>1</v>
      </c>
      <c r="F858" s="55">
        <f t="shared" si="39"/>
        <v>46.8</v>
      </c>
      <c r="G858" s="62">
        <f>SUMIFS(MasterSheet!J:J, MasterSheet!B:B, A858, MasterSheet!D:D, B858, MasterSheet!G:G, C858)</f>
        <v>1</v>
      </c>
      <c r="H858" s="62">
        <f t="shared" si="40"/>
        <v>46.8</v>
      </c>
      <c r="I858" s="64">
        <f>SUMIFS(MasterSheet!K:K, MasterSheet!B:B, A858, MasterSheet!D:D, B858, MasterSheet!G:G, C858)</f>
        <v>0</v>
      </c>
      <c r="J858" s="64">
        <f t="shared" si="41"/>
        <v>0</v>
      </c>
      <c r="K858" s="6" t="str">
        <f>VLOOKUP(C858,MasterSheet!G:T,14,)</f>
        <v>BioLegend</v>
      </c>
      <c r="L858" s="6" t="str">
        <f>VLOOKUP(K858,Sheet1!A:C,3,)</f>
        <v>DOLLAR</v>
      </c>
      <c r="M858" s="6" t="str" cm="1">
        <f t="array" ref="M858">_xlfn.TEXTJOIN(", ", TRUE,
   _xlfn._xlws.FILTER(MasterSheet!O:O,
      (MasterSheet!B:B=A858) *
      (MasterSheet!D:D=B858) *
      (MasterSheet!G:G=C858) *
      (MasterSheet!J:J&gt;0)
   )
)</f>
        <v>VECTOR</v>
      </c>
      <c r="N858" s="6"/>
    </row>
    <row r="859" spans="1:14" x14ac:dyDescent="0.25">
      <c r="A859" s="6" t="str">
        <v xml:space="preserve">EED116824  </v>
      </c>
      <c r="B859" s="7">
        <v>45845</v>
      </c>
      <c r="C859" s="6">
        <v>166403</v>
      </c>
      <c r="D859" s="6">
        <f>_xlfn.XLOOKUP(C859,MasterSheet!G:G,MasterSheet!E:E)</f>
        <v>48</v>
      </c>
      <c r="E859" s="55">
        <f>SUMIFS(MasterSheet!I:I, MasterSheet!B:B, A859, MasterSheet!D:D, B859, MasterSheet!G:G, C859)</f>
        <v>1</v>
      </c>
      <c r="F859" s="55">
        <f t="shared" si="39"/>
        <v>48</v>
      </c>
      <c r="G859" s="62">
        <f>SUMIFS(MasterSheet!J:J, MasterSheet!B:B, A859, MasterSheet!D:D, B859, MasterSheet!G:G, C859)</f>
        <v>1</v>
      </c>
      <c r="H859" s="62">
        <f t="shared" si="40"/>
        <v>48</v>
      </c>
      <c r="I859" s="64">
        <f>SUMIFS(MasterSheet!K:K, MasterSheet!B:B, A859, MasterSheet!D:D, B859, MasterSheet!G:G, C859)</f>
        <v>0</v>
      </c>
      <c r="J859" s="64">
        <f t="shared" si="41"/>
        <v>0</v>
      </c>
      <c r="K859" s="6" t="str">
        <f>VLOOKUP(C859,MasterSheet!G:T,14,)</f>
        <v>BioLegend</v>
      </c>
      <c r="L859" s="6" t="str">
        <f>VLOOKUP(K859,Sheet1!A:C,3,)</f>
        <v>DOLLAR</v>
      </c>
      <c r="M859" s="6" t="str" cm="1">
        <f t="array" ref="M859">_xlfn.TEXTJOIN(", ", TRUE,
   _xlfn._xlws.FILTER(MasterSheet!O:O,
      (MasterSheet!B:B=A859) *
      (MasterSheet!D:D=B859) *
      (MasterSheet!G:G=C859) *
      (MasterSheet!J:J&gt;0)
   )
)</f>
        <v>ABHI BIO</v>
      </c>
      <c r="N859" s="6"/>
    </row>
    <row r="860" spans="1:14" x14ac:dyDescent="0.25">
      <c r="A860" s="6" t="str">
        <v xml:space="preserve">EED116824  </v>
      </c>
      <c r="B860" s="7">
        <v>45845</v>
      </c>
      <c r="C860" s="6">
        <v>300006</v>
      </c>
      <c r="D860" s="6">
        <f>_xlfn.XLOOKUP(C860,MasterSheet!G:G,MasterSheet!E:E)</f>
        <v>210</v>
      </c>
      <c r="E860" s="55">
        <f>SUMIFS(MasterSheet!I:I, MasterSheet!B:B, A860, MasterSheet!D:D, B860, MasterSheet!G:G, C860)</f>
        <v>1</v>
      </c>
      <c r="F860" s="55">
        <f t="shared" si="39"/>
        <v>210</v>
      </c>
      <c r="G860" s="62">
        <f>SUMIFS(MasterSheet!J:J, MasterSheet!B:B, A860, MasterSheet!D:D, B860, MasterSheet!G:G, C860)</f>
        <v>1</v>
      </c>
      <c r="H860" s="62">
        <f t="shared" si="40"/>
        <v>210</v>
      </c>
      <c r="I860" s="64">
        <f>SUMIFS(MasterSheet!K:K, MasterSheet!B:B, A860, MasterSheet!D:D, B860, MasterSheet!G:G, C860)</f>
        <v>0</v>
      </c>
      <c r="J860" s="64">
        <f t="shared" si="41"/>
        <v>0</v>
      </c>
      <c r="K860" s="6" t="str">
        <f>VLOOKUP(C860,MasterSheet!G:T,14,)</f>
        <v>BioLegend</v>
      </c>
      <c r="L860" s="6" t="str">
        <f>VLOOKUP(K860,Sheet1!A:C,3,)</f>
        <v>DOLLAR</v>
      </c>
      <c r="M860" s="6" t="str" cm="1">
        <f t="array" ref="M860">_xlfn.TEXTJOIN(", ", TRUE,
   _xlfn._xlws.FILTER(MasterSheet!O:O,
      (MasterSheet!B:B=A860) *
      (MasterSheet!D:D=B860) *
      (MasterSheet!G:G=C860) *
      (MasterSheet!J:J&gt;0)
   )
)</f>
        <v>GK BIO</v>
      </c>
      <c r="N860" s="6"/>
    </row>
    <row r="861" spans="1:14" x14ac:dyDescent="0.25">
      <c r="A861" s="6" t="str">
        <v xml:space="preserve">EED116824  </v>
      </c>
      <c r="B861" s="7">
        <v>45845</v>
      </c>
      <c r="C861" s="6">
        <v>300308</v>
      </c>
      <c r="D861" s="6">
        <f>_xlfn.XLOOKUP(C861,MasterSheet!G:G,MasterSheet!E:E)</f>
        <v>36.6</v>
      </c>
      <c r="E861" s="55">
        <f>SUMIFS(MasterSheet!I:I, MasterSheet!B:B, A861, MasterSheet!D:D, B861, MasterSheet!G:G, C861)</f>
        <v>2</v>
      </c>
      <c r="F861" s="55">
        <f t="shared" si="39"/>
        <v>73.2</v>
      </c>
      <c r="G861" s="62">
        <f>SUMIFS(MasterSheet!J:J, MasterSheet!B:B, A861, MasterSheet!D:D, B861, MasterSheet!G:G, C861)</f>
        <v>2</v>
      </c>
      <c r="H861" s="62">
        <f t="shared" si="40"/>
        <v>73.2</v>
      </c>
      <c r="I861" s="64">
        <f>SUMIFS(MasterSheet!K:K, MasterSheet!B:B, A861, MasterSheet!D:D, B861, MasterSheet!G:G, C861)</f>
        <v>0</v>
      </c>
      <c r="J861" s="64">
        <f t="shared" si="41"/>
        <v>0</v>
      </c>
      <c r="K861" s="6" t="str">
        <f>VLOOKUP(C861,MasterSheet!G:T,14,)</f>
        <v>BioLegend</v>
      </c>
      <c r="L861" s="6" t="str">
        <f>VLOOKUP(K861,Sheet1!A:C,3,)</f>
        <v>DOLLAR</v>
      </c>
      <c r="M861" s="6" t="str" cm="1">
        <f t="array" ref="M861">_xlfn.TEXTJOIN(", ", TRUE,
   _xlfn._xlws.FILTER(MasterSheet!O:O,
      (MasterSheet!B:B=A861) *
      (MasterSheet!D:D=B861) *
      (MasterSheet!G:G=C861) *
      (MasterSheet!J:J&gt;0)
   )
)</f>
        <v>KIDNEY</v>
      </c>
      <c r="N861" s="6"/>
    </row>
    <row r="862" spans="1:14" x14ac:dyDescent="0.25">
      <c r="A862" s="6" t="str">
        <v xml:space="preserve">EED116824  </v>
      </c>
      <c r="B862" s="7">
        <v>45845</v>
      </c>
      <c r="C862" s="6">
        <v>300312</v>
      </c>
      <c r="D862" s="6">
        <f>_xlfn.XLOOKUP(C862,MasterSheet!G:G,MasterSheet!E:E)</f>
        <v>49.8</v>
      </c>
      <c r="E862" s="55">
        <f>SUMIFS(MasterSheet!I:I, MasterSheet!B:B, A862, MasterSheet!D:D, B862, MasterSheet!G:G, C862)</f>
        <v>5</v>
      </c>
      <c r="F862" s="55">
        <f t="shared" si="39"/>
        <v>249</v>
      </c>
      <c r="G862" s="62">
        <f>SUMIFS(MasterSheet!J:J, MasterSheet!B:B, A862, MasterSheet!D:D, B862, MasterSheet!G:G, C862)</f>
        <v>5</v>
      </c>
      <c r="H862" s="62">
        <f t="shared" si="40"/>
        <v>249</v>
      </c>
      <c r="I862" s="64">
        <f>SUMIFS(MasterSheet!K:K, MasterSheet!B:B, A862, MasterSheet!D:D, B862, MasterSheet!G:G, C862)</f>
        <v>0</v>
      </c>
      <c r="J862" s="64">
        <f t="shared" si="41"/>
        <v>0</v>
      </c>
      <c r="K862" s="6" t="str">
        <f>VLOOKUP(C862,MasterSheet!G:T,14,)</f>
        <v>BioLegend</v>
      </c>
      <c r="L862" s="6" t="str">
        <f>VLOOKUP(K862,Sheet1!A:C,3,)</f>
        <v>DOLLAR</v>
      </c>
      <c r="M862" s="6" t="str" cm="1">
        <f t="array" ref="M862">_xlfn.TEXTJOIN(", ", TRUE,
   _xlfn._xlws.FILTER(MasterSheet!O:O,
      (MasterSheet!B:B=A862) *
      (MasterSheet!D:D=B862) *
      (MasterSheet!G:G=C862) *
      (MasterSheet!J:J&gt;0)
   )
)</f>
        <v>DR REDDY</v>
      </c>
      <c r="N862" s="6"/>
    </row>
    <row r="863" spans="1:14" x14ac:dyDescent="0.25">
      <c r="A863" s="6" t="str">
        <v xml:space="preserve">EED116824  </v>
      </c>
      <c r="B863" s="7">
        <v>45845</v>
      </c>
      <c r="C863" s="6">
        <v>300406</v>
      </c>
      <c r="D863" s="6">
        <f>_xlfn.XLOOKUP(C863,MasterSheet!G:G,MasterSheet!E:E)</f>
        <v>35</v>
      </c>
      <c r="E863" s="55">
        <f>SUMIFS(MasterSheet!I:I, MasterSheet!B:B, A863, MasterSheet!D:D, B863, MasterSheet!G:G, C863)</f>
        <v>4</v>
      </c>
      <c r="F863" s="55">
        <f t="shared" si="39"/>
        <v>140</v>
      </c>
      <c r="G863" s="62">
        <f>SUMIFS(MasterSheet!J:J, MasterSheet!B:B, A863, MasterSheet!D:D, B863, MasterSheet!G:G, C863)</f>
        <v>4</v>
      </c>
      <c r="H863" s="62">
        <f t="shared" si="40"/>
        <v>140</v>
      </c>
      <c r="I863" s="64">
        <f>SUMIFS(MasterSheet!K:K, MasterSheet!B:B, A863, MasterSheet!D:D, B863, MasterSheet!G:G, C863)</f>
        <v>0</v>
      </c>
      <c r="J863" s="64">
        <f t="shared" si="41"/>
        <v>0</v>
      </c>
      <c r="K863" s="6" t="str">
        <f>VLOOKUP(C863,MasterSheet!G:T,14,)</f>
        <v>BioLegend</v>
      </c>
      <c r="L863" s="6" t="str">
        <f>VLOOKUP(K863,Sheet1!A:C,3,)</f>
        <v>DOLLAR</v>
      </c>
      <c r="M863" s="6" t="str" cm="1">
        <f t="array" ref="M863">_xlfn.TEXTJOIN(", ", TRUE,
   _xlfn._xlws.FILTER(MasterSheet!O:O,
      (MasterSheet!B:B=A863) *
      (MasterSheet!D:D=B863) *
      (MasterSheet!G:G=C863) *
      (MasterSheet!J:J&gt;0)
   )
)</f>
        <v>DR REDDY</v>
      </c>
      <c r="N863" s="6"/>
    </row>
    <row r="864" spans="1:14" x14ac:dyDescent="0.25">
      <c r="A864" s="6" t="str">
        <v xml:space="preserve">EED116824  </v>
      </c>
      <c r="B864" s="7">
        <v>45845</v>
      </c>
      <c r="C864" s="6">
        <v>300428</v>
      </c>
      <c r="D864" s="6">
        <f>_xlfn.XLOOKUP(C864,MasterSheet!G:G,MasterSheet!E:E)</f>
        <v>201</v>
      </c>
      <c r="E864" s="55">
        <f>SUMIFS(MasterSheet!I:I, MasterSheet!B:B, A864, MasterSheet!D:D, B864, MasterSheet!G:G, C864)</f>
        <v>1</v>
      </c>
      <c r="F864" s="55">
        <f t="shared" si="39"/>
        <v>201</v>
      </c>
      <c r="G864" s="62">
        <f>SUMIFS(MasterSheet!J:J, MasterSheet!B:B, A864, MasterSheet!D:D, B864, MasterSheet!G:G, C864)</f>
        <v>1</v>
      </c>
      <c r="H864" s="62">
        <f t="shared" si="40"/>
        <v>201</v>
      </c>
      <c r="I864" s="64">
        <f>SUMIFS(MasterSheet!K:K, MasterSheet!B:B, A864, MasterSheet!D:D, B864, MasterSheet!G:G, C864)</f>
        <v>0</v>
      </c>
      <c r="J864" s="64">
        <f t="shared" si="41"/>
        <v>0</v>
      </c>
      <c r="K864" s="6" t="str">
        <f>VLOOKUP(C864,MasterSheet!G:T,14,)</f>
        <v>BioLegend</v>
      </c>
      <c r="L864" s="6" t="str">
        <f>VLOOKUP(K864,Sheet1!A:C,3,)</f>
        <v>DOLLAR</v>
      </c>
      <c r="M864" s="6" t="str" cm="1">
        <f t="array" ref="M864">_xlfn.TEXTJOIN(", ", TRUE,
   _xlfn._xlws.FILTER(MasterSheet!O:O,
      (MasterSheet!B:B=A864) *
      (MasterSheet!D:D=B864) *
      (MasterSheet!G:G=C864) *
      (MasterSheet!J:J&gt;0)
   )
)</f>
        <v>ILS</v>
      </c>
      <c r="N864" s="6"/>
    </row>
    <row r="865" spans="1:14" x14ac:dyDescent="0.25">
      <c r="A865" s="6" t="str">
        <v xml:space="preserve">EED116824  </v>
      </c>
      <c r="B865" s="7">
        <v>45845</v>
      </c>
      <c r="C865" s="6">
        <v>302077</v>
      </c>
      <c r="D865" s="6">
        <f>_xlfn.XLOOKUP(C865,MasterSheet!G:G,MasterSheet!E:E)</f>
        <v>114</v>
      </c>
      <c r="E865" s="55">
        <f>SUMIFS(MasterSheet!I:I, MasterSheet!B:B, A865, MasterSheet!D:D, B865, MasterSheet!G:G, C865)</f>
        <v>1</v>
      </c>
      <c r="F865" s="55">
        <f t="shared" si="39"/>
        <v>114</v>
      </c>
      <c r="G865" s="62">
        <f>SUMIFS(MasterSheet!J:J, MasterSheet!B:B, A865, MasterSheet!D:D, B865, MasterSheet!G:G, C865)</f>
        <v>1</v>
      </c>
      <c r="H865" s="62">
        <f t="shared" si="40"/>
        <v>114</v>
      </c>
      <c r="I865" s="64">
        <f>SUMIFS(MasterSheet!K:K, MasterSheet!B:B, A865, MasterSheet!D:D, B865, MasterSheet!G:G, C865)</f>
        <v>0</v>
      </c>
      <c r="J865" s="64">
        <f t="shared" si="41"/>
        <v>0</v>
      </c>
      <c r="K865" s="6" t="str">
        <f>VLOOKUP(C865,MasterSheet!G:T,14,)</f>
        <v>BioLegend</v>
      </c>
      <c r="L865" s="6" t="str">
        <f>VLOOKUP(K865,Sheet1!A:C,3,)</f>
        <v>DOLLAR</v>
      </c>
      <c r="M865" s="6" t="str" cm="1">
        <f t="array" ref="M865">_xlfn.TEXTJOIN(", ", TRUE,
   _xlfn._xlws.FILTER(MasterSheet!O:O,
      (MasterSheet!B:B=A865) *
      (MasterSheet!D:D=B865) *
      (MasterSheet!G:G=C865) *
      (MasterSheet!J:J&gt;0)
   )
)</f>
        <v>ILS</v>
      </c>
      <c r="N865" s="6"/>
    </row>
    <row r="866" spans="1:14" x14ac:dyDescent="0.25">
      <c r="A866" s="6" t="str">
        <v xml:space="preserve">EED116824  </v>
      </c>
      <c r="B866" s="7">
        <v>45845</v>
      </c>
      <c r="C866" s="6">
        <v>302109</v>
      </c>
      <c r="D866" s="6">
        <f>_xlfn.XLOOKUP(C866,MasterSheet!G:G,MasterSheet!E:E)</f>
        <v>77.400000000000006</v>
      </c>
      <c r="E866" s="55">
        <f>SUMIFS(MasterSheet!I:I, MasterSheet!B:B, A866, MasterSheet!D:D, B866, MasterSheet!G:G, C866)</f>
        <v>2</v>
      </c>
      <c r="F866" s="55">
        <f t="shared" si="39"/>
        <v>154.80000000000001</v>
      </c>
      <c r="G866" s="62">
        <f>SUMIFS(MasterSheet!J:J, MasterSheet!B:B, A866, MasterSheet!D:D, B866, MasterSheet!G:G, C866)</f>
        <v>2</v>
      </c>
      <c r="H866" s="62">
        <f t="shared" si="40"/>
        <v>154.80000000000001</v>
      </c>
      <c r="I866" s="64">
        <f>SUMIFS(MasterSheet!K:K, MasterSheet!B:B, A866, MasterSheet!D:D, B866, MasterSheet!G:G, C866)</f>
        <v>0</v>
      </c>
      <c r="J866" s="64">
        <f t="shared" si="41"/>
        <v>0</v>
      </c>
      <c r="K866" s="6" t="str">
        <f>VLOOKUP(C866,MasterSheet!G:T,14,)</f>
        <v>BioLegend</v>
      </c>
      <c r="L866" s="6" t="str">
        <f>VLOOKUP(K866,Sheet1!A:C,3,)</f>
        <v>DOLLAR</v>
      </c>
      <c r="M866" s="6" t="str" cm="1">
        <f t="array" ref="M866">_xlfn.TEXTJOIN(", ", TRUE,
   _xlfn._xlws.FILTER(MasterSheet!O:O,
      (MasterSheet!B:B=A866) *
      (MasterSheet!D:D=B866) *
      (MasterSheet!G:G=C866) *
      (MasterSheet!J:J&gt;0)
   )
)</f>
        <v>ACTREC</v>
      </c>
      <c r="N866" s="6"/>
    </row>
    <row r="867" spans="1:14" x14ac:dyDescent="0.25">
      <c r="A867" s="6" t="str">
        <v xml:space="preserve">EED116824  </v>
      </c>
      <c r="B867" s="7">
        <v>45845</v>
      </c>
      <c r="C867" s="6">
        <v>302630</v>
      </c>
      <c r="D867" s="6">
        <f>_xlfn.XLOOKUP(C867,MasterSheet!G:G,MasterSheet!E:E)</f>
        <v>285.75</v>
      </c>
      <c r="E867" s="55">
        <f>SUMIFS(MasterSheet!I:I, MasterSheet!B:B, A867, MasterSheet!D:D, B867, MasterSheet!G:G, C867)</f>
        <v>1</v>
      </c>
      <c r="F867" s="55">
        <f t="shared" si="39"/>
        <v>285.75</v>
      </c>
      <c r="G867" s="62">
        <f>SUMIFS(MasterSheet!J:J, MasterSheet!B:B, A867, MasterSheet!D:D, B867, MasterSheet!G:G, C867)</f>
        <v>1</v>
      </c>
      <c r="H867" s="62">
        <f t="shared" si="40"/>
        <v>285.75</v>
      </c>
      <c r="I867" s="64">
        <f>SUMIFS(MasterSheet!K:K, MasterSheet!B:B, A867, MasterSheet!D:D, B867, MasterSheet!G:G, C867)</f>
        <v>0</v>
      </c>
      <c r="J867" s="64">
        <f t="shared" si="41"/>
        <v>0</v>
      </c>
      <c r="K867" s="6" t="str">
        <f>VLOOKUP(C867,MasterSheet!G:T,14,)</f>
        <v>BioLegend</v>
      </c>
      <c r="L867" s="6" t="str">
        <f>VLOOKUP(K867,Sheet1!A:C,3,)</f>
        <v>DOLLAR</v>
      </c>
      <c r="M867" s="6" t="str" cm="1">
        <f t="array" ref="M867">_xlfn.TEXTJOIN(", ", TRUE,
   _xlfn._xlws.FILTER(MasterSheet!O:O,
      (MasterSheet!B:B=A867) *
      (MasterSheet!D:D=B867) *
      (MasterSheet!G:G=C867) *
      (MasterSheet!J:J&gt;0)
   )
)</f>
        <v>ILS</v>
      </c>
      <c r="N867" s="6"/>
    </row>
    <row r="868" spans="1:14" x14ac:dyDescent="0.25">
      <c r="A868" s="6" t="str">
        <v xml:space="preserve">EED116824  </v>
      </c>
      <c r="B868" s="7">
        <v>45845</v>
      </c>
      <c r="C868" s="6">
        <v>303706</v>
      </c>
      <c r="D868" s="6">
        <f>_xlfn.XLOOKUP(C868,MasterSheet!G:G,MasterSheet!E:E)</f>
        <v>151.19999999999999</v>
      </c>
      <c r="E868" s="55">
        <f>SUMIFS(MasterSheet!I:I, MasterSheet!B:B, A868, MasterSheet!D:D, B868, MasterSheet!G:G, C868)</f>
        <v>1</v>
      </c>
      <c r="F868" s="55">
        <f t="shared" si="39"/>
        <v>151.19999999999999</v>
      </c>
      <c r="G868" s="62">
        <f>SUMIFS(MasterSheet!J:J, MasterSheet!B:B, A868, MasterSheet!D:D, B868, MasterSheet!G:G, C868)</f>
        <v>0</v>
      </c>
      <c r="H868" s="62">
        <f t="shared" si="40"/>
        <v>0</v>
      </c>
      <c r="I868" s="64">
        <f>SUMIFS(MasterSheet!K:K, MasterSheet!B:B, A868, MasterSheet!D:D, B868, MasterSheet!G:G, C868)</f>
        <v>1</v>
      </c>
      <c r="J868" s="64">
        <f t="shared" si="41"/>
        <v>151.19999999999999</v>
      </c>
      <c r="K868" s="6" t="str">
        <f>VLOOKUP(C868,MasterSheet!G:T,14,)</f>
        <v>BioLegend</v>
      </c>
      <c r="L868" s="6" t="str">
        <f>VLOOKUP(K868,Sheet1!A:C,3,)</f>
        <v>DOLLAR</v>
      </c>
      <c r="M868" s="6" t="e" cm="1" vm="1">
        <f t="array" ref="M868">_xlfn.TEXTJOIN(", ", TRUE,
   _xlfn._xlws.FILTER(MasterSheet!O:O,
      (MasterSheet!B:B=A868) *
      (MasterSheet!D:D=B868) *
      (MasterSheet!G:G=C868) *
      (MasterSheet!J:J&gt;0)
   )
)</f>
        <v>#VALUE!</v>
      </c>
      <c r="N868" s="6"/>
    </row>
    <row r="869" spans="1:14" x14ac:dyDescent="0.25">
      <c r="A869" s="6" t="str">
        <v xml:space="preserve">EED116824  </v>
      </c>
      <c r="B869" s="7">
        <v>45845</v>
      </c>
      <c r="C869" s="6">
        <v>304024</v>
      </c>
      <c r="D869" s="6">
        <f>_xlfn.XLOOKUP(C869,MasterSheet!G:G,MasterSheet!E:E)</f>
        <v>159</v>
      </c>
      <c r="E869" s="55">
        <f>SUMIFS(MasterSheet!I:I, MasterSheet!B:B, A869, MasterSheet!D:D, B869, MasterSheet!G:G, C869)</f>
        <v>1</v>
      </c>
      <c r="F869" s="55">
        <f t="shared" si="39"/>
        <v>159</v>
      </c>
      <c r="G869" s="62">
        <f>SUMIFS(MasterSheet!J:J, MasterSheet!B:B, A869, MasterSheet!D:D, B869, MasterSheet!G:G, C869)</f>
        <v>1</v>
      </c>
      <c r="H869" s="62">
        <f t="shared" si="40"/>
        <v>159</v>
      </c>
      <c r="I869" s="64">
        <f>SUMIFS(MasterSheet!K:K, MasterSheet!B:B, A869, MasterSheet!D:D, B869, MasterSheet!G:G, C869)</f>
        <v>0</v>
      </c>
      <c r="J869" s="64">
        <f t="shared" si="41"/>
        <v>0</v>
      </c>
      <c r="K869" s="6" t="str">
        <f>VLOOKUP(C869,MasterSheet!G:T,14,)</f>
        <v>BioLegend</v>
      </c>
      <c r="L869" s="6" t="str">
        <f>VLOOKUP(K869,Sheet1!A:C,3,)</f>
        <v>DOLLAR</v>
      </c>
      <c r="M869" s="6" t="str" cm="1">
        <f t="array" ref="M869">_xlfn.TEXTJOIN(", ", TRUE,
   _xlfn._xlws.FILTER(MasterSheet!O:O,
      (MasterSheet!B:B=A869) *
      (MasterSheet!D:D=B869) *
      (MasterSheet!G:G=C869) *
      (MasterSheet!J:J&gt;0)
   )
)</f>
        <v>Farcast</v>
      </c>
      <c r="N869" s="6"/>
    </row>
    <row r="870" spans="1:14" x14ac:dyDescent="0.25">
      <c r="A870" s="6" t="str">
        <v xml:space="preserve">EED116824  </v>
      </c>
      <c r="B870" s="7">
        <v>45845</v>
      </c>
      <c r="C870" s="6">
        <v>304105</v>
      </c>
      <c r="D870" s="6">
        <f>_xlfn.XLOOKUP(C870,MasterSheet!G:G,MasterSheet!E:E)</f>
        <v>16.8</v>
      </c>
      <c r="E870" s="55">
        <f>SUMIFS(MasterSheet!I:I, MasterSheet!B:B, A870, MasterSheet!D:D, B870, MasterSheet!G:G, C870)</f>
        <v>1</v>
      </c>
      <c r="F870" s="55">
        <f t="shared" si="39"/>
        <v>16.8</v>
      </c>
      <c r="G870" s="62">
        <f>SUMIFS(MasterSheet!J:J, MasterSheet!B:B, A870, MasterSheet!D:D, B870, MasterSheet!G:G, C870)</f>
        <v>1</v>
      </c>
      <c r="H870" s="62">
        <f t="shared" si="40"/>
        <v>16.8</v>
      </c>
      <c r="I870" s="64">
        <f>SUMIFS(MasterSheet!K:K, MasterSheet!B:B, A870, MasterSheet!D:D, B870, MasterSheet!G:G, C870)</f>
        <v>0</v>
      </c>
      <c r="J870" s="64">
        <f t="shared" si="41"/>
        <v>0</v>
      </c>
      <c r="K870" s="6" t="str">
        <f>VLOOKUP(C870,MasterSheet!G:T,14,)</f>
        <v>BioLegend</v>
      </c>
      <c r="L870" s="6" t="str">
        <f>VLOOKUP(K870,Sheet1!A:C,3,)</f>
        <v>DOLLAR</v>
      </c>
      <c r="M870" s="6" t="str" cm="1">
        <f t="array" ref="M870">_xlfn.TEXTJOIN(", ", TRUE,
   _xlfn._xlws.FILTER(MasterSheet!O:O,
      (MasterSheet!B:B=A870) *
      (MasterSheet!D:D=B870) *
      (MasterSheet!G:G=C870) *
      (MasterSheet!J:J&gt;0)
   )
)</f>
        <v>Medlife</v>
      </c>
      <c r="N870" s="6"/>
    </row>
    <row r="871" spans="1:14" x14ac:dyDescent="0.25">
      <c r="A871" s="6" t="str">
        <v xml:space="preserve">EED116824  </v>
      </c>
      <c r="B871" s="7">
        <v>45845</v>
      </c>
      <c r="C871" s="6">
        <v>305227</v>
      </c>
      <c r="D871" s="6">
        <f>_xlfn.XLOOKUP(C871,MasterSheet!G:G,MasterSheet!E:E)</f>
        <v>186</v>
      </c>
      <c r="E871" s="55">
        <f>SUMIFS(MasterSheet!I:I, MasterSheet!B:B, A871, MasterSheet!D:D, B871, MasterSheet!G:G, C871)</f>
        <v>1</v>
      </c>
      <c r="F871" s="55">
        <f t="shared" si="39"/>
        <v>186</v>
      </c>
      <c r="G871" s="62">
        <f>SUMIFS(MasterSheet!J:J, MasterSheet!B:B, A871, MasterSheet!D:D, B871, MasterSheet!G:G, C871)</f>
        <v>1</v>
      </c>
      <c r="H871" s="62">
        <f t="shared" si="40"/>
        <v>186</v>
      </c>
      <c r="I871" s="64">
        <f>SUMIFS(MasterSheet!K:K, MasterSheet!B:B, A871, MasterSheet!D:D, B871, MasterSheet!G:G, C871)</f>
        <v>0</v>
      </c>
      <c r="J871" s="64">
        <f t="shared" si="41"/>
        <v>0</v>
      </c>
      <c r="K871" s="6" t="str">
        <f>VLOOKUP(C871,MasterSheet!G:T,14,)</f>
        <v>BioLegend</v>
      </c>
      <c r="L871" s="6" t="str">
        <f>VLOOKUP(K871,Sheet1!A:C,3,)</f>
        <v>DOLLAR</v>
      </c>
      <c r="M871" s="6" t="str" cm="1">
        <f t="array" ref="M871">_xlfn.TEXTJOIN(", ", TRUE,
   _xlfn._xlws.FILTER(MasterSheet!O:O,
      (MasterSheet!B:B=A871) *
      (MasterSheet!D:D=B871) *
      (MasterSheet!G:G=C871) *
      (MasterSheet!J:J&gt;0)
   )
)</f>
        <v>ILS</v>
      </c>
      <c r="N871" s="6"/>
    </row>
    <row r="872" spans="1:14" x14ac:dyDescent="0.25">
      <c r="A872" s="6" t="str">
        <v xml:space="preserve">EED116824  </v>
      </c>
      <c r="B872" s="7">
        <v>45845</v>
      </c>
      <c r="C872" s="6">
        <v>305461</v>
      </c>
      <c r="D872" s="6">
        <f>_xlfn.XLOOKUP(C872,MasterSheet!G:G,MasterSheet!E:E)</f>
        <v>105.6</v>
      </c>
      <c r="E872" s="55">
        <f>SUMIFS(MasterSheet!I:I, MasterSheet!B:B, A872, MasterSheet!D:D, B872, MasterSheet!G:G, C872)</f>
        <v>1</v>
      </c>
      <c r="F872" s="55">
        <f t="shared" si="39"/>
        <v>105.6</v>
      </c>
      <c r="G872" s="62">
        <f>SUMIFS(MasterSheet!J:J, MasterSheet!B:B, A872, MasterSheet!D:D, B872, MasterSheet!G:G, C872)</f>
        <v>1</v>
      </c>
      <c r="H872" s="62">
        <f t="shared" si="40"/>
        <v>105.6</v>
      </c>
      <c r="I872" s="64">
        <f>SUMIFS(MasterSheet!K:K, MasterSheet!B:B, A872, MasterSheet!D:D, B872, MasterSheet!G:G, C872)</f>
        <v>0</v>
      </c>
      <c r="J872" s="64">
        <f t="shared" si="41"/>
        <v>0</v>
      </c>
      <c r="K872" s="6" t="str">
        <f>VLOOKUP(C872,MasterSheet!G:T,14,)</f>
        <v>BioLegend</v>
      </c>
      <c r="L872" s="6" t="str">
        <f>VLOOKUP(K872,Sheet1!A:C,3,)</f>
        <v>DOLLAR</v>
      </c>
      <c r="M872" s="6" t="str" cm="1">
        <f t="array" ref="M872">_xlfn.TEXTJOIN(", ", TRUE,
   _xlfn._xlws.FILTER(MasterSheet!O:O,
      (MasterSheet!B:B=A872) *
      (MasterSheet!D:D=B872) *
      (MasterSheet!G:G=C872) *
      (MasterSheet!J:J&gt;0)
   )
)</f>
        <v>ILS</v>
      </c>
      <c r="N872" s="6"/>
    </row>
    <row r="873" spans="1:14" x14ac:dyDescent="0.25">
      <c r="A873" s="6" t="str">
        <v xml:space="preserve">EED116824  </v>
      </c>
      <c r="B873" s="7">
        <v>45845</v>
      </c>
      <c r="C873" s="6">
        <v>306505</v>
      </c>
      <c r="D873" s="6">
        <f>_xlfn.XLOOKUP(C873,MasterSheet!G:G,MasterSheet!E:E)</f>
        <v>77.400000000000006</v>
      </c>
      <c r="E873" s="55">
        <f>SUMIFS(MasterSheet!I:I, MasterSheet!B:B, A873, MasterSheet!D:D, B873, MasterSheet!G:G, C873)</f>
        <v>1</v>
      </c>
      <c r="F873" s="55">
        <f t="shared" si="39"/>
        <v>77.400000000000006</v>
      </c>
      <c r="G873" s="62">
        <f>SUMIFS(MasterSheet!J:J, MasterSheet!B:B, A873, MasterSheet!D:D, B873, MasterSheet!G:G, C873)</f>
        <v>1</v>
      </c>
      <c r="H873" s="62">
        <f t="shared" si="40"/>
        <v>77.400000000000006</v>
      </c>
      <c r="I873" s="64">
        <f>SUMIFS(MasterSheet!K:K, MasterSheet!B:B, A873, MasterSheet!D:D, B873, MasterSheet!G:G, C873)</f>
        <v>0</v>
      </c>
      <c r="J873" s="64">
        <f t="shared" si="41"/>
        <v>0</v>
      </c>
      <c r="K873" s="6" t="str">
        <f>VLOOKUP(C873,MasterSheet!G:T,14,)</f>
        <v>BioLegend</v>
      </c>
      <c r="L873" s="6" t="str">
        <f>VLOOKUP(K873,Sheet1!A:C,3,)</f>
        <v>DOLLAR</v>
      </c>
      <c r="M873" s="6" t="str" cm="1">
        <f t="array" ref="M873">_xlfn.TEXTJOIN(", ", TRUE,
   _xlfn._xlws.FILTER(MasterSheet!O:O,
      (MasterSheet!B:B=A873) *
      (MasterSheet!D:D=B873) *
      (MasterSheet!G:G=C873) *
      (MasterSheet!J:J&gt;0)
   )
)</f>
        <v>ABHI BIO</v>
      </c>
      <c r="N873" s="6"/>
    </row>
    <row r="874" spans="1:14" x14ac:dyDescent="0.25">
      <c r="A874" s="6" t="str">
        <v xml:space="preserve">EED116824  </v>
      </c>
      <c r="B874" s="7">
        <v>45845</v>
      </c>
      <c r="C874" s="6">
        <v>307626</v>
      </c>
      <c r="D874" s="6">
        <f>_xlfn.XLOOKUP(C874,MasterSheet!G:G,MasterSheet!E:E)</f>
        <v>159</v>
      </c>
      <c r="E874" s="55">
        <f>SUMIFS(MasterSheet!I:I, MasterSheet!B:B, A874, MasterSheet!D:D, B874, MasterSheet!G:G, C874)</f>
        <v>1</v>
      </c>
      <c r="F874" s="55">
        <f t="shared" si="39"/>
        <v>159</v>
      </c>
      <c r="G874" s="62">
        <f>SUMIFS(MasterSheet!J:J, MasterSheet!B:B, A874, MasterSheet!D:D, B874, MasterSheet!G:G, C874)</f>
        <v>1</v>
      </c>
      <c r="H874" s="62">
        <f t="shared" si="40"/>
        <v>159</v>
      </c>
      <c r="I874" s="64">
        <f>SUMIFS(MasterSheet!K:K, MasterSheet!B:B, A874, MasterSheet!D:D, B874, MasterSheet!G:G, C874)</f>
        <v>0</v>
      </c>
      <c r="J874" s="64">
        <f t="shared" si="41"/>
        <v>0</v>
      </c>
      <c r="K874" s="6" t="str">
        <f>VLOOKUP(C874,MasterSheet!G:T,14,)</f>
        <v>BioLegend</v>
      </c>
      <c r="L874" s="6" t="str">
        <f>VLOOKUP(K874,Sheet1!A:C,3,)</f>
        <v>DOLLAR</v>
      </c>
      <c r="M874" s="6" t="str" cm="1">
        <f t="array" ref="M874">_xlfn.TEXTJOIN(", ", TRUE,
   _xlfn._xlws.FILTER(MasterSheet!O:O,
      (MasterSheet!B:B=A874) *
      (MasterSheet!D:D=B874) *
      (MasterSheet!G:G=C874) *
      (MasterSheet!J:J&gt;0)
   )
)</f>
        <v>VECTOR</v>
      </c>
      <c r="N874" s="6"/>
    </row>
    <row r="875" spans="1:14" x14ac:dyDescent="0.25">
      <c r="A875" s="6" t="str">
        <v xml:space="preserve">EED116824  </v>
      </c>
      <c r="B875" s="7">
        <v>45845</v>
      </c>
      <c r="C875" s="6">
        <v>307673</v>
      </c>
      <c r="D875" s="6">
        <f>_xlfn.XLOOKUP(C875,MasterSheet!G:G,MasterSheet!E:E)</f>
        <v>105.6</v>
      </c>
      <c r="E875" s="55">
        <f>SUMIFS(MasterSheet!I:I, MasterSheet!B:B, A875, MasterSheet!D:D, B875, MasterSheet!G:G, C875)</f>
        <v>1</v>
      </c>
      <c r="F875" s="55">
        <f t="shared" si="39"/>
        <v>105.6</v>
      </c>
      <c r="G875" s="62">
        <f>SUMIFS(MasterSheet!J:J, MasterSheet!B:B, A875, MasterSheet!D:D, B875, MasterSheet!G:G, C875)</f>
        <v>1</v>
      </c>
      <c r="H875" s="62">
        <f t="shared" si="40"/>
        <v>105.6</v>
      </c>
      <c r="I875" s="64">
        <f>SUMIFS(MasterSheet!K:K, MasterSheet!B:B, A875, MasterSheet!D:D, B875, MasterSheet!G:G, C875)</f>
        <v>0</v>
      </c>
      <c r="J875" s="64">
        <f t="shared" si="41"/>
        <v>0</v>
      </c>
      <c r="K875" s="6" t="str">
        <f>VLOOKUP(C875,MasterSheet!G:T,14,)</f>
        <v>BioLegend</v>
      </c>
      <c r="L875" s="6" t="str">
        <f>VLOOKUP(K875,Sheet1!A:C,3,)</f>
        <v>DOLLAR</v>
      </c>
      <c r="M875" s="6" t="str" cm="1">
        <f t="array" ref="M875">_xlfn.TEXTJOIN(", ", TRUE,
   _xlfn._xlws.FILTER(MasterSheet!O:O,
      (MasterSheet!B:B=A875) *
      (MasterSheet!D:D=B875) *
      (MasterSheet!G:G=C875) *
      (MasterSheet!J:J&gt;0)
   )
)</f>
        <v>ILS</v>
      </c>
      <c r="N875" s="6"/>
    </row>
    <row r="876" spans="1:14" x14ac:dyDescent="0.25">
      <c r="A876" s="6" t="str">
        <v xml:space="preserve">EED116824  </v>
      </c>
      <c r="B876" s="7">
        <v>45845</v>
      </c>
      <c r="C876" s="6">
        <v>308119</v>
      </c>
      <c r="D876" s="6">
        <f>_xlfn.XLOOKUP(C876,MasterSheet!G:G,MasterSheet!E:E)</f>
        <v>144.75</v>
      </c>
      <c r="E876" s="55">
        <f>SUMIFS(MasterSheet!I:I, MasterSheet!B:B, A876, MasterSheet!D:D, B876, MasterSheet!G:G, C876)</f>
        <v>1</v>
      </c>
      <c r="F876" s="55">
        <f t="shared" si="39"/>
        <v>144.75</v>
      </c>
      <c r="G876" s="62">
        <f>SUMIFS(MasterSheet!J:J, MasterSheet!B:B, A876, MasterSheet!D:D, B876, MasterSheet!G:G, C876)</f>
        <v>1</v>
      </c>
      <c r="H876" s="62">
        <f t="shared" si="40"/>
        <v>144.75</v>
      </c>
      <c r="I876" s="64">
        <f>SUMIFS(MasterSheet!K:K, MasterSheet!B:B, A876, MasterSheet!D:D, B876, MasterSheet!G:G, C876)</f>
        <v>0</v>
      </c>
      <c r="J876" s="64">
        <f t="shared" si="41"/>
        <v>0</v>
      </c>
      <c r="K876" s="6" t="str">
        <f>VLOOKUP(C876,MasterSheet!G:T,14,)</f>
        <v>BioLegend</v>
      </c>
      <c r="L876" s="6" t="str">
        <f>VLOOKUP(K876,Sheet1!A:C,3,)</f>
        <v>DOLLAR</v>
      </c>
      <c r="M876" s="6" t="str" cm="1">
        <f t="array" ref="M876">_xlfn.TEXTJOIN(", ", TRUE,
   _xlfn._xlws.FILTER(MasterSheet!O:O,
      (MasterSheet!B:B=A876) *
      (MasterSheet!D:D=B876) *
      (MasterSheet!G:G=C876) *
      (MasterSheet!J:J&gt;0)
   )
)</f>
        <v>ILS</v>
      </c>
      <c r="N876" s="6"/>
    </row>
    <row r="877" spans="1:14" x14ac:dyDescent="0.25">
      <c r="A877" s="6" t="str">
        <v xml:space="preserve">EED116824  </v>
      </c>
      <c r="B877" s="7">
        <v>45845</v>
      </c>
      <c r="C877" s="6">
        <v>310918</v>
      </c>
      <c r="D877" s="6">
        <f>_xlfn.XLOOKUP(C877,MasterSheet!G:G,MasterSheet!E:E)</f>
        <v>159</v>
      </c>
      <c r="E877" s="55">
        <f>SUMIFS(MasterSheet!I:I, MasterSheet!B:B, A877, MasterSheet!D:D, B877, MasterSheet!G:G, C877)</f>
        <v>1</v>
      </c>
      <c r="F877" s="55">
        <f t="shared" si="39"/>
        <v>159</v>
      </c>
      <c r="G877" s="62">
        <f>SUMIFS(MasterSheet!J:J, MasterSheet!B:B, A877, MasterSheet!D:D, B877, MasterSheet!G:G, C877)</f>
        <v>1</v>
      </c>
      <c r="H877" s="62">
        <f t="shared" si="40"/>
        <v>159</v>
      </c>
      <c r="I877" s="64">
        <f>SUMIFS(MasterSheet!K:K, MasterSheet!B:B, A877, MasterSheet!D:D, B877, MasterSheet!G:G, C877)</f>
        <v>0</v>
      </c>
      <c r="J877" s="64">
        <f t="shared" si="41"/>
        <v>0</v>
      </c>
      <c r="K877" s="6" t="str">
        <f>VLOOKUP(C877,MasterSheet!G:T,14,)</f>
        <v>BioLegend</v>
      </c>
      <c r="L877" s="6" t="str">
        <f>VLOOKUP(K877,Sheet1!A:C,3,)</f>
        <v>DOLLAR</v>
      </c>
      <c r="M877" s="6" t="str" cm="1">
        <f t="array" ref="M877">_xlfn.TEXTJOIN(", ", TRUE,
   _xlfn._xlws.FILTER(MasterSheet!O:O,
      (MasterSheet!B:B=A877) *
      (MasterSheet!D:D=B877) *
      (MasterSheet!G:G=C877) *
      (MasterSheet!J:J&gt;0)
   )
)</f>
        <v>ILS</v>
      </c>
      <c r="N877" s="6"/>
    </row>
    <row r="878" spans="1:14" x14ac:dyDescent="0.25">
      <c r="A878" s="6" t="str">
        <v xml:space="preserve">EED116824  </v>
      </c>
      <c r="B878" s="7">
        <v>45845</v>
      </c>
      <c r="C878" s="6">
        <v>311115</v>
      </c>
      <c r="D878" s="6">
        <f>_xlfn.XLOOKUP(C878,MasterSheet!G:G,MasterSheet!E:E)</f>
        <v>105.6</v>
      </c>
      <c r="E878" s="55">
        <f>SUMIFS(MasterSheet!I:I, MasterSheet!B:B, A878, MasterSheet!D:D, B878, MasterSheet!G:G, C878)</f>
        <v>1</v>
      </c>
      <c r="F878" s="55">
        <f t="shared" si="39"/>
        <v>105.6</v>
      </c>
      <c r="G878" s="62">
        <f>SUMIFS(MasterSheet!J:J, MasterSheet!B:B, A878, MasterSheet!D:D, B878, MasterSheet!G:G, C878)</f>
        <v>1</v>
      </c>
      <c r="H878" s="62">
        <f t="shared" si="40"/>
        <v>105.6</v>
      </c>
      <c r="I878" s="64">
        <f>SUMIFS(MasterSheet!K:K, MasterSheet!B:B, A878, MasterSheet!D:D, B878, MasterSheet!G:G, C878)</f>
        <v>0</v>
      </c>
      <c r="J878" s="64">
        <f t="shared" si="41"/>
        <v>0</v>
      </c>
      <c r="K878" s="6" t="str">
        <f>VLOOKUP(C878,MasterSheet!G:T,14,)</f>
        <v>BioLegend</v>
      </c>
      <c r="L878" s="6" t="str">
        <f>VLOOKUP(K878,Sheet1!A:C,3,)</f>
        <v>DOLLAR</v>
      </c>
      <c r="M878" s="6" t="str" cm="1">
        <f t="array" ref="M878">_xlfn.TEXTJOIN(", ", TRUE,
   _xlfn._xlws.FILTER(MasterSheet!O:O,
      (MasterSheet!B:B=A878) *
      (MasterSheet!D:D=B878) *
      (MasterSheet!G:G=C878) *
      (MasterSheet!J:J&gt;0)
   )
)</f>
        <v>ILS</v>
      </c>
      <c r="N878" s="6"/>
    </row>
    <row r="879" spans="1:14" x14ac:dyDescent="0.25">
      <c r="A879" s="6" t="str">
        <v xml:space="preserve">EED116824  </v>
      </c>
      <c r="B879" s="7">
        <v>45845</v>
      </c>
      <c r="C879" s="6">
        <v>311430</v>
      </c>
      <c r="D879" s="6">
        <f>_xlfn.XLOOKUP(C879,MasterSheet!G:G,MasterSheet!E:E)</f>
        <v>172.8</v>
      </c>
      <c r="E879" s="55">
        <f>SUMIFS(MasterSheet!I:I, MasterSheet!B:B, A879, MasterSheet!D:D, B879, MasterSheet!G:G, C879)</f>
        <v>1</v>
      </c>
      <c r="F879" s="55">
        <f t="shared" si="39"/>
        <v>172.8</v>
      </c>
      <c r="G879" s="62">
        <f>SUMIFS(MasterSheet!J:J, MasterSheet!B:B, A879, MasterSheet!D:D, B879, MasterSheet!G:G, C879)</f>
        <v>1</v>
      </c>
      <c r="H879" s="62">
        <f t="shared" si="40"/>
        <v>172.8</v>
      </c>
      <c r="I879" s="64">
        <f>SUMIFS(MasterSheet!K:K, MasterSheet!B:B, A879, MasterSheet!D:D, B879, MasterSheet!G:G, C879)</f>
        <v>0</v>
      </c>
      <c r="J879" s="64">
        <f t="shared" si="41"/>
        <v>0</v>
      </c>
      <c r="K879" s="6" t="str">
        <f>VLOOKUP(C879,MasterSheet!G:T,14,)</f>
        <v>BioLegend</v>
      </c>
      <c r="L879" s="6" t="str">
        <f>VLOOKUP(K879,Sheet1!A:C,3,)</f>
        <v>DOLLAR</v>
      </c>
      <c r="M879" s="6" t="str" cm="1">
        <f t="array" ref="M879">_xlfn.TEXTJOIN(", ", TRUE,
   _xlfn._xlws.FILTER(MasterSheet!O:O,
      (MasterSheet!B:B=A879) *
      (MasterSheet!D:D=B879) *
      (MasterSheet!G:G=C879) *
      (MasterSheet!J:J&gt;0)
   )
)</f>
        <v>VECTOR</v>
      </c>
      <c r="N879" s="6"/>
    </row>
    <row r="880" spans="1:14" x14ac:dyDescent="0.25">
      <c r="A880" s="6" t="str">
        <v xml:space="preserve">EED116824  </v>
      </c>
      <c r="B880" s="7">
        <v>45845</v>
      </c>
      <c r="C880" s="6">
        <v>311504</v>
      </c>
      <c r="D880" s="6">
        <f>_xlfn.XLOOKUP(C880,MasterSheet!G:G,MasterSheet!E:E)</f>
        <v>196</v>
      </c>
      <c r="E880" s="55">
        <f>SUMIFS(MasterSheet!I:I, MasterSheet!B:B, A880, MasterSheet!D:D, B880, MasterSheet!G:G, C880)</f>
        <v>1</v>
      </c>
      <c r="F880" s="55">
        <f t="shared" si="39"/>
        <v>196</v>
      </c>
      <c r="G880" s="62">
        <f>SUMIFS(MasterSheet!J:J, MasterSheet!B:B, A880, MasterSheet!D:D, B880, MasterSheet!G:G, C880)</f>
        <v>1</v>
      </c>
      <c r="H880" s="62">
        <f t="shared" si="40"/>
        <v>196</v>
      </c>
      <c r="I880" s="64">
        <f>SUMIFS(MasterSheet!K:K, MasterSheet!B:B, A880, MasterSheet!D:D, B880, MasterSheet!G:G, C880)</f>
        <v>0</v>
      </c>
      <c r="J880" s="64">
        <f t="shared" si="41"/>
        <v>0</v>
      </c>
      <c r="K880" s="6" t="str">
        <f>VLOOKUP(C880,MasterSheet!G:T,14,)</f>
        <v>BioLegend</v>
      </c>
      <c r="L880" s="6" t="str">
        <f>VLOOKUP(K880,Sheet1!A:C,3,)</f>
        <v>DOLLAR</v>
      </c>
      <c r="M880" s="6" t="str" cm="1">
        <f t="array" ref="M880">_xlfn.TEXTJOIN(", ", TRUE,
   _xlfn._xlws.FILTER(MasterSheet!O:O,
      (MasterSheet!B:B=A880) *
      (MasterSheet!D:D=B880) *
      (MasterSheet!G:G=C880) *
      (MasterSheet!J:J&gt;0)
   )
)</f>
        <v>LUPEX</v>
      </c>
      <c r="N880" s="6"/>
    </row>
    <row r="881" spans="1:14" x14ac:dyDescent="0.25">
      <c r="A881" s="6" t="str">
        <v xml:space="preserve">EED116824  </v>
      </c>
      <c r="B881" s="7">
        <v>45845</v>
      </c>
      <c r="C881" s="6">
        <v>314520</v>
      </c>
      <c r="D881" s="6">
        <f>_xlfn.XLOOKUP(C881,MasterSheet!G:G,MasterSheet!E:E)</f>
        <v>208.2</v>
      </c>
      <c r="E881" s="55">
        <f>SUMIFS(MasterSheet!I:I, MasterSheet!B:B, A881, MasterSheet!D:D, B881, MasterSheet!G:G, C881)</f>
        <v>1</v>
      </c>
      <c r="F881" s="55">
        <f t="shared" si="39"/>
        <v>208.2</v>
      </c>
      <c r="G881" s="62">
        <f>SUMIFS(MasterSheet!J:J, MasterSheet!B:B, A881, MasterSheet!D:D, B881, MasterSheet!G:G, C881)</f>
        <v>1</v>
      </c>
      <c r="H881" s="62">
        <f t="shared" si="40"/>
        <v>208.2</v>
      </c>
      <c r="I881" s="64">
        <f>SUMIFS(MasterSheet!K:K, MasterSheet!B:B, A881, MasterSheet!D:D, B881, MasterSheet!G:G, C881)</f>
        <v>0</v>
      </c>
      <c r="J881" s="64">
        <f t="shared" si="41"/>
        <v>0</v>
      </c>
      <c r="K881" s="6" t="str">
        <f>VLOOKUP(C881,MasterSheet!G:T,14,)</f>
        <v>BioLegend</v>
      </c>
      <c r="L881" s="6" t="str">
        <f>VLOOKUP(K881,Sheet1!A:C,3,)</f>
        <v>DOLLAR</v>
      </c>
      <c r="M881" s="6" t="str" cm="1">
        <f t="array" ref="M881">_xlfn.TEXTJOIN(", ", TRUE,
   _xlfn._xlws.FILTER(MasterSheet!O:O,
      (MasterSheet!B:B=A881) *
      (MasterSheet!D:D=B881) *
      (MasterSheet!G:G=C881) *
      (MasterSheet!J:J&gt;0)
   )
)</f>
        <v>ILS</v>
      </c>
      <c r="N881" s="6"/>
    </row>
    <row r="882" spans="1:14" x14ac:dyDescent="0.25">
      <c r="A882" s="6" t="str">
        <v xml:space="preserve">EED116824  </v>
      </c>
      <c r="B882" s="7">
        <v>45845</v>
      </c>
      <c r="C882" s="6">
        <v>317307</v>
      </c>
      <c r="D882" s="6">
        <f>_xlfn.XLOOKUP(C882,MasterSheet!G:G,MasterSheet!E:E)</f>
        <v>16.8</v>
      </c>
      <c r="E882" s="55">
        <f>SUMIFS(MasterSheet!I:I, MasterSheet!B:B, A882, MasterSheet!D:D, B882, MasterSheet!G:G, C882)</f>
        <v>2</v>
      </c>
      <c r="F882" s="55">
        <f t="shared" si="39"/>
        <v>33.6</v>
      </c>
      <c r="G882" s="62">
        <f>SUMIFS(MasterSheet!J:J, MasterSheet!B:B, A882, MasterSheet!D:D, B882, MasterSheet!G:G, C882)</f>
        <v>2</v>
      </c>
      <c r="H882" s="62">
        <f t="shared" si="40"/>
        <v>33.6</v>
      </c>
      <c r="I882" s="64">
        <f>SUMIFS(MasterSheet!K:K, MasterSheet!B:B, A882, MasterSheet!D:D, B882, MasterSheet!G:G, C882)</f>
        <v>0</v>
      </c>
      <c r="J882" s="64">
        <f t="shared" si="41"/>
        <v>0</v>
      </c>
      <c r="K882" s="6" t="str">
        <f>VLOOKUP(C882,MasterSheet!G:T,14,)</f>
        <v>BioLegend</v>
      </c>
      <c r="L882" s="6" t="str">
        <f>VLOOKUP(K882,Sheet1!A:C,3,)</f>
        <v>DOLLAR</v>
      </c>
      <c r="M882" s="6" t="str" cm="1">
        <f t="array" ref="M882">_xlfn.TEXTJOIN(", ", TRUE,
   _xlfn._xlws.FILTER(MasterSheet!O:O,
      (MasterSheet!B:B=A882) *
      (MasterSheet!D:D=B882) *
      (MasterSheet!G:G=C882) *
      (MasterSheet!J:J&gt;0)
   )
)</f>
        <v>ABHI BIO</v>
      </c>
      <c r="N882" s="6"/>
    </row>
    <row r="883" spans="1:14" x14ac:dyDescent="0.25">
      <c r="A883" s="6" t="str">
        <v xml:space="preserve">EED116824  </v>
      </c>
      <c r="B883" s="7">
        <v>45845</v>
      </c>
      <c r="C883" s="6">
        <v>317332</v>
      </c>
      <c r="D883" s="6">
        <f>_xlfn.XLOOKUP(C883,MasterSheet!G:G,MasterSheet!E:E)</f>
        <v>273.75</v>
      </c>
      <c r="E883" s="55">
        <f>SUMIFS(MasterSheet!I:I, MasterSheet!B:B, A883, MasterSheet!D:D, B883, MasterSheet!G:G, C883)</f>
        <v>1</v>
      </c>
      <c r="F883" s="55">
        <f t="shared" si="39"/>
        <v>273.75</v>
      </c>
      <c r="G883" s="62">
        <f>SUMIFS(MasterSheet!J:J, MasterSheet!B:B, A883, MasterSheet!D:D, B883, MasterSheet!G:G, C883)</f>
        <v>1</v>
      </c>
      <c r="H883" s="62">
        <f t="shared" si="40"/>
        <v>273.75</v>
      </c>
      <c r="I883" s="64">
        <f>SUMIFS(MasterSheet!K:K, MasterSheet!B:B, A883, MasterSheet!D:D, B883, MasterSheet!G:G, C883)</f>
        <v>0</v>
      </c>
      <c r="J883" s="64">
        <f t="shared" si="41"/>
        <v>0</v>
      </c>
      <c r="K883" s="6" t="str">
        <f>VLOOKUP(C883,MasterSheet!G:T,14,)</f>
        <v>BioLegend</v>
      </c>
      <c r="L883" s="6" t="str">
        <f>VLOOKUP(K883,Sheet1!A:C,3,)</f>
        <v>DOLLAR</v>
      </c>
      <c r="M883" s="6" t="str" cm="1">
        <f t="array" ref="M883">_xlfn.TEXTJOIN(", ", TRUE,
   _xlfn._xlws.FILTER(MasterSheet!O:O,
      (MasterSheet!B:B=A883) *
      (MasterSheet!D:D=B883) *
      (MasterSheet!G:G=C883) *
      (MasterSheet!J:J&gt;0)
   )
)</f>
        <v>Farcast</v>
      </c>
      <c r="N883" s="6"/>
    </row>
    <row r="884" spans="1:14" x14ac:dyDescent="0.25">
      <c r="A884" s="6" t="str">
        <v xml:space="preserve">EED116824  </v>
      </c>
      <c r="B884" s="7">
        <v>45845</v>
      </c>
      <c r="C884" s="6">
        <v>317409</v>
      </c>
      <c r="D884" s="6">
        <f>_xlfn.XLOOKUP(C884,MasterSheet!G:G,MasterSheet!E:E)</f>
        <v>16.8</v>
      </c>
      <c r="E884" s="55">
        <f>SUMIFS(MasterSheet!I:I, MasterSheet!B:B, A884, MasterSheet!D:D, B884, MasterSheet!G:G, C884)</f>
        <v>1</v>
      </c>
      <c r="F884" s="55">
        <f t="shared" si="39"/>
        <v>16.8</v>
      </c>
      <c r="G884" s="62">
        <f>SUMIFS(MasterSheet!J:J, MasterSheet!B:B, A884, MasterSheet!D:D, B884, MasterSheet!G:G, C884)</f>
        <v>1</v>
      </c>
      <c r="H884" s="62">
        <f t="shared" si="40"/>
        <v>16.8</v>
      </c>
      <c r="I884" s="64">
        <f>SUMIFS(MasterSheet!K:K, MasterSheet!B:B, A884, MasterSheet!D:D, B884, MasterSheet!G:G, C884)</f>
        <v>0</v>
      </c>
      <c r="J884" s="64">
        <f t="shared" si="41"/>
        <v>0</v>
      </c>
      <c r="K884" s="6" t="str">
        <f>VLOOKUP(C884,MasterSheet!G:T,14,)</f>
        <v>BioLegend</v>
      </c>
      <c r="L884" s="6" t="str">
        <f>VLOOKUP(K884,Sheet1!A:C,3,)</f>
        <v>DOLLAR</v>
      </c>
      <c r="M884" s="6" t="str" cm="1">
        <f t="array" ref="M884">_xlfn.TEXTJOIN(", ", TRUE,
   _xlfn._xlws.FILTER(MasterSheet!O:O,
      (MasterSheet!B:B=A884) *
      (MasterSheet!D:D=B884) *
      (MasterSheet!G:G=C884) *
      (MasterSheet!J:J&gt;0)
   )
)</f>
        <v>ABHI BIO</v>
      </c>
      <c r="N884" s="6"/>
    </row>
    <row r="885" spans="1:14" x14ac:dyDescent="0.25">
      <c r="A885" s="6" t="str">
        <v xml:space="preserve">EED116824  </v>
      </c>
      <c r="B885" s="7">
        <v>45845</v>
      </c>
      <c r="C885" s="6">
        <v>317438</v>
      </c>
      <c r="D885" s="6">
        <f>_xlfn.XLOOKUP(C885,MasterSheet!G:G,MasterSheet!E:E)</f>
        <v>318</v>
      </c>
      <c r="E885" s="55">
        <f>SUMIFS(MasterSheet!I:I, MasterSheet!B:B, A885, MasterSheet!D:D, B885, MasterSheet!G:G, C885)</f>
        <v>1</v>
      </c>
      <c r="F885" s="55">
        <f t="shared" si="39"/>
        <v>318</v>
      </c>
      <c r="G885" s="62">
        <f>SUMIFS(MasterSheet!J:J, MasterSheet!B:B, A885, MasterSheet!D:D, B885, MasterSheet!G:G, C885)</f>
        <v>1</v>
      </c>
      <c r="H885" s="62">
        <f t="shared" si="40"/>
        <v>318</v>
      </c>
      <c r="I885" s="64">
        <f>SUMIFS(MasterSheet!K:K, MasterSheet!B:B, A885, MasterSheet!D:D, B885, MasterSheet!G:G, C885)</f>
        <v>0</v>
      </c>
      <c r="J885" s="64">
        <f t="shared" si="41"/>
        <v>0</v>
      </c>
      <c r="K885" s="6" t="str">
        <f>VLOOKUP(C885,MasterSheet!G:T,14,)</f>
        <v>BioLegend</v>
      </c>
      <c r="L885" s="6" t="str">
        <f>VLOOKUP(K885,Sheet1!A:C,3,)</f>
        <v>DOLLAR</v>
      </c>
      <c r="M885" s="6" t="str" cm="1">
        <f t="array" ref="M885">_xlfn.TEXTJOIN(", ", TRUE,
   _xlfn._xlws.FILTER(MasterSheet!O:O,
      (MasterSheet!B:B=A885) *
      (MasterSheet!D:D=B885) *
      (MasterSheet!G:G=C885) *
      (MasterSheet!J:J&gt;0)
   )
)</f>
        <v>Farcast</v>
      </c>
      <c r="N885" s="6"/>
    </row>
    <row r="886" spans="1:14" x14ac:dyDescent="0.25">
      <c r="A886" s="6" t="str">
        <v xml:space="preserve">EED116824  </v>
      </c>
      <c r="B886" s="7">
        <v>45845</v>
      </c>
      <c r="C886" s="6">
        <v>318306</v>
      </c>
      <c r="D886" s="6">
        <f>_xlfn.XLOOKUP(C886,MasterSheet!G:G,MasterSheet!E:E)</f>
        <v>160.80000000000001</v>
      </c>
      <c r="E886" s="55">
        <f>SUMIFS(MasterSheet!I:I, MasterSheet!B:B, A886, MasterSheet!D:D, B886, MasterSheet!G:G, C886)</f>
        <v>1</v>
      </c>
      <c r="F886" s="55">
        <f t="shared" si="39"/>
        <v>160.80000000000001</v>
      </c>
      <c r="G886" s="62">
        <f>SUMIFS(MasterSheet!J:J, MasterSheet!B:B, A886, MasterSheet!D:D, B886, MasterSheet!G:G, C886)</f>
        <v>1</v>
      </c>
      <c r="H886" s="62">
        <f t="shared" si="40"/>
        <v>160.80000000000001</v>
      </c>
      <c r="I886" s="64">
        <f>SUMIFS(MasterSheet!K:K, MasterSheet!B:B, A886, MasterSheet!D:D, B886, MasterSheet!G:G, C886)</f>
        <v>0</v>
      </c>
      <c r="J886" s="64">
        <f t="shared" si="41"/>
        <v>0</v>
      </c>
      <c r="K886" s="6" t="str">
        <f>VLOOKUP(C886,MasterSheet!G:T,14,)</f>
        <v>BioLegend</v>
      </c>
      <c r="L886" s="6" t="str">
        <f>VLOOKUP(K886,Sheet1!A:C,3,)</f>
        <v>DOLLAR</v>
      </c>
      <c r="M886" s="6" t="str" cm="1">
        <f t="array" ref="M886">_xlfn.TEXTJOIN(", ", TRUE,
   _xlfn._xlws.FILTER(MasterSheet!O:O,
      (MasterSheet!B:B=A886) *
      (MasterSheet!D:D=B886) *
      (MasterSheet!G:G=C886) *
      (MasterSheet!J:J&gt;0)
   )
)</f>
        <v>ILS</v>
      </c>
      <c r="N886" s="6"/>
    </row>
    <row r="887" spans="1:14" x14ac:dyDescent="0.25">
      <c r="A887" s="6" t="str">
        <v xml:space="preserve">EED116824  </v>
      </c>
      <c r="B887" s="7">
        <v>45845</v>
      </c>
      <c r="C887" s="6">
        <v>320114</v>
      </c>
      <c r="D887" s="6">
        <f>_xlfn.XLOOKUP(C887,MasterSheet!G:G,MasterSheet!E:E)</f>
        <v>222</v>
      </c>
      <c r="E887" s="55">
        <f>SUMIFS(MasterSheet!I:I, MasterSheet!B:B, A887, MasterSheet!D:D, B887, MasterSheet!G:G, C887)</f>
        <v>1</v>
      </c>
      <c r="F887" s="55">
        <f t="shared" si="39"/>
        <v>222</v>
      </c>
      <c r="G887" s="62">
        <f>SUMIFS(MasterSheet!J:J, MasterSheet!B:B, A887, MasterSheet!D:D, B887, MasterSheet!G:G, C887)</f>
        <v>1</v>
      </c>
      <c r="H887" s="62">
        <f t="shared" si="40"/>
        <v>222</v>
      </c>
      <c r="I887" s="64">
        <f>SUMIFS(MasterSheet!K:K, MasterSheet!B:B, A887, MasterSheet!D:D, B887, MasterSheet!G:G, C887)</f>
        <v>0</v>
      </c>
      <c r="J887" s="64">
        <f t="shared" si="41"/>
        <v>0</v>
      </c>
      <c r="K887" s="6" t="str">
        <f>VLOOKUP(C887,MasterSheet!G:T,14,)</f>
        <v>BioLegend</v>
      </c>
      <c r="L887" s="6" t="str">
        <f>VLOOKUP(K887,Sheet1!A:C,3,)</f>
        <v>DOLLAR</v>
      </c>
      <c r="M887" s="6" t="str" cm="1">
        <f t="array" ref="M887">_xlfn.TEXTJOIN(", ", TRUE,
   _xlfn._xlws.FILTER(MasterSheet!O:O,
      (MasterSheet!B:B=A887) *
      (MasterSheet!D:D=B887) *
      (MasterSheet!G:G=C887) *
      (MasterSheet!J:J&gt;0)
   )
)</f>
        <v>RESEARCH</v>
      </c>
      <c r="N887" s="6"/>
    </row>
    <row r="888" spans="1:14" x14ac:dyDescent="0.25">
      <c r="A888" s="6" t="str">
        <v xml:space="preserve">EED116824  </v>
      </c>
      <c r="B888" s="7">
        <v>45845</v>
      </c>
      <c r="C888" s="6">
        <v>321120</v>
      </c>
      <c r="D888" s="6">
        <f>_xlfn.XLOOKUP(C888,MasterSheet!G:G,MasterSheet!E:E)</f>
        <v>183</v>
      </c>
      <c r="E888" s="55">
        <f>SUMIFS(MasterSheet!I:I, MasterSheet!B:B, A888, MasterSheet!D:D, B888, MasterSheet!G:G, C888)</f>
        <v>1</v>
      </c>
      <c r="F888" s="55">
        <f t="shared" si="39"/>
        <v>183</v>
      </c>
      <c r="G888" s="62">
        <f>SUMIFS(MasterSheet!J:J, MasterSheet!B:B, A888, MasterSheet!D:D, B888, MasterSheet!G:G, C888)</f>
        <v>1</v>
      </c>
      <c r="H888" s="62">
        <f t="shared" si="40"/>
        <v>183</v>
      </c>
      <c r="I888" s="64">
        <f>SUMIFS(MasterSheet!K:K, MasterSheet!B:B, A888, MasterSheet!D:D, B888, MasterSheet!G:G, C888)</f>
        <v>0</v>
      </c>
      <c r="J888" s="64">
        <f t="shared" si="41"/>
        <v>0</v>
      </c>
      <c r="K888" s="6" t="str">
        <f>VLOOKUP(C888,MasterSheet!G:T,14,)</f>
        <v>BioLegend</v>
      </c>
      <c r="L888" s="6" t="str">
        <f>VLOOKUP(K888,Sheet1!A:C,3,)</f>
        <v>DOLLAR</v>
      </c>
      <c r="M888" s="6" t="str" cm="1">
        <f t="array" ref="M888">_xlfn.TEXTJOIN(", ", TRUE,
   _xlfn._xlws.FILTER(MasterSheet!O:O,
      (MasterSheet!B:B=A888) *
      (MasterSheet!D:D=B888) *
      (MasterSheet!G:G=C888) *
      (MasterSheet!J:J&gt;0)
   )
)</f>
        <v>ILS</v>
      </c>
      <c r="N888" s="6"/>
    </row>
    <row r="889" spans="1:14" x14ac:dyDescent="0.25">
      <c r="A889" s="6" t="str">
        <v xml:space="preserve">EED116824  </v>
      </c>
      <c r="B889" s="7">
        <v>45845</v>
      </c>
      <c r="C889" s="6">
        <v>321122</v>
      </c>
      <c r="D889" s="6">
        <f>_xlfn.XLOOKUP(C889,MasterSheet!G:G,MasterSheet!E:E)</f>
        <v>229.2</v>
      </c>
      <c r="E889" s="55">
        <f>SUMIFS(MasterSheet!I:I, MasterSheet!B:B, A889, MasterSheet!D:D, B889, MasterSheet!G:G, C889)</f>
        <v>1</v>
      </c>
      <c r="F889" s="55">
        <f t="shared" si="39"/>
        <v>229.2</v>
      </c>
      <c r="G889" s="62">
        <f>SUMIFS(MasterSheet!J:J, MasterSheet!B:B, A889, MasterSheet!D:D, B889, MasterSheet!G:G, C889)</f>
        <v>1</v>
      </c>
      <c r="H889" s="62">
        <f t="shared" si="40"/>
        <v>229.2</v>
      </c>
      <c r="I889" s="64">
        <f>SUMIFS(MasterSheet!K:K, MasterSheet!B:B, A889, MasterSheet!D:D, B889, MasterSheet!G:G, C889)</f>
        <v>0</v>
      </c>
      <c r="J889" s="64">
        <f t="shared" si="41"/>
        <v>0</v>
      </c>
      <c r="K889" s="6" t="str">
        <f>VLOOKUP(C889,MasterSheet!G:T,14,)</f>
        <v>BioLegend</v>
      </c>
      <c r="L889" s="6" t="str">
        <f>VLOOKUP(K889,Sheet1!A:C,3,)</f>
        <v>DOLLAR</v>
      </c>
      <c r="M889" s="6" t="str" cm="1">
        <f t="array" ref="M889">_xlfn.TEXTJOIN(", ", TRUE,
   _xlfn._xlws.FILTER(MasterSheet!O:O,
      (MasterSheet!B:B=A889) *
      (MasterSheet!D:D=B889) *
      (MasterSheet!G:G=C889) *
      (MasterSheet!J:J&gt;0)
   )
)</f>
        <v>VECTOR</v>
      </c>
      <c r="N889" s="6"/>
    </row>
    <row r="890" spans="1:14" x14ac:dyDescent="0.25">
      <c r="A890" s="6" t="str">
        <v xml:space="preserve">EED116824  </v>
      </c>
      <c r="B890" s="7">
        <v>45845</v>
      </c>
      <c r="C890" s="6">
        <v>324217</v>
      </c>
      <c r="D890" s="6">
        <f>_xlfn.XLOOKUP(C890,MasterSheet!G:G,MasterSheet!E:E)</f>
        <v>88.2</v>
      </c>
      <c r="E890" s="55">
        <f>SUMIFS(MasterSheet!I:I, MasterSheet!B:B, A890, MasterSheet!D:D, B890, MasterSheet!G:G, C890)</f>
        <v>1</v>
      </c>
      <c r="F890" s="55">
        <f t="shared" si="39"/>
        <v>88.2</v>
      </c>
      <c r="G890" s="62">
        <f>SUMIFS(MasterSheet!J:J, MasterSheet!B:B, A890, MasterSheet!D:D, B890, MasterSheet!G:G, C890)</f>
        <v>1</v>
      </c>
      <c r="H890" s="62">
        <f t="shared" si="40"/>
        <v>88.2</v>
      </c>
      <c r="I890" s="64">
        <f>SUMIFS(MasterSheet!K:K, MasterSheet!B:B, A890, MasterSheet!D:D, B890, MasterSheet!G:G, C890)</f>
        <v>0</v>
      </c>
      <c r="J890" s="64">
        <f t="shared" si="41"/>
        <v>0</v>
      </c>
      <c r="K890" s="6" t="str">
        <f>VLOOKUP(C890,MasterSheet!G:T,14,)</f>
        <v>BioLegend</v>
      </c>
      <c r="L890" s="6" t="str">
        <f>VLOOKUP(K890,Sheet1!A:C,3,)</f>
        <v>DOLLAR</v>
      </c>
      <c r="M890" s="6" t="str" cm="1">
        <f t="array" ref="M890">_xlfn.TEXTJOIN(", ", TRUE,
   _xlfn._xlws.FILTER(MasterSheet!O:O,
      (MasterSheet!B:B=A890) *
      (MasterSheet!D:D=B890) *
      (MasterSheet!G:G=C890) *
      (MasterSheet!J:J&gt;0)
   )
)</f>
        <v>ABHI BIO</v>
      </c>
      <c r="N890" s="6"/>
    </row>
    <row r="891" spans="1:14" x14ac:dyDescent="0.25">
      <c r="A891" s="6" t="str">
        <v xml:space="preserve">EED116824  </v>
      </c>
      <c r="B891" s="7">
        <v>45845</v>
      </c>
      <c r="C891" s="6">
        <v>328239</v>
      </c>
      <c r="D891" s="6">
        <f>_xlfn.XLOOKUP(C891,MasterSheet!G:G,MasterSheet!E:E)</f>
        <v>173.25</v>
      </c>
      <c r="E891" s="55">
        <f>SUMIFS(MasterSheet!I:I, MasterSheet!B:B, A891, MasterSheet!D:D, B891, MasterSheet!G:G, C891)</f>
        <v>1</v>
      </c>
      <c r="F891" s="55">
        <f t="shared" si="39"/>
        <v>173.25</v>
      </c>
      <c r="G891" s="62">
        <f>SUMIFS(MasterSheet!J:J, MasterSheet!B:B, A891, MasterSheet!D:D, B891, MasterSheet!G:G, C891)</f>
        <v>1</v>
      </c>
      <c r="H891" s="62">
        <f t="shared" si="40"/>
        <v>173.25</v>
      </c>
      <c r="I891" s="64">
        <f>SUMIFS(MasterSheet!K:K, MasterSheet!B:B, A891, MasterSheet!D:D, B891, MasterSheet!G:G, C891)</f>
        <v>0</v>
      </c>
      <c r="J891" s="64">
        <f t="shared" si="41"/>
        <v>0</v>
      </c>
      <c r="K891" s="6" t="str">
        <f>VLOOKUP(C891,MasterSheet!G:T,14,)</f>
        <v>BioLegend</v>
      </c>
      <c r="L891" s="6" t="str">
        <f>VLOOKUP(K891,Sheet1!A:C,3,)</f>
        <v>DOLLAR</v>
      </c>
      <c r="M891" s="6" t="str" cm="1">
        <f t="array" ref="M891">_xlfn.TEXTJOIN(", ", TRUE,
   _xlfn._xlws.FILTER(MasterSheet!O:O,
      (MasterSheet!B:B=A891) *
      (MasterSheet!D:D=B891) *
      (MasterSheet!G:G=C891) *
      (MasterSheet!J:J&gt;0)
   )
)</f>
        <v>Farcast</v>
      </c>
      <c r="N891" s="6"/>
    </row>
    <row r="892" spans="1:14" x14ac:dyDescent="0.25">
      <c r="A892" s="6" t="str">
        <v xml:space="preserve">EED116824  </v>
      </c>
      <c r="B892" s="7">
        <v>45845</v>
      </c>
      <c r="C892" s="6">
        <v>328629</v>
      </c>
      <c r="D892" s="6">
        <f>_xlfn.XLOOKUP(C892,MasterSheet!G:G,MasterSheet!E:E)</f>
        <v>95.4</v>
      </c>
      <c r="E892" s="55">
        <f>SUMIFS(MasterSheet!I:I, MasterSheet!B:B, A892, MasterSheet!D:D, B892, MasterSheet!G:G, C892)</f>
        <v>1</v>
      </c>
      <c r="F892" s="55">
        <f t="shared" si="39"/>
        <v>95.4</v>
      </c>
      <c r="G892" s="62">
        <f>SUMIFS(MasterSheet!J:J, MasterSheet!B:B, A892, MasterSheet!D:D, B892, MasterSheet!G:G, C892)</f>
        <v>1</v>
      </c>
      <c r="H892" s="62">
        <f t="shared" si="40"/>
        <v>95.4</v>
      </c>
      <c r="I892" s="64">
        <f>SUMIFS(MasterSheet!K:K, MasterSheet!B:B, A892, MasterSheet!D:D, B892, MasterSheet!G:G, C892)</f>
        <v>0</v>
      </c>
      <c r="J892" s="64">
        <f t="shared" si="41"/>
        <v>0</v>
      </c>
      <c r="K892" s="6" t="str">
        <f>VLOOKUP(C892,MasterSheet!G:T,14,)</f>
        <v>BioLegend</v>
      </c>
      <c r="L892" s="6" t="str">
        <f>VLOOKUP(K892,Sheet1!A:C,3,)</f>
        <v>DOLLAR</v>
      </c>
      <c r="M892" s="6" t="str" cm="1">
        <f t="array" ref="M892">_xlfn.TEXTJOIN(", ", TRUE,
   _xlfn._xlws.FILTER(MasterSheet!O:O,
      (MasterSheet!B:B=A892) *
      (MasterSheet!D:D=B892) *
      (MasterSheet!G:G=C892) *
      (MasterSheet!J:J&gt;0)
   )
)</f>
        <v>ABHI BIO</v>
      </c>
      <c r="N892" s="6"/>
    </row>
    <row r="893" spans="1:14" x14ac:dyDescent="0.25">
      <c r="A893" s="6" t="str">
        <v xml:space="preserve">EED116824  </v>
      </c>
      <c r="B893" s="7">
        <v>45845</v>
      </c>
      <c r="C893" s="6">
        <v>329740</v>
      </c>
      <c r="D893" s="6">
        <f>_xlfn.XLOOKUP(C893,MasterSheet!G:G,MasterSheet!E:E)</f>
        <v>318</v>
      </c>
      <c r="E893" s="55">
        <f>SUMIFS(MasterSheet!I:I, MasterSheet!B:B, A893, MasterSheet!D:D, B893, MasterSheet!G:G, C893)</f>
        <v>1</v>
      </c>
      <c r="F893" s="55">
        <f t="shared" si="39"/>
        <v>318</v>
      </c>
      <c r="G893" s="62">
        <f>SUMIFS(MasterSheet!J:J, MasterSheet!B:B, A893, MasterSheet!D:D, B893, MasterSheet!G:G, C893)</f>
        <v>1</v>
      </c>
      <c r="H893" s="62">
        <f t="shared" si="40"/>
        <v>318</v>
      </c>
      <c r="I893" s="64">
        <f>SUMIFS(MasterSheet!K:K, MasterSheet!B:B, A893, MasterSheet!D:D, B893, MasterSheet!G:G, C893)</f>
        <v>0</v>
      </c>
      <c r="J893" s="64">
        <f t="shared" si="41"/>
        <v>0</v>
      </c>
      <c r="K893" s="6" t="str">
        <f>VLOOKUP(C893,MasterSheet!G:T,14,)</f>
        <v>BioLegend</v>
      </c>
      <c r="L893" s="6" t="str">
        <f>VLOOKUP(K893,Sheet1!A:C,3,)</f>
        <v>DOLLAR</v>
      </c>
      <c r="M893" s="6" t="str" cm="1">
        <f t="array" ref="M893">_xlfn.TEXTJOIN(", ", TRUE,
   _xlfn._xlws.FILTER(MasterSheet!O:O,
      (MasterSheet!B:B=A893) *
      (MasterSheet!D:D=B893) *
      (MasterSheet!G:G=C893) *
      (MasterSheet!J:J&gt;0)
   )
)</f>
        <v>Farcast</v>
      </c>
      <c r="N893" s="6"/>
    </row>
    <row r="894" spans="1:14" x14ac:dyDescent="0.25">
      <c r="A894" s="6" t="str">
        <v xml:space="preserve">EED116824  </v>
      </c>
      <c r="B894" s="7">
        <v>45845</v>
      </c>
      <c r="C894" s="6">
        <v>329920</v>
      </c>
      <c r="D894" s="6">
        <f>_xlfn.XLOOKUP(C894,MasterSheet!G:G,MasterSheet!E:E)</f>
        <v>301.5</v>
      </c>
      <c r="E894" s="55">
        <f>SUMIFS(MasterSheet!I:I, MasterSheet!B:B, A894, MasterSheet!D:D, B894, MasterSheet!G:G, C894)</f>
        <v>1</v>
      </c>
      <c r="F894" s="55">
        <f t="shared" si="39"/>
        <v>301.5</v>
      </c>
      <c r="G894" s="62">
        <f>SUMIFS(MasterSheet!J:J, MasterSheet!B:B, A894, MasterSheet!D:D, B894, MasterSheet!G:G, C894)</f>
        <v>1</v>
      </c>
      <c r="H894" s="62">
        <f t="shared" si="40"/>
        <v>301.5</v>
      </c>
      <c r="I894" s="64">
        <f>SUMIFS(MasterSheet!K:K, MasterSheet!B:B, A894, MasterSheet!D:D, B894, MasterSheet!G:G, C894)</f>
        <v>0</v>
      </c>
      <c r="J894" s="64">
        <f t="shared" si="41"/>
        <v>0</v>
      </c>
      <c r="K894" s="6" t="str">
        <f>VLOOKUP(C894,MasterSheet!G:T,14,)</f>
        <v>BioLegend</v>
      </c>
      <c r="L894" s="6" t="str">
        <f>VLOOKUP(K894,Sheet1!A:C,3,)</f>
        <v>DOLLAR</v>
      </c>
      <c r="M894" s="6" t="str" cm="1">
        <f t="array" ref="M894">_xlfn.TEXTJOIN(", ", TRUE,
   _xlfn._xlws.FILTER(MasterSheet!O:O,
      (MasterSheet!B:B=A894) *
      (MasterSheet!D:D=B894) *
      (MasterSheet!G:G=C894) *
      (MasterSheet!J:J&gt;0)
   )
)</f>
        <v>Farcast</v>
      </c>
      <c r="N894" s="6"/>
    </row>
    <row r="895" spans="1:14" x14ac:dyDescent="0.25">
      <c r="A895" s="6" t="str">
        <v xml:space="preserve">EED116824  </v>
      </c>
      <c r="B895" s="7">
        <v>45845</v>
      </c>
      <c r="C895" s="6">
        <v>333614</v>
      </c>
      <c r="D895" s="6">
        <f>_xlfn.XLOOKUP(C895,MasterSheet!G:G,MasterSheet!E:E)</f>
        <v>229.2</v>
      </c>
      <c r="E895" s="55">
        <f>SUMIFS(MasterSheet!I:I, MasterSheet!B:B, A895, MasterSheet!D:D, B895, MasterSheet!G:G, C895)</f>
        <v>1</v>
      </c>
      <c r="F895" s="55">
        <f t="shared" si="39"/>
        <v>229.2</v>
      </c>
      <c r="G895" s="62">
        <f>SUMIFS(MasterSheet!J:J, MasterSheet!B:B, A895, MasterSheet!D:D, B895, MasterSheet!G:G, C895)</f>
        <v>1</v>
      </c>
      <c r="H895" s="62">
        <f t="shared" si="40"/>
        <v>229.2</v>
      </c>
      <c r="I895" s="64">
        <f>SUMIFS(MasterSheet!K:K, MasterSheet!B:B, A895, MasterSheet!D:D, B895, MasterSheet!G:G, C895)</f>
        <v>0</v>
      </c>
      <c r="J895" s="64">
        <f t="shared" si="41"/>
        <v>0</v>
      </c>
      <c r="K895" s="6" t="str">
        <f>VLOOKUP(C895,MasterSheet!G:T,14,)</f>
        <v>BioLegend</v>
      </c>
      <c r="L895" s="6" t="str">
        <f>VLOOKUP(K895,Sheet1!A:C,3,)</f>
        <v>DOLLAR</v>
      </c>
      <c r="M895" s="6" t="str" cm="1">
        <f t="array" ref="M895">_xlfn.TEXTJOIN(", ", TRUE,
   _xlfn._xlws.FILTER(MasterSheet!O:O,
      (MasterSheet!B:B=A895) *
      (MasterSheet!D:D=B895) *
      (MasterSheet!G:G=C895) *
      (MasterSheet!J:J&gt;0)
   )
)</f>
        <v>ILS</v>
      </c>
      <c r="N895" s="6"/>
    </row>
    <row r="896" spans="1:14" x14ac:dyDescent="0.25">
      <c r="A896" s="6" t="str">
        <v xml:space="preserve">EED116824  </v>
      </c>
      <c r="B896" s="7">
        <v>45845</v>
      </c>
      <c r="C896" s="6">
        <v>334110</v>
      </c>
      <c r="D896" s="6">
        <f>_xlfn.XLOOKUP(C896,MasterSheet!G:G,MasterSheet!E:E)</f>
        <v>137.4</v>
      </c>
      <c r="E896" s="55">
        <f>SUMIFS(MasterSheet!I:I, MasterSheet!B:B, A896, MasterSheet!D:D, B896, MasterSheet!G:G, C896)</f>
        <v>1</v>
      </c>
      <c r="F896" s="55">
        <f t="shared" si="39"/>
        <v>137.4</v>
      </c>
      <c r="G896" s="62">
        <f>SUMIFS(MasterSheet!J:J, MasterSheet!B:B, A896, MasterSheet!D:D, B896, MasterSheet!G:G, C896)</f>
        <v>1</v>
      </c>
      <c r="H896" s="62">
        <f t="shared" si="40"/>
        <v>137.4</v>
      </c>
      <c r="I896" s="64">
        <f>SUMIFS(MasterSheet!K:K, MasterSheet!B:B, A896, MasterSheet!D:D, B896, MasterSheet!G:G, C896)</f>
        <v>0</v>
      </c>
      <c r="J896" s="64">
        <f t="shared" si="41"/>
        <v>0</v>
      </c>
      <c r="K896" s="6" t="str">
        <f>VLOOKUP(C896,MasterSheet!G:T,14,)</f>
        <v>BioLegend</v>
      </c>
      <c r="L896" s="6" t="str">
        <f>VLOOKUP(K896,Sheet1!A:C,3,)</f>
        <v>DOLLAR</v>
      </c>
      <c r="M896" s="6" t="str" cm="1">
        <f t="array" ref="M896">_xlfn.TEXTJOIN(", ", TRUE,
   _xlfn._xlws.FILTER(MasterSheet!O:O,
      (MasterSheet!B:B=A896) *
      (MasterSheet!D:D=B896) *
      (MasterSheet!G:G=C896) *
      (MasterSheet!J:J&gt;0)
   )
)</f>
        <v>ABHI BIO</v>
      </c>
      <c r="N896" s="6"/>
    </row>
    <row r="897" spans="1:14" x14ac:dyDescent="0.25">
      <c r="A897" s="6" t="str">
        <v xml:space="preserve">EED116824  </v>
      </c>
      <c r="B897" s="7">
        <v>45845</v>
      </c>
      <c r="C897" s="6">
        <v>334338</v>
      </c>
      <c r="D897" s="6">
        <f>_xlfn.XLOOKUP(C897,MasterSheet!G:G,MasterSheet!E:E)</f>
        <v>326.25</v>
      </c>
      <c r="E897" s="55">
        <f>SUMIFS(MasterSheet!I:I, MasterSheet!B:B, A897, MasterSheet!D:D, B897, MasterSheet!G:G, C897)</f>
        <v>1</v>
      </c>
      <c r="F897" s="55">
        <f t="shared" si="39"/>
        <v>326.25</v>
      </c>
      <c r="G897" s="62">
        <f>SUMIFS(MasterSheet!J:J, MasterSheet!B:B, A897, MasterSheet!D:D, B897, MasterSheet!G:G, C897)</f>
        <v>1</v>
      </c>
      <c r="H897" s="62">
        <f t="shared" si="40"/>
        <v>326.25</v>
      </c>
      <c r="I897" s="64">
        <f>SUMIFS(MasterSheet!K:K, MasterSheet!B:B, A897, MasterSheet!D:D, B897, MasterSheet!G:G, C897)</f>
        <v>0</v>
      </c>
      <c r="J897" s="64">
        <f t="shared" si="41"/>
        <v>0</v>
      </c>
      <c r="K897" s="6" t="str">
        <f>VLOOKUP(C897,MasterSheet!G:T,14,)</f>
        <v>BioLegend</v>
      </c>
      <c r="L897" s="6" t="str">
        <f>VLOOKUP(K897,Sheet1!A:C,3,)</f>
        <v>DOLLAR</v>
      </c>
      <c r="M897" s="6" t="str" cm="1">
        <f t="array" ref="M897">_xlfn.TEXTJOIN(", ", TRUE,
   _xlfn._xlws.FILTER(MasterSheet!O:O,
      (MasterSheet!B:B=A897) *
      (MasterSheet!D:D=B897) *
      (MasterSheet!G:G=C897) *
      (MasterSheet!J:J&gt;0)
   )
)</f>
        <v>VECTOR</v>
      </c>
      <c r="N897" s="6"/>
    </row>
    <row r="898" spans="1:14" x14ac:dyDescent="0.25">
      <c r="A898" s="6" t="str">
        <v xml:space="preserve">EED116824  </v>
      </c>
      <c r="B898" s="7">
        <v>45845</v>
      </c>
      <c r="C898" s="6">
        <v>344133</v>
      </c>
      <c r="D898" s="6">
        <f>_xlfn.XLOOKUP(C898,MasterSheet!G:G,MasterSheet!E:E)</f>
        <v>112.8</v>
      </c>
      <c r="E898" s="55">
        <f>SUMIFS(MasterSheet!I:I, MasterSheet!B:B, A898, MasterSheet!D:D, B898, MasterSheet!G:G, C898)</f>
        <v>1</v>
      </c>
      <c r="F898" s="55">
        <f t="shared" si="39"/>
        <v>112.8</v>
      </c>
      <c r="G898" s="62">
        <f>SUMIFS(MasterSheet!J:J, MasterSheet!B:B, A898, MasterSheet!D:D, B898, MasterSheet!G:G, C898)</f>
        <v>1</v>
      </c>
      <c r="H898" s="62">
        <f t="shared" si="40"/>
        <v>112.8</v>
      </c>
      <c r="I898" s="64">
        <f>SUMIFS(MasterSheet!K:K, MasterSheet!B:B, A898, MasterSheet!D:D, B898, MasterSheet!G:G, C898)</f>
        <v>0</v>
      </c>
      <c r="J898" s="64">
        <f t="shared" si="41"/>
        <v>0</v>
      </c>
      <c r="K898" s="6" t="str">
        <f>VLOOKUP(C898,MasterSheet!G:T,14,)</f>
        <v>BioLegend</v>
      </c>
      <c r="L898" s="6" t="str">
        <f>VLOOKUP(K898,Sheet1!A:C,3,)</f>
        <v>DOLLAR</v>
      </c>
      <c r="M898" s="6" t="str" cm="1">
        <f t="array" ref="M898">_xlfn.TEXTJOIN(", ", TRUE,
   _xlfn._xlws.FILTER(MasterSheet!O:O,
      (MasterSheet!B:B=A898) *
      (MasterSheet!D:D=B898) *
      (MasterSheet!G:G=C898) *
      (MasterSheet!J:J&gt;0)
   )
)</f>
        <v>ILS</v>
      </c>
      <c r="N898" s="6"/>
    </row>
    <row r="899" spans="1:14" x14ac:dyDescent="0.25">
      <c r="A899" s="6" t="str">
        <v xml:space="preserve">EED116824  </v>
      </c>
      <c r="B899" s="7">
        <v>45845</v>
      </c>
      <c r="C899" s="6">
        <v>344622</v>
      </c>
      <c r="D899" s="6">
        <f>_xlfn.XLOOKUP(C899,MasterSheet!G:G,MasterSheet!E:E)</f>
        <v>142.19999999999999</v>
      </c>
      <c r="E899" s="55">
        <f>SUMIFS(MasterSheet!I:I, MasterSheet!B:B, A899, MasterSheet!D:D, B899, MasterSheet!G:G, C899)</f>
        <v>1</v>
      </c>
      <c r="F899" s="55">
        <f t="shared" ref="F899:F962" si="42">D899*E899</f>
        <v>142.19999999999999</v>
      </c>
      <c r="G899" s="62">
        <f>SUMIFS(MasterSheet!J:J, MasterSheet!B:B, A899, MasterSheet!D:D, B899, MasterSheet!G:G, C899)</f>
        <v>1</v>
      </c>
      <c r="H899" s="62">
        <f t="shared" ref="H899:H962" si="43">G899*D899</f>
        <v>142.19999999999999</v>
      </c>
      <c r="I899" s="64">
        <f>SUMIFS(MasterSheet!K:K, MasterSheet!B:B, A899, MasterSheet!D:D, B899, MasterSheet!G:G, C899)</f>
        <v>0</v>
      </c>
      <c r="J899" s="64">
        <f t="shared" ref="J899:J962" si="44">I899*D899</f>
        <v>0</v>
      </c>
      <c r="K899" s="6" t="str">
        <f>VLOOKUP(C899,MasterSheet!G:T,14,)</f>
        <v>BioLegend</v>
      </c>
      <c r="L899" s="6" t="str">
        <f>VLOOKUP(K899,Sheet1!A:C,3,)</f>
        <v>DOLLAR</v>
      </c>
      <c r="M899" s="6" t="str" cm="1">
        <f t="array" ref="M899">_xlfn.TEXTJOIN(", ", TRUE,
   _xlfn._xlws.FILTER(MasterSheet!O:O,
      (MasterSheet!B:B=A899) *
      (MasterSheet!D:D=B899) *
      (MasterSheet!G:G=C899) *
      (MasterSheet!J:J&gt;0)
   )
)</f>
        <v>Medlife</v>
      </c>
      <c r="N899" s="6"/>
    </row>
    <row r="900" spans="1:14" x14ac:dyDescent="0.25">
      <c r="A900" s="6" t="str">
        <v xml:space="preserve">EED116824  </v>
      </c>
      <c r="B900" s="7">
        <v>45845</v>
      </c>
      <c r="C900" s="6">
        <v>344747</v>
      </c>
      <c r="D900" s="6">
        <f>_xlfn.XLOOKUP(C900,MasterSheet!G:G,MasterSheet!E:E)</f>
        <v>144.75</v>
      </c>
      <c r="E900" s="55">
        <f>SUMIFS(MasterSheet!I:I, MasterSheet!B:B, A900, MasterSheet!D:D, B900, MasterSheet!G:G, C900)</f>
        <v>1</v>
      </c>
      <c r="F900" s="55">
        <f t="shared" si="42"/>
        <v>144.75</v>
      </c>
      <c r="G900" s="62">
        <f>SUMIFS(MasterSheet!J:J, MasterSheet!B:B, A900, MasterSheet!D:D, B900, MasterSheet!G:G, C900)</f>
        <v>1</v>
      </c>
      <c r="H900" s="62">
        <f t="shared" si="43"/>
        <v>144.75</v>
      </c>
      <c r="I900" s="64">
        <f>SUMIFS(MasterSheet!K:K, MasterSheet!B:B, A900, MasterSheet!D:D, B900, MasterSheet!G:G, C900)</f>
        <v>0</v>
      </c>
      <c r="J900" s="64">
        <f t="shared" si="44"/>
        <v>0</v>
      </c>
      <c r="K900" s="6" t="str">
        <f>VLOOKUP(C900,MasterSheet!G:T,14,)</f>
        <v>BioLegend</v>
      </c>
      <c r="L900" s="6" t="str">
        <f>VLOOKUP(K900,Sheet1!A:C,3,)</f>
        <v>DOLLAR</v>
      </c>
      <c r="M900" s="6" t="str" cm="1">
        <f t="array" ref="M900">_xlfn.TEXTJOIN(", ", TRUE,
   _xlfn._xlws.FILTER(MasterSheet!O:O,
      (MasterSheet!B:B=A900) *
      (MasterSheet!D:D=B900) *
      (MasterSheet!G:G=C900) *
      (MasterSheet!J:J&gt;0)
   )
)</f>
        <v>ABHI BIO</v>
      </c>
      <c r="N900" s="6"/>
    </row>
    <row r="901" spans="1:14" x14ac:dyDescent="0.25">
      <c r="A901" s="6" t="str">
        <v xml:space="preserve">EED116824  </v>
      </c>
      <c r="B901" s="7">
        <v>45845</v>
      </c>
      <c r="C901" s="6">
        <v>344769</v>
      </c>
      <c r="D901" s="6">
        <f>_xlfn.XLOOKUP(C901,MasterSheet!G:G,MasterSheet!E:E)</f>
        <v>74.400000000000006</v>
      </c>
      <c r="E901" s="55">
        <f>SUMIFS(MasterSheet!I:I, MasterSheet!B:B, A901, MasterSheet!D:D, B901, MasterSheet!G:G, C901)</f>
        <v>1</v>
      </c>
      <c r="F901" s="55">
        <f t="shared" si="42"/>
        <v>74.400000000000006</v>
      </c>
      <c r="G901" s="62">
        <f>SUMIFS(MasterSheet!J:J, MasterSheet!B:B, A901, MasterSheet!D:D, B901, MasterSheet!G:G, C901)</f>
        <v>1</v>
      </c>
      <c r="H901" s="62">
        <f t="shared" si="43"/>
        <v>74.400000000000006</v>
      </c>
      <c r="I901" s="64">
        <f>SUMIFS(MasterSheet!K:K, MasterSheet!B:B, A901, MasterSheet!D:D, B901, MasterSheet!G:G, C901)</f>
        <v>0</v>
      </c>
      <c r="J901" s="64">
        <f t="shared" si="44"/>
        <v>0</v>
      </c>
      <c r="K901" s="6" t="str">
        <f>VLOOKUP(C901,MasterSheet!G:T,14,)</f>
        <v>BioLegend</v>
      </c>
      <c r="L901" s="6" t="str">
        <f>VLOOKUP(K901,Sheet1!A:C,3,)</f>
        <v>DOLLAR</v>
      </c>
      <c r="M901" s="6" t="str" cm="1">
        <f t="array" ref="M901">_xlfn.TEXTJOIN(", ", TRUE,
   _xlfn._xlws.FILTER(MasterSheet!O:O,
      (MasterSheet!B:B=A901) *
      (MasterSheet!D:D=B901) *
      (MasterSheet!G:G=C901) *
      (MasterSheet!J:J&gt;0)
   )
)</f>
        <v>ABHI BIO</v>
      </c>
      <c r="N901" s="6"/>
    </row>
    <row r="902" spans="1:14" x14ac:dyDescent="0.25">
      <c r="A902" s="6" t="str">
        <v xml:space="preserve">EED116824  </v>
      </c>
      <c r="B902" s="7">
        <v>45845</v>
      </c>
      <c r="C902" s="6">
        <v>345024</v>
      </c>
      <c r="D902" s="6">
        <f>_xlfn.XLOOKUP(C902,MasterSheet!G:G,MasterSheet!E:E)</f>
        <v>334.5</v>
      </c>
      <c r="E902" s="55">
        <f>SUMIFS(MasterSheet!I:I, MasterSheet!B:B, A902, MasterSheet!D:D, B902, MasterSheet!G:G, C902)</f>
        <v>1</v>
      </c>
      <c r="F902" s="55">
        <f t="shared" si="42"/>
        <v>334.5</v>
      </c>
      <c r="G902" s="62">
        <f>SUMIFS(MasterSheet!J:J, MasterSheet!B:B, A902, MasterSheet!D:D, B902, MasterSheet!G:G, C902)</f>
        <v>1</v>
      </c>
      <c r="H902" s="62">
        <f t="shared" si="43"/>
        <v>334.5</v>
      </c>
      <c r="I902" s="64">
        <f>SUMIFS(MasterSheet!K:K, MasterSheet!B:B, A902, MasterSheet!D:D, B902, MasterSheet!G:G, C902)</f>
        <v>0</v>
      </c>
      <c r="J902" s="64">
        <f t="shared" si="44"/>
        <v>0</v>
      </c>
      <c r="K902" s="6" t="str">
        <f>VLOOKUP(C902,MasterSheet!G:T,14,)</f>
        <v>BioLegend</v>
      </c>
      <c r="L902" s="6" t="str">
        <f>VLOOKUP(K902,Sheet1!A:C,3,)</f>
        <v>DOLLAR</v>
      </c>
      <c r="M902" s="6" t="str" cm="1">
        <f t="array" ref="M902">_xlfn.TEXTJOIN(", ", TRUE,
   _xlfn._xlws.FILTER(MasterSheet!O:O,
      (MasterSheet!B:B=A902) *
      (MasterSheet!D:D=B902) *
      (MasterSheet!G:G=C902) *
      (MasterSheet!J:J&gt;0)
   )
)</f>
        <v>ILS</v>
      </c>
      <c r="N902" s="6"/>
    </row>
    <row r="903" spans="1:14" x14ac:dyDescent="0.25">
      <c r="A903" s="6" t="str">
        <v xml:space="preserve">EED116824  </v>
      </c>
      <c r="B903" s="7">
        <v>45845</v>
      </c>
      <c r="C903" s="6">
        <v>345108</v>
      </c>
      <c r="D903" s="6">
        <f>_xlfn.XLOOKUP(C903,MasterSheet!G:G,MasterSheet!E:E)</f>
        <v>195.6</v>
      </c>
      <c r="E903" s="55">
        <f>SUMIFS(MasterSheet!I:I, MasterSheet!B:B, A903, MasterSheet!D:D, B903, MasterSheet!G:G, C903)</f>
        <v>1</v>
      </c>
      <c r="F903" s="55">
        <f t="shared" si="42"/>
        <v>195.6</v>
      </c>
      <c r="G903" s="62">
        <f>SUMIFS(MasterSheet!J:J, MasterSheet!B:B, A903, MasterSheet!D:D, B903, MasterSheet!G:G, C903)</f>
        <v>1</v>
      </c>
      <c r="H903" s="62">
        <f t="shared" si="43"/>
        <v>195.6</v>
      </c>
      <c r="I903" s="64">
        <f>SUMIFS(MasterSheet!K:K, MasterSheet!B:B, A903, MasterSheet!D:D, B903, MasterSheet!G:G, C903)</f>
        <v>0</v>
      </c>
      <c r="J903" s="64">
        <f t="shared" si="44"/>
        <v>0</v>
      </c>
      <c r="K903" s="6" t="str">
        <f>VLOOKUP(C903,MasterSheet!G:T,14,)</f>
        <v>BioLegend</v>
      </c>
      <c r="L903" s="6" t="str">
        <f>VLOOKUP(K903,Sheet1!A:C,3,)</f>
        <v>DOLLAR</v>
      </c>
      <c r="M903" s="6" t="str" cm="1">
        <f t="array" ref="M903">_xlfn.TEXTJOIN(", ", TRUE,
   _xlfn._xlws.FILTER(MasterSheet!O:O,
      (MasterSheet!B:B=A903) *
      (MasterSheet!D:D=B903) *
      (MasterSheet!G:G=C903) *
      (MasterSheet!J:J&gt;0)
   )
)</f>
        <v>ILS</v>
      </c>
      <c r="N903" s="6"/>
    </row>
    <row r="904" spans="1:14" x14ac:dyDescent="0.25">
      <c r="A904" s="6" t="str">
        <v xml:space="preserve">EED116824  </v>
      </c>
      <c r="B904" s="7">
        <v>45845</v>
      </c>
      <c r="C904" s="6">
        <v>346109</v>
      </c>
      <c r="D904" s="6">
        <f>_xlfn.XLOOKUP(C904,MasterSheet!G:G,MasterSheet!E:E)</f>
        <v>88.2</v>
      </c>
      <c r="E904" s="55">
        <f>SUMIFS(MasterSheet!I:I, MasterSheet!B:B, A904, MasterSheet!D:D, B904, MasterSheet!G:G, C904)</f>
        <v>1</v>
      </c>
      <c r="F904" s="55">
        <f t="shared" si="42"/>
        <v>88.2</v>
      </c>
      <c r="G904" s="62">
        <f>SUMIFS(MasterSheet!J:J, MasterSheet!B:B, A904, MasterSheet!D:D, B904, MasterSheet!G:G, C904)</f>
        <v>1</v>
      </c>
      <c r="H904" s="62">
        <f t="shared" si="43"/>
        <v>88.2</v>
      </c>
      <c r="I904" s="64">
        <f>SUMIFS(MasterSheet!K:K, MasterSheet!B:B, A904, MasterSheet!D:D, B904, MasterSheet!G:G, C904)</f>
        <v>0</v>
      </c>
      <c r="J904" s="64">
        <f t="shared" si="44"/>
        <v>0</v>
      </c>
      <c r="K904" s="6" t="str">
        <f>VLOOKUP(C904,MasterSheet!G:T,14,)</f>
        <v>BioLegend</v>
      </c>
      <c r="L904" s="6" t="str">
        <f>VLOOKUP(K904,Sheet1!A:C,3,)</f>
        <v>DOLLAR</v>
      </c>
      <c r="M904" s="6" t="str" cm="1">
        <f t="array" ref="M904">_xlfn.TEXTJOIN(", ", TRUE,
   _xlfn._xlws.FILTER(MasterSheet!O:O,
      (MasterSheet!B:B=A904) *
      (MasterSheet!D:D=B904) *
      (MasterSheet!G:G=C904) *
      (MasterSheet!J:J&gt;0)
   )
)</f>
        <v>ILS</v>
      </c>
      <c r="N904" s="6"/>
    </row>
    <row r="905" spans="1:14" x14ac:dyDescent="0.25">
      <c r="A905" s="6" t="str">
        <v xml:space="preserve">EED116824  </v>
      </c>
      <c r="B905" s="7">
        <v>45845</v>
      </c>
      <c r="C905" s="6">
        <v>348211</v>
      </c>
      <c r="D905" s="6">
        <f>_xlfn.XLOOKUP(C905,MasterSheet!G:G,MasterSheet!E:E)</f>
        <v>42.6</v>
      </c>
      <c r="E905" s="55">
        <f>SUMIFS(MasterSheet!I:I, MasterSheet!B:B, A905, MasterSheet!D:D, B905, MasterSheet!G:G, C905)</f>
        <v>1</v>
      </c>
      <c r="F905" s="55">
        <f t="shared" si="42"/>
        <v>42.6</v>
      </c>
      <c r="G905" s="62">
        <f>SUMIFS(MasterSheet!J:J, MasterSheet!B:B, A905, MasterSheet!D:D, B905, MasterSheet!G:G, C905)</f>
        <v>1</v>
      </c>
      <c r="H905" s="62">
        <f t="shared" si="43"/>
        <v>42.6</v>
      </c>
      <c r="I905" s="64">
        <f>SUMIFS(MasterSheet!K:K, MasterSheet!B:B, A905, MasterSheet!D:D, B905, MasterSheet!G:G, C905)</f>
        <v>0</v>
      </c>
      <c r="J905" s="64">
        <f t="shared" si="44"/>
        <v>0</v>
      </c>
      <c r="K905" s="6" t="str">
        <f>VLOOKUP(C905,MasterSheet!G:T,14,)</f>
        <v>BioLegend</v>
      </c>
      <c r="L905" s="6" t="str">
        <f>VLOOKUP(K905,Sheet1!A:C,3,)</f>
        <v>DOLLAR</v>
      </c>
      <c r="M905" s="6" t="str" cm="1">
        <f t="array" ref="M905">_xlfn.TEXTJOIN(", ", TRUE,
   _xlfn._xlws.FILTER(MasterSheet!O:O,
      (MasterSheet!B:B=A905) *
      (MasterSheet!D:D=B905) *
      (MasterSheet!G:G=C905) *
      (MasterSheet!J:J&gt;0)
   )
)</f>
        <v>RESEARCH</v>
      </c>
      <c r="N905" s="6"/>
    </row>
    <row r="906" spans="1:14" x14ac:dyDescent="0.25">
      <c r="A906" s="6" t="str">
        <v xml:space="preserve">EED116824  </v>
      </c>
      <c r="B906" s="7">
        <v>45845</v>
      </c>
      <c r="C906" s="6">
        <v>353218</v>
      </c>
      <c r="D906" s="6">
        <f>_xlfn.XLOOKUP(C906,MasterSheet!G:G,MasterSheet!E:E)</f>
        <v>193.8</v>
      </c>
      <c r="E906" s="55">
        <f>SUMIFS(MasterSheet!I:I, MasterSheet!B:B, A906, MasterSheet!D:D, B906, MasterSheet!G:G, C906)</f>
        <v>4</v>
      </c>
      <c r="F906" s="55">
        <f t="shared" si="42"/>
        <v>775.2</v>
      </c>
      <c r="G906" s="62">
        <f>SUMIFS(MasterSheet!J:J, MasterSheet!B:B, A906, MasterSheet!D:D, B906, MasterSheet!G:G, C906)</f>
        <v>4</v>
      </c>
      <c r="H906" s="62">
        <f t="shared" si="43"/>
        <v>775.2</v>
      </c>
      <c r="I906" s="64">
        <f>SUMIFS(MasterSheet!K:K, MasterSheet!B:B, A906, MasterSheet!D:D, B906, MasterSheet!G:G, C906)</f>
        <v>0</v>
      </c>
      <c r="J906" s="64">
        <f t="shared" si="44"/>
        <v>0</v>
      </c>
      <c r="K906" s="6" t="str">
        <f>VLOOKUP(C906,MasterSheet!G:T,14,)</f>
        <v>BioLegend</v>
      </c>
      <c r="L906" s="6" t="str">
        <f>VLOOKUP(K906,Sheet1!A:C,3,)</f>
        <v>DOLLAR</v>
      </c>
      <c r="M906" s="6" t="str" cm="1">
        <f t="array" ref="M906">_xlfn.TEXTJOIN(", ", TRUE,
   _xlfn._xlws.FILTER(MasterSheet!O:O,
      (MasterSheet!B:B=A906) *
      (MasterSheet!D:D=B906) *
      (MasterSheet!G:G=C906) *
      (MasterSheet!J:J&gt;0)
   )
)</f>
        <v>DR REDDY</v>
      </c>
      <c r="N906" s="6"/>
    </row>
    <row r="907" spans="1:14" x14ac:dyDescent="0.25">
      <c r="A907" s="6" t="str">
        <v xml:space="preserve">EED116824  </v>
      </c>
      <c r="B907" s="7">
        <v>45845</v>
      </c>
      <c r="C907" s="6">
        <v>356518</v>
      </c>
      <c r="D907" s="6">
        <f>_xlfn.XLOOKUP(C907,MasterSheet!G:G,MasterSheet!E:E)</f>
        <v>309.75</v>
      </c>
      <c r="E907" s="55">
        <f>SUMIFS(MasterSheet!I:I, MasterSheet!B:B, A907, MasterSheet!D:D, B907, MasterSheet!G:G, C907)</f>
        <v>1</v>
      </c>
      <c r="F907" s="55">
        <f t="shared" si="42"/>
        <v>309.75</v>
      </c>
      <c r="G907" s="62">
        <f>SUMIFS(MasterSheet!J:J, MasterSheet!B:B, A907, MasterSheet!D:D, B907, MasterSheet!G:G, C907)</f>
        <v>1</v>
      </c>
      <c r="H907" s="62">
        <f t="shared" si="43"/>
        <v>309.75</v>
      </c>
      <c r="I907" s="64">
        <f>SUMIFS(MasterSheet!K:K, MasterSheet!B:B, A907, MasterSheet!D:D, B907, MasterSheet!G:G, C907)</f>
        <v>0</v>
      </c>
      <c r="J907" s="64">
        <f t="shared" si="44"/>
        <v>0</v>
      </c>
      <c r="K907" s="6" t="str">
        <f>VLOOKUP(C907,MasterSheet!G:T,14,)</f>
        <v>BioLegend</v>
      </c>
      <c r="L907" s="6" t="str">
        <f>VLOOKUP(K907,Sheet1!A:C,3,)</f>
        <v>DOLLAR</v>
      </c>
      <c r="M907" s="6" t="str" cm="1">
        <f t="array" ref="M907">_xlfn.TEXTJOIN(", ", TRUE,
   _xlfn._xlws.FILTER(MasterSheet!O:O,
      (MasterSheet!B:B=A907) *
      (MasterSheet!D:D=B907) *
      (MasterSheet!G:G=C907) *
      (MasterSheet!J:J&gt;0)
   )
)</f>
        <v>ILS</v>
      </c>
      <c r="N907" s="6"/>
    </row>
    <row r="908" spans="1:14" x14ac:dyDescent="0.25">
      <c r="A908" s="6" t="str">
        <v xml:space="preserve">EED116824  </v>
      </c>
      <c r="B908" s="7">
        <v>45845</v>
      </c>
      <c r="C908" s="6">
        <v>356930</v>
      </c>
      <c r="D908" s="6">
        <f>_xlfn.XLOOKUP(C908,MasterSheet!G:G,MasterSheet!E:E)</f>
        <v>326.25</v>
      </c>
      <c r="E908" s="55">
        <f>SUMIFS(MasterSheet!I:I, MasterSheet!B:B, A908, MasterSheet!D:D, B908, MasterSheet!G:G, C908)</f>
        <v>1</v>
      </c>
      <c r="F908" s="55">
        <f t="shared" si="42"/>
        <v>326.25</v>
      </c>
      <c r="G908" s="62">
        <f>SUMIFS(MasterSheet!J:J, MasterSheet!B:B, A908, MasterSheet!D:D, B908, MasterSheet!G:G, C908)</f>
        <v>1</v>
      </c>
      <c r="H908" s="62">
        <f t="shared" si="43"/>
        <v>326.25</v>
      </c>
      <c r="I908" s="64">
        <f>SUMIFS(MasterSheet!K:K, MasterSheet!B:B, A908, MasterSheet!D:D, B908, MasterSheet!G:G, C908)</f>
        <v>0</v>
      </c>
      <c r="J908" s="64">
        <f t="shared" si="44"/>
        <v>0</v>
      </c>
      <c r="K908" s="6" t="str">
        <f>VLOOKUP(C908,MasterSheet!G:T,14,)</f>
        <v>BioLegend</v>
      </c>
      <c r="L908" s="6" t="str">
        <f>VLOOKUP(K908,Sheet1!A:C,3,)</f>
        <v>DOLLAR</v>
      </c>
      <c r="M908" s="6" t="str" cm="1">
        <f t="array" ref="M908">_xlfn.TEXTJOIN(", ", TRUE,
   _xlfn._xlws.FILTER(MasterSheet!O:O,
      (MasterSheet!B:B=A908) *
      (MasterSheet!D:D=B908) *
      (MasterSheet!G:G=C908) *
      (MasterSheet!J:J&gt;0)
   )
)</f>
        <v>ILS</v>
      </c>
      <c r="N908" s="6"/>
    </row>
    <row r="909" spans="1:14" x14ac:dyDescent="0.25">
      <c r="A909" s="6" t="str">
        <v xml:space="preserve">EED116824  </v>
      </c>
      <c r="B909" s="7">
        <v>45845</v>
      </c>
      <c r="C909" s="6">
        <v>357504</v>
      </c>
      <c r="D909" s="6">
        <f>_xlfn.XLOOKUP(C909,MasterSheet!G:G,MasterSheet!E:E)</f>
        <v>216</v>
      </c>
      <c r="E909" s="55">
        <f>SUMIFS(MasterSheet!I:I, MasterSheet!B:B, A909, MasterSheet!D:D, B909, MasterSheet!G:G, C909)</f>
        <v>2</v>
      </c>
      <c r="F909" s="55">
        <f t="shared" si="42"/>
        <v>432</v>
      </c>
      <c r="G909" s="62">
        <f>SUMIFS(MasterSheet!J:J, MasterSheet!B:B, A909, MasterSheet!D:D, B909, MasterSheet!G:G, C909)</f>
        <v>2</v>
      </c>
      <c r="H909" s="62">
        <f t="shared" si="43"/>
        <v>432</v>
      </c>
      <c r="I909" s="64">
        <f>SUMIFS(MasterSheet!K:K, MasterSheet!B:B, A909, MasterSheet!D:D, B909, MasterSheet!G:G, C909)</f>
        <v>0</v>
      </c>
      <c r="J909" s="64">
        <f t="shared" si="44"/>
        <v>0</v>
      </c>
      <c r="K909" s="6" t="str">
        <f>VLOOKUP(C909,MasterSheet!G:T,14,)</f>
        <v>BioLegend</v>
      </c>
      <c r="L909" s="6" t="str">
        <f>VLOOKUP(K909,Sheet1!A:C,3,)</f>
        <v>DOLLAR</v>
      </c>
      <c r="M909" s="6" t="str" cm="1">
        <f t="array" ref="M909">_xlfn.TEXTJOIN(", ", TRUE,
   _xlfn._xlws.FILTER(MasterSheet!O:O,
      (MasterSheet!B:B=A909) *
      (MasterSheet!D:D=B909) *
      (MasterSheet!G:G=C909) *
      (MasterSheet!J:J&gt;0)
   )
)</f>
        <v>ACTREC</v>
      </c>
      <c r="N909" s="6"/>
    </row>
    <row r="910" spans="1:14" x14ac:dyDescent="0.25">
      <c r="A910" s="6" t="str">
        <v xml:space="preserve">EED116824  </v>
      </c>
      <c r="B910" s="7">
        <v>45845</v>
      </c>
      <c r="C910" s="6">
        <v>357905</v>
      </c>
      <c r="D910" s="6">
        <f>_xlfn.XLOOKUP(C910,MasterSheet!G:G,MasterSheet!E:E)</f>
        <v>89.4</v>
      </c>
      <c r="E910" s="55">
        <f>SUMIFS(MasterSheet!I:I, MasterSheet!B:B, A910, MasterSheet!D:D, B910, MasterSheet!G:G, C910)</f>
        <v>1</v>
      </c>
      <c r="F910" s="55">
        <f t="shared" si="42"/>
        <v>89.4</v>
      </c>
      <c r="G910" s="62">
        <f>SUMIFS(MasterSheet!J:J, MasterSheet!B:B, A910, MasterSheet!D:D, B910, MasterSheet!G:G, C910)</f>
        <v>1</v>
      </c>
      <c r="H910" s="62">
        <f t="shared" si="43"/>
        <v>89.4</v>
      </c>
      <c r="I910" s="64">
        <f>SUMIFS(MasterSheet!K:K, MasterSheet!B:B, A910, MasterSheet!D:D, B910, MasterSheet!G:G, C910)</f>
        <v>0</v>
      </c>
      <c r="J910" s="64">
        <f t="shared" si="44"/>
        <v>0</v>
      </c>
      <c r="K910" s="6" t="str">
        <f>VLOOKUP(C910,MasterSheet!G:T,14,)</f>
        <v>BioLegend</v>
      </c>
      <c r="L910" s="6" t="str">
        <f>VLOOKUP(K910,Sheet1!A:C,3,)</f>
        <v>DOLLAR</v>
      </c>
      <c r="M910" s="6" t="str" cm="1">
        <f t="array" ref="M910">_xlfn.TEXTJOIN(", ", TRUE,
   _xlfn._xlws.FILTER(MasterSheet!O:O,
      (MasterSheet!B:B=A910) *
      (MasterSheet!D:D=B910) *
      (MasterSheet!G:G=C910) *
      (MasterSheet!J:J&gt;0)
   )
)</f>
        <v>ABHI BIO</v>
      </c>
      <c r="N910" s="6"/>
    </row>
    <row r="911" spans="1:14" x14ac:dyDescent="0.25">
      <c r="A911" s="6" t="str">
        <v xml:space="preserve">EED116824  </v>
      </c>
      <c r="B911" s="7">
        <v>45845</v>
      </c>
      <c r="C911" s="6">
        <v>360707</v>
      </c>
      <c r="D911" s="6">
        <f>_xlfn.XLOOKUP(C911,MasterSheet!G:G,MasterSheet!E:E)</f>
        <v>95.4</v>
      </c>
      <c r="E911" s="55">
        <f>SUMIFS(MasterSheet!I:I, MasterSheet!B:B, A911, MasterSheet!D:D, B911, MasterSheet!G:G, C911)</f>
        <v>1</v>
      </c>
      <c r="F911" s="55">
        <f t="shared" si="42"/>
        <v>95.4</v>
      </c>
      <c r="G911" s="62">
        <f>SUMIFS(MasterSheet!J:J, MasterSheet!B:B, A911, MasterSheet!D:D, B911, MasterSheet!G:G, C911)</f>
        <v>1</v>
      </c>
      <c r="H911" s="62">
        <f t="shared" si="43"/>
        <v>95.4</v>
      </c>
      <c r="I911" s="64">
        <f>SUMIFS(MasterSheet!K:K, MasterSheet!B:B, A911, MasterSheet!D:D, B911, MasterSheet!G:G, C911)</f>
        <v>0</v>
      </c>
      <c r="J911" s="64">
        <f t="shared" si="44"/>
        <v>0</v>
      </c>
      <c r="K911" s="6" t="str">
        <f>VLOOKUP(C911,MasterSheet!G:T,14,)</f>
        <v>BioLegend</v>
      </c>
      <c r="L911" s="6" t="str">
        <f>VLOOKUP(K911,Sheet1!A:C,3,)</f>
        <v>DOLLAR</v>
      </c>
      <c r="M911" s="6" t="str" cm="1">
        <f t="array" ref="M911">_xlfn.TEXTJOIN(", ", TRUE,
   _xlfn._xlws.FILTER(MasterSheet!O:O,
      (MasterSheet!B:B=A911) *
      (MasterSheet!D:D=B911) *
      (MasterSheet!G:G=C911) *
      (MasterSheet!J:J&gt;0)
   )
)</f>
        <v>ILS</v>
      </c>
      <c r="N911" s="6"/>
    </row>
    <row r="912" spans="1:14" x14ac:dyDescent="0.25">
      <c r="A912" s="6" t="str">
        <v xml:space="preserve">EED116824  </v>
      </c>
      <c r="B912" s="7">
        <v>45845</v>
      </c>
      <c r="C912" s="6">
        <v>361710</v>
      </c>
      <c r="D912" s="6">
        <f>_xlfn.XLOOKUP(C912,MasterSheet!G:G,MasterSheet!E:E)</f>
        <v>229.2</v>
      </c>
      <c r="E912" s="55">
        <f>SUMIFS(MasterSheet!I:I, MasterSheet!B:B, A912, MasterSheet!D:D, B912, MasterSheet!G:G, C912)</f>
        <v>1</v>
      </c>
      <c r="F912" s="55">
        <f t="shared" si="42"/>
        <v>229.2</v>
      </c>
      <c r="G912" s="62">
        <f>SUMIFS(MasterSheet!J:J, MasterSheet!B:B, A912, MasterSheet!D:D, B912, MasterSheet!G:G, C912)</f>
        <v>1</v>
      </c>
      <c r="H912" s="62">
        <f t="shared" si="43"/>
        <v>229.2</v>
      </c>
      <c r="I912" s="64">
        <f>SUMIFS(MasterSheet!K:K, MasterSheet!B:B, A912, MasterSheet!D:D, B912, MasterSheet!G:G, C912)</f>
        <v>0</v>
      </c>
      <c r="J912" s="64">
        <f t="shared" si="44"/>
        <v>0</v>
      </c>
      <c r="K912" s="6" t="str">
        <f>VLOOKUP(C912,MasterSheet!G:T,14,)</f>
        <v>BioLegend</v>
      </c>
      <c r="L912" s="6" t="str">
        <f>VLOOKUP(K912,Sheet1!A:C,3,)</f>
        <v>DOLLAR</v>
      </c>
      <c r="M912" s="6" t="str" cm="1">
        <f t="array" ref="M912">_xlfn.TEXTJOIN(", ", TRUE,
   _xlfn._xlws.FILTER(MasterSheet!O:O,
      (MasterSheet!B:B=A912) *
      (MasterSheet!D:D=B912) *
      (MasterSheet!G:G=C912) *
      (MasterSheet!J:J&gt;0)
   )
)</f>
        <v>ILS</v>
      </c>
      <c r="N912" s="6"/>
    </row>
    <row r="913" spans="1:14" x14ac:dyDescent="0.25">
      <c r="A913" s="6" t="str">
        <v xml:space="preserve">EED116824  </v>
      </c>
      <c r="B913" s="7">
        <v>45845</v>
      </c>
      <c r="C913" s="6">
        <v>362503</v>
      </c>
      <c r="D913" s="6">
        <f>_xlfn.XLOOKUP(C913,MasterSheet!G:G,MasterSheet!E:E)</f>
        <v>75</v>
      </c>
      <c r="E913" s="55">
        <f>SUMIFS(MasterSheet!I:I, MasterSheet!B:B, A913, MasterSheet!D:D, B913, MasterSheet!G:G, C913)</f>
        <v>1</v>
      </c>
      <c r="F913" s="55">
        <f t="shared" si="42"/>
        <v>75</v>
      </c>
      <c r="G913" s="62">
        <f>SUMIFS(MasterSheet!J:J, MasterSheet!B:B, A913, MasterSheet!D:D, B913, MasterSheet!G:G, C913)</f>
        <v>1</v>
      </c>
      <c r="H913" s="62">
        <f t="shared" si="43"/>
        <v>75</v>
      </c>
      <c r="I913" s="64">
        <f>SUMIFS(MasterSheet!K:K, MasterSheet!B:B, A913, MasterSheet!D:D, B913, MasterSheet!G:G, C913)</f>
        <v>0</v>
      </c>
      <c r="J913" s="64">
        <f t="shared" si="44"/>
        <v>0</v>
      </c>
      <c r="K913" s="6" t="str">
        <f>VLOOKUP(C913,MasterSheet!G:T,14,)</f>
        <v>BioLegend</v>
      </c>
      <c r="L913" s="6" t="str">
        <f>VLOOKUP(K913,Sheet1!A:C,3,)</f>
        <v>DOLLAR</v>
      </c>
      <c r="M913" s="6" t="str" cm="1">
        <f t="array" ref="M913">_xlfn.TEXTJOIN(", ", TRUE,
   _xlfn._xlws.FILTER(MasterSheet!O:O,
      (MasterSheet!B:B=A913) *
      (MasterSheet!D:D=B913) *
      (MasterSheet!G:G=C913) *
      (MasterSheet!J:J&gt;0)
   )
)</f>
        <v>ABHI BIO</v>
      </c>
      <c r="N913" s="6"/>
    </row>
    <row r="914" spans="1:14" x14ac:dyDescent="0.25">
      <c r="A914" s="6" t="str">
        <v xml:space="preserve">EED116824  </v>
      </c>
      <c r="B914" s="7">
        <v>45845</v>
      </c>
      <c r="C914" s="6">
        <v>369314</v>
      </c>
      <c r="D914" s="6">
        <f>_xlfn.XLOOKUP(C914,MasterSheet!G:G,MasterSheet!E:E)</f>
        <v>301.5</v>
      </c>
      <c r="E914" s="55">
        <f>SUMIFS(MasterSheet!I:I, MasterSheet!B:B, A914, MasterSheet!D:D, B914, MasterSheet!G:G, C914)</f>
        <v>1</v>
      </c>
      <c r="F914" s="55">
        <f t="shared" si="42"/>
        <v>301.5</v>
      </c>
      <c r="G914" s="62">
        <f>SUMIFS(MasterSheet!J:J, MasterSheet!B:B, A914, MasterSheet!D:D, B914, MasterSheet!G:G, C914)</f>
        <v>1</v>
      </c>
      <c r="H914" s="62">
        <f t="shared" si="43"/>
        <v>301.5</v>
      </c>
      <c r="I914" s="64">
        <f>SUMIFS(MasterSheet!K:K, MasterSheet!B:B, A914, MasterSheet!D:D, B914, MasterSheet!G:G, C914)</f>
        <v>0</v>
      </c>
      <c r="J914" s="64">
        <f t="shared" si="44"/>
        <v>0</v>
      </c>
      <c r="K914" s="6" t="str">
        <f>VLOOKUP(C914,MasterSheet!G:T,14,)</f>
        <v>BioLegend</v>
      </c>
      <c r="L914" s="6" t="str">
        <f>VLOOKUP(K914,Sheet1!A:C,3,)</f>
        <v>DOLLAR</v>
      </c>
      <c r="M914" s="6" t="str" cm="1">
        <f t="array" ref="M914">_xlfn.TEXTJOIN(", ", TRUE,
   _xlfn._xlws.FILTER(MasterSheet!O:O,
      (MasterSheet!B:B=A914) *
      (MasterSheet!D:D=B914) *
      (MasterSheet!G:G=C914) *
      (MasterSheet!J:J&gt;0)
   )
)</f>
        <v>ILS</v>
      </c>
      <c r="N914" s="6"/>
    </row>
    <row r="915" spans="1:14" x14ac:dyDescent="0.25">
      <c r="A915" s="6" t="str">
        <v xml:space="preserve">EED116824  </v>
      </c>
      <c r="B915" s="7">
        <v>45845</v>
      </c>
      <c r="C915" s="6">
        <v>369604</v>
      </c>
      <c r="D915" s="6">
        <f>_xlfn.XLOOKUP(C915,MasterSheet!G:G,MasterSheet!E:E)</f>
        <v>172.2</v>
      </c>
      <c r="E915" s="55">
        <f>SUMIFS(MasterSheet!I:I, MasterSheet!B:B, A915, MasterSheet!D:D, B915, MasterSheet!G:G, C915)</f>
        <v>1</v>
      </c>
      <c r="F915" s="55">
        <f t="shared" si="42"/>
        <v>172.2</v>
      </c>
      <c r="G915" s="62">
        <f>SUMIFS(MasterSheet!J:J, MasterSheet!B:B, A915, MasterSheet!D:D, B915, MasterSheet!G:G, C915)</f>
        <v>1</v>
      </c>
      <c r="H915" s="62">
        <f t="shared" si="43"/>
        <v>172.2</v>
      </c>
      <c r="I915" s="64">
        <f>SUMIFS(MasterSheet!K:K, MasterSheet!B:B, A915, MasterSheet!D:D, B915, MasterSheet!G:G, C915)</f>
        <v>0</v>
      </c>
      <c r="J915" s="64">
        <f t="shared" si="44"/>
        <v>0</v>
      </c>
      <c r="K915" s="6" t="str">
        <f>VLOOKUP(C915,MasterSheet!G:T,14,)</f>
        <v>BioLegend</v>
      </c>
      <c r="L915" s="6" t="str">
        <f>VLOOKUP(K915,Sheet1!A:C,3,)</f>
        <v>DOLLAR</v>
      </c>
      <c r="M915" s="6" t="str" cm="1">
        <f t="array" ref="M915">_xlfn.TEXTJOIN(", ", TRUE,
   _xlfn._xlws.FILTER(MasterSheet!O:O,
      (MasterSheet!B:B=A915) *
      (MasterSheet!D:D=B915) *
      (MasterSheet!G:G=C915) *
      (MasterSheet!J:J&gt;0)
   )
)</f>
        <v>ILS</v>
      </c>
      <c r="N915" s="6"/>
    </row>
    <row r="916" spans="1:14" x14ac:dyDescent="0.25">
      <c r="A916" s="6" t="str">
        <v xml:space="preserve">EED116824  </v>
      </c>
      <c r="B916" s="7">
        <v>45845</v>
      </c>
      <c r="C916" s="6">
        <v>374208</v>
      </c>
      <c r="D916" s="6">
        <f>_xlfn.XLOOKUP(C916,MasterSheet!G:G,MasterSheet!E:E)</f>
        <v>174.6</v>
      </c>
      <c r="E916" s="55">
        <f>SUMIFS(MasterSheet!I:I, MasterSheet!B:B, A916, MasterSheet!D:D, B916, MasterSheet!G:G, C916)</f>
        <v>1</v>
      </c>
      <c r="F916" s="55">
        <f t="shared" si="42"/>
        <v>174.6</v>
      </c>
      <c r="G916" s="62">
        <f>SUMIFS(MasterSheet!J:J, MasterSheet!B:B, A916, MasterSheet!D:D, B916, MasterSheet!G:G, C916)</f>
        <v>1</v>
      </c>
      <c r="H916" s="62">
        <f t="shared" si="43"/>
        <v>174.6</v>
      </c>
      <c r="I916" s="64">
        <f>SUMIFS(MasterSheet!K:K, MasterSheet!B:B, A916, MasterSheet!D:D, B916, MasterSheet!G:G, C916)</f>
        <v>0</v>
      </c>
      <c r="J916" s="64">
        <f t="shared" si="44"/>
        <v>0</v>
      </c>
      <c r="K916" s="6" t="str">
        <f>VLOOKUP(C916,MasterSheet!G:T,14,)</f>
        <v>BioLegend</v>
      </c>
      <c r="L916" s="6" t="str">
        <f>VLOOKUP(K916,Sheet1!A:C,3,)</f>
        <v>DOLLAR</v>
      </c>
      <c r="M916" s="6" t="str" cm="1">
        <f t="array" ref="M916">_xlfn.TEXTJOIN(", ", TRUE,
   _xlfn._xlws.FILTER(MasterSheet!O:O,
      (MasterSheet!B:B=A916) *
      (MasterSheet!D:D=B916) *
      (MasterSheet!G:G=C916) *
      (MasterSheet!J:J&gt;0)
   )
)</f>
        <v>VECTOR</v>
      </c>
      <c r="N916" s="6"/>
    </row>
    <row r="917" spans="1:14" x14ac:dyDescent="0.25">
      <c r="A917" s="6" t="str">
        <v xml:space="preserve">EED116824  </v>
      </c>
      <c r="B917" s="7">
        <v>45845</v>
      </c>
      <c r="C917" s="6">
        <v>375406</v>
      </c>
      <c r="D917" s="6">
        <f>_xlfn.XLOOKUP(C917,MasterSheet!G:G,MasterSheet!E:E)</f>
        <v>109.8</v>
      </c>
      <c r="E917" s="55">
        <f>SUMIFS(MasterSheet!I:I, MasterSheet!B:B, A917, MasterSheet!D:D, B917, MasterSheet!G:G, C917)</f>
        <v>1</v>
      </c>
      <c r="F917" s="55">
        <f t="shared" si="42"/>
        <v>109.8</v>
      </c>
      <c r="G917" s="62">
        <f>SUMIFS(MasterSheet!J:J, MasterSheet!B:B, A917, MasterSheet!D:D, B917, MasterSheet!G:G, C917)</f>
        <v>1</v>
      </c>
      <c r="H917" s="62">
        <f t="shared" si="43"/>
        <v>109.8</v>
      </c>
      <c r="I917" s="64">
        <f>SUMIFS(MasterSheet!K:K, MasterSheet!B:B, A917, MasterSheet!D:D, B917, MasterSheet!G:G, C917)</f>
        <v>0</v>
      </c>
      <c r="J917" s="64">
        <f t="shared" si="44"/>
        <v>0</v>
      </c>
      <c r="K917" s="6" t="str">
        <f>VLOOKUP(C917,MasterSheet!G:T,14,)</f>
        <v>BioLegend</v>
      </c>
      <c r="L917" s="6" t="str">
        <f>VLOOKUP(K917,Sheet1!A:C,3,)</f>
        <v>DOLLAR</v>
      </c>
      <c r="M917" s="6" t="str" cm="1">
        <f t="array" ref="M917">_xlfn.TEXTJOIN(", ", TRUE,
   _xlfn._xlws.FILTER(MasterSheet!O:O,
      (MasterSheet!B:B=A917) *
      (MasterSheet!D:D=B917) *
      (MasterSheet!G:G=C917) *
      (MasterSheet!J:J&gt;0)
   )
)</f>
        <v>VECTOR</v>
      </c>
      <c r="N917" s="6"/>
    </row>
    <row r="918" spans="1:14" x14ac:dyDescent="0.25">
      <c r="A918" s="6" t="str">
        <v xml:space="preserve">EED116824  </v>
      </c>
      <c r="B918" s="7">
        <v>45845</v>
      </c>
      <c r="C918" s="6">
        <v>379206</v>
      </c>
      <c r="D918" s="6">
        <f>_xlfn.XLOOKUP(C918,MasterSheet!G:G,MasterSheet!E:E)</f>
        <v>154.80000000000001</v>
      </c>
      <c r="E918" s="55">
        <f>SUMIFS(MasterSheet!I:I, MasterSheet!B:B, A918, MasterSheet!D:D, B918, MasterSheet!G:G, C918)</f>
        <v>1</v>
      </c>
      <c r="F918" s="55">
        <f t="shared" si="42"/>
        <v>154.80000000000001</v>
      </c>
      <c r="G918" s="62">
        <f>SUMIFS(MasterSheet!J:J, MasterSheet!B:B, A918, MasterSheet!D:D, B918, MasterSheet!G:G, C918)</f>
        <v>1</v>
      </c>
      <c r="H918" s="62">
        <f t="shared" si="43"/>
        <v>154.80000000000001</v>
      </c>
      <c r="I918" s="64">
        <f>SUMIFS(MasterSheet!K:K, MasterSheet!B:B, A918, MasterSheet!D:D, B918, MasterSheet!G:G, C918)</f>
        <v>0</v>
      </c>
      <c r="J918" s="64">
        <f t="shared" si="44"/>
        <v>0</v>
      </c>
      <c r="K918" s="6" t="str">
        <f>VLOOKUP(C918,MasterSheet!G:T,14,)</f>
        <v>BioLegend</v>
      </c>
      <c r="L918" s="6" t="str">
        <f>VLOOKUP(K918,Sheet1!A:C,3,)</f>
        <v>DOLLAR</v>
      </c>
      <c r="M918" s="6" t="str" cm="1">
        <f t="array" ref="M918">_xlfn.TEXTJOIN(", ", TRUE,
   _xlfn._xlws.FILTER(MasterSheet!O:O,
      (MasterSheet!B:B=A918) *
      (MasterSheet!D:D=B918) *
      (MasterSheet!G:G=C918) *
      (MasterSheet!J:J&gt;0)
   )
)</f>
        <v>ILS</v>
      </c>
      <c r="N918" s="6"/>
    </row>
    <row r="919" spans="1:14" x14ac:dyDescent="0.25">
      <c r="A919" s="6" t="str">
        <v xml:space="preserve">EED116824  </v>
      </c>
      <c r="B919" s="7">
        <v>45845</v>
      </c>
      <c r="C919" s="6">
        <v>381504</v>
      </c>
      <c r="D919" s="6">
        <f>_xlfn.XLOOKUP(C919,MasterSheet!G:G,MasterSheet!E:E)</f>
        <v>221.4</v>
      </c>
      <c r="E919" s="55">
        <f>SUMIFS(MasterSheet!I:I, MasterSheet!B:B, A919, MasterSheet!D:D, B919, MasterSheet!G:G, C919)</f>
        <v>1</v>
      </c>
      <c r="F919" s="55">
        <f t="shared" si="42"/>
        <v>221.4</v>
      </c>
      <c r="G919" s="62">
        <f>SUMIFS(MasterSheet!J:J, MasterSheet!B:B, A919, MasterSheet!D:D, B919, MasterSheet!G:G, C919)</f>
        <v>1</v>
      </c>
      <c r="H919" s="62">
        <f t="shared" si="43"/>
        <v>221.4</v>
      </c>
      <c r="I919" s="64">
        <f>SUMIFS(MasterSheet!K:K, MasterSheet!B:B, A919, MasterSheet!D:D, B919, MasterSheet!G:G, C919)</f>
        <v>0</v>
      </c>
      <c r="J919" s="64">
        <f t="shared" si="44"/>
        <v>0</v>
      </c>
      <c r="K919" s="6" t="str">
        <f>VLOOKUP(C919,MasterSheet!G:T,14,)</f>
        <v>BioLegend</v>
      </c>
      <c r="L919" s="6" t="str">
        <f>VLOOKUP(K919,Sheet1!A:C,3,)</f>
        <v>DOLLAR</v>
      </c>
      <c r="M919" s="6" t="str" cm="1">
        <f t="array" ref="M919">_xlfn.TEXTJOIN(", ", TRUE,
   _xlfn._xlws.FILTER(MasterSheet!O:O,
      (MasterSheet!B:B=A919) *
      (MasterSheet!D:D=B919) *
      (MasterSheet!G:G=C919) *
      (MasterSheet!J:J&gt;0)
   )
)</f>
        <v>ILS</v>
      </c>
      <c r="N919" s="6"/>
    </row>
    <row r="920" spans="1:14" x14ac:dyDescent="0.25">
      <c r="A920" s="6" t="str">
        <v xml:space="preserve">EED116824  </v>
      </c>
      <c r="B920" s="7">
        <v>45845</v>
      </c>
      <c r="C920" s="6">
        <v>389212</v>
      </c>
      <c r="D920" s="6">
        <f>_xlfn.XLOOKUP(C920,MasterSheet!G:G,MasterSheet!E:E)</f>
        <v>229.2</v>
      </c>
      <c r="E920" s="55">
        <f>SUMIFS(MasterSheet!I:I, MasterSheet!B:B, A920, MasterSheet!D:D, B920, MasterSheet!G:G, C920)</f>
        <v>1</v>
      </c>
      <c r="F920" s="55">
        <f t="shared" si="42"/>
        <v>229.2</v>
      </c>
      <c r="G920" s="62">
        <f>SUMIFS(MasterSheet!J:J, MasterSheet!B:B, A920, MasterSheet!D:D, B920, MasterSheet!G:G, C920)</f>
        <v>1</v>
      </c>
      <c r="H920" s="62">
        <f t="shared" si="43"/>
        <v>229.2</v>
      </c>
      <c r="I920" s="64">
        <f>SUMIFS(MasterSheet!K:K, MasterSheet!B:B, A920, MasterSheet!D:D, B920, MasterSheet!G:G, C920)</f>
        <v>0</v>
      </c>
      <c r="J920" s="64">
        <f t="shared" si="44"/>
        <v>0</v>
      </c>
      <c r="K920" s="6" t="str">
        <f>VLOOKUP(C920,MasterSheet!G:T,14,)</f>
        <v>BioLegend</v>
      </c>
      <c r="L920" s="6" t="str">
        <f>VLOOKUP(K920,Sheet1!A:C,3,)</f>
        <v>DOLLAR</v>
      </c>
      <c r="M920" s="6" t="str" cm="1">
        <f t="array" ref="M920">_xlfn.TEXTJOIN(", ", TRUE,
   _xlfn._xlws.FILTER(MasterSheet!O:O,
      (MasterSheet!B:B=A920) *
      (MasterSheet!D:D=B920) *
      (MasterSheet!G:G=C920) *
      (MasterSheet!J:J&gt;0)
   )
)</f>
        <v>LUPEX</v>
      </c>
      <c r="N920" s="6"/>
    </row>
    <row r="921" spans="1:14" x14ac:dyDescent="0.25">
      <c r="A921" s="6" t="str">
        <v xml:space="preserve">EED116824  </v>
      </c>
      <c r="B921" s="7">
        <v>45845</v>
      </c>
      <c r="C921" s="6">
        <v>398315</v>
      </c>
      <c r="D921" s="6">
        <f>_xlfn.XLOOKUP(C921,MasterSheet!G:G,MasterSheet!E:E)</f>
        <v>120</v>
      </c>
      <c r="E921" s="55">
        <f>SUMIFS(MasterSheet!I:I, MasterSheet!B:B, A921, MasterSheet!D:D, B921, MasterSheet!G:G, C921)</f>
        <v>1</v>
      </c>
      <c r="F921" s="55">
        <f t="shared" si="42"/>
        <v>120</v>
      </c>
      <c r="G921" s="62">
        <f>SUMIFS(MasterSheet!J:J, MasterSheet!B:B, A921, MasterSheet!D:D, B921, MasterSheet!G:G, C921)</f>
        <v>1</v>
      </c>
      <c r="H921" s="62">
        <f t="shared" si="43"/>
        <v>120</v>
      </c>
      <c r="I921" s="64">
        <f>SUMIFS(MasterSheet!K:K, MasterSheet!B:B, A921, MasterSheet!D:D, B921, MasterSheet!G:G, C921)</f>
        <v>0</v>
      </c>
      <c r="J921" s="64">
        <f t="shared" si="44"/>
        <v>0</v>
      </c>
      <c r="K921" s="6" t="str">
        <f>VLOOKUP(C921,MasterSheet!G:T,14,)</f>
        <v>BioLegend</v>
      </c>
      <c r="L921" s="6" t="str">
        <f>VLOOKUP(K921,Sheet1!A:C,3,)</f>
        <v>DOLLAR</v>
      </c>
      <c r="M921" s="6" t="str" cm="1">
        <f t="array" ref="M921">_xlfn.TEXTJOIN(", ", TRUE,
   _xlfn._xlws.FILTER(MasterSheet!O:O,
      (MasterSheet!B:B=A921) *
      (MasterSheet!D:D=B921) *
      (MasterSheet!G:G=C921) *
      (MasterSheet!J:J&gt;0)
   )
)</f>
        <v>ILS</v>
      </c>
      <c r="N921" s="6"/>
    </row>
    <row r="922" spans="1:14" x14ac:dyDescent="0.25">
      <c r="A922" s="6" t="str">
        <v xml:space="preserve">EED116824  </v>
      </c>
      <c r="B922" s="7">
        <v>45845</v>
      </c>
      <c r="C922" s="6">
        <v>400107</v>
      </c>
      <c r="D922" s="6">
        <f>_xlfn.XLOOKUP(C922,MasterSheet!G:G,MasterSheet!E:E)</f>
        <v>18</v>
      </c>
      <c r="E922" s="55">
        <f>SUMIFS(MasterSheet!I:I, MasterSheet!B:B, A922, MasterSheet!D:D, B922, MasterSheet!G:G, C922)</f>
        <v>1</v>
      </c>
      <c r="F922" s="55">
        <f t="shared" si="42"/>
        <v>18</v>
      </c>
      <c r="G922" s="62">
        <f>SUMIFS(MasterSheet!J:J, MasterSheet!B:B, A922, MasterSheet!D:D, B922, MasterSheet!G:G, C922)</f>
        <v>1</v>
      </c>
      <c r="H922" s="62">
        <f t="shared" si="43"/>
        <v>18</v>
      </c>
      <c r="I922" s="64">
        <f>SUMIFS(MasterSheet!K:K, MasterSheet!B:B, A922, MasterSheet!D:D, B922, MasterSheet!G:G, C922)</f>
        <v>0</v>
      </c>
      <c r="J922" s="64">
        <f t="shared" si="44"/>
        <v>0</v>
      </c>
      <c r="K922" s="6" t="str">
        <f>VLOOKUP(C922,MasterSheet!G:T,14,)</f>
        <v>BioLegend</v>
      </c>
      <c r="L922" s="6" t="str">
        <f>VLOOKUP(K922,Sheet1!A:C,3,)</f>
        <v>DOLLAR</v>
      </c>
      <c r="M922" s="6" t="str" cm="1">
        <f t="array" ref="M922">_xlfn.TEXTJOIN(", ", TRUE,
   _xlfn._xlws.FILTER(MasterSheet!O:O,
      (MasterSheet!B:B=A922) *
      (MasterSheet!D:D=B922) *
      (MasterSheet!G:G=C922) *
      (MasterSheet!J:J&gt;0)
   )
)</f>
        <v>VECTOR</v>
      </c>
      <c r="N922" s="6"/>
    </row>
    <row r="923" spans="1:14" x14ac:dyDescent="0.25">
      <c r="A923" s="6" t="str">
        <v xml:space="preserve">EED116824  </v>
      </c>
      <c r="B923" s="7">
        <v>45845</v>
      </c>
      <c r="C923" s="6">
        <v>400114</v>
      </c>
      <c r="D923" s="6">
        <f>_xlfn.XLOOKUP(C923,MasterSheet!G:G,MasterSheet!E:E)</f>
        <v>77.400000000000006</v>
      </c>
      <c r="E923" s="55">
        <f>SUMIFS(MasterSheet!I:I, MasterSheet!B:B, A923, MasterSheet!D:D, B923, MasterSheet!G:G, C923)</f>
        <v>1</v>
      </c>
      <c r="F923" s="55">
        <f t="shared" si="42"/>
        <v>77.400000000000006</v>
      </c>
      <c r="G923" s="62">
        <f>SUMIFS(MasterSheet!J:J, MasterSheet!B:B, A923, MasterSheet!D:D, B923, MasterSheet!G:G, C923)</f>
        <v>1</v>
      </c>
      <c r="H923" s="62">
        <f t="shared" si="43"/>
        <v>77.400000000000006</v>
      </c>
      <c r="I923" s="64">
        <f>SUMIFS(MasterSheet!K:K, MasterSheet!B:B, A923, MasterSheet!D:D, B923, MasterSheet!G:G, C923)</f>
        <v>0</v>
      </c>
      <c r="J923" s="64">
        <f t="shared" si="44"/>
        <v>0</v>
      </c>
      <c r="K923" s="6" t="str">
        <f>VLOOKUP(C923,MasterSheet!G:T,14,)</f>
        <v>BioLegend</v>
      </c>
      <c r="L923" s="6" t="str">
        <f>VLOOKUP(K923,Sheet1!A:C,3,)</f>
        <v>DOLLAR</v>
      </c>
      <c r="M923" s="6" t="str" cm="1">
        <f t="array" ref="M923">_xlfn.TEXTJOIN(", ", TRUE,
   _xlfn._xlws.FILTER(MasterSheet!O:O,
      (MasterSheet!B:B=A923) *
      (MasterSheet!D:D=B923) *
      (MasterSheet!G:G=C923) *
      (MasterSheet!J:J&gt;0)
   )
)</f>
        <v>ILS</v>
      </c>
      <c r="N923" s="6"/>
    </row>
    <row r="924" spans="1:14" x14ac:dyDescent="0.25">
      <c r="A924" s="6" t="str">
        <v xml:space="preserve">EED116824  </v>
      </c>
      <c r="B924" s="7">
        <v>45845</v>
      </c>
      <c r="C924" s="6">
        <v>400120</v>
      </c>
      <c r="D924" s="6">
        <f>_xlfn.XLOOKUP(C924,MasterSheet!G:G,MasterSheet!E:E)</f>
        <v>52.8</v>
      </c>
      <c r="E924" s="55">
        <f>SUMIFS(MasterSheet!I:I, MasterSheet!B:B, A924, MasterSheet!D:D, B924, MasterSheet!G:G, C924)</f>
        <v>2</v>
      </c>
      <c r="F924" s="55">
        <f t="shared" si="42"/>
        <v>105.6</v>
      </c>
      <c r="G924" s="62">
        <f>SUMIFS(MasterSheet!J:J, MasterSheet!B:B, A924, MasterSheet!D:D, B924, MasterSheet!G:G, C924)</f>
        <v>2</v>
      </c>
      <c r="H924" s="62">
        <f t="shared" si="43"/>
        <v>105.6</v>
      </c>
      <c r="I924" s="64">
        <f>SUMIFS(MasterSheet!K:K, MasterSheet!B:B, A924, MasterSheet!D:D, B924, MasterSheet!G:G, C924)</f>
        <v>0</v>
      </c>
      <c r="J924" s="64">
        <f t="shared" si="44"/>
        <v>0</v>
      </c>
      <c r="K924" s="6" t="str">
        <f>VLOOKUP(C924,MasterSheet!G:T,14,)</f>
        <v>BioLegend</v>
      </c>
      <c r="L924" s="6" t="str">
        <f>VLOOKUP(K924,Sheet1!A:C,3,)</f>
        <v>DOLLAR</v>
      </c>
      <c r="M924" s="6" t="str" cm="1">
        <f t="array" ref="M924">_xlfn.TEXTJOIN(", ", TRUE,
   _xlfn._xlws.FILTER(MasterSheet!O:O,
      (MasterSheet!B:B=A924) *
      (MasterSheet!D:D=B924) *
      (MasterSheet!G:G=C924) *
      (MasterSheet!J:J&gt;0)
   )
)</f>
        <v>DR REDDY</v>
      </c>
      <c r="N924" s="6"/>
    </row>
    <row r="925" spans="1:14" x14ac:dyDescent="0.25">
      <c r="A925" s="6" t="str">
        <v xml:space="preserve">EED116824  </v>
      </c>
      <c r="B925" s="7">
        <v>45845</v>
      </c>
      <c r="C925" s="6">
        <v>400121</v>
      </c>
      <c r="D925" s="6">
        <f>_xlfn.XLOOKUP(C925,MasterSheet!G:G,MasterSheet!E:E)</f>
        <v>64.2</v>
      </c>
      <c r="E925" s="55">
        <f>SUMIFS(MasterSheet!I:I, MasterSheet!B:B, A925, MasterSheet!D:D, B925, MasterSheet!G:G, C925)</f>
        <v>1</v>
      </c>
      <c r="F925" s="55">
        <f t="shared" si="42"/>
        <v>64.2</v>
      </c>
      <c r="G925" s="62">
        <f>SUMIFS(MasterSheet!J:J, MasterSheet!B:B, A925, MasterSheet!D:D, B925, MasterSheet!G:G, C925)</f>
        <v>1</v>
      </c>
      <c r="H925" s="62">
        <f t="shared" si="43"/>
        <v>64.2</v>
      </c>
      <c r="I925" s="64">
        <f>SUMIFS(MasterSheet!K:K, MasterSheet!B:B, A925, MasterSheet!D:D, B925, MasterSheet!G:G, C925)</f>
        <v>0</v>
      </c>
      <c r="J925" s="64">
        <f t="shared" si="44"/>
        <v>0</v>
      </c>
      <c r="K925" s="6" t="str">
        <f>VLOOKUP(C925,MasterSheet!G:T,14,)</f>
        <v>BioLegend</v>
      </c>
      <c r="L925" s="6" t="str">
        <f>VLOOKUP(K925,Sheet1!A:C,3,)</f>
        <v>DOLLAR</v>
      </c>
      <c r="M925" s="6" t="str" cm="1">
        <f t="array" ref="M925">_xlfn.TEXTJOIN(", ", TRUE,
   _xlfn._xlws.FILTER(MasterSheet!O:O,
      (MasterSheet!B:B=A925) *
      (MasterSheet!D:D=B925) *
      (MasterSheet!G:G=C925) *
      (MasterSheet!J:J&gt;0)
   )
)</f>
        <v>VECTOR</v>
      </c>
      <c r="N925" s="6"/>
    </row>
    <row r="926" spans="1:14" x14ac:dyDescent="0.25">
      <c r="A926" s="6" t="str">
        <v xml:space="preserve">EED116824  </v>
      </c>
      <c r="B926" s="7">
        <v>45845</v>
      </c>
      <c r="C926" s="6">
        <v>400143</v>
      </c>
      <c r="D926" s="6">
        <f>_xlfn.XLOOKUP(C926,MasterSheet!G:G,MasterSheet!E:E)</f>
        <v>49.8</v>
      </c>
      <c r="E926" s="55">
        <f>SUMIFS(MasterSheet!I:I, MasterSheet!B:B, A926, MasterSheet!D:D, B926, MasterSheet!G:G, C926)</f>
        <v>1</v>
      </c>
      <c r="F926" s="55">
        <f t="shared" si="42"/>
        <v>49.8</v>
      </c>
      <c r="G926" s="62">
        <f>SUMIFS(MasterSheet!J:J, MasterSheet!B:B, A926, MasterSheet!D:D, B926, MasterSheet!G:G, C926)</f>
        <v>1</v>
      </c>
      <c r="H926" s="62">
        <f t="shared" si="43"/>
        <v>49.8</v>
      </c>
      <c r="I926" s="64">
        <f>SUMIFS(MasterSheet!K:K, MasterSheet!B:B, A926, MasterSheet!D:D, B926, MasterSheet!G:G, C926)</f>
        <v>0</v>
      </c>
      <c r="J926" s="64">
        <f t="shared" si="44"/>
        <v>0</v>
      </c>
      <c r="K926" s="6" t="str">
        <f>VLOOKUP(C926,MasterSheet!G:T,14,)</f>
        <v>BioLegend</v>
      </c>
      <c r="L926" s="6" t="str">
        <f>VLOOKUP(K926,Sheet1!A:C,3,)</f>
        <v>DOLLAR</v>
      </c>
      <c r="M926" s="6" t="str" cm="1">
        <f t="array" ref="M926">_xlfn.TEXTJOIN(", ", TRUE,
   _xlfn._xlws.FILTER(MasterSheet!O:O,
      (MasterSheet!B:B=A926) *
      (MasterSheet!D:D=B926) *
      (MasterSheet!G:G=C926) *
      (MasterSheet!J:J&gt;0)
   )
)</f>
        <v>ILS</v>
      </c>
      <c r="N926" s="6"/>
    </row>
    <row r="927" spans="1:14" x14ac:dyDescent="0.25">
      <c r="A927" s="6" t="str">
        <v xml:space="preserve">EED116824  </v>
      </c>
      <c r="B927" s="7">
        <v>45845</v>
      </c>
      <c r="C927" s="6">
        <v>400150</v>
      </c>
      <c r="D927" s="6">
        <f>_xlfn.XLOOKUP(C927,MasterSheet!G:G,MasterSheet!E:E)</f>
        <v>144.6</v>
      </c>
      <c r="E927" s="55">
        <f>SUMIFS(MasterSheet!I:I, MasterSheet!B:B, A927, MasterSheet!D:D, B927, MasterSheet!G:G, C927)</f>
        <v>1</v>
      </c>
      <c r="F927" s="55">
        <f t="shared" si="42"/>
        <v>144.6</v>
      </c>
      <c r="G927" s="62">
        <f>SUMIFS(MasterSheet!J:J, MasterSheet!B:B, A927, MasterSheet!D:D, B927, MasterSheet!G:G, C927)</f>
        <v>1</v>
      </c>
      <c r="H927" s="62">
        <f t="shared" si="43"/>
        <v>144.6</v>
      </c>
      <c r="I927" s="64">
        <f>SUMIFS(MasterSheet!K:K, MasterSheet!B:B, A927, MasterSheet!D:D, B927, MasterSheet!G:G, C927)</f>
        <v>0</v>
      </c>
      <c r="J927" s="64">
        <f t="shared" si="44"/>
        <v>0</v>
      </c>
      <c r="K927" s="6" t="str">
        <f>VLOOKUP(C927,MasterSheet!G:T,14,)</f>
        <v>BioLegend</v>
      </c>
      <c r="L927" s="6" t="str">
        <f>VLOOKUP(K927,Sheet1!A:C,3,)</f>
        <v>DOLLAR</v>
      </c>
      <c r="M927" s="6" t="str" cm="1">
        <f t="array" ref="M927">_xlfn.TEXTJOIN(", ", TRUE,
   _xlfn._xlws.FILTER(MasterSheet!O:O,
      (MasterSheet!B:B=A927) *
      (MasterSheet!D:D=B927) *
      (MasterSheet!G:G=C927) *
      (MasterSheet!J:J&gt;0)
   )
)</f>
        <v>VECTOR</v>
      </c>
      <c r="N927" s="6"/>
    </row>
    <row r="928" spans="1:14" x14ac:dyDescent="0.25">
      <c r="A928" s="6" t="str">
        <v xml:space="preserve">EED116824  </v>
      </c>
      <c r="B928" s="7">
        <v>45845</v>
      </c>
      <c r="C928" s="6">
        <v>400163</v>
      </c>
      <c r="D928" s="6">
        <f>_xlfn.XLOOKUP(C928,MasterSheet!G:G,MasterSheet!E:E)</f>
        <v>153</v>
      </c>
      <c r="E928" s="55">
        <f>SUMIFS(MasterSheet!I:I, MasterSheet!B:B, A928, MasterSheet!D:D, B928, MasterSheet!G:G, C928)</f>
        <v>1</v>
      </c>
      <c r="F928" s="55">
        <f t="shared" si="42"/>
        <v>153</v>
      </c>
      <c r="G928" s="62">
        <f>SUMIFS(MasterSheet!J:J, MasterSheet!B:B, A928, MasterSheet!D:D, B928, MasterSheet!G:G, C928)</f>
        <v>1</v>
      </c>
      <c r="H928" s="62">
        <f t="shared" si="43"/>
        <v>153</v>
      </c>
      <c r="I928" s="64">
        <f>SUMIFS(MasterSheet!K:K, MasterSheet!B:B, A928, MasterSheet!D:D, B928, MasterSheet!G:G, C928)</f>
        <v>0</v>
      </c>
      <c r="J928" s="64">
        <f t="shared" si="44"/>
        <v>0</v>
      </c>
      <c r="K928" s="6" t="str">
        <f>VLOOKUP(C928,MasterSheet!G:T,14,)</f>
        <v>BioLegend</v>
      </c>
      <c r="L928" s="6" t="str">
        <f>VLOOKUP(K928,Sheet1!A:C,3,)</f>
        <v>DOLLAR</v>
      </c>
      <c r="M928" s="6" t="str" cm="1">
        <f t="array" ref="M928">_xlfn.TEXTJOIN(", ", TRUE,
   _xlfn._xlws.FILTER(MasterSheet!O:O,
      (MasterSheet!B:B=A928) *
      (MasterSheet!D:D=B928) *
      (MasterSheet!G:G=C928) *
      (MasterSheet!J:J&gt;0)
   )
)</f>
        <v>VECTOR</v>
      </c>
      <c r="N928" s="6"/>
    </row>
    <row r="929" spans="1:14" x14ac:dyDescent="0.25">
      <c r="A929" s="6" t="str">
        <v xml:space="preserve">EED116824  </v>
      </c>
      <c r="B929" s="7">
        <v>45845</v>
      </c>
      <c r="C929" s="6">
        <v>400211</v>
      </c>
      <c r="D929" s="6">
        <f>_xlfn.XLOOKUP(C929,MasterSheet!G:G,MasterSheet!E:E)</f>
        <v>22.2</v>
      </c>
      <c r="E929" s="55">
        <f>SUMIFS(MasterSheet!I:I, MasterSheet!B:B, A929, MasterSheet!D:D, B929, MasterSheet!G:G, C929)</f>
        <v>1</v>
      </c>
      <c r="F929" s="55">
        <f t="shared" si="42"/>
        <v>22.2</v>
      </c>
      <c r="G929" s="62">
        <f>SUMIFS(MasterSheet!J:J, MasterSheet!B:B, A929, MasterSheet!D:D, B929, MasterSheet!G:G, C929)</f>
        <v>1</v>
      </c>
      <c r="H929" s="62">
        <f t="shared" si="43"/>
        <v>22.2</v>
      </c>
      <c r="I929" s="64">
        <f>SUMIFS(MasterSheet!K:K, MasterSheet!B:B, A929, MasterSheet!D:D, B929, MasterSheet!G:G, C929)</f>
        <v>0</v>
      </c>
      <c r="J929" s="64">
        <f t="shared" si="44"/>
        <v>0</v>
      </c>
      <c r="K929" s="6" t="str">
        <f>VLOOKUP(C929,MasterSheet!G:T,14,)</f>
        <v>BioLegend</v>
      </c>
      <c r="L929" s="6" t="str">
        <f>VLOOKUP(K929,Sheet1!A:C,3,)</f>
        <v>DOLLAR</v>
      </c>
      <c r="M929" s="6" t="str" cm="1">
        <f t="array" ref="M929">_xlfn.TEXTJOIN(", ", TRUE,
   _xlfn._xlws.FILTER(MasterSheet!O:O,
      (MasterSheet!B:B=A929) *
      (MasterSheet!D:D=B929) *
      (MasterSheet!G:G=C929) *
      (MasterSheet!J:J&gt;0)
   )
)</f>
        <v>ABHI BIO</v>
      </c>
      <c r="N929" s="6"/>
    </row>
    <row r="930" spans="1:14" x14ac:dyDescent="0.25">
      <c r="A930" s="6" t="str">
        <v xml:space="preserve">EED116824  </v>
      </c>
      <c r="B930" s="7">
        <v>45845</v>
      </c>
      <c r="C930" s="6">
        <v>400220</v>
      </c>
      <c r="D930" s="6">
        <f>_xlfn.XLOOKUP(C930,MasterSheet!G:G,MasterSheet!E:E)</f>
        <v>57</v>
      </c>
      <c r="E930" s="55">
        <f>SUMIFS(MasterSheet!I:I, MasterSheet!B:B, A930, MasterSheet!D:D, B930, MasterSheet!G:G, C930)</f>
        <v>3</v>
      </c>
      <c r="F930" s="55">
        <f t="shared" si="42"/>
        <v>171</v>
      </c>
      <c r="G930" s="62">
        <f>SUMIFS(MasterSheet!J:J, MasterSheet!B:B, A930, MasterSheet!D:D, B930, MasterSheet!G:G, C930)</f>
        <v>3</v>
      </c>
      <c r="H930" s="62">
        <f t="shared" si="43"/>
        <v>171</v>
      </c>
      <c r="I930" s="64">
        <f>SUMIFS(MasterSheet!K:K, MasterSheet!B:B, A930, MasterSheet!D:D, B930, MasterSheet!G:G, C930)</f>
        <v>0</v>
      </c>
      <c r="J930" s="64">
        <f t="shared" si="44"/>
        <v>0</v>
      </c>
      <c r="K930" s="6" t="str">
        <f>VLOOKUP(C930,MasterSheet!G:T,14,)</f>
        <v>BioLegend</v>
      </c>
      <c r="L930" s="6" t="str">
        <f>VLOOKUP(K930,Sheet1!A:C,3,)</f>
        <v>DOLLAR</v>
      </c>
      <c r="M930" s="6" t="str" cm="1">
        <f t="array" ref="M930">_xlfn.TEXTJOIN(", ", TRUE,
   _xlfn._xlws.FILTER(MasterSheet!O:O,
      (MasterSheet!B:B=A930) *
      (MasterSheet!D:D=B930) *
      (MasterSheet!G:G=C930) *
      (MasterSheet!J:J&gt;0)
   )
)</f>
        <v>DR REDDY</v>
      </c>
      <c r="N930" s="6"/>
    </row>
    <row r="931" spans="1:14" x14ac:dyDescent="0.25">
      <c r="A931" s="6" t="str">
        <v xml:space="preserve">EED116824  </v>
      </c>
      <c r="B931" s="7">
        <v>45845</v>
      </c>
      <c r="C931" s="6">
        <v>400234</v>
      </c>
      <c r="D931" s="6">
        <f>_xlfn.XLOOKUP(C931,MasterSheet!G:G,MasterSheet!E:E)</f>
        <v>123.6</v>
      </c>
      <c r="E931" s="55">
        <f>SUMIFS(MasterSheet!I:I, MasterSheet!B:B, A931, MasterSheet!D:D, B931, MasterSheet!G:G, C931)</f>
        <v>2</v>
      </c>
      <c r="F931" s="55">
        <f t="shared" si="42"/>
        <v>247.2</v>
      </c>
      <c r="G931" s="62">
        <f>SUMIFS(MasterSheet!J:J, MasterSheet!B:B, A931, MasterSheet!D:D, B931, MasterSheet!G:G, C931)</f>
        <v>2</v>
      </c>
      <c r="H931" s="62">
        <f t="shared" si="43"/>
        <v>247.2</v>
      </c>
      <c r="I931" s="64">
        <f>SUMIFS(MasterSheet!K:K, MasterSheet!B:B, A931, MasterSheet!D:D, B931, MasterSheet!G:G, C931)</f>
        <v>0</v>
      </c>
      <c r="J931" s="64">
        <f t="shared" si="44"/>
        <v>0</v>
      </c>
      <c r="K931" s="6" t="str">
        <f>VLOOKUP(C931,MasterSheet!G:T,14,)</f>
        <v>BioLegend</v>
      </c>
      <c r="L931" s="6" t="str">
        <f>VLOOKUP(K931,Sheet1!A:C,3,)</f>
        <v>DOLLAR</v>
      </c>
      <c r="M931" s="6" t="str" cm="1">
        <f t="array" ref="M931">_xlfn.TEXTJOIN(", ", TRUE,
   _xlfn._xlws.FILTER(MasterSheet!O:O,
      (MasterSheet!B:B=A931) *
      (MasterSheet!D:D=B931) *
      (MasterSheet!G:G=C931) *
      (MasterSheet!J:J&gt;0)
   )
)</f>
        <v>DR REDDY</v>
      </c>
      <c r="N931" s="6"/>
    </row>
    <row r="932" spans="1:14" x14ac:dyDescent="0.25">
      <c r="A932" s="6" t="str">
        <v xml:space="preserve">EED116824  </v>
      </c>
      <c r="B932" s="7">
        <v>45845</v>
      </c>
      <c r="C932" s="6">
        <v>400253</v>
      </c>
      <c r="D932" s="6">
        <f>_xlfn.XLOOKUP(C932,MasterSheet!G:G,MasterSheet!E:E)</f>
        <v>63.6</v>
      </c>
      <c r="E932" s="55">
        <f>SUMIFS(MasterSheet!I:I, MasterSheet!B:B, A932, MasterSheet!D:D, B932, MasterSheet!G:G, C932)</f>
        <v>1</v>
      </c>
      <c r="F932" s="55">
        <f t="shared" si="42"/>
        <v>63.6</v>
      </c>
      <c r="G932" s="62">
        <f>SUMIFS(MasterSheet!J:J, MasterSheet!B:B, A932, MasterSheet!D:D, B932, MasterSheet!G:G, C932)</f>
        <v>1</v>
      </c>
      <c r="H932" s="62">
        <f t="shared" si="43"/>
        <v>63.6</v>
      </c>
      <c r="I932" s="64">
        <f>SUMIFS(MasterSheet!K:K, MasterSheet!B:B, A932, MasterSheet!D:D, B932, MasterSheet!G:G, C932)</f>
        <v>0</v>
      </c>
      <c r="J932" s="64">
        <f t="shared" si="44"/>
        <v>0</v>
      </c>
      <c r="K932" s="6" t="str">
        <f>VLOOKUP(C932,MasterSheet!G:T,14,)</f>
        <v>BioLegend</v>
      </c>
      <c r="L932" s="6" t="str">
        <f>VLOOKUP(K932,Sheet1!A:C,3,)</f>
        <v>DOLLAR</v>
      </c>
      <c r="M932" s="6" t="str" cm="1">
        <f t="array" ref="M932">_xlfn.TEXTJOIN(", ", TRUE,
   _xlfn._xlws.FILTER(MasterSheet!O:O,
      (MasterSheet!B:B=A932) *
      (MasterSheet!D:D=B932) *
      (MasterSheet!G:G=C932) *
      (MasterSheet!J:J&gt;0)
   )
)</f>
        <v>VECTOR</v>
      </c>
      <c r="N932" s="6"/>
    </row>
    <row r="933" spans="1:14" x14ac:dyDescent="0.25">
      <c r="A933" s="6" t="str">
        <v xml:space="preserve">EED116824  </v>
      </c>
      <c r="B933" s="7">
        <v>45845</v>
      </c>
      <c r="C933" s="6">
        <v>400268</v>
      </c>
      <c r="D933" s="6">
        <f>_xlfn.XLOOKUP(C933,MasterSheet!G:G,MasterSheet!E:E)</f>
        <v>301.5</v>
      </c>
      <c r="E933" s="55">
        <f>SUMIFS(MasterSheet!I:I, MasterSheet!B:B, A933, MasterSheet!D:D, B933, MasterSheet!G:G, C933)</f>
        <v>2</v>
      </c>
      <c r="F933" s="55">
        <f t="shared" si="42"/>
        <v>603</v>
      </c>
      <c r="G933" s="62">
        <f>SUMIFS(MasterSheet!J:J, MasterSheet!B:B, A933, MasterSheet!D:D, B933, MasterSheet!G:G, C933)</f>
        <v>2</v>
      </c>
      <c r="H933" s="62">
        <f t="shared" si="43"/>
        <v>603</v>
      </c>
      <c r="I933" s="64">
        <f>SUMIFS(MasterSheet!K:K, MasterSheet!B:B, A933, MasterSheet!D:D, B933, MasterSheet!G:G, C933)</f>
        <v>0</v>
      </c>
      <c r="J933" s="64">
        <f t="shared" si="44"/>
        <v>0</v>
      </c>
      <c r="K933" s="6" t="str">
        <f>VLOOKUP(C933,MasterSheet!G:T,14,)</f>
        <v>BioLegend</v>
      </c>
      <c r="L933" s="6" t="str">
        <f>VLOOKUP(K933,Sheet1!A:C,3,)</f>
        <v>DOLLAR</v>
      </c>
      <c r="M933" s="6" t="str" cm="1">
        <f t="array" ref="M933">_xlfn.TEXTJOIN(", ", TRUE,
   _xlfn._xlws.FILTER(MasterSheet!O:O,
      (MasterSheet!B:B=A933) *
      (MasterSheet!D:D=B933) *
      (MasterSheet!G:G=C933) *
      (MasterSheet!J:J&gt;0)
   )
)</f>
        <v>DR REDDY</v>
      </c>
      <c r="N933" s="6"/>
    </row>
    <row r="934" spans="1:14" x14ac:dyDescent="0.25">
      <c r="A934" s="6" t="str">
        <v xml:space="preserve">EED116824  </v>
      </c>
      <c r="B934" s="7">
        <v>45845</v>
      </c>
      <c r="C934" s="6">
        <v>400322</v>
      </c>
      <c r="D934" s="6">
        <f>_xlfn.XLOOKUP(C934,MasterSheet!G:G,MasterSheet!E:E)</f>
        <v>54</v>
      </c>
      <c r="E934" s="55">
        <f>SUMIFS(MasterSheet!I:I, MasterSheet!B:B, A934, MasterSheet!D:D, B934, MasterSheet!G:G, C934)</f>
        <v>1</v>
      </c>
      <c r="F934" s="55">
        <f t="shared" si="42"/>
        <v>54</v>
      </c>
      <c r="G934" s="62">
        <f>SUMIFS(MasterSheet!J:J, MasterSheet!B:B, A934, MasterSheet!D:D, B934, MasterSheet!G:G, C934)</f>
        <v>1</v>
      </c>
      <c r="H934" s="62">
        <f t="shared" si="43"/>
        <v>54</v>
      </c>
      <c r="I934" s="64">
        <f>SUMIFS(MasterSheet!K:K, MasterSheet!B:B, A934, MasterSheet!D:D, B934, MasterSheet!G:G, C934)</f>
        <v>0</v>
      </c>
      <c r="J934" s="64">
        <f t="shared" si="44"/>
        <v>0</v>
      </c>
      <c r="K934" s="6" t="str">
        <f>VLOOKUP(C934,MasterSheet!G:T,14,)</f>
        <v>BioLegend</v>
      </c>
      <c r="L934" s="6" t="str">
        <f>VLOOKUP(K934,Sheet1!A:C,3,)</f>
        <v>DOLLAR</v>
      </c>
      <c r="M934" s="6" t="str" cm="1">
        <f t="array" ref="M934">_xlfn.TEXTJOIN(", ", TRUE,
   _xlfn._xlws.FILTER(MasterSheet!O:O,
      (MasterSheet!B:B=A934) *
      (MasterSheet!D:D=B934) *
      (MasterSheet!G:G=C934) *
      (MasterSheet!J:J&gt;0)
   )
)</f>
        <v>ILS</v>
      </c>
      <c r="N934" s="6"/>
    </row>
    <row r="935" spans="1:14" x14ac:dyDescent="0.25">
      <c r="A935" s="6" t="str">
        <v xml:space="preserve">EED116824  </v>
      </c>
      <c r="B935" s="7">
        <v>45845</v>
      </c>
      <c r="C935" s="6">
        <v>400511</v>
      </c>
      <c r="D935" s="6">
        <f>_xlfn.XLOOKUP(C935,MasterSheet!G:G,MasterSheet!E:E)</f>
        <v>32.4</v>
      </c>
      <c r="E935" s="55">
        <f>SUMIFS(MasterSheet!I:I, MasterSheet!B:B, A935, MasterSheet!D:D, B935, MasterSheet!G:G, C935)</f>
        <v>1</v>
      </c>
      <c r="F935" s="55">
        <f t="shared" si="42"/>
        <v>32.4</v>
      </c>
      <c r="G935" s="62">
        <f>SUMIFS(MasterSheet!J:J, MasterSheet!B:B, A935, MasterSheet!D:D, B935, MasterSheet!G:G, C935)</f>
        <v>1</v>
      </c>
      <c r="H935" s="62">
        <f t="shared" si="43"/>
        <v>32.4</v>
      </c>
      <c r="I935" s="64">
        <f>SUMIFS(MasterSheet!K:K, MasterSheet!B:B, A935, MasterSheet!D:D, B935, MasterSheet!G:G, C935)</f>
        <v>0</v>
      </c>
      <c r="J935" s="64">
        <f t="shared" si="44"/>
        <v>0</v>
      </c>
      <c r="K935" s="6" t="str">
        <f>VLOOKUP(C935,MasterSheet!G:T,14,)</f>
        <v>BioLegend</v>
      </c>
      <c r="L935" s="6" t="str">
        <f>VLOOKUP(K935,Sheet1!A:C,3,)</f>
        <v>DOLLAR</v>
      </c>
      <c r="M935" s="6" t="str" cm="1">
        <f t="array" ref="M935">_xlfn.TEXTJOIN(", ", TRUE,
   _xlfn._xlws.FILTER(MasterSheet!O:O,
      (MasterSheet!B:B=A935) *
      (MasterSheet!D:D=B935) *
      (MasterSheet!G:G=C935) *
      (MasterSheet!J:J&gt;0)
   )
)</f>
        <v>VECTOR</v>
      </c>
      <c r="N935" s="6"/>
    </row>
    <row r="936" spans="1:14" x14ac:dyDescent="0.25">
      <c r="A936" s="6" t="str">
        <v xml:space="preserve">EED116824  </v>
      </c>
      <c r="B936" s="7">
        <v>45845</v>
      </c>
      <c r="C936" s="6">
        <v>400512</v>
      </c>
      <c r="D936" s="6">
        <f>_xlfn.XLOOKUP(C936,MasterSheet!G:G,MasterSheet!E:E)</f>
        <v>64.2</v>
      </c>
      <c r="E936" s="55">
        <f>SUMIFS(MasterSheet!I:I, MasterSheet!B:B, A936, MasterSheet!D:D, B936, MasterSheet!G:G, C936)</f>
        <v>1</v>
      </c>
      <c r="F936" s="55">
        <f t="shared" si="42"/>
        <v>64.2</v>
      </c>
      <c r="G936" s="62">
        <f>SUMIFS(MasterSheet!J:J, MasterSheet!B:B, A936, MasterSheet!D:D, B936, MasterSheet!G:G, C936)</f>
        <v>1</v>
      </c>
      <c r="H936" s="62">
        <f t="shared" si="43"/>
        <v>64.2</v>
      </c>
      <c r="I936" s="64">
        <f>SUMIFS(MasterSheet!K:K, MasterSheet!B:B, A936, MasterSheet!D:D, B936, MasterSheet!G:G, C936)</f>
        <v>0</v>
      </c>
      <c r="J936" s="64">
        <f t="shared" si="44"/>
        <v>0</v>
      </c>
      <c r="K936" s="6" t="str">
        <f>VLOOKUP(C936,MasterSheet!G:T,14,)</f>
        <v>BioLegend</v>
      </c>
      <c r="L936" s="6" t="str">
        <f>VLOOKUP(K936,Sheet1!A:C,3,)</f>
        <v>DOLLAR</v>
      </c>
      <c r="M936" s="6" t="str" cm="1">
        <f t="array" ref="M936">_xlfn.TEXTJOIN(", ", TRUE,
   _xlfn._xlws.FILTER(MasterSheet!O:O,
      (MasterSheet!B:B=A936) *
      (MasterSheet!D:D=B936) *
      (MasterSheet!G:G=C936) *
      (MasterSheet!J:J&gt;0)
   )
)</f>
        <v>NII</v>
      </c>
      <c r="N936" s="6"/>
    </row>
    <row r="937" spans="1:14" x14ac:dyDescent="0.25">
      <c r="A937" s="6" t="str">
        <v xml:space="preserve">EED116824  </v>
      </c>
      <c r="B937" s="7">
        <v>45845</v>
      </c>
      <c r="C937" s="6">
        <v>400527</v>
      </c>
      <c r="D937" s="6">
        <f>_xlfn.XLOOKUP(C937,MasterSheet!G:G,MasterSheet!E:E)</f>
        <v>123.6</v>
      </c>
      <c r="E937" s="55">
        <f>SUMIFS(MasterSheet!I:I, MasterSheet!B:B, A937, MasterSheet!D:D, B937, MasterSheet!G:G, C937)</f>
        <v>1</v>
      </c>
      <c r="F937" s="55">
        <f t="shared" si="42"/>
        <v>123.6</v>
      </c>
      <c r="G937" s="62">
        <f>SUMIFS(MasterSheet!J:J, MasterSheet!B:B, A937, MasterSheet!D:D, B937, MasterSheet!G:G, C937)</f>
        <v>1</v>
      </c>
      <c r="H937" s="62">
        <f t="shared" si="43"/>
        <v>123.6</v>
      </c>
      <c r="I937" s="64">
        <f>SUMIFS(MasterSheet!K:K, MasterSheet!B:B, A937, MasterSheet!D:D, B937, MasterSheet!G:G, C937)</f>
        <v>0</v>
      </c>
      <c r="J937" s="64">
        <f t="shared" si="44"/>
        <v>0</v>
      </c>
      <c r="K937" s="6" t="str">
        <f>VLOOKUP(C937,MasterSheet!G:T,14,)</f>
        <v>BioLegend</v>
      </c>
      <c r="L937" s="6" t="str">
        <f>VLOOKUP(K937,Sheet1!A:C,3,)</f>
        <v>DOLLAR</v>
      </c>
      <c r="M937" s="6" t="str" cm="1">
        <f t="array" ref="M937">_xlfn.TEXTJOIN(", ", TRUE,
   _xlfn._xlws.FILTER(MasterSheet!O:O,
      (MasterSheet!B:B=A937) *
      (MasterSheet!D:D=B937) *
      (MasterSheet!G:G=C937) *
      (MasterSheet!J:J&gt;0)
   )
)</f>
        <v>VECTOR</v>
      </c>
      <c r="N937" s="6"/>
    </row>
    <row r="938" spans="1:14" x14ac:dyDescent="0.25">
      <c r="A938" s="6" t="str">
        <v xml:space="preserve">EED116824  </v>
      </c>
      <c r="B938" s="7">
        <v>45845</v>
      </c>
      <c r="C938" s="6">
        <v>400557</v>
      </c>
      <c r="D938" s="6">
        <f>_xlfn.XLOOKUP(C938,MasterSheet!G:G,MasterSheet!E:E)</f>
        <v>67.2</v>
      </c>
      <c r="E938" s="55">
        <f>SUMIFS(MasterSheet!I:I, MasterSheet!B:B, A938, MasterSheet!D:D, B938, MasterSheet!G:G, C938)</f>
        <v>1</v>
      </c>
      <c r="F938" s="55">
        <f t="shared" si="42"/>
        <v>67.2</v>
      </c>
      <c r="G938" s="62">
        <f>SUMIFS(MasterSheet!J:J, MasterSheet!B:B, A938, MasterSheet!D:D, B938, MasterSheet!G:G, C938)</f>
        <v>1</v>
      </c>
      <c r="H938" s="62">
        <f t="shared" si="43"/>
        <v>67.2</v>
      </c>
      <c r="I938" s="64">
        <f>SUMIFS(MasterSheet!K:K, MasterSheet!B:B, A938, MasterSheet!D:D, B938, MasterSheet!G:G, C938)</f>
        <v>0</v>
      </c>
      <c r="J938" s="64">
        <f t="shared" si="44"/>
        <v>0</v>
      </c>
      <c r="K938" s="6" t="str">
        <f>VLOOKUP(C938,MasterSheet!G:T,14,)</f>
        <v>BioLegend</v>
      </c>
      <c r="L938" s="6" t="str">
        <f>VLOOKUP(K938,Sheet1!A:C,3,)</f>
        <v>DOLLAR</v>
      </c>
      <c r="M938" s="6" t="str" cm="1">
        <f t="array" ref="M938">_xlfn.TEXTJOIN(", ", TRUE,
   _xlfn._xlws.FILTER(MasterSheet!O:O,
      (MasterSheet!B:B=A938) *
      (MasterSheet!D:D=B938) *
      (MasterSheet!G:G=C938) *
      (MasterSheet!J:J&gt;0)
   )
)</f>
        <v>ILS</v>
      </c>
      <c r="N938" s="6"/>
    </row>
    <row r="939" spans="1:14" x14ac:dyDescent="0.25">
      <c r="A939" s="6" t="str">
        <v xml:space="preserve">EED116824  </v>
      </c>
      <c r="B939" s="7">
        <v>45845</v>
      </c>
      <c r="C939" s="6">
        <v>400625</v>
      </c>
      <c r="D939" s="6">
        <f>_xlfn.XLOOKUP(C939,MasterSheet!G:G,MasterSheet!E:E)</f>
        <v>105.6</v>
      </c>
      <c r="E939" s="55">
        <f>SUMIFS(MasterSheet!I:I, MasterSheet!B:B, A939, MasterSheet!D:D, B939, MasterSheet!G:G, C939)</f>
        <v>1</v>
      </c>
      <c r="F939" s="55">
        <f t="shared" si="42"/>
        <v>105.6</v>
      </c>
      <c r="G939" s="62">
        <f>SUMIFS(MasterSheet!J:J, MasterSheet!B:B, A939, MasterSheet!D:D, B939, MasterSheet!G:G, C939)</f>
        <v>1</v>
      </c>
      <c r="H939" s="62">
        <f t="shared" si="43"/>
        <v>105.6</v>
      </c>
      <c r="I939" s="64">
        <f>SUMIFS(MasterSheet!K:K, MasterSheet!B:B, A939, MasterSheet!D:D, B939, MasterSheet!G:G, C939)</f>
        <v>0</v>
      </c>
      <c r="J939" s="64">
        <f t="shared" si="44"/>
        <v>0</v>
      </c>
      <c r="K939" s="6" t="str">
        <f>VLOOKUP(C939,MasterSheet!G:T,14,)</f>
        <v>BioLegend</v>
      </c>
      <c r="L939" s="6" t="str">
        <f>VLOOKUP(K939,Sheet1!A:C,3,)</f>
        <v>DOLLAR</v>
      </c>
      <c r="M939" s="6" t="str" cm="1">
        <f t="array" ref="M939">_xlfn.TEXTJOIN(", ", TRUE,
   _xlfn._xlws.FILTER(MasterSheet!O:O,
      (MasterSheet!B:B=A939) *
      (MasterSheet!D:D=B939) *
      (MasterSheet!G:G=C939) *
      (MasterSheet!J:J&gt;0)
   )
)</f>
        <v>NII</v>
      </c>
      <c r="N939" s="6"/>
    </row>
    <row r="940" spans="1:14" x14ac:dyDescent="0.25">
      <c r="A940" s="6" t="str">
        <v xml:space="preserve">EED116824  </v>
      </c>
      <c r="B940" s="7">
        <v>45845</v>
      </c>
      <c r="C940" s="6">
        <v>400633</v>
      </c>
      <c r="D940" s="6">
        <f>_xlfn.XLOOKUP(C940,MasterSheet!G:G,MasterSheet!E:E)</f>
        <v>21.6</v>
      </c>
      <c r="E940" s="55">
        <f>SUMIFS(MasterSheet!I:I, MasterSheet!B:B, A940, MasterSheet!D:D, B940, MasterSheet!G:G, C940)</f>
        <v>1</v>
      </c>
      <c r="F940" s="55">
        <f t="shared" si="42"/>
        <v>21.6</v>
      </c>
      <c r="G940" s="62">
        <f>SUMIFS(MasterSheet!J:J, MasterSheet!B:B, A940, MasterSheet!D:D, B940, MasterSheet!G:G, C940)</f>
        <v>1</v>
      </c>
      <c r="H940" s="62">
        <f t="shared" si="43"/>
        <v>21.6</v>
      </c>
      <c r="I940" s="64">
        <f>SUMIFS(MasterSheet!K:K, MasterSheet!B:B, A940, MasterSheet!D:D, B940, MasterSheet!G:G, C940)</f>
        <v>0</v>
      </c>
      <c r="J940" s="64">
        <f t="shared" si="44"/>
        <v>0</v>
      </c>
      <c r="K940" s="6" t="str">
        <f>VLOOKUP(C940,MasterSheet!G:T,14,)</f>
        <v>BioLegend</v>
      </c>
      <c r="L940" s="6" t="str">
        <f>VLOOKUP(K940,Sheet1!A:C,3,)</f>
        <v>DOLLAR</v>
      </c>
      <c r="M940" s="6" t="str" cm="1">
        <f t="array" ref="M940">_xlfn.TEXTJOIN(", ", TRUE,
   _xlfn._xlws.FILTER(MasterSheet!O:O,
      (MasterSheet!B:B=A940) *
      (MasterSheet!D:D=B940) *
      (MasterSheet!G:G=C940) *
      (MasterSheet!J:J&gt;0)
   )
)</f>
        <v>ILS</v>
      </c>
      <c r="N940" s="6"/>
    </row>
    <row r="941" spans="1:14" x14ac:dyDescent="0.25">
      <c r="A941" s="6" t="str">
        <v xml:space="preserve">EED116824  </v>
      </c>
      <c r="B941" s="7">
        <v>45845</v>
      </c>
      <c r="C941" s="6">
        <v>400636</v>
      </c>
      <c r="D941" s="6">
        <f>_xlfn.XLOOKUP(C941,MasterSheet!G:G,MasterSheet!E:E)</f>
        <v>58.8</v>
      </c>
      <c r="E941" s="55">
        <f>SUMIFS(MasterSheet!I:I, MasterSheet!B:B, A941, MasterSheet!D:D, B941, MasterSheet!G:G, C941)</f>
        <v>1</v>
      </c>
      <c r="F941" s="55">
        <f t="shared" si="42"/>
        <v>58.8</v>
      </c>
      <c r="G941" s="62">
        <f>SUMIFS(MasterSheet!J:J, MasterSheet!B:B, A941, MasterSheet!D:D, B941, MasterSheet!G:G, C941)</f>
        <v>1</v>
      </c>
      <c r="H941" s="62">
        <f t="shared" si="43"/>
        <v>58.8</v>
      </c>
      <c r="I941" s="64">
        <f>SUMIFS(MasterSheet!K:K, MasterSheet!B:B, A941, MasterSheet!D:D, B941, MasterSheet!G:G, C941)</f>
        <v>0</v>
      </c>
      <c r="J941" s="64">
        <f t="shared" si="44"/>
        <v>0</v>
      </c>
      <c r="K941" s="6" t="str">
        <f>VLOOKUP(C941,MasterSheet!G:T,14,)</f>
        <v>BioLegend</v>
      </c>
      <c r="L941" s="6" t="str">
        <f>VLOOKUP(K941,Sheet1!A:C,3,)</f>
        <v>DOLLAR</v>
      </c>
      <c r="M941" s="6" t="str" cm="1">
        <f t="array" ref="M941">_xlfn.TEXTJOIN(", ", TRUE,
   _xlfn._xlws.FILTER(MasterSheet!O:O,
      (MasterSheet!B:B=A941) *
      (MasterSheet!D:D=B941) *
      (MasterSheet!G:G=C941) *
      (MasterSheet!J:J&gt;0)
   )
)</f>
        <v>NII</v>
      </c>
      <c r="N941" s="6"/>
    </row>
    <row r="942" spans="1:14" x14ac:dyDescent="0.25">
      <c r="A942" s="6" t="str">
        <v xml:space="preserve">EED116824  </v>
      </c>
      <c r="B942" s="7">
        <v>45845</v>
      </c>
      <c r="C942" s="6">
        <v>400703</v>
      </c>
      <c r="D942" s="6">
        <f>_xlfn.XLOOKUP(C942,MasterSheet!G:G,MasterSheet!E:E)</f>
        <v>42.6</v>
      </c>
      <c r="E942" s="55">
        <f>SUMIFS(MasterSheet!I:I, MasterSheet!B:B, A942, MasterSheet!D:D, B942, MasterSheet!G:G, C942)</f>
        <v>1</v>
      </c>
      <c r="F942" s="55">
        <f t="shared" si="42"/>
        <v>42.6</v>
      </c>
      <c r="G942" s="62">
        <f>SUMIFS(MasterSheet!J:J, MasterSheet!B:B, A942, MasterSheet!D:D, B942, MasterSheet!G:G, C942)</f>
        <v>1</v>
      </c>
      <c r="H942" s="62">
        <f t="shared" si="43"/>
        <v>42.6</v>
      </c>
      <c r="I942" s="64">
        <f>SUMIFS(MasterSheet!K:K, MasterSheet!B:B, A942, MasterSheet!D:D, B942, MasterSheet!G:G, C942)</f>
        <v>0</v>
      </c>
      <c r="J942" s="64">
        <f t="shared" si="44"/>
        <v>0</v>
      </c>
      <c r="K942" s="6" t="str">
        <f>VLOOKUP(C942,MasterSheet!G:T,14,)</f>
        <v>BioLegend</v>
      </c>
      <c r="L942" s="6" t="str">
        <f>VLOOKUP(K942,Sheet1!A:C,3,)</f>
        <v>DOLLAR</v>
      </c>
      <c r="M942" s="6" t="str" cm="1">
        <f t="array" ref="M942">_xlfn.TEXTJOIN(", ", TRUE,
   _xlfn._xlws.FILTER(MasterSheet!O:O,
      (MasterSheet!B:B=A942) *
      (MasterSheet!D:D=B942) *
      (MasterSheet!G:G=C942) *
      (MasterSheet!J:J&gt;0)
   )
)</f>
        <v>ILS</v>
      </c>
      <c r="N942" s="6"/>
    </row>
    <row r="943" spans="1:14" x14ac:dyDescent="0.25">
      <c r="A943" s="6" t="str">
        <v xml:space="preserve">EED116824  </v>
      </c>
      <c r="B943" s="7">
        <v>45845</v>
      </c>
      <c r="C943" s="6">
        <v>405103</v>
      </c>
      <c r="D943" s="6">
        <f>_xlfn.XLOOKUP(C943,MasterSheet!G:G,MasterSheet!E:E)</f>
        <v>5</v>
      </c>
      <c r="E943" s="55">
        <f>SUMIFS(MasterSheet!I:I, MasterSheet!B:B, A943, MasterSheet!D:D, B943, MasterSheet!G:G, C943)</f>
        <v>1</v>
      </c>
      <c r="F943" s="55">
        <f t="shared" si="42"/>
        <v>5</v>
      </c>
      <c r="G943" s="62">
        <f>SUMIFS(MasterSheet!J:J, MasterSheet!B:B, A943, MasterSheet!D:D, B943, MasterSheet!G:G, C943)</f>
        <v>1</v>
      </c>
      <c r="H943" s="62">
        <f t="shared" si="43"/>
        <v>5</v>
      </c>
      <c r="I943" s="64">
        <f>SUMIFS(MasterSheet!K:K, MasterSheet!B:B, A943, MasterSheet!D:D, B943, MasterSheet!G:G, C943)</f>
        <v>0</v>
      </c>
      <c r="J943" s="64">
        <f t="shared" si="44"/>
        <v>0</v>
      </c>
      <c r="K943" s="6" t="str">
        <f>VLOOKUP(C943,MasterSheet!G:T,14,)</f>
        <v>BioLegend</v>
      </c>
      <c r="L943" s="6" t="str">
        <f>VLOOKUP(K943,Sheet1!A:C,3,)</f>
        <v>DOLLAR</v>
      </c>
      <c r="M943" s="6" t="str" cm="1">
        <f t="array" ref="M943">_xlfn.TEXTJOIN(", ", TRUE,
   _xlfn._xlws.FILTER(MasterSheet!O:O,
      (MasterSheet!B:B=A943) *
      (MasterSheet!D:D=B943) *
      (MasterSheet!G:G=C943) *
      (MasterSheet!J:J&gt;0)
   )
)</f>
        <v>Scientific Jammu</v>
      </c>
      <c r="N943" s="6"/>
    </row>
    <row r="944" spans="1:14" x14ac:dyDescent="0.25">
      <c r="A944" s="6" t="str">
        <v xml:space="preserve">EED116824  </v>
      </c>
      <c r="B944" s="7">
        <v>45845</v>
      </c>
      <c r="C944" s="6">
        <v>405203</v>
      </c>
      <c r="D944" s="6">
        <f>_xlfn.XLOOKUP(C944,MasterSheet!G:G,MasterSheet!E:E)</f>
        <v>33.6</v>
      </c>
      <c r="E944" s="55">
        <f>SUMIFS(MasterSheet!I:I, MasterSheet!B:B, A944, MasterSheet!D:D, B944, MasterSheet!G:G, C944)</f>
        <v>1</v>
      </c>
      <c r="F944" s="55">
        <f t="shared" si="42"/>
        <v>33.6</v>
      </c>
      <c r="G944" s="62">
        <f>SUMIFS(MasterSheet!J:J, MasterSheet!B:B, A944, MasterSheet!D:D, B944, MasterSheet!G:G, C944)</f>
        <v>1</v>
      </c>
      <c r="H944" s="62">
        <f t="shared" si="43"/>
        <v>33.6</v>
      </c>
      <c r="I944" s="64">
        <f>SUMIFS(MasterSheet!K:K, MasterSheet!B:B, A944, MasterSheet!D:D, B944, MasterSheet!G:G, C944)</f>
        <v>0</v>
      </c>
      <c r="J944" s="64">
        <f t="shared" si="44"/>
        <v>0</v>
      </c>
      <c r="K944" s="6" t="str">
        <f>VLOOKUP(C944,MasterSheet!G:T,14,)</f>
        <v>BioLegend</v>
      </c>
      <c r="L944" s="6" t="str">
        <f>VLOOKUP(K944,Sheet1!A:C,3,)</f>
        <v>DOLLAR</v>
      </c>
      <c r="M944" s="6" t="str" cm="1">
        <f t="array" ref="M944">_xlfn.TEXTJOIN(", ", TRUE,
   _xlfn._xlws.FILTER(MasterSheet!O:O,
      (MasterSheet!B:B=A944) *
      (MasterSheet!D:D=B944) *
      (MasterSheet!G:G=C944) *
      (MasterSheet!J:J&gt;0)
   )
)</f>
        <v>RESEARCH</v>
      </c>
      <c r="N944" s="6"/>
    </row>
    <row r="945" spans="1:14" x14ac:dyDescent="0.25">
      <c r="A945" s="6" t="str">
        <v xml:space="preserve">EED116824  </v>
      </c>
      <c r="B945" s="7">
        <v>45845</v>
      </c>
      <c r="C945" s="6">
        <v>405334</v>
      </c>
      <c r="D945" s="6">
        <f>_xlfn.XLOOKUP(C945,MasterSheet!G:G,MasterSheet!E:E)</f>
        <v>159</v>
      </c>
      <c r="E945" s="55">
        <f>SUMIFS(MasterSheet!I:I, MasterSheet!B:B, A945, MasterSheet!D:D, B945, MasterSheet!G:G, C945)</f>
        <v>1</v>
      </c>
      <c r="F945" s="55">
        <f t="shared" si="42"/>
        <v>159</v>
      </c>
      <c r="G945" s="62">
        <f>SUMIFS(MasterSheet!J:J, MasterSheet!B:B, A945, MasterSheet!D:D, B945, MasterSheet!G:G, C945)</f>
        <v>1</v>
      </c>
      <c r="H945" s="62">
        <f t="shared" si="43"/>
        <v>159</v>
      </c>
      <c r="I945" s="64">
        <f>SUMIFS(MasterSheet!K:K, MasterSheet!B:B, A945, MasterSheet!D:D, B945, MasterSheet!G:G, C945)</f>
        <v>0</v>
      </c>
      <c r="J945" s="64">
        <f t="shared" si="44"/>
        <v>0</v>
      </c>
      <c r="K945" s="6" t="str">
        <f>VLOOKUP(C945,MasterSheet!G:T,14,)</f>
        <v>BioLegend</v>
      </c>
      <c r="L945" s="6" t="str">
        <f>VLOOKUP(K945,Sheet1!A:C,3,)</f>
        <v>DOLLAR</v>
      </c>
      <c r="M945" s="6" t="str" cm="1">
        <f t="array" ref="M945">_xlfn.TEXTJOIN(", ", TRUE,
   _xlfn._xlws.FILTER(MasterSheet!O:O,
      (MasterSheet!B:B=A945) *
      (MasterSheet!D:D=B945) *
      (MasterSheet!G:G=C945) *
      (MasterSheet!J:J&gt;0)
   )
)</f>
        <v>ILS</v>
      </c>
      <c r="N945" s="6"/>
    </row>
    <row r="946" spans="1:14" x14ac:dyDescent="0.25">
      <c r="A946" s="6" t="str">
        <v xml:space="preserve">EED116824  </v>
      </c>
      <c r="B946" s="7">
        <v>45845</v>
      </c>
      <c r="C946" s="6">
        <v>406516</v>
      </c>
      <c r="D946" s="6">
        <f>_xlfn.XLOOKUP(C946,MasterSheet!G:G,MasterSheet!E:E)</f>
        <v>159</v>
      </c>
      <c r="E946" s="55">
        <f>SUMIFS(MasterSheet!I:I, MasterSheet!B:B, A946, MasterSheet!D:D, B946, MasterSheet!G:G, C946)</f>
        <v>1</v>
      </c>
      <c r="F946" s="55">
        <f t="shared" si="42"/>
        <v>159</v>
      </c>
      <c r="G946" s="62">
        <f>SUMIFS(MasterSheet!J:J, MasterSheet!B:B, A946, MasterSheet!D:D, B946, MasterSheet!G:G, C946)</f>
        <v>1</v>
      </c>
      <c r="H946" s="62">
        <f t="shared" si="43"/>
        <v>159</v>
      </c>
      <c r="I946" s="64">
        <f>SUMIFS(MasterSheet!K:K, MasterSheet!B:B, A946, MasterSheet!D:D, B946, MasterSheet!G:G, C946)</f>
        <v>0</v>
      </c>
      <c r="J946" s="64">
        <f t="shared" si="44"/>
        <v>0</v>
      </c>
      <c r="K946" s="6" t="str">
        <f>VLOOKUP(C946,MasterSheet!G:T,14,)</f>
        <v>BioLegend</v>
      </c>
      <c r="L946" s="6" t="str">
        <f>VLOOKUP(K946,Sheet1!A:C,3,)</f>
        <v>DOLLAR</v>
      </c>
      <c r="M946" s="6" t="str" cm="1">
        <f t="array" ref="M946">_xlfn.TEXTJOIN(", ", TRUE,
   _xlfn._xlws.FILTER(MasterSheet!O:O,
      (MasterSheet!B:B=A946) *
      (MasterSheet!D:D=B946) *
      (MasterSheet!G:G=C946) *
      (MasterSheet!J:J&gt;0)
   )
)</f>
        <v>ILS</v>
      </c>
      <c r="N946" s="6"/>
    </row>
    <row r="947" spans="1:14" x14ac:dyDescent="0.25">
      <c r="A947" s="6" t="str">
        <v xml:space="preserve">EED116824  </v>
      </c>
      <c r="B947" s="7">
        <v>45845</v>
      </c>
      <c r="C947" s="6">
        <v>407105</v>
      </c>
      <c r="D947" s="6">
        <f>_xlfn.XLOOKUP(C947,MasterSheet!G:G,MasterSheet!E:E)</f>
        <v>49.8</v>
      </c>
      <c r="E947" s="55">
        <f>SUMIFS(MasterSheet!I:I, MasterSheet!B:B, A947, MasterSheet!D:D, B947, MasterSheet!G:G, C947)</f>
        <v>1</v>
      </c>
      <c r="F947" s="55">
        <f t="shared" si="42"/>
        <v>49.8</v>
      </c>
      <c r="G947" s="62">
        <f>SUMIFS(MasterSheet!J:J, MasterSheet!B:B, A947, MasterSheet!D:D, B947, MasterSheet!G:G, C947)</f>
        <v>1</v>
      </c>
      <c r="H947" s="62">
        <f t="shared" si="43"/>
        <v>49.8</v>
      </c>
      <c r="I947" s="64">
        <f>SUMIFS(MasterSheet!K:K, MasterSheet!B:B, A947, MasterSheet!D:D, B947, MasterSheet!G:G, C947)</f>
        <v>0</v>
      </c>
      <c r="J947" s="64">
        <f t="shared" si="44"/>
        <v>0</v>
      </c>
      <c r="K947" s="6" t="str">
        <f>VLOOKUP(C947,MasterSheet!G:T,14,)</f>
        <v>BioLegend</v>
      </c>
      <c r="L947" s="6" t="str">
        <f>VLOOKUP(K947,Sheet1!A:C,3,)</f>
        <v>DOLLAR</v>
      </c>
      <c r="M947" s="6" t="str" cm="1">
        <f t="array" ref="M947">_xlfn.TEXTJOIN(", ", TRUE,
   _xlfn._xlws.FILTER(MasterSheet!O:O,
      (MasterSheet!B:B=A947) *
      (MasterSheet!D:D=B947) *
      (MasterSheet!G:G=C947) *
      (MasterSheet!J:J&gt;0)
   )
)</f>
        <v>ABHI BIO</v>
      </c>
      <c r="N947" s="6"/>
    </row>
    <row r="948" spans="1:14" x14ac:dyDescent="0.25">
      <c r="A948" s="6" t="str">
        <v xml:space="preserve">EED116824  </v>
      </c>
      <c r="B948" s="7">
        <v>45845</v>
      </c>
      <c r="C948" s="6">
        <v>410708</v>
      </c>
      <c r="D948" s="6">
        <f>_xlfn.XLOOKUP(C948,MasterSheet!G:G,MasterSheet!E:E)</f>
        <v>193.8</v>
      </c>
      <c r="E948" s="55">
        <f>SUMIFS(MasterSheet!I:I, MasterSheet!B:B, A948, MasterSheet!D:D, B948, MasterSheet!G:G, C948)</f>
        <v>1</v>
      </c>
      <c r="F948" s="55">
        <f t="shared" si="42"/>
        <v>193.8</v>
      </c>
      <c r="G948" s="62">
        <f>SUMIFS(MasterSheet!J:J, MasterSheet!B:B, A948, MasterSheet!D:D, B948, MasterSheet!G:G, C948)</f>
        <v>1</v>
      </c>
      <c r="H948" s="62">
        <f t="shared" si="43"/>
        <v>193.8</v>
      </c>
      <c r="I948" s="64">
        <f>SUMIFS(MasterSheet!K:K, MasterSheet!B:B, A948, MasterSheet!D:D, B948, MasterSheet!G:G, C948)</f>
        <v>0</v>
      </c>
      <c r="J948" s="64">
        <f t="shared" si="44"/>
        <v>0</v>
      </c>
      <c r="K948" s="6" t="str">
        <f>VLOOKUP(C948,MasterSheet!G:T,14,)</f>
        <v>BioLegend</v>
      </c>
      <c r="L948" s="6" t="str">
        <f>VLOOKUP(K948,Sheet1!A:C,3,)</f>
        <v>DOLLAR</v>
      </c>
      <c r="M948" s="6" t="str" cm="1">
        <f t="array" ref="M948">_xlfn.TEXTJOIN(", ", TRUE,
   _xlfn._xlws.FILTER(MasterSheet!O:O,
      (MasterSheet!B:B=A948) *
      (MasterSheet!D:D=B948) *
      (MasterSheet!G:G=C948) *
      (MasterSheet!J:J&gt;0)
   )
)</f>
        <v>ILS</v>
      </c>
      <c r="N948" s="6"/>
    </row>
    <row r="949" spans="1:14" x14ac:dyDescent="0.25">
      <c r="A949" s="6" t="str">
        <v xml:space="preserve">EED116824  </v>
      </c>
      <c r="B949" s="7">
        <v>45845</v>
      </c>
      <c r="C949" s="6">
        <v>420201</v>
      </c>
      <c r="D949" s="6">
        <f>_xlfn.XLOOKUP(C949,MasterSheet!G:G,MasterSheet!E:E)</f>
        <v>53.4</v>
      </c>
      <c r="E949" s="55">
        <f>SUMIFS(MasterSheet!I:I, MasterSheet!B:B, A949, MasterSheet!D:D, B949, MasterSheet!G:G, C949)</f>
        <v>1</v>
      </c>
      <c r="F949" s="55">
        <f t="shared" si="42"/>
        <v>53.4</v>
      </c>
      <c r="G949" s="62">
        <f>SUMIFS(MasterSheet!J:J, MasterSheet!B:B, A949, MasterSheet!D:D, B949, MasterSheet!G:G, C949)</f>
        <v>1</v>
      </c>
      <c r="H949" s="62">
        <f t="shared" si="43"/>
        <v>53.4</v>
      </c>
      <c r="I949" s="64">
        <f>SUMIFS(MasterSheet!K:K, MasterSheet!B:B, A949, MasterSheet!D:D, B949, MasterSheet!G:G, C949)</f>
        <v>0</v>
      </c>
      <c r="J949" s="64">
        <f t="shared" si="44"/>
        <v>0</v>
      </c>
      <c r="K949" s="6" t="str">
        <f>VLOOKUP(C949,MasterSheet!G:T,14,)</f>
        <v>BioLegend</v>
      </c>
      <c r="L949" s="6" t="str">
        <f>VLOOKUP(K949,Sheet1!A:C,3,)</f>
        <v>DOLLAR</v>
      </c>
      <c r="M949" s="6" t="str" cm="1">
        <f t="array" ref="M949">_xlfn.TEXTJOIN(", ", TRUE,
   _xlfn._xlws.FILTER(MasterSheet!O:O,
      (MasterSheet!B:B=A949) *
      (MasterSheet!D:D=B949) *
      (MasterSheet!G:G=C949) *
      (MasterSheet!J:J&gt;0)
   )
)</f>
        <v>KIDNEY</v>
      </c>
      <c r="N949" s="6"/>
    </row>
    <row r="950" spans="1:14" x14ac:dyDescent="0.25">
      <c r="A950" s="6" t="str">
        <v xml:space="preserve">EED116824  </v>
      </c>
      <c r="B950" s="7">
        <v>45845</v>
      </c>
      <c r="C950" s="6">
        <v>420701</v>
      </c>
      <c r="D950" s="6">
        <f>_xlfn.XLOOKUP(C950,MasterSheet!G:G,MasterSheet!E:E)</f>
        <v>35.1</v>
      </c>
      <c r="E950" s="55">
        <f>SUMIFS(MasterSheet!I:I, MasterSheet!B:B, A950, MasterSheet!D:D, B950, MasterSheet!G:G, C950)</f>
        <v>1</v>
      </c>
      <c r="F950" s="55">
        <f t="shared" si="42"/>
        <v>35.1</v>
      </c>
      <c r="G950" s="62">
        <f>SUMIFS(MasterSheet!J:J, MasterSheet!B:B, A950, MasterSheet!D:D, B950, MasterSheet!G:G, C950)</f>
        <v>1</v>
      </c>
      <c r="H950" s="62">
        <f t="shared" si="43"/>
        <v>35.1</v>
      </c>
      <c r="I950" s="64">
        <f>SUMIFS(MasterSheet!K:K, MasterSheet!B:B, A950, MasterSheet!D:D, B950, MasterSheet!G:G, C950)</f>
        <v>0</v>
      </c>
      <c r="J950" s="64">
        <f t="shared" si="44"/>
        <v>0</v>
      </c>
      <c r="K950" s="6" t="str">
        <f>VLOOKUP(C950,MasterSheet!G:T,14,)</f>
        <v>BioLegend</v>
      </c>
      <c r="L950" s="6" t="str">
        <f>VLOOKUP(K950,Sheet1!A:C,3,)</f>
        <v>DOLLAR</v>
      </c>
      <c r="M950" s="6" t="str" cm="1">
        <f t="array" ref="M950">_xlfn.TEXTJOIN(", ", TRUE,
   _xlfn._xlws.FILTER(MasterSheet!O:O,
      (MasterSheet!B:B=A950) *
      (MasterSheet!D:D=B950) *
      (MasterSheet!G:G=C950) *
      (MasterSheet!J:J&gt;0)
   )
)</f>
        <v>ILS</v>
      </c>
      <c r="N950" s="6"/>
    </row>
    <row r="951" spans="1:14" x14ac:dyDescent="0.25">
      <c r="A951" s="6" t="str">
        <v xml:space="preserve">EED116824  </v>
      </c>
      <c r="B951" s="7">
        <v>45845</v>
      </c>
      <c r="C951" s="6">
        <v>422302</v>
      </c>
      <c r="D951" s="6">
        <f>_xlfn.XLOOKUP(C951,MasterSheet!G:G,MasterSheet!E:E)</f>
        <v>160.30000000000001</v>
      </c>
      <c r="E951" s="55">
        <f>SUMIFS(MasterSheet!I:I, MasterSheet!B:B, A951, MasterSheet!D:D, B951, MasterSheet!G:G, C951)</f>
        <v>2</v>
      </c>
      <c r="F951" s="55">
        <f t="shared" si="42"/>
        <v>320.60000000000002</v>
      </c>
      <c r="G951" s="62">
        <f>SUMIFS(MasterSheet!J:J, MasterSheet!B:B, A951, MasterSheet!D:D, B951, MasterSheet!G:G, C951)</f>
        <v>2</v>
      </c>
      <c r="H951" s="62">
        <f t="shared" si="43"/>
        <v>320.60000000000002</v>
      </c>
      <c r="I951" s="64">
        <f>SUMIFS(MasterSheet!K:K, MasterSheet!B:B, A951, MasterSheet!D:D, B951, MasterSheet!G:G, C951)</f>
        <v>0</v>
      </c>
      <c r="J951" s="64">
        <f t="shared" si="44"/>
        <v>0</v>
      </c>
      <c r="K951" s="6" t="str">
        <f>VLOOKUP(C951,MasterSheet!G:T,14,)</f>
        <v>BioLegend</v>
      </c>
      <c r="L951" s="6" t="str">
        <f>VLOOKUP(K951,Sheet1!A:C,3,)</f>
        <v>DOLLAR</v>
      </c>
      <c r="M951" s="6" t="str" cm="1">
        <f t="array" ref="M951">_xlfn.TEXTJOIN(", ", TRUE,
   _xlfn._xlws.FILTER(MasterSheet!O:O,
      (MasterSheet!B:B=A951) *
      (MasterSheet!D:D=B951) *
      (MasterSheet!G:G=C951) *
      (MasterSheet!J:J&gt;0)
   )
)</f>
        <v>LUPEX, VECTOR</v>
      </c>
      <c r="N951" s="6"/>
    </row>
    <row r="952" spans="1:14" x14ac:dyDescent="0.25">
      <c r="A952" s="6" t="str">
        <v xml:space="preserve">EED116824  </v>
      </c>
      <c r="B952" s="7">
        <v>45845</v>
      </c>
      <c r="C952" s="6">
        <v>423101</v>
      </c>
      <c r="D952" s="6">
        <f>_xlfn.XLOOKUP(C952,MasterSheet!G:G,MasterSheet!E:E)</f>
        <v>62.3</v>
      </c>
      <c r="E952" s="55">
        <f>SUMIFS(MasterSheet!I:I, MasterSheet!B:B, A952, MasterSheet!D:D, B952, MasterSheet!G:G, C952)</f>
        <v>1</v>
      </c>
      <c r="F952" s="55">
        <f t="shared" si="42"/>
        <v>62.3</v>
      </c>
      <c r="G952" s="62">
        <f>SUMIFS(MasterSheet!J:J, MasterSheet!B:B, A952, MasterSheet!D:D, B952, MasterSheet!G:G, C952)</f>
        <v>1</v>
      </c>
      <c r="H952" s="62">
        <f t="shared" si="43"/>
        <v>62.3</v>
      </c>
      <c r="I952" s="64">
        <f>SUMIFS(MasterSheet!K:K, MasterSheet!B:B, A952, MasterSheet!D:D, B952, MasterSheet!G:G, C952)</f>
        <v>0</v>
      </c>
      <c r="J952" s="64">
        <f t="shared" si="44"/>
        <v>0</v>
      </c>
      <c r="K952" s="6" t="str">
        <f>VLOOKUP(C952,MasterSheet!G:T,14,)</f>
        <v>BioLegend</v>
      </c>
      <c r="L952" s="6" t="str">
        <f>VLOOKUP(K952,Sheet1!A:C,3,)</f>
        <v>DOLLAR</v>
      </c>
      <c r="M952" s="6" t="str" cm="1">
        <f t="array" ref="M952">_xlfn.TEXTJOIN(", ", TRUE,
   _xlfn._xlws.FILTER(MasterSheet!O:O,
      (MasterSheet!B:B=A952) *
      (MasterSheet!D:D=B952) *
      (MasterSheet!G:G=C952) *
      (MasterSheet!J:J&gt;0)
   )
)</f>
        <v>VECTOR</v>
      </c>
      <c r="N952" s="6"/>
    </row>
    <row r="953" spans="1:14" x14ac:dyDescent="0.25">
      <c r="A953" s="6" t="str">
        <v xml:space="preserve">EED116824  </v>
      </c>
      <c r="B953" s="7">
        <v>45845</v>
      </c>
      <c r="C953" s="6">
        <v>423113</v>
      </c>
      <c r="D953" s="6">
        <f>_xlfn.XLOOKUP(C953,MasterSheet!G:G,MasterSheet!E:E)</f>
        <v>49.8</v>
      </c>
      <c r="E953" s="55">
        <f>SUMIFS(MasterSheet!I:I, MasterSheet!B:B, A953, MasterSheet!D:D, B953, MasterSheet!G:G, C953)</f>
        <v>1</v>
      </c>
      <c r="F953" s="55">
        <f t="shared" si="42"/>
        <v>49.8</v>
      </c>
      <c r="G953" s="62">
        <f>SUMIFS(MasterSheet!J:J, MasterSheet!B:B, A953, MasterSheet!D:D, B953, MasterSheet!G:G, C953)</f>
        <v>1</v>
      </c>
      <c r="H953" s="62">
        <f t="shared" si="43"/>
        <v>49.8</v>
      </c>
      <c r="I953" s="64">
        <f>SUMIFS(MasterSheet!K:K, MasterSheet!B:B, A953, MasterSheet!D:D, B953, MasterSheet!G:G, C953)</f>
        <v>0</v>
      </c>
      <c r="J953" s="64">
        <f t="shared" si="44"/>
        <v>0</v>
      </c>
      <c r="K953" s="6" t="str">
        <f>VLOOKUP(C953,MasterSheet!G:T,14,)</f>
        <v>BioLegend</v>
      </c>
      <c r="L953" s="6" t="str">
        <f>VLOOKUP(K953,Sheet1!A:C,3,)</f>
        <v>DOLLAR</v>
      </c>
      <c r="M953" s="6" t="str" cm="1">
        <f t="array" ref="M953">_xlfn.TEXTJOIN(", ", TRUE,
   _xlfn._xlws.FILTER(MasterSheet!O:O,
      (MasterSheet!B:B=A953) *
      (MasterSheet!D:D=B953) *
      (MasterSheet!G:G=C953) *
      (MasterSheet!J:J&gt;0)
   )
)</f>
        <v>ILS</v>
      </c>
      <c r="N953" s="6"/>
    </row>
    <row r="954" spans="1:14" x14ac:dyDescent="0.25">
      <c r="A954" s="6" t="str">
        <v xml:space="preserve">EED116824  </v>
      </c>
      <c r="B954" s="7">
        <v>45845</v>
      </c>
      <c r="C954" s="6">
        <v>426105</v>
      </c>
      <c r="D954" s="6">
        <f>_xlfn.XLOOKUP(C954,MasterSheet!G:G,MasterSheet!E:E)</f>
        <v>75</v>
      </c>
      <c r="E954" s="55">
        <f>SUMIFS(MasterSheet!I:I, MasterSheet!B:B, A954, MasterSheet!D:D, B954, MasterSheet!G:G, C954)</f>
        <v>1</v>
      </c>
      <c r="F954" s="55">
        <f t="shared" si="42"/>
        <v>75</v>
      </c>
      <c r="G954" s="62">
        <f>SUMIFS(MasterSheet!J:J, MasterSheet!B:B, A954, MasterSheet!D:D, B954, MasterSheet!G:G, C954)</f>
        <v>1</v>
      </c>
      <c r="H954" s="62">
        <f t="shared" si="43"/>
        <v>75</v>
      </c>
      <c r="I954" s="64">
        <f>SUMIFS(MasterSheet!K:K, MasterSheet!B:B, A954, MasterSheet!D:D, B954, MasterSheet!G:G, C954)</f>
        <v>0</v>
      </c>
      <c r="J954" s="64">
        <f t="shared" si="44"/>
        <v>0</v>
      </c>
      <c r="K954" s="6" t="str">
        <f>VLOOKUP(C954,MasterSheet!G:T,14,)</f>
        <v>BioLegend</v>
      </c>
      <c r="L954" s="6" t="str">
        <f>VLOOKUP(K954,Sheet1!A:C,3,)</f>
        <v>DOLLAR</v>
      </c>
      <c r="M954" s="6" t="str" cm="1">
        <f t="array" ref="M954">_xlfn.TEXTJOIN(", ", TRUE,
   _xlfn._xlws.FILTER(MasterSheet!O:O,
      (MasterSheet!B:B=A954) *
      (MasterSheet!D:D=B954) *
      (MasterSheet!G:G=C954) *
      (MasterSheet!J:J&gt;0)
   )
)</f>
        <v>IIT-DELHI</v>
      </c>
      <c r="N954" s="6"/>
    </row>
    <row r="955" spans="1:14" x14ac:dyDescent="0.25">
      <c r="A955" s="6" t="str">
        <v xml:space="preserve">EED116824  </v>
      </c>
      <c r="B955" s="7">
        <v>45845</v>
      </c>
      <c r="C955" s="6">
        <v>426201</v>
      </c>
      <c r="D955" s="6">
        <f>_xlfn.XLOOKUP(C955,MasterSheet!G:G,MasterSheet!E:E)</f>
        <v>53.4</v>
      </c>
      <c r="E955" s="55">
        <f>SUMIFS(MasterSheet!I:I, MasterSheet!B:B, A955, MasterSheet!D:D, B955, MasterSheet!G:G, C955)</f>
        <v>1</v>
      </c>
      <c r="F955" s="55">
        <f t="shared" si="42"/>
        <v>53.4</v>
      </c>
      <c r="G955" s="62">
        <f>SUMIFS(MasterSheet!J:J, MasterSheet!B:B, A955, MasterSheet!D:D, B955, MasterSheet!G:G, C955)</f>
        <v>1</v>
      </c>
      <c r="H955" s="62">
        <f t="shared" si="43"/>
        <v>53.4</v>
      </c>
      <c r="I955" s="64">
        <f>SUMIFS(MasterSheet!K:K, MasterSheet!B:B, A955, MasterSheet!D:D, B955, MasterSheet!G:G, C955)</f>
        <v>0</v>
      </c>
      <c r="J955" s="64">
        <f t="shared" si="44"/>
        <v>0</v>
      </c>
      <c r="K955" s="6" t="str">
        <f>VLOOKUP(C955,MasterSheet!G:T,14,)</f>
        <v>BioLegend</v>
      </c>
      <c r="L955" s="6" t="str">
        <f>VLOOKUP(K955,Sheet1!A:C,3,)</f>
        <v>DOLLAR</v>
      </c>
      <c r="M955" s="6" t="str" cm="1">
        <f t="array" ref="M955">_xlfn.TEXTJOIN(", ", TRUE,
   _xlfn._xlws.FILTER(MasterSheet!O:O,
      (MasterSheet!B:B=A955) *
      (MasterSheet!D:D=B955) *
      (MasterSheet!G:G=C955) *
      (MasterSheet!J:J&gt;0)
   )
)</f>
        <v>NCCS</v>
      </c>
      <c r="N955" s="6"/>
    </row>
    <row r="956" spans="1:14" x14ac:dyDescent="0.25">
      <c r="A956" s="6" t="str">
        <v xml:space="preserve">EED116824  </v>
      </c>
      <c r="B956" s="7">
        <v>45845</v>
      </c>
      <c r="C956" s="6">
        <v>430101</v>
      </c>
      <c r="D956" s="6">
        <f>_xlfn.XLOOKUP(C956,MasterSheet!G:G,MasterSheet!E:E)</f>
        <v>159</v>
      </c>
      <c r="E956" s="55">
        <f>SUMIFS(MasterSheet!I:I, MasterSheet!B:B, A956, MasterSheet!D:D, B956, MasterSheet!G:G, C956)</f>
        <v>1</v>
      </c>
      <c r="F956" s="55">
        <f t="shared" si="42"/>
        <v>159</v>
      </c>
      <c r="G956" s="62">
        <f>SUMIFS(MasterSheet!J:J, MasterSheet!B:B, A956, MasterSheet!D:D, B956, MasterSheet!G:G, C956)</f>
        <v>1</v>
      </c>
      <c r="H956" s="62">
        <f t="shared" si="43"/>
        <v>159</v>
      </c>
      <c r="I956" s="64">
        <f>SUMIFS(MasterSheet!K:K, MasterSheet!B:B, A956, MasterSheet!D:D, B956, MasterSheet!G:G, C956)</f>
        <v>0</v>
      </c>
      <c r="J956" s="64">
        <f t="shared" si="44"/>
        <v>0</v>
      </c>
      <c r="K956" s="6" t="str">
        <f>VLOOKUP(C956,MasterSheet!G:T,14,)</f>
        <v>BioLegend</v>
      </c>
      <c r="L956" s="6" t="str">
        <f>VLOOKUP(K956,Sheet1!A:C,3,)</f>
        <v>DOLLAR</v>
      </c>
      <c r="M956" s="6" t="str" cm="1">
        <f t="array" ref="M956">_xlfn.TEXTJOIN(", ", TRUE,
   _xlfn._xlws.FILTER(MasterSheet!O:O,
      (MasterSheet!B:B=A956) *
      (MasterSheet!D:D=B956) *
      (MasterSheet!G:G=C956) *
      (MasterSheet!J:J&gt;0)
   )
)</f>
        <v>ILS</v>
      </c>
      <c r="N956" s="6"/>
    </row>
    <row r="957" spans="1:14" x14ac:dyDescent="0.25">
      <c r="A957" s="6" t="str">
        <v xml:space="preserve">EED116824  </v>
      </c>
      <c r="B957" s="7">
        <v>45845</v>
      </c>
      <c r="C957" s="6">
        <v>430501</v>
      </c>
      <c r="D957" s="6">
        <f>_xlfn.XLOOKUP(C957,MasterSheet!G:G,MasterSheet!E:E)</f>
        <v>159</v>
      </c>
      <c r="E957" s="55">
        <f>SUMIFS(MasterSheet!I:I, MasterSheet!B:B, A957, MasterSheet!D:D, B957, MasterSheet!G:G, C957)</f>
        <v>3</v>
      </c>
      <c r="F957" s="55">
        <f t="shared" si="42"/>
        <v>477</v>
      </c>
      <c r="G957" s="62">
        <f>SUMIFS(MasterSheet!J:J, MasterSheet!B:B, A957, MasterSheet!D:D, B957, MasterSheet!G:G, C957)</f>
        <v>3</v>
      </c>
      <c r="H957" s="62">
        <f t="shared" si="43"/>
        <v>477</v>
      </c>
      <c r="I957" s="64">
        <f>SUMIFS(MasterSheet!K:K, MasterSheet!B:B, A957, MasterSheet!D:D, B957, MasterSheet!G:G, C957)</f>
        <v>0</v>
      </c>
      <c r="J957" s="64">
        <f t="shared" si="44"/>
        <v>0</v>
      </c>
      <c r="K957" s="6" t="str">
        <f>VLOOKUP(C957,MasterSheet!G:T,14,)</f>
        <v>BioLegend</v>
      </c>
      <c r="L957" s="6" t="str">
        <f>VLOOKUP(K957,Sheet1!A:C,3,)</f>
        <v>DOLLAR</v>
      </c>
      <c r="M957" s="6" t="str" cm="1">
        <f t="array" ref="M957">_xlfn.TEXTJOIN(", ", TRUE,
   _xlfn._xlws.FILTER(MasterSheet!O:O,
      (MasterSheet!B:B=A957) *
      (MasterSheet!D:D=B957) *
      (MasterSheet!G:G=C957) *
      (MasterSheet!J:J&gt;0)
   )
)</f>
        <v>RELIENCE</v>
      </c>
      <c r="N957" s="6"/>
    </row>
    <row r="958" spans="1:14" x14ac:dyDescent="0.25">
      <c r="A958" s="6" t="str">
        <v xml:space="preserve">EED116824  </v>
      </c>
      <c r="B958" s="7">
        <v>45845</v>
      </c>
      <c r="C958" s="6">
        <v>430601</v>
      </c>
      <c r="D958" s="6">
        <f>_xlfn.XLOOKUP(C958,MasterSheet!G:G,MasterSheet!E:E)</f>
        <v>159</v>
      </c>
      <c r="E958" s="55">
        <f>SUMIFS(MasterSheet!I:I, MasterSheet!B:B, A958, MasterSheet!D:D, B958, MasterSheet!G:G, C958)</f>
        <v>1</v>
      </c>
      <c r="F958" s="55">
        <f t="shared" si="42"/>
        <v>159</v>
      </c>
      <c r="G958" s="62">
        <f>SUMIFS(MasterSheet!J:J, MasterSheet!B:B, A958, MasterSheet!D:D, B958, MasterSheet!G:G, C958)</f>
        <v>1</v>
      </c>
      <c r="H958" s="62">
        <f t="shared" si="43"/>
        <v>159</v>
      </c>
      <c r="I958" s="64">
        <f>SUMIFS(MasterSheet!K:K, MasterSheet!B:B, A958, MasterSheet!D:D, B958, MasterSheet!G:G, C958)</f>
        <v>0</v>
      </c>
      <c r="J958" s="64">
        <f t="shared" si="44"/>
        <v>0</v>
      </c>
      <c r="K958" s="6" t="str">
        <f>VLOOKUP(C958,MasterSheet!G:T,14,)</f>
        <v>BioLegend</v>
      </c>
      <c r="L958" s="6" t="str">
        <f>VLOOKUP(K958,Sheet1!A:C,3,)</f>
        <v>DOLLAR</v>
      </c>
      <c r="M958" s="6" t="str" cm="1">
        <f t="array" ref="M958">_xlfn.TEXTJOIN(", ", TRUE,
   _xlfn._xlws.FILTER(MasterSheet!O:O,
      (MasterSheet!B:B=A958) *
      (MasterSheet!D:D=B958) *
      (MasterSheet!G:G=C958) *
      (MasterSheet!J:J&gt;0)
   )
)</f>
        <v>ILS</v>
      </c>
      <c r="N958" s="6"/>
    </row>
    <row r="959" spans="1:14" x14ac:dyDescent="0.25">
      <c r="A959" s="6" t="str">
        <v xml:space="preserve">EED116824  </v>
      </c>
      <c r="B959" s="7">
        <v>45845</v>
      </c>
      <c r="C959" s="6">
        <v>430801</v>
      </c>
      <c r="D959" s="6">
        <f>_xlfn.XLOOKUP(C959,MasterSheet!G:G,MasterSheet!E:E)</f>
        <v>159</v>
      </c>
      <c r="E959" s="55">
        <f>SUMIFS(MasterSheet!I:I, MasterSheet!B:B, A959, MasterSheet!D:D, B959, MasterSheet!G:G, C959)</f>
        <v>1</v>
      </c>
      <c r="F959" s="55">
        <f t="shared" si="42"/>
        <v>159</v>
      </c>
      <c r="G959" s="62">
        <f>SUMIFS(MasterSheet!J:J, MasterSheet!B:B, A959, MasterSheet!D:D, B959, MasterSheet!G:G, C959)</f>
        <v>1</v>
      </c>
      <c r="H959" s="62">
        <f t="shared" si="43"/>
        <v>159</v>
      </c>
      <c r="I959" s="64">
        <f>SUMIFS(MasterSheet!K:K, MasterSheet!B:B, A959, MasterSheet!D:D, B959, MasterSheet!G:G, C959)</f>
        <v>0</v>
      </c>
      <c r="J959" s="64">
        <f t="shared" si="44"/>
        <v>0</v>
      </c>
      <c r="K959" s="6" t="str">
        <f>VLOOKUP(C959,MasterSheet!G:T,14,)</f>
        <v>BioLegend</v>
      </c>
      <c r="L959" s="6" t="str">
        <f>VLOOKUP(K959,Sheet1!A:C,3,)</f>
        <v>DOLLAR</v>
      </c>
      <c r="M959" s="6" t="str" cm="1">
        <f t="array" ref="M959">_xlfn.TEXTJOIN(", ", TRUE,
   _xlfn._xlws.FILTER(MasterSheet!O:O,
      (MasterSheet!B:B=A959) *
      (MasterSheet!D:D=B959) *
      (MasterSheet!G:G=C959) *
      (MasterSheet!J:J&gt;0)
   )
)</f>
        <v>ILS</v>
      </c>
      <c r="N959" s="6"/>
    </row>
    <row r="960" spans="1:14" x14ac:dyDescent="0.25">
      <c r="A960" s="6" t="str">
        <v xml:space="preserve">EED116824  </v>
      </c>
      <c r="B960" s="7">
        <v>45845</v>
      </c>
      <c r="C960" s="6">
        <v>431104</v>
      </c>
      <c r="D960" s="6">
        <f>_xlfn.XLOOKUP(C960,MasterSheet!G:G,MasterSheet!E:E)</f>
        <v>183</v>
      </c>
      <c r="E960" s="55">
        <f>SUMIFS(MasterSheet!I:I, MasterSheet!B:B, A960, MasterSheet!D:D, B960, MasterSheet!G:G, C960)</f>
        <v>1</v>
      </c>
      <c r="F960" s="55">
        <f t="shared" si="42"/>
        <v>183</v>
      </c>
      <c r="G960" s="62">
        <f>SUMIFS(MasterSheet!J:J, MasterSheet!B:B, A960, MasterSheet!D:D, B960, MasterSheet!G:G, C960)</f>
        <v>1</v>
      </c>
      <c r="H960" s="62">
        <f t="shared" si="43"/>
        <v>183</v>
      </c>
      <c r="I960" s="64">
        <f>SUMIFS(MasterSheet!K:K, MasterSheet!B:B, A960, MasterSheet!D:D, B960, MasterSheet!G:G, C960)</f>
        <v>0</v>
      </c>
      <c r="J960" s="64">
        <f t="shared" si="44"/>
        <v>0</v>
      </c>
      <c r="K960" s="6" t="str">
        <f>VLOOKUP(C960,MasterSheet!G:T,14,)</f>
        <v>BioLegend</v>
      </c>
      <c r="L960" s="6" t="str">
        <f>VLOOKUP(K960,Sheet1!A:C,3,)</f>
        <v>DOLLAR</v>
      </c>
      <c r="M960" s="6" t="str" cm="1">
        <f t="array" ref="M960">_xlfn.TEXTJOIN(", ", TRUE,
   _xlfn._xlws.FILTER(MasterSheet!O:O,
      (MasterSheet!B:B=A960) *
      (MasterSheet!D:D=B960) *
      (MasterSheet!G:G=C960) *
      (MasterSheet!J:J&gt;0)
   )
)</f>
        <v>NIAB</v>
      </c>
      <c r="N960" s="6"/>
    </row>
    <row r="961" spans="1:14" x14ac:dyDescent="0.25">
      <c r="A961" s="6" t="str">
        <v xml:space="preserve">EED116824  </v>
      </c>
      <c r="B961" s="7">
        <v>45845</v>
      </c>
      <c r="C961" s="6">
        <v>431411</v>
      </c>
      <c r="D961" s="6">
        <f>_xlfn.XLOOKUP(C961,MasterSheet!G:G,MasterSheet!E:E)</f>
        <v>159</v>
      </c>
      <c r="E961" s="55">
        <f>SUMIFS(MasterSheet!I:I, MasterSheet!B:B, A961, MasterSheet!D:D, B961, MasterSheet!G:G, C961)</f>
        <v>1</v>
      </c>
      <c r="F961" s="55">
        <f t="shared" si="42"/>
        <v>159</v>
      </c>
      <c r="G961" s="62">
        <f>SUMIFS(MasterSheet!J:J, MasterSheet!B:B, A961, MasterSheet!D:D, B961, MasterSheet!G:G, C961)</f>
        <v>1</v>
      </c>
      <c r="H961" s="62">
        <f t="shared" si="43"/>
        <v>159</v>
      </c>
      <c r="I961" s="64">
        <f>SUMIFS(MasterSheet!K:K, MasterSheet!B:B, A961, MasterSheet!D:D, B961, MasterSheet!G:G, C961)</f>
        <v>0</v>
      </c>
      <c r="J961" s="64">
        <f t="shared" si="44"/>
        <v>0</v>
      </c>
      <c r="K961" s="6" t="str">
        <f>VLOOKUP(C961,MasterSheet!G:T,14,)</f>
        <v>BioLegend</v>
      </c>
      <c r="L961" s="6" t="str">
        <f>VLOOKUP(K961,Sheet1!A:C,3,)</f>
        <v>DOLLAR</v>
      </c>
      <c r="M961" s="6" t="str" cm="1">
        <f t="array" ref="M961">_xlfn.TEXTJOIN(", ", TRUE,
   _xlfn._xlws.FILTER(MasterSheet!O:O,
      (MasterSheet!B:B=A961) *
      (MasterSheet!D:D=B961) *
      (MasterSheet!G:G=C961) *
      (MasterSheet!J:J&gt;0)
   )
)</f>
        <v>ILS</v>
      </c>
      <c r="N961" s="6"/>
    </row>
    <row r="962" spans="1:14" x14ac:dyDescent="0.25">
      <c r="A962" s="6" t="str">
        <v xml:space="preserve">EED116824  </v>
      </c>
      <c r="B962" s="7">
        <v>45845</v>
      </c>
      <c r="C962" s="6">
        <v>439707</v>
      </c>
      <c r="D962" s="6">
        <f>_xlfn.XLOOKUP(C962,MasterSheet!G:G,MasterSheet!E:E)</f>
        <v>291</v>
      </c>
      <c r="E962" s="55">
        <f>SUMIFS(MasterSheet!I:I, MasterSheet!B:B, A962, MasterSheet!D:D, B962, MasterSheet!G:G, C962)</f>
        <v>1</v>
      </c>
      <c r="F962" s="55">
        <f t="shared" si="42"/>
        <v>291</v>
      </c>
      <c r="G962" s="62">
        <f>SUMIFS(MasterSheet!J:J, MasterSheet!B:B, A962, MasterSheet!D:D, B962, MasterSheet!G:G, C962)</f>
        <v>1</v>
      </c>
      <c r="H962" s="62">
        <f t="shared" si="43"/>
        <v>291</v>
      </c>
      <c r="I962" s="64">
        <f>SUMIFS(MasterSheet!K:K, MasterSheet!B:B, A962, MasterSheet!D:D, B962, MasterSheet!G:G, C962)</f>
        <v>0</v>
      </c>
      <c r="J962" s="64">
        <f t="shared" si="44"/>
        <v>0</v>
      </c>
      <c r="K962" s="6" t="str">
        <f>VLOOKUP(C962,MasterSheet!G:T,14,)</f>
        <v>BioLegend</v>
      </c>
      <c r="L962" s="6" t="str">
        <f>VLOOKUP(K962,Sheet1!A:C,3,)</f>
        <v>DOLLAR</v>
      </c>
      <c r="M962" s="6" t="str" cm="1">
        <f t="array" ref="M962">_xlfn.TEXTJOIN(", ", TRUE,
   _xlfn._xlws.FILTER(MasterSheet!O:O,
      (MasterSheet!B:B=A962) *
      (MasterSheet!D:D=B962) *
      (MasterSheet!G:G=C962) *
      (MasterSheet!J:J&gt;0)
   )
)</f>
        <v>SEEMA</v>
      </c>
      <c r="N962" s="6"/>
    </row>
    <row r="963" spans="1:14" x14ac:dyDescent="0.25">
      <c r="A963" s="6" t="str">
        <v xml:space="preserve">EED116824  </v>
      </c>
      <c r="B963" s="7">
        <v>45845</v>
      </c>
      <c r="C963" s="6">
        <v>502317</v>
      </c>
      <c r="D963" s="6">
        <f>_xlfn.XLOOKUP(C963,MasterSheet!G:G,MasterSheet!E:E)</f>
        <v>99</v>
      </c>
      <c r="E963" s="55">
        <f>SUMIFS(MasterSheet!I:I, MasterSheet!B:B, A963, MasterSheet!D:D, B963, MasterSheet!G:G, C963)</f>
        <v>1</v>
      </c>
      <c r="F963" s="55">
        <f t="shared" ref="F963:F1026" si="45">D963*E963</f>
        <v>99</v>
      </c>
      <c r="G963" s="62">
        <f>SUMIFS(MasterSheet!J:J, MasterSheet!B:B, A963, MasterSheet!D:D, B963, MasterSheet!G:G, C963)</f>
        <v>1</v>
      </c>
      <c r="H963" s="62">
        <f t="shared" ref="H963:H1026" si="46">G963*D963</f>
        <v>99</v>
      </c>
      <c r="I963" s="64">
        <f>SUMIFS(MasterSheet!K:K, MasterSheet!B:B, A963, MasterSheet!D:D, B963, MasterSheet!G:G, C963)</f>
        <v>0</v>
      </c>
      <c r="J963" s="64">
        <f t="shared" ref="J963:J1026" si="47">I963*D963</f>
        <v>0</v>
      </c>
      <c r="K963" s="6" t="str">
        <f>VLOOKUP(C963,MasterSheet!G:T,14,)</f>
        <v>BioLegend</v>
      </c>
      <c r="L963" s="6" t="str">
        <f>VLOOKUP(K963,Sheet1!A:C,3,)</f>
        <v>DOLLAR</v>
      </c>
      <c r="M963" s="6" t="str" cm="1">
        <f t="array" ref="M963">_xlfn.TEXTJOIN(", ", TRUE,
   _xlfn._xlws.FILTER(MasterSheet!O:O,
      (MasterSheet!B:B=A963) *
      (MasterSheet!D:D=B963) *
      (MasterSheet!G:G=C963) *
      (MasterSheet!J:J&gt;0)
   )
)</f>
        <v>ILS</v>
      </c>
      <c r="N963" s="6"/>
    </row>
    <row r="964" spans="1:14" x14ac:dyDescent="0.25">
      <c r="A964" s="6" t="str">
        <v xml:space="preserve">EED116824  </v>
      </c>
      <c r="B964" s="7">
        <v>45845</v>
      </c>
      <c r="C964" s="6">
        <v>502323</v>
      </c>
      <c r="D964" s="6">
        <f>_xlfn.XLOOKUP(C964,MasterSheet!G:G,MasterSheet!E:E)</f>
        <v>142.5</v>
      </c>
      <c r="E964" s="55">
        <f>SUMIFS(MasterSheet!I:I, MasterSheet!B:B, A964, MasterSheet!D:D, B964, MasterSheet!G:G, C964)</f>
        <v>1</v>
      </c>
      <c r="F964" s="55">
        <f t="shared" si="45"/>
        <v>142.5</v>
      </c>
      <c r="G964" s="62">
        <f>SUMIFS(MasterSheet!J:J, MasterSheet!B:B, A964, MasterSheet!D:D, B964, MasterSheet!G:G, C964)</f>
        <v>1</v>
      </c>
      <c r="H964" s="62">
        <f t="shared" si="46"/>
        <v>142.5</v>
      </c>
      <c r="I964" s="64">
        <f>SUMIFS(MasterSheet!K:K, MasterSheet!B:B, A964, MasterSheet!D:D, B964, MasterSheet!G:G, C964)</f>
        <v>0</v>
      </c>
      <c r="J964" s="64">
        <f t="shared" si="47"/>
        <v>0</v>
      </c>
      <c r="K964" s="6" t="str">
        <f>VLOOKUP(C964,MasterSheet!G:T,14,)</f>
        <v>BioLegend</v>
      </c>
      <c r="L964" s="6" t="str">
        <f>VLOOKUP(K964,Sheet1!A:C,3,)</f>
        <v>DOLLAR</v>
      </c>
      <c r="M964" s="6" t="str" cm="1">
        <f t="array" ref="M964">_xlfn.TEXTJOIN(", ", TRUE,
   _xlfn._xlws.FILTER(MasterSheet!O:O,
      (MasterSheet!B:B=A964) *
      (MasterSheet!D:D=B964) *
      (MasterSheet!G:G=C964) *
      (MasterSheet!J:J&gt;0)
   )
)</f>
        <v>ILS</v>
      </c>
      <c r="N964" s="6"/>
    </row>
    <row r="965" spans="1:14" x14ac:dyDescent="0.25">
      <c r="A965" s="6" t="str">
        <v xml:space="preserve">EED116824  </v>
      </c>
      <c r="B965" s="7">
        <v>45845</v>
      </c>
      <c r="C965" s="6">
        <v>502515</v>
      </c>
      <c r="D965" s="6">
        <f>_xlfn.XLOOKUP(C965,MasterSheet!G:G,MasterSheet!E:E)</f>
        <v>159</v>
      </c>
      <c r="E965" s="55">
        <f>SUMIFS(MasterSheet!I:I, MasterSheet!B:B, A965, MasterSheet!D:D, B965, MasterSheet!G:G, C965)</f>
        <v>1</v>
      </c>
      <c r="F965" s="55">
        <f t="shared" si="45"/>
        <v>159</v>
      </c>
      <c r="G965" s="62">
        <f>SUMIFS(MasterSheet!J:J, MasterSheet!B:B, A965, MasterSheet!D:D, B965, MasterSheet!G:G, C965)</f>
        <v>1</v>
      </c>
      <c r="H965" s="62">
        <f t="shared" si="46"/>
        <v>159</v>
      </c>
      <c r="I965" s="64">
        <f>SUMIFS(MasterSheet!K:K, MasterSheet!B:B, A965, MasterSheet!D:D, B965, MasterSheet!G:G, C965)</f>
        <v>0</v>
      </c>
      <c r="J965" s="64">
        <f t="shared" si="47"/>
        <v>0</v>
      </c>
      <c r="K965" s="6" t="str">
        <f>VLOOKUP(C965,MasterSheet!G:T,14,)</f>
        <v>BioLegend</v>
      </c>
      <c r="L965" s="6" t="str">
        <f>VLOOKUP(K965,Sheet1!A:C,3,)</f>
        <v>DOLLAR</v>
      </c>
      <c r="M965" s="6" t="str" cm="1">
        <f t="array" ref="M965">_xlfn.TEXTJOIN(", ", TRUE,
   _xlfn._xlws.FILTER(MasterSheet!O:O,
      (MasterSheet!B:B=A965) *
      (MasterSheet!D:D=B965) *
      (MasterSheet!G:G=C965) *
      (MasterSheet!J:J&gt;0)
   )
)</f>
        <v>ILS</v>
      </c>
      <c r="N965" s="6"/>
    </row>
    <row r="966" spans="1:14" x14ac:dyDescent="0.25">
      <c r="A966" s="6" t="str">
        <v xml:space="preserve">EED116824  </v>
      </c>
      <c r="B966" s="7">
        <v>45845</v>
      </c>
      <c r="C966" s="6">
        <v>502516</v>
      </c>
      <c r="D966" s="6">
        <f>_xlfn.XLOOKUP(C966,MasterSheet!G:G,MasterSheet!E:E)</f>
        <v>159</v>
      </c>
      <c r="E966" s="55">
        <f>SUMIFS(MasterSheet!I:I, MasterSheet!B:B, A966, MasterSheet!D:D, B966, MasterSheet!G:G, C966)</f>
        <v>1</v>
      </c>
      <c r="F966" s="55">
        <f t="shared" si="45"/>
        <v>159</v>
      </c>
      <c r="G966" s="62">
        <f>SUMIFS(MasterSheet!J:J, MasterSheet!B:B, A966, MasterSheet!D:D, B966, MasterSheet!G:G, C966)</f>
        <v>1</v>
      </c>
      <c r="H966" s="62">
        <f t="shared" si="46"/>
        <v>159</v>
      </c>
      <c r="I966" s="64">
        <f>SUMIFS(MasterSheet!K:K, MasterSheet!B:B, A966, MasterSheet!D:D, B966, MasterSheet!G:G, C966)</f>
        <v>0</v>
      </c>
      <c r="J966" s="64">
        <f t="shared" si="47"/>
        <v>0</v>
      </c>
      <c r="K966" s="6" t="str">
        <f>VLOOKUP(C966,MasterSheet!G:T,14,)</f>
        <v>BioLegend</v>
      </c>
      <c r="L966" s="6" t="str">
        <f>VLOOKUP(K966,Sheet1!A:C,3,)</f>
        <v>DOLLAR</v>
      </c>
      <c r="M966" s="6" t="str" cm="1">
        <f t="array" ref="M966">_xlfn.TEXTJOIN(", ", TRUE,
   _xlfn._xlws.FILTER(MasterSheet!O:O,
      (MasterSheet!B:B=A966) *
      (MasterSheet!D:D=B966) *
      (MasterSheet!G:G=C966) *
      (MasterSheet!J:J&gt;0)
   )
)</f>
        <v>ILS</v>
      </c>
      <c r="N966" s="6"/>
    </row>
    <row r="967" spans="1:14" x14ac:dyDescent="0.25">
      <c r="A967" s="6" t="str">
        <v xml:space="preserve">EED116824  </v>
      </c>
      <c r="B967" s="7">
        <v>45845</v>
      </c>
      <c r="C967" s="6">
        <v>502926</v>
      </c>
      <c r="D967" s="6">
        <f>_xlfn.XLOOKUP(C967,MasterSheet!G:G,MasterSheet!E:E)</f>
        <v>229.2</v>
      </c>
      <c r="E967" s="55">
        <f>SUMIFS(MasterSheet!I:I, MasterSheet!B:B, A967, MasterSheet!D:D, B967, MasterSheet!G:G, C967)</f>
        <v>1</v>
      </c>
      <c r="F967" s="55">
        <f t="shared" si="45"/>
        <v>229.2</v>
      </c>
      <c r="G967" s="62">
        <f>SUMIFS(MasterSheet!J:J, MasterSheet!B:B, A967, MasterSheet!D:D, B967, MasterSheet!G:G, C967)</f>
        <v>1</v>
      </c>
      <c r="H967" s="62">
        <f t="shared" si="46"/>
        <v>229.2</v>
      </c>
      <c r="I967" s="64">
        <f>SUMIFS(MasterSheet!K:K, MasterSheet!B:B, A967, MasterSheet!D:D, B967, MasterSheet!G:G, C967)</f>
        <v>0</v>
      </c>
      <c r="J967" s="64">
        <f t="shared" si="47"/>
        <v>0</v>
      </c>
      <c r="K967" s="6" t="str">
        <f>VLOOKUP(C967,MasterSheet!G:T,14,)</f>
        <v>BioLegend</v>
      </c>
      <c r="L967" s="6" t="str">
        <f>VLOOKUP(K967,Sheet1!A:C,3,)</f>
        <v>DOLLAR</v>
      </c>
      <c r="M967" s="6" t="str" cm="1">
        <f t="array" ref="M967">_xlfn.TEXTJOIN(", ", TRUE,
   _xlfn._xlws.FILTER(MasterSheet!O:O,
      (MasterSheet!B:B=A967) *
      (MasterSheet!D:D=B967) *
      (MasterSheet!G:G=C967) *
      (MasterSheet!J:J&gt;0)
   )
)</f>
        <v>ABHI BIO</v>
      </c>
      <c r="N967" s="6"/>
    </row>
    <row r="968" spans="1:14" x14ac:dyDescent="0.25">
      <c r="A968" s="6" t="str">
        <v xml:space="preserve">EED116824  </v>
      </c>
      <c r="B968" s="7">
        <v>45845</v>
      </c>
      <c r="C968" s="6">
        <v>502927</v>
      </c>
      <c r="D968" s="6">
        <f>_xlfn.XLOOKUP(C968,MasterSheet!G:G,MasterSheet!E:E)</f>
        <v>81.599999999999994</v>
      </c>
      <c r="E968" s="55">
        <f>SUMIFS(MasterSheet!I:I, MasterSheet!B:B, A968, MasterSheet!D:D, B968, MasterSheet!G:G, C968)</f>
        <v>1</v>
      </c>
      <c r="F968" s="55">
        <f t="shared" si="45"/>
        <v>81.599999999999994</v>
      </c>
      <c r="G968" s="62">
        <f>SUMIFS(MasterSheet!J:J, MasterSheet!B:B, A968, MasterSheet!D:D, B968, MasterSheet!G:G, C968)</f>
        <v>1</v>
      </c>
      <c r="H968" s="62">
        <f t="shared" si="46"/>
        <v>81.599999999999994</v>
      </c>
      <c r="I968" s="64">
        <f>SUMIFS(MasterSheet!K:K, MasterSheet!B:B, A968, MasterSheet!D:D, B968, MasterSheet!G:G, C968)</f>
        <v>0</v>
      </c>
      <c r="J968" s="64">
        <f t="shared" si="47"/>
        <v>0</v>
      </c>
      <c r="K968" s="6" t="str">
        <f>VLOOKUP(C968,MasterSheet!G:T,14,)</f>
        <v>BioLegend</v>
      </c>
      <c r="L968" s="6" t="str">
        <f>VLOOKUP(K968,Sheet1!A:C,3,)</f>
        <v>DOLLAR</v>
      </c>
      <c r="M968" s="6" t="str" cm="1">
        <f t="array" ref="M968">_xlfn.TEXTJOIN(", ", TRUE,
   _xlfn._xlws.FILTER(MasterSheet!O:O,
      (MasterSheet!B:B=A968) *
      (MasterSheet!D:D=B968) *
      (MasterSheet!G:G=C968) *
      (MasterSheet!J:J&gt;0)
   )
)</f>
        <v>ILS</v>
      </c>
      <c r="N968" s="6"/>
    </row>
    <row r="969" spans="1:14" x14ac:dyDescent="0.25">
      <c r="A969" s="6" t="str">
        <v xml:space="preserve">EED116824  </v>
      </c>
      <c r="B969" s="7">
        <v>45845</v>
      </c>
      <c r="C969" s="6">
        <v>502928</v>
      </c>
      <c r="D969" s="6">
        <f>_xlfn.XLOOKUP(C969,MasterSheet!G:G,MasterSheet!E:E)</f>
        <v>172.8</v>
      </c>
      <c r="E969" s="55">
        <f>SUMIFS(MasterSheet!I:I, MasterSheet!B:B, A969, MasterSheet!D:D, B969, MasterSheet!G:G, C969)</f>
        <v>1</v>
      </c>
      <c r="F969" s="55">
        <f t="shared" si="45"/>
        <v>172.8</v>
      </c>
      <c r="G969" s="62">
        <f>SUMIFS(MasterSheet!J:J, MasterSheet!B:B, A969, MasterSheet!D:D, B969, MasterSheet!G:G, C969)</f>
        <v>1</v>
      </c>
      <c r="H969" s="62">
        <f t="shared" si="46"/>
        <v>172.8</v>
      </c>
      <c r="I969" s="64">
        <f>SUMIFS(MasterSheet!K:K, MasterSheet!B:B, A969, MasterSheet!D:D, B969, MasterSheet!G:G, C969)</f>
        <v>0</v>
      </c>
      <c r="J969" s="64">
        <f t="shared" si="47"/>
        <v>0</v>
      </c>
      <c r="K969" s="6" t="str">
        <f>VLOOKUP(C969,MasterSheet!G:T,14,)</f>
        <v>BioLegend</v>
      </c>
      <c r="L969" s="6" t="str">
        <f>VLOOKUP(K969,Sheet1!A:C,3,)</f>
        <v>DOLLAR</v>
      </c>
      <c r="M969" s="6" t="str" cm="1">
        <f t="array" ref="M969">_xlfn.TEXTJOIN(", ", TRUE,
   _xlfn._xlws.FILTER(MasterSheet!O:O,
      (MasterSheet!B:B=A969) *
      (MasterSheet!D:D=B969) *
      (MasterSheet!G:G=C969) *
      (MasterSheet!J:J&gt;0)
   )
)</f>
        <v>ILS</v>
      </c>
      <c r="N969" s="6"/>
    </row>
    <row r="970" spans="1:14" x14ac:dyDescent="0.25">
      <c r="A970" s="6" t="str">
        <v xml:space="preserve">EED116824  </v>
      </c>
      <c r="B970" s="7">
        <v>45845</v>
      </c>
      <c r="C970" s="6">
        <v>505039</v>
      </c>
      <c r="D970" s="6">
        <f>_xlfn.XLOOKUP(C970,MasterSheet!G:G,MasterSheet!E:E)</f>
        <v>206.25</v>
      </c>
      <c r="E970" s="55">
        <f>SUMIFS(MasterSheet!I:I, MasterSheet!B:B, A970, MasterSheet!D:D, B970, MasterSheet!G:G, C970)</f>
        <v>1</v>
      </c>
      <c r="F970" s="55">
        <f t="shared" si="45"/>
        <v>206.25</v>
      </c>
      <c r="G970" s="62">
        <f>SUMIFS(MasterSheet!J:J, MasterSheet!B:B, A970, MasterSheet!D:D, B970, MasterSheet!G:G, C970)</f>
        <v>1</v>
      </c>
      <c r="H970" s="62">
        <f t="shared" si="46"/>
        <v>206.25</v>
      </c>
      <c r="I970" s="64">
        <f>SUMIFS(MasterSheet!K:K, MasterSheet!B:B, A970, MasterSheet!D:D, B970, MasterSheet!G:G, C970)</f>
        <v>0</v>
      </c>
      <c r="J970" s="64">
        <f t="shared" si="47"/>
        <v>0</v>
      </c>
      <c r="K970" s="6" t="str">
        <f>VLOOKUP(C970,MasterSheet!G:T,14,)</f>
        <v>BioLegend</v>
      </c>
      <c r="L970" s="6" t="str">
        <f>VLOOKUP(K970,Sheet1!A:C,3,)</f>
        <v>DOLLAR</v>
      </c>
      <c r="M970" s="6" t="str" cm="1">
        <f t="array" ref="M970">_xlfn.TEXTJOIN(", ", TRUE,
   _xlfn._xlws.FILTER(MasterSheet!O:O,
      (MasterSheet!B:B=A970) *
      (MasterSheet!D:D=B970) *
      (MasterSheet!G:G=C970) *
      (MasterSheet!J:J&gt;0)
   )
)</f>
        <v>ILS</v>
      </c>
      <c r="N970" s="6"/>
    </row>
    <row r="971" spans="1:14" x14ac:dyDescent="0.25">
      <c r="A971" s="6" t="str">
        <v xml:space="preserve">EED116824  </v>
      </c>
      <c r="B971" s="7">
        <v>45845</v>
      </c>
      <c r="C971" s="6">
        <v>505813</v>
      </c>
      <c r="D971" s="6">
        <f>_xlfn.XLOOKUP(C971,MasterSheet!G:G,MasterSheet!E:E)</f>
        <v>151.19999999999999</v>
      </c>
      <c r="E971" s="55">
        <f>SUMIFS(MasterSheet!I:I, MasterSheet!B:B, A971, MasterSheet!D:D, B971, MasterSheet!G:G, C971)</f>
        <v>1</v>
      </c>
      <c r="F971" s="55">
        <f t="shared" si="45"/>
        <v>151.19999999999999</v>
      </c>
      <c r="G971" s="62">
        <f>SUMIFS(MasterSheet!J:J, MasterSheet!B:B, A971, MasterSheet!D:D, B971, MasterSheet!G:G, C971)</f>
        <v>1</v>
      </c>
      <c r="H971" s="62">
        <f t="shared" si="46"/>
        <v>151.19999999999999</v>
      </c>
      <c r="I971" s="64">
        <f>SUMIFS(MasterSheet!K:K, MasterSheet!B:B, A971, MasterSheet!D:D, B971, MasterSheet!G:G, C971)</f>
        <v>0</v>
      </c>
      <c r="J971" s="64">
        <f t="shared" si="47"/>
        <v>0</v>
      </c>
      <c r="K971" s="6" t="str">
        <f>VLOOKUP(C971,MasterSheet!G:T,14,)</f>
        <v>BioLegend</v>
      </c>
      <c r="L971" s="6" t="str">
        <f>VLOOKUP(K971,Sheet1!A:C,3,)</f>
        <v>DOLLAR</v>
      </c>
      <c r="M971" s="6" t="str" cm="1">
        <f t="array" ref="M971">_xlfn.TEXTJOIN(", ", TRUE,
   _xlfn._xlws.FILTER(MasterSheet!O:O,
      (MasterSheet!B:B=A971) *
      (MasterSheet!D:D=B971) *
      (MasterSheet!G:G=C971) *
      (MasterSheet!J:J&gt;0)
   )
)</f>
        <v>ILS</v>
      </c>
      <c r="N971" s="6"/>
    </row>
    <row r="972" spans="1:14" x14ac:dyDescent="0.25">
      <c r="A972" s="6" t="str">
        <v xml:space="preserve">EED116824  </v>
      </c>
      <c r="B972" s="7">
        <v>45845</v>
      </c>
      <c r="C972" s="6">
        <v>512306</v>
      </c>
      <c r="D972" s="6">
        <f>_xlfn.XLOOKUP(C972,MasterSheet!G:G,MasterSheet!E:E)</f>
        <v>190.2</v>
      </c>
      <c r="E972" s="55">
        <f>SUMIFS(MasterSheet!I:I, MasterSheet!B:B, A972, MasterSheet!D:D, B972, MasterSheet!G:G, C972)</f>
        <v>1</v>
      </c>
      <c r="F972" s="55">
        <f t="shared" si="45"/>
        <v>190.2</v>
      </c>
      <c r="G972" s="62">
        <f>SUMIFS(MasterSheet!J:J, MasterSheet!B:B, A972, MasterSheet!D:D, B972, MasterSheet!G:G, C972)</f>
        <v>1</v>
      </c>
      <c r="H972" s="62">
        <f t="shared" si="46"/>
        <v>190.2</v>
      </c>
      <c r="I972" s="64">
        <f>SUMIFS(MasterSheet!K:K, MasterSheet!B:B, A972, MasterSheet!D:D, B972, MasterSheet!G:G, C972)</f>
        <v>0</v>
      </c>
      <c r="J972" s="64">
        <f t="shared" si="47"/>
        <v>0</v>
      </c>
      <c r="K972" s="6" t="str">
        <f>VLOOKUP(C972,MasterSheet!G:T,14,)</f>
        <v>BioLegend</v>
      </c>
      <c r="L972" s="6" t="str">
        <f>VLOOKUP(K972,Sheet1!A:C,3,)</f>
        <v>DOLLAR</v>
      </c>
      <c r="M972" s="6" t="str" cm="1">
        <f t="array" ref="M972">_xlfn.TEXTJOIN(", ", TRUE,
   _xlfn._xlws.FILTER(MasterSheet!O:O,
      (MasterSheet!B:B=A972) *
      (MasterSheet!D:D=B972) *
      (MasterSheet!G:G=C972) *
      (MasterSheet!J:J&gt;0)
   )
)</f>
        <v>ILS</v>
      </c>
      <c r="N972" s="6"/>
    </row>
    <row r="973" spans="1:14" x14ac:dyDescent="0.25">
      <c r="A973" s="6" t="str">
        <v xml:space="preserve">EED116824  </v>
      </c>
      <c r="B973" s="7">
        <v>45845</v>
      </c>
      <c r="C973" s="6">
        <v>576304</v>
      </c>
      <c r="D973" s="6">
        <f>_xlfn.XLOOKUP(C973,MasterSheet!G:G,MasterSheet!E:E)</f>
        <v>151.80000000000001</v>
      </c>
      <c r="E973" s="55">
        <f>SUMIFS(MasterSheet!I:I, MasterSheet!B:B, A973, MasterSheet!D:D, B973, MasterSheet!G:G, C973)</f>
        <v>1</v>
      </c>
      <c r="F973" s="55">
        <f t="shared" si="45"/>
        <v>151.80000000000001</v>
      </c>
      <c r="G973" s="62">
        <f>SUMIFS(MasterSheet!J:J, MasterSheet!B:B, A973, MasterSheet!D:D, B973, MasterSheet!G:G, C973)</f>
        <v>1</v>
      </c>
      <c r="H973" s="62">
        <f t="shared" si="46"/>
        <v>151.80000000000001</v>
      </c>
      <c r="I973" s="64">
        <f>SUMIFS(MasterSheet!K:K, MasterSheet!B:B, A973, MasterSheet!D:D, B973, MasterSheet!G:G, C973)</f>
        <v>0</v>
      </c>
      <c r="J973" s="64">
        <f t="shared" si="47"/>
        <v>0</v>
      </c>
      <c r="K973" s="6" t="str">
        <f>VLOOKUP(C973,MasterSheet!G:T,14,)</f>
        <v>BioLegend</v>
      </c>
      <c r="L973" s="6" t="str">
        <f>VLOOKUP(K973,Sheet1!A:C,3,)</f>
        <v>DOLLAR</v>
      </c>
      <c r="M973" s="6" t="str" cm="1">
        <f t="array" ref="M973">_xlfn.TEXTJOIN(", ", TRUE,
   _xlfn._xlws.FILTER(MasterSheet!O:O,
      (MasterSheet!B:B=A973) *
      (MasterSheet!D:D=B973) *
      (MasterSheet!G:G=C973) *
      (MasterSheet!J:J&gt;0)
   )
)</f>
        <v>ILS</v>
      </c>
      <c r="N973" s="6"/>
    </row>
    <row r="974" spans="1:14" x14ac:dyDescent="0.25">
      <c r="A974" s="6" t="str">
        <v xml:space="preserve">EED116824  </v>
      </c>
      <c r="B974" s="7">
        <v>45845</v>
      </c>
      <c r="C974" s="6">
        <v>576402</v>
      </c>
      <c r="D974" s="6">
        <f>_xlfn.XLOOKUP(C974,MasterSheet!G:G,MasterSheet!E:E)</f>
        <v>60.6</v>
      </c>
      <c r="E974" s="55">
        <f>SUMIFS(MasterSheet!I:I, MasterSheet!B:B, A974, MasterSheet!D:D, B974, MasterSheet!G:G, C974)</f>
        <v>1</v>
      </c>
      <c r="F974" s="55">
        <f t="shared" si="45"/>
        <v>60.6</v>
      </c>
      <c r="G974" s="62">
        <f>SUMIFS(MasterSheet!J:J, MasterSheet!B:B, A974, MasterSheet!D:D, B974, MasterSheet!G:G, C974)</f>
        <v>1</v>
      </c>
      <c r="H974" s="62">
        <f t="shared" si="46"/>
        <v>60.6</v>
      </c>
      <c r="I974" s="64">
        <f>SUMIFS(MasterSheet!K:K, MasterSheet!B:B, A974, MasterSheet!D:D, B974, MasterSheet!G:G, C974)</f>
        <v>0</v>
      </c>
      <c r="J974" s="64">
        <f t="shared" si="47"/>
        <v>0</v>
      </c>
      <c r="K974" s="6" t="str">
        <f>VLOOKUP(C974,MasterSheet!G:T,14,)</f>
        <v>BioLegend</v>
      </c>
      <c r="L974" s="6" t="str">
        <f>VLOOKUP(K974,Sheet1!A:C,3,)</f>
        <v>DOLLAR</v>
      </c>
      <c r="M974" s="6" t="str" cm="1">
        <f t="array" ref="M974">_xlfn.TEXTJOIN(", ", TRUE,
   _xlfn._xlws.FILTER(MasterSheet!O:O,
      (MasterSheet!B:B=A974) *
      (MasterSheet!D:D=B974) *
      (MasterSheet!G:G=C974) *
      (MasterSheet!J:J&gt;0)
   )
)</f>
        <v>ILS</v>
      </c>
      <c r="N974" s="6"/>
    </row>
    <row r="975" spans="1:14" x14ac:dyDescent="0.25">
      <c r="A975" s="6" t="str">
        <v xml:space="preserve">EED116824  </v>
      </c>
      <c r="B975" s="7">
        <v>45845</v>
      </c>
      <c r="C975" s="6">
        <v>587306</v>
      </c>
      <c r="D975" s="6">
        <f>_xlfn.XLOOKUP(C975,MasterSheet!G:G,MasterSheet!E:E)</f>
        <v>421.8</v>
      </c>
      <c r="E975" s="55">
        <f>SUMIFS(MasterSheet!I:I, MasterSheet!B:B, A975, MasterSheet!D:D, B975, MasterSheet!G:G, C975)</f>
        <v>1</v>
      </c>
      <c r="F975" s="55">
        <f t="shared" si="45"/>
        <v>421.8</v>
      </c>
      <c r="G975" s="62">
        <f>SUMIFS(MasterSheet!J:J, MasterSheet!B:B, A975, MasterSheet!D:D, B975, MasterSheet!G:G, C975)</f>
        <v>1</v>
      </c>
      <c r="H975" s="62">
        <f t="shared" si="46"/>
        <v>421.8</v>
      </c>
      <c r="I975" s="64">
        <f>SUMIFS(MasterSheet!K:K, MasterSheet!B:B, A975, MasterSheet!D:D, B975, MasterSheet!G:G, C975)</f>
        <v>0</v>
      </c>
      <c r="J975" s="64">
        <f t="shared" si="47"/>
        <v>0</v>
      </c>
      <c r="K975" s="6" t="str">
        <f>VLOOKUP(C975,MasterSheet!G:T,14,)</f>
        <v>BioLegend</v>
      </c>
      <c r="L975" s="6" t="str">
        <f>VLOOKUP(K975,Sheet1!A:C,3,)</f>
        <v>DOLLAR</v>
      </c>
      <c r="M975" s="6" t="str" cm="1">
        <f t="array" ref="M975">_xlfn.TEXTJOIN(", ", TRUE,
   _xlfn._xlws.FILTER(MasterSheet!O:O,
      (MasterSheet!B:B=A975) *
      (MasterSheet!D:D=B975) *
      (MasterSheet!G:G=C975) *
      (MasterSheet!J:J&gt;0)
   )
)</f>
        <v>IMTECH</v>
      </c>
      <c r="N975" s="6"/>
    </row>
    <row r="976" spans="1:14" x14ac:dyDescent="0.25">
      <c r="A976" s="6" t="str">
        <v xml:space="preserve">EED116824  </v>
      </c>
      <c r="B976" s="7">
        <v>45845</v>
      </c>
      <c r="C976" s="6">
        <v>648003</v>
      </c>
      <c r="D976" s="6">
        <f>_xlfn.XLOOKUP(C976,MasterSheet!G:G,MasterSheet!E:E)</f>
        <v>99</v>
      </c>
      <c r="E976" s="55">
        <f>SUMIFS(MasterSheet!I:I, MasterSheet!B:B, A976, MasterSheet!D:D, B976, MasterSheet!G:G, C976)</f>
        <v>1</v>
      </c>
      <c r="F976" s="55">
        <f t="shared" si="45"/>
        <v>99</v>
      </c>
      <c r="G976" s="62">
        <f>SUMIFS(MasterSheet!J:J, MasterSheet!B:B, A976, MasterSheet!D:D, B976, MasterSheet!G:G, C976)</f>
        <v>1</v>
      </c>
      <c r="H976" s="62">
        <f t="shared" si="46"/>
        <v>99</v>
      </c>
      <c r="I976" s="64">
        <f>SUMIFS(MasterSheet!K:K, MasterSheet!B:B, A976, MasterSheet!D:D, B976, MasterSheet!G:G, C976)</f>
        <v>0</v>
      </c>
      <c r="J976" s="64">
        <f t="shared" si="47"/>
        <v>0</v>
      </c>
      <c r="K976" s="6" t="str">
        <f>VLOOKUP(C976,MasterSheet!G:T,14,)</f>
        <v>BioLegend</v>
      </c>
      <c r="L976" s="6" t="str">
        <f>VLOOKUP(K976,Sheet1!A:C,3,)</f>
        <v>DOLLAR</v>
      </c>
      <c r="M976" s="6" t="str" cm="1">
        <f t="array" ref="M976">_xlfn.TEXTJOIN(", ", TRUE,
   _xlfn._xlws.FILTER(MasterSheet!O:O,
      (MasterSheet!B:B=A976) *
      (MasterSheet!D:D=B976) *
      (MasterSheet!G:G=C976) *
      (MasterSheet!J:J&gt;0)
   )
)</f>
        <v>ABHI BIO</v>
      </c>
      <c r="N976" s="6"/>
    </row>
    <row r="977" spans="1:14" x14ac:dyDescent="0.25">
      <c r="A977" s="6" t="str">
        <v xml:space="preserve">EED116824  </v>
      </c>
      <c r="B977" s="7">
        <v>45845</v>
      </c>
      <c r="C977" s="6">
        <v>651403</v>
      </c>
      <c r="D977" s="6">
        <f>_xlfn.XLOOKUP(C977,MasterSheet!G:G,MasterSheet!E:E)</f>
        <v>84.6</v>
      </c>
      <c r="E977" s="55">
        <f>SUMIFS(MasterSheet!I:I, MasterSheet!B:B, A977, MasterSheet!D:D, B977, MasterSheet!G:G, C977)</f>
        <v>1</v>
      </c>
      <c r="F977" s="55">
        <f t="shared" si="45"/>
        <v>84.6</v>
      </c>
      <c r="G977" s="62">
        <f>SUMIFS(MasterSheet!J:J, MasterSheet!B:B, A977, MasterSheet!D:D, B977, MasterSheet!G:G, C977)</f>
        <v>1</v>
      </c>
      <c r="H977" s="62">
        <f t="shared" si="46"/>
        <v>84.6</v>
      </c>
      <c r="I977" s="64">
        <f>SUMIFS(MasterSheet!K:K, MasterSheet!B:B, A977, MasterSheet!D:D, B977, MasterSheet!G:G, C977)</f>
        <v>0</v>
      </c>
      <c r="J977" s="64">
        <f t="shared" si="47"/>
        <v>0</v>
      </c>
      <c r="K977" s="6" t="str">
        <f>VLOOKUP(C977,MasterSheet!G:T,14,)</f>
        <v>BioLegend</v>
      </c>
      <c r="L977" s="6" t="str">
        <f>VLOOKUP(K977,Sheet1!A:C,3,)</f>
        <v>DOLLAR</v>
      </c>
      <c r="M977" s="6" t="str" cm="1">
        <f t="array" ref="M977">_xlfn.TEXTJOIN(", ", TRUE,
   _xlfn._xlws.FILTER(MasterSheet!O:O,
      (MasterSheet!B:B=A977) *
      (MasterSheet!D:D=B977) *
      (MasterSheet!G:G=C977) *
      (MasterSheet!J:J&gt;0)
   )
)</f>
        <v>ABHI BIO</v>
      </c>
      <c r="N977" s="6"/>
    </row>
    <row r="978" spans="1:14" x14ac:dyDescent="0.25">
      <c r="A978" s="6" t="str">
        <v xml:space="preserve">EED116824  </v>
      </c>
      <c r="B978" s="7">
        <v>45845</v>
      </c>
      <c r="C978" s="6">
        <v>655207</v>
      </c>
      <c r="D978" s="6">
        <f>_xlfn.XLOOKUP(C978,MasterSheet!G:G,MasterSheet!E:E)</f>
        <v>84.6</v>
      </c>
      <c r="E978" s="55">
        <f>SUMIFS(MasterSheet!I:I, MasterSheet!B:B, A978, MasterSheet!D:D, B978, MasterSheet!G:G, C978)</f>
        <v>1</v>
      </c>
      <c r="F978" s="55">
        <f t="shared" si="45"/>
        <v>84.6</v>
      </c>
      <c r="G978" s="62">
        <f>SUMIFS(MasterSheet!J:J, MasterSheet!B:B, A978, MasterSheet!D:D, B978, MasterSheet!G:G, C978)</f>
        <v>1</v>
      </c>
      <c r="H978" s="62">
        <f t="shared" si="46"/>
        <v>84.6</v>
      </c>
      <c r="I978" s="64">
        <f>SUMIFS(MasterSheet!K:K, MasterSheet!B:B, A978, MasterSheet!D:D, B978, MasterSheet!G:G, C978)</f>
        <v>0</v>
      </c>
      <c r="J978" s="64">
        <f t="shared" si="47"/>
        <v>0</v>
      </c>
      <c r="K978" s="6" t="str">
        <f>VLOOKUP(C978,MasterSheet!G:T,14,)</f>
        <v>BioLegend</v>
      </c>
      <c r="L978" s="6" t="str">
        <f>VLOOKUP(K978,Sheet1!A:C,3,)</f>
        <v>DOLLAR</v>
      </c>
      <c r="M978" s="6" t="str" cm="1">
        <f t="array" ref="M978">_xlfn.TEXTJOIN(", ", TRUE,
   _xlfn._xlws.FILTER(MasterSheet!O:O,
      (MasterSheet!B:B=A978) *
      (MasterSheet!D:D=B978) *
      (MasterSheet!G:G=C978) *
      (MasterSheet!J:J&gt;0)
   )
)</f>
        <v>FARCAST</v>
      </c>
      <c r="N978" s="6"/>
    </row>
    <row r="979" spans="1:14" x14ac:dyDescent="0.25">
      <c r="A979" s="6" t="str">
        <v xml:space="preserve">EED116824  </v>
      </c>
      <c r="B979" s="7">
        <v>45845</v>
      </c>
      <c r="C979" s="6">
        <v>659702</v>
      </c>
      <c r="D979" s="6">
        <f>_xlfn.XLOOKUP(C979,MasterSheet!G:G,MasterSheet!E:E)</f>
        <v>159</v>
      </c>
      <c r="E979" s="55">
        <f>SUMIFS(MasterSheet!I:I, MasterSheet!B:B, A979, MasterSheet!D:D, B979, MasterSheet!G:G, C979)</f>
        <v>1</v>
      </c>
      <c r="F979" s="55">
        <f t="shared" si="45"/>
        <v>159</v>
      </c>
      <c r="G979" s="62">
        <f>SUMIFS(MasterSheet!J:J, MasterSheet!B:B, A979, MasterSheet!D:D, B979, MasterSheet!G:G, C979)</f>
        <v>1</v>
      </c>
      <c r="H979" s="62">
        <f t="shared" si="46"/>
        <v>159</v>
      </c>
      <c r="I979" s="64">
        <f>SUMIFS(MasterSheet!K:K, MasterSheet!B:B, A979, MasterSheet!D:D, B979, MasterSheet!G:G, C979)</f>
        <v>0</v>
      </c>
      <c r="J979" s="64">
        <f t="shared" si="47"/>
        <v>0</v>
      </c>
      <c r="K979" s="6" t="str">
        <f>VLOOKUP(C979,MasterSheet!G:T,14,)</f>
        <v>BioLegend</v>
      </c>
      <c r="L979" s="6" t="str">
        <f>VLOOKUP(K979,Sheet1!A:C,3,)</f>
        <v>DOLLAR</v>
      </c>
      <c r="M979" s="6" t="str" cm="1">
        <f t="array" ref="M979">_xlfn.TEXTJOIN(", ", TRUE,
   _xlfn._xlws.FILTER(MasterSheet!O:O,
      (MasterSheet!B:B=A979) *
      (MasterSheet!D:D=B979) *
      (MasterSheet!G:G=C979) *
      (MasterSheet!J:J&gt;0)
   )
)</f>
        <v>LIFECHEM</v>
      </c>
      <c r="N979" s="6"/>
    </row>
    <row r="980" spans="1:14" x14ac:dyDescent="0.25">
      <c r="A980" s="6" t="str">
        <v xml:space="preserve">EED116824  </v>
      </c>
      <c r="B980" s="7">
        <v>45845</v>
      </c>
      <c r="C980" s="6">
        <v>666404</v>
      </c>
      <c r="D980" s="6">
        <f>_xlfn.XLOOKUP(C980,MasterSheet!G:G,MasterSheet!E:E)</f>
        <v>208.2</v>
      </c>
      <c r="E980" s="55">
        <f>SUMIFS(MasterSheet!I:I, MasterSheet!B:B, A980, MasterSheet!D:D, B980, MasterSheet!G:G, C980)</f>
        <v>1</v>
      </c>
      <c r="F980" s="55">
        <f t="shared" si="45"/>
        <v>208.2</v>
      </c>
      <c r="G980" s="62">
        <f>SUMIFS(MasterSheet!J:J, MasterSheet!B:B, A980, MasterSheet!D:D, B980, MasterSheet!G:G, C980)</f>
        <v>1</v>
      </c>
      <c r="H980" s="62">
        <f t="shared" si="46"/>
        <v>208.2</v>
      </c>
      <c r="I980" s="64">
        <f>SUMIFS(MasterSheet!K:K, MasterSheet!B:B, A980, MasterSheet!D:D, B980, MasterSheet!G:G, C980)</f>
        <v>0</v>
      </c>
      <c r="J980" s="64">
        <f t="shared" si="47"/>
        <v>0</v>
      </c>
      <c r="K980" s="6" t="str">
        <f>VLOOKUP(C980,MasterSheet!G:T,14,)</f>
        <v>BioLegend</v>
      </c>
      <c r="L980" s="6" t="str">
        <f>VLOOKUP(K980,Sheet1!A:C,3,)</f>
        <v>DOLLAR</v>
      </c>
      <c r="M980" s="6" t="str" cm="1">
        <f t="array" ref="M980">_xlfn.TEXTJOIN(", ", TRUE,
   _xlfn._xlws.FILTER(MasterSheet!O:O,
      (MasterSheet!B:B=A980) *
      (MasterSheet!D:D=B980) *
      (MasterSheet!G:G=C980) *
      (MasterSheet!J:J&gt;0)
   )
)</f>
        <v>RESEARCH</v>
      </c>
      <c r="N980" s="6"/>
    </row>
    <row r="981" spans="1:14" x14ac:dyDescent="0.25">
      <c r="A981" s="6" t="str">
        <v xml:space="preserve">EED116824  </v>
      </c>
      <c r="B981" s="7">
        <v>45845</v>
      </c>
      <c r="C981" s="6">
        <v>686019</v>
      </c>
      <c r="D981" s="6">
        <f>_xlfn.XLOOKUP(C981,MasterSheet!G:G,MasterSheet!E:E)</f>
        <v>153</v>
      </c>
      <c r="E981" s="55">
        <f>SUMIFS(MasterSheet!I:I, MasterSheet!B:B, A981, MasterSheet!D:D, B981, MasterSheet!G:G, C981)</f>
        <v>1</v>
      </c>
      <c r="F981" s="55">
        <f t="shared" si="45"/>
        <v>153</v>
      </c>
      <c r="G981" s="62">
        <f>SUMIFS(MasterSheet!J:J, MasterSheet!B:B, A981, MasterSheet!D:D, B981, MasterSheet!G:G, C981)</f>
        <v>1</v>
      </c>
      <c r="H981" s="62">
        <f t="shared" si="46"/>
        <v>153</v>
      </c>
      <c r="I981" s="64">
        <f>SUMIFS(MasterSheet!K:K, MasterSheet!B:B, A981, MasterSheet!D:D, B981, MasterSheet!G:G, C981)</f>
        <v>0</v>
      </c>
      <c r="J981" s="64">
        <f t="shared" si="47"/>
        <v>0</v>
      </c>
      <c r="K981" s="6" t="str">
        <f>VLOOKUP(C981,MasterSheet!G:T,14,)</f>
        <v>BioLegend</v>
      </c>
      <c r="L981" s="6" t="str">
        <f>VLOOKUP(K981,Sheet1!A:C,3,)</f>
        <v>DOLLAR</v>
      </c>
      <c r="M981" s="6" t="str" cm="1">
        <f t="array" ref="M981">_xlfn.TEXTJOIN(", ", TRUE,
   _xlfn._xlws.FILTER(MasterSheet!O:O,
      (MasterSheet!B:B=A981) *
      (MasterSheet!D:D=B981) *
      (MasterSheet!G:G=C981) *
      (MasterSheet!J:J&gt;0)
   )
)</f>
        <v>ILS</v>
      </c>
      <c r="N981" s="6"/>
    </row>
    <row r="982" spans="1:14" x14ac:dyDescent="0.25">
      <c r="A982" s="6" t="str">
        <v xml:space="preserve">EED116824  </v>
      </c>
      <c r="B982" s="7">
        <v>45845</v>
      </c>
      <c r="C982" s="6">
        <v>686411</v>
      </c>
      <c r="D982" s="6">
        <f>_xlfn.XLOOKUP(C982,MasterSheet!G:G,MasterSheet!E:E)</f>
        <v>84.6</v>
      </c>
      <c r="E982" s="55">
        <f>SUMIFS(MasterSheet!I:I, MasterSheet!B:B, A982, MasterSheet!D:D, B982, MasterSheet!G:G, C982)</f>
        <v>1</v>
      </c>
      <c r="F982" s="55">
        <f t="shared" si="45"/>
        <v>84.6</v>
      </c>
      <c r="G982" s="62">
        <f>SUMIFS(MasterSheet!J:J, MasterSheet!B:B, A982, MasterSheet!D:D, B982, MasterSheet!G:G, C982)</f>
        <v>1</v>
      </c>
      <c r="H982" s="62">
        <f t="shared" si="46"/>
        <v>84.6</v>
      </c>
      <c r="I982" s="64">
        <f>SUMIFS(MasterSheet!K:K, MasterSheet!B:B, A982, MasterSheet!D:D, B982, MasterSheet!G:G, C982)</f>
        <v>0</v>
      </c>
      <c r="J982" s="64">
        <f t="shared" si="47"/>
        <v>0</v>
      </c>
      <c r="K982" s="6" t="str">
        <f>VLOOKUP(C982,MasterSheet!G:T,14,)</f>
        <v>BioLegend</v>
      </c>
      <c r="L982" s="6" t="str">
        <f>VLOOKUP(K982,Sheet1!A:C,3,)</f>
        <v>DOLLAR</v>
      </c>
      <c r="M982" s="6" t="str" cm="1">
        <f t="array" ref="M982">_xlfn.TEXTJOIN(", ", TRUE,
   _xlfn._xlws.FILTER(MasterSheet!O:O,
      (MasterSheet!B:B=A982) *
      (MasterSheet!D:D=B982) *
      (MasterSheet!G:G=C982) *
      (MasterSheet!J:J&gt;0)
   )
)</f>
        <v>ILS</v>
      </c>
      <c r="N982" s="6"/>
    </row>
    <row r="983" spans="1:14" x14ac:dyDescent="0.25">
      <c r="A983" s="6" t="str">
        <v xml:space="preserve">EED116824  </v>
      </c>
      <c r="B983" s="7">
        <v>45845</v>
      </c>
      <c r="C983" s="6">
        <v>698905</v>
      </c>
      <c r="D983" s="6">
        <f>_xlfn.XLOOKUP(C983,MasterSheet!G:G,MasterSheet!E:E)</f>
        <v>91.8</v>
      </c>
      <c r="E983" s="55">
        <f>SUMIFS(MasterSheet!I:I, MasterSheet!B:B, A983, MasterSheet!D:D, B983, MasterSheet!G:G, C983)</f>
        <v>1</v>
      </c>
      <c r="F983" s="55">
        <f t="shared" si="45"/>
        <v>91.8</v>
      </c>
      <c r="G983" s="62">
        <f>SUMIFS(MasterSheet!J:J, MasterSheet!B:B, A983, MasterSheet!D:D, B983, MasterSheet!G:G, C983)</f>
        <v>1</v>
      </c>
      <c r="H983" s="62">
        <f t="shared" si="46"/>
        <v>91.8</v>
      </c>
      <c r="I983" s="64">
        <f>SUMIFS(MasterSheet!K:K, MasterSheet!B:B, A983, MasterSheet!D:D, B983, MasterSheet!G:G, C983)</f>
        <v>0</v>
      </c>
      <c r="J983" s="64">
        <f t="shared" si="47"/>
        <v>0</v>
      </c>
      <c r="K983" s="6" t="str">
        <f>VLOOKUP(C983,MasterSheet!G:T,14,)</f>
        <v>BioLegend</v>
      </c>
      <c r="L983" s="6" t="str">
        <f>VLOOKUP(K983,Sheet1!A:C,3,)</f>
        <v>DOLLAR</v>
      </c>
      <c r="M983" s="6" t="str" cm="1">
        <f t="array" ref="M983">_xlfn.TEXTJOIN(", ", TRUE,
   _xlfn._xlws.FILTER(MasterSheet!O:O,
      (MasterSheet!B:B=A983) *
      (MasterSheet!D:D=B983) *
      (MasterSheet!G:G=C983) *
      (MasterSheet!J:J&gt;0)
   )
)</f>
        <v>ILS</v>
      </c>
      <c r="N983" s="6"/>
    </row>
    <row r="984" spans="1:14" x14ac:dyDescent="0.25">
      <c r="A984" s="6" t="str">
        <v xml:space="preserve">EED116824  </v>
      </c>
      <c r="B984" s="7">
        <v>45845</v>
      </c>
      <c r="C984" s="6">
        <v>740379</v>
      </c>
      <c r="D984" s="6">
        <f>_xlfn.XLOOKUP(C984,MasterSheet!G:G,MasterSheet!E:E)</f>
        <v>4.9000000000000004</v>
      </c>
      <c r="E984" s="55">
        <f>SUMIFS(MasterSheet!I:I, MasterSheet!B:B, A984, MasterSheet!D:D, B984, MasterSheet!G:G, C984)</f>
        <v>1</v>
      </c>
      <c r="F984" s="55">
        <f t="shared" si="45"/>
        <v>4.9000000000000004</v>
      </c>
      <c r="G984" s="62">
        <f>SUMIFS(MasterSheet!J:J, MasterSheet!B:B, A984, MasterSheet!D:D, B984, MasterSheet!G:G, C984)</f>
        <v>1</v>
      </c>
      <c r="H984" s="62">
        <f t="shared" si="46"/>
        <v>4.9000000000000004</v>
      </c>
      <c r="I984" s="64">
        <f>SUMIFS(MasterSheet!K:K, MasterSheet!B:B, A984, MasterSheet!D:D, B984, MasterSheet!G:G, C984)</f>
        <v>0</v>
      </c>
      <c r="J984" s="64">
        <f t="shared" si="47"/>
        <v>0</v>
      </c>
      <c r="K984" s="6" t="str">
        <f>VLOOKUP(C984,MasterSheet!G:T,14,)</f>
        <v>BioLegend</v>
      </c>
      <c r="L984" s="6" t="str">
        <f>VLOOKUP(K984,Sheet1!A:C,3,)</f>
        <v>DOLLAR</v>
      </c>
      <c r="M984" s="6" t="str" cm="1">
        <f t="array" ref="M984">_xlfn.TEXTJOIN(", ", TRUE,
   _xlfn._xlws.FILTER(MasterSheet!O:O,
      (MasterSheet!B:B=A984) *
      (MasterSheet!D:D=B984) *
      (MasterSheet!G:G=C984) *
      (MasterSheet!J:J&gt;0)
   )
)</f>
        <v>ICGEB</v>
      </c>
      <c r="N984" s="6"/>
    </row>
    <row r="985" spans="1:14" x14ac:dyDescent="0.25">
      <c r="A985" s="6" t="str">
        <v xml:space="preserve">EED116824  </v>
      </c>
      <c r="B985" s="7">
        <v>45845</v>
      </c>
      <c r="C985" s="6">
        <v>740851</v>
      </c>
      <c r="D985" s="6">
        <f>_xlfn.XLOOKUP(C985,MasterSheet!G:G,MasterSheet!E:E)</f>
        <v>176.4</v>
      </c>
      <c r="E985" s="55">
        <f>SUMIFS(MasterSheet!I:I, MasterSheet!B:B, A985, MasterSheet!D:D, B985, MasterSheet!G:G, C985)</f>
        <v>1</v>
      </c>
      <c r="F985" s="55">
        <f t="shared" si="45"/>
        <v>176.4</v>
      </c>
      <c r="G985" s="62">
        <f>SUMIFS(MasterSheet!J:J, MasterSheet!B:B, A985, MasterSheet!D:D, B985, MasterSheet!G:G, C985)</f>
        <v>1</v>
      </c>
      <c r="H985" s="62">
        <f t="shared" si="46"/>
        <v>176.4</v>
      </c>
      <c r="I985" s="64">
        <f>SUMIFS(MasterSheet!K:K, MasterSheet!B:B, A985, MasterSheet!D:D, B985, MasterSheet!G:G, C985)</f>
        <v>0</v>
      </c>
      <c r="J985" s="64">
        <f t="shared" si="47"/>
        <v>0</v>
      </c>
      <c r="K985" s="6" t="str">
        <f>VLOOKUP(C985,MasterSheet!G:T,14,)</f>
        <v>BioLegend</v>
      </c>
      <c r="L985" s="6" t="str">
        <f>VLOOKUP(K985,Sheet1!A:C,3,)</f>
        <v>DOLLAR</v>
      </c>
      <c r="M985" s="6" t="str" cm="1">
        <f t="array" ref="M985">_xlfn.TEXTJOIN(", ", TRUE,
   _xlfn._xlws.FILTER(MasterSheet!O:O,
      (MasterSheet!B:B=A985) *
      (MasterSheet!D:D=B985) *
      (MasterSheet!G:G=C985) *
      (MasterSheet!J:J&gt;0)
   )
)</f>
        <v>ICGEB</v>
      </c>
      <c r="N985" s="6"/>
    </row>
    <row r="986" spans="1:14" x14ac:dyDescent="0.25">
      <c r="A986" s="6" t="str">
        <v xml:space="preserve">EED116824  </v>
      </c>
      <c r="B986" s="7">
        <v>45845</v>
      </c>
      <c r="C986" s="6">
        <v>740852</v>
      </c>
      <c r="D986" s="6">
        <f>_xlfn.XLOOKUP(C986,MasterSheet!G:G,MasterSheet!E:E)</f>
        <v>35.4</v>
      </c>
      <c r="E986" s="55">
        <f>SUMIFS(MasterSheet!I:I, MasterSheet!B:B, A986, MasterSheet!D:D, B986, MasterSheet!G:G, C986)</f>
        <v>1</v>
      </c>
      <c r="F986" s="55">
        <f t="shared" si="45"/>
        <v>35.4</v>
      </c>
      <c r="G986" s="62">
        <f>SUMIFS(MasterSheet!J:J, MasterSheet!B:B, A986, MasterSheet!D:D, B986, MasterSheet!G:G, C986)</f>
        <v>1</v>
      </c>
      <c r="H986" s="62">
        <f t="shared" si="46"/>
        <v>35.4</v>
      </c>
      <c r="I986" s="64">
        <f>SUMIFS(MasterSheet!K:K, MasterSheet!B:B, A986, MasterSheet!D:D, B986, MasterSheet!G:G, C986)</f>
        <v>0</v>
      </c>
      <c r="J986" s="64">
        <f t="shared" si="47"/>
        <v>0</v>
      </c>
      <c r="K986" s="6" t="str">
        <f>VLOOKUP(C986,MasterSheet!G:T,14,)</f>
        <v>BioLegend</v>
      </c>
      <c r="L986" s="6" t="str">
        <f>VLOOKUP(K986,Sheet1!A:C,3,)</f>
        <v>DOLLAR</v>
      </c>
      <c r="M986" s="6" t="str" cm="1">
        <f t="array" ref="M986">_xlfn.TEXTJOIN(", ", TRUE,
   _xlfn._xlws.FILTER(MasterSheet!O:O,
      (MasterSheet!B:B=A986) *
      (MasterSheet!D:D=B986) *
      (MasterSheet!G:G=C986) *
      (MasterSheet!J:J&gt;0)
   )
)</f>
        <v>ICGEB</v>
      </c>
      <c r="N986" s="6"/>
    </row>
    <row r="987" spans="1:14" x14ac:dyDescent="0.25">
      <c r="A987" s="6" t="str">
        <v xml:space="preserve">EED116824  </v>
      </c>
      <c r="B987" s="7">
        <v>45845</v>
      </c>
      <c r="C987" s="6">
        <v>740854</v>
      </c>
      <c r="D987" s="6">
        <f>_xlfn.XLOOKUP(C987,MasterSheet!G:G,MasterSheet!E:E)</f>
        <v>70.8</v>
      </c>
      <c r="E987" s="55">
        <f>SUMIFS(MasterSheet!I:I, MasterSheet!B:B, A987, MasterSheet!D:D, B987, MasterSheet!G:G, C987)</f>
        <v>1</v>
      </c>
      <c r="F987" s="55">
        <f t="shared" si="45"/>
        <v>70.8</v>
      </c>
      <c r="G987" s="62">
        <f>SUMIFS(MasterSheet!J:J, MasterSheet!B:B, A987, MasterSheet!D:D, B987, MasterSheet!G:G, C987)</f>
        <v>1</v>
      </c>
      <c r="H987" s="62">
        <f t="shared" si="46"/>
        <v>70.8</v>
      </c>
      <c r="I987" s="64">
        <f>SUMIFS(MasterSheet!K:K, MasterSheet!B:B, A987, MasterSheet!D:D, B987, MasterSheet!G:G, C987)</f>
        <v>0</v>
      </c>
      <c r="J987" s="64">
        <f t="shared" si="47"/>
        <v>0</v>
      </c>
      <c r="K987" s="6" t="str">
        <f>VLOOKUP(C987,MasterSheet!G:T,14,)</f>
        <v>BioLegend</v>
      </c>
      <c r="L987" s="6" t="str">
        <f>VLOOKUP(K987,Sheet1!A:C,3,)</f>
        <v>DOLLAR</v>
      </c>
      <c r="M987" s="6" t="str" cm="1">
        <f t="array" ref="M987">_xlfn.TEXTJOIN(", ", TRUE,
   _xlfn._xlws.FILTER(MasterSheet!O:O,
      (MasterSheet!B:B=A987) *
      (MasterSheet!D:D=B987) *
      (MasterSheet!G:G=C987) *
      (MasterSheet!J:J&gt;0)
   )
)</f>
        <v>ICGEB</v>
      </c>
      <c r="N987" s="6"/>
    </row>
    <row r="988" spans="1:14" x14ac:dyDescent="0.25">
      <c r="A988" s="6" t="str">
        <v xml:space="preserve">EED116824  </v>
      </c>
      <c r="B988" s="7">
        <v>45845</v>
      </c>
      <c r="C988" s="6">
        <v>740856</v>
      </c>
      <c r="D988" s="6">
        <f>_xlfn.XLOOKUP(C988,MasterSheet!G:G,MasterSheet!E:E)</f>
        <v>70.8</v>
      </c>
      <c r="E988" s="55">
        <f>SUMIFS(MasterSheet!I:I, MasterSheet!B:B, A988, MasterSheet!D:D, B988, MasterSheet!G:G, C988)</f>
        <v>1</v>
      </c>
      <c r="F988" s="55">
        <f t="shared" si="45"/>
        <v>70.8</v>
      </c>
      <c r="G988" s="62">
        <f>SUMIFS(MasterSheet!J:J, MasterSheet!B:B, A988, MasterSheet!D:D, B988, MasterSheet!G:G, C988)</f>
        <v>1</v>
      </c>
      <c r="H988" s="62">
        <f t="shared" si="46"/>
        <v>70.8</v>
      </c>
      <c r="I988" s="64">
        <f>SUMIFS(MasterSheet!K:K, MasterSheet!B:B, A988, MasterSheet!D:D, B988, MasterSheet!G:G, C988)</f>
        <v>0</v>
      </c>
      <c r="J988" s="64">
        <f t="shared" si="47"/>
        <v>0</v>
      </c>
      <c r="K988" s="6" t="str">
        <f>VLOOKUP(C988,MasterSheet!G:T,14,)</f>
        <v>BioLegend</v>
      </c>
      <c r="L988" s="6" t="str">
        <f>VLOOKUP(K988,Sheet1!A:C,3,)</f>
        <v>DOLLAR</v>
      </c>
      <c r="M988" s="6" t="str" cm="1">
        <f t="array" ref="M988">_xlfn.TEXTJOIN(", ", TRUE,
   _xlfn._xlws.FILTER(MasterSheet!O:O,
      (MasterSheet!B:B=A988) *
      (MasterSheet!D:D=B988) *
      (MasterSheet!G:G=C988) *
      (MasterSheet!J:J&gt;0)
   )
)</f>
        <v>ICGEB</v>
      </c>
      <c r="N988" s="6"/>
    </row>
    <row r="989" spans="1:14" x14ac:dyDescent="0.25">
      <c r="A989" s="6" t="str">
        <v xml:space="preserve">EED116824  </v>
      </c>
      <c r="B989" s="7">
        <v>45845</v>
      </c>
      <c r="C989" s="6">
        <v>740858</v>
      </c>
      <c r="D989" s="6">
        <f>_xlfn.XLOOKUP(C989,MasterSheet!G:G,MasterSheet!E:E)</f>
        <v>70.8</v>
      </c>
      <c r="E989" s="55">
        <f>SUMIFS(MasterSheet!I:I, MasterSheet!B:B, A989, MasterSheet!D:D, B989, MasterSheet!G:G, C989)</f>
        <v>1</v>
      </c>
      <c r="F989" s="55">
        <f t="shared" si="45"/>
        <v>70.8</v>
      </c>
      <c r="G989" s="62">
        <f>SUMIFS(MasterSheet!J:J, MasterSheet!B:B, A989, MasterSheet!D:D, B989, MasterSheet!G:G, C989)</f>
        <v>1</v>
      </c>
      <c r="H989" s="62">
        <f t="shared" si="46"/>
        <v>70.8</v>
      </c>
      <c r="I989" s="64">
        <f>SUMIFS(MasterSheet!K:K, MasterSheet!B:B, A989, MasterSheet!D:D, B989, MasterSheet!G:G, C989)</f>
        <v>0</v>
      </c>
      <c r="J989" s="64">
        <f t="shared" si="47"/>
        <v>0</v>
      </c>
      <c r="K989" s="6" t="str">
        <f>VLOOKUP(C989,MasterSheet!G:T,14,)</f>
        <v>BioLegend</v>
      </c>
      <c r="L989" s="6" t="str">
        <f>VLOOKUP(K989,Sheet1!A:C,3,)</f>
        <v>DOLLAR</v>
      </c>
      <c r="M989" s="6" t="str" cm="1">
        <f t="array" ref="M989">_xlfn.TEXTJOIN(", ", TRUE,
   _xlfn._xlws.FILTER(MasterSheet!O:O,
      (MasterSheet!B:B=A989) *
      (MasterSheet!D:D=B989) *
      (MasterSheet!G:G=C989) *
      (MasterSheet!J:J&gt;0)
   )
)</f>
        <v>ICGEB</v>
      </c>
      <c r="N989" s="6"/>
    </row>
    <row r="990" spans="1:14" x14ac:dyDescent="0.25">
      <c r="A990" s="6" t="str">
        <v xml:space="preserve">EED116824  </v>
      </c>
      <c r="B990" s="7">
        <v>45845</v>
      </c>
      <c r="C990" s="6">
        <v>740860</v>
      </c>
      <c r="D990" s="6">
        <f>_xlfn.XLOOKUP(C990,MasterSheet!G:G,MasterSheet!E:E)</f>
        <v>70.8</v>
      </c>
      <c r="E990" s="55">
        <f>SUMIFS(MasterSheet!I:I, MasterSheet!B:B, A990, MasterSheet!D:D, B990, MasterSheet!G:G, C990)</f>
        <v>1</v>
      </c>
      <c r="F990" s="55">
        <f t="shared" si="45"/>
        <v>70.8</v>
      </c>
      <c r="G990" s="62">
        <f>SUMIFS(MasterSheet!J:J, MasterSheet!B:B, A990, MasterSheet!D:D, B990, MasterSheet!G:G, C990)</f>
        <v>1</v>
      </c>
      <c r="H990" s="62">
        <f t="shared" si="46"/>
        <v>70.8</v>
      </c>
      <c r="I990" s="64">
        <f>SUMIFS(MasterSheet!K:K, MasterSheet!B:B, A990, MasterSheet!D:D, B990, MasterSheet!G:G, C990)</f>
        <v>0</v>
      </c>
      <c r="J990" s="64">
        <f t="shared" si="47"/>
        <v>0</v>
      </c>
      <c r="K990" s="6" t="str">
        <f>VLOOKUP(C990,MasterSheet!G:T,14,)</f>
        <v>BioLegend</v>
      </c>
      <c r="L990" s="6" t="str">
        <f>VLOOKUP(K990,Sheet1!A:C,3,)</f>
        <v>DOLLAR</v>
      </c>
      <c r="M990" s="6" t="str" cm="1">
        <f t="array" ref="M990">_xlfn.TEXTJOIN(", ", TRUE,
   _xlfn._xlws.FILTER(MasterSheet!O:O,
      (MasterSheet!B:B=A990) *
      (MasterSheet!D:D=B990) *
      (MasterSheet!G:G=C990) *
      (MasterSheet!J:J&gt;0)
   )
)</f>
        <v>ICGEB</v>
      </c>
      <c r="N990" s="6"/>
    </row>
    <row r="991" spans="1:14" x14ac:dyDescent="0.25">
      <c r="A991" s="6" t="str">
        <v xml:space="preserve">EED116824  </v>
      </c>
      <c r="B991" s="7">
        <v>45845</v>
      </c>
      <c r="C991" s="6">
        <v>740861</v>
      </c>
      <c r="D991" s="6">
        <f>_xlfn.XLOOKUP(C991,MasterSheet!G:G,MasterSheet!E:E)</f>
        <v>70.8</v>
      </c>
      <c r="E991" s="55">
        <f>SUMIFS(MasterSheet!I:I, MasterSheet!B:B, A991, MasterSheet!D:D, B991, MasterSheet!G:G, C991)</f>
        <v>1</v>
      </c>
      <c r="F991" s="55">
        <f t="shared" si="45"/>
        <v>70.8</v>
      </c>
      <c r="G991" s="62">
        <f>SUMIFS(MasterSheet!J:J, MasterSheet!B:B, A991, MasterSheet!D:D, B991, MasterSheet!G:G, C991)</f>
        <v>1</v>
      </c>
      <c r="H991" s="62">
        <f t="shared" si="46"/>
        <v>70.8</v>
      </c>
      <c r="I991" s="64">
        <f>SUMIFS(MasterSheet!K:K, MasterSheet!B:B, A991, MasterSheet!D:D, B991, MasterSheet!G:G, C991)</f>
        <v>0</v>
      </c>
      <c r="J991" s="64">
        <f t="shared" si="47"/>
        <v>0</v>
      </c>
      <c r="K991" s="6" t="str">
        <f>VLOOKUP(C991,MasterSheet!G:T,14,)</f>
        <v>BioLegend</v>
      </c>
      <c r="L991" s="6" t="str">
        <f>VLOOKUP(K991,Sheet1!A:C,3,)</f>
        <v>DOLLAR</v>
      </c>
      <c r="M991" s="6" t="str" cm="1">
        <f t="array" ref="M991">_xlfn.TEXTJOIN(", ", TRUE,
   _xlfn._xlws.FILTER(MasterSheet!O:O,
      (MasterSheet!B:B=A991) *
      (MasterSheet!D:D=B991) *
      (MasterSheet!G:G=C991) *
      (MasterSheet!J:J&gt;0)
   )
)</f>
        <v>ICGEB</v>
      </c>
      <c r="N991" s="6"/>
    </row>
    <row r="992" spans="1:14" x14ac:dyDescent="0.25">
      <c r="A992" s="6" t="str">
        <v xml:space="preserve">EED116824  </v>
      </c>
      <c r="B992" s="7">
        <v>45845</v>
      </c>
      <c r="C992" s="6">
        <v>740865</v>
      </c>
      <c r="D992" s="6">
        <f>_xlfn.XLOOKUP(C992,MasterSheet!G:G,MasterSheet!E:E)</f>
        <v>70.8</v>
      </c>
      <c r="E992" s="55">
        <f>SUMIFS(MasterSheet!I:I, MasterSheet!B:B, A992, MasterSheet!D:D, B992, MasterSheet!G:G, C992)</f>
        <v>1</v>
      </c>
      <c r="F992" s="55">
        <f t="shared" si="45"/>
        <v>70.8</v>
      </c>
      <c r="G992" s="62">
        <f>SUMIFS(MasterSheet!J:J, MasterSheet!B:B, A992, MasterSheet!D:D, B992, MasterSheet!G:G, C992)</f>
        <v>1</v>
      </c>
      <c r="H992" s="62">
        <f t="shared" si="46"/>
        <v>70.8</v>
      </c>
      <c r="I992" s="64">
        <f>SUMIFS(MasterSheet!K:K, MasterSheet!B:B, A992, MasterSheet!D:D, B992, MasterSheet!G:G, C992)</f>
        <v>0</v>
      </c>
      <c r="J992" s="64">
        <f t="shared" si="47"/>
        <v>0</v>
      </c>
      <c r="K992" s="6" t="str">
        <f>VLOOKUP(C992,MasterSheet!G:T,14,)</f>
        <v>BioLegend</v>
      </c>
      <c r="L992" s="6" t="str">
        <f>VLOOKUP(K992,Sheet1!A:C,3,)</f>
        <v>DOLLAR</v>
      </c>
      <c r="M992" s="6" t="str" cm="1">
        <f t="array" ref="M992">_xlfn.TEXTJOIN(", ", TRUE,
   _xlfn._xlws.FILTER(MasterSheet!O:O,
      (MasterSheet!B:B=A992) *
      (MasterSheet!D:D=B992) *
      (MasterSheet!G:G=C992) *
      (MasterSheet!J:J&gt;0)
   )
)</f>
        <v>ICGEB</v>
      </c>
      <c r="N992" s="6"/>
    </row>
    <row r="993" spans="1:14" x14ac:dyDescent="0.25">
      <c r="A993" s="6" t="str">
        <v xml:space="preserve">EED116824  </v>
      </c>
      <c r="B993" s="7">
        <v>45845</v>
      </c>
      <c r="C993" s="6">
        <v>740929</v>
      </c>
      <c r="D993" s="6">
        <f>_xlfn.XLOOKUP(C993,MasterSheet!G:G,MasterSheet!E:E)</f>
        <v>1056.6000000000001</v>
      </c>
      <c r="E993" s="55">
        <f>SUMIFS(MasterSheet!I:I, MasterSheet!B:B, A993, MasterSheet!D:D, B993, MasterSheet!G:G, C993)</f>
        <v>6</v>
      </c>
      <c r="F993" s="55">
        <f t="shared" si="45"/>
        <v>6339.6</v>
      </c>
      <c r="G993" s="62">
        <f>SUMIFS(MasterSheet!J:J, MasterSheet!B:B, A993, MasterSheet!D:D, B993, MasterSheet!G:G, C993)</f>
        <v>6</v>
      </c>
      <c r="H993" s="62">
        <f t="shared" si="46"/>
        <v>6339.6</v>
      </c>
      <c r="I993" s="64">
        <f>SUMIFS(MasterSheet!K:K, MasterSheet!B:B, A993, MasterSheet!D:D, B993, MasterSheet!G:G, C993)</f>
        <v>0</v>
      </c>
      <c r="J993" s="64">
        <f t="shared" si="47"/>
        <v>0</v>
      </c>
      <c r="K993" s="6" t="str">
        <f>VLOOKUP(C993,MasterSheet!G:T,14,)</f>
        <v>BioLegend</v>
      </c>
      <c r="L993" s="6" t="str">
        <f>VLOOKUP(K993,Sheet1!A:C,3,)</f>
        <v>DOLLAR</v>
      </c>
      <c r="M993" s="6" t="str" cm="1">
        <f t="array" ref="M993">_xlfn.TEXTJOIN(", ", TRUE,
   _xlfn._xlws.FILTER(MasterSheet!O:O,
      (MasterSheet!B:B=A993) *
      (MasterSheet!D:D=B993) *
      (MasterSheet!G:G=C993) *
      (MasterSheet!J:J&gt;0)
   )
)</f>
        <v>CRYON</v>
      </c>
      <c r="N993" s="6"/>
    </row>
    <row r="994" spans="1:14" x14ac:dyDescent="0.25">
      <c r="A994" s="6" t="str">
        <v xml:space="preserve">EED116824  </v>
      </c>
      <c r="B994" s="7">
        <v>45845</v>
      </c>
      <c r="C994" s="6">
        <v>741044</v>
      </c>
      <c r="D994" s="6">
        <f>_xlfn.XLOOKUP(C994,MasterSheet!G:G,MasterSheet!E:E)</f>
        <v>986.4</v>
      </c>
      <c r="E994" s="55">
        <f>SUMIFS(MasterSheet!I:I, MasterSheet!B:B, A994, MasterSheet!D:D, B994, MasterSheet!G:G, C994)</f>
        <v>1</v>
      </c>
      <c r="F994" s="55">
        <f t="shared" si="45"/>
        <v>986.4</v>
      </c>
      <c r="G994" s="62">
        <f>SUMIFS(MasterSheet!J:J, MasterSheet!B:B, A994, MasterSheet!D:D, B994, MasterSheet!G:G, C994)</f>
        <v>0</v>
      </c>
      <c r="H994" s="62">
        <f t="shared" si="46"/>
        <v>0</v>
      </c>
      <c r="I994" s="64">
        <f>SUMIFS(MasterSheet!K:K, MasterSheet!B:B, A994, MasterSheet!D:D, B994, MasterSheet!G:G, C994)</f>
        <v>1</v>
      </c>
      <c r="J994" s="64">
        <f t="shared" si="47"/>
        <v>986.4</v>
      </c>
      <c r="K994" s="6" t="str">
        <f>VLOOKUP(C994,MasterSheet!G:T,14,)</f>
        <v>BioLegend</v>
      </c>
      <c r="L994" s="6" t="str">
        <f>VLOOKUP(K994,Sheet1!A:C,3,)</f>
        <v>DOLLAR</v>
      </c>
      <c r="M994" s="6" t="e" cm="1" vm="1">
        <f t="array" ref="M994">_xlfn.TEXTJOIN(", ", TRUE,
   _xlfn._xlws.FILTER(MasterSheet!O:O,
      (MasterSheet!B:B=A994) *
      (MasterSheet!D:D=B994) *
      (MasterSheet!G:G=C994) *
      (MasterSheet!J:J&gt;0)
   )
)</f>
        <v>#VALUE!</v>
      </c>
      <c r="N994" s="6"/>
    </row>
    <row r="995" spans="1:14" x14ac:dyDescent="0.25">
      <c r="A995" s="6" t="str">
        <v xml:space="preserve">EED116824  </v>
      </c>
      <c r="B995" s="7">
        <v>45845</v>
      </c>
      <c r="C995" s="6">
        <v>741271</v>
      </c>
      <c r="D995" s="6">
        <f>_xlfn.XLOOKUP(C995,MasterSheet!G:G,MasterSheet!E:E)</f>
        <v>534.30000000000007</v>
      </c>
      <c r="E995" s="55">
        <f>SUMIFS(MasterSheet!I:I, MasterSheet!B:B, A995, MasterSheet!D:D, B995, MasterSheet!G:G, C995)</f>
        <v>6</v>
      </c>
      <c r="F995" s="55">
        <f t="shared" si="45"/>
        <v>3205.8</v>
      </c>
      <c r="G995" s="62">
        <f>SUMIFS(MasterSheet!J:J, MasterSheet!B:B, A995, MasterSheet!D:D, B995, MasterSheet!G:G, C995)</f>
        <v>6</v>
      </c>
      <c r="H995" s="62">
        <f t="shared" si="46"/>
        <v>3205.8</v>
      </c>
      <c r="I995" s="64">
        <f>SUMIFS(MasterSheet!K:K, MasterSheet!B:B, A995, MasterSheet!D:D, B995, MasterSheet!G:G, C995)</f>
        <v>0</v>
      </c>
      <c r="J995" s="64">
        <f t="shared" si="47"/>
        <v>0</v>
      </c>
      <c r="K995" s="6" t="str">
        <f>VLOOKUP(C995,MasterSheet!G:T,14,)</f>
        <v>BioLegend</v>
      </c>
      <c r="L995" s="6" t="str">
        <f>VLOOKUP(K995,Sheet1!A:C,3,)</f>
        <v>DOLLAR</v>
      </c>
      <c r="M995" s="6" t="str" cm="1">
        <f t="array" ref="M995">_xlfn.TEXTJOIN(", ", TRUE,
   _xlfn._xlws.FILTER(MasterSheet!O:O,
      (MasterSheet!B:B=A995) *
      (MasterSheet!D:D=B995) *
      (MasterSheet!G:G=C995) *
      (MasterSheet!J:J&gt;0)
   )
)</f>
        <v>CRYON</v>
      </c>
      <c r="N995" s="6"/>
    </row>
    <row r="996" spans="1:14" x14ac:dyDescent="0.25">
      <c r="A996" s="6" t="str">
        <v xml:space="preserve">EED116824  </v>
      </c>
      <c r="B996" s="7">
        <v>45845</v>
      </c>
      <c r="C996" s="6">
        <v>741446</v>
      </c>
      <c r="D996" s="6">
        <f>_xlfn.XLOOKUP(C996,MasterSheet!G:G,MasterSheet!E:E)</f>
        <v>70.8</v>
      </c>
      <c r="E996" s="55">
        <f>SUMIFS(MasterSheet!I:I, MasterSheet!B:B, A996, MasterSheet!D:D, B996, MasterSheet!G:G, C996)</f>
        <v>1</v>
      </c>
      <c r="F996" s="55">
        <f t="shared" si="45"/>
        <v>70.8</v>
      </c>
      <c r="G996" s="62">
        <f>SUMIFS(MasterSheet!J:J, MasterSheet!B:B, A996, MasterSheet!D:D, B996, MasterSheet!G:G, C996)</f>
        <v>1</v>
      </c>
      <c r="H996" s="62">
        <f t="shared" si="46"/>
        <v>70.8</v>
      </c>
      <c r="I996" s="64">
        <f>SUMIFS(MasterSheet!K:K, MasterSheet!B:B, A996, MasterSheet!D:D, B996, MasterSheet!G:G, C996)</f>
        <v>0</v>
      </c>
      <c r="J996" s="64">
        <f t="shared" si="47"/>
        <v>0</v>
      </c>
      <c r="K996" s="6" t="str">
        <f>VLOOKUP(C996,MasterSheet!G:T,14,)</f>
        <v>BioLegend</v>
      </c>
      <c r="L996" s="6" t="str">
        <f>VLOOKUP(K996,Sheet1!A:C,3,)</f>
        <v>DOLLAR</v>
      </c>
      <c r="M996" s="6" t="str" cm="1">
        <f t="array" ref="M996">_xlfn.TEXTJOIN(", ", TRUE,
   _xlfn._xlws.FILTER(MasterSheet!O:O,
      (MasterSheet!B:B=A996) *
      (MasterSheet!D:D=B996) *
      (MasterSheet!G:G=C996) *
      (MasterSheet!J:J&gt;0)
   )
)</f>
        <v>ICGEB</v>
      </c>
      <c r="N996" s="6"/>
    </row>
    <row r="997" spans="1:14" x14ac:dyDescent="0.25">
      <c r="A997" s="6" t="str">
        <v xml:space="preserve">EED116824  </v>
      </c>
      <c r="B997" s="7">
        <v>45845</v>
      </c>
      <c r="C997" s="6">
        <v>764202</v>
      </c>
      <c r="D997" s="6">
        <f>_xlfn.XLOOKUP(C997,MasterSheet!G:G,MasterSheet!E:E)</f>
        <v>133.80000000000001</v>
      </c>
      <c r="E997" s="55">
        <f>SUMIFS(MasterSheet!I:I, MasterSheet!B:B, A997, MasterSheet!D:D, B997, MasterSheet!G:G, C997)</f>
        <v>1</v>
      </c>
      <c r="F997" s="55">
        <f t="shared" si="45"/>
        <v>133.80000000000001</v>
      </c>
      <c r="G997" s="62">
        <f>SUMIFS(MasterSheet!J:J, MasterSheet!B:B, A997, MasterSheet!D:D, B997, MasterSheet!G:G, C997)</f>
        <v>1</v>
      </c>
      <c r="H997" s="62">
        <f t="shared" si="46"/>
        <v>133.80000000000001</v>
      </c>
      <c r="I997" s="64">
        <f>SUMIFS(MasterSheet!K:K, MasterSheet!B:B, A997, MasterSheet!D:D, B997, MasterSheet!G:G, C997)</f>
        <v>0</v>
      </c>
      <c r="J997" s="64">
        <f t="shared" si="47"/>
        <v>0</v>
      </c>
      <c r="K997" s="6" t="str">
        <f>VLOOKUP(C997,MasterSheet!G:T,14,)</f>
        <v>BioLegend</v>
      </c>
      <c r="L997" s="6" t="str">
        <f>VLOOKUP(K997,Sheet1!A:C,3,)</f>
        <v>DOLLAR</v>
      </c>
      <c r="M997" s="6" t="str" cm="1">
        <f t="array" ref="M997">_xlfn.TEXTJOIN(", ", TRUE,
   _xlfn._xlws.FILTER(MasterSheet!O:O,
      (MasterSheet!B:B=A997) *
      (MasterSheet!D:D=B997) *
      (MasterSheet!G:G=C997) *
      (MasterSheet!J:J&gt;0)
   )
)</f>
        <v>ABHI BIO</v>
      </c>
      <c r="N997" s="6"/>
    </row>
    <row r="998" spans="1:14" x14ac:dyDescent="0.25">
      <c r="A998" s="6" t="str">
        <v xml:space="preserve">EED116824  </v>
      </c>
      <c r="B998" s="7">
        <v>45845</v>
      </c>
      <c r="C998" s="6">
        <v>781804</v>
      </c>
      <c r="D998" s="6">
        <f>_xlfn.XLOOKUP(C998,MasterSheet!G:G,MasterSheet!E:E)</f>
        <v>264</v>
      </c>
      <c r="E998" s="55">
        <f>SUMIFS(MasterSheet!I:I, MasterSheet!B:B, A998, MasterSheet!D:D, B998, MasterSheet!G:G, C998)</f>
        <v>1</v>
      </c>
      <c r="F998" s="55">
        <f t="shared" si="45"/>
        <v>264</v>
      </c>
      <c r="G998" s="62">
        <f>SUMIFS(MasterSheet!J:J, MasterSheet!B:B, A998, MasterSheet!D:D, B998, MasterSheet!G:G, C998)</f>
        <v>1</v>
      </c>
      <c r="H998" s="62">
        <f t="shared" si="46"/>
        <v>264</v>
      </c>
      <c r="I998" s="64">
        <f>SUMIFS(MasterSheet!K:K, MasterSheet!B:B, A998, MasterSheet!D:D, B998, MasterSheet!G:G, C998)</f>
        <v>0</v>
      </c>
      <c r="J998" s="64">
        <f t="shared" si="47"/>
        <v>0</v>
      </c>
      <c r="K998" s="6" t="str">
        <f>VLOOKUP(C998,MasterSheet!G:T,14,)</f>
        <v>BioLegend</v>
      </c>
      <c r="L998" s="6" t="str">
        <f>VLOOKUP(K998,Sheet1!A:C,3,)</f>
        <v>DOLLAR</v>
      </c>
      <c r="M998" s="6" t="str" cm="1">
        <f t="array" ref="M998">_xlfn.TEXTJOIN(", ", TRUE,
   _xlfn._xlws.FILTER(MasterSheet!O:O,
      (MasterSheet!B:B=A998) *
      (MasterSheet!D:D=B998) *
      (MasterSheet!G:G=C998) *
      (MasterSheet!J:J&gt;0)
   )
)</f>
        <v>BIO SOLUTION</v>
      </c>
      <c r="N998" s="6"/>
    </row>
    <row r="999" spans="1:14" x14ac:dyDescent="0.25">
      <c r="A999" s="6" t="str">
        <v xml:space="preserve">EED116885  </v>
      </c>
      <c r="B999" s="7">
        <v>45845</v>
      </c>
      <c r="C999" s="6">
        <v>100339</v>
      </c>
      <c r="D999" s="6">
        <f>_xlfn.XLOOKUP(C999,MasterSheet!G:G,MasterSheet!E:E)</f>
        <v>37.799999999999997</v>
      </c>
      <c r="E999" s="55">
        <f>SUMIFS(MasterSheet!I:I, MasterSheet!B:B, A999, MasterSheet!D:D, B999, MasterSheet!G:G, C999)</f>
        <v>1</v>
      </c>
      <c r="F999" s="55">
        <f t="shared" si="45"/>
        <v>37.799999999999997</v>
      </c>
      <c r="G999" s="62">
        <f>SUMIFS(MasterSheet!J:J, MasterSheet!B:B, A999, MasterSheet!D:D, B999, MasterSheet!G:G, C999)</f>
        <v>1</v>
      </c>
      <c r="H999" s="62">
        <f t="shared" si="46"/>
        <v>37.799999999999997</v>
      </c>
      <c r="I999" s="64">
        <f>SUMIFS(MasterSheet!K:K, MasterSheet!B:B, A999, MasterSheet!D:D, B999, MasterSheet!G:G, C999)</f>
        <v>0</v>
      </c>
      <c r="J999" s="64">
        <f t="shared" si="47"/>
        <v>0</v>
      </c>
      <c r="K999" s="6" t="str">
        <f>VLOOKUP(C999,MasterSheet!G:T,14,)</f>
        <v>BioLegend</v>
      </c>
      <c r="L999" s="6" t="str">
        <f>VLOOKUP(K999,Sheet1!A:C,3,)</f>
        <v>DOLLAR</v>
      </c>
      <c r="M999" s="6" t="str" cm="1">
        <f t="array" ref="M999">_xlfn.TEXTJOIN(", ", TRUE,
   _xlfn._xlws.FILTER(MasterSheet!O:O,
      (MasterSheet!B:B=A999) *
      (MasterSheet!D:D=B999) *
      (MasterSheet!G:G=C999) *
      (MasterSheet!J:J&gt;0)
   )
)</f>
        <v>SNU</v>
      </c>
      <c r="N999" s="6"/>
    </row>
    <row r="1000" spans="1:14" x14ac:dyDescent="0.25">
      <c r="A1000" s="6" t="str">
        <v xml:space="preserve">EED116885  </v>
      </c>
      <c r="B1000" s="7">
        <v>45845</v>
      </c>
      <c r="C1000" s="6">
        <v>101227</v>
      </c>
      <c r="D1000" s="6">
        <f>_xlfn.XLOOKUP(C1000,MasterSheet!G:G,MasterSheet!E:E)</f>
        <v>54</v>
      </c>
      <c r="E1000" s="55">
        <f>SUMIFS(MasterSheet!I:I, MasterSheet!B:B, A1000, MasterSheet!D:D, B1000, MasterSheet!G:G, C1000)</f>
        <v>1</v>
      </c>
      <c r="F1000" s="55">
        <f t="shared" si="45"/>
        <v>54</v>
      </c>
      <c r="G1000" s="62">
        <f>SUMIFS(MasterSheet!J:J, MasterSheet!B:B, A1000, MasterSheet!D:D, B1000, MasterSheet!G:G, C1000)</f>
        <v>1</v>
      </c>
      <c r="H1000" s="62">
        <f t="shared" si="46"/>
        <v>54</v>
      </c>
      <c r="I1000" s="64">
        <f>SUMIFS(MasterSheet!K:K, MasterSheet!B:B, A1000, MasterSheet!D:D, B1000, MasterSheet!G:G, C1000)</f>
        <v>0</v>
      </c>
      <c r="J1000" s="64">
        <f t="shared" si="47"/>
        <v>0</v>
      </c>
      <c r="K1000" s="6" t="str">
        <f>VLOOKUP(C1000,MasterSheet!G:T,14,)</f>
        <v>BioLegend</v>
      </c>
      <c r="L1000" s="6" t="str">
        <f>VLOOKUP(K1000,Sheet1!A:C,3,)</f>
        <v>DOLLAR</v>
      </c>
      <c r="M1000" s="6" t="str" cm="1">
        <f t="array" ref="M1000">_xlfn.TEXTJOIN(", ", TRUE,
   _xlfn._xlws.FILTER(MasterSheet!O:O,
      (MasterSheet!B:B=A1000) *
      (MasterSheet!D:D=B1000) *
      (MasterSheet!G:G=C1000) *
      (MasterSheet!J:J&gt;0)
   )
)</f>
        <v>IIT-DELHI</v>
      </c>
      <c r="N1000" s="6"/>
    </row>
    <row r="1001" spans="1:14" x14ac:dyDescent="0.25">
      <c r="A1001" s="6" t="str">
        <v xml:space="preserve">EED116885  </v>
      </c>
      <c r="B1001" s="7">
        <v>45845</v>
      </c>
      <c r="C1001" s="6">
        <v>102115</v>
      </c>
      <c r="D1001" s="6">
        <f>_xlfn.XLOOKUP(C1001,MasterSheet!G:G,MasterSheet!E:E)</f>
        <v>66</v>
      </c>
      <c r="E1001" s="55">
        <f>SUMIFS(MasterSheet!I:I, MasterSheet!B:B, A1001, MasterSheet!D:D, B1001, MasterSheet!G:G, C1001)</f>
        <v>1</v>
      </c>
      <c r="F1001" s="55">
        <f t="shared" si="45"/>
        <v>66</v>
      </c>
      <c r="G1001" s="62">
        <f>SUMIFS(MasterSheet!J:J, MasterSheet!B:B, A1001, MasterSheet!D:D, B1001, MasterSheet!G:G, C1001)</f>
        <v>1</v>
      </c>
      <c r="H1001" s="62">
        <f t="shared" si="46"/>
        <v>66</v>
      </c>
      <c r="I1001" s="64">
        <f>SUMIFS(MasterSheet!K:K, MasterSheet!B:B, A1001, MasterSheet!D:D, B1001, MasterSheet!G:G, C1001)</f>
        <v>0</v>
      </c>
      <c r="J1001" s="64">
        <f t="shared" si="47"/>
        <v>0</v>
      </c>
      <c r="K1001" s="6" t="str">
        <f>VLOOKUP(C1001,MasterSheet!G:T,14,)</f>
        <v>BioLegend</v>
      </c>
      <c r="L1001" s="6" t="str">
        <f>VLOOKUP(K1001,Sheet1!A:C,3,)</f>
        <v>DOLLAR</v>
      </c>
      <c r="M1001" s="6" t="str" cm="1">
        <f t="array" ref="M1001">_xlfn.TEXTJOIN(", ", TRUE,
   _xlfn._xlws.FILTER(MasterSheet!O:O,
      (MasterSheet!B:B=A1001) *
      (MasterSheet!D:D=B1001) *
      (MasterSheet!G:G=C1001) *
      (MasterSheet!J:J&gt;0)
   )
)</f>
        <v>SNU</v>
      </c>
      <c r="N1001" s="6"/>
    </row>
    <row r="1002" spans="1:14" x14ac:dyDescent="0.25">
      <c r="A1002" s="6" t="str">
        <v xml:space="preserve">EED116885  </v>
      </c>
      <c r="B1002" s="7">
        <v>45845</v>
      </c>
      <c r="C1002" s="6">
        <v>103144</v>
      </c>
      <c r="D1002" s="6">
        <f>_xlfn.XLOOKUP(C1002,MasterSheet!G:G,MasterSheet!E:E)</f>
        <v>151.80000000000001</v>
      </c>
      <c r="E1002" s="55">
        <f>SUMIFS(MasterSheet!I:I, MasterSheet!B:B, A1002, MasterSheet!D:D, B1002, MasterSheet!G:G, C1002)</f>
        <v>1</v>
      </c>
      <c r="F1002" s="55">
        <f t="shared" si="45"/>
        <v>151.80000000000001</v>
      </c>
      <c r="G1002" s="62">
        <f>SUMIFS(MasterSheet!J:J, MasterSheet!B:B, A1002, MasterSheet!D:D, B1002, MasterSheet!G:G, C1002)</f>
        <v>1</v>
      </c>
      <c r="H1002" s="62">
        <f t="shared" si="46"/>
        <v>151.80000000000001</v>
      </c>
      <c r="I1002" s="64">
        <f>SUMIFS(MasterSheet!K:K, MasterSheet!B:B, A1002, MasterSheet!D:D, B1002, MasterSheet!G:G, C1002)</f>
        <v>0</v>
      </c>
      <c r="J1002" s="64">
        <f t="shared" si="47"/>
        <v>0</v>
      </c>
      <c r="K1002" s="6" t="str">
        <f>VLOOKUP(C1002,MasterSheet!G:T,14,)</f>
        <v>BioLegend</v>
      </c>
      <c r="L1002" s="6" t="str">
        <f>VLOOKUP(K1002,Sheet1!A:C,3,)</f>
        <v>DOLLAR</v>
      </c>
      <c r="M1002" s="6" t="str" cm="1">
        <f t="array" ref="M1002">_xlfn.TEXTJOIN(", ", TRUE,
   _xlfn._xlws.FILTER(MasterSheet!O:O,
      (MasterSheet!B:B=A1002) *
      (MasterSheet!D:D=B1002) *
      (MasterSheet!G:G=C1002) *
      (MasterSheet!J:J&gt;0)
   )
)</f>
        <v>SSC</v>
      </c>
      <c r="N1002" s="6"/>
    </row>
    <row r="1003" spans="1:14" x14ac:dyDescent="0.25">
      <c r="A1003" s="6" t="str">
        <v xml:space="preserve">EED116885  </v>
      </c>
      <c r="B1003" s="7">
        <v>45845</v>
      </c>
      <c r="C1003" s="6">
        <v>103206</v>
      </c>
      <c r="D1003" s="6">
        <f>_xlfn.XLOOKUP(C1003,MasterSheet!G:G,MasterSheet!E:E)</f>
        <v>63</v>
      </c>
      <c r="E1003" s="55">
        <f>SUMIFS(MasterSheet!I:I, MasterSheet!B:B, A1003, MasterSheet!D:D, B1003, MasterSheet!G:G, C1003)</f>
        <v>1</v>
      </c>
      <c r="F1003" s="55">
        <f t="shared" si="45"/>
        <v>63</v>
      </c>
      <c r="G1003" s="62">
        <f>SUMIFS(MasterSheet!J:J, MasterSheet!B:B, A1003, MasterSheet!D:D, B1003, MasterSheet!G:G, C1003)</f>
        <v>1</v>
      </c>
      <c r="H1003" s="62">
        <f t="shared" si="46"/>
        <v>63</v>
      </c>
      <c r="I1003" s="64">
        <f>SUMIFS(MasterSheet!K:K, MasterSheet!B:B, A1003, MasterSheet!D:D, B1003, MasterSheet!G:G, C1003)</f>
        <v>0</v>
      </c>
      <c r="J1003" s="64">
        <f t="shared" si="47"/>
        <v>0</v>
      </c>
      <c r="K1003" s="6" t="str">
        <f>VLOOKUP(C1003,MasterSheet!G:T,14,)</f>
        <v>BioLegend</v>
      </c>
      <c r="L1003" s="6" t="str">
        <f>VLOOKUP(K1003,Sheet1!A:C,3,)</f>
        <v>DOLLAR</v>
      </c>
      <c r="M1003" s="6" t="str" cm="1">
        <f t="array" ref="M1003">_xlfn.TEXTJOIN(", ", TRUE,
   _xlfn._xlws.FILTER(MasterSheet!O:O,
      (MasterSheet!B:B=A1003) *
      (MasterSheet!D:D=B1003) *
      (MasterSheet!G:G=C1003) *
      (MasterSheet!J:J&gt;0)
   )
)</f>
        <v>SSC</v>
      </c>
      <c r="N1003" s="6"/>
    </row>
    <row r="1004" spans="1:14" x14ac:dyDescent="0.25">
      <c r="A1004" s="6" t="str">
        <v xml:space="preserve">EED116885  </v>
      </c>
      <c r="B1004" s="7">
        <v>45845</v>
      </c>
      <c r="C1004" s="6">
        <v>103236</v>
      </c>
      <c r="D1004" s="6">
        <f>_xlfn.XLOOKUP(C1004,MasterSheet!G:G,MasterSheet!E:E)</f>
        <v>147</v>
      </c>
      <c r="E1004" s="55">
        <f>SUMIFS(MasterSheet!I:I, MasterSheet!B:B, A1004, MasterSheet!D:D, B1004, MasterSheet!G:G, C1004)</f>
        <v>1</v>
      </c>
      <c r="F1004" s="55">
        <f t="shared" si="45"/>
        <v>147</v>
      </c>
      <c r="G1004" s="62">
        <f>SUMIFS(MasterSheet!J:J, MasterSheet!B:B, A1004, MasterSheet!D:D, B1004, MasterSheet!G:G, C1004)</f>
        <v>1</v>
      </c>
      <c r="H1004" s="62">
        <f t="shared" si="46"/>
        <v>147</v>
      </c>
      <c r="I1004" s="64">
        <f>SUMIFS(MasterSheet!K:K, MasterSheet!B:B, A1004, MasterSheet!D:D, B1004, MasterSheet!G:G, C1004)</f>
        <v>0</v>
      </c>
      <c r="J1004" s="64">
        <f t="shared" si="47"/>
        <v>0</v>
      </c>
      <c r="K1004" s="6" t="str">
        <f>VLOOKUP(C1004,MasterSheet!G:T,14,)</f>
        <v>BioLegend</v>
      </c>
      <c r="L1004" s="6" t="str">
        <f>VLOOKUP(K1004,Sheet1!A:C,3,)</f>
        <v>DOLLAR</v>
      </c>
      <c r="M1004" s="6" t="str" cm="1">
        <f t="array" ref="M1004">_xlfn.TEXTJOIN(", ", TRUE,
   _xlfn._xlws.FILTER(MasterSheet!O:O,
      (MasterSheet!B:B=A1004) *
      (MasterSheet!D:D=B1004) *
      (MasterSheet!G:G=C1004) *
      (MasterSheet!J:J&gt;0)
   )
)</f>
        <v>SSC</v>
      </c>
      <c r="N1004" s="6"/>
    </row>
    <row r="1005" spans="1:14" x14ac:dyDescent="0.25">
      <c r="A1005" s="6" t="str">
        <v xml:space="preserve">EED116885  </v>
      </c>
      <c r="B1005" s="7">
        <v>45845</v>
      </c>
      <c r="C1005" s="6">
        <v>104743</v>
      </c>
      <c r="D1005" s="6">
        <f>_xlfn.XLOOKUP(C1005,MasterSheet!G:G,MasterSheet!E:E)</f>
        <v>258.75</v>
      </c>
      <c r="E1005" s="55">
        <f>SUMIFS(MasterSheet!I:I, MasterSheet!B:B, A1005, MasterSheet!D:D, B1005, MasterSheet!G:G, C1005)</f>
        <v>1</v>
      </c>
      <c r="F1005" s="55">
        <f t="shared" si="45"/>
        <v>258.75</v>
      </c>
      <c r="G1005" s="62">
        <f>SUMIFS(MasterSheet!J:J, MasterSheet!B:B, A1005, MasterSheet!D:D, B1005, MasterSheet!G:G, C1005)</f>
        <v>1</v>
      </c>
      <c r="H1005" s="62">
        <f t="shared" si="46"/>
        <v>258.75</v>
      </c>
      <c r="I1005" s="64">
        <f>SUMIFS(MasterSheet!K:K, MasterSheet!B:B, A1005, MasterSheet!D:D, B1005, MasterSheet!G:G, C1005)</f>
        <v>0</v>
      </c>
      <c r="J1005" s="64">
        <f t="shared" si="47"/>
        <v>0</v>
      </c>
      <c r="K1005" s="6" t="str">
        <f>VLOOKUP(C1005,MasterSheet!G:T,14,)</f>
        <v>BioLegend</v>
      </c>
      <c r="L1005" s="6" t="str">
        <f>VLOOKUP(K1005,Sheet1!A:C,3,)</f>
        <v>DOLLAR</v>
      </c>
      <c r="M1005" s="6" t="str" cm="1">
        <f t="array" ref="M1005">_xlfn.TEXTJOIN(", ", TRUE,
   _xlfn._xlws.FILTER(MasterSheet!O:O,
      (MasterSheet!B:B=A1005) *
      (MasterSheet!D:D=B1005) *
      (MasterSheet!G:G=C1005) *
      (MasterSheet!J:J&gt;0)
   )
)</f>
        <v>POPVAX</v>
      </c>
      <c r="N1005" s="6"/>
    </row>
    <row r="1006" spans="1:14" x14ac:dyDescent="0.25">
      <c r="A1006" s="6" t="str">
        <v xml:space="preserve">EED116885  </v>
      </c>
      <c r="B1006" s="7">
        <v>45845</v>
      </c>
      <c r="C1006" s="6">
        <v>105032</v>
      </c>
      <c r="D1006" s="6">
        <f>_xlfn.XLOOKUP(C1006,MasterSheet!G:G,MasterSheet!E:E)</f>
        <v>181.5</v>
      </c>
      <c r="E1006" s="55">
        <f>SUMIFS(MasterSheet!I:I, MasterSheet!B:B, A1006, MasterSheet!D:D, B1006, MasterSheet!G:G, C1006)</f>
        <v>1</v>
      </c>
      <c r="F1006" s="55">
        <f t="shared" si="45"/>
        <v>181.5</v>
      </c>
      <c r="G1006" s="62">
        <f>SUMIFS(MasterSheet!J:J, MasterSheet!B:B, A1006, MasterSheet!D:D, B1006, MasterSheet!G:G, C1006)</f>
        <v>1</v>
      </c>
      <c r="H1006" s="62">
        <f t="shared" si="46"/>
        <v>181.5</v>
      </c>
      <c r="I1006" s="64">
        <f>SUMIFS(MasterSheet!K:K, MasterSheet!B:B, A1006, MasterSheet!D:D, B1006, MasterSheet!G:G, C1006)</f>
        <v>0</v>
      </c>
      <c r="J1006" s="64">
        <f t="shared" si="47"/>
        <v>0</v>
      </c>
      <c r="K1006" s="6" t="str">
        <f>VLOOKUP(C1006,MasterSheet!G:T,14,)</f>
        <v>BioLegend</v>
      </c>
      <c r="L1006" s="6" t="str">
        <f>VLOOKUP(K1006,Sheet1!A:C,3,)</f>
        <v>DOLLAR</v>
      </c>
      <c r="M1006" s="6" t="str" cm="1">
        <f t="array" ref="M1006">_xlfn.TEXTJOIN(", ", TRUE,
   _xlfn._xlws.FILTER(MasterSheet!O:O,
      (MasterSheet!B:B=A1006) *
      (MasterSheet!D:D=B1006) *
      (MasterSheet!G:G=C1006) *
      (MasterSheet!J:J&gt;0)
   )
)</f>
        <v>SSC</v>
      </c>
      <c r="N1006" s="6"/>
    </row>
    <row r="1007" spans="1:14" x14ac:dyDescent="0.25">
      <c r="A1007" s="6" t="str">
        <v xml:space="preserve">EED116885  </v>
      </c>
      <c r="B1007" s="7">
        <v>45845</v>
      </c>
      <c r="C1007" s="6">
        <v>107210</v>
      </c>
      <c r="D1007" s="6">
        <f>_xlfn.XLOOKUP(C1007,MasterSheet!G:G,MasterSheet!E:E)</f>
        <v>182.4</v>
      </c>
      <c r="E1007" s="55">
        <f>SUMIFS(MasterSheet!I:I, MasterSheet!B:B, A1007, MasterSheet!D:D, B1007, MasterSheet!G:G, C1007)</f>
        <v>2</v>
      </c>
      <c r="F1007" s="55">
        <f t="shared" si="45"/>
        <v>364.8</v>
      </c>
      <c r="G1007" s="62">
        <f>SUMIFS(MasterSheet!J:J, MasterSheet!B:B, A1007, MasterSheet!D:D, B1007, MasterSheet!G:G, C1007)</f>
        <v>2</v>
      </c>
      <c r="H1007" s="62">
        <f t="shared" si="46"/>
        <v>364.8</v>
      </c>
      <c r="I1007" s="64">
        <f>SUMIFS(MasterSheet!K:K, MasterSheet!B:B, A1007, MasterSheet!D:D, B1007, MasterSheet!G:G, C1007)</f>
        <v>0</v>
      </c>
      <c r="J1007" s="64">
        <f t="shared" si="47"/>
        <v>0</v>
      </c>
      <c r="K1007" s="6" t="str">
        <f>VLOOKUP(C1007,MasterSheet!G:T,14,)</f>
        <v>BioLegend</v>
      </c>
      <c r="L1007" s="6" t="str">
        <f>VLOOKUP(K1007,Sheet1!A:C,3,)</f>
        <v>DOLLAR</v>
      </c>
      <c r="M1007" s="6" t="str" cm="1">
        <f t="array" ref="M1007">_xlfn.TEXTJOIN(", ", TRUE,
   _xlfn._xlws.FILTER(MasterSheet!O:O,
      (MasterSheet!B:B=A1007) *
      (MasterSheet!D:D=B1007) *
      (MasterSheet!G:G=C1007) *
      (MasterSheet!J:J&gt;0)
   )
)</f>
        <v>POPVAX</v>
      </c>
      <c r="N1007" s="6"/>
    </row>
    <row r="1008" spans="1:14" x14ac:dyDescent="0.25">
      <c r="A1008" s="6" t="str">
        <v xml:space="preserve">EED116885  </v>
      </c>
      <c r="B1008" s="7">
        <v>45845</v>
      </c>
      <c r="C1008" s="6">
        <v>126408</v>
      </c>
      <c r="D1008" s="6">
        <f>_xlfn.XLOOKUP(C1008,MasterSheet!G:G,MasterSheet!E:E)</f>
        <v>222</v>
      </c>
      <c r="E1008" s="55">
        <f>SUMIFS(MasterSheet!I:I, MasterSheet!B:B, A1008, MasterSheet!D:D, B1008, MasterSheet!G:G, C1008)</f>
        <v>1</v>
      </c>
      <c r="F1008" s="55">
        <f t="shared" si="45"/>
        <v>222</v>
      </c>
      <c r="G1008" s="62">
        <f>SUMIFS(MasterSheet!J:J, MasterSheet!B:B, A1008, MasterSheet!D:D, B1008, MasterSheet!G:G, C1008)</f>
        <v>1</v>
      </c>
      <c r="H1008" s="62">
        <f t="shared" si="46"/>
        <v>222</v>
      </c>
      <c r="I1008" s="64">
        <f>SUMIFS(MasterSheet!K:K, MasterSheet!B:B, A1008, MasterSheet!D:D, B1008, MasterSheet!G:G, C1008)</f>
        <v>0</v>
      </c>
      <c r="J1008" s="64">
        <f t="shared" si="47"/>
        <v>0</v>
      </c>
      <c r="K1008" s="6" t="str">
        <f>VLOOKUP(C1008,MasterSheet!G:T,14,)</f>
        <v>BioLegend</v>
      </c>
      <c r="L1008" s="6" t="str">
        <f>VLOOKUP(K1008,Sheet1!A:C,3,)</f>
        <v>DOLLAR</v>
      </c>
      <c r="M1008" s="6" t="str" cm="1">
        <f t="array" ref="M1008">_xlfn.TEXTJOIN(", ", TRUE,
   _xlfn._xlws.FILTER(MasterSheet!O:O,
      (MasterSheet!B:B=A1008) *
      (MasterSheet!D:D=B1008) *
      (MasterSheet!G:G=C1008) *
      (MasterSheet!J:J&gt;0)
   )
)</f>
        <v>SNU</v>
      </c>
      <c r="N1008" s="6"/>
    </row>
    <row r="1009" spans="1:14" x14ac:dyDescent="0.25">
      <c r="A1009" s="6" t="str">
        <v xml:space="preserve">EED116885  </v>
      </c>
      <c r="B1009" s="7">
        <v>45845</v>
      </c>
      <c r="C1009" s="6">
        <v>141710</v>
      </c>
      <c r="D1009" s="6">
        <f>_xlfn.XLOOKUP(C1009,MasterSheet!G:G,MasterSheet!E:E)</f>
        <v>175.8</v>
      </c>
      <c r="E1009" s="55">
        <f>SUMIFS(MasterSheet!I:I, MasterSheet!B:B, A1009, MasterSheet!D:D, B1009, MasterSheet!G:G, C1009)</f>
        <v>1</v>
      </c>
      <c r="F1009" s="55">
        <f t="shared" si="45"/>
        <v>175.8</v>
      </c>
      <c r="G1009" s="62">
        <f>SUMIFS(MasterSheet!J:J, MasterSheet!B:B, A1009, MasterSheet!D:D, B1009, MasterSheet!G:G, C1009)</f>
        <v>1</v>
      </c>
      <c r="H1009" s="62">
        <f t="shared" si="46"/>
        <v>175.8</v>
      </c>
      <c r="I1009" s="64">
        <f>SUMIFS(MasterSheet!K:K, MasterSheet!B:B, A1009, MasterSheet!D:D, B1009, MasterSheet!G:G, C1009)</f>
        <v>0</v>
      </c>
      <c r="J1009" s="64">
        <f t="shared" si="47"/>
        <v>0</v>
      </c>
      <c r="K1009" s="6" t="str">
        <f>VLOOKUP(C1009,MasterSheet!G:T,14,)</f>
        <v>BioLegend</v>
      </c>
      <c r="L1009" s="6" t="str">
        <f>VLOOKUP(K1009,Sheet1!A:C,3,)</f>
        <v>DOLLAR</v>
      </c>
      <c r="M1009" s="6" t="str" cm="1">
        <f t="array" ref="M1009">_xlfn.TEXTJOIN(", ", TRUE,
   _xlfn._xlws.FILTER(MasterSheet!O:O,
      (MasterSheet!B:B=A1009) *
      (MasterSheet!D:D=B1009) *
      (MasterSheet!G:G=C1009) *
      (MasterSheet!J:J&gt;0)
   )
)</f>
        <v xml:space="preserve">SSC </v>
      </c>
      <c r="N1009" s="6"/>
    </row>
    <row r="1010" spans="1:14" x14ac:dyDescent="0.25">
      <c r="A1010" s="6" t="str">
        <v xml:space="preserve">EED116885  </v>
      </c>
      <c r="B1010" s="7">
        <v>45845</v>
      </c>
      <c r="C1010" s="6">
        <v>142534</v>
      </c>
      <c r="D1010" s="6">
        <f>_xlfn.XLOOKUP(C1010,MasterSheet!G:G,MasterSheet!E:E)</f>
        <v>231.75</v>
      </c>
      <c r="E1010" s="55">
        <f>SUMIFS(MasterSheet!I:I, MasterSheet!B:B, A1010, MasterSheet!D:D, B1010, MasterSheet!G:G, C1010)</f>
        <v>1</v>
      </c>
      <c r="F1010" s="55">
        <f t="shared" si="45"/>
        <v>231.75</v>
      </c>
      <c r="G1010" s="62">
        <f>SUMIFS(MasterSheet!J:J, MasterSheet!B:B, A1010, MasterSheet!D:D, B1010, MasterSheet!G:G, C1010)</f>
        <v>1</v>
      </c>
      <c r="H1010" s="62">
        <f t="shared" si="46"/>
        <v>231.75</v>
      </c>
      <c r="I1010" s="64">
        <f>SUMIFS(MasterSheet!K:K, MasterSheet!B:B, A1010, MasterSheet!D:D, B1010, MasterSheet!G:G, C1010)</f>
        <v>0</v>
      </c>
      <c r="J1010" s="64">
        <f t="shared" si="47"/>
        <v>0</v>
      </c>
      <c r="K1010" s="6" t="str">
        <f>VLOOKUP(C1010,MasterSheet!G:T,14,)</f>
        <v>BioLegend</v>
      </c>
      <c r="L1010" s="6" t="str">
        <f>VLOOKUP(K1010,Sheet1!A:C,3,)</f>
        <v>DOLLAR</v>
      </c>
      <c r="M1010" s="6" t="str" cm="1">
        <f t="array" ref="M1010">_xlfn.TEXTJOIN(", ", TRUE,
   _xlfn._xlws.FILTER(MasterSheet!O:O,
      (MasterSheet!B:B=A1010) *
      (MasterSheet!D:D=B1010) *
      (MasterSheet!G:G=C1010) *
      (MasterSheet!J:J&gt;0)
   )
)</f>
        <v>POPVAX</v>
      </c>
      <c r="N1010" s="6"/>
    </row>
    <row r="1011" spans="1:14" x14ac:dyDescent="0.25">
      <c r="A1011" s="6" t="str">
        <v xml:space="preserve">EED116885  </v>
      </c>
      <c r="B1011" s="7">
        <v>45845</v>
      </c>
      <c r="C1011" s="6">
        <v>162703</v>
      </c>
      <c r="D1011" s="6">
        <f>_xlfn.XLOOKUP(C1011,MasterSheet!G:G,MasterSheet!E:E)</f>
        <v>149.80000000000001</v>
      </c>
      <c r="E1011" s="55">
        <f>SUMIFS(MasterSheet!I:I, MasterSheet!B:B, A1011, MasterSheet!D:D, B1011, MasterSheet!G:G, C1011)</f>
        <v>1</v>
      </c>
      <c r="F1011" s="55">
        <f t="shared" si="45"/>
        <v>149.80000000000001</v>
      </c>
      <c r="G1011" s="62">
        <f>SUMIFS(MasterSheet!J:J, MasterSheet!B:B, A1011, MasterSheet!D:D, B1011, MasterSheet!G:G, C1011)</f>
        <v>1</v>
      </c>
      <c r="H1011" s="62">
        <f t="shared" si="46"/>
        <v>149.80000000000001</v>
      </c>
      <c r="I1011" s="64">
        <f>SUMIFS(MasterSheet!K:K, MasterSheet!B:B, A1011, MasterSheet!D:D, B1011, MasterSheet!G:G, C1011)</f>
        <v>0</v>
      </c>
      <c r="J1011" s="64">
        <f t="shared" si="47"/>
        <v>0</v>
      </c>
      <c r="K1011" s="6" t="str">
        <f>VLOOKUP(C1011,MasterSheet!G:T,14,)</f>
        <v>BioLegend</v>
      </c>
      <c r="L1011" s="6" t="str">
        <f>VLOOKUP(K1011,Sheet1!A:C,3,)</f>
        <v>DOLLAR</v>
      </c>
      <c r="M1011" s="6" t="str" cm="1">
        <f t="array" ref="M1011">_xlfn.TEXTJOIN(", ", TRUE,
   _xlfn._xlws.FILTER(MasterSheet!O:O,
      (MasterSheet!B:B=A1011) *
      (MasterSheet!D:D=B1011) *
      (MasterSheet!G:G=C1011) *
      (MasterSheet!J:J&gt;0)
   )
)</f>
        <v>M BIOTECH</v>
      </c>
      <c r="N1011" s="6"/>
    </row>
    <row r="1012" spans="1:14" x14ac:dyDescent="0.25">
      <c r="A1012" s="6" t="str">
        <v xml:space="preserve">EED116885  </v>
      </c>
      <c r="B1012" s="7">
        <v>45845</v>
      </c>
      <c r="C1012" s="6">
        <v>300440</v>
      </c>
      <c r="D1012" s="6">
        <f>_xlfn.XLOOKUP(C1012,MasterSheet!G:G,MasterSheet!E:E)</f>
        <v>122.4</v>
      </c>
      <c r="E1012" s="55">
        <f>SUMIFS(MasterSheet!I:I, MasterSheet!B:B, A1012, MasterSheet!D:D, B1012, MasterSheet!G:G, C1012)</f>
        <v>1</v>
      </c>
      <c r="F1012" s="55">
        <f t="shared" si="45"/>
        <v>122.4</v>
      </c>
      <c r="G1012" s="62">
        <f>SUMIFS(MasterSheet!J:J, MasterSheet!B:B, A1012, MasterSheet!D:D, B1012, MasterSheet!G:G, C1012)</f>
        <v>1</v>
      </c>
      <c r="H1012" s="62">
        <f t="shared" si="46"/>
        <v>122.4</v>
      </c>
      <c r="I1012" s="64">
        <f>SUMIFS(MasterSheet!K:K, MasterSheet!B:B, A1012, MasterSheet!D:D, B1012, MasterSheet!G:G, C1012)</f>
        <v>0</v>
      </c>
      <c r="J1012" s="64">
        <f t="shared" si="47"/>
        <v>0</v>
      </c>
      <c r="K1012" s="6" t="str">
        <f>VLOOKUP(C1012,MasterSheet!G:T,14,)</f>
        <v>BioLegend</v>
      </c>
      <c r="L1012" s="6" t="str">
        <f>VLOOKUP(K1012,Sheet1!A:C,3,)</f>
        <v>DOLLAR</v>
      </c>
      <c r="M1012" s="6" t="str" cm="1">
        <f t="array" ref="M1012">_xlfn.TEXTJOIN(", ", TRUE,
   _xlfn._xlws.FILTER(MasterSheet!O:O,
      (MasterSheet!B:B=A1012) *
      (MasterSheet!D:D=B1012) *
      (MasterSheet!G:G=C1012) *
      (MasterSheet!J:J&gt;0)
   )
)</f>
        <v>PI HEALTH</v>
      </c>
      <c r="N1012" s="6"/>
    </row>
    <row r="1013" spans="1:14" x14ac:dyDescent="0.25">
      <c r="A1013" s="6" t="str">
        <v xml:space="preserve">EED116885  </v>
      </c>
      <c r="B1013" s="7">
        <v>45845</v>
      </c>
      <c r="C1013" s="6">
        <v>300908</v>
      </c>
      <c r="D1013" s="6">
        <f>_xlfn.XLOOKUP(C1013,MasterSheet!G:G,MasterSheet!E:E)</f>
        <v>43.2</v>
      </c>
      <c r="E1013" s="55">
        <f>SUMIFS(MasterSheet!I:I, MasterSheet!B:B, A1013, MasterSheet!D:D, B1013, MasterSheet!G:G, C1013)</f>
        <v>1</v>
      </c>
      <c r="F1013" s="55">
        <f t="shared" si="45"/>
        <v>43.2</v>
      </c>
      <c r="G1013" s="62">
        <f>SUMIFS(MasterSheet!J:J, MasterSheet!B:B, A1013, MasterSheet!D:D, B1013, MasterSheet!G:G, C1013)</f>
        <v>1</v>
      </c>
      <c r="H1013" s="62">
        <f t="shared" si="46"/>
        <v>43.2</v>
      </c>
      <c r="I1013" s="64">
        <f>SUMIFS(MasterSheet!K:K, MasterSheet!B:B, A1013, MasterSheet!D:D, B1013, MasterSheet!G:G, C1013)</f>
        <v>0</v>
      </c>
      <c r="J1013" s="64">
        <f t="shared" si="47"/>
        <v>0</v>
      </c>
      <c r="K1013" s="6" t="str">
        <f>VLOOKUP(C1013,MasterSheet!G:T,14,)</f>
        <v>BioLegend</v>
      </c>
      <c r="L1013" s="6" t="str">
        <f>VLOOKUP(K1013,Sheet1!A:C,3,)</f>
        <v>DOLLAR</v>
      </c>
      <c r="M1013" s="6" t="str" cm="1">
        <f t="array" ref="M1013">_xlfn.TEXTJOIN(", ", TRUE,
   _xlfn._xlws.FILTER(MasterSheet!O:O,
      (MasterSheet!B:B=A1013) *
      (MasterSheet!D:D=B1013) *
      (MasterSheet!G:G=C1013) *
      (MasterSheet!J:J&gt;0)
   )
)</f>
        <v>BTL</v>
      </c>
      <c r="N1013" s="6"/>
    </row>
    <row r="1014" spans="1:14" x14ac:dyDescent="0.25">
      <c r="A1014" s="6" t="str">
        <v xml:space="preserve">EED116885  </v>
      </c>
      <c r="B1014" s="7">
        <v>45845</v>
      </c>
      <c r="C1014" s="6">
        <v>302828</v>
      </c>
      <c r="D1014" s="6">
        <f>_xlfn.XLOOKUP(C1014,MasterSheet!G:G,MasterSheet!E:E)</f>
        <v>318</v>
      </c>
      <c r="E1014" s="55">
        <f>SUMIFS(MasterSheet!I:I, MasterSheet!B:B, A1014, MasterSheet!D:D, B1014, MasterSheet!G:G, C1014)</f>
        <v>1</v>
      </c>
      <c r="F1014" s="55">
        <f t="shared" si="45"/>
        <v>318</v>
      </c>
      <c r="G1014" s="62">
        <f>SUMIFS(MasterSheet!J:J, MasterSheet!B:B, A1014, MasterSheet!D:D, B1014, MasterSheet!G:G, C1014)</f>
        <v>1</v>
      </c>
      <c r="H1014" s="62">
        <f t="shared" si="46"/>
        <v>318</v>
      </c>
      <c r="I1014" s="64">
        <f>SUMIFS(MasterSheet!K:K, MasterSheet!B:B, A1014, MasterSheet!D:D, B1014, MasterSheet!G:G, C1014)</f>
        <v>0</v>
      </c>
      <c r="J1014" s="64">
        <f t="shared" si="47"/>
        <v>0</v>
      </c>
      <c r="K1014" s="6" t="str">
        <f>VLOOKUP(C1014,MasterSheet!G:T,14,)</f>
        <v>BioLegend</v>
      </c>
      <c r="L1014" s="6" t="str">
        <f>VLOOKUP(K1014,Sheet1!A:C,3,)</f>
        <v>DOLLAR</v>
      </c>
      <c r="M1014" s="6" t="str" cm="1">
        <f t="array" ref="M1014">_xlfn.TEXTJOIN(", ", TRUE,
   _xlfn._xlws.FILTER(MasterSheet!O:O,
      (MasterSheet!B:B=A1014) *
      (MasterSheet!D:D=B1014) *
      (MasterSheet!G:G=C1014) *
      (MasterSheet!J:J&gt;0)
   )
)</f>
        <v>Aurigine Onco</v>
      </c>
      <c r="N1014" s="6"/>
    </row>
    <row r="1015" spans="1:14" x14ac:dyDescent="0.25">
      <c r="A1015" s="6" t="str">
        <v xml:space="preserve">EED116885  </v>
      </c>
      <c r="B1015" s="7">
        <v>45845</v>
      </c>
      <c r="C1015" s="6">
        <v>302940</v>
      </c>
      <c r="D1015" s="6">
        <f>_xlfn.XLOOKUP(C1015,MasterSheet!G:G,MasterSheet!E:E)</f>
        <v>138.6</v>
      </c>
      <c r="E1015" s="55">
        <f>SUMIFS(MasterSheet!I:I, MasterSheet!B:B, A1015, MasterSheet!D:D, B1015, MasterSheet!G:G, C1015)</f>
        <v>2</v>
      </c>
      <c r="F1015" s="55">
        <f t="shared" si="45"/>
        <v>277.2</v>
      </c>
      <c r="G1015" s="62">
        <f>SUMIFS(MasterSheet!J:J, MasterSheet!B:B, A1015, MasterSheet!D:D, B1015, MasterSheet!G:G, C1015)</f>
        <v>2</v>
      </c>
      <c r="H1015" s="62">
        <f t="shared" si="46"/>
        <v>277.2</v>
      </c>
      <c r="I1015" s="64">
        <f>SUMIFS(MasterSheet!K:K, MasterSheet!B:B, A1015, MasterSheet!D:D, B1015, MasterSheet!G:G, C1015)</f>
        <v>0</v>
      </c>
      <c r="J1015" s="64">
        <f t="shared" si="47"/>
        <v>0</v>
      </c>
      <c r="K1015" s="6" t="str">
        <f>VLOOKUP(C1015,MasterSheet!G:T,14,)</f>
        <v>BioLegend</v>
      </c>
      <c r="L1015" s="6" t="str">
        <f>VLOOKUP(K1015,Sheet1!A:C,3,)</f>
        <v>DOLLAR</v>
      </c>
      <c r="M1015" s="6" t="str" cm="1">
        <f t="array" ref="M1015">_xlfn.TEXTJOIN(", ", TRUE,
   _xlfn._xlws.FILTER(MasterSheet!O:O,
      (MasterSheet!B:B=A1015) *
      (MasterSheet!D:D=B1015) *
      (MasterSheet!G:G=C1015) *
      (MasterSheet!J:J&gt;0)
   )
)</f>
        <v>PI HEALTH</v>
      </c>
      <c r="N1015" s="6"/>
    </row>
    <row r="1016" spans="1:14" x14ac:dyDescent="0.25">
      <c r="A1016" s="6" t="str">
        <v xml:space="preserve">EED116885  </v>
      </c>
      <c r="B1016" s="7">
        <v>45845</v>
      </c>
      <c r="C1016" s="6">
        <v>304006</v>
      </c>
      <c r="D1016" s="6">
        <f>_xlfn.XLOOKUP(C1016,MasterSheet!G:G,MasterSheet!E:E)</f>
        <v>50.4</v>
      </c>
      <c r="E1016" s="55">
        <f>SUMIFS(MasterSheet!I:I, MasterSheet!B:B, A1016, MasterSheet!D:D, B1016, MasterSheet!G:G, C1016)</f>
        <v>1</v>
      </c>
      <c r="F1016" s="55">
        <f t="shared" si="45"/>
        <v>50.4</v>
      </c>
      <c r="G1016" s="62">
        <f>SUMIFS(MasterSheet!J:J, MasterSheet!B:B, A1016, MasterSheet!D:D, B1016, MasterSheet!G:G, C1016)</f>
        <v>1</v>
      </c>
      <c r="H1016" s="62">
        <f t="shared" si="46"/>
        <v>50.4</v>
      </c>
      <c r="I1016" s="64">
        <f>SUMIFS(MasterSheet!K:K, MasterSheet!B:B, A1016, MasterSheet!D:D, B1016, MasterSheet!G:G, C1016)</f>
        <v>0</v>
      </c>
      <c r="J1016" s="64">
        <f t="shared" si="47"/>
        <v>0</v>
      </c>
      <c r="K1016" s="6" t="str">
        <f>VLOOKUP(C1016,MasterSheet!G:T,14,)</f>
        <v>BioLegend</v>
      </c>
      <c r="L1016" s="6" t="str">
        <f>VLOOKUP(K1016,Sheet1!A:C,3,)</f>
        <v>DOLLAR</v>
      </c>
      <c r="M1016" s="6" t="str" cm="1">
        <f t="array" ref="M1016">_xlfn.TEXTJOIN(", ", TRUE,
   _xlfn._xlws.FILTER(MasterSheet!O:O,
      (MasterSheet!B:B=A1016) *
      (MasterSheet!D:D=B1016) *
      (MasterSheet!G:G=C1016) *
      (MasterSheet!J:J&gt;0)
   )
)</f>
        <v xml:space="preserve">SSC </v>
      </c>
      <c r="N1016" s="6"/>
    </row>
    <row r="1017" spans="1:14" x14ac:dyDescent="0.25">
      <c r="A1017" s="6" t="str">
        <v xml:space="preserve">EED116885  </v>
      </c>
      <c r="B1017" s="7">
        <v>45845</v>
      </c>
      <c r="C1017" s="6">
        <v>304112</v>
      </c>
      <c r="D1017" s="6">
        <f>_xlfn.XLOOKUP(C1017,MasterSheet!G:G,MasterSheet!E:E)</f>
        <v>79.2</v>
      </c>
      <c r="E1017" s="55">
        <f>SUMIFS(MasterSheet!I:I, MasterSheet!B:B, A1017, MasterSheet!D:D, B1017, MasterSheet!G:G, C1017)</f>
        <v>3</v>
      </c>
      <c r="F1017" s="55">
        <f t="shared" si="45"/>
        <v>237.60000000000002</v>
      </c>
      <c r="G1017" s="62">
        <f>SUMIFS(MasterSheet!J:J, MasterSheet!B:B, A1017, MasterSheet!D:D, B1017, MasterSheet!G:G, C1017)</f>
        <v>3</v>
      </c>
      <c r="H1017" s="62">
        <f t="shared" si="46"/>
        <v>237.60000000000002</v>
      </c>
      <c r="I1017" s="64">
        <f>SUMIFS(MasterSheet!K:K, MasterSheet!B:B, A1017, MasterSheet!D:D, B1017, MasterSheet!G:G, C1017)</f>
        <v>0</v>
      </c>
      <c r="J1017" s="64">
        <f t="shared" si="47"/>
        <v>0</v>
      </c>
      <c r="K1017" s="6" t="str">
        <f>VLOOKUP(C1017,MasterSheet!G:T,14,)</f>
        <v>BioLegend</v>
      </c>
      <c r="L1017" s="6" t="str">
        <f>VLOOKUP(K1017,Sheet1!A:C,3,)</f>
        <v>DOLLAR</v>
      </c>
      <c r="M1017" s="6" t="str" cm="1">
        <f t="array" ref="M1017">_xlfn.TEXTJOIN(", ", TRUE,
   _xlfn._xlws.FILTER(MasterSheet!O:O,
      (MasterSheet!B:B=A1017) *
      (MasterSheet!D:D=B1017) *
      (MasterSheet!G:G=C1017) *
      (MasterSheet!J:J&gt;0)
   )
)</f>
        <v>PI HEALTH</v>
      </c>
      <c r="N1017" s="6"/>
    </row>
    <row r="1018" spans="1:14" x14ac:dyDescent="0.25">
      <c r="A1018" s="6" t="str">
        <v xml:space="preserve">EED116885  </v>
      </c>
      <c r="B1018" s="7">
        <v>45845</v>
      </c>
      <c r="C1018" s="6">
        <v>304140</v>
      </c>
      <c r="D1018" s="6">
        <f>_xlfn.XLOOKUP(C1018,MasterSheet!G:G,MasterSheet!E:E)</f>
        <v>326.25</v>
      </c>
      <c r="E1018" s="55">
        <f>SUMIFS(MasterSheet!I:I, MasterSheet!B:B, A1018, MasterSheet!D:D, B1018, MasterSheet!G:G, C1018)</f>
        <v>1</v>
      </c>
      <c r="F1018" s="55">
        <f t="shared" si="45"/>
        <v>326.25</v>
      </c>
      <c r="G1018" s="62">
        <f>SUMIFS(MasterSheet!J:J, MasterSheet!B:B, A1018, MasterSheet!D:D, B1018, MasterSheet!G:G, C1018)</f>
        <v>1</v>
      </c>
      <c r="H1018" s="62">
        <f t="shared" si="46"/>
        <v>326.25</v>
      </c>
      <c r="I1018" s="64">
        <f>SUMIFS(MasterSheet!K:K, MasterSheet!B:B, A1018, MasterSheet!D:D, B1018, MasterSheet!G:G, C1018)</f>
        <v>0</v>
      </c>
      <c r="J1018" s="64">
        <f t="shared" si="47"/>
        <v>0</v>
      </c>
      <c r="K1018" s="6" t="str">
        <f>VLOOKUP(C1018,MasterSheet!G:T,14,)</f>
        <v>BioLegend</v>
      </c>
      <c r="L1018" s="6" t="str">
        <f>VLOOKUP(K1018,Sheet1!A:C,3,)</f>
        <v>DOLLAR</v>
      </c>
      <c r="M1018" s="6" t="str" cm="1">
        <f t="array" ref="M1018">_xlfn.TEXTJOIN(", ", TRUE,
   _xlfn._xlws.FILTER(MasterSheet!O:O,
      (MasterSheet!B:B=A1018) *
      (MasterSheet!D:D=B1018) *
      (MasterSheet!G:G=C1018) *
      (MasterSheet!J:J&gt;0)
   )
)</f>
        <v>IMMUNEEL</v>
      </c>
      <c r="N1018" s="6"/>
    </row>
    <row r="1019" spans="1:14" x14ac:dyDescent="0.25">
      <c r="A1019" s="6" t="str">
        <v xml:space="preserve">EED116885  </v>
      </c>
      <c r="B1019" s="7">
        <v>45845</v>
      </c>
      <c r="C1019" s="6">
        <v>304810</v>
      </c>
      <c r="D1019" s="6">
        <f>_xlfn.XLOOKUP(C1019,MasterSheet!G:G,MasterSheet!E:E)</f>
        <v>189.6</v>
      </c>
      <c r="E1019" s="55">
        <f>SUMIFS(MasterSheet!I:I, MasterSheet!B:B, A1019, MasterSheet!D:D, B1019, MasterSheet!G:G, C1019)</f>
        <v>3</v>
      </c>
      <c r="F1019" s="55">
        <f t="shared" si="45"/>
        <v>568.79999999999995</v>
      </c>
      <c r="G1019" s="62">
        <f>SUMIFS(MasterSheet!J:J, MasterSheet!B:B, A1019, MasterSheet!D:D, B1019, MasterSheet!G:G, C1019)</f>
        <v>3</v>
      </c>
      <c r="H1019" s="62">
        <f t="shared" si="46"/>
        <v>568.79999999999995</v>
      </c>
      <c r="I1019" s="64">
        <f>SUMIFS(MasterSheet!K:K, MasterSheet!B:B, A1019, MasterSheet!D:D, B1019, MasterSheet!G:G, C1019)</f>
        <v>0</v>
      </c>
      <c r="J1019" s="64">
        <f t="shared" si="47"/>
        <v>0</v>
      </c>
      <c r="K1019" s="6" t="str">
        <f>VLOOKUP(C1019,MasterSheet!G:T,14,)</f>
        <v>BioLegend</v>
      </c>
      <c r="L1019" s="6" t="str">
        <f>VLOOKUP(K1019,Sheet1!A:C,3,)</f>
        <v>DOLLAR</v>
      </c>
      <c r="M1019" s="6" t="str" cm="1">
        <f t="array" ref="M1019">_xlfn.TEXTJOIN(", ", TRUE,
   _xlfn._xlws.FILTER(MasterSheet!O:O,
      (MasterSheet!B:B=A1019) *
      (MasterSheet!D:D=B1019) *
      (MasterSheet!G:G=C1019) *
      (MasterSheet!J:J&gt;0)
   )
)</f>
        <v>PI HEALTH</v>
      </c>
      <c r="N1019" s="6"/>
    </row>
    <row r="1020" spans="1:14" x14ac:dyDescent="0.25">
      <c r="A1020" s="6" t="str">
        <v xml:space="preserve">EED116885  </v>
      </c>
      <c r="B1020" s="7">
        <v>45845</v>
      </c>
      <c r="C1020" s="6">
        <v>305026</v>
      </c>
      <c r="D1020" s="6">
        <f>_xlfn.XLOOKUP(C1020,MasterSheet!G:G,MasterSheet!E:E)</f>
        <v>214.8</v>
      </c>
      <c r="E1020" s="55">
        <f>SUMIFS(MasterSheet!I:I, MasterSheet!B:B, A1020, MasterSheet!D:D, B1020, MasterSheet!G:G, C1020)</f>
        <v>1</v>
      </c>
      <c r="F1020" s="55">
        <f t="shared" si="45"/>
        <v>214.8</v>
      </c>
      <c r="G1020" s="62">
        <f>SUMIFS(MasterSheet!J:J, MasterSheet!B:B, A1020, MasterSheet!D:D, B1020, MasterSheet!G:G, C1020)</f>
        <v>1</v>
      </c>
      <c r="H1020" s="62">
        <f t="shared" si="46"/>
        <v>214.8</v>
      </c>
      <c r="I1020" s="64">
        <f>SUMIFS(MasterSheet!K:K, MasterSheet!B:B, A1020, MasterSheet!D:D, B1020, MasterSheet!G:G, C1020)</f>
        <v>0</v>
      </c>
      <c r="J1020" s="64">
        <f t="shared" si="47"/>
        <v>0</v>
      </c>
      <c r="K1020" s="6" t="str">
        <f>VLOOKUP(C1020,MasterSheet!G:T,14,)</f>
        <v>BioLegend</v>
      </c>
      <c r="L1020" s="6" t="str">
        <f>VLOOKUP(K1020,Sheet1!A:C,3,)</f>
        <v>DOLLAR</v>
      </c>
      <c r="M1020" s="6" t="str" cm="1">
        <f t="array" ref="M1020">_xlfn.TEXTJOIN(", ", TRUE,
   _xlfn._xlws.FILTER(MasterSheet!O:O,
      (MasterSheet!B:B=A1020) *
      (MasterSheet!D:D=B1020) *
      (MasterSheet!G:G=C1020) *
      (MasterSheet!J:J&gt;0)
   )
)</f>
        <v>BIO SOLUTION</v>
      </c>
      <c r="N1020" s="6"/>
    </row>
    <row r="1021" spans="1:14" x14ac:dyDescent="0.25">
      <c r="A1021" s="6" t="str">
        <v xml:space="preserve">EED116885  </v>
      </c>
      <c r="B1021" s="7">
        <v>45845</v>
      </c>
      <c r="C1021" s="6">
        <v>307807</v>
      </c>
      <c r="D1021" s="6">
        <f>_xlfn.XLOOKUP(C1021,MasterSheet!G:G,MasterSheet!E:E)</f>
        <v>63.6</v>
      </c>
      <c r="E1021" s="55">
        <f>SUMIFS(MasterSheet!I:I, MasterSheet!B:B, A1021, MasterSheet!D:D, B1021, MasterSheet!G:G, C1021)</f>
        <v>1</v>
      </c>
      <c r="F1021" s="55">
        <f t="shared" si="45"/>
        <v>63.6</v>
      </c>
      <c r="G1021" s="62">
        <f>SUMIFS(MasterSheet!J:J, MasterSheet!B:B, A1021, MasterSheet!D:D, B1021, MasterSheet!G:G, C1021)</f>
        <v>1</v>
      </c>
      <c r="H1021" s="62">
        <f t="shared" si="46"/>
        <v>63.6</v>
      </c>
      <c r="I1021" s="64">
        <f>SUMIFS(MasterSheet!K:K, MasterSheet!B:B, A1021, MasterSheet!D:D, B1021, MasterSheet!G:G, C1021)</f>
        <v>0</v>
      </c>
      <c r="J1021" s="64">
        <f t="shared" si="47"/>
        <v>0</v>
      </c>
      <c r="K1021" s="6" t="str">
        <f>VLOOKUP(C1021,MasterSheet!G:T,14,)</f>
        <v>BioLegend</v>
      </c>
      <c r="L1021" s="6" t="str">
        <f>VLOOKUP(K1021,Sheet1!A:C,3,)</f>
        <v>DOLLAR</v>
      </c>
      <c r="M1021" s="6" t="str" cm="1">
        <f t="array" ref="M1021">_xlfn.TEXTJOIN(", ", TRUE,
   _xlfn._xlws.FILTER(MasterSheet!O:O,
      (MasterSheet!B:B=A1021) *
      (MasterSheet!D:D=B1021) *
      (MasterSheet!G:G=C1021) *
      (MasterSheet!J:J&gt;0)
   )
)</f>
        <v>SSC</v>
      </c>
      <c r="N1021" s="6"/>
    </row>
    <row r="1022" spans="1:14" x14ac:dyDescent="0.25">
      <c r="A1022" s="6" t="str">
        <v xml:space="preserve">EED116885  </v>
      </c>
      <c r="B1022" s="7">
        <v>45845</v>
      </c>
      <c r="C1022" s="6">
        <v>308120</v>
      </c>
      <c r="D1022" s="6">
        <f>_xlfn.XLOOKUP(C1022,MasterSheet!G:G,MasterSheet!E:E)</f>
        <v>318</v>
      </c>
      <c r="E1022" s="55">
        <f>SUMIFS(MasterSheet!I:I, MasterSheet!B:B, A1022, MasterSheet!D:D, B1022, MasterSheet!G:G, C1022)</f>
        <v>1</v>
      </c>
      <c r="F1022" s="55">
        <f t="shared" si="45"/>
        <v>318</v>
      </c>
      <c r="G1022" s="62">
        <f>SUMIFS(MasterSheet!J:J, MasterSheet!B:B, A1022, MasterSheet!D:D, B1022, MasterSheet!G:G, C1022)</f>
        <v>1</v>
      </c>
      <c r="H1022" s="62">
        <f t="shared" si="46"/>
        <v>318</v>
      </c>
      <c r="I1022" s="64">
        <f>SUMIFS(MasterSheet!K:K, MasterSheet!B:B, A1022, MasterSheet!D:D, B1022, MasterSheet!G:G, C1022)</f>
        <v>0</v>
      </c>
      <c r="J1022" s="64">
        <f t="shared" si="47"/>
        <v>0</v>
      </c>
      <c r="K1022" s="6" t="str">
        <f>VLOOKUP(C1022,MasterSheet!G:T,14,)</f>
        <v>BioLegend</v>
      </c>
      <c r="L1022" s="6" t="str">
        <f>VLOOKUP(K1022,Sheet1!A:C,3,)</f>
        <v>DOLLAR</v>
      </c>
      <c r="M1022" s="6" t="str" cm="1">
        <f t="array" ref="M1022">_xlfn.TEXTJOIN(", ", TRUE,
   _xlfn._xlws.FILTER(MasterSheet!O:O,
      (MasterSheet!B:B=A1022) *
      (MasterSheet!D:D=B1022) *
      (MasterSheet!G:G=C1022) *
      (MasterSheet!J:J&gt;0)
   )
)</f>
        <v>AIIMS</v>
      </c>
      <c r="N1022" s="6"/>
    </row>
    <row r="1023" spans="1:14" x14ac:dyDescent="0.25">
      <c r="A1023" s="6" t="str">
        <v xml:space="preserve">EED116885  </v>
      </c>
      <c r="B1023" s="7">
        <v>45845</v>
      </c>
      <c r="C1023" s="6">
        <v>310912</v>
      </c>
      <c r="D1023" s="6">
        <f>_xlfn.XLOOKUP(C1023,MasterSheet!G:G,MasterSheet!E:E)</f>
        <v>175.2</v>
      </c>
      <c r="E1023" s="55">
        <f>SUMIFS(MasterSheet!I:I, MasterSheet!B:B, A1023, MasterSheet!D:D, B1023, MasterSheet!G:G, C1023)</f>
        <v>1</v>
      </c>
      <c r="F1023" s="55">
        <f t="shared" si="45"/>
        <v>175.2</v>
      </c>
      <c r="G1023" s="62">
        <f>SUMIFS(MasterSheet!J:J, MasterSheet!B:B, A1023, MasterSheet!D:D, B1023, MasterSheet!G:G, C1023)</f>
        <v>1</v>
      </c>
      <c r="H1023" s="62">
        <f t="shared" si="46"/>
        <v>175.2</v>
      </c>
      <c r="I1023" s="64">
        <f>SUMIFS(MasterSheet!K:K, MasterSheet!B:B, A1023, MasterSheet!D:D, B1023, MasterSheet!G:G, C1023)</f>
        <v>0</v>
      </c>
      <c r="J1023" s="64">
        <f t="shared" si="47"/>
        <v>0</v>
      </c>
      <c r="K1023" s="6" t="str">
        <f>VLOOKUP(C1023,MasterSheet!G:T,14,)</f>
        <v>BioLegend</v>
      </c>
      <c r="L1023" s="6" t="str">
        <f>VLOOKUP(K1023,Sheet1!A:C,3,)</f>
        <v>DOLLAR</v>
      </c>
      <c r="M1023" s="6" t="str" cm="1">
        <f t="array" ref="M1023">_xlfn.TEXTJOIN(", ", TRUE,
   _xlfn._xlws.FILTER(MasterSheet!O:O,
      (MasterSheet!B:B=A1023) *
      (MasterSheet!D:D=B1023) *
      (MasterSheet!G:G=C1023) *
      (MasterSheet!J:J&gt;0)
   )
)</f>
        <v>IMMUNEEL</v>
      </c>
      <c r="N1023" s="6"/>
    </row>
    <row r="1024" spans="1:14" x14ac:dyDescent="0.25">
      <c r="A1024" s="6" t="str">
        <v xml:space="preserve">EED116885  </v>
      </c>
      <c r="B1024" s="7">
        <v>45845</v>
      </c>
      <c r="C1024" s="6">
        <v>310914</v>
      </c>
      <c r="D1024" s="6">
        <f>_xlfn.XLOOKUP(C1024,MasterSheet!G:G,MasterSheet!E:E)</f>
        <v>189.6</v>
      </c>
      <c r="E1024" s="55">
        <f>SUMIFS(MasterSheet!I:I, MasterSheet!B:B, A1024, MasterSheet!D:D, B1024, MasterSheet!G:G, C1024)</f>
        <v>1</v>
      </c>
      <c r="F1024" s="55">
        <f t="shared" si="45"/>
        <v>189.6</v>
      </c>
      <c r="G1024" s="62">
        <f>SUMIFS(MasterSheet!J:J, MasterSheet!B:B, A1024, MasterSheet!D:D, B1024, MasterSheet!G:G, C1024)</f>
        <v>1</v>
      </c>
      <c r="H1024" s="62">
        <f t="shared" si="46"/>
        <v>189.6</v>
      </c>
      <c r="I1024" s="64">
        <f>SUMIFS(MasterSheet!K:K, MasterSheet!B:B, A1024, MasterSheet!D:D, B1024, MasterSheet!G:G, C1024)</f>
        <v>0</v>
      </c>
      <c r="J1024" s="64">
        <f t="shared" si="47"/>
        <v>0</v>
      </c>
      <c r="K1024" s="6" t="str">
        <f>VLOOKUP(C1024,MasterSheet!G:T,14,)</f>
        <v>BioLegend</v>
      </c>
      <c r="L1024" s="6" t="str">
        <f>VLOOKUP(K1024,Sheet1!A:C,3,)</f>
        <v>DOLLAR</v>
      </c>
      <c r="M1024" s="6" t="str" cm="1">
        <f t="array" ref="M1024">_xlfn.TEXTJOIN(", ", TRUE,
   _xlfn._xlws.FILTER(MasterSheet!O:O,
      (MasterSheet!B:B=A1024) *
      (MasterSheet!D:D=B1024) *
      (MasterSheet!G:G=C1024) *
      (MasterSheet!J:J&gt;0)
   )
)</f>
        <v>BIO SOLUTION</v>
      </c>
      <c r="N1024" s="6"/>
    </row>
    <row r="1025" spans="1:14" x14ac:dyDescent="0.25">
      <c r="A1025" s="6" t="str">
        <v xml:space="preserve">EED116885  </v>
      </c>
      <c r="B1025" s="7">
        <v>45845</v>
      </c>
      <c r="C1025" s="6">
        <v>314507</v>
      </c>
      <c r="D1025" s="6">
        <f>_xlfn.XLOOKUP(C1025,MasterSheet!G:G,MasterSheet!E:E)</f>
        <v>66</v>
      </c>
      <c r="E1025" s="55">
        <f>SUMIFS(MasterSheet!I:I, MasterSheet!B:B, A1025, MasterSheet!D:D, B1025, MasterSheet!G:G, C1025)</f>
        <v>1</v>
      </c>
      <c r="F1025" s="55">
        <f t="shared" si="45"/>
        <v>66</v>
      </c>
      <c r="G1025" s="62">
        <f>SUMIFS(MasterSheet!J:J, MasterSheet!B:B, A1025, MasterSheet!D:D, B1025, MasterSheet!G:G, C1025)</f>
        <v>1</v>
      </c>
      <c r="H1025" s="62">
        <f t="shared" si="46"/>
        <v>66</v>
      </c>
      <c r="I1025" s="64">
        <f>SUMIFS(MasterSheet!K:K, MasterSheet!B:B, A1025, MasterSheet!D:D, B1025, MasterSheet!G:G, C1025)</f>
        <v>0</v>
      </c>
      <c r="J1025" s="64">
        <f t="shared" si="47"/>
        <v>0</v>
      </c>
      <c r="K1025" s="6" t="str">
        <f>VLOOKUP(C1025,MasterSheet!G:T,14,)</f>
        <v>BioLegend</v>
      </c>
      <c r="L1025" s="6" t="str">
        <f>VLOOKUP(K1025,Sheet1!A:C,3,)</f>
        <v>DOLLAR</v>
      </c>
      <c r="M1025" s="6" t="str" cm="1">
        <f t="array" ref="M1025">_xlfn.TEXTJOIN(", ", TRUE,
   _xlfn._xlws.FILTER(MasterSheet!O:O,
      (MasterSheet!B:B=A1025) *
      (MasterSheet!D:D=B1025) *
      (MasterSheet!G:G=C1025) *
      (MasterSheet!J:J&gt;0)
   )
)</f>
        <v>SSC</v>
      </c>
      <c r="N1025" s="6"/>
    </row>
    <row r="1026" spans="1:14" x14ac:dyDescent="0.25">
      <c r="A1026" s="6" t="str">
        <v xml:space="preserve">EED116885  </v>
      </c>
      <c r="B1026" s="7">
        <v>45845</v>
      </c>
      <c r="C1026" s="6">
        <v>314512</v>
      </c>
      <c r="D1026" s="6">
        <f>_xlfn.XLOOKUP(C1026,MasterSheet!G:G,MasterSheet!E:E)</f>
        <v>229.2</v>
      </c>
      <c r="E1026" s="55">
        <f>SUMIFS(MasterSheet!I:I, MasterSheet!B:B, A1026, MasterSheet!D:D, B1026, MasterSheet!G:G, C1026)</f>
        <v>1</v>
      </c>
      <c r="F1026" s="55">
        <f t="shared" si="45"/>
        <v>229.2</v>
      </c>
      <c r="G1026" s="62">
        <f>SUMIFS(MasterSheet!J:J, MasterSheet!B:B, A1026, MasterSheet!D:D, B1026, MasterSheet!G:G, C1026)</f>
        <v>1</v>
      </c>
      <c r="H1026" s="62">
        <f t="shared" si="46"/>
        <v>229.2</v>
      </c>
      <c r="I1026" s="64">
        <f>SUMIFS(MasterSheet!K:K, MasterSheet!B:B, A1026, MasterSheet!D:D, B1026, MasterSheet!G:G, C1026)</f>
        <v>0</v>
      </c>
      <c r="J1026" s="64">
        <f t="shared" si="47"/>
        <v>0</v>
      </c>
      <c r="K1026" s="6" t="str">
        <f>VLOOKUP(C1026,MasterSheet!G:T,14,)</f>
        <v>BioLegend</v>
      </c>
      <c r="L1026" s="6" t="str">
        <f>VLOOKUP(K1026,Sheet1!A:C,3,)</f>
        <v>DOLLAR</v>
      </c>
      <c r="M1026" s="6" t="str" cm="1">
        <f t="array" ref="M1026">_xlfn.TEXTJOIN(", ", TRUE,
   _xlfn._xlws.FILTER(MasterSheet!O:O,
      (MasterSheet!B:B=A1026) *
      (MasterSheet!D:D=B1026) *
      (MasterSheet!G:G=C1026) *
      (MasterSheet!J:J&gt;0)
   )
)</f>
        <v>LABEX</v>
      </c>
      <c r="N1026" s="6"/>
    </row>
    <row r="1027" spans="1:14" x14ac:dyDescent="0.25">
      <c r="A1027" s="6" t="str">
        <v xml:space="preserve">EED116885  </v>
      </c>
      <c r="B1027" s="7">
        <v>45845</v>
      </c>
      <c r="C1027" s="6">
        <v>320828</v>
      </c>
      <c r="D1027" s="6">
        <f>_xlfn.XLOOKUP(C1027,MasterSheet!G:G,MasterSheet!E:E)</f>
        <v>208.2</v>
      </c>
      <c r="E1027" s="55">
        <f>SUMIFS(MasterSheet!I:I, MasterSheet!B:B, A1027, MasterSheet!D:D, B1027, MasterSheet!G:G, C1027)</f>
        <v>1</v>
      </c>
      <c r="F1027" s="55">
        <f t="shared" ref="F1027:F1090" si="48">D1027*E1027</f>
        <v>208.2</v>
      </c>
      <c r="G1027" s="62">
        <f>SUMIFS(MasterSheet!J:J, MasterSheet!B:B, A1027, MasterSheet!D:D, B1027, MasterSheet!G:G, C1027)</f>
        <v>1</v>
      </c>
      <c r="H1027" s="62">
        <f t="shared" ref="H1027:H1090" si="49">G1027*D1027</f>
        <v>208.2</v>
      </c>
      <c r="I1027" s="64">
        <f>SUMIFS(MasterSheet!K:K, MasterSheet!B:B, A1027, MasterSheet!D:D, B1027, MasterSheet!G:G, C1027)</f>
        <v>0</v>
      </c>
      <c r="J1027" s="64">
        <f t="shared" ref="J1027:J1090" si="50">I1027*D1027</f>
        <v>0</v>
      </c>
      <c r="K1027" s="6" t="str">
        <f>VLOOKUP(C1027,MasterSheet!G:T,14,)</f>
        <v>BioLegend</v>
      </c>
      <c r="L1027" s="6" t="str">
        <f>VLOOKUP(K1027,Sheet1!A:C,3,)</f>
        <v>DOLLAR</v>
      </c>
      <c r="M1027" s="6" t="str" cm="1">
        <f t="array" ref="M1027">_xlfn.TEXTJOIN(", ", TRUE,
   _xlfn._xlws.FILTER(MasterSheet!O:O,
      (MasterSheet!B:B=A1027) *
      (MasterSheet!D:D=B1027) *
      (MasterSheet!G:G=C1027) *
      (MasterSheet!J:J&gt;0)
   )
)</f>
        <v>AIIMS</v>
      </c>
      <c r="N1027" s="6"/>
    </row>
    <row r="1028" spans="1:14" x14ac:dyDescent="0.25">
      <c r="A1028" s="6" t="str">
        <v xml:space="preserve">EED116885  </v>
      </c>
      <c r="B1028" s="7">
        <v>45845</v>
      </c>
      <c r="C1028" s="6">
        <v>323050</v>
      </c>
      <c r="D1028" s="6">
        <f>_xlfn.XLOOKUP(C1028,MasterSheet!G:G,MasterSheet!E:E)</f>
        <v>313.5</v>
      </c>
      <c r="E1028" s="55">
        <f>SUMIFS(MasterSheet!I:I, MasterSheet!B:B, A1028, MasterSheet!D:D, B1028, MasterSheet!G:G, C1028)</f>
        <v>1</v>
      </c>
      <c r="F1028" s="55">
        <f t="shared" si="48"/>
        <v>313.5</v>
      </c>
      <c r="G1028" s="62">
        <f>SUMIFS(MasterSheet!J:J, MasterSheet!B:B, A1028, MasterSheet!D:D, B1028, MasterSheet!G:G, C1028)</f>
        <v>1</v>
      </c>
      <c r="H1028" s="62">
        <f t="shared" si="49"/>
        <v>313.5</v>
      </c>
      <c r="I1028" s="64">
        <f>SUMIFS(MasterSheet!K:K, MasterSheet!B:B, A1028, MasterSheet!D:D, B1028, MasterSheet!G:G, C1028)</f>
        <v>0</v>
      </c>
      <c r="J1028" s="64">
        <f t="shared" si="50"/>
        <v>0</v>
      </c>
      <c r="K1028" s="6" t="str">
        <f>VLOOKUP(C1028,MasterSheet!G:T,14,)</f>
        <v>BioLegend</v>
      </c>
      <c r="L1028" s="6" t="str">
        <f>VLOOKUP(K1028,Sheet1!A:C,3,)</f>
        <v>DOLLAR</v>
      </c>
      <c r="M1028" s="6" t="str" cm="1">
        <f t="array" ref="M1028">_xlfn.TEXTJOIN(", ", TRUE,
   _xlfn._xlws.FILTER(MasterSheet!O:O,
      (MasterSheet!B:B=A1028) *
      (MasterSheet!D:D=B1028) *
      (MasterSheet!G:G=C1028) *
      (MasterSheet!J:J&gt;0)
   )
)</f>
        <v>FARCAST</v>
      </c>
      <c r="N1028" s="6"/>
    </row>
    <row r="1029" spans="1:14" x14ac:dyDescent="0.25">
      <c r="A1029" s="6" t="str">
        <v xml:space="preserve">EED116885  </v>
      </c>
      <c r="B1029" s="7">
        <v>45845</v>
      </c>
      <c r="C1029" s="6">
        <v>328605</v>
      </c>
      <c r="D1029" s="6">
        <f>_xlfn.XLOOKUP(C1029,MasterSheet!G:G,MasterSheet!E:E)</f>
        <v>58.8</v>
      </c>
      <c r="E1029" s="55">
        <f>SUMIFS(MasterSheet!I:I, MasterSheet!B:B, A1029, MasterSheet!D:D, B1029, MasterSheet!G:G, C1029)</f>
        <v>1</v>
      </c>
      <c r="F1029" s="55">
        <f t="shared" si="48"/>
        <v>58.8</v>
      </c>
      <c r="G1029" s="62">
        <f>SUMIFS(MasterSheet!J:J, MasterSheet!B:B, A1029, MasterSheet!D:D, B1029, MasterSheet!G:G, C1029)</f>
        <v>1</v>
      </c>
      <c r="H1029" s="62">
        <f t="shared" si="49"/>
        <v>58.8</v>
      </c>
      <c r="I1029" s="64">
        <f>SUMIFS(MasterSheet!K:K, MasterSheet!B:B, A1029, MasterSheet!D:D, B1029, MasterSheet!G:G, C1029)</f>
        <v>0</v>
      </c>
      <c r="J1029" s="64">
        <f t="shared" si="50"/>
        <v>0</v>
      </c>
      <c r="K1029" s="6" t="str">
        <f>VLOOKUP(C1029,MasterSheet!G:T,14,)</f>
        <v>BioLegend</v>
      </c>
      <c r="L1029" s="6" t="str">
        <f>VLOOKUP(K1029,Sheet1!A:C,3,)</f>
        <v>DOLLAR</v>
      </c>
      <c r="M1029" s="6" t="str" cm="1">
        <f t="array" ref="M1029">_xlfn.TEXTJOIN(", ", TRUE,
   _xlfn._xlws.FILTER(MasterSheet!O:O,
      (MasterSheet!B:B=A1029) *
      (MasterSheet!D:D=B1029) *
      (MasterSheet!G:G=C1029) *
      (MasterSheet!J:J&gt;0)
   )
)</f>
        <v>SSC</v>
      </c>
      <c r="N1029" s="6"/>
    </row>
    <row r="1030" spans="1:14" x14ac:dyDescent="0.25">
      <c r="A1030" s="6" t="str">
        <v xml:space="preserve">EED116885  </v>
      </c>
      <c r="B1030" s="7">
        <v>45845</v>
      </c>
      <c r="C1030" s="6">
        <v>328624</v>
      </c>
      <c r="D1030" s="6">
        <f>_xlfn.XLOOKUP(C1030,MasterSheet!G:G,MasterSheet!E:E)</f>
        <v>175.8</v>
      </c>
      <c r="E1030" s="55">
        <f>SUMIFS(MasterSheet!I:I, MasterSheet!B:B, A1030, MasterSheet!D:D, B1030, MasterSheet!G:G, C1030)</f>
        <v>1</v>
      </c>
      <c r="F1030" s="55">
        <f t="shared" si="48"/>
        <v>175.8</v>
      </c>
      <c r="G1030" s="62">
        <f>SUMIFS(MasterSheet!J:J, MasterSheet!B:B, A1030, MasterSheet!D:D, B1030, MasterSheet!G:G, C1030)</f>
        <v>1</v>
      </c>
      <c r="H1030" s="62">
        <f t="shared" si="49"/>
        <v>175.8</v>
      </c>
      <c r="I1030" s="64">
        <f>SUMIFS(MasterSheet!K:K, MasterSheet!B:B, A1030, MasterSheet!D:D, B1030, MasterSheet!G:G, C1030)</f>
        <v>0</v>
      </c>
      <c r="J1030" s="64">
        <f t="shared" si="50"/>
        <v>0</v>
      </c>
      <c r="K1030" s="6" t="str">
        <f>VLOOKUP(C1030,MasterSheet!G:T,14,)</f>
        <v>BioLegend</v>
      </c>
      <c r="L1030" s="6" t="str">
        <f>VLOOKUP(K1030,Sheet1!A:C,3,)</f>
        <v>DOLLAR</v>
      </c>
      <c r="M1030" s="6" t="str" cm="1">
        <f t="array" ref="M1030">_xlfn.TEXTJOIN(", ", TRUE,
   _xlfn._xlws.FILTER(MasterSheet!O:O,
      (MasterSheet!B:B=A1030) *
      (MasterSheet!D:D=B1030) *
      (MasterSheet!G:G=C1030) *
      (MasterSheet!J:J&gt;0)
   )
)</f>
        <v>AIIMS</v>
      </c>
      <c r="N1030" s="6"/>
    </row>
    <row r="1031" spans="1:14" x14ac:dyDescent="0.25">
      <c r="A1031" s="6" t="str">
        <v xml:space="preserve">EED116885  </v>
      </c>
      <c r="B1031" s="7">
        <v>45845</v>
      </c>
      <c r="C1031" s="6">
        <v>329908</v>
      </c>
      <c r="D1031" s="6">
        <f>_xlfn.XLOOKUP(C1031,MasterSheet!G:G,MasterSheet!E:E)</f>
        <v>188.4</v>
      </c>
      <c r="E1031" s="55">
        <f>SUMIFS(MasterSheet!I:I, MasterSheet!B:B, A1031, MasterSheet!D:D, B1031, MasterSheet!G:G, C1031)</f>
        <v>1</v>
      </c>
      <c r="F1031" s="55">
        <f t="shared" si="48"/>
        <v>188.4</v>
      </c>
      <c r="G1031" s="62">
        <f>SUMIFS(MasterSheet!J:J, MasterSheet!B:B, A1031, MasterSheet!D:D, B1031, MasterSheet!G:G, C1031)</f>
        <v>1</v>
      </c>
      <c r="H1031" s="62">
        <f t="shared" si="49"/>
        <v>188.4</v>
      </c>
      <c r="I1031" s="64">
        <f>SUMIFS(MasterSheet!K:K, MasterSheet!B:B, A1031, MasterSheet!D:D, B1031, MasterSheet!G:G, C1031)</f>
        <v>0</v>
      </c>
      <c r="J1031" s="64">
        <f t="shared" si="50"/>
        <v>0</v>
      </c>
      <c r="K1031" s="6" t="str">
        <f>VLOOKUP(C1031,MasterSheet!G:T,14,)</f>
        <v>BioLegend</v>
      </c>
      <c r="L1031" s="6" t="str">
        <f>VLOOKUP(K1031,Sheet1!A:C,3,)</f>
        <v>DOLLAR</v>
      </c>
      <c r="M1031" s="6" t="str" cm="1">
        <f t="array" ref="M1031">_xlfn.TEXTJOIN(", ", TRUE,
   _xlfn._xlws.FILTER(MasterSheet!O:O,
      (MasterSheet!B:B=A1031) *
      (MasterSheet!D:D=B1031) *
      (MasterSheet!G:G=C1031) *
      (MasterSheet!J:J&gt;0)
   )
)</f>
        <v>AIIMS</v>
      </c>
      <c r="N1031" s="6"/>
    </row>
    <row r="1032" spans="1:14" x14ac:dyDescent="0.25">
      <c r="A1032" s="6" t="str">
        <v xml:space="preserve">EED116885  </v>
      </c>
      <c r="B1032" s="7">
        <v>45845</v>
      </c>
      <c r="C1032" s="6">
        <v>329918</v>
      </c>
      <c r="D1032" s="6">
        <f>_xlfn.XLOOKUP(C1032,MasterSheet!G:G,MasterSheet!E:E)</f>
        <v>229.2</v>
      </c>
      <c r="E1032" s="55">
        <f>SUMIFS(MasterSheet!I:I, MasterSheet!B:B, A1032, MasterSheet!D:D, B1032, MasterSheet!G:G, C1032)</f>
        <v>1</v>
      </c>
      <c r="F1032" s="55">
        <f t="shared" si="48"/>
        <v>229.2</v>
      </c>
      <c r="G1032" s="62">
        <f>SUMIFS(MasterSheet!J:J, MasterSheet!B:B, A1032, MasterSheet!D:D, B1032, MasterSheet!G:G, C1032)</f>
        <v>1</v>
      </c>
      <c r="H1032" s="62">
        <f t="shared" si="49"/>
        <v>229.2</v>
      </c>
      <c r="I1032" s="64">
        <f>SUMIFS(MasterSheet!K:K, MasterSheet!B:B, A1032, MasterSheet!D:D, B1032, MasterSheet!G:G, C1032)</f>
        <v>0</v>
      </c>
      <c r="J1032" s="64">
        <f t="shared" si="50"/>
        <v>0</v>
      </c>
      <c r="K1032" s="6" t="str">
        <f>VLOOKUP(C1032,MasterSheet!G:T,14,)</f>
        <v>BioLegend</v>
      </c>
      <c r="L1032" s="6" t="str">
        <f>VLOOKUP(K1032,Sheet1!A:C,3,)</f>
        <v>DOLLAR</v>
      </c>
      <c r="M1032" s="6" t="str" cm="1">
        <f t="array" ref="M1032">_xlfn.TEXTJOIN(", ", TRUE,
   _xlfn._xlws.FILTER(MasterSheet!O:O,
      (MasterSheet!B:B=A1032) *
      (MasterSheet!D:D=B1032) *
      (MasterSheet!G:G=C1032) *
      (MasterSheet!J:J&gt;0)
   )
)</f>
        <v>IMMUNEEL</v>
      </c>
      <c r="N1032" s="6"/>
    </row>
    <row r="1033" spans="1:14" x14ac:dyDescent="0.25">
      <c r="A1033" s="6" t="str">
        <v xml:space="preserve">EED116885  </v>
      </c>
      <c r="B1033" s="7">
        <v>45845</v>
      </c>
      <c r="C1033" s="6">
        <v>334607</v>
      </c>
      <c r="D1033" s="6">
        <f>_xlfn.XLOOKUP(C1033,MasterSheet!G:G,MasterSheet!E:E)</f>
        <v>77.400000000000006</v>
      </c>
      <c r="E1033" s="55">
        <f>SUMIFS(MasterSheet!I:I, MasterSheet!B:B, A1033, MasterSheet!D:D, B1033, MasterSheet!G:G, C1033)</f>
        <v>1</v>
      </c>
      <c r="F1033" s="55">
        <f t="shared" si="48"/>
        <v>77.400000000000006</v>
      </c>
      <c r="G1033" s="62">
        <f>SUMIFS(MasterSheet!J:J, MasterSheet!B:B, A1033, MasterSheet!D:D, B1033, MasterSheet!G:G, C1033)</f>
        <v>1</v>
      </c>
      <c r="H1033" s="62">
        <f t="shared" si="49"/>
        <v>77.400000000000006</v>
      </c>
      <c r="I1033" s="64">
        <f>SUMIFS(MasterSheet!K:K, MasterSheet!B:B, A1033, MasterSheet!D:D, B1033, MasterSheet!G:G, C1033)</f>
        <v>0</v>
      </c>
      <c r="J1033" s="64">
        <f t="shared" si="50"/>
        <v>0</v>
      </c>
      <c r="K1033" s="6" t="str">
        <f>VLOOKUP(C1033,MasterSheet!G:T,14,)</f>
        <v>BioLegend</v>
      </c>
      <c r="L1033" s="6" t="str">
        <f>VLOOKUP(K1033,Sheet1!A:C,3,)</f>
        <v>DOLLAR</v>
      </c>
      <c r="M1033" s="6" t="str" cm="1">
        <f t="array" ref="M1033">_xlfn.TEXTJOIN(", ", TRUE,
   _xlfn._xlws.FILTER(MasterSheet!O:O,
      (MasterSheet!B:B=A1033) *
      (MasterSheet!D:D=B1033) *
      (MasterSheet!G:G=C1033) *
      (MasterSheet!J:J&gt;0)
   )
)</f>
        <v>YASH ENTERPRISES</v>
      </c>
      <c r="N1033" s="6"/>
    </row>
    <row r="1034" spans="1:14" x14ac:dyDescent="0.25">
      <c r="A1034" s="6" t="str">
        <v xml:space="preserve">EED116885  </v>
      </c>
      <c r="B1034" s="7">
        <v>45845</v>
      </c>
      <c r="C1034" s="6">
        <v>338608</v>
      </c>
      <c r="D1034" s="6">
        <f>_xlfn.XLOOKUP(C1034,MasterSheet!G:G,MasterSheet!E:E)</f>
        <v>199.2</v>
      </c>
      <c r="E1034" s="55">
        <f>SUMIFS(MasterSheet!I:I, MasterSheet!B:B, A1034, MasterSheet!D:D, B1034, MasterSheet!G:G, C1034)</f>
        <v>1</v>
      </c>
      <c r="F1034" s="55">
        <f t="shared" si="48"/>
        <v>199.2</v>
      </c>
      <c r="G1034" s="62">
        <f>SUMIFS(MasterSheet!J:J, MasterSheet!B:B, A1034, MasterSheet!D:D, B1034, MasterSheet!G:G, C1034)</f>
        <v>1</v>
      </c>
      <c r="H1034" s="62">
        <f t="shared" si="49"/>
        <v>199.2</v>
      </c>
      <c r="I1034" s="64">
        <f>SUMIFS(MasterSheet!K:K, MasterSheet!B:B, A1034, MasterSheet!D:D, B1034, MasterSheet!G:G, C1034)</f>
        <v>0</v>
      </c>
      <c r="J1034" s="64">
        <f t="shared" si="50"/>
        <v>0</v>
      </c>
      <c r="K1034" s="6" t="str">
        <f>VLOOKUP(C1034,MasterSheet!G:T,14,)</f>
        <v>BioLegend</v>
      </c>
      <c r="L1034" s="6" t="str">
        <f>VLOOKUP(K1034,Sheet1!A:C,3,)</f>
        <v>DOLLAR</v>
      </c>
      <c r="M1034" s="6" t="str" cm="1">
        <f t="array" ref="M1034">_xlfn.TEXTJOIN(", ", TRUE,
   _xlfn._xlws.FILTER(MasterSheet!O:O,
      (MasterSheet!B:B=A1034) *
      (MasterSheet!D:D=B1034) *
      (MasterSheet!G:G=C1034) *
      (MasterSheet!J:J&gt;0)
   )
)</f>
        <v>PI HEALTH</v>
      </c>
      <c r="N1034" s="6"/>
    </row>
    <row r="1035" spans="1:14" x14ac:dyDescent="0.25">
      <c r="A1035" s="6" t="str">
        <v xml:space="preserve">EED116885  </v>
      </c>
      <c r="B1035" s="7">
        <v>45845</v>
      </c>
      <c r="C1035" s="6">
        <v>344611</v>
      </c>
      <c r="D1035" s="6">
        <f>_xlfn.XLOOKUP(C1035,MasterSheet!G:G,MasterSheet!E:E)</f>
        <v>92.4</v>
      </c>
      <c r="E1035" s="55">
        <f>SUMIFS(MasterSheet!I:I, MasterSheet!B:B, A1035, MasterSheet!D:D, B1035, MasterSheet!G:G, C1035)</f>
        <v>1</v>
      </c>
      <c r="F1035" s="55">
        <f t="shared" si="48"/>
        <v>92.4</v>
      </c>
      <c r="G1035" s="62">
        <f>SUMIFS(MasterSheet!J:J, MasterSheet!B:B, A1035, MasterSheet!D:D, B1035, MasterSheet!G:G, C1035)</f>
        <v>1</v>
      </c>
      <c r="H1035" s="62">
        <f t="shared" si="49"/>
        <v>92.4</v>
      </c>
      <c r="I1035" s="64">
        <f>SUMIFS(MasterSheet!K:K, MasterSheet!B:B, A1035, MasterSheet!D:D, B1035, MasterSheet!G:G, C1035)</f>
        <v>0</v>
      </c>
      <c r="J1035" s="64">
        <f t="shared" si="50"/>
        <v>0</v>
      </c>
      <c r="K1035" s="6" t="str">
        <f>VLOOKUP(C1035,MasterSheet!G:T,14,)</f>
        <v>BioLegend</v>
      </c>
      <c r="L1035" s="6" t="str">
        <f>VLOOKUP(K1035,Sheet1!A:C,3,)</f>
        <v>DOLLAR</v>
      </c>
      <c r="M1035" s="6" t="str" cm="1">
        <f t="array" ref="M1035">_xlfn.TEXTJOIN(", ", TRUE,
   _xlfn._xlws.FILTER(MasterSheet!O:O,
      (MasterSheet!B:B=A1035) *
      (MasterSheet!D:D=B1035) *
      (MasterSheet!G:G=C1035) *
      (MasterSheet!J:J&gt;0)
   )
)</f>
        <v>SSC</v>
      </c>
      <c r="N1035" s="6"/>
    </row>
    <row r="1036" spans="1:14" x14ac:dyDescent="0.25">
      <c r="A1036" s="6" t="str">
        <v xml:space="preserve">EED116885  </v>
      </c>
      <c r="B1036" s="7">
        <v>45845</v>
      </c>
      <c r="C1036" s="6">
        <v>344707</v>
      </c>
      <c r="D1036" s="6">
        <f>_xlfn.XLOOKUP(C1036,MasterSheet!G:G,MasterSheet!E:E)</f>
        <v>89.4</v>
      </c>
      <c r="E1036" s="55">
        <f>SUMIFS(MasterSheet!I:I, MasterSheet!B:B, A1036, MasterSheet!D:D, B1036, MasterSheet!G:G, C1036)</f>
        <v>1</v>
      </c>
      <c r="F1036" s="55">
        <f t="shared" si="48"/>
        <v>89.4</v>
      </c>
      <c r="G1036" s="62">
        <f>SUMIFS(MasterSheet!J:J, MasterSheet!B:B, A1036, MasterSheet!D:D, B1036, MasterSheet!G:G, C1036)</f>
        <v>1</v>
      </c>
      <c r="H1036" s="62">
        <f t="shared" si="49"/>
        <v>89.4</v>
      </c>
      <c r="I1036" s="64">
        <f>SUMIFS(MasterSheet!K:K, MasterSheet!B:B, A1036, MasterSheet!D:D, B1036, MasterSheet!G:G, C1036)</f>
        <v>0</v>
      </c>
      <c r="J1036" s="64">
        <f t="shared" si="50"/>
        <v>0</v>
      </c>
      <c r="K1036" s="6" t="str">
        <f>VLOOKUP(C1036,MasterSheet!G:T,14,)</f>
        <v>BioLegend</v>
      </c>
      <c r="L1036" s="6" t="str">
        <f>VLOOKUP(K1036,Sheet1!A:C,3,)</f>
        <v>DOLLAR</v>
      </c>
      <c r="M1036" s="6" t="str" cm="1">
        <f t="array" ref="M1036">_xlfn.TEXTJOIN(", ", TRUE,
   _xlfn._xlws.FILTER(MasterSheet!O:O,
      (MasterSheet!B:B=A1036) *
      (MasterSheet!D:D=B1036) *
      (MasterSheet!G:G=C1036) *
      (MasterSheet!J:J&gt;0)
   )
)</f>
        <v>SSC</v>
      </c>
      <c r="N1036" s="6"/>
    </row>
    <row r="1037" spans="1:14" x14ac:dyDescent="0.25">
      <c r="A1037" s="6" t="str">
        <v xml:space="preserve">EED116885  </v>
      </c>
      <c r="B1037" s="7">
        <v>45845</v>
      </c>
      <c r="C1037" s="6">
        <v>344724</v>
      </c>
      <c r="D1037" s="6">
        <f>_xlfn.XLOOKUP(C1037,MasterSheet!G:G,MasterSheet!E:E)</f>
        <v>165.6</v>
      </c>
      <c r="E1037" s="55">
        <f>SUMIFS(MasterSheet!I:I, MasterSheet!B:B, A1037, MasterSheet!D:D, B1037, MasterSheet!G:G, C1037)</f>
        <v>1</v>
      </c>
      <c r="F1037" s="55">
        <f t="shared" si="48"/>
        <v>165.6</v>
      </c>
      <c r="G1037" s="62">
        <f>SUMIFS(MasterSheet!J:J, MasterSheet!B:B, A1037, MasterSheet!D:D, B1037, MasterSheet!G:G, C1037)</f>
        <v>1</v>
      </c>
      <c r="H1037" s="62">
        <f t="shared" si="49"/>
        <v>165.6</v>
      </c>
      <c r="I1037" s="64">
        <f>SUMIFS(MasterSheet!K:K, MasterSheet!B:B, A1037, MasterSheet!D:D, B1037, MasterSheet!G:G, C1037)</f>
        <v>0</v>
      </c>
      <c r="J1037" s="64">
        <f t="shared" si="50"/>
        <v>0</v>
      </c>
      <c r="K1037" s="6" t="str">
        <f>VLOOKUP(C1037,MasterSheet!G:T,14,)</f>
        <v>BioLegend</v>
      </c>
      <c r="L1037" s="6" t="str">
        <f>VLOOKUP(K1037,Sheet1!A:C,3,)</f>
        <v>DOLLAR</v>
      </c>
      <c r="M1037" s="6" t="str" cm="1">
        <f t="array" ref="M1037">_xlfn.TEXTJOIN(", ", TRUE,
   _xlfn._xlws.FILTER(MasterSheet!O:O,
      (MasterSheet!B:B=A1037) *
      (MasterSheet!D:D=B1037) *
      (MasterSheet!G:G=C1037) *
      (MasterSheet!J:J&gt;0)
   )
)</f>
        <v>IMMUNEEL</v>
      </c>
      <c r="N1037" s="6"/>
    </row>
    <row r="1038" spans="1:14" x14ac:dyDescent="0.25">
      <c r="A1038" s="6" t="str">
        <v xml:space="preserve">EED116885  </v>
      </c>
      <c r="B1038" s="7">
        <v>45845</v>
      </c>
      <c r="C1038" s="6">
        <v>344836</v>
      </c>
      <c r="D1038" s="6">
        <f>_xlfn.XLOOKUP(C1038,MasterSheet!G:G,MasterSheet!E:E)</f>
        <v>304.5</v>
      </c>
      <c r="E1038" s="55">
        <f>SUMIFS(MasterSheet!I:I, MasterSheet!B:B, A1038, MasterSheet!D:D, B1038, MasterSheet!G:G, C1038)</f>
        <v>1</v>
      </c>
      <c r="F1038" s="55">
        <f t="shared" si="48"/>
        <v>304.5</v>
      </c>
      <c r="G1038" s="62">
        <f>SUMIFS(MasterSheet!J:J, MasterSheet!B:B, A1038, MasterSheet!D:D, B1038, MasterSheet!G:G, C1038)</f>
        <v>1</v>
      </c>
      <c r="H1038" s="62">
        <f t="shared" si="49"/>
        <v>304.5</v>
      </c>
      <c r="I1038" s="64">
        <f>SUMIFS(MasterSheet!K:K, MasterSheet!B:B, A1038, MasterSheet!D:D, B1038, MasterSheet!G:G, C1038)</f>
        <v>0</v>
      </c>
      <c r="J1038" s="64">
        <f t="shared" si="50"/>
        <v>0</v>
      </c>
      <c r="K1038" s="6" t="str">
        <f>VLOOKUP(C1038,MasterSheet!G:T,14,)</f>
        <v>BioLegend</v>
      </c>
      <c r="L1038" s="6" t="str">
        <f>VLOOKUP(K1038,Sheet1!A:C,3,)</f>
        <v>DOLLAR</v>
      </c>
      <c r="M1038" s="6" t="str" cm="1">
        <f t="array" ref="M1038">_xlfn.TEXTJOIN(", ", TRUE,
   _xlfn._xlws.FILTER(MasterSheet!O:O,
      (MasterSheet!B:B=A1038) *
      (MasterSheet!D:D=B1038) *
      (MasterSheet!G:G=C1038) *
      (MasterSheet!J:J&gt;0)
   )
)</f>
        <v>IMMUNEEL</v>
      </c>
      <c r="N1038" s="6"/>
    </row>
    <row r="1039" spans="1:14" x14ac:dyDescent="0.25">
      <c r="A1039" s="6" t="str">
        <v xml:space="preserve">EED116885  </v>
      </c>
      <c r="B1039" s="7">
        <v>45845</v>
      </c>
      <c r="C1039" s="6">
        <v>347317</v>
      </c>
      <c r="D1039" s="6">
        <f>_xlfn.XLOOKUP(C1039,MasterSheet!G:G,MasterSheet!E:E)</f>
        <v>136.5</v>
      </c>
      <c r="E1039" s="55">
        <f>SUMIFS(MasterSheet!I:I, MasterSheet!B:B, A1039, MasterSheet!D:D, B1039, MasterSheet!G:G, C1039)</f>
        <v>1</v>
      </c>
      <c r="F1039" s="55">
        <f t="shared" si="48"/>
        <v>136.5</v>
      </c>
      <c r="G1039" s="62">
        <f>SUMIFS(MasterSheet!J:J, MasterSheet!B:B, A1039, MasterSheet!D:D, B1039, MasterSheet!G:G, C1039)</f>
        <v>1</v>
      </c>
      <c r="H1039" s="62">
        <f t="shared" si="49"/>
        <v>136.5</v>
      </c>
      <c r="I1039" s="64">
        <f>SUMIFS(MasterSheet!K:K, MasterSheet!B:B, A1039, MasterSheet!D:D, B1039, MasterSheet!G:G, C1039)</f>
        <v>0</v>
      </c>
      <c r="J1039" s="64">
        <f t="shared" si="50"/>
        <v>0</v>
      </c>
      <c r="K1039" s="6" t="str">
        <f>VLOOKUP(C1039,MasterSheet!G:T,14,)</f>
        <v>BioLegend</v>
      </c>
      <c r="L1039" s="6" t="str">
        <f>VLOOKUP(K1039,Sheet1!A:C,3,)</f>
        <v>DOLLAR</v>
      </c>
      <c r="M1039" s="6" t="str" cm="1">
        <f t="array" ref="M1039">_xlfn.TEXTJOIN(", ", TRUE,
   _xlfn._xlws.FILTER(MasterSheet!O:O,
      (MasterSheet!B:B=A1039) *
      (MasterSheet!D:D=B1039) *
      (MasterSheet!G:G=C1039) *
      (MasterSheet!J:J&gt;0)
   )
)</f>
        <v>ILS</v>
      </c>
      <c r="N1039" s="6"/>
    </row>
    <row r="1040" spans="1:14" x14ac:dyDescent="0.25">
      <c r="A1040" s="6" t="str">
        <v xml:space="preserve">EED116885  </v>
      </c>
      <c r="B1040" s="7">
        <v>45845</v>
      </c>
      <c r="C1040" s="6">
        <v>351304</v>
      </c>
      <c r="D1040" s="6">
        <f>_xlfn.XLOOKUP(C1040,MasterSheet!G:G,MasterSheet!E:E)</f>
        <v>179.4</v>
      </c>
      <c r="E1040" s="55">
        <f>SUMIFS(MasterSheet!I:I, MasterSheet!B:B, A1040, MasterSheet!D:D, B1040, MasterSheet!G:G, C1040)</f>
        <v>1</v>
      </c>
      <c r="F1040" s="55">
        <f t="shared" si="48"/>
        <v>179.4</v>
      </c>
      <c r="G1040" s="62">
        <f>SUMIFS(MasterSheet!J:J, MasterSheet!B:B, A1040, MasterSheet!D:D, B1040, MasterSheet!G:G, C1040)</f>
        <v>1</v>
      </c>
      <c r="H1040" s="62">
        <f t="shared" si="49"/>
        <v>179.4</v>
      </c>
      <c r="I1040" s="64">
        <f>SUMIFS(MasterSheet!K:K, MasterSheet!B:B, A1040, MasterSheet!D:D, B1040, MasterSheet!G:G, C1040)</f>
        <v>0</v>
      </c>
      <c r="J1040" s="64">
        <f t="shared" si="50"/>
        <v>0</v>
      </c>
      <c r="K1040" s="6" t="str">
        <f>VLOOKUP(C1040,MasterSheet!G:T,14,)</f>
        <v>BioLegend</v>
      </c>
      <c r="L1040" s="6" t="str">
        <f>VLOOKUP(K1040,Sheet1!A:C,3,)</f>
        <v>DOLLAR</v>
      </c>
      <c r="M1040" s="6" t="str" cm="1">
        <f t="array" ref="M1040">_xlfn.TEXTJOIN(", ", TRUE,
   _xlfn._xlws.FILTER(MasterSheet!O:O,
      (MasterSheet!B:B=A1040) *
      (MasterSheet!D:D=B1040) *
      (MasterSheet!G:G=C1040) *
      (MasterSheet!J:J&gt;0)
   )
)</f>
        <v>PI HEALTH</v>
      </c>
      <c r="N1040" s="6"/>
    </row>
    <row r="1041" spans="1:14" x14ac:dyDescent="0.25">
      <c r="A1041" s="6" t="str">
        <v xml:space="preserve">EED116885  </v>
      </c>
      <c r="B1041" s="7">
        <v>45845</v>
      </c>
      <c r="C1041" s="6">
        <v>353204</v>
      </c>
      <c r="D1041" s="6">
        <f>_xlfn.XLOOKUP(C1041,MasterSheet!G:G,MasterSheet!E:E)</f>
        <v>172.2</v>
      </c>
      <c r="E1041" s="55">
        <f>SUMIFS(MasterSheet!I:I, MasterSheet!B:B, A1041, MasterSheet!D:D, B1041, MasterSheet!G:G, C1041)</f>
        <v>4</v>
      </c>
      <c r="F1041" s="55">
        <f t="shared" si="48"/>
        <v>688.8</v>
      </c>
      <c r="G1041" s="62">
        <f>SUMIFS(MasterSheet!J:J, MasterSheet!B:B, A1041, MasterSheet!D:D, B1041, MasterSheet!G:G, C1041)</f>
        <v>4</v>
      </c>
      <c r="H1041" s="62">
        <f t="shared" si="49"/>
        <v>688.8</v>
      </c>
      <c r="I1041" s="64">
        <f>SUMIFS(MasterSheet!K:K, MasterSheet!B:B, A1041, MasterSheet!D:D, B1041, MasterSheet!G:G, C1041)</f>
        <v>0</v>
      </c>
      <c r="J1041" s="64">
        <f t="shared" si="50"/>
        <v>0</v>
      </c>
      <c r="K1041" s="6" t="str">
        <f>VLOOKUP(C1041,MasterSheet!G:T,14,)</f>
        <v>BioLegend</v>
      </c>
      <c r="L1041" s="6" t="str">
        <f>VLOOKUP(K1041,Sheet1!A:C,3,)</f>
        <v>DOLLAR</v>
      </c>
      <c r="M1041" s="6" t="str" cm="1">
        <f t="array" ref="M1041">_xlfn.TEXTJOIN(", ", TRUE,
   _xlfn._xlws.FILTER(MasterSheet!O:O,
      (MasterSheet!B:B=A1041) *
      (MasterSheet!D:D=B1041) *
      (MasterSheet!G:G=C1041) *
      (MasterSheet!J:J&gt;0)
   )
)</f>
        <v>PI HEALTH</v>
      </c>
      <c r="N1041" s="6"/>
    </row>
    <row r="1042" spans="1:14" x14ac:dyDescent="0.25">
      <c r="A1042" s="6" t="str">
        <v xml:space="preserve">EED116885  </v>
      </c>
      <c r="B1042" s="7">
        <v>45845</v>
      </c>
      <c r="C1042" s="6">
        <v>353212</v>
      </c>
      <c r="D1042" s="6">
        <f>_xlfn.XLOOKUP(C1042,MasterSheet!G:G,MasterSheet!E:E)</f>
        <v>229.2</v>
      </c>
      <c r="E1042" s="55">
        <f>SUMIFS(MasterSheet!I:I, MasterSheet!B:B, A1042, MasterSheet!D:D, B1042, MasterSheet!G:G, C1042)</f>
        <v>1</v>
      </c>
      <c r="F1042" s="55">
        <f t="shared" si="48"/>
        <v>229.2</v>
      </c>
      <c r="G1042" s="62">
        <f>SUMIFS(MasterSheet!J:J, MasterSheet!B:B, A1042, MasterSheet!D:D, B1042, MasterSheet!G:G, C1042)</f>
        <v>1</v>
      </c>
      <c r="H1042" s="62">
        <f t="shared" si="49"/>
        <v>229.2</v>
      </c>
      <c r="I1042" s="64">
        <f>SUMIFS(MasterSheet!K:K, MasterSheet!B:B, A1042, MasterSheet!D:D, B1042, MasterSheet!G:G, C1042)</f>
        <v>0</v>
      </c>
      <c r="J1042" s="64">
        <f t="shared" si="50"/>
        <v>0</v>
      </c>
      <c r="K1042" s="6" t="str">
        <f>VLOOKUP(C1042,MasterSheet!G:T,14,)</f>
        <v>BioLegend</v>
      </c>
      <c r="L1042" s="6" t="str">
        <f>VLOOKUP(K1042,Sheet1!A:C,3,)</f>
        <v>DOLLAR</v>
      </c>
      <c r="M1042" s="6" t="str" cm="1">
        <f t="array" ref="M1042">_xlfn.TEXTJOIN(", ", TRUE,
   _xlfn._xlws.FILTER(MasterSheet!O:O,
      (MasterSheet!B:B=A1042) *
      (MasterSheet!D:D=B1042) *
      (MasterSheet!G:G=C1042) *
      (MasterSheet!J:J&gt;0)
   )
)</f>
        <v>IMMUNEEL</v>
      </c>
      <c r="N1042" s="6"/>
    </row>
    <row r="1043" spans="1:14" x14ac:dyDescent="0.25">
      <c r="A1043" s="6" t="str">
        <v xml:space="preserve">EED116885  </v>
      </c>
      <c r="B1043" s="7">
        <v>45845</v>
      </c>
      <c r="C1043" s="6">
        <v>353709</v>
      </c>
      <c r="D1043" s="6">
        <f>_xlfn.XLOOKUP(C1043,MasterSheet!G:G,MasterSheet!E:E)</f>
        <v>95.4</v>
      </c>
      <c r="E1043" s="55">
        <f>SUMIFS(MasterSheet!I:I, MasterSheet!B:B, A1043, MasterSheet!D:D, B1043, MasterSheet!G:G, C1043)</f>
        <v>1</v>
      </c>
      <c r="F1043" s="55">
        <f t="shared" si="48"/>
        <v>95.4</v>
      </c>
      <c r="G1043" s="62">
        <f>SUMIFS(MasterSheet!J:J, MasterSheet!B:B, A1043, MasterSheet!D:D, B1043, MasterSheet!G:G, C1043)</f>
        <v>1</v>
      </c>
      <c r="H1043" s="62">
        <f t="shared" si="49"/>
        <v>95.4</v>
      </c>
      <c r="I1043" s="64">
        <f>SUMIFS(MasterSheet!K:K, MasterSheet!B:B, A1043, MasterSheet!D:D, B1043, MasterSheet!G:G, C1043)</f>
        <v>0</v>
      </c>
      <c r="J1043" s="64">
        <f t="shared" si="50"/>
        <v>0</v>
      </c>
      <c r="K1043" s="6" t="str">
        <f>VLOOKUP(C1043,MasterSheet!G:T,14,)</f>
        <v>BioLegend</v>
      </c>
      <c r="L1043" s="6" t="str">
        <f>VLOOKUP(K1043,Sheet1!A:C,3,)</f>
        <v>DOLLAR</v>
      </c>
      <c r="M1043" s="6" t="str" cm="1">
        <f t="array" ref="M1043">_xlfn.TEXTJOIN(", ", TRUE,
   _xlfn._xlws.FILTER(MasterSheet!O:O,
      (MasterSheet!B:B=A1043) *
      (MasterSheet!D:D=B1043) *
      (MasterSheet!G:G=C1043) *
      (MasterSheet!J:J&gt;0)
   )
)</f>
        <v>ILS</v>
      </c>
      <c r="N1043" s="6"/>
    </row>
    <row r="1044" spans="1:14" x14ac:dyDescent="0.25">
      <c r="A1044" s="6" t="str">
        <v xml:space="preserve">EED116885  </v>
      </c>
      <c r="B1044" s="7">
        <v>45845</v>
      </c>
      <c r="C1044" s="6">
        <v>357415</v>
      </c>
      <c r="D1044" s="6">
        <f>_xlfn.XLOOKUP(C1044,MasterSheet!G:G,MasterSheet!E:E)</f>
        <v>74.400000000000006</v>
      </c>
      <c r="E1044" s="55">
        <f>SUMIFS(MasterSheet!I:I, MasterSheet!B:B, A1044, MasterSheet!D:D, B1044, MasterSheet!G:G, C1044)</f>
        <v>1</v>
      </c>
      <c r="F1044" s="55">
        <f t="shared" si="48"/>
        <v>74.400000000000006</v>
      </c>
      <c r="G1044" s="62">
        <f>SUMIFS(MasterSheet!J:J, MasterSheet!B:B, A1044, MasterSheet!D:D, B1044, MasterSheet!G:G, C1044)</f>
        <v>1</v>
      </c>
      <c r="H1044" s="62">
        <f t="shared" si="49"/>
        <v>74.400000000000006</v>
      </c>
      <c r="I1044" s="64">
        <f>SUMIFS(MasterSheet!K:K, MasterSheet!B:B, A1044, MasterSheet!D:D, B1044, MasterSheet!G:G, C1044)</f>
        <v>0</v>
      </c>
      <c r="J1044" s="64">
        <f t="shared" si="50"/>
        <v>0</v>
      </c>
      <c r="K1044" s="6" t="str">
        <f>VLOOKUP(C1044,MasterSheet!G:T,14,)</f>
        <v>BioLegend</v>
      </c>
      <c r="L1044" s="6" t="str">
        <f>VLOOKUP(K1044,Sheet1!A:C,3,)</f>
        <v>DOLLAR</v>
      </c>
      <c r="M1044" s="6" t="str" cm="1">
        <f t="array" ref="M1044">_xlfn.TEXTJOIN(", ", TRUE,
   _xlfn._xlws.FILTER(MasterSheet!O:O,
      (MasterSheet!B:B=A1044) *
      (MasterSheet!D:D=B1044) *
      (MasterSheet!G:G=C1044) *
      (MasterSheet!J:J&gt;0)
   )
)</f>
        <v>ABHI BIO</v>
      </c>
      <c r="N1044" s="6"/>
    </row>
    <row r="1045" spans="1:14" x14ac:dyDescent="0.25">
      <c r="A1045" s="6" t="str">
        <v xml:space="preserve">EED116885  </v>
      </c>
      <c r="B1045" s="7">
        <v>45845</v>
      </c>
      <c r="C1045" s="6">
        <v>362526</v>
      </c>
      <c r="D1045" s="6">
        <f>_xlfn.XLOOKUP(C1045,MasterSheet!G:G,MasterSheet!E:E)</f>
        <v>464.4</v>
      </c>
      <c r="E1045" s="55">
        <f>SUMIFS(MasterSheet!I:I, MasterSheet!B:B, A1045, MasterSheet!D:D, B1045, MasterSheet!G:G, C1045)</f>
        <v>1</v>
      </c>
      <c r="F1045" s="55">
        <f t="shared" si="48"/>
        <v>464.4</v>
      </c>
      <c r="G1045" s="62">
        <f>SUMIFS(MasterSheet!J:J, MasterSheet!B:B, A1045, MasterSheet!D:D, B1045, MasterSheet!G:G, C1045)</f>
        <v>1</v>
      </c>
      <c r="H1045" s="62">
        <f t="shared" si="49"/>
        <v>464.4</v>
      </c>
      <c r="I1045" s="64">
        <f>SUMIFS(MasterSheet!K:K, MasterSheet!B:B, A1045, MasterSheet!D:D, B1045, MasterSheet!G:G, C1045)</f>
        <v>0</v>
      </c>
      <c r="J1045" s="64">
        <f t="shared" si="50"/>
        <v>0</v>
      </c>
      <c r="K1045" s="6" t="str">
        <f>VLOOKUP(C1045,MasterSheet!G:T,14,)</f>
        <v>BioLegend</v>
      </c>
      <c r="L1045" s="6" t="str">
        <f>VLOOKUP(K1045,Sheet1!A:C,3,)</f>
        <v>DOLLAR</v>
      </c>
      <c r="M1045" s="6" t="str" cm="1">
        <f t="array" ref="M1045">_xlfn.TEXTJOIN(", ", TRUE,
   _xlfn._xlws.FILTER(MasterSheet!O:O,
      (MasterSheet!B:B=A1045) *
      (MasterSheet!D:D=B1045) *
      (MasterSheet!G:G=C1045) *
      (MasterSheet!J:J&gt;0)
   )
)</f>
        <v>AIIMS</v>
      </c>
      <c r="N1045" s="6"/>
    </row>
    <row r="1046" spans="1:14" x14ac:dyDescent="0.25">
      <c r="A1046" s="6" t="str">
        <v xml:space="preserve">EED116885  </v>
      </c>
      <c r="B1046" s="7">
        <v>45845</v>
      </c>
      <c r="C1046" s="6">
        <v>367402</v>
      </c>
      <c r="D1046" s="6">
        <f>_xlfn.XLOOKUP(C1046,MasterSheet!G:G,MasterSheet!E:E)</f>
        <v>67.2</v>
      </c>
      <c r="E1046" s="55">
        <f>SUMIFS(MasterSheet!I:I, MasterSheet!B:B, A1046, MasterSheet!D:D, B1046, MasterSheet!G:G, C1046)</f>
        <v>1</v>
      </c>
      <c r="F1046" s="55">
        <f t="shared" si="48"/>
        <v>67.2</v>
      </c>
      <c r="G1046" s="62">
        <f>SUMIFS(MasterSheet!J:J, MasterSheet!B:B, A1046, MasterSheet!D:D, B1046, MasterSheet!G:G, C1046)</f>
        <v>1</v>
      </c>
      <c r="H1046" s="62">
        <f t="shared" si="49"/>
        <v>67.2</v>
      </c>
      <c r="I1046" s="64">
        <f>SUMIFS(MasterSheet!K:K, MasterSheet!B:B, A1046, MasterSheet!D:D, B1046, MasterSheet!G:G, C1046)</f>
        <v>0</v>
      </c>
      <c r="J1046" s="64">
        <f t="shared" si="50"/>
        <v>0</v>
      </c>
      <c r="K1046" s="6" t="str">
        <f>VLOOKUP(C1046,MasterSheet!G:T,14,)</f>
        <v>BioLegend</v>
      </c>
      <c r="L1046" s="6" t="str">
        <f>VLOOKUP(K1046,Sheet1!A:C,3,)</f>
        <v>DOLLAR</v>
      </c>
      <c r="M1046" s="6" t="str" cm="1">
        <f t="array" ref="M1046">_xlfn.TEXTJOIN(", ", TRUE,
   _xlfn._xlws.FILTER(MasterSheet!O:O,
      (MasterSheet!B:B=A1046) *
      (MasterSheet!D:D=B1046) *
      (MasterSheet!G:G=C1046) *
      (MasterSheet!J:J&gt;0)
   )
)</f>
        <v>SSC</v>
      </c>
      <c r="N1046" s="6"/>
    </row>
    <row r="1047" spans="1:14" x14ac:dyDescent="0.25">
      <c r="A1047" s="6" t="str">
        <v xml:space="preserve">EED116885  </v>
      </c>
      <c r="B1047" s="7">
        <v>45845</v>
      </c>
      <c r="C1047" s="6">
        <v>369616</v>
      </c>
      <c r="D1047" s="6">
        <f>_xlfn.XLOOKUP(C1047,MasterSheet!G:G,MasterSheet!E:E)</f>
        <v>222</v>
      </c>
      <c r="E1047" s="55">
        <f>SUMIFS(MasterSheet!I:I, MasterSheet!B:B, A1047, MasterSheet!D:D, B1047, MasterSheet!G:G, C1047)</f>
        <v>1</v>
      </c>
      <c r="F1047" s="55">
        <f t="shared" si="48"/>
        <v>222</v>
      </c>
      <c r="G1047" s="62">
        <f>SUMIFS(MasterSheet!J:J, MasterSheet!B:B, A1047, MasterSheet!D:D, B1047, MasterSheet!G:G, C1047)</f>
        <v>1</v>
      </c>
      <c r="H1047" s="62">
        <f t="shared" si="49"/>
        <v>222</v>
      </c>
      <c r="I1047" s="64">
        <f>SUMIFS(MasterSheet!K:K, MasterSheet!B:B, A1047, MasterSheet!D:D, B1047, MasterSheet!G:G, C1047)</f>
        <v>0</v>
      </c>
      <c r="J1047" s="64">
        <f t="shared" si="50"/>
        <v>0</v>
      </c>
      <c r="K1047" s="6" t="str">
        <f>VLOOKUP(C1047,MasterSheet!G:T,14,)</f>
        <v>BioLegend</v>
      </c>
      <c r="L1047" s="6" t="str">
        <f>VLOOKUP(K1047,Sheet1!A:C,3,)</f>
        <v>DOLLAR</v>
      </c>
      <c r="M1047" s="6" t="str" cm="1">
        <f t="array" ref="M1047">_xlfn.TEXTJOIN(", ", TRUE,
   _xlfn._xlws.FILTER(MasterSheet!O:O,
      (MasterSheet!B:B=A1047) *
      (MasterSheet!D:D=B1047) *
      (MasterSheet!G:G=C1047) *
      (MasterSheet!J:J&gt;0)
   )
)</f>
        <v>IMMUNEEL</v>
      </c>
      <c r="N1047" s="6"/>
    </row>
    <row r="1048" spans="1:14" x14ac:dyDescent="0.25">
      <c r="A1048" s="6" t="str">
        <v xml:space="preserve">EED116885  </v>
      </c>
      <c r="B1048" s="7">
        <v>45845</v>
      </c>
      <c r="C1048" s="6">
        <v>372714</v>
      </c>
      <c r="D1048" s="6">
        <f>_xlfn.XLOOKUP(C1048,MasterSheet!G:G,MasterSheet!E:E)</f>
        <v>300.3</v>
      </c>
      <c r="E1048" s="55">
        <f>SUMIFS(MasterSheet!I:I, MasterSheet!B:B, A1048, MasterSheet!D:D, B1048, MasterSheet!G:G, C1048)</f>
        <v>1</v>
      </c>
      <c r="F1048" s="55">
        <f t="shared" si="48"/>
        <v>300.3</v>
      </c>
      <c r="G1048" s="62">
        <f>SUMIFS(MasterSheet!J:J, MasterSheet!B:B, A1048, MasterSheet!D:D, B1048, MasterSheet!G:G, C1048)</f>
        <v>1</v>
      </c>
      <c r="H1048" s="62">
        <f t="shared" si="49"/>
        <v>300.3</v>
      </c>
      <c r="I1048" s="64">
        <f>SUMIFS(MasterSheet!K:K, MasterSheet!B:B, A1048, MasterSheet!D:D, B1048, MasterSheet!G:G, C1048)</f>
        <v>0</v>
      </c>
      <c r="J1048" s="64">
        <f t="shared" si="50"/>
        <v>0</v>
      </c>
      <c r="K1048" s="6" t="str">
        <f>VLOOKUP(C1048,MasterSheet!G:T,14,)</f>
        <v>BioLegend</v>
      </c>
      <c r="L1048" s="6" t="str">
        <f>VLOOKUP(K1048,Sheet1!A:C,3,)</f>
        <v>DOLLAR</v>
      </c>
      <c r="M1048" s="6" t="str" cm="1">
        <f t="array" ref="M1048">_xlfn.TEXTJOIN(", ", TRUE,
   _xlfn._xlws.FILTER(MasterSheet!O:O,
      (MasterSheet!B:B=A1048) *
      (MasterSheet!D:D=B1048) *
      (MasterSheet!G:G=C1048) *
      (MasterSheet!J:J&gt;0)
   )
)</f>
        <v>AIIMS</v>
      </c>
      <c r="N1048" s="6"/>
    </row>
    <row r="1049" spans="1:14" x14ac:dyDescent="0.25">
      <c r="A1049" s="6" t="str">
        <v xml:space="preserve">EED116885  </v>
      </c>
      <c r="B1049" s="7">
        <v>45845</v>
      </c>
      <c r="C1049" s="6">
        <v>374904</v>
      </c>
      <c r="D1049" s="6">
        <f>_xlfn.XLOOKUP(C1049,MasterSheet!G:G,MasterSheet!E:E)</f>
        <v>182.4</v>
      </c>
      <c r="E1049" s="55">
        <f>SUMIFS(MasterSheet!I:I, MasterSheet!B:B, A1049, MasterSheet!D:D, B1049, MasterSheet!G:G, C1049)</f>
        <v>1</v>
      </c>
      <c r="F1049" s="55">
        <f t="shared" si="48"/>
        <v>182.4</v>
      </c>
      <c r="G1049" s="62">
        <f>SUMIFS(MasterSheet!J:J, MasterSheet!B:B, A1049, MasterSheet!D:D, B1049, MasterSheet!G:G, C1049)</f>
        <v>1</v>
      </c>
      <c r="H1049" s="62">
        <f t="shared" si="49"/>
        <v>182.4</v>
      </c>
      <c r="I1049" s="64">
        <f>SUMIFS(MasterSheet!K:K, MasterSheet!B:B, A1049, MasterSheet!D:D, B1049, MasterSheet!G:G, C1049)</f>
        <v>0</v>
      </c>
      <c r="J1049" s="64">
        <f t="shared" si="50"/>
        <v>0</v>
      </c>
      <c r="K1049" s="6" t="str">
        <f>VLOOKUP(C1049,MasterSheet!G:T,14,)</f>
        <v>BioLegend</v>
      </c>
      <c r="L1049" s="6" t="str">
        <f>VLOOKUP(K1049,Sheet1!A:C,3,)</f>
        <v>DOLLAR</v>
      </c>
      <c r="M1049" s="6" t="str" cm="1">
        <f t="array" ref="M1049">_xlfn.TEXTJOIN(", ", TRUE,
   _xlfn._xlws.FILTER(MasterSheet!O:O,
      (MasterSheet!B:B=A1049) *
      (MasterSheet!D:D=B1049) *
      (MasterSheet!G:G=C1049) *
      (MasterSheet!J:J&gt;0)
   )
)</f>
        <v>AIIMS</v>
      </c>
      <c r="N1049" s="6"/>
    </row>
    <row r="1050" spans="1:14" x14ac:dyDescent="0.25">
      <c r="A1050" s="6" t="str">
        <v xml:space="preserve">EED116885  </v>
      </c>
      <c r="B1050" s="7">
        <v>45845</v>
      </c>
      <c r="C1050" s="6">
        <v>385202</v>
      </c>
      <c r="D1050" s="6">
        <f>_xlfn.XLOOKUP(C1050,MasterSheet!G:G,MasterSheet!E:E)</f>
        <v>64.2</v>
      </c>
      <c r="E1050" s="55">
        <f>SUMIFS(MasterSheet!I:I, MasterSheet!B:B, A1050, MasterSheet!D:D, B1050, MasterSheet!G:G, C1050)</f>
        <v>1</v>
      </c>
      <c r="F1050" s="55">
        <f t="shared" si="48"/>
        <v>64.2</v>
      </c>
      <c r="G1050" s="62">
        <f>SUMIFS(MasterSheet!J:J, MasterSheet!B:B, A1050, MasterSheet!D:D, B1050, MasterSheet!G:G, C1050)</f>
        <v>1</v>
      </c>
      <c r="H1050" s="62">
        <f t="shared" si="49"/>
        <v>64.2</v>
      </c>
      <c r="I1050" s="64">
        <f>SUMIFS(MasterSheet!K:K, MasterSheet!B:B, A1050, MasterSheet!D:D, B1050, MasterSheet!G:G, C1050)</f>
        <v>0</v>
      </c>
      <c r="J1050" s="64">
        <f t="shared" si="50"/>
        <v>0</v>
      </c>
      <c r="K1050" s="6" t="str">
        <f>VLOOKUP(C1050,MasterSheet!G:T,14,)</f>
        <v>BioLegend</v>
      </c>
      <c r="L1050" s="6" t="str">
        <f>VLOOKUP(K1050,Sheet1!A:C,3,)</f>
        <v>DOLLAR</v>
      </c>
      <c r="M1050" s="6" t="str" cm="1">
        <f t="array" ref="M1050">_xlfn.TEXTJOIN(", ", TRUE,
   _xlfn._xlws.FILTER(MasterSheet!O:O,
      (MasterSheet!B:B=A1050) *
      (MasterSheet!D:D=B1050) *
      (MasterSheet!G:G=C1050) *
      (MasterSheet!J:J&gt;0)
   )
)</f>
        <v>SSC</v>
      </c>
      <c r="N1050" s="6"/>
    </row>
    <row r="1051" spans="1:14" x14ac:dyDescent="0.25">
      <c r="A1051" s="6" t="str">
        <v xml:space="preserve">EED116885  </v>
      </c>
      <c r="B1051" s="7">
        <v>45845</v>
      </c>
      <c r="C1051" s="6">
        <v>388602</v>
      </c>
      <c r="D1051" s="6">
        <f>_xlfn.XLOOKUP(C1051,MasterSheet!G:G,MasterSheet!E:E)</f>
        <v>33</v>
      </c>
      <c r="E1051" s="55">
        <f>SUMIFS(MasterSheet!I:I, MasterSheet!B:B, A1051, MasterSheet!D:D, B1051, MasterSheet!G:G, C1051)</f>
        <v>1</v>
      </c>
      <c r="F1051" s="55">
        <f t="shared" si="48"/>
        <v>33</v>
      </c>
      <c r="G1051" s="62">
        <f>SUMIFS(MasterSheet!J:J, MasterSheet!B:B, A1051, MasterSheet!D:D, B1051, MasterSheet!G:G, C1051)</f>
        <v>1</v>
      </c>
      <c r="H1051" s="62">
        <f t="shared" si="49"/>
        <v>33</v>
      </c>
      <c r="I1051" s="64">
        <f>SUMIFS(MasterSheet!K:K, MasterSheet!B:B, A1051, MasterSheet!D:D, B1051, MasterSheet!G:G, C1051)</f>
        <v>0</v>
      </c>
      <c r="J1051" s="64">
        <f t="shared" si="50"/>
        <v>0</v>
      </c>
      <c r="K1051" s="6" t="str">
        <f>VLOOKUP(C1051,MasterSheet!G:T,14,)</f>
        <v>BioLegend</v>
      </c>
      <c r="L1051" s="6" t="str">
        <f>VLOOKUP(K1051,Sheet1!A:C,3,)</f>
        <v>DOLLAR</v>
      </c>
      <c r="M1051" s="6" t="str" cm="1">
        <f t="array" ref="M1051">_xlfn.TEXTJOIN(", ", TRUE,
   _xlfn._xlws.FILTER(MasterSheet!O:O,
      (MasterSheet!B:B=A1051) *
      (MasterSheet!D:D=B1051) *
      (MasterSheet!G:G=C1051) *
      (MasterSheet!J:J&gt;0)
   )
)</f>
        <v>SSC</v>
      </c>
      <c r="N1051" s="6"/>
    </row>
    <row r="1052" spans="1:14" x14ac:dyDescent="0.25">
      <c r="A1052" s="6" t="str">
        <v xml:space="preserve">EED116885  </v>
      </c>
      <c r="B1052" s="7">
        <v>45845</v>
      </c>
      <c r="C1052" s="6">
        <v>396434</v>
      </c>
      <c r="D1052" s="6">
        <f>_xlfn.XLOOKUP(C1052,MasterSheet!G:G,MasterSheet!E:E)</f>
        <v>326.25</v>
      </c>
      <c r="E1052" s="55">
        <f>SUMIFS(MasterSheet!I:I, MasterSheet!B:B, A1052, MasterSheet!D:D, B1052, MasterSheet!G:G, C1052)</f>
        <v>1</v>
      </c>
      <c r="F1052" s="55">
        <f t="shared" si="48"/>
        <v>326.25</v>
      </c>
      <c r="G1052" s="62">
        <f>SUMIFS(MasterSheet!J:J, MasterSheet!B:B, A1052, MasterSheet!D:D, B1052, MasterSheet!G:G, C1052)</f>
        <v>1</v>
      </c>
      <c r="H1052" s="62">
        <f t="shared" si="49"/>
        <v>326.25</v>
      </c>
      <c r="I1052" s="64">
        <f>SUMIFS(MasterSheet!K:K, MasterSheet!B:B, A1052, MasterSheet!D:D, B1052, MasterSheet!G:G, C1052)</f>
        <v>0</v>
      </c>
      <c r="J1052" s="64">
        <f t="shared" si="50"/>
        <v>0</v>
      </c>
      <c r="K1052" s="6" t="str">
        <f>VLOOKUP(C1052,MasterSheet!G:T,14,)</f>
        <v>BioLegend</v>
      </c>
      <c r="L1052" s="6" t="str">
        <f>VLOOKUP(K1052,Sheet1!A:C,3,)</f>
        <v>DOLLAR</v>
      </c>
      <c r="M1052" s="6" t="str" cm="1">
        <f t="array" ref="M1052">_xlfn.TEXTJOIN(", ", TRUE,
   _xlfn._xlws.FILTER(MasterSheet!O:O,
      (MasterSheet!B:B=A1052) *
      (MasterSheet!D:D=B1052) *
      (MasterSheet!G:G=C1052) *
      (MasterSheet!J:J&gt;0)
   )
)</f>
        <v>AIIMS</v>
      </c>
      <c r="N1052" s="6"/>
    </row>
    <row r="1053" spans="1:14" x14ac:dyDescent="0.25">
      <c r="A1053" s="6" t="str">
        <v xml:space="preserve">EED116885  </v>
      </c>
      <c r="B1053" s="7">
        <v>45845</v>
      </c>
      <c r="C1053" s="6">
        <v>400247</v>
      </c>
      <c r="D1053" s="6">
        <f>_xlfn.XLOOKUP(C1053,MasterSheet!G:G,MasterSheet!E:E)</f>
        <v>49.8</v>
      </c>
      <c r="E1053" s="55">
        <f>SUMIFS(MasterSheet!I:I, MasterSheet!B:B, A1053, MasterSheet!D:D, B1053, MasterSheet!G:G, C1053)</f>
        <v>1</v>
      </c>
      <c r="F1053" s="55">
        <f t="shared" si="48"/>
        <v>49.8</v>
      </c>
      <c r="G1053" s="62">
        <f>SUMIFS(MasterSheet!J:J, MasterSheet!B:B, A1053, MasterSheet!D:D, B1053, MasterSheet!G:G, C1053)</f>
        <v>1</v>
      </c>
      <c r="H1053" s="62">
        <f t="shared" si="49"/>
        <v>49.8</v>
      </c>
      <c r="I1053" s="64">
        <f>SUMIFS(MasterSheet!K:K, MasterSheet!B:B, A1053, MasterSheet!D:D, B1053, MasterSheet!G:G, C1053)</f>
        <v>0</v>
      </c>
      <c r="J1053" s="64">
        <f t="shared" si="50"/>
        <v>0</v>
      </c>
      <c r="K1053" s="6" t="str">
        <f>VLOOKUP(C1053,MasterSheet!G:T,14,)</f>
        <v>BioLegend</v>
      </c>
      <c r="L1053" s="6" t="str">
        <f>VLOOKUP(K1053,Sheet1!A:C,3,)</f>
        <v>DOLLAR</v>
      </c>
      <c r="M1053" s="6" t="str" cm="1">
        <f t="array" ref="M1053">_xlfn.TEXTJOIN(", ", TRUE,
   _xlfn._xlws.FILTER(MasterSheet!O:O,
      (MasterSheet!B:B=A1053) *
      (MasterSheet!D:D=B1053) *
      (MasterSheet!G:G=C1053) *
      (MasterSheet!J:J&gt;0)
   )
)</f>
        <v>VECTOR</v>
      </c>
      <c r="N1053" s="6"/>
    </row>
    <row r="1054" spans="1:14" x14ac:dyDescent="0.25">
      <c r="A1054" s="6" t="str">
        <v xml:space="preserve">EED116885  </v>
      </c>
      <c r="B1054" s="7">
        <v>45845</v>
      </c>
      <c r="C1054" s="6">
        <v>406001</v>
      </c>
      <c r="D1054" s="6">
        <f>_xlfn.XLOOKUP(C1054,MasterSheet!G:G,MasterSheet!E:E)</f>
        <v>69.599999999999994</v>
      </c>
      <c r="E1054" s="55">
        <f>SUMIFS(MasterSheet!I:I, MasterSheet!B:B, A1054, MasterSheet!D:D, B1054, MasterSheet!G:G, C1054)</f>
        <v>1</v>
      </c>
      <c r="F1054" s="55">
        <f t="shared" si="48"/>
        <v>69.599999999999994</v>
      </c>
      <c r="G1054" s="62">
        <f>SUMIFS(MasterSheet!J:J, MasterSheet!B:B, A1054, MasterSheet!D:D, B1054, MasterSheet!G:G, C1054)</f>
        <v>1</v>
      </c>
      <c r="H1054" s="62">
        <f t="shared" si="49"/>
        <v>69.599999999999994</v>
      </c>
      <c r="I1054" s="64">
        <f>SUMIFS(MasterSheet!K:K, MasterSheet!B:B, A1054, MasterSheet!D:D, B1054, MasterSheet!G:G, C1054)</f>
        <v>0</v>
      </c>
      <c r="J1054" s="64">
        <f t="shared" si="50"/>
        <v>0</v>
      </c>
      <c r="K1054" s="6" t="str">
        <f>VLOOKUP(C1054,MasterSheet!G:T,14,)</f>
        <v>BioLegend</v>
      </c>
      <c r="L1054" s="6" t="str">
        <f>VLOOKUP(K1054,Sheet1!A:C,3,)</f>
        <v>DOLLAR</v>
      </c>
      <c r="M1054" s="6" t="str" cm="1">
        <f t="array" ref="M1054">_xlfn.TEXTJOIN(", ", TRUE,
   _xlfn._xlws.FILTER(MasterSheet!O:O,
      (MasterSheet!B:B=A1054) *
      (MasterSheet!D:D=B1054) *
      (MasterSheet!G:G=C1054) *
      (MasterSheet!J:J&gt;0)
   )
)</f>
        <v>SSC</v>
      </c>
      <c r="N1054" s="6"/>
    </row>
    <row r="1055" spans="1:14" x14ac:dyDescent="0.25">
      <c r="A1055" s="6" t="str">
        <v xml:space="preserve">EED116885  </v>
      </c>
      <c r="B1055" s="7">
        <v>45845</v>
      </c>
      <c r="C1055" s="6">
        <v>406514</v>
      </c>
      <c r="D1055" s="6">
        <f>_xlfn.XLOOKUP(C1055,MasterSheet!G:G,MasterSheet!E:E)</f>
        <v>137.4</v>
      </c>
      <c r="E1055" s="55">
        <f>SUMIFS(MasterSheet!I:I, MasterSheet!B:B, A1055, MasterSheet!D:D, B1055, MasterSheet!G:G, C1055)</f>
        <v>2</v>
      </c>
      <c r="F1055" s="55">
        <f t="shared" si="48"/>
        <v>274.8</v>
      </c>
      <c r="G1055" s="62">
        <f>SUMIFS(MasterSheet!J:J, MasterSheet!B:B, A1055, MasterSheet!D:D, B1055, MasterSheet!G:G, C1055)</f>
        <v>2</v>
      </c>
      <c r="H1055" s="62">
        <f t="shared" si="49"/>
        <v>274.8</v>
      </c>
      <c r="I1055" s="64">
        <f>SUMIFS(MasterSheet!K:K, MasterSheet!B:B, A1055, MasterSheet!D:D, B1055, MasterSheet!G:G, C1055)</f>
        <v>0</v>
      </c>
      <c r="J1055" s="64">
        <f t="shared" si="50"/>
        <v>0</v>
      </c>
      <c r="K1055" s="6" t="str">
        <f>VLOOKUP(C1055,MasterSheet!G:T,14,)</f>
        <v>BioLegend</v>
      </c>
      <c r="L1055" s="6" t="str">
        <f>VLOOKUP(K1055,Sheet1!A:C,3,)</f>
        <v>DOLLAR</v>
      </c>
      <c r="M1055" s="6" t="str" cm="1">
        <f t="array" ref="M1055">_xlfn.TEXTJOIN(", ", TRUE,
   _xlfn._xlws.FILTER(MasterSheet!O:O,
      (MasterSheet!B:B=A1055) *
      (MasterSheet!D:D=B1055) *
      (MasterSheet!G:G=C1055) *
      (MasterSheet!J:J&gt;0)
   )
)</f>
        <v>POPVAX</v>
      </c>
      <c r="N1055" s="6"/>
    </row>
    <row r="1056" spans="1:14" x14ac:dyDescent="0.25">
      <c r="A1056" s="6" t="str">
        <v xml:space="preserve">EED116885  </v>
      </c>
      <c r="B1056" s="7">
        <v>45845</v>
      </c>
      <c r="C1056" s="6">
        <v>406608</v>
      </c>
      <c r="D1056" s="6">
        <f>_xlfn.XLOOKUP(C1056,MasterSheet!G:G,MasterSheet!E:E)</f>
        <v>193.8</v>
      </c>
      <c r="E1056" s="55">
        <f>SUMIFS(MasterSheet!I:I, MasterSheet!B:B, A1056, MasterSheet!D:D, B1056, MasterSheet!G:G, C1056)</f>
        <v>1</v>
      </c>
      <c r="F1056" s="55">
        <f t="shared" si="48"/>
        <v>193.8</v>
      </c>
      <c r="G1056" s="62">
        <f>SUMIFS(MasterSheet!J:J, MasterSheet!B:B, A1056, MasterSheet!D:D, B1056, MasterSheet!G:G, C1056)</f>
        <v>1</v>
      </c>
      <c r="H1056" s="62">
        <f t="shared" si="49"/>
        <v>193.8</v>
      </c>
      <c r="I1056" s="64">
        <f>SUMIFS(MasterSheet!K:K, MasterSheet!B:B, A1056, MasterSheet!D:D, B1056, MasterSheet!G:G, C1056)</f>
        <v>0</v>
      </c>
      <c r="J1056" s="64">
        <f t="shared" si="50"/>
        <v>0</v>
      </c>
      <c r="K1056" s="6" t="str">
        <f>VLOOKUP(C1056,MasterSheet!G:T,14,)</f>
        <v>BioLegend</v>
      </c>
      <c r="L1056" s="6" t="str">
        <f>VLOOKUP(K1056,Sheet1!A:C,3,)</f>
        <v>DOLLAR</v>
      </c>
      <c r="M1056" s="6" t="str" cm="1">
        <f t="array" ref="M1056">_xlfn.TEXTJOIN(", ", TRUE,
   _xlfn._xlws.FILTER(MasterSheet!O:O,
      (MasterSheet!B:B=A1056) *
      (MasterSheet!D:D=B1056) *
      (MasterSheet!G:G=C1056) *
      (MasterSheet!J:J&gt;0)
   )
)</f>
        <v>SSC</v>
      </c>
      <c r="N1056" s="6"/>
    </row>
    <row r="1057" spans="1:14" x14ac:dyDescent="0.25">
      <c r="A1057" s="6" t="str">
        <v xml:space="preserve">EED116885  </v>
      </c>
      <c r="B1057" s="7">
        <v>45845</v>
      </c>
      <c r="C1057" s="6">
        <v>406708</v>
      </c>
      <c r="D1057" s="6">
        <f>_xlfn.XLOOKUP(C1057,MasterSheet!G:G,MasterSheet!E:E)</f>
        <v>106.2</v>
      </c>
      <c r="E1057" s="55">
        <f>SUMIFS(MasterSheet!I:I, MasterSheet!B:B, A1057, MasterSheet!D:D, B1057, MasterSheet!G:G, C1057)</f>
        <v>1</v>
      </c>
      <c r="F1057" s="55">
        <f t="shared" si="48"/>
        <v>106.2</v>
      </c>
      <c r="G1057" s="62">
        <f>SUMIFS(MasterSheet!J:J, MasterSheet!B:B, A1057, MasterSheet!D:D, B1057, MasterSheet!G:G, C1057)</f>
        <v>1</v>
      </c>
      <c r="H1057" s="62">
        <f t="shared" si="49"/>
        <v>106.2</v>
      </c>
      <c r="I1057" s="64">
        <f>SUMIFS(MasterSheet!K:K, MasterSheet!B:B, A1057, MasterSheet!D:D, B1057, MasterSheet!G:G, C1057)</f>
        <v>0</v>
      </c>
      <c r="J1057" s="64">
        <f t="shared" si="50"/>
        <v>0</v>
      </c>
      <c r="K1057" s="6" t="str">
        <f>VLOOKUP(C1057,MasterSheet!G:T,14,)</f>
        <v>BioLegend</v>
      </c>
      <c r="L1057" s="6" t="str">
        <f>VLOOKUP(K1057,Sheet1!A:C,3,)</f>
        <v>DOLLAR</v>
      </c>
      <c r="M1057" s="6" t="str" cm="1">
        <f t="array" ref="M1057">_xlfn.TEXTJOIN(", ", TRUE,
   _xlfn._xlws.FILTER(MasterSheet!O:O,
      (MasterSheet!B:B=A1057) *
      (MasterSheet!D:D=B1057) *
      (MasterSheet!G:G=C1057) *
      (MasterSheet!J:J&gt;0)
   )
)</f>
        <v>SSC</v>
      </c>
      <c r="N1057" s="6"/>
    </row>
    <row r="1058" spans="1:14" x14ac:dyDescent="0.25">
      <c r="A1058" s="6" t="str">
        <v xml:space="preserve">EED116885  </v>
      </c>
      <c r="B1058" s="7">
        <v>45845</v>
      </c>
      <c r="C1058" s="6">
        <v>407108</v>
      </c>
      <c r="D1058" s="6">
        <f>_xlfn.XLOOKUP(C1058,MasterSheet!G:G,MasterSheet!E:E)</f>
        <v>106.2</v>
      </c>
      <c r="E1058" s="55">
        <f>SUMIFS(MasterSheet!I:I, MasterSheet!B:B, A1058, MasterSheet!D:D, B1058, MasterSheet!G:G, C1058)</f>
        <v>1</v>
      </c>
      <c r="F1058" s="55">
        <f t="shared" si="48"/>
        <v>106.2</v>
      </c>
      <c r="G1058" s="62">
        <f>SUMIFS(MasterSheet!J:J, MasterSheet!B:B, A1058, MasterSheet!D:D, B1058, MasterSheet!G:G, C1058)</f>
        <v>1</v>
      </c>
      <c r="H1058" s="62">
        <f t="shared" si="49"/>
        <v>106.2</v>
      </c>
      <c r="I1058" s="64">
        <f>SUMIFS(MasterSheet!K:K, MasterSheet!B:B, A1058, MasterSheet!D:D, B1058, MasterSheet!G:G, C1058)</f>
        <v>0</v>
      </c>
      <c r="J1058" s="64">
        <f t="shared" si="50"/>
        <v>0</v>
      </c>
      <c r="K1058" s="6" t="str">
        <f>VLOOKUP(C1058,MasterSheet!G:T,14,)</f>
        <v>BioLegend</v>
      </c>
      <c r="L1058" s="6" t="str">
        <f>VLOOKUP(K1058,Sheet1!A:C,3,)</f>
        <v>DOLLAR</v>
      </c>
      <c r="M1058" s="6" t="str" cm="1">
        <f t="array" ref="M1058">_xlfn.TEXTJOIN(", ", TRUE,
   _xlfn._xlws.FILTER(MasterSheet!O:O,
      (MasterSheet!B:B=A1058) *
      (MasterSheet!D:D=B1058) *
      (MasterSheet!G:G=C1058) *
      (MasterSheet!J:J&gt;0)
   )
)</f>
        <v>SSC</v>
      </c>
      <c r="N1058" s="6"/>
    </row>
    <row r="1059" spans="1:14" x14ac:dyDescent="0.25">
      <c r="A1059" s="6" t="str">
        <v xml:space="preserve">EED116885  </v>
      </c>
      <c r="B1059" s="7">
        <v>45845</v>
      </c>
      <c r="C1059" s="6">
        <v>410719</v>
      </c>
      <c r="D1059" s="6">
        <f>_xlfn.XLOOKUP(C1059,MasterSheet!G:G,MasterSheet!E:E)</f>
        <v>74.400000000000006</v>
      </c>
      <c r="E1059" s="55">
        <f>SUMIFS(MasterSheet!I:I, MasterSheet!B:B, A1059, MasterSheet!D:D, B1059, MasterSheet!G:G, C1059)</f>
        <v>1</v>
      </c>
      <c r="F1059" s="55">
        <f t="shared" si="48"/>
        <v>74.400000000000006</v>
      </c>
      <c r="G1059" s="62">
        <f>SUMIFS(MasterSheet!J:J, MasterSheet!B:B, A1059, MasterSheet!D:D, B1059, MasterSheet!G:G, C1059)</f>
        <v>1</v>
      </c>
      <c r="H1059" s="62">
        <f t="shared" si="49"/>
        <v>74.400000000000006</v>
      </c>
      <c r="I1059" s="64">
        <f>SUMIFS(MasterSheet!K:K, MasterSheet!B:B, A1059, MasterSheet!D:D, B1059, MasterSheet!G:G, C1059)</f>
        <v>0</v>
      </c>
      <c r="J1059" s="64">
        <f t="shared" si="50"/>
        <v>0</v>
      </c>
      <c r="K1059" s="6" t="str">
        <f>VLOOKUP(C1059,MasterSheet!G:T,14,)</f>
        <v>BioLegend</v>
      </c>
      <c r="L1059" s="6" t="str">
        <f>VLOOKUP(K1059,Sheet1!A:C,3,)</f>
        <v>DOLLAR</v>
      </c>
      <c r="M1059" s="6" t="str" cm="1">
        <f t="array" ref="M1059">_xlfn.TEXTJOIN(", ", TRUE,
   _xlfn._xlws.FILTER(MasterSheet!O:O,
      (MasterSheet!B:B=A1059) *
      (MasterSheet!D:D=B1059) *
      (MasterSheet!G:G=C1059) *
      (MasterSheet!J:J&gt;0)
   )
)</f>
        <v>SSC</v>
      </c>
      <c r="N1059" s="6"/>
    </row>
    <row r="1060" spans="1:14" x14ac:dyDescent="0.25">
      <c r="A1060" s="6" t="str">
        <v xml:space="preserve">EED116885  </v>
      </c>
      <c r="B1060" s="7">
        <v>45845</v>
      </c>
      <c r="C1060" s="6">
        <v>420404</v>
      </c>
      <c r="D1060" s="6">
        <f>_xlfn.XLOOKUP(C1060,MasterSheet!G:G,MasterSheet!E:E)</f>
        <v>35.4</v>
      </c>
      <c r="E1060" s="55">
        <f>SUMIFS(MasterSheet!I:I, MasterSheet!B:B, A1060, MasterSheet!D:D, B1060, MasterSheet!G:G, C1060)</f>
        <v>1</v>
      </c>
      <c r="F1060" s="55">
        <f t="shared" si="48"/>
        <v>35.4</v>
      </c>
      <c r="G1060" s="62">
        <f>SUMIFS(MasterSheet!J:J, MasterSheet!B:B, A1060, MasterSheet!D:D, B1060, MasterSheet!G:G, C1060)</f>
        <v>1</v>
      </c>
      <c r="H1060" s="62">
        <f t="shared" si="49"/>
        <v>35.4</v>
      </c>
      <c r="I1060" s="64">
        <f>SUMIFS(MasterSheet!K:K, MasterSheet!B:B, A1060, MasterSheet!D:D, B1060, MasterSheet!G:G, C1060)</f>
        <v>0</v>
      </c>
      <c r="J1060" s="64">
        <f t="shared" si="50"/>
        <v>0</v>
      </c>
      <c r="K1060" s="6" t="str">
        <f>VLOOKUP(C1060,MasterSheet!G:T,14,)</f>
        <v>BioLegend</v>
      </c>
      <c r="L1060" s="6" t="str">
        <f>VLOOKUP(K1060,Sheet1!A:C,3,)</f>
        <v>DOLLAR</v>
      </c>
      <c r="M1060" s="6" t="str" cm="1">
        <f t="array" ref="M1060">_xlfn.TEXTJOIN(", ", TRUE,
   _xlfn._xlws.FILTER(MasterSheet!O:O,
      (MasterSheet!B:B=A1060) *
      (MasterSheet!D:D=B1060) *
      (MasterSheet!G:G=C1060) *
      (MasterSheet!J:J&gt;0)
   )
)</f>
        <v>IMMUNEEL</v>
      </c>
      <c r="N1060" s="6"/>
    </row>
    <row r="1061" spans="1:14" x14ac:dyDescent="0.25">
      <c r="A1061" s="6" t="str">
        <v xml:space="preserve">EED116885  </v>
      </c>
      <c r="B1061" s="7">
        <v>45845</v>
      </c>
      <c r="C1061" s="6">
        <v>424401</v>
      </c>
      <c r="D1061" s="6">
        <f>_xlfn.XLOOKUP(C1061,MasterSheet!G:G,MasterSheet!E:E)</f>
        <v>107.25</v>
      </c>
      <c r="E1061" s="55">
        <f>SUMIFS(MasterSheet!I:I, MasterSheet!B:B, A1061, MasterSheet!D:D, B1061, MasterSheet!G:G, C1061)</f>
        <v>1</v>
      </c>
      <c r="F1061" s="55">
        <f t="shared" si="48"/>
        <v>107.25</v>
      </c>
      <c r="G1061" s="62">
        <f>SUMIFS(MasterSheet!J:J, MasterSheet!B:B, A1061, MasterSheet!D:D, B1061, MasterSheet!G:G, C1061)</f>
        <v>1</v>
      </c>
      <c r="H1061" s="62">
        <f t="shared" si="49"/>
        <v>107.25</v>
      </c>
      <c r="I1061" s="64">
        <f>SUMIFS(MasterSheet!K:K, MasterSheet!B:B, A1061, MasterSheet!D:D, B1061, MasterSheet!G:G, C1061)</f>
        <v>0</v>
      </c>
      <c r="J1061" s="64">
        <f t="shared" si="50"/>
        <v>0</v>
      </c>
      <c r="K1061" s="6" t="str">
        <f>VLOOKUP(C1061,MasterSheet!G:T,14,)</f>
        <v>BioLegend</v>
      </c>
      <c r="L1061" s="6" t="str">
        <f>VLOOKUP(K1061,Sheet1!A:C,3,)</f>
        <v>DOLLAR</v>
      </c>
      <c r="M1061" s="6" t="str" cm="1">
        <f t="array" ref="M1061">_xlfn.TEXTJOIN(", ", TRUE,
   _xlfn._xlws.FILTER(MasterSheet!O:O,
      (MasterSheet!B:B=A1061) *
      (MasterSheet!D:D=B1061) *
      (MasterSheet!G:G=C1061) *
      (MasterSheet!J:J&gt;0)
   )
)</f>
        <v>DR LAL</v>
      </c>
      <c r="N1061" s="6"/>
    </row>
    <row r="1062" spans="1:14" x14ac:dyDescent="0.25">
      <c r="A1062" s="6" t="str">
        <v xml:space="preserve">EED116885  </v>
      </c>
      <c r="B1062" s="7">
        <v>45845</v>
      </c>
      <c r="C1062" s="6">
        <v>480043</v>
      </c>
      <c r="D1062" s="6">
        <f>_xlfn.XLOOKUP(C1062,MasterSheet!G:G,MasterSheet!E:E)</f>
        <v>183.75</v>
      </c>
      <c r="E1062" s="55">
        <f>SUMIFS(MasterSheet!I:I, MasterSheet!B:B, A1062, MasterSheet!D:D, B1062, MasterSheet!G:G, C1062)</f>
        <v>1</v>
      </c>
      <c r="F1062" s="55">
        <f t="shared" si="48"/>
        <v>183.75</v>
      </c>
      <c r="G1062" s="62">
        <f>SUMIFS(MasterSheet!J:J, MasterSheet!B:B, A1062, MasterSheet!D:D, B1062, MasterSheet!G:G, C1062)</f>
        <v>1</v>
      </c>
      <c r="H1062" s="62">
        <f t="shared" si="49"/>
        <v>183.75</v>
      </c>
      <c r="I1062" s="64">
        <f>SUMIFS(MasterSheet!K:K, MasterSheet!B:B, A1062, MasterSheet!D:D, B1062, MasterSheet!G:G, C1062)</f>
        <v>0</v>
      </c>
      <c r="J1062" s="64">
        <f t="shared" si="50"/>
        <v>0</v>
      </c>
      <c r="K1062" s="6" t="str">
        <f>VLOOKUP(C1062,MasterSheet!G:T,14,)</f>
        <v>BioLegend</v>
      </c>
      <c r="L1062" s="6" t="str">
        <f>VLOOKUP(K1062,Sheet1!A:C,3,)</f>
        <v>DOLLAR</v>
      </c>
      <c r="M1062" s="6" t="str" cm="1">
        <f t="array" ref="M1062">_xlfn.TEXTJOIN(", ", TRUE,
   _xlfn._xlws.FILTER(MasterSheet!O:O,
      (MasterSheet!B:B=A1062) *
      (MasterSheet!D:D=B1062) *
      (MasterSheet!G:G=C1062) *
      (MasterSheet!J:J&gt;0)
   )
)</f>
        <v>SNU</v>
      </c>
      <c r="N1062" s="6"/>
    </row>
    <row r="1063" spans="1:14" x14ac:dyDescent="0.25">
      <c r="A1063" s="6" t="str">
        <v xml:space="preserve">EED116885  </v>
      </c>
      <c r="B1063" s="7">
        <v>45845</v>
      </c>
      <c r="C1063" s="6">
        <v>480137</v>
      </c>
      <c r="D1063" s="6">
        <f>_xlfn.XLOOKUP(C1063,MasterSheet!G:G,MasterSheet!E:E)</f>
        <v>585.75</v>
      </c>
      <c r="E1063" s="55">
        <f>SUMIFS(MasterSheet!I:I, MasterSheet!B:B, A1063, MasterSheet!D:D, B1063, MasterSheet!G:G, C1063)</f>
        <v>1</v>
      </c>
      <c r="F1063" s="55">
        <f t="shared" si="48"/>
        <v>585.75</v>
      </c>
      <c r="G1063" s="62">
        <f>SUMIFS(MasterSheet!J:J, MasterSheet!B:B, A1063, MasterSheet!D:D, B1063, MasterSheet!G:G, C1063)</f>
        <v>1</v>
      </c>
      <c r="H1063" s="62">
        <f t="shared" si="49"/>
        <v>585.75</v>
      </c>
      <c r="I1063" s="64">
        <f>SUMIFS(MasterSheet!K:K, MasterSheet!B:B, A1063, MasterSheet!D:D, B1063, MasterSheet!G:G, C1063)</f>
        <v>0</v>
      </c>
      <c r="J1063" s="64">
        <f t="shared" si="50"/>
        <v>0</v>
      </c>
      <c r="K1063" s="6" t="str">
        <f>VLOOKUP(C1063,MasterSheet!G:T,14,)</f>
        <v>BioLegend</v>
      </c>
      <c r="L1063" s="6" t="str">
        <f>VLOOKUP(K1063,Sheet1!A:C,3,)</f>
        <v>DOLLAR</v>
      </c>
      <c r="M1063" s="6" t="str" cm="1">
        <f t="array" ref="M1063">_xlfn.TEXTJOIN(", ", TRUE,
   _xlfn._xlws.FILTER(MasterSheet!O:O,
      (MasterSheet!B:B=A1063) *
      (MasterSheet!D:D=B1063) *
      (MasterSheet!G:G=C1063) *
      (MasterSheet!J:J&gt;0)
   )
)</f>
        <v>SNU</v>
      </c>
      <c r="N1063" s="6"/>
    </row>
    <row r="1064" spans="1:14" x14ac:dyDescent="0.25">
      <c r="A1064" s="6" t="str">
        <v xml:space="preserve">EED116885  </v>
      </c>
      <c r="B1064" s="7">
        <v>45845</v>
      </c>
      <c r="C1064" s="6">
        <v>500827</v>
      </c>
      <c r="D1064" s="6">
        <f>_xlfn.XLOOKUP(C1064,MasterSheet!G:G,MasterSheet!E:E)</f>
        <v>169.5</v>
      </c>
      <c r="E1064" s="55">
        <f>SUMIFS(MasterSheet!I:I, MasterSheet!B:B, A1064, MasterSheet!D:D, B1064, MasterSheet!G:G, C1064)</f>
        <v>1</v>
      </c>
      <c r="F1064" s="55">
        <f t="shared" si="48"/>
        <v>169.5</v>
      </c>
      <c r="G1064" s="62">
        <f>SUMIFS(MasterSheet!J:J, MasterSheet!B:B, A1064, MasterSheet!D:D, B1064, MasterSheet!G:G, C1064)</f>
        <v>1</v>
      </c>
      <c r="H1064" s="62">
        <f t="shared" si="49"/>
        <v>169.5</v>
      </c>
      <c r="I1064" s="64">
        <f>SUMIFS(MasterSheet!K:K, MasterSheet!B:B, A1064, MasterSheet!D:D, B1064, MasterSheet!G:G, C1064)</f>
        <v>0</v>
      </c>
      <c r="J1064" s="64">
        <f t="shared" si="50"/>
        <v>0</v>
      </c>
      <c r="K1064" s="6" t="str">
        <f>VLOOKUP(C1064,MasterSheet!G:T,14,)</f>
        <v>BioLegend</v>
      </c>
      <c r="L1064" s="6" t="str">
        <f>VLOOKUP(K1064,Sheet1!A:C,3,)</f>
        <v>DOLLAR</v>
      </c>
      <c r="M1064" s="6" t="str" cm="1">
        <f t="array" ref="M1064">_xlfn.TEXTJOIN(", ", TRUE,
   _xlfn._xlws.FILTER(MasterSheet!O:O,
      (MasterSheet!B:B=A1064) *
      (MasterSheet!D:D=B1064) *
      (MasterSheet!G:G=C1064) *
      (MasterSheet!J:J&gt;0)
   )
)</f>
        <v>ILS</v>
      </c>
      <c r="N1064" s="6"/>
    </row>
    <row r="1065" spans="1:14" x14ac:dyDescent="0.25">
      <c r="A1065" s="6" t="str">
        <v xml:space="preserve">EED116885  </v>
      </c>
      <c r="B1065" s="7">
        <v>45845</v>
      </c>
      <c r="C1065" s="6">
        <v>502540</v>
      </c>
      <c r="D1065" s="6">
        <f>_xlfn.XLOOKUP(C1065,MasterSheet!G:G,MasterSheet!E:E)</f>
        <v>334.5</v>
      </c>
      <c r="E1065" s="55">
        <f>SUMIFS(MasterSheet!I:I, MasterSheet!B:B, A1065, MasterSheet!D:D, B1065, MasterSheet!G:G, C1065)</f>
        <v>1</v>
      </c>
      <c r="F1065" s="55">
        <f t="shared" si="48"/>
        <v>334.5</v>
      </c>
      <c r="G1065" s="62">
        <f>SUMIFS(MasterSheet!J:J, MasterSheet!B:B, A1065, MasterSheet!D:D, B1065, MasterSheet!G:G, C1065)</f>
        <v>1</v>
      </c>
      <c r="H1065" s="62">
        <f t="shared" si="49"/>
        <v>334.5</v>
      </c>
      <c r="I1065" s="64">
        <f>SUMIFS(MasterSheet!K:K, MasterSheet!B:B, A1065, MasterSheet!D:D, B1065, MasterSheet!G:G, C1065)</f>
        <v>0</v>
      </c>
      <c r="J1065" s="64">
        <f t="shared" si="50"/>
        <v>0</v>
      </c>
      <c r="K1065" s="6" t="str">
        <f>VLOOKUP(C1065,MasterSheet!G:T,14,)</f>
        <v>BioLegend</v>
      </c>
      <c r="L1065" s="6" t="str">
        <f>VLOOKUP(K1065,Sheet1!A:C,3,)</f>
        <v>DOLLAR</v>
      </c>
      <c r="M1065" s="6" t="str" cm="1">
        <f t="array" ref="M1065">_xlfn.TEXTJOIN(", ", TRUE,
   _xlfn._xlws.FILTER(MasterSheet!O:O,
      (MasterSheet!B:B=A1065) *
      (MasterSheet!D:D=B1065) *
      (MasterSheet!G:G=C1065) *
      (MasterSheet!J:J&gt;0)
   )
)</f>
        <v>AIIMS</v>
      </c>
      <c r="N1065" s="6"/>
    </row>
    <row r="1066" spans="1:14" x14ac:dyDescent="0.25">
      <c r="A1066" s="6" t="str">
        <v xml:space="preserve">EED116885  </v>
      </c>
      <c r="B1066" s="7">
        <v>45845</v>
      </c>
      <c r="C1066" s="6">
        <v>502948</v>
      </c>
      <c r="D1066" s="6">
        <f>_xlfn.XLOOKUP(C1066,MasterSheet!G:G,MasterSheet!E:E)</f>
        <v>321.75</v>
      </c>
      <c r="E1066" s="55">
        <f>SUMIFS(MasterSheet!I:I, MasterSheet!B:B, A1066, MasterSheet!D:D, B1066, MasterSheet!G:G, C1066)</f>
        <v>1</v>
      </c>
      <c r="F1066" s="55">
        <f t="shared" si="48"/>
        <v>321.75</v>
      </c>
      <c r="G1066" s="62">
        <f>SUMIFS(MasterSheet!J:J, MasterSheet!B:B, A1066, MasterSheet!D:D, B1066, MasterSheet!G:G, C1066)</f>
        <v>1</v>
      </c>
      <c r="H1066" s="62">
        <f t="shared" si="49"/>
        <v>321.75</v>
      </c>
      <c r="I1066" s="64">
        <f>SUMIFS(MasterSheet!K:K, MasterSheet!B:B, A1066, MasterSheet!D:D, B1066, MasterSheet!G:G, C1066)</f>
        <v>0</v>
      </c>
      <c r="J1066" s="64">
        <f t="shared" si="50"/>
        <v>0</v>
      </c>
      <c r="K1066" s="6" t="str">
        <f>VLOOKUP(C1066,MasterSheet!G:T,14,)</f>
        <v>BioLegend</v>
      </c>
      <c r="L1066" s="6" t="str">
        <f>VLOOKUP(K1066,Sheet1!A:C,3,)</f>
        <v>DOLLAR</v>
      </c>
      <c r="M1066" s="6" t="str" cm="1">
        <f t="array" ref="M1066">_xlfn.TEXTJOIN(", ", TRUE,
   _xlfn._xlws.FILTER(MasterSheet!O:O,
      (MasterSheet!B:B=A1066) *
      (MasterSheet!D:D=B1066) *
      (MasterSheet!G:G=C1066) *
      (MasterSheet!J:J&gt;0)
   )
)</f>
        <v>AIIMS</v>
      </c>
      <c r="N1066" s="6"/>
    </row>
    <row r="1067" spans="1:14" x14ac:dyDescent="0.25">
      <c r="A1067" s="6" t="str">
        <v xml:space="preserve">EED116885  </v>
      </c>
      <c r="B1067" s="7">
        <v>45845</v>
      </c>
      <c r="C1067" s="6">
        <v>506313</v>
      </c>
      <c r="D1067" s="6">
        <f>_xlfn.XLOOKUP(C1067,MasterSheet!G:G,MasterSheet!E:E)</f>
        <v>160.80000000000001</v>
      </c>
      <c r="E1067" s="55">
        <f>SUMIFS(MasterSheet!I:I, MasterSheet!B:B, A1067, MasterSheet!D:D, B1067, MasterSheet!G:G, C1067)</f>
        <v>1</v>
      </c>
      <c r="F1067" s="55">
        <f t="shared" si="48"/>
        <v>160.80000000000001</v>
      </c>
      <c r="G1067" s="62">
        <f>SUMIFS(MasterSheet!J:J, MasterSheet!B:B, A1067, MasterSheet!D:D, B1067, MasterSheet!G:G, C1067)</f>
        <v>1</v>
      </c>
      <c r="H1067" s="62">
        <f t="shared" si="49"/>
        <v>160.80000000000001</v>
      </c>
      <c r="I1067" s="64">
        <f>SUMIFS(MasterSheet!K:K, MasterSheet!B:B, A1067, MasterSheet!D:D, B1067, MasterSheet!G:G, C1067)</f>
        <v>0</v>
      </c>
      <c r="J1067" s="64">
        <f t="shared" si="50"/>
        <v>0</v>
      </c>
      <c r="K1067" s="6" t="str">
        <f>VLOOKUP(C1067,MasterSheet!G:T,14,)</f>
        <v>BioLegend</v>
      </c>
      <c r="L1067" s="6" t="str">
        <f>VLOOKUP(K1067,Sheet1!A:C,3,)</f>
        <v>DOLLAR</v>
      </c>
      <c r="M1067" s="6" t="str" cm="1">
        <f t="array" ref="M1067">_xlfn.TEXTJOIN(", ", TRUE,
   _xlfn._xlws.FILTER(MasterSheet!O:O,
      (MasterSheet!B:B=A1067) *
      (MasterSheet!D:D=B1067) *
      (MasterSheet!G:G=C1067) *
      (MasterSheet!J:J&gt;0)
   )
)</f>
        <v>SNU</v>
      </c>
      <c r="N1067" s="6"/>
    </row>
    <row r="1068" spans="1:14" x14ac:dyDescent="0.25">
      <c r="A1068" s="6" t="str">
        <v xml:space="preserve">EED116885  </v>
      </c>
      <c r="B1068" s="7">
        <v>45845</v>
      </c>
      <c r="C1068" s="6">
        <v>575402</v>
      </c>
      <c r="D1068" s="6">
        <f>_xlfn.XLOOKUP(C1068,MasterSheet!G:G,MasterSheet!E:E)</f>
        <v>112.8</v>
      </c>
      <c r="E1068" s="55">
        <f>SUMIFS(MasterSheet!I:I, MasterSheet!B:B, A1068, MasterSheet!D:D, B1068, MasterSheet!G:G, C1068)</f>
        <v>1</v>
      </c>
      <c r="F1068" s="55">
        <f t="shared" si="48"/>
        <v>112.8</v>
      </c>
      <c r="G1068" s="62">
        <f>SUMIFS(MasterSheet!J:J, MasterSheet!B:B, A1068, MasterSheet!D:D, B1068, MasterSheet!G:G, C1068)</f>
        <v>1</v>
      </c>
      <c r="H1068" s="62">
        <f t="shared" si="49"/>
        <v>112.8</v>
      </c>
      <c r="I1068" s="64">
        <f>SUMIFS(MasterSheet!K:K, MasterSheet!B:B, A1068, MasterSheet!D:D, B1068, MasterSheet!G:G, C1068)</f>
        <v>0</v>
      </c>
      <c r="J1068" s="64">
        <f t="shared" si="50"/>
        <v>0</v>
      </c>
      <c r="K1068" s="6" t="str">
        <f>VLOOKUP(C1068,MasterSheet!G:T,14,)</f>
        <v>BioLegend</v>
      </c>
      <c r="L1068" s="6" t="str">
        <f>VLOOKUP(K1068,Sheet1!A:C,3,)</f>
        <v>DOLLAR</v>
      </c>
      <c r="M1068" s="6" t="str" cm="1">
        <f t="array" ref="M1068">_xlfn.TEXTJOIN(", ", TRUE,
   _xlfn._xlws.FILTER(MasterSheet!O:O,
      (MasterSheet!B:B=A1068) *
      (MasterSheet!D:D=B1068) *
      (MasterSheet!G:G=C1068) *
      (MasterSheet!J:J&gt;0)
   )
)</f>
        <v>SNU</v>
      </c>
      <c r="N1068" s="6"/>
    </row>
    <row r="1069" spans="1:14" x14ac:dyDescent="0.25">
      <c r="A1069" s="6" t="str">
        <v xml:space="preserve">EED116885  </v>
      </c>
      <c r="B1069" s="7">
        <v>45845</v>
      </c>
      <c r="C1069" s="6">
        <v>591704</v>
      </c>
      <c r="D1069" s="6">
        <f>_xlfn.XLOOKUP(C1069,MasterSheet!G:G,MasterSheet!E:E)</f>
        <v>88.2</v>
      </c>
      <c r="E1069" s="55">
        <f>SUMIFS(MasterSheet!I:I, MasterSheet!B:B, A1069, MasterSheet!D:D, B1069, MasterSheet!G:G, C1069)</f>
        <v>3</v>
      </c>
      <c r="F1069" s="55">
        <f t="shared" si="48"/>
        <v>264.60000000000002</v>
      </c>
      <c r="G1069" s="62">
        <f>SUMIFS(MasterSheet!J:J, MasterSheet!B:B, A1069, MasterSheet!D:D, B1069, MasterSheet!G:G, C1069)</f>
        <v>3</v>
      </c>
      <c r="H1069" s="62">
        <f t="shared" si="49"/>
        <v>264.60000000000002</v>
      </c>
      <c r="I1069" s="64">
        <f>SUMIFS(MasterSheet!K:K, MasterSheet!B:B, A1069, MasterSheet!D:D, B1069, MasterSheet!G:G, C1069)</f>
        <v>0</v>
      </c>
      <c r="J1069" s="64">
        <f t="shared" si="50"/>
        <v>0</v>
      </c>
      <c r="K1069" s="6" t="str">
        <f>VLOOKUP(C1069,MasterSheet!G:T,14,)</f>
        <v>BioLegend</v>
      </c>
      <c r="L1069" s="6" t="str">
        <f>VLOOKUP(K1069,Sheet1!A:C,3,)</f>
        <v>DOLLAR</v>
      </c>
      <c r="M1069" s="6" t="str" cm="1">
        <f t="array" ref="M1069">_xlfn.TEXTJOIN(", ", TRUE,
   _xlfn._xlws.FILTER(MasterSheet!O:O,
      (MasterSheet!B:B=A1069) *
      (MasterSheet!D:D=B1069) *
      (MasterSheet!G:G=C1069) *
      (MasterSheet!J:J&gt;0)
   )
)</f>
        <v>JUBILANT</v>
      </c>
      <c r="N1069" s="6"/>
    </row>
    <row r="1070" spans="1:14" x14ac:dyDescent="0.25">
      <c r="A1070" s="6" t="str">
        <v xml:space="preserve">EED116885  </v>
      </c>
      <c r="B1070" s="7">
        <v>45845</v>
      </c>
      <c r="C1070" s="6">
        <v>626812</v>
      </c>
      <c r="D1070" s="6">
        <f>_xlfn.XLOOKUP(C1070,MasterSheet!G:G,MasterSheet!E:E)</f>
        <v>222</v>
      </c>
      <c r="E1070" s="55">
        <f>SUMIFS(MasterSheet!I:I, MasterSheet!B:B, A1070, MasterSheet!D:D, B1070, MasterSheet!G:G, C1070)</f>
        <v>10</v>
      </c>
      <c r="F1070" s="55">
        <f t="shared" si="48"/>
        <v>2220</v>
      </c>
      <c r="G1070" s="62">
        <f>SUMIFS(MasterSheet!J:J, MasterSheet!B:B, A1070, MasterSheet!D:D, B1070, MasterSheet!G:G, C1070)</f>
        <v>10</v>
      </c>
      <c r="H1070" s="62">
        <f t="shared" si="49"/>
        <v>2220</v>
      </c>
      <c r="I1070" s="64">
        <f>SUMIFS(MasterSheet!K:K, MasterSheet!B:B, A1070, MasterSheet!D:D, B1070, MasterSheet!G:G, C1070)</f>
        <v>0</v>
      </c>
      <c r="J1070" s="64">
        <f t="shared" si="50"/>
        <v>0</v>
      </c>
      <c r="K1070" s="6" t="str">
        <f>VLOOKUP(C1070,MasterSheet!G:T,14,)</f>
        <v>BioLegend</v>
      </c>
      <c r="L1070" s="6" t="str">
        <f>VLOOKUP(K1070,Sheet1!A:C,3,)</f>
        <v>DOLLAR</v>
      </c>
      <c r="M1070" s="6" t="str" cm="1">
        <f t="array" ref="M1070">_xlfn.TEXTJOIN(", ", TRUE,
   _xlfn._xlws.FILTER(MasterSheet!O:O,
      (MasterSheet!B:B=A1070) *
      (MasterSheet!D:D=B1070) *
      (MasterSheet!G:G=C1070) *
      (MasterSheet!J:J&gt;0)
   )
)</f>
        <v>Aurigine Onco</v>
      </c>
      <c r="N1070" s="6"/>
    </row>
    <row r="1071" spans="1:14" x14ac:dyDescent="0.25">
      <c r="A1071" s="6" t="str">
        <v xml:space="preserve">EED116885  </v>
      </c>
      <c r="B1071" s="7">
        <v>45845</v>
      </c>
      <c r="C1071" s="6">
        <v>646408</v>
      </c>
      <c r="D1071" s="6">
        <f>_xlfn.XLOOKUP(C1071,MasterSheet!G:G,MasterSheet!E:E)</f>
        <v>193.8</v>
      </c>
      <c r="E1071" s="55">
        <f>SUMIFS(MasterSheet!I:I, MasterSheet!B:B, A1071, MasterSheet!D:D, B1071, MasterSheet!G:G, C1071)</f>
        <v>1</v>
      </c>
      <c r="F1071" s="55">
        <f t="shared" si="48"/>
        <v>193.8</v>
      </c>
      <c r="G1071" s="62">
        <f>SUMIFS(MasterSheet!J:J, MasterSheet!B:B, A1071, MasterSheet!D:D, B1071, MasterSheet!G:G, C1071)</f>
        <v>1</v>
      </c>
      <c r="H1071" s="62">
        <f t="shared" si="49"/>
        <v>193.8</v>
      </c>
      <c r="I1071" s="64">
        <f>SUMIFS(MasterSheet!K:K, MasterSheet!B:B, A1071, MasterSheet!D:D, B1071, MasterSheet!G:G, C1071)</f>
        <v>0</v>
      </c>
      <c r="J1071" s="64">
        <f t="shared" si="50"/>
        <v>0</v>
      </c>
      <c r="K1071" s="6" t="str">
        <f>VLOOKUP(C1071,MasterSheet!G:T,14,)</f>
        <v>BioLegend</v>
      </c>
      <c r="L1071" s="6" t="str">
        <f>VLOOKUP(K1071,Sheet1!A:C,3,)</f>
        <v>DOLLAR</v>
      </c>
      <c r="M1071" s="6" t="str" cm="1">
        <f t="array" ref="M1071">_xlfn.TEXTJOIN(", ", TRUE,
   _xlfn._xlws.FILTER(MasterSheet!O:O,
      (MasterSheet!B:B=A1071) *
      (MasterSheet!D:D=B1071) *
      (MasterSheet!G:G=C1071) *
      (MasterSheet!J:J&gt;0)
   )
)</f>
        <v>SSC</v>
      </c>
      <c r="N1071" s="6"/>
    </row>
    <row r="1072" spans="1:14" x14ac:dyDescent="0.25">
      <c r="A1072" s="6" t="str">
        <v xml:space="preserve">EED116885  </v>
      </c>
      <c r="B1072" s="7">
        <v>45845</v>
      </c>
      <c r="C1072" s="6">
        <v>652503</v>
      </c>
      <c r="D1072" s="6">
        <f>_xlfn.XLOOKUP(C1072,MasterSheet!G:G,MasterSheet!E:E)</f>
        <v>67.2</v>
      </c>
      <c r="E1072" s="55">
        <f>SUMIFS(MasterSheet!I:I, MasterSheet!B:B, A1072, MasterSheet!D:D, B1072, MasterSheet!G:G, C1072)</f>
        <v>1</v>
      </c>
      <c r="F1072" s="55">
        <f t="shared" si="48"/>
        <v>67.2</v>
      </c>
      <c r="G1072" s="62">
        <f>SUMIFS(MasterSheet!J:J, MasterSheet!B:B, A1072, MasterSheet!D:D, B1072, MasterSheet!G:G, C1072)</f>
        <v>1</v>
      </c>
      <c r="H1072" s="62">
        <f t="shared" si="49"/>
        <v>67.2</v>
      </c>
      <c r="I1072" s="64">
        <f>SUMIFS(MasterSheet!K:K, MasterSheet!B:B, A1072, MasterSheet!D:D, B1072, MasterSheet!G:G, C1072)</f>
        <v>0</v>
      </c>
      <c r="J1072" s="64">
        <f t="shared" si="50"/>
        <v>0</v>
      </c>
      <c r="K1072" s="6" t="str">
        <f>VLOOKUP(C1072,MasterSheet!G:T,14,)</f>
        <v>BioLegend</v>
      </c>
      <c r="L1072" s="6" t="str">
        <f>VLOOKUP(K1072,Sheet1!A:C,3,)</f>
        <v>DOLLAR</v>
      </c>
      <c r="M1072" s="6" t="str" cm="1">
        <f t="array" ref="M1072">_xlfn.TEXTJOIN(", ", TRUE,
   _xlfn._xlws.FILTER(MasterSheet!O:O,
      (MasterSheet!B:B=A1072) *
      (MasterSheet!D:D=B1072) *
      (MasterSheet!G:G=C1072) *
      (MasterSheet!J:J&gt;0)
   )
)</f>
        <v>IMMUNEEL</v>
      </c>
      <c r="N1072" s="6"/>
    </row>
    <row r="1073" spans="1:14" x14ac:dyDescent="0.25">
      <c r="A1073" s="6" t="str">
        <v xml:space="preserve">EED116885  </v>
      </c>
      <c r="B1073" s="7">
        <v>45845</v>
      </c>
      <c r="C1073" s="6">
        <v>741271</v>
      </c>
      <c r="D1073" s="6">
        <f>_xlfn.XLOOKUP(C1073,MasterSheet!G:G,MasterSheet!E:E)</f>
        <v>534.30000000000007</v>
      </c>
      <c r="E1073" s="55">
        <f>SUMIFS(MasterSheet!I:I, MasterSheet!B:B, A1073, MasterSheet!D:D, B1073, MasterSheet!G:G, C1073)</f>
        <v>6</v>
      </c>
      <c r="F1073" s="55">
        <f t="shared" si="48"/>
        <v>3205.8</v>
      </c>
      <c r="G1073" s="62">
        <f>SUMIFS(MasterSheet!J:J, MasterSheet!B:B, A1073, MasterSheet!D:D, B1073, MasterSheet!G:G, C1073)</f>
        <v>6</v>
      </c>
      <c r="H1073" s="62">
        <f t="shared" si="49"/>
        <v>3205.8</v>
      </c>
      <c r="I1073" s="64">
        <f>SUMIFS(MasterSheet!K:K, MasterSheet!B:B, A1073, MasterSheet!D:D, B1073, MasterSheet!G:G, C1073)</f>
        <v>0</v>
      </c>
      <c r="J1073" s="64">
        <f t="shared" si="50"/>
        <v>0</v>
      </c>
      <c r="K1073" s="6" t="str">
        <f>VLOOKUP(C1073,MasterSheet!G:T,14,)</f>
        <v>BioLegend</v>
      </c>
      <c r="L1073" s="6" t="str">
        <f>VLOOKUP(K1073,Sheet1!A:C,3,)</f>
        <v>DOLLAR</v>
      </c>
      <c r="M1073" s="6" t="str" cm="1">
        <f t="array" ref="M1073">_xlfn.TEXTJOIN(", ", TRUE,
   _xlfn._xlws.FILTER(MasterSheet!O:O,
      (MasterSheet!B:B=A1073) *
      (MasterSheet!D:D=B1073) *
      (MasterSheet!G:G=C1073) *
      (MasterSheet!J:J&gt;0)
   )
)</f>
        <v>CRYON, CRYON</v>
      </c>
      <c r="N1073" s="6"/>
    </row>
    <row r="1074" spans="1:14" x14ac:dyDescent="0.25">
      <c r="A1074" s="6" t="str">
        <v xml:space="preserve">EED116885  </v>
      </c>
      <c r="B1074" s="7">
        <v>45845</v>
      </c>
      <c r="C1074" s="6">
        <v>781802</v>
      </c>
      <c r="D1074" s="6">
        <f>_xlfn.XLOOKUP(C1074,MasterSheet!G:G,MasterSheet!E:E)</f>
        <v>133.80000000000001</v>
      </c>
      <c r="E1074" s="55">
        <f>SUMIFS(MasterSheet!I:I, MasterSheet!B:B, A1074, MasterSheet!D:D, B1074, MasterSheet!G:G, C1074)</f>
        <v>1</v>
      </c>
      <c r="F1074" s="55">
        <f t="shared" si="48"/>
        <v>133.80000000000001</v>
      </c>
      <c r="G1074" s="62">
        <f>SUMIFS(MasterSheet!J:J, MasterSheet!B:B, A1074, MasterSheet!D:D, B1074, MasterSheet!G:G, C1074)</f>
        <v>1</v>
      </c>
      <c r="H1074" s="62">
        <f t="shared" si="49"/>
        <v>133.80000000000001</v>
      </c>
      <c r="I1074" s="64">
        <f>SUMIFS(MasterSheet!K:K, MasterSheet!B:B, A1074, MasterSheet!D:D, B1074, MasterSheet!G:G, C1074)</f>
        <v>0</v>
      </c>
      <c r="J1074" s="64">
        <f t="shared" si="50"/>
        <v>0</v>
      </c>
      <c r="K1074" s="6" t="str">
        <f>VLOOKUP(C1074,MasterSheet!G:T,14,)</f>
        <v>BioLegend</v>
      </c>
      <c r="L1074" s="6" t="str">
        <f>VLOOKUP(K1074,Sheet1!A:C,3,)</f>
        <v>DOLLAR</v>
      </c>
      <c r="M1074" s="6" t="str" cm="1">
        <f t="array" ref="M1074">_xlfn.TEXTJOIN(", ", TRUE,
   _xlfn._xlws.FILTER(MasterSheet!O:O,
      (MasterSheet!B:B=A1074) *
      (MasterSheet!D:D=B1074) *
      (MasterSheet!G:G=C1074) *
      (MasterSheet!J:J&gt;0)
   )
)</f>
        <v>SNU</v>
      </c>
      <c r="N1074" s="6"/>
    </row>
    <row r="1075" spans="1:14" x14ac:dyDescent="0.25">
      <c r="A1075" s="6" t="str">
        <v xml:space="preserve">EED116885  </v>
      </c>
      <c r="B1075" s="7">
        <v>45845</v>
      </c>
      <c r="C1075" s="6">
        <v>908303</v>
      </c>
      <c r="D1075" s="6">
        <f>_xlfn.XLOOKUP(C1075,MasterSheet!G:G,MasterSheet!E:E)</f>
        <v>91.8</v>
      </c>
      <c r="E1075" s="55">
        <f>SUMIFS(MasterSheet!I:I, MasterSheet!B:B, A1075, MasterSheet!D:D, B1075, MasterSheet!G:G, C1075)</f>
        <v>1</v>
      </c>
      <c r="F1075" s="55">
        <f t="shared" si="48"/>
        <v>91.8</v>
      </c>
      <c r="G1075" s="62">
        <f>SUMIFS(MasterSheet!J:J, MasterSheet!B:B, A1075, MasterSheet!D:D, B1075, MasterSheet!G:G, C1075)</f>
        <v>1</v>
      </c>
      <c r="H1075" s="62">
        <f t="shared" si="49"/>
        <v>91.8</v>
      </c>
      <c r="I1075" s="64">
        <f>SUMIFS(MasterSheet!K:K, MasterSheet!B:B, A1075, MasterSheet!D:D, B1075, MasterSheet!G:G, C1075)</f>
        <v>0</v>
      </c>
      <c r="J1075" s="64">
        <f t="shared" si="50"/>
        <v>0</v>
      </c>
      <c r="K1075" s="6" t="str">
        <f>VLOOKUP(C1075,MasterSheet!G:T,14,)</f>
        <v>BioLegend</v>
      </c>
      <c r="L1075" s="6" t="str">
        <f>VLOOKUP(K1075,Sheet1!A:C,3,)</f>
        <v>DOLLAR</v>
      </c>
      <c r="M1075" s="6" t="str" cm="1">
        <f t="array" ref="M1075">_xlfn.TEXTJOIN(", ", TRUE,
   _xlfn._xlws.FILTER(MasterSheet!O:O,
      (MasterSheet!B:B=A1075) *
      (MasterSheet!D:D=B1075) *
      (MasterSheet!G:G=C1075) *
      (MasterSheet!J:J&gt;0)
   )
)</f>
        <v>SSC</v>
      </c>
      <c r="N1075" s="6"/>
    </row>
    <row r="1076" spans="1:14" x14ac:dyDescent="0.25">
      <c r="A1076" s="6" t="str">
        <v>RETURN FROM BIO HEALTH</v>
      </c>
      <c r="B1076" s="7">
        <v>45846</v>
      </c>
      <c r="C1076" s="6">
        <v>344812</v>
      </c>
      <c r="D1076" s="6">
        <f>_xlfn.XLOOKUP(C1076,MasterSheet!G:G,MasterSheet!E:E)</f>
        <v>173.6</v>
      </c>
      <c r="E1076" s="55">
        <f>SUMIFS(MasterSheet!I:I, MasterSheet!B:B, A1076, MasterSheet!D:D, B1076, MasterSheet!G:G, C1076)</f>
        <v>1</v>
      </c>
      <c r="F1076" s="55">
        <f t="shared" si="48"/>
        <v>173.6</v>
      </c>
      <c r="G1076" s="62">
        <f>SUMIFS(MasterSheet!J:J, MasterSheet!B:B, A1076, MasterSheet!D:D, B1076, MasterSheet!G:G, C1076)</f>
        <v>0</v>
      </c>
      <c r="H1076" s="62">
        <f t="shared" si="49"/>
        <v>0</v>
      </c>
      <c r="I1076" s="64">
        <f>SUMIFS(MasterSheet!K:K, MasterSheet!B:B, A1076, MasterSheet!D:D, B1076, MasterSheet!G:G, C1076)</f>
        <v>1</v>
      </c>
      <c r="J1076" s="64">
        <f t="shared" si="50"/>
        <v>173.6</v>
      </c>
      <c r="K1076" s="6" t="str">
        <f>VLOOKUP(C1076,MasterSheet!G:T,14,)</f>
        <v>BioLegend</v>
      </c>
      <c r="L1076" s="6" t="str">
        <f>VLOOKUP(K1076,Sheet1!A:C,3,)</f>
        <v>DOLLAR</v>
      </c>
      <c r="M1076" s="6" t="e" cm="1" vm="1">
        <f t="array" ref="M1076">_xlfn.TEXTJOIN(", ", TRUE,
   _xlfn._xlws.FILTER(MasterSheet!O:O,
      (MasterSheet!B:B=A1076) *
      (MasterSheet!D:D=B1076) *
      (MasterSheet!G:G=C1076) *
      (MasterSheet!J:J&gt;0)
   )
)</f>
        <v>#VALUE!</v>
      </c>
      <c r="N1076" s="6"/>
    </row>
    <row r="1077" spans="1:14" x14ac:dyDescent="0.25">
      <c r="A1077" s="6" t="str">
        <v>EED116829</v>
      </c>
      <c r="B1077" s="7">
        <v>45845</v>
      </c>
      <c r="C1077" s="6">
        <v>100229</v>
      </c>
      <c r="D1077" s="6">
        <f>_xlfn.XLOOKUP(C1077,MasterSheet!G:G,MasterSheet!E:E)</f>
        <v>165</v>
      </c>
      <c r="E1077" s="55">
        <f>SUMIFS(MasterSheet!I:I, MasterSheet!B:B, A1077, MasterSheet!D:D, B1077, MasterSheet!G:G, C1077)</f>
        <v>1</v>
      </c>
      <c r="F1077" s="55">
        <f t="shared" si="48"/>
        <v>165</v>
      </c>
      <c r="G1077" s="62">
        <f>SUMIFS(MasterSheet!J:J, MasterSheet!B:B, A1077, MasterSheet!D:D, B1077, MasterSheet!G:G, C1077)</f>
        <v>1</v>
      </c>
      <c r="H1077" s="62">
        <f t="shared" si="49"/>
        <v>165</v>
      </c>
      <c r="I1077" s="64">
        <f>SUMIFS(MasterSheet!K:K, MasterSheet!B:B, A1077, MasterSheet!D:D, B1077, MasterSheet!G:G, C1077)</f>
        <v>0</v>
      </c>
      <c r="J1077" s="64">
        <f t="shared" si="50"/>
        <v>0</v>
      </c>
      <c r="K1077" s="6" t="str">
        <f>VLOOKUP(C1077,MasterSheet!G:T,14,)</f>
        <v>BioLegend</v>
      </c>
      <c r="L1077" s="6" t="str">
        <f>VLOOKUP(K1077,Sheet1!A:C,3,)</f>
        <v>DOLLAR</v>
      </c>
      <c r="M1077" s="6" t="str" cm="1">
        <f t="array" ref="M1077">_xlfn.TEXTJOIN(", ", TRUE,
   _xlfn._xlws.FILTER(MasterSheet!O:O,
      (MasterSheet!B:B=A1077) *
      (MasterSheet!D:D=B1077) *
      (MasterSheet!G:G=C1077) *
      (MasterSheet!J:J&gt;0)
   )
)</f>
        <v>BIO SOLUTION</v>
      </c>
      <c r="N1077" s="6"/>
    </row>
    <row r="1078" spans="1:14" x14ac:dyDescent="0.25">
      <c r="A1078" s="6" t="str">
        <v>EED116829</v>
      </c>
      <c r="B1078" s="7">
        <v>45845</v>
      </c>
      <c r="C1078" s="6">
        <v>100451</v>
      </c>
      <c r="D1078" s="6">
        <f>_xlfn.XLOOKUP(C1078,MasterSheet!G:G,MasterSheet!E:E)</f>
        <v>231.75</v>
      </c>
      <c r="E1078" s="55">
        <f>SUMIFS(MasterSheet!I:I, MasterSheet!B:B, A1078, MasterSheet!D:D, B1078, MasterSheet!G:G, C1078)</f>
        <v>1</v>
      </c>
      <c r="F1078" s="55">
        <f t="shared" si="48"/>
        <v>231.75</v>
      </c>
      <c r="G1078" s="62">
        <f>SUMIFS(MasterSheet!J:J, MasterSheet!B:B, A1078, MasterSheet!D:D, B1078, MasterSheet!G:G, C1078)</f>
        <v>1</v>
      </c>
      <c r="H1078" s="62">
        <f t="shared" si="49"/>
        <v>231.75</v>
      </c>
      <c r="I1078" s="64">
        <f>SUMIFS(MasterSheet!K:K, MasterSheet!B:B, A1078, MasterSheet!D:D, B1078, MasterSheet!G:G, C1078)</f>
        <v>0</v>
      </c>
      <c r="J1078" s="64">
        <f t="shared" si="50"/>
        <v>0</v>
      </c>
      <c r="K1078" s="6" t="str">
        <f>VLOOKUP(C1078,MasterSheet!G:T,14,)</f>
        <v>BioLegend</v>
      </c>
      <c r="L1078" s="6" t="str">
        <f>VLOOKUP(K1078,Sheet1!A:C,3,)</f>
        <v>DOLLAR</v>
      </c>
      <c r="M1078" s="6" t="str" cm="1">
        <f t="array" ref="M1078">_xlfn.TEXTJOIN(", ", TRUE,
   _xlfn._xlws.FILTER(MasterSheet!O:O,
      (MasterSheet!B:B=A1078) *
      (MasterSheet!D:D=B1078) *
      (MasterSheet!G:G=C1078) *
      (MasterSheet!J:J&gt;0)
   )
)</f>
        <v>BIO SOLUTION</v>
      </c>
      <c r="N1078" s="6"/>
    </row>
    <row r="1079" spans="1:14" x14ac:dyDescent="0.25">
      <c r="A1079" s="6" t="str">
        <v>EED116829</v>
      </c>
      <c r="B1079" s="7">
        <v>45845</v>
      </c>
      <c r="C1079" s="6">
        <v>100733</v>
      </c>
      <c r="D1079" s="6">
        <f>_xlfn.XLOOKUP(C1079,MasterSheet!G:G,MasterSheet!E:E)</f>
        <v>52.2</v>
      </c>
      <c r="E1079" s="55">
        <f>SUMIFS(MasterSheet!I:I, MasterSheet!B:B, A1079, MasterSheet!D:D, B1079, MasterSheet!G:G, C1079)</f>
        <v>1</v>
      </c>
      <c r="F1079" s="55">
        <f t="shared" si="48"/>
        <v>52.2</v>
      </c>
      <c r="G1079" s="62">
        <f>SUMIFS(MasterSheet!J:J, MasterSheet!B:B, A1079, MasterSheet!D:D, B1079, MasterSheet!G:G, C1079)</f>
        <v>1</v>
      </c>
      <c r="H1079" s="62">
        <f t="shared" si="49"/>
        <v>52.2</v>
      </c>
      <c r="I1079" s="64">
        <f>SUMIFS(MasterSheet!K:K, MasterSheet!B:B, A1079, MasterSheet!D:D, B1079, MasterSheet!G:G, C1079)</f>
        <v>0</v>
      </c>
      <c r="J1079" s="64">
        <f t="shared" si="50"/>
        <v>0</v>
      </c>
      <c r="K1079" s="6" t="str">
        <f>VLOOKUP(C1079,MasterSheet!G:T,14,)</f>
        <v>BioLegend</v>
      </c>
      <c r="L1079" s="6" t="str">
        <f>VLOOKUP(K1079,Sheet1!A:C,3,)</f>
        <v>DOLLAR</v>
      </c>
      <c r="M1079" s="6" t="str" cm="1">
        <f t="array" ref="M1079">_xlfn.TEXTJOIN(", ", TRUE,
   _xlfn._xlws.FILTER(MasterSheet!O:O,
      (MasterSheet!B:B=A1079) *
      (MasterSheet!D:D=B1079) *
      (MasterSheet!G:G=C1079) *
      (MasterSheet!J:J&gt;0)
   )
)</f>
        <v>BIO SOLUTION</v>
      </c>
      <c r="N1079" s="6"/>
    </row>
    <row r="1080" spans="1:14" x14ac:dyDescent="0.25">
      <c r="A1080" s="6" t="str">
        <v>EED116829</v>
      </c>
      <c r="B1080" s="7">
        <v>45845</v>
      </c>
      <c r="C1080" s="6">
        <v>102054</v>
      </c>
      <c r="D1080" s="6">
        <f>_xlfn.XLOOKUP(C1080,MasterSheet!G:G,MasterSheet!E:E)</f>
        <v>208.2</v>
      </c>
      <c r="E1080" s="55">
        <f>SUMIFS(MasterSheet!I:I, MasterSheet!B:B, A1080, MasterSheet!D:D, B1080, MasterSheet!G:G, C1080)</f>
        <v>1</v>
      </c>
      <c r="F1080" s="55">
        <f t="shared" si="48"/>
        <v>208.2</v>
      </c>
      <c r="G1080" s="62">
        <f>SUMIFS(MasterSheet!J:J, MasterSheet!B:B, A1080, MasterSheet!D:D, B1080, MasterSheet!G:G, C1080)</f>
        <v>1</v>
      </c>
      <c r="H1080" s="62">
        <f t="shared" si="49"/>
        <v>208.2</v>
      </c>
      <c r="I1080" s="64">
        <f>SUMIFS(MasterSheet!K:K, MasterSheet!B:B, A1080, MasterSheet!D:D, B1080, MasterSheet!G:G, C1080)</f>
        <v>0</v>
      </c>
      <c r="J1080" s="64">
        <f t="shared" si="50"/>
        <v>0</v>
      </c>
      <c r="K1080" s="6" t="str">
        <f>VLOOKUP(C1080,MasterSheet!G:T,14,)</f>
        <v>BioLegend</v>
      </c>
      <c r="L1080" s="6" t="str">
        <f>VLOOKUP(K1080,Sheet1!A:C,3,)</f>
        <v>DOLLAR</v>
      </c>
      <c r="M1080" s="6" t="str" cm="1">
        <f t="array" ref="M1080">_xlfn.TEXTJOIN(", ", TRUE,
   _xlfn._xlws.FILTER(MasterSheet!O:O,
      (MasterSheet!B:B=A1080) *
      (MasterSheet!D:D=B1080) *
      (MasterSheet!G:G=C1080) *
      (MasterSheet!J:J&gt;0)
   )
)</f>
        <v>BIO SOLUTION</v>
      </c>
      <c r="N1080" s="6"/>
    </row>
    <row r="1081" spans="1:14" x14ac:dyDescent="0.25">
      <c r="A1081" s="6" t="str">
        <v>EED116829</v>
      </c>
      <c r="B1081" s="7">
        <v>45845</v>
      </c>
      <c r="C1081" s="6">
        <v>103012</v>
      </c>
      <c r="D1081" s="6">
        <f>_xlfn.XLOOKUP(C1081,MasterSheet!G:G,MasterSheet!E:E)</f>
        <v>63</v>
      </c>
      <c r="E1081" s="55">
        <f>SUMIFS(MasterSheet!I:I, MasterSheet!B:B, A1081, MasterSheet!D:D, B1081, MasterSheet!G:G, C1081)</f>
        <v>1</v>
      </c>
      <c r="F1081" s="55">
        <f t="shared" si="48"/>
        <v>63</v>
      </c>
      <c r="G1081" s="62">
        <f>SUMIFS(MasterSheet!J:J, MasterSheet!B:B, A1081, MasterSheet!D:D, B1081, MasterSheet!G:G, C1081)</f>
        <v>1</v>
      </c>
      <c r="H1081" s="62">
        <f t="shared" si="49"/>
        <v>63</v>
      </c>
      <c r="I1081" s="64">
        <f>SUMIFS(MasterSheet!K:K, MasterSheet!B:B, A1081, MasterSheet!D:D, B1081, MasterSheet!G:G, C1081)</f>
        <v>0</v>
      </c>
      <c r="J1081" s="64">
        <f t="shared" si="50"/>
        <v>0</v>
      </c>
      <c r="K1081" s="6" t="str">
        <f>VLOOKUP(C1081,MasterSheet!G:T,14,)</f>
        <v>BioLegend</v>
      </c>
      <c r="L1081" s="6" t="str">
        <f>VLOOKUP(K1081,Sheet1!A:C,3,)</f>
        <v>DOLLAR</v>
      </c>
      <c r="M1081" s="6" t="str" cm="1">
        <f t="array" ref="M1081">_xlfn.TEXTJOIN(", ", TRUE,
   _xlfn._xlws.FILTER(MasterSheet!O:O,
      (MasterSheet!B:B=A1081) *
      (MasterSheet!D:D=B1081) *
      (MasterSheet!G:G=C1081) *
      (MasterSheet!J:J&gt;0)
   )
)</f>
        <v>BIO SOLUTION</v>
      </c>
      <c r="N1081" s="6"/>
    </row>
    <row r="1082" spans="1:14" x14ac:dyDescent="0.25">
      <c r="A1082" s="6" t="str">
        <v>EED116829</v>
      </c>
      <c r="B1082" s="7">
        <v>45845</v>
      </c>
      <c r="C1082" s="6">
        <v>103138</v>
      </c>
      <c r="D1082" s="6">
        <f>_xlfn.XLOOKUP(C1082,MasterSheet!G:G,MasterSheet!E:E)</f>
        <v>181.5</v>
      </c>
      <c r="E1082" s="55">
        <f>SUMIFS(MasterSheet!I:I, MasterSheet!B:B, A1082, MasterSheet!D:D, B1082, MasterSheet!G:G, C1082)</f>
        <v>1</v>
      </c>
      <c r="F1082" s="55">
        <f t="shared" si="48"/>
        <v>181.5</v>
      </c>
      <c r="G1082" s="62">
        <f>SUMIFS(MasterSheet!J:J, MasterSheet!B:B, A1082, MasterSheet!D:D, B1082, MasterSheet!G:G, C1082)</f>
        <v>1</v>
      </c>
      <c r="H1082" s="62">
        <f t="shared" si="49"/>
        <v>181.5</v>
      </c>
      <c r="I1082" s="64">
        <f>SUMIFS(MasterSheet!K:K, MasterSheet!B:B, A1082, MasterSheet!D:D, B1082, MasterSheet!G:G, C1082)</f>
        <v>0</v>
      </c>
      <c r="J1082" s="64">
        <f t="shared" si="50"/>
        <v>0</v>
      </c>
      <c r="K1082" s="6" t="str">
        <f>VLOOKUP(C1082,MasterSheet!G:T,14,)</f>
        <v>BioLegend</v>
      </c>
      <c r="L1082" s="6" t="str">
        <f>VLOOKUP(K1082,Sheet1!A:C,3,)</f>
        <v>DOLLAR</v>
      </c>
      <c r="M1082" s="6" t="str" cm="1">
        <f t="array" ref="M1082">_xlfn.TEXTJOIN(", ", TRUE,
   _xlfn._xlws.FILTER(MasterSheet!O:O,
      (MasterSheet!B:B=A1082) *
      (MasterSheet!D:D=B1082) *
      (MasterSheet!G:G=C1082) *
      (MasterSheet!J:J&gt;0)
   )
)</f>
        <v>BIO SOLUTION</v>
      </c>
      <c r="N1082" s="6"/>
    </row>
    <row r="1083" spans="1:14" x14ac:dyDescent="0.25">
      <c r="A1083" s="6" t="str">
        <v>EED116829</v>
      </c>
      <c r="B1083" s="7">
        <v>45845</v>
      </c>
      <c r="C1083" s="6">
        <v>103259</v>
      </c>
      <c r="D1083" s="6">
        <f>_xlfn.XLOOKUP(C1083,MasterSheet!G:G,MasterSheet!E:E)</f>
        <v>67.2</v>
      </c>
      <c r="E1083" s="55">
        <f>SUMIFS(MasterSheet!I:I, MasterSheet!B:B, A1083, MasterSheet!D:D, B1083, MasterSheet!G:G, C1083)</f>
        <v>1</v>
      </c>
      <c r="F1083" s="55">
        <f t="shared" si="48"/>
        <v>67.2</v>
      </c>
      <c r="G1083" s="62">
        <f>SUMIFS(MasterSheet!J:J, MasterSheet!B:B, A1083, MasterSheet!D:D, B1083, MasterSheet!G:G, C1083)</f>
        <v>1</v>
      </c>
      <c r="H1083" s="62">
        <f t="shared" si="49"/>
        <v>67.2</v>
      </c>
      <c r="I1083" s="64">
        <f>SUMIFS(MasterSheet!K:K, MasterSheet!B:B, A1083, MasterSheet!D:D, B1083, MasterSheet!G:G, C1083)</f>
        <v>0</v>
      </c>
      <c r="J1083" s="64">
        <f t="shared" si="50"/>
        <v>0</v>
      </c>
      <c r="K1083" s="6" t="str">
        <f>VLOOKUP(C1083,MasterSheet!G:T,14,)</f>
        <v>BioLegend</v>
      </c>
      <c r="L1083" s="6" t="str">
        <f>VLOOKUP(K1083,Sheet1!A:C,3,)</f>
        <v>DOLLAR</v>
      </c>
      <c r="M1083" s="6" t="str" cm="1">
        <f t="array" ref="M1083">_xlfn.TEXTJOIN(", ", TRUE,
   _xlfn._xlws.FILTER(MasterSheet!O:O,
      (MasterSheet!B:B=A1083) *
      (MasterSheet!D:D=B1083) *
      (MasterSheet!G:G=C1083) *
      (MasterSheet!J:J&gt;0)
   )
)</f>
        <v>BIO SOLUTION</v>
      </c>
      <c r="N1083" s="6"/>
    </row>
    <row r="1084" spans="1:14" x14ac:dyDescent="0.25">
      <c r="A1084" s="6" t="str">
        <v>EED116829</v>
      </c>
      <c r="B1084" s="7">
        <v>45845</v>
      </c>
      <c r="C1084" s="6">
        <v>103260</v>
      </c>
      <c r="D1084" s="6">
        <f>_xlfn.XLOOKUP(C1084,MasterSheet!G:G,MasterSheet!E:E)</f>
        <v>137.4</v>
      </c>
      <c r="E1084" s="55">
        <f>SUMIFS(MasterSheet!I:I, MasterSheet!B:B, A1084, MasterSheet!D:D, B1084, MasterSheet!G:G, C1084)</f>
        <v>1</v>
      </c>
      <c r="F1084" s="55">
        <f t="shared" si="48"/>
        <v>137.4</v>
      </c>
      <c r="G1084" s="62">
        <f>SUMIFS(MasterSheet!J:J, MasterSheet!B:B, A1084, MasterSheet!D:D, B1084, MasterSheet!G:G, C1084)</f>
        <v>1</v>
      </c>
      <c r="H1084" s="62">
        <f t="shared" si="49"/>
        <v>137.4</v>
      </c>
      <c r="I1084" s="64">
        <f>SUMIFS(MasterSheet!K:K, MasterSheet!B:B, A1084, MasterSheet!D:D, B1084, MasterSheet!G:G, C1084)</f>
        <v>0</v>
      </c>
      <c r="J1084" s="64">
        <f t="shared" si="50"/>
        <v>0</v>
      </c>
      <c r="K1084" s="6" t="str">
        <f>VLOOKUP(C1084,MasterSheet!G:T,14,)</f>
        <v>BioLegend</v>
      </c>
      <c r="L1084" s="6" t="str">
        <f>VLOOKUP(K1084,Sheet1!A:C,3,)</f>
        <v>DOLLAR</v>
      </c>
      <c r="M1084" s="6" t="str" cm="1">
        <f t="array" ref="M1084">_xlfn.TEXTJOIN(", ", TRUE,
   _xlfn._xlws.FILTER(MasterSheet!O:O,
      (MasterSheet!B:B=A1084) *
      (MasterSheet!D:D=B1084) *
      (MasterSheet!G:G=C1084) *
      (MasterSheet!J:J&gt;0)
   )
)</f>
        <v>BIO SOLUTION</v>
      </c>
      <c r="N1084" s="6"/>
    </row>
    <row r="1085" spans="1:14" x14ac:dyDescent="0.25">
      <c r="A1085" s="6" t="str">
        <v>EED116829</v>
      </c>
      <c r="B1085" s="7">
        <v>45845</v>
      </c>
      <c r="C1085" s="6">
        <v>104418</v>
      </c>
      <c r="D1085" s="6">
        <f>_xlfn.XLOOKUP(C1085,MasterSheet!G:G,MasterSheet!E:E)</f>
        <v>129</v>
      </c>
      <c r="E1085" s="55">
        <f>SUMIFS(MasterSheet!I:I, MasterSheet!B:B, A1085, MasterSheet!D:D, B1085, MasterSheet!G:G, C1085)</f>
        <v>1</v>
      </c>
      <c r="F1085" s="55">
        <f t="shared" si="48"/>
        <v>129</v>
      </c>
      <c r="G1085" s="62">
        <f>SUMIFS(MasterSheet!J:J, MasterSheet!B:B, A1085, MasterSheet!D:D, B1085, MasterSheet!G:G, C1085)</f>
        <v>1</v>
      </c>
      <c r="H1085" s="62">
        <f t="shared" si="49"/>
        <v>129</v>
      </c>
      <c r="I1085" s="64">
        <f>SUMIFS(MasterSheet!K:K, MasterSheet!B:B, A1085, MasterSheet!D:D, B1085, MasterSheet!G:G, C1085)</f>
        <v>0</v>
      </c>
      <c r="J1085" s="64">
        <f t="shared" si="50"/>
        <v>0</v>
      </c>
      <c r="K1085" s="6" t="str">
        <f>VLOOKUP(C1085,MasterSheet!G:T,14,)</f>
        <v>BioLegend</v>
      </c>
      <c r="L1085" s="6" t="str">
        <f>VLOOKUP(K1085,Sheet1!A:C,3,)</f>
        <v>DOLLAR</v>
      </c>
      <c r="M1085" s="6" t="str" cm="1">
        <f t="array" ref="M1085">_xlfn.TEXTJOIN(", ", TRUE,
   _xlfn._xlws.FILTER(MasterSheet!O:O,
      (MasterSheet!B:B=A1085) *
      (MasterSheet!D:D=B1085) *
      (MasterSheet!G:G=C1085) *
      (MasterSheet!J:J&gt;0)
   )
)</f>
        <v>BIO SOLUTION</v>
      </c>
      <c r="N1085" s="6"/>
    </row>
    <row r="1086" spans="1:14" x14ac:dyDescent="0.25">
      <c r="A1086" s="6" t="str">
        <v>EED116829</v>
      </c>
      <c r="B1086" s="7">
        <v>45845</v>
      </c>
      <c r="C1086" s="6">
        <v>104705</v>
      </c>
      <c r="D1086" s="6">
        <f>_xlfn.XLOOKUP(C1086,MasterSheet!G:G,MasterSheet!E:E)</f>
        <v>42.6</v>
      </c>
      <c r="E1086" s="55">
        <f>SUMIFS(MasterSheet!I:I, MasterSheet!B:B, A1086, MasterSheet!D:D, B1086, MasterSheet!G:G, C1086)</f>
        <v>1</v>
      </c>
      <c r="F1086" s="55">
        <f t="shared" si="48"/>
        <v>42.6</v>
      </c>
      <c r="G1086" s="62">
        <f>SUMIFS(MasterSheet!J:J, MasterSheet!B:B, A1086, MasterSheet!D:D, B1086, MasterSheet!G:G, C1086)</f>
        <v>1</v>
      </c>
      <c r="H1086" s="62">
        <f t="shared" si="49"/>
        <v>42.6</v>
      </c>
      <c r="I1086" s="64">
        <f>SUMIFS(MasterSheet!K:K, MasterSheet!B:B, A1086, MasterSheet!D:D, B1086, MasterSheet!G:G, C1086)</f>
        <v>0</v>
      </c>
      <c r="J1086" s="64">
        <f t="shared" si="50"/>
        <v>0</v>
      </c>
      <c r="K1086" s="6" t="str">
        <f>VLOOKUP(C1086,MasterSheet!G:T,14,)</f>
        <v>BioLegend</v>
      </c>
      <c r="L1086" s="6" t="str">
        <f>VLOOKUP(K1086,Sheet1!A:C,3,)</f>
        <v>DOLLAR</v>
      </c>
      <c r="M1086" s="6" t="str" cm="1">
        <f t="array" ref="M1086">_xlfn.TEXTJOIN(", ", TRUE,
   _xlfn._xlws.FILTER(MasterSheet!O:O,
      (MasterSheet!B:B=A1086) *
      (MasterSheet!D:D=B1086) *
      (MasterSheet!G:G=C1086) *
      (MasterSheet!J:J&gt;0)
   )
)</f>
        <v>BIO SOLUTION</v>
      </c>
      <c r="N1086" s="6"/>
    </row>
    <row r="1087" spans="1:14" x14ac:dyDescent="0.25">
      <c r="A1087" s="6" t="str">
        <v>EED116829</v>
      </c>
      <c r="B1087" s="7">
        <v>45845</v>
      </c>
      <c r="C1087" s="6">
        <v>107215</v>
      </c>
      <c r="D1087" s="6">
        <f>_xlfn.XLOOKUP(C1087,MasterSheet!G:G,MasterSheet!E:E)</f>
        <v>81.599999999999994</v>
      </c>
      <c r="E1087" s="55">
        <f>SUMIFS(MasterSheet!I:I, MasterSheet!B:B, A1087, MasterSheet!D:D, B1087, MasterSheet!G:G, C1087)</f>
        <v>1</v>
      </c>
      <c r="F1087" s="55">
        <f t="shared" si="48"/>
        <v>81.599999999999994</v>
      </c>
      <c r="G1087" s="62">
        <f>SUMIFS(MasterSheet!J:J, MasterSheet!B:B, A1087, MasterSheet!D:D, B1087, MasterSheet!G:G, C1087)</f>
        <v>1</v>
      </c>
      <c r="H1087" s="62">
        <f t="shared" si="49"/>
        <v>81.599999999999994</v>
      </c>
      <c r="I1087" s="64">
        <f>SUMIFS(MasterSheet!K:K, MasterSheet!B:B, A1087, MasterSheet!D:D, B1087, MasterSheet!G:G, C1087)</f>
        <v>0</v>
      </c>
      <c r="J1087" s="64">
        <f t="shared" si="50"/>
        <v>0</v>
      </c>
      <c r="K1087" s="6" t="str">
        <f>VLOOKUP(C1087,MasterSheet!G:T,14,)</f>
        <v>BioLegend</v>
      </c>
      <c r="L1087" s="6" t="str">
        <f>VLOOKUP(K1087,Sheet1!A:C,3,)</f>
        <v>DOLLAR</v>
      </c>
      <c r="M1087" s="6" t="str" cm="1">
        <f t="array" ref="M1087">_xlfn.TEXTJOIN(", ", TRUE,
   _xlfn._xlws.FILTER(MasterSheet!O:O,
      (MasterSheet!B:B=A1087) *
      (MasterSheet!D:D=B1087) *
      (MasterSheet!G:G=C1087) *
      (MasterSheet!J:J&gt;0)
   )
)</f>
        <v>BIO SOLUTION</v>
      </c>
      <c r="N1087" s="6"/>
    </row>
    <row r="1088" spans="1:14" x14ac:dyDescent="0.25">
      <c r="A1088" s="6" t="str">
        <v>EED116829</v>
      </c>
      <c r="B1088" s="7">
        <v>45845</v>
      </c>
      <c r="C1088" s="6">
        <v>107641</v>
      </c>
      <c r="D1088" s="6">
        <f>_xlfn.XLOOKUP(C1088,MasterSheet!G:G,MasterSheet!E:E)</f>
        <v>204.75</v>
      </c>
      <c r="E1088" s="55">
        <f>SUMIFS(MasterSheet!I:I, MasterSheet!B:B, A1088, MasterSheet!D:D, B1088, MasterSheet!G:G, C1088)</f>
        <v>1</v>
      </c>
      <c r="F1088" s="55">
        <f t="shared" si="48"/>
        <v>204.75</v>
      </c>
      <c r="G1088" s="62">
        <f>SUMIFS(MasterSheet!J:J, MasterSheet!B:B, A1088, MasterSheet!D:D, B1088, MasterSheet!G:G, C1088)</f>
        <v>1</v>
      </c>
      <c r="H1088" s="62">
        <f t="shared" si="49"/>
        <v>204.75</v>
      </c>
      <c r="I1088" s="64">
        <f>SUMIFS(MasterSheet!K:K, MasterSheet!B:B, A1088, MasterSheet!D:D, B1088, MasterSheet!G:G, C1088)</f>
        <v>0</v>
      </c>
      <c r="J1088" s="64">
        <f t="shared" si="50"/>
        <v>0</v>
      </c>
      <c r="K1088" s="6" t="str">
        <f>VLOOKUP(C1088,MasterSheet!G:T,14,)</f>
        <v>BioLegend</v>
      </c>
      <c r="L1088" s="6" t="str">
        <f>VLOOKUP(K1088,Sheet1!A:C,3,)</f>
        <v>DOLLAR</v>
      </c>
      <c r="M1088" s="6" t="str" cm="1">
        <f t="array" ref="M1088">_xlfn.TEXTJOIN(", ", TRUE,
   _xlfn._xlws.FILTER(MasterSheet!O:O,
      (MasterSheet!B:B=A1088) *
      (MasterSheet!D:D=B1088) *
      (MasterSheet!G:G=C1088) *
      (MasterSheet!J:J&gt;0)
   )
)</f>
        <v>BIO SOLUTION</v>
      </c>
      <c r="N1088" s="6"/>
    </row>
    <row r="1089" spans="1:14" x14ac:dyDescent="0.25">
      <c r="A1089" s="6" t="str">
        <v>EED116829</v>
      </c>
      <c r="B1089" s="7">
        <v>45845</v>
      </c>
      <c r="C1089" s="6">
        <v>115537</v>
      </c>
      <c r="D1089" s="6">
        <f>_xlfn.XLOOKUP(C1089,MasterSheet!G:G,MasterSheet!E:E)</f>
        <v>123.75</v>
      </c>
      <c r="E1089" s="55">
        <f>SUMIFS(MasterSheet!I:I, MasterSheet!B:B, A1089, MasterSheet!D:D, B1089, MasterSheet!G:G, C1089)</f>
        <v>1</v>
      </c>
      <c r="F1089" s="55">
        <f t="shared" si="48"/>
        <v>123.75</v>
      </c>
      <c r="G1089" s="62">
        <f>SUMIFS(MasterSheet!J:J, MasterSheet!B:B, A1089, MasterSheet!D:D, B1089, MasterSheet!G:G, C1089)</f>
        <v>1</v>
      </c>
      <c r="H1089" s="62">
        <f t="shared" si="49"/>
        <v>123.75</v>
      </c>
      <c r="I1089" s="64">
        <f>SUMIFS(MasterSheet!K:K, MasterSheet!B:B, A1089, MasterSheet!D:D, B1089, MasterSheet!G:G, C1089)</f>
        <v>0</v>
      </c>
      <c r="J1089" s="64">
        <f t="shared" si="50"/>
        <v>0</v>
      </c>
      <c r="K1089" s="6" t="str">
        <f>VLOOKUP(C1089,MasterSheet!G:T,14,)</f>
        <v>BioLegend</v>
      </c>
      <c r="L1089" s="6" t="str">
        <f>VLOOKUP(K1089,Sheet1!A:C,3,)</f>
        <v>DOLLAR</v>
      </c>
      <c r="M1089" s="6" t="str" cm="1">
        <f t="array" ref="M1089">_xlfn.TEXTJOIN(", ", TRUE,
   _xlfn._xlws.FILTER(MasterSheet!O:O,
      (MasterSheet!B:B=A1089) *
      (MasterSheet!D:D=B1089) *
      (MasterSheet!G:G=C1089) *
      (MasterSheet!J:J&gt;0)
   )
)</f>
        <v>BIO SOLUTION</v>
      </c>
      <c r="N1089" s="6"/>
    </row>
    <row r="1090" spans="1:14" x14ac:dyDescent="0.25">
      <c r="A1090" s="6" t="str">
        <v>EED116829</v>
      </c>
      <c r="B1090" s="7">
        <v>45845</v>
      </c>
      <c r="C1090" s="6">
        <v>115538</v>
      </c>
      <c r="D1090" s="6">
        <f>_xlfn.XLOOKUP(C1090,MasterSheet!G:G,MasterSheet!E:E)</f>
        <v>280.5</v>
      </c>
      <c r="E1090" s="55">
        <f>SUMIFS(MasterSheet!I:I, MasterSheet!B:B, A1090, MasterSheet!D:D, B1090, MasterSheet!G:G, C1090)</f>
        <v>1</v>
      </c>
      <c r="F1090" s="55">
        <f t="shared" si="48"/>
        <v>280.5</v>
      </c>
      <c r="G1090" s="62">
        <f>SUMIFS(MasterSheet!J:J, MasterSheet!B:B, A1090, MasterSheet!D:D, B1090, MasterSheet!G:G, C1090)</f>
        <v>1</v>
      </c>
      <c r="H1090" s="62">
        <f t="shared" si="49"/>
        <v>280.5</v>
      </c>
      <c r="I1090" s="64">
        <f>SUMIFS(MasterSheet!K:K, MasterSheet!B:B, A1090, MasterSheet!D:D, B1090, MasterSheet!G:G, C1090)</f>
        <v>0</v>
      </c>
      <c r="J1090" s="64">
        <f t="shared" si="50"/>
        <v>0</v>
      </c>
      <c r="K1090" s="6" t="str">
        <f>VLOOKUP(C1090,MasterSheet!G:T,14,)</f>
        <v>BioLegend</v>
      </c>
      <c r="L1090" s="6" t="str">
        <f>VLOOKUP(K1090,Sheet1!A:C,3,)</f>
        <v>DOLLAR</v>
      </c>
      <c r="M1090" s="6" t="str" cm="1">
        <f t="array" ref="M1090">_xlfn.TEXTJOIN(", ", TRUE,
   _xlfn._xlws.FILTER(MasterSheet!O:O,
      (MasterSheet!B:B=A1090) *
      (MasterSheet!D:D=B1090) *
      (MasterSheet!G:G=C1090) *
      (MasterSheet!J:J&gt;0)
   )
)</f>
        <v>BIO SOLUTION</v>
      </c>
      <c r="N1090" s="6"/>
    </row>
    <row r="1091" spans="1:14" x14ac:dyDescent="0.25">
      <c r="A1091" s="6" t="str">
        <v>EED116829</v>
      </c>
      <c r="B1091" s="7">
        <v>45845</v>
      </c>
      <c r="C1091" s="6">
        <v>117429</v>
      </c>
      <c r="D1091" s="6">
        <f>_xlfn.XLOOKUP(C1091,MasterSheet!G:G,MasterSheet!E:E)</f>
        <v>187.5</v>
      </c>
      <c r="E1091" s="55">
        <f>SUMIFS(MasterSheet!I:I, MasterSheet!B:B, A1091, MasterSheet!D:D, B1091, MasterSheet!G:G, C1091)</f>
        <v>1</v>
      </c>
      <c r="F1091" s="55">
        <f t="shared" ref="F1091:F1154" si="51">D1091*E1091</f>
        <v>187.5</v>
      </c>
      <c r="G1091" s="62">
        <f>SUMIFS(MasterSheet!J:J, MasterSheet!B:B, A1091, MasterSheet!D:D, B1091, MasterSheet!G:G, C1091)</f>
        <v>1</v>
      </c>
      <c r="H1091" s="62">
        <f t="shared" ref="H1091:H1154" si="52">G1091*D1091</f>
        <v>187.5</v>
      </c>
      <c r="I1091" s="64">
        <f>SUMIFS(MasterSheet!K:K, MasterSheet!B:B, A1091, MasterSheet!D:D, B1091, MasterSheet!G:G, C1091)</f>
        <v>0</v>
      </c>
      <c r="J1091" s="64">
        <f t="shared" ref="J1091:J1154" si="53">I1091*D1091</f>
        <v>0</v>
      </c>
      <c r="K1091" s="6" t="str">
        <f>VLOOKUP(C1091,MasterSheet!G:T,14,)</f>
        <v>BioLegend</v>
      </c>
      <c r="L1091" s="6" t="str">
        <f>VLOOKUP(K1091,Sheet1!A:C,3,)</f>
        <v>DOLLAR</v>
      </c>
      <c r="M1091" s="6" t="str" cm="1">
        <f t="array" ref="M1091">_xlfn.TEXTJOIN(", ", TRUE,
   _xlfn._xlws.FILTER(MasterSheet!O:O,
      (MasterSheet!B:B=A1091) *
      (MasterSheet!D:D=B1091) *
      (MasterSheet!G:G=C1091) *
      (MasterSheet!J:J&gt;0)
   )
)</f>
        <v>BIO SOLUTION</v>
      </c>
      <c r="N1091" s="6"/>
    </row>
    <row r="1092" spans="1:14" x14ac:dyDescent="0.25">
      <c r="A1092" s="6" t="str">
        <v>EED116829</v>
      </c>
      <c r="B1092" s="7">
        <v>45845</v>
      </c>
      <c r="C1092" s="6">
        <v>135259</v>
      </c>
      <c r="D1092" s="6">
        <f>_xlfn.XLOOKUP(C1092,MasterSheet!G:G,MasterSheet!E:E)</f>
        <v>66</v>
      </c>
      <c r="E1092" s="55">
        <f>SUMIFS(MasterSheet!I:I, MasterSheet!B:B, A1092, MasterSheet!D:D, B1092, MasterSheet!G:G, C1092)</f>
        <v>1</v>
      </c>
      <c r="F1092" s="55">
        <f t="shared" si="51"/>
        <v>66</v>
      </c>
      <c r="G1092" s="62">
        <f>SUMIFS(MasterSheet!J:J, MasterSheet!B:B, A1092, MasterSheet!D:D, B1092, MasterSheet!G:G, C1092)</f>
        <v>1</v>
      </c>
      <c r="H1092" s="62">
        <f t="shared" si="52"/>
        <v>66</v>
      </c>
      <c r="I1092" s="64">
        <f>SUMIFS(MasterSheet!K:K, MasterSheet!B:B, A1092, MasterSheet!D:D, B1092, MasterSheet!G:G, C1092)</f>
        <v>0</v>
      </c>
      <c r="J1092" s="64">
        <f t="shared" si="53"/>
        <v>0</v>
      </c>
      <c r="K1092" s="6" t="str">
        <f>VLOOKUP(C1092,MasterSheet!G:T,14,)</f>
        <v>BioLegend</v>
      </c>
      <c r="L1092" s="6" t="str">
        <f>VLOOKUP(K1092,Sheet1!A:C,3,)</f>
        <v>DOLLAR</v>
      </c>
      <c r="M1092" s="6" t="str" cm="1">
        <f t="array" ref="M1092">_xlfn.TEXTJOIN(", ", TRUE,
   _xlfn._xlws.FILTER(MasterSheet!O:O,
      (MasterSheet!B:B=A1092) *
      (MasterSheet!D:D=B1092) *
      (MasterSheet!G:G=C1092) *
      (MasterSheet!J:J&gt;0)
   )
)</f>
        <v>BIO SOLUTION</v>
      </c>
      <c r="N1092" s="6"/>
    </row>
    <row r="1093" spans="1:14" x14ac:dyDescent="0.25">
      <c r="A1093" s="6" t="str">
        <v>EED116829</v>
      </c>
      <c r="B1093" s="7">
        <v>45845</v>
      </c>
      <c r="C1093" s="6">
        <v>145521</v>
      </c>
      <c r="D1093" s="6">
        <f>_xlfn.XLOOKUP(C1093,MasterSheet!G:G,MasterSheet!E:E)</f>
        <v>95.55</v>
      </c>
      <c r="E1093" s="55">
        <f>SUMIFS(MasterSheet!I:I, MasterSheet!B:B, A1093, MasterSheet!D:D, B1093, MasterSheet!G:G, C1093)</f>
        <v>1</v>
      </c>
      <c r="F1093" s="55">
        <f t="shared" si="51"/>
        <v>95.55</v>
      </c>
      <c r="G1093" s="62">
        <f>SUMIFS(MasterSheet!J:J, MasterSheet!B:B, A1093, MasterSheet!D:D, B1093, MasterSheet!G:G, C1093)</f>
        <v>1</v>
      </c>
      <c r="H1093" s="62">
        <f t="shared" si="52"/>
        <v>95.55</v>
      </c>
      <c r="I1093" s="64">
        <f>SUMIFS(MasterSheet!K:K, MasterSheet!B:B, A1093, MasterSheet!D:D, B1093, MasterSheet!G:G, C1093)</f>
        <v>0</v>
      </c>
      <c r="J1093" s="64">
        <f t="shared" si="53"/>
        <v>0</v>
      </c>
      <c r="K1093" s="6" t="str">
        <f>VLOOKUP(C1093,MasterSheet!G:T,14,)</f>
        <v>BioLegend</v>
      </c>
      <c r="L1093" s="6" t="str">
        <f>VLOOKUP(K1093,Sheet1!A:C,3,)</f>
        <v>DOLLAR</v>
      </c>
      <c r="M1093" s="6" t="str" cm="1">
        <f t="array" ref="M1093">_xlfn.TEXTJOIN(", ", TRUE,
   _xlfn._xlws.FILTER(MasterSheet!O:O,
      (MasterSheet!B:B=A1093) *
      (MasterSheet!D:D=B1093) *
      (MasterSheet!G:G=C1093) *
      (MasterSheet!J:J&gt;0)
   )
)</f>
        <v>BIO SOLUTION</v>
      </c>
      <c r="N1093" s="6"/>
    </row>
    <row r="1094" spans="1:14" x14ac:dyDescent="0.25">
      <c r="A1094" s="6" t="str">
        <v>EED116829</v>
      </c>
      <c r="B1094" s="7">
        <v>45845</v>
      </c>
      <c r="C1094" s="6">
        <v>285205</v>
      </c>
      <c r="D1094" s="6">
        <f>_xlfn.XLOOKUP(C1094,MasterSheet!G:G,MasterSheet!E:E)</f>
        <v>288</v>
      </c>
      <c r="E1094" s="55">
        <f>SUMIFS(MasterSheet!I:I, MasterSheet!B:B, A1094, MasterSheet!D:D, B1094, MasterSheet!G:G, C1094)</f>
        <v>1</v>
      </c>
      <c r="F1094" s="55">
        <f t="shared" si="51"/>
        <v>288</v>
      </c>
      <c r="G1094" s="62">
        <f>SUMIFS(MasterSheet!J:J, MasterSheet!B:B, A1094, MasterSheet!D:D, B1094, MasterSheet!G:G, C1094)</f>
        <v>1</v>
      </c>
      <c r="H1094" s="62">
        <f t="shared" si="52"/>
        <v>288</v>
      </c>
      <c r="I1094" s="64">
        <f>SUMIFS(MasterSheet!K:K, MasterSheet!B:B, A1094, MasterSheet!D:D, B1094, MasterSheet!G:G, C1094)</f>
        <v>0</v>
      </c>
      <c r="J1094" s="64">
        <f t="shared" si="53"/>
        <v>0</v>
      </c>
      <c r="K1094" s="6" t="str">
        <f>VLOOKUP(C1094,MasterSheet!G:T,14,)</f>
        <v>BioLegend</v>
      </c>
      <c r="L1094" s="6" t="str">
        <f>VLOOKUP(K1094,Sheet1!A:C,3,)</f>
        <v>DOLLAR</v>
      </c>
      <c r="M1094" s="6" t="str" cm="1">
        <f t="array" ref="M1094">_xlfn.TEXTJOIN(", ", TRUE,
   _xlfn._xlws.FILTER(MasterSheet!O:O,
      (MasterSheet!B:B=A1094) *
      (MasterSheet!D:D=B1094) *
      (MasterSheet!G:G=C1094) *
      (MasterSheet!J:J&gt;0)
   )
)</f>
        <v>BIO SOLUTION</v>
      </c>
      <c r="N1094" s="6"/>
    </row>
    <row r="1095" spans="1:14" x14ac:dyDescent="0.25">
      <c r="A1095" s="6" t="str">
        <v>EED116829</v>
      </c>
      <c r="B1095" s="7">
        <v>45845</v>
      </c>
      <c r="C1095" s="6">
        <v>320011</v>
      </c>
      <c r="D1095" s="6">
        <f>_xlfn.XLOOKUP(C1095,MasterSheet!G:G,MasterSheet!E:E)</f>
        <v>112.8</v>
      </c>
      <c r="E1095" s="55">
        <f>SUMIFS(MasterSheet!I:I, MasterSheet!B:B, A1095, MasterSheet!D:D, B1095, MasterSheet!G:G, C1095)</f>
        <v>1</v>
      </c>
      <c r="F1095" s="55">
        <f t="shared" si="51"/>
        <v>112.8</v>
      </c>
      <c r="G1095" s="62">
        <f>SUMIFS(MasterSheet!J:J, MasterSheet!B:B, A1095, MasterSheet!D:D, B1095, MasterSheet!G:G, C1095)</f>
        <v>1</v>
      </c>
      <c r="H1095" s="62">
        <f t="shared" si="52"/>
        <v>112.8</v>
      </c>
      <c r="I1095" s="64">
        <f>SUMIFS(MasterSheet!K:K, MasterSheet!B:B, A1095, MasterSheet!D:D, B1095, MasterSheet!G:G, C1095)</f>
        <v>0</v>
      </c>
      <c r="J1095" s="64">
        <f t="shared" si="53"/>
        <v>0</v>
      </c>
      <c r="K1095" s="6" t="str">
        <f>VLOOKUP(C1095,MasterSheet!G:T,14,)</f>
        <v>BioLegend</v>
      </c>
      <c r="L1095" s="6" t="str">
        <f>VLOOKUP(K1095,Sheet1!A:C,3,)</f>
        <v>DOLLAR</v>
      </c>
      <c r="M1095" s="6" t="str" cm="1">
        <f t="array" ref="M1095">_xlfn.TEXTJOIN(", ", TRUE,
   _xlfn._xlws.FILTER(MasterSheet!O:O,
      (MasterSheet!B:B=A1095) *
      (MasterSheet!D:D=B1095) *
      (MasterSheet!G:G=C1095) *
      (MasterSheet!J:J&gt;0)
   )
)</f>
        <v>BIO SOLUTION</v>
      </c>
      <c r="N1095" s="6"/>
    </row>
    <row r="1096" spans="1:14" x14ac:dyDescent="0.25">
      <c r="A1096" s="6" t="str">
        <v>EED116829</v>
      </c>
      <c r="B1096" s="7">
        <v>45845</v>
      </c>
      <c r="C1096" s="6">
        <v>320012</v>
      </c>
      <c r="D1096" s="6">
        <f>_xlfn.XLOOKUP(C1096,MasterSheet!G:G,MasterSheet!E:E)</f>
        <v>222</v>
      </c>
      <c r="E1096" s="55">
        <f>SUMIFS(MasterSheet!I:I, MasterSheet!B:B, A1096, MasterSheet!D:D, B1096, MasterSheet!G:G, C1096)</f>
        <v>1</v>
      </c>
      <c r="F1096" s="55">
        <f t="shared" si="51"/>
        <v>222</v>
      </c>
      <c r="G1096" s="62">
        <f>SUMIFS(MasterSheet!J:J, MasterSheet!B:B, A1096, MasterSheet!D:D, B1096, MasterSheet!G:G, C1096)</f>
        <v>1</v>
      </c>
      <c r="H1096" s="62">
        <f t="shared" si="52"/>
        <v>222</v>
      </c>
      <c r="I1096" s="64">
        <f>SUMIFS(MasterSheet!K:K, MasterSheet!B:B, A1096, MasterSheet!D:D, B1096, MasterSheet!G:G, C1096)</f>
        <v>0</v>
      </c>
      <c r="J1096" s="64">
        <f t="shared" si="53"/>
        <v>0</v>
      </c>
      <c r="K1096" s="6" t="str">
        <f>VLOOKUP(C1096,MasterSheet!G:T,14,)</f>
        <v>BioLegend</v>
      </c>
      <c r="L1096" s="6" t="str">
        <f>VLOOKUP(K1096,Sheet1!A:C,3,)</f>
        <v>DOLLAR</v>
      </c>
      <c r="M1096" s="6" t="str" cm="1">
        <f t="array" ref="M1096">_xlfn.TEXTJOIN(", ", TRUE,
   _xlfn._xlws.FILTER(MasterSheet!O:O,
      (MasterSheet!B:B=A1096) *
      (MasterSheet!D:D=B1096) *
      (MasterSheet!G:G=C1096) *
      (MasterSheet!J:J&gt;0)
   )
)</f>
        <v>BIO SOLUTION</v>
      </c>
      <c r="N1096" s="6"/>
    </row>
    <row r="1097" spans="1:14" x14ac:dyDescent="0.25">
      <c r="A1097" s="6" t="str">
        <v>EED116829</v>
      </c>
      <c r="B1097" s="7">
        <v>45845</v>
      </c>
      <c r="C1097" s="6">
        <v>405719</v>
      </c>
      <c r="D1097" s="6">
        <f>_xlfn.XLOOKUP(C1097,MasterSheet!G:G,MasterSheet!E:E)</f>
        <v>77.400000000000006</v>
      </c>
      <c r="E1097" s="55">
        <f>SUMIFS(MasterSheet!I:I, MasterSheet!B:B, A1097, MasterSheet!D:D, B1097, MasterSheet!G:G, C1097)</f>
        <v>1</v>
      </c>
      <c r="F1097" s="55">
        <f t="shared" si="51"/>
        <v>77.400000000000006</v>
      </c>
      <c r="G1097" s="62">
        <f>SUMIFS(MasterSheet!J:J, MasterSheet!B:B, A1097, MasterSheet!D:D, B1097, MasterSheet!G:G, C1097)</f>
        <v>1</v>
      </c>
      <c r="H1097" s="62">
        <f t="shared" si="52"/>
        <v>77.400000000000006</v>
      </c>
      <c r="I1097" s="64">
        <f>SUMIFS(MasterSheet!K:K, MasterSheet!B:B, A1097, MasterSheet!D:D, B1097, MasterSheet!G:G, C1097)</f>
        <v>0</v>
      </c>
      <c r="J1097" s="64">
        <f t="shared" si="53"/>
        <v>0</v>
      </c>
      <c r="K1097" s="6" t="str">
        <f>VLOOKUP(C1097,MasterSheet!G:T,14,)</f>
        <v>BioLegend</v>
      </c>
      <c r="L1097" s="6" t="str">
        <f>VLOOKUP(K1097,Sheet1!A:C,3,)</f>
        <v>DOLLAR</v>
      </c>
      <c r="M1097" s="6" t="str" cm="1">
        <f t="array" ref="M1097">_xlfn.TEXTJOIN(", ", TRUE,
   _xlfn._xlws.FILTER(MasterSheet!O:O,
      (MasterSheet!B:B=A1097) *
      (MasterSheet!D:D=B1097) *
      (MasterSheet!G:G=C1097) *
      (MasterSheet!J:J&gt;0)
   )
)</f>
        <v>BIO SOLUTION</v>
      </c>
      <c r="N1097" s="6"/>
    </row>
    <row r="1098" spans="1:14" x14ac:dyDescent="0.25">
      <c r="A1098" s="6" t="str">
        <v>EED116829</v>
      </c>
      <c r="B1098" s="7">
        <v>45845</v>
      </c>
      <c r="C1098" s="6">
        <v>405720</v>
      </c>
      <c r="D1098" s="6">
        <f>_xlfn.XLOOKUP(C1098,MasterSheet!G:G,MasterSheet!E:E)</f>
        <v>204</v>
      </c>
      <c r="E1098" s="55">
        <f>SUMIFS(MasterSheet!I:I, MasterSheet!B:B, A1098, MasterSheet!D:D, B1098, MasterSheet!G:G, C1098)</f>
        <v>1</v>
      </c>
      <c r="F1098" s="55">
        <f t="shared" si="51"/>
        <v>204</v>
      </c>
      <c r="G1098" s="62">
        <f>SUMIFS(MasterSheet!J:J, MasterSheet!B:B, A1098, MasterSheet!D:D, B1098, MasterSheet!G:G, C1098)</f>
        <v>1</v>
      </c>
      <c r="H1098" s="62">
        <f t="shared" si="52"/>
        <v>204</v>
      </c>
      <c r="I1098" s="64">
        <f>SUMIFS(MasterSheet!K:K, MasterSheet!B:B, A1098, MasterSheet!D:D, B1098, MasterSheet!G:G, C1098)</f>
        <v>0</v>
      </c>
      <c r="J1098" s="64">
        <f t="shared" si="53"/>
        <v>0</v>
      </c>
      <c r="K1098" s="6" t="str">
        <f>VLOOKUP(C1098,MasterSheet!G:T,14,)</f>
        <v>BioLegend</v>
      </c>
      <c r="L1098" s="6" t="str">
        <f>VLOOKUP(K1098,Sheet1!A:C,3,)</f>
        <v>DOLLAR</v>
      </c>
      <c r="M1098" s="6" t="str" cm="1">
        <f t="array" ref="M1098">_xlfn.TEXTJOIN(", ", TRUE,
   _xlfn._xlws.FILTER(MasterSheet!O:O,
      (MasterSheet!B:B=A1098) *
      (MasterSheet!D:D=B1098) *
      (MasterSheet!G:G=C1098) *
      (MasterSheet!J:J&gt;0)
   )
)</f>
        <v>BIO SOLUTION</v>
      </c>
      <c r="N1098" s="6"/>
    </row>
    <row r="1099" spans="1:14" x14ac:dyDescent="0.25">
      <c r="A1099" s="6" t="str">
        <v>EED116829</v>
      </c>
      <c r="B1099" s="7">
        <v>45845</v>
      </c>
      <c r="C1099" s="6">
        <v>406509</v>
      </c>
      <c r="D1099" s="6">
        <f>_xlfn.XLOOKUP(C1099,MasterSheet!G:G,MasterSheet!E:E)</f>
        <v>177.6</v>
      </c>
      <c r="E1099" s="55">
        <f>SUMIFS(MasterSheet!I:I, MasterSheet!B:B, A1099, MasterSheet!D:D, B1099, MasterSheet!G:G, C1099)</f>
        <v>1</v>
      </c>
      <c r="F1099" s="55">
        <f t="shared" si="51"/>
        <v>177.6</v>
      </c>
      <c r="G1099" s="62">
        <f>SUMIFS(MasterSheet!J:J, MasterSheet!B:B, A1099, MasterSheet!D:D, B1099, MasterSheet!G:G, C1099)</f>
        <v>1</v>
      </c>
      <c r="H1099" s="62">
        <f t="shared" si="52"/>
        <v>177.6</v>
      </c>
      <c r="I1099" s="64">
        <f>SUMIFS(MasterSheet!K:K, MasterSheet!B:B, A1099, MasterSheet!D:D, B1099, MasterSheet!G:G, C1099)</f>
        <v>0</v>
      </c>
      <c r="J1099" s="64">
        <f t="shared" si="53"/>
        <v>0</v>
      </c>
      <c r="K1099" s="6" t="str">
        <f>VLOOKUP(C1099,MasterSheet!G:T,14,)</f>
        <v>BioLegend</v>
      </c>
      <c r="L1099" s="6" t="str">
        <f>VLOOKUP(K1099,Sheet1!A:C,3,)</f>
        <v>DOLLAR</v>
      </c>
      <c r="M1099" s="6" t="str" cm="1">
        <f t="array" ref="M1099">_xlfn.TEXTJOIN(", ", TRUE,
   _xlfn._xlws.FILTER(MasterSheet!O:O,
      (MasterSheet!B:B=A1099) *
      (MasterSheet!D:D=B1099) *
      (MasterSheet!G:G=C1099) *
      (MasterSheet!J:J&gt;0)
   )
)</f>
        <v>BIO SOLUTION</v>
      </c>
      <c r="N1099" s="6"/>
    </row>
    <row r="1100" spans="1:14" x14ac:dyDescent="0.25">
      <c r="A1100" s="6" t="str">
        <v>RETURN FROM BIO SOLUTION</v>
      </c>
      <c r="B1100" s="7">
        <v>45845</v>
      </c>
      <c r="C1100" s="6" t="str">
        <v>D-001810-10-20</v>
      </c>
      <c r="D1100" s="6">
        <f>_xlfn.XLOOKUP(C1100,MasterSheet!G:G,MasterSheet!E:E)</f>
        <v>441</v>
      </c>
      <c r="E1100" s="55">
        <f>SUMIFS(MasterSheet!I:I, MasterSheet!B:B, A1100, MasterSheet!D:D, B1100, MasterSheet!G:G, C1100)</f>
        <v>1</v>
      </c>
      <c r="F1100" s="55">
        <f t="shared" si="51"/>
        <v>441</v>
      </c>
      <c r="G1100" s="62">
        <f>SUMIFS(MasterSheet!J:J, MasterSheet!B:B, A1100, MasterSheet!D:D, B1100, MasterSheet!G:G, C1100)</f>
        <v>1</v>
      </c>
      <c r="H1100" s="62">
        <f t="shared" si="52"/>
        <v>441</v>
      </c>
      <c r="I1100" s="64">
        <f>SUMIFS(MasterSheet!K:K, MasterSheet!B:B, A1100, MasterSheet!D:D, B1100, MasterSheet!G:G, C1100)</f>
        <v>0</v>
      </c>
      <c r="J1100" s="64">
        <f t="shared" si="53"/>
        <v>0</v>
      </c>
      <c r="K1100" s="6" t="str">
        <f>VLOOKUP(C1100,MasterSheet!G:T,14,)</f>
        <v>Dharmacon</v>
      </c>
      <c r="L1100" s="6" t="str">
        <f>VLOOKUP(K1100,Sheet1!A:C,3,)</f>
        <v>DOLLAR</v>
      </c>
      <c r="M1100" s="6" t="str" cm="1">
        <f t="array" ref="M1100">_xlfn.TEXTJOIN(", ", TRUE,
   _xlfn._xlws.FILTER(MasterSheet!O:O,
      (MasterSheet!B:B=A1100) *
      (MasterSheet!D:D=B1100) *
      (MasterSheet!G:G=C1100) *
      (MasterSheet!J:J&gt;0)
   )
)</f>
        <v>NIBMG</v>
      </c>
      <c r="N1100" s="6"/>
    </row>
    <row r="1101" spans="1:14" x14ac:dyDescent="0.25">
      <c r="A1101" s="6">
        <v>175326</v>
      </c>
      <c r="B1101" s="7">
        <v>45846</v>
      </c>
      <c r="C1101" s="6" t="str">
        <v>BE0150</v>
      </c>
      <c r="D1101" s="6">
        <f>_xlfn.XLOOKUP(C1101,MasterSheet!G:G,MasterSheet!E:E)</f>
        <v>103.2</v>
      </c>
      <c r="E1101" s="55">
        <f>SUMIFS(MasterSheet!I:I, MasterSheet!B:B, A1101, MasterSheet!D:D, B1101, MasterSheet!G:G, C1101)</f>
        <v>1</v>
      </c>
      <c r="F1101" s="55">
        <f t="shared" si="51"/>
        <v>103.2</v>
      </c>
      <c r="G1101" s="62">
        <f>SUMIFS(MasterSheet!J:J, MasterSheet!B:B, A1101, MasterSheet!D:D, B1101, MasterSheet!G:G, C1101)</f>
        <v>1</v>
      </c>
      <c r="H1101" s="62">
        <f t="shared" si="52"/>
        <v>103.2</v>
      </c>
      <c r="I1101" s="64">
        <f>SUMIFS(MasterSheet!K:K, MasterSheet!B:B, A1101, MasterSheet!D:D, B1101, MasterSheet!G:G, C1101)</f>
        <v>0</v>
      </c>
      <c r="J1101" s="64">
        <f t="shared" si="53"/>
        <v>0</v>
      </c>
      <c r="K1101" s="6" t="str">
        <f>VLOOKUP(C1101,MasterSheet!G:T,14,)</f>
        <v>BioXcell</v>
      </c>
      <c r="L1101" s="6" t="str">
        <f>VLOOKUP(K1101,Sheet1!A:C,3,)</f>
        <v>DOLLAR</v>
      </c>
      <c r="M1101" s="6" t="str" cm="1">
        <f t="array" ref="M1101">_xlfn.TEXTJOIN(", ", TRUE,
   _xlfn._xlws.FILTER(MasterSheet!O:O,
      (MasterSheet!B:B=A1101) *
      (MasterSheet!D:D=B1101) *
      (MasterSheet!G:G=C1101) *
      (MasterSheet!J:J&gt;0)
   )
)</f>
        <v>ILS</v>
      </c>
      <c r="N1101" s="6"/>
    </row>
    <row r="1102" spans="1:14" x14ac:dyDescent="0.25">
      <c r="A1102" s="6">
        <v>175326</v>
      </c>
      <c r="B1102" s="7">
        <v>45846</v>
      </c>
      <c r="C1102" s="6" t="str">
        <v>IP0070</v>
      </c>
      <c r="D1102" s="6">
        <f>_xlfn.XLOOKUP(C1102,MasterSheet!G:G,MasterSheet!E:E)</f>
        <v>58.8</v>
      </c>
      <c r="E1102" s="55">
        <f>SUMIFS(MasterSheet!I:I, MasterSheet!B:B, A1102, MasterSheet!D:D, B1102, MasterSheet!G:G, C1102)</f>
        <v>1</v>
      </c>
      <c r="F1102" s="55">
        <f t="shared" si="51"/>
        <v>58.8</v>
      </c>
      <c r="G1102" s="62">
        <f>SUMIFS(MasterSheet!J:J, MasterSheet!B:B, A1102, MasterSheet!D:D, B1102, MasterSheet!G:G, C1102)</f>
        <v>1</v>
      </c>
      <c r="H1102" s="62">
        <f t="shared" si="52"/>
        <v>58.8</v>
      </c>
      <c r="I1102" s="64">
        <f>SUMIFS(MasterSheet!K:K, MasterSheet!B:B, A1102, MasterSheet!D:D, B1102, MasterSheet!G:G, C1102)</f>
        <v>0</v>
      </c>
      <c r="J1102" s="64">
        <f t="shared" si="53"/>
        <v>0</v>
      </c>
      <c r="K1102" s="6" t="str">
        <f>VLOOKUP(C1102,MasterSheet!G:T,14,)</f>
        <v>BioXcell</v>
      </c>
      <c r="L1102" s="6" t="str">
        <f>VLOOKUP(K1102,Sheet1!A:C,3,)</f>
        <v>DOLLAR</v>
      </c>
      <c r="M1102" s="6" t="str" cm="1">
        <f t="array" ref="M1102">_xlfn.TEXTJOIN(", ", TRUE,
   _xlfn._xlws.FILTER(MasterSheet!O:O,
      (MasterSheet!B:B=A1102) *
      (MasterSheet!D:D=B1102) *
      (MasterSheet!G:G=C1102) *
      (MasterSheet!J:J&gt;0)
   )
)</f>
        <v>ILS</v>
      </c>
      <c r="N1102" s="6"/>
    </row>
    <row r="1103" spans="1:14" x14ac:dyDescent="0.25">
      <c r="A1103" s="6">
        <v>175326</v>
      </c>
      <c r="B1103" s="7">
        <v>45846</v>
      </c>
      <c r="C1103" s="6" t="str">
        <v>BE0004-1</v>
      </c>
      <c r="D1103" s="6">
        <f>_xlfn.XLOOKUP(C1103,MasterSheet!G:G,MasterSheet!E:E)</f>
        <v>103.2</v>
      </c>
      <c r="E1103" s="55">
        <f>SUMIFS(MasterSheet!I:I, MasterSheet!B:B, A1103, MasterSheet!D:D, B1103, MasterSheet!G:G, C1103)</f>
        <v>1</v>
      </c>
      <c r="F1103" s="55">
        <f t="shared" si="51"/>
        <v>103.2</v>
      </c>
      <c r="G1103" s="62">
        <f>SUMIFS(MasterSheet!J:J, MasterSheet!B:B, A1103, MasterSheet!D:D, B1103, MasterSheet!G:G, C1103)</f>
        <v>1</v>
      </c>
      <c r="H1103" s="62">
        <f t="shared" si="52"/>
        <v>103.2</v>
      </c>
      <c r="I1103" s="64">
        <f>SUMIFS(MasterSheet!K:K, MasterSheet!B:B, A1103, MasterSheet!D:D, B1103, MasterSheet!G:G, C1103)</f>
        <v>0</v>
      </c>
      <c r="J1103" s="64">
        <f t="shared" si="53"/>
        <v>0</v>
      </c>
      <c r="K1103" s="6" t="str">
        <f>VLOOKUP(C1103,MasterSheet!G:T,14,)</f>
        <v>BioXcell</v>
      </c>
      <c r="L1103" s="6" t="str">
        <f>VLOOKUP(K1103,Sheet1!A:C,3,)</f>
        <v>DOLLAR</v>
      </c>
      <c r="M1103" s="6" t="str" cm="1">
        <f t="array" ref="M1103">_xlfn.TEXTJOIN(", ", TRUE,
   _xlfn._xlws.FILTER(MasterSheet!O:O,
      (MasterSheet!B:B=A1103) *
      (MasterSheet!D:D=B1103) *
      (MasterSheet!G:G=C1103) *
      (MasterSheet!J:J&gt;0)
   )
)</f>
        <v>ILS</v>
      </c>
      <c r="N1103" s="6"/>
    </row>
    <row r="1104" spans="1:14" x14ac:dyDescent="0.25">
      <c r="A1104" s="6">
        <v>175326</v>
      </c>
      <c r="B1104" s="7">
        <v>45846</v>
      </c>
      <c r="C1104" s="6" t="str">
        <v>BP0003-1</v>
      </c>
      <c r="D1104" s="6">
        <f>_xlfn.XLOOKUP(C1104,MasterSheet!G:G,MasterSheet!E:E)</f>
        <v>492</v>
      </c>
      <c r="E1104" s="55">
        <f>SUMIFS(MasterSheet!I:I, MasterSheet!B:B, A1104, MasterSheet!D:D, B1104, MasterSheet!G:G, C1104)</f>
        <v>1</v>
      </c>
      <c r="F1104" s="55">
        <f t="shared" si="51"/>
        <v>492</v>
      </c>
      <c r="G1104" s="62">
        <f>SUMIFS(MasterSheet!J:J, MasterSheet!B:B, A1104, MasterSheet!D:D, B1104, MasterSheet!G:G, C1104)</f>
        <v>1</v>
      </c>
      <c r="H1104" s="62">
        <f t="shared" si="52"/>
        <v>492</v>
      </c>
      <c r="I1104" s="64">
        <f>SUMIFS(MasterSheet!K:K, MasterSheet!B:B, A1104, MasterSheet!D:D, B1104, MasterSheet!G:G, C1104)</f>
        <v>0</v>
      </c>
      <c r="J1104" s="64">
        <f t="shared" si="53"/>
        <v>0</v>
      </c>
      <c r="K1104" s="6" t="str">
        <f>VLOOKUP(C1104,MasterSheet!G:T,14,)</f>
        <v>BioXcell</v>
      </c>
      <c r="L1104" s="6" t="str">
        <f>VLOOKUP(K1104,Sheet1!A:C,3,)</f>
        <v>DOLLAR</v>
      </c>
      <c r="M1104" s="6" t="str" cm="1">
        <f t="array" ref="M1104">_xlfn.TEXTJOIN(", ", TRUE,
   _xlfn._xlws.FILTER(MasterSheet!O:O,
      (MasterSheet!B:B=A1104) *
      (MasterSheet!D:D=B1104) *
      (MasterSheet!G:G=C1104) *
      (MasterSheet!J:J&gt;0)
   )
)</f>
        <v>ILS</v>
      </c>
      <c r="N1104" s="6"/>
    </row>
    <row r="1105" spans="1:14" x14ac:dyDescent="0.25">
      <c r="A1105" s="6">
        <v>175326</v>
      </c>
      <c r="B1105" s="7">
        <v>45846</v>
      </c>
      <c r="C1105" s="6" t="str">
        <v>BE0173</v>
      </c>
      <c r="D1105" s="6">
        <f>_xlfn.XLOOKUP(C1105,MasterSheet!G:G,MasterSheet!E:E)</f>
        <v>103.2</v>
      </c>
      <c r="E1105" s="55">
        <f>SUMIFS(MasterSheet!I:I, MasterSheet!B:B, A1105, MasterSheet!D:D, B1105, MasterSheet!G:G, C1105)</f>
        <v>1</v>
      </c>
      <c r="F1105" s="55">
        <f t="shared" si="51"/>
        <v>103.2</v>
      </c>
      <c r="G1105" s="62">
        <f>SUMIFS(MasterSheet!J:J, MasterSheet!B:B, A1105, MasterSheet!D:D, B1105, MasterSheet!G:G, C1105)</f>
        <v>1</v>
      </c>
      <c r="H1105" s="62">
        <f t="shared" si="52"/>
        <v>103.2</v>
      </c>
      <c r="I1105" s="64">
        <f>SUMIFS(MasterSheet!K:K, MasterSheet!B:B, A1105, MasterSheet!D:D, B1105, MasterSheet!G:G, C1105)</f>
        <v>0</v>
      </c>
      <c r="J1105" s="64">
        <f t="shared" si="53"/>
        <v>0</v>
      </c>
      <c r="K1105" s="6" t="str">
        <f>VLOOKUP(C1105,MasterSheet!G:T,14,)</f>
        <v>BioXcell</v>
      </c>
      <c r="L1105" s="6" t="str">
        <f>VLOOKUP(K1105,Sheet1!A:C,3,)</f>
        <v>DOLLAR</v>
      </c>
      <c r="M1105" s="6" t="str" cm="1">
        <f t="array" ref="M1105">_xlfn.TEXTJOIN(", ", TRUE,
   _xlfn._xlws.FILTER(MasterSheet!O:O,
      (MasterSheet!B:B=A1105) *
      (MasterSheet!D:D=B1105) *
      (MasterSheet!G:G=C1105) *
      (MasterSheet!J:J&gt;0)
   )
)</f>
        <v>ILS</v>
      </c>
      <c r="N1105" s="6"/>
    </row>
    <row r="1106" spans="1:14" x14ac:dyDescent="0.25">
      <c r="A1106" s="6">
        <v>175326</v>
      </c>
      <c r="B1106" s="7">
        <v>45846</v>
      </c>
      <c r="C1106" s="6" t="str">
        <v>BE0058</v>
      </c>
      <c r="D1106" s="6">
        <f>_xlfn.XLOOKUP(C1106,MasterSheet!G:G,MasterSheet!E:E)</f>
        <v>103.2</v>
      </c>
      <c r="E1106" s="55">
        <f>SUMIFS(MasterSheet!I:I, MasterSheet!B:B, A1106, MasterSheet!D:D, B1106, MasterSheet!G:G, C1106)</f>
        <v>1</v>
      </c>
      <c r="F1106" s="55">
        <f t="shared" si="51"/>
        <v>103.2</v>
      </c>
      <c r="G1106" s="62">
        <f>SUMIFS(MasterSheet!J:J, MasterSheet!B:B, A1106, MasterSheet!D:D, B1106, MasterSheet!G:G, C1106)</f>
        <v>1</v>
      </c>
      <c r="H1106" s="62">
        <f t="shared" si="52"/>
        <v>103.2</v>
      </c>
      <c r="I1106" s="64">
        <f>SUMIFS(MasterSheet!K:K, MasterSheet!B:B, A1106, MasterSheet!D:D, B1106, MasterSheet!G:G, C1106)</f>
        <v>0</v>
      </c>
      <c r="J1106" s="64">
        <f t="shared" si="53"/>
        <v>0</v>
      </c>
      <c r="K1106" s="6" t="str">
        <f>VLOOKUP(C1106,MasterSheet!G:T,14,)</f>
        <v>BioXcell</v>
      </c>
      <c r="L1106" s="6" t="str">
        <f>VLOOKUP(K1106,Sheet1!A:C,3,)</f>
        <v>DOLLAR</v>
      </c>
      <c r="M1106" s="6" t="str" cm="1">
        <f t="array" ref="M1106">_xlfn.TEXTJOIN(", ", TRUE,
   _xlfn._xlws.FILTER(MasterSheet!O:O,
      (MasterSheet!B:B=A1106) *
      (MasterSheet!D:D=B1106) *
      (MasterSheet!G:G=C1106) *
      (MasterSheet!J:J&gt;0)
   )
)</f>
        <v>ILS</v>
      </c>
      <c r="N1106" s="6"/>
    </row>
    <row r="1107" spans="1:14" x14ac:dyDescent="0.25">
      <c r="A1107" s="6">
        <v>175326</v>
      </c>
      <c r="B1107" s="7">
        <v>45846</v>
      </c>
      <c r="C1107" s="6" t="str">
        <v>BE0055</v>
      </c>
      <c r="D1107" s="6">
        <f>_xlfn.XLOOKUP(C1107,MasterSheet!G:G,MasterSheet!E:E)</f>
        <v>103.2</v>
      </c>
      <c r="E1107" s="55">
        <f>SUMIFS(MasterSheet!I:I, MasterSheet!B:B, A1107, MasterSheet!D:D, B1107, MasterSheet!G:G, C1107)</f>
        <v>1</v>
      </c>
      <c r="F1107" s="55">
        <f t="shared" si="51"/>
        <v>103.2</v>
      </c>
      <c r="G1107" s="62">
        <f>SUMIFS(MasterSheet!J:J, MasterSheet!B:B, A1107, MasterSheet!D:D, B1107, MasterSheet!G:G, C1107)</f>
        <v>1</v>
      </c>
      <c r="H1107" s="62">
        <f t="shared" si="52"/>
        <v>103.2</v>
      </c>
      <c r="I1107" s="64">
        <f>SUMIFS(MasterSheet!K:K, MasterSheet!B:B, A1107, MasterSheet!D:D, B1107, MasterSheet!G:G, C1107)</f>
        <v>0</v>
      </c>
      <c r="J1107" s="64">
        <f t="shared" si="53"/>
        <v>0</v>
      </c>
      <c r="K1107" s="6" t="str">
        <f>VLOOKUP(C1107,MasterSheet!G:T,14,)</f>
        <v>BioXcell</v>
      </c>
      <c r="L1107" s="6" t="str">
        <f>VLOOKUP(K1107,Sheet1!A:C,3,)</f>
        <v>DOLLAR</v>
      </c>
      <c r="M1107" s="6" t="str" cm="1">
        <f t="array" ref="M1107">_xlfn.TEXTJOIN(", ", TRUE,
   _xlfn._xlws.FILTER(MasterSheet!O:O,
      (MasterSheet!B:B=A1107) *
      (MasterSheet!D:D=B1107) *
      (MasterSheet!G:G=C1107) *
      (MasterSheet!J:J&gt;0)
   )
)</f>
        <v>ILS</v>
      </c>
      <c r="N1107" s="6"/>
    </row>
    <row r="1108" spans="1:14" x14ac:dyDescent="0.25">
      <c r="A1108" s="6">
        <v>175326</v>
      </c>
      <c r="B1108" s="7">
        <v>45846</v>
      </c>
      <c r="C1108" s="6" t="str">
        <v>IPT080</v>
      </c>
      <c r="D1108" s="6">
        <f>_xlfn.XLOOKUP(C1108,MasterSheet!G:G,MasterSheet!E:E)</f>
        <v>58.8</v>
      </c>
      <c r="E1108" s="55">
        <f>SUMIFS(MasterSheet!I:I, MasterSheet!B:B, A1108, MasterSheet!D:D, B1108, MasterSheet!G:G, C1108)</f>
        <v>1</v>
      </c>
      <c r="F1108" s="55">
        <f t="shared" si="51"/>
        <v>58.8</v>
      </c>
      <c r="G1108" s="62">
        <f>SUMIFS(MasterSheet!J:J, MasterSheet!B:B, A1108, MasterSheet!D:D, B1108, MasterSheet!G:G, C1108)</f>
        <v>1</v>
      </c>
      <c r="H1108" s="62">
        <f t="shared" si="52"/>
        <v>58.8</v>
      </c>
      <c r="I1108" s="64">
        <f>SUMIFS(MasterSheet!K:K, MasterSheet!B:B, A1108, MasterSheet!D:D, B1108, MasterSheet!G:G, C1108)</f>
        <v>0</v>
      </c>
      <c r="J1108" s="64">
        <f t="shared" si="53"/>
        <v>0</v>
      </c>
      <c r="K1108" s="6" t="str">
        <f>VLOOKUP(C1108,MasterSheet!G:T,14,)</f>
        <v>BioXcell</v>
      </c>
      <c r="L1108" s="6" t="str">
        <f>VLOOKUP(K1108,Sheet1!A:C,3,)</f>
        <v>DOLLAR</v>
      </c>
      <c r="M1108" s="6" t="str" cm="1">
        <f t="array" ref="M1108">_xlfn.TEXTJOIN(", ", TRUE,
   _xlfn._xlws.FILTER(MasterSheet!O:O,
      (MasterSheet!B:B=A1108) *
      (MasterSheet!D:D=B1108) *
      (MasterSheet!G:G=C1108) *
      (MasterSheet!J:J&gt;0)
   )
)</f>
        <v>ILS</v>
      </c>
      <c r="N1108" s="6"/>
    </row>
    <row r="1109" spans="1:14" x14ac:dyDescent="0.25">
      <c r="A1109" s="6">
        <v>175326</v>
      </c>
      <c r="B1109" s="7">
        <v>45846</v>
      </c>
      <c r="C1109" s="6" t="str">
        <v>BE0075</v>
      </c>
      <c r="D1109" s="6">
        <f>_xlfn.XLOOKUP(C1109,MasterSheet!G:G,MasterSheet!E:E)</f>
        <v>103.2</v>
      </c>
      <c r="E1109" s="55">
        <f>SUMIFS(MasterSheet!I:I, MasterSheet!B:B, A1109, MasterSheet!D:D, B1109, MasterSheet!G:G, C1109)</f>
        <v>1</v>
      </c>
      <c r="F1109" s="55">
        <f t="shared" si="51"/>
        <v>103.2</v>
      </c>
      <c r="G1109" s="62">
        <f>SUMIFS(MasterSheet!J:J, MasterSheet!B:B, A1109, MasterSheet!D:D, B1109, MasterSheet!G:G, C1109)</f>
        <v>1</v>
      </c>
      <c r="H1109" s="62">
        <f t="shared" si="52"/>
        <v>103.2</v>
      </c>
      <c r="I1109" s="64">
        <f>SUMIFS(MasterSheet!K:K, MasterSheet!B:B, A1109, MasterSheet!D:D, B1109, MasterSheet!G:G, C1109)</f>
        <v>0</v>
      </c>
      <c r="J1109" s="64">
        <f t="shared" si="53"/>
        <v>0</v>
      </c>
      <c r="K1109" s="6" t="str">
        <f>VLOOKUP(C1109,MasterSheet!G:T,14,)</f>
        <v>BioXcell</v>
      </c>
      <c r="L1109" s="6" t="str">
        <f>VLOOKUP(K1109,Sheet1!A:C,3,)</f>
        <v>DOLLAR</v>
      </c>
      <c r="M1109" s="6" t="str" cm="1">
        <f t="array" ref="M1109">_xlfn.TEXTJOIN(", ", TRUE,
   _xlfn._xlws.FILTER(MasterSheet!O:O,
      (MasterSheet!B:B=A1109) *
      (MasterSheet!D:D=B1109) *
      (MasterSheet!G:G=C1109) *
      (MasterSheet!J:J&gt;0)
   )
)</f>
        <v>ILS</v>
      </c>
      <c r="N1109" s="6"/>
    </row>
    <row r="1110" spans="1:14" x14ac:dyDescent="0.25">
      <c r="A1110" s="6">
        <v>175326</v>
      </c>
      <c r="B1110" s="7">
        <v>45846</v>
      </c>
      <c r="C1110" s="6" t="str">
        <v>BE0051</v>
      </c>
      <c r="D1110" s="6">
        <f>_xlfn.XLOOKUP(C1110,MasterSheet!G:G,MasterSheet!E:E)</f>
        <v>103.2</v>
      </c>
      <c r="E1110" s="55">
        <f>SUMIFS(MasterSheet!I:I, MasterSheet!B:B, A1110, MasterSheet!D:D, B1110, MasterSheet!G:G, C1110)</f>
        <v>1</v>
      </c>
      <c r="F1110" s="55">
        <f t="shared" si="51"/>
        <v>103.2</v>
      </c>
      <c r="G1110" s="62">
        <f>SUMIFS(MasterSheet!J:J, MasterSheet!B:B, A1110, MasterSheet!D:D, B1110, MasterSheet!G:G, C1110)</f>
        <v>1</v>
      </c>
      <c r="H1110" s="62">
        <f t="shared" si="52"/>
        <v>103.2</v>
      </c>
      <c r="I1110" s="64">
        <f>SUMIFS(MasterSheet!K:K, MasterSheet!B:B, A1110, MasterSheet!D:D, B1110, MasterSheet!G:G, C1110)</f>
        <v>0</v>
      </c>
      <c r="J1110" s="64">
        <f t="shared" si="53"/>
        <v>0</v>
      </c>
      <c r="K1110" s="6" t="str">
        <f>VLOOKUP(C1110,MasterSheet!G:T,14,)</f>
        <v>BioXcell</v>
      </c>
      <c r="L1110" s="6" t="str">
        <f>VLOOKUP(K1110,Sheet1!A:C,3,)</f>
        <v>DOLLAR</v>
      </c>
      <c r="M1110" s="6" t="str" cm="1">
        <f t="array" ref="M1110">_xlfn.TEXTJOIN(", ", TRUE,
   _xlfn._xlws.FILTER(MasterSheet!O:O,
      (MasterSheet!B:B=A1110) *
      (MasterSheet!D:D=B1110) *
      (MasterSheet!G:G=C1110) *
      (MasterSheet!J:J&gt;0)
   )
)</f>
        <v>SSC</v>
      </c>
      <c r="N1110" s="6"/>
    </row>
    <row r="1111" spans="1:14" x14ac:dyDescent="0.25">
      <c r="A1111" s="6">
        <v>175326</v>
      </c>
      <c r="B1111" s="7">
        <v>45846</v>
      </c>
      <c r="C1111" s="6" t="str">
        <v>BE0016-2</v>
      </c>
      <c r="D1111" s="6">
        <f>_xlfn.XLOOKUP(C1111,MasterSheet!G:G,MasterSheet!E:E)</f>
        <v>103.2</v>
      </c>
      <c r="E1111" s="55">
        <f>SUMIFS(MasterSheet!I:I, MasterSheet!B:B, A1111, MasterSheet!D:D, B1111, MasterSheet!G:G, C1111)</f>
        <v>1</v>
      </c>
      <c r="F1111" s="55">
        <f t="shared" si="51"/>
        <v>103.2</v>
      </c>
      <c r="G1111" s="62">
        <f>SUMIFS(MasterSheet!J:J, MasterSheet!B:B, A1111, MasterSheet!D:D, B1111, MasterSheet!G:G, C1111)</f>
        <v>1</v>
      </c>
      <c r="H1111" s="62">
        <f t="shared" si="52"/>
        <v>103.2</v>
      </c>
      <c r="I1111" s="64">
        <f>SUMIFS(MasterSheet!K:K, MasterSheet!B:B, A1111, MasterSheet!D:D, B1111, MasterSheet!G:G, C1111)</f>
        <v>0</v>
      </c>
      <c r="J1111" s="64">
        <f t="shared" si="53"/>
        <v>0</v>
      </c>
      <c r="K1111" s="6" t="str">
        <f>VLOOKUP(C1111,MasterSheet!G:T,14,)</f>
        <v>BioXcell</v>
      </c>
      <c r="L1111" s="6" t="str">
        <f>VLOOKUP(K1111,Sheet1!A:C,3,)</f>
        <v>DOLLAR</v>
      </c>
      <c r="M1111" s="6" t="str" cm="1">
        <f t="array" ref="M1111">_xlfn.TEXTJOIN(", ", TRUE,
   _xlfn._xlws.FILTER(MasterSheet!O:O,
      (MasterSheet!B:B=A1111) *
      (MasterSheet!D:D=B1111) *
      (MasterSheet!G:G=C1111) *
      (MasterSheet!J:J&gt;0)
   )
)</f>
        <v>SSC</v>
      </c>
      <c r="N1111" s="6"/>
    </row>
    <row r="1112" spans="1:14" x14ac:dyDescent="0.25">
      <c r="A1112" s="6">
        <v>175326</v>
      </c>
      <c r="B1112" s="7">
        <v>45846</v>
      </c>
      <c r="C1112" s="6" t="str">
        <v>BE0057</v>
      </c>
      <c r="D1112" s="6">
        <f>_xlfn.XLOOKUP(C1112,MasterSheet!G:G,MasterSheet!E:E)</f>
        <v>103.2</v>
      </c>
      <c r="E1112" s="55">
        <f>SUMIFS(MasterSheet!I:I, MasterSheet!B:B, A1112, MasterSheet!D:D, B1112, MasterSheet!G:G, C1112)</f>
        <v>1</v>
      </c>
      <c r="F1112" s="55">
        <f t="shared" si="51"/>
        <v>103.2</v>
      </c>
      <c r="G1112" s="62">
        <f>SUMIFS(MasterSheet!J:J, MasterSheet!B:B, A1112, MasterSheet!D:D, B1112, MasterSheet!G:G, C1112)</f>
        <v>1</v>
      </c>
      <c r="H1112" s="62">
        <f t="shared" si="52"/>
        <v>103.2</v>
      </c>
      <c r="I1112" s="64">
        <f>SUMIFS(MasterSheet!K:K, MasterSheet!B:B, A1112, MasterSheet!D:D, B1112, MasterSheet!G:G, C1112)</f>
        <v>0</v>
      </c>
      <c r="J1112" s="64">
        <f t="shared" si="53"/>
        <v>0</v>
      </c>
      <c r="K1112" s="6" t="str">
        <f>VLOOKUP(C1112,MasterSheet!G:T,14,)</f>
        <v>BioXcell</v>
      </c>
      <c r="L1112" s="6" t="str">
        <f>VLOOKUP(K1112,Sheet1!A:C,3,)</f>
        <v>DOLLAR</v>
      </c>
      <c r="M1112" s="6" t="str" cm="1">
        <f t="array" ref="M1112">_xlfn.TEXTJOIN(", ", TRUE,
   _xlfn._xlws.FILTER(MasterSheet!O:O,
      (MasterSheet!B:B=A1112) *
      (MasterSheet!D:D=B1112) *
      (MasterSheet!G:G=C1112) *
      (MasterSheet!J:J&gt;0)
   )
)</f>
        <v>SSC</v>
      </c>
      <c r="N1112" s="6"/>
    </row>
    <row r="1113" spans="1:14" x14ac:dyDescent="0.25">
      <c r="A1113" s="6">
        <v>175326</v>
      </c>
      <c r="B1113" s="7">
        <v>45846</v>
      </c>
      <c r="C1113" s="6" t="str">
        <v>BE0083</v>
      </c>
      <c r="D1113" s="6">
        <f>_xlfn.XLOOKUP(C1113,MasterSheet!G:G,MasterSheet!E:E)</f>
        <v>26296.400000000001</v>
      </c>
      <c r="E1113" s="55">
        <f>SUMIFS(MasterSheet!I:I, MasterSheet!B:B, A1113, MasterSheet!D:D, B1113, MasterSheet!G:G, C1113)</f>
        <v>2</v>
      </c>
      <c r="F1113" s="55">
        <f t="shared" si="51"/>
        <v>52592.800000000003</v>
      </c>
      <c r="G1113" s="62">
        <f>SUMIFS(MasterSheet!J:J, MasterSheet!B:B, A1113, MasterSheet!D:D, B1113, MasterSheet!G:G, C1113)</f>
        <v>2</v>
      </c>
      <c r="H1113" s="62">
        <f t="shared" si="52"/>
        <v>52592.800000000003</v>
      </c>
      <c r="I1113" s="64">
        <f>SUMIFS(MasterSheet!K:K, MasterSheet!B:B, A1113, MasterSheet!D:D, B1113, MasterSheet!G:G, C1113)</f>
        <v>0</v>
      </c>
      <c r="J1113" s="64">
        <f t="shared" si="53"/>
        <v>0</v>
      </c>
      <c r="K1113" s="6" t="str">
        <f>VLOOKUP(C1113,MasterSheet!G:T,14,)</f>
        <v>BioXcell</v>
      </c>
      <c r="L1113" s="6" t="str">
        <f>VLOOKUP(K1113,Sheet1!A:C,3,)</f>
        <v>DOLLAR</v>
      </c>
      <c r="M1113" s="6" t="str" cm="1">
        <f t="array" ref="M1113">_xlfn.TEXTJOIN(", ", TRUE,
   _xlfn._xlws.FILTER(MasterSheet!O:O,
      (MasterSheet!B:B=A1113) *
      (MasterSheet!D:D=B1113) *
      (MasterSheet!G:G=C1113) *
      (MasterSheet!J:J&gt;0)
   )
)</f>
        <v>SYNGENE</v>
      </c>
      <c r="N1113" s="6"/>
    </row>
    <row r="1114" spans="1:14" x14ac:dyDescent="0.25">
      <c r="A1114" s="6">
        <v>44325</v>
      </c>
      <c r="B1114" s="7">
        <v>45846</v>
      </c>
      <c r="C1114" s="6" t="str">
        <v>MB-3420-4AST-10</v>
      </c>
      <c r="D1114" s="6">
        <f>_xlfn.XLOOKUP(C1114,MasterSheet!G:G,MasterSheet!E:E)</f>
        <v>2047.5</v>
      </c>
      <c r="E1114" s="55">
        <f>SUMIFS(MasterSheet!I:I, MasterSheet!B:B, A1114, MasterSheet!D:D, B1114, MasterSheet!G:G, C1114)</f>
        <v>1</v>
      </c>
      <c r="F1114" s="55">
        <f t="shared" si="51"/>
        <v>2047.5</v>
      </c>
      <c r="G1114" s="62">
        <f>SUMIFS(MasterSheet!J:J, MasterSheet!B:B, A1114, MasterSheet!D:D, B1114, MasterSheet!G:G, C1114)</f>
        <v>1</v>
      </c>
      <c r="H1114" s="62">
        <f t="shared" si="52"/>
        <v>2047.5</v>
      </c>
      <c r="I1114" s="64">
        <f>SUMIFS(MasterSheet!K:K, MasterSheet!B:B, A1114, MasterSheet!D:D, B1114, MasterSheet!G:G, C1114)</f>
        <v>0</v>
      </c>
      <c r="J1114" s="64">
        <f t="shared" si="53"/>
        <v>0</v>
      </c>
      <c r="K1114" s="6" t="str">
        <f>VLOOKUP(C1114,MasterSheet!G:T,14,)</f>
        <v>MABTECH</v>
      </c>
      <c r="L1114" s="6" t="str">
        <f>VLOOKUP(K1114,Sheet1!A:C,3,)</f>
        <v>DOLLAR</v>
      </c>
      <c r="M1114" s="6" t="str" cm="1">
        <f t="array" ref="M1114">_xlfn.TEXTJOIN(", ", TRUE,
   _xlfn._xlws.FILTER(MasterSheet!O:O,
      (MasterSheet!B:B=A1114) *
      (MasterSheet!D:D=B1114) *
      (MasterSheet!G:G=C1114) *
      (MasterSheet!J:J&gt;0)
   )
)</f>
        <v>NNF</v>
      </c>
      <c r="N1114" s="6"/>
    </row>
    <row r="1115" spans="1:14" x14ac:dyDescent="0.25">
      <c r="A1115" s="6">
        <v>44325</v>
      </c>
      <c r="B1115" s="7">
        <v>45846</v>
      </c>
      <c r="C1115" s="6" t="str">
        <v>MB-3321-4AST-2</v>
      </c>
      <c r="D1115" s="6">
        <f>_xlfn.XLOOKUP(C1115,MasterSheet!G:G,MasterSheet!E:E)</f>
        <v>451.5</v>
      </c>
      <c r="E1115" s="55">
        <f>SUMIFS(MasterSheet!I:I, MasterSheet!B:B, A1115, MasterSheet!D:D, B1115, MasterSheet!G:G, C1115)</f>
        <v>3</v>
      </c>
      <c r="F1115" s="55">
        <f t="shared" si="51"/>
        <v>1354.5</v>
      </c>
      <c r="G1115" s="62">
        <f>SUMIFS(MasterSheet!J:J, MasterSheet!B:B, A1115, MasterSheet!D:D, B1115, MasterSheet!G:G, C1115)</f>
        <v>3</v>
      </c>
      <c r="H1115" s="62">
        <f t="shared" si="52"/>
        <v>1354.5</v>
      </c>
      <c r="I1115" s="64">
        <f>SUMIFS(MasterSheet!K:K, MasterSheet!B:B, A1115, MasterSheet!D:D, B1115, MasterSheet!G:G, C1115)</f>
        <v>0</v>
      </c>
      <c r="J1115" s="64">
        <f t="shared" si="53"/>
        <v>0</v>
      </c>
      <c r="K1115" s="6" t="str">
        <f>VLOOKUP(C1115,MasterSheet!G:T,14,)</f>
        <v>MABTECH</v>
      </c>
      <c r="L1115" s="6" t="str">
        <f>VLOOKUP(K1115,Sheet1!A:C,3,)</f>
        <v>DOLLAR</v>
      </c>
      <c r="M1115" s="6" t="str" cm="1">
        <f t="array" ref="M1115">_xlfn.TEXTJOIN(", ", TRUE,
   _xlfn._xlws.FILTER(MasterSheet!O:O,
      (MasterSheet!B:B=A1115) *
      (MasterSheet!D:D=B1115) *
      (MasterSheet!G:G=C1115) *
      (MasterSheet!J:J&gt;0)
   )
)</f>
        <v>NNF</v>
      </c>
      <c r="N1115" s="6"/>
    </row>
    <row r="1116" spans="1:14" x14ac:dyDescent="0.25">
      <c r="A1116" s="6" t="str">
        <v>INV250703-059</v>
      </c>
      <c r="B1116" s="7">
        <v>45846</v>
      </c>
      <c r="C1116" s="6" t="str">
        <v xml:space="preserve">C200-3790 </v>
      </c>
      <c r="D1116" s="6">
        <f>_xlfn.XLOOKUP(C1116,MasterSheet!G:G,MasterSheet!E:E)</f>
        <v>148</v>
      </c>
      <c r="E1116" s="55">
        <f>SUMIFS(MasterSheet!I:I, MasterSheet!B:B, A1116, MasterSheet!D:D, B1116, MasterSheet!G:G, C1116)</f>
        <v>1</v>
      </c>
      <c r="F1116" s="55">
        <f t="shared" si="51"/>
        <v>148</v>
      </c>
      <c r="G1116" s="62">
        <f>SUMIFS(MasterSheet!J:J, MasterSheet!B:B, A1116, MasterSheet!D:D, B1116, MasterSheet!G:G, C1116)</f>
        <v>1</v>
      </c>
      <c r="H1116" s="62">
        <f t="shared" si="52"/>
        <v>148</v>
      </c>
      <c r="I1116" s="64">
        <f>SUMIFS(MasterSheet!K:K, MasterSheet!B:B, A1116, MasterSheet!D:D, B1116, MasterSheet!G:G, C1116)</f>
        <v>0</v>
      </c>
      <c r="J1116" s="64">
        <f t="shared" si="53"/>
        <v>0</v>
      </c>
      <c r="K1116" s="6" t="str">
        <f>VLOOKUP(C1116,MasterSheet!G:T,14,)</f>
        <v>TargetMol</v>
      </c>
      <c r="L1116" s="6" t="str">
        <f>VLOOKUP(K1116,Sheet1!A:C,3,)</f>
        <v>DOLLAR</v>
      </c>
      <c r="M1116" s="6" t="str" cm="1">
        <f t="array" ref="M1116">_xlfn.TEXTJOIN(", ", TRUE,
   _xlfn._xlws.FILTER(MasterSheet!O:O,
      (MasterSheet!B:B=A1116) *
      (MasterSheet!D:D=B1116) *
      (MasterSheet!G:G=C1116) *
      (MasterSheet!J:J&gt;0)
   )
)</f>
        <v>GK BIO</v>
      </c>
      <c r="N1116" s="6"/>
    </row>
    <row r="1117" spans="1:14" x14ac:dyDescent="0.25">
      <c r="A1117" s="6" t="str">
        <v>INV250703-059</v>
      </c>
      <c r="B1117" s="7">
        <v>45846</v>
      </c>
      <c r="C1117" s="6" t="str">
        <v xml:space="preserve">F2158-2187 </v>
      </c>
      <c r="D1117" s="6">
        <f>_xlfn.XLOOKUP(C1117,MasterSheet!G:G,MasterSheet!E:E)</f>
        <v>148</v>
      </c>
      <c r="E1117" s="55">
        <f>SUMIFS(MasterSheet!I:I, MasterSheet!B:B, A1117, MasterSheet!D:D, B1117, MasterSheet!G:G, C1117)</f>
        <v>1</v>
      </c>
      <c r="F1117" s="55">
        <f t="shared" si="51"/>
        <v>148</v>
      </c>
      <c r="G1117" s="62">
        <f>SUMIFS(MasterSheet!J:J, MasterSheet!B:B, A1117, MasterSheet!D:D, B1117, MasterSheet!G:G, C1117)</f>
        <v>1</v>
      </c>
      <c r="H1117" s="62">
        <f t="shared" si="52"/>
        <v>148</v>
      </c>
      <c r="I1117" s="64">
        <f>SUMIFS(MasterSheet!K:K, MasterSheet!B:B, A1117, MasterSheet!D:D, B1117, MasterSheet!G:G, C1117)</f>
        <v>0</v>
      </c>
      <c r="J1117" s="64">
        <f t="shared" si="53"/>
        <v>0</v>
      </c>
      <c r="K1117" s="6" t="str">
        <f>VLOOKUP(C1117,MasterSheet!G:T,14,)</f>
        <v>TargetMol</v>
      </c>
      <c r="L1117" s="6" t="str">
        <f>VLOOKUP(K1117,Sheet1!A:C,3,)</f>
        <v>DOLLAR</v>
      </c>
      <c r="M1117" s="6" t="str" cm="1">
        <f t="array" ref="M1117">_xlfn.TEXTJOIN(", ", TRUE,
   _xlfn._xlws.FILTER(MasterSheet!O:O,
      (MasterSheet!B:B=A1117) *
      (MasterSheet!D:D=B1117) *
      (MasterSheet!G:G=C1117) *
      (MasterSheet!J:J&gt;0)
   )
)</f>
        <v>GK BIO</v>
      </c>
      <c r="N1117" s="6"/>
    </row>
    <row r="1118" spans="1:14" x14ac:dyDescent="0.25">
      <c r="A1118" s="6" t="str">
        <v>INV250703-059</v>
      </c>
      <c r="B1118" s="7">
        <v>45846</v>
      </c>
      <c r="C1118" s="6" t="str">
        <v xml:space="preserve">STOCK1N-76921 </v>
      </c>
      <c r="D1118" s="6">
        <f>_xlfn.XLOOKUP(C1118,MasterSheet!G:G,MasterSheet!E:E)</f>
        <v>279</v>
      </c>
      <c r="E1118" s="55">
        <f>SUMIFS(MasterSheet!I:I, MasterSheet!B:B, A1118, MasterSheet!D:D, B1118, MasterSheet!G:G, C1118)</f>
        <v>1</v>
      </c>
      <c r="F1118" s="55">
        <f t="shared" si="51"/>
        <v>279</v>
      </c>
      <c r="G1118" s="62">
        <f>SUMIFS(MasterSheet!J:J, MasterSheet!B:B, A1118, MasterSheet!D:D, B1118, MasterSheet!G:G, C1118)</f>
        <v>1</v>
      </c>
      <c r="H1118" s="62">
        <f t="shared" si="52"/>
        <v>279</v>
      </c>
      <c r="I1118" s="64">
        <f>SUMIFS(MasterSheet!K:K, MasterSheet!B:B, A1118, MasterSheet!D:D, B1118, MasterSheet!G:G, C1118)</f>
        <v>0</v>
      </c>
      <c r="J1118" s="64">
        <f t="shared" si="53"/>
        <v>0</v>
      </c>
      <c r="K1118" s="6" t="str">
        <f>VLOOKUP(C1118,MasterSheet!G:T,14,)</f>
        <v>TargetMol</v>
      </c>
      <c r="L1118" s="6" t="str">
        <f>VLOOKUP(K1118,Sheet1!A:C,3,)</f>
        <v>DOLLAR</v>
      </c>
      <c r="M1118" s="6" t="str" cm="1">
        <f t="array" ref="M1118">_xlfn.TEXTJOIN(", ", TRUE,
   _xlfn._xlws.FILTER(MasterSheet!O:O,
      (MasterSheet!B:B=A1118) *
      (MasterSheet!D:D=B1118) *
      (MasterSheet!G:G=C1118) *
      (MasterSheet!J:J&gt;0)
   )
)</f>
        <v>GK BIO</v>
      </c>
      <c r="N1118" s="6"/>
    </row>
    <row r="1119" spans="1:14" x14ac:dyDescent="0.25">
      <c r="A1119" s="6" t="str">
        <v>INV250703-059</v>
      </c>
      <c r="B1119" s="7">
        <v>45846</v>
      </c>
      <c r="C1119" s="6" t="str">
        <v xml:space="preserve">Z57234540 </v>
      </c>
      <c r="D1119" s="6">
        <f>_xlfn.XLOOKUP(C1119,MasterSheet!G:G,MasterSheet!E:E)</f>
        <v>151</v>
      </c>
      <c r="E1119" s="55">
        <f>SUMIFS(MasterSheet!I:I, MasterSheet!B:B, A1119, MasterSheet!D:D, B1119, MasterSheet!G:G, C1119)</f>
        <v>1</v>
      </c>
      <c r="F1119" s="55">
        <f t="shared" si="51"/>
        <v>151</v>
      </c>
      <c r="G1119" s="62">
        <f>SUMIFS(MasterSheet!J:J, MasterSheet!B:B, A1119, MasterSheet!D:D, B1119, MasterSheet!G:G, C1119)</f>
        <v>1</v>
      </c>
      <c r="H1119" s="62">
        <f t="shared" si="52"/>
        <v>151</v>
      </c>
      <c r="I1119" s="64">
        <f>SUMIFS(MasterSheet!K:K, MasterSheet!B:B, A1119, MasterSheet!D:D, B1119, MasterSheet!G:G, C1119)</f>
        <v>0</v>
      </c>
      <c r="J1119" s="64">
        <f t="shared" si="53"/>
        <v>0</v>
      </c>
      <c r="K1119" s="6" t="str">
        <f>VLOOKUP(C1119,MasterSheet!G:T,14,)</f>
        <v>TargetMol</v>
      </c>
      <c r="L1119" s="6" t="str">
        <f>VLOOKUP(K1119,Sheet1!A:C,3,)</f>
        <v>DOLLAR</v>
      </c>
      <c r="M1119" s="6" t="str" cm="1">
        <f t="array" ref="M1119">_xlfn.TEXTJOIN(", ", TRUE,
   _xlfn._xlws.FILTER(MasterSheet!O:O,
      (MasterSheet!B:B=A1119) *
      (MasterSheet!D:D=B1119) *
      (MasterSheet!G:G=C1119) *
      (MasterSheet!J:J&gt;0)
   )
)</f>
        <v>GK BIO</v>
      </c>
      <c r="N1119" s="6"/>
    </row>
    <row r="1120" spans="1:14" x14ac:dyDescent="0.25">
      <c r="A1120" s="6" t="str">
        <v>INV250703-059</v>
      </c>
      <c r="B1120" s="7">
        <v>45846</v>
      </c>
      <c r="C1120" s="6" t="str">
        <v xml:space="preserve">STOCK1N-93222 </v>
      </c>
      <c r="D1120" s="6">
        <f>_xlfn.XLOOKUP(C1120,MasterSheet!G:G,MasterSheet!E:E)</f>
        <v>90</v>
      </c>
      <c r="E1120" s="55">
        <f>SUMIFS(MasterSheet!I:I, MasterSheet!B:B, A1120, MasterSheet!D:D, B1120, MasterSheet!G:G, C1120)</f>
        <v>1</v>
      </c>
      <c r="F1120" s="55">
        <f t="shared" si="51"/>
        <v>90</v>
      </c>
      <c r="G1120" s="62">
        <f>SUMIFS(MasterSheet!J:J, MasterSheet!B:B, A1120, MasterSheet!D:D, B1120, MasterSheet!G:G, C1120)</f>
        <v>1</v>
      </c>
      <c r="H1120" s="62">
        <f t="shared" si="52"/>
        <v>90</v>
      </c>
      <c r="I1120" s="64">
        <f>SUMIFS(MasterSheet!K:K, MasterSheet!B:B, A1120, MasterSheet!D:D, B1120, MasterSheet!G:G, C1120)</f>
        <v>0</v>
      </c>
      <c r="J1120" s="64">
        <f t="shared" si="53"/>
        <v>0</v>
      </c>
      <c r="K1120" s="6" t="str">
        <f>VLOOKUP(C1120,MasterSheet!G:T,14,)</f>
        <v>TargetMol</v>
      </c>
      <c r="L1120" s="6" t="str">
        <f>VLOOKUP(K1120,Sheet1!A:C,3,)</f>
        <v>DOLLAR</v>
      </c>
      <c r="M1120" s="6" t="str" cm="1">
        <f t="array" ref="M1120">_xlfn.TEXTJOIN(", ", TRUE,
   _xlfn._xlws.FILTER(MasterSheet!O:O,
      (MasterSheet!B:B=A1120) *
      (MasterSheet!D:D=B1120) *
      (MasterSheet!G:G=C1120) *
      (MasterSheet!J:J&gt;0)
   )
)</f>
        <v>GK BIO</v>
      </c>
      <c r="N1120" s="6"/>
    </row>
    <row r="1121" spans="1:14" x14ac:dyDescent="0.25">
      <c r="A1121" s="6" t="str">
        <v>INV250703-059</v>
      </c>
      <c r="B1121" s="7">
        <v>45846</v>
      </c>
      <c r="C1121" s="6">
        <v>8916342</v>
      </c>
      <c r="D1121" s="6">
        <f>_xlfn.XLOOKUP(C1121,MasterSheet!G:G,MasterSheet!E:E)</f>
        <v>90</v>
      </c>
      <c r="E1121" s="55">
        <f>SUMIFS(MasterSheet!I:I, MasterSheet!B:B, A1121, MasterSheet!D:D, B1121, MasterSheet!G:G, C1121)</f>
        <v>1</v>
      </c>
      <c r="F1121" s="55">
        <f t="shared" si="51"/>
        <v>90</v>
      </c>
      <c r="G1121" s="62">
        <f>SUMIFS(MasterSheet!J:J, MasterSheet!B:B, A1121, MasterSheet!D:D, B1121, MasterSheet!G:G, C1121)</f>
        <v>1</v>
      </c>
      <c r="H1121" s="62">
        <f t="shared" si="52"/>
        <v>90</v>
      </c>
      <c r="I1121" s="64">
        <f>SUMIFS(MasterSheet!K:K, MasterSheet!B:B, A1121, MasterSheet!D:D, B1121, MasterSheet!G:G, C1121)</f>
        <v>0</v>
      </c>
      <c r="J1121" s="64">
        <f t="shared" si="53"/>
        <v>0</v>
      </c>
      <c r="K1121" s="6" t="str">
        <f>VLOOKUP(C1121,MasterSheet!G:T,14,)</f>
        <v>TargetMol</v>
      </c>
      <c r="L1121" s="6" t="str">
        <f>VLOOKUP(K1121,Sheet1!A:C,3,)</f>
        <v>DOLLAR</v>
      </c>
      <c r="M1121" s="6" t="str" cm="1">
        <f t="array" ref="M1121">_xlfn.TEXTJOIN(", ", TRUE,
   _xlfn._xlws.FILTER(MasterSheet!O:O,
      (MasterSheet!B:B=A1121) *
      (MasterSheet!D:D=B1121) *
      (MasterSheet!G:G=C1121) *
      (MasterSheet!J:J&gt;0)
   )
)</f>
        <v>GK BIO</v>
      </c>
      <c r="N1121" s="6"/>
    </row>
    <row r="1122" spans="1:14" x14ac:dyDescent="0.25">
      <c r="A1122" s="6" t="str">
        <v>INV250703-059</v>
      </c>
      <c r="B1122" s="7">
        <v>45846</v>
      </c>
      <c r="C1122" s="6" t="str">
        <v xml:space="preserve">STOCK1N-08538 </v>
      </c>
      <c r="D1122" s="6">
        <f>_xlfn.XLOOKUP(C1122,MasterSheet!G:G,MasterSheet!E:E)</f>
        <v>172</v>
      </c>
      <c r="E1122" s="55">
        <f>SUMIFS(MasterSheet!I:I, MasterSheet!B:B, A1122, MasterSheet!D:D, B1122, MasterSheet!G:G, C1122)</f>
        <v>1</v>
      </c>
      <c r="F1122" s="55">
        <f t="shared" si="51"/>
        <v>172</v>
      </c>
      <c r="G1122" s="62">
        <f>SUMIFS(MasterSheet!J:J, MasterSheet!B:B, A1122, MasterSheet!D:D, B1122, MasterSheet!G:G, C1122)</f>
        <v>1</v>
      </c>
      <c r="H1122" s="62">
        <f t="shared" si="52"/>
        <v>172</v>
      </c>
      <c r="I1122" s="64">
        <f>SUMIFS(MasterSheet!K:K, MasterSheet!B:B, A1122, MasterSheet!D:D, B1122, MasterSheet!G:G, C1122)</f>
        <v>0</v>
      </c>
      <c r="J1122" s="64">
        <f t="shared" si="53"/>
        <v>0</v>
      </c>
      <c r="K1122" s="6" t="str">
        <f>VLOOKUP(C1122,MasterSheet!G:T,14,)</f>
        <v>TargetMol</v>
      </c>
      <c r="L1122" s="6" t="str">
        <f>VLOOKUP(K1122,Sheet1!A:C,3,)</f>
        <v>DOLLAR</v>
      </c>
      <c r="M1122" s="6" t="str" cm="1">
        <f t="array" ref="M1122">_xlfn.TEXTJOIN(", ", TRUE,
   _xlfn._xlws.FILTER(MasterSheet!O:O,
      (MasterSheet!B:B=A1122) *
      (MasterSheet!D:D=B1122) *
      (MasterSheet!G:G=C1122) *
      (MasterSheet!J:J&gt;0)
   )
)</f>
        <v>GK BIO</v>
      </c>
      <c r="N1122" s="6"/>
    </row>
    <row r="1123" spans="1:14" x14ac:dyDescent="0.25">
      <c r="A1123" s="6" t="str">
        <v>INV250703-059</v>
      </c>
      <c r="B1123" s="7">
        <v>45846</v>
      </c>
      <c r="C1123" s="6" t="str">
        <v xml:space="preserve">STOCK1N-92020 </v>
      </c>
      <c r="D1123" s="6">
        <f>_xlfn.XLOOKUP(C1123,MasterSheet!G:G,MasterSheet!E:E)</f>
        <v>90</v>
      </c>
      <c r="E1123" s="55">
        <f>SUMIFS(MasterSheet!I:I, MasterSheet!B:B, A1123, MasterSheet!D:D, B1123, MasterSheet!G:G, C1123)</f>
        <v>1</v>
      </c>
      <c r="F1123" s="55">
        <f t="shared" si="51"/>
        <v>90</v>
      </c>
      <c r="G1123" s="62">
        <f>SUMIFS(MasterSheet!J:J, MasterSheet!B:B, A1123, MasterSheet!D:D, B1123, MasterSheet!G:G, C1123)</f>
        <v>1</v>
      </c>
      <c r="H1123" s="62">
        <f t="shared" si="52"/>
        <v>90</v>
      </c>
      <c r="I1123" s="64">
        <f>SUMIFS(MasterSheet!K:K, MasterSheet!B:B, A1123, MasterSheet!D:D, B1123, MasterSheet!G:G, C1123)</f>
        <v>0</v>
      </c>
      <c r="J1123" s="64">
        <f t="shared" si="53"/>
        <v>0</v>
      </c>
      <c r="K1123" s="6" t="str">
        <f>VLOOKUP(C1123,MasterSheet!G:T,14,)</f>
        <v>TargetMol</v>
      </c>
      <c r="L1123" s="6" t="str">
        <f>VLOOKUP(K1123,Sheet1!A:C,3,)</f>
        <v>DOLLAR</v>
      </c>
      <c r="M1123" s="6" t="str" cm="1">
        <f t="array" ref="M1123">_xlfn.TEXTJOIN(", ", TRUE,
   _xlfn._xlws.FILTER(MasterSheet!O:O,
      (MasterSheet!B:B=A1123) *
      (MasterSheet!D:D=B1123) *
      (MasterSheet!G:G=C1123) *
      (MasterSheet!J:J&gt;0)
   )
)</f>
        <v>GK BIO</v>
      </c>
      <c r="N1123" s="6"/>
    </row>
    <row r="1124" spans="1:14" x14ac:dyDescent="0.25">
      <c r="A1124" s="6" t="str">
        <v>INV250703-059</v>
      </c>
      <c r="B1124" s="7">
        <v>45846</v>
      </c>
      <c r="C1124" s="6" t="str">
        <v xml:space="preserve">Z1258981389 </v>
      </c>
      <c r="D1124" s="6">
        <f>_xlfn.XLOOKUP(C1124,MasterSheet!G:G,MasterSheet!E:E)</f>
        <v>90</v>
      </c>
      <c r="E1124" s="55">
        <f>SUMIFS(MasterSheet!I:I, MasterSheet!B:B, A1124, MasterSheet!D:D, B1124, MasterSheet!G:G, C1124)</f>
        <v>1</v>
      </c>
      <c r="F1124" s="55">
        <f t="shared" si="51"/>
        <v>90</v>
      </c>
      <c r="G1124" s="62">
        <f>SUMIFS(MasterSheet!J:J, MasterSheet!B:B, A1124, MasterSheet!D:D, B1124, MasterSheet!G:G, C1124)</f>
        <v>1</v>
      </c>
      <c r="H1124" s="62">
        <f t="shared" si="52"/>
        <v>90</v>
      </c>
      <c r="I1124" s="64">
        <f>SUMIFS(MasterSheet!K:K, MasterSheet!B:B, A1124, MasterSheet!D:D, B1124, MasterSheet!G:G, C1124)</f>
        <v>0</v>
      </c>
      <c r="J1124" s="64">
        <f t="shared" si="53"/>
        <v>0</v>
      </c>
      <c r="K1124" s="6" t="str">
        <f>VLOOKUP(C1124,MasterSheet!G:T,14,)</f>
        <v>TargetMol</v>
      </c>
      <c r="L1124" s="6" t="str">
        <f>VLOOKUP(K1124,Sheet1!A:C,3,)</f>
        <v>DOLLAR</v>
      </c>
      <c r="M1124" s="6" t="str" cm="1">
        <f t="array" ref="M1124">_xlfn.TEXTJOIN(", ", TRUE,
   _xlfn._xlws.FILTER(MasterSheet!O:O,
      (MasterSheet!B:B=A1124) *
      (MasterSheet!D:D=B1124) *
      (MasterSheet!G:G=C1124) *
      (MasterSheet!J:J&gt;0)
   )
)</f>
        <v>GK BIO</v>
      </c>
      <c r="N1124" s="6"/>
    </row>
    <row r="1125" spans="1:14" x14ac:dyDescent="0.25">
      <c r="A1125" s="6" t="str">
        <v>INV250703-059</v>
      </c>
      <c r="B1125" s="7">
        <v>45846</v>
      </c>
      <c r="C1125" s="6" t="str">
        <v xml:space="preserve">STOCK1N-74690 </v>
      </c>
      <c r="D1125" s="6">
        <f>_xlfn.XLOOKUP(C1125,MasterSheet!G:G,MasterSheet!E:E)</f>
        <v>90</v>
      </c>
      <c r="E1125" s="55">
        <f>SUMIFS(MasterSheet!I:I, MasterSheet!B:B, A1125, MasterSheet!D:D, B1125, MasterSheet!G:G, C1125)</f>
        <v>1</v>
      </c>
      <c r="F1125" s="55">
        <f t="shared" si="51"/>
        <v>90</v>
      </c>
      <c r="G1125" s="62">
        <f>SUMIFS(MasterSheet!J:J, MasterSheet!B:B, A1125, MasterSheet!D:D, B1125, MasterSheet!G:G, C1125)</f>
        <v>1</v>
      </c>
      <c r="H1125" s="62">
        <f t="shared" si="52"/>
        <v>90</v>
      </c>
      <c r="I1125" s="64">
        <f>SUMIFS(MasterSheet!K:K, MasterSheet!B:B, A1125, MasterSheet!D:D, B1125, MasterSheet!G:G, C1125)</f>
        <v>0</v>
      </c>
      <c r="J1125" s="64">
        <f t="shared" si="53"/>
        <v>0</v>
      </c>
      <c r="K1125" s="6" t="str">
        <f>VLOOKUP(C1125,MasterSheet!G:T,14,)</f>
        <v>TargetMol</v>
      </c>
      <c r="L1125" s="6" t="str">
        <f>VLOOKUP(K1125,Sheet1!A:C,3,)</f>
        <v>DOLLAR</v>
      </c>
      <c r="M1125" s="6" t="str" cm="1">
        <f t="array" ref="M1125">_xlfn.TEXTJOIN(", ", TRUE,
   _xlfn._xlws.FILTER(MasterSheet!O:O,
      (MasterSheet!B:B=A1125) *
      (MasterSheet!D:D=B1125) *
      (MasterSheet!G:G=C1125) *
      (MasterSheet!J:J&gt;0)
   )
)</f>
        <v>GK BIO</v>
      </c>
      <c r="N1125" s="6"/>
    </row>
    <row r="1126" spans="1:14" x14ac:dyDescent="0.25">
      <c r="A1126" s="6" t="str">
        <v>INV250703-060</v>
      </c>
      <c r="B1126" s="7">
        <v>45846</v>
      </c>
      <c r="C1126" s="6" t="str">
        <v xml:space="preserve">T65118 </v>
      </c>
      <c r="D1126" s="6">
        <f>_xlfn.XLOOKUP(C1126,MasterSheet!G:G,MasterSheet!E:E)</f>
        <v>25.2</v>
      </c>
      <c r="E1126" s="55">
        <f>SUMIFS(MasterSheet!I:I, MasterSheet!B:B, A1126, MasterSheet!D:D, B1126, MasterSheet!G:G, C1126)</f>
        <v>1</v>
      </c>
      <c r="F1126" s="55">
        <f t="shared" si="51"/>
        <v>25.2</v>
      </c>
      <c r="G1126" s="62">
        <f>SUMIFS(MasterSheet!J:J, MasterSheet!B:B, A1126, MasterSheet!D:D, B1126, MasterSheet!G:G, C1126)</f>
        <v>1</v>
      </c>
      <c r="H1126" s="62">
        <f t="shared" si="52"/>
        <v>25.2</v>
      </c>
      <c r="I1126" s="64">
        <f>SUMIFS(MasterSheet!K:K, MasterSheet!B:B, A1126, MasterSheet!D:D, B1126, MasterSheet!G:G, C1126)</f>
        <v>0</v>
      </c>
      <c r="J1126" s="64">
        <f t="shared" si="53"/>
        <v>0</v>
      </c>
      <c r="K1126" s="6" t="str">
        <f>VLOOKUP(C1126,MasterSheet!G:T,14,)</f>
        <v>TargetMol</v>
      </c>
      <c r="L1126" s="6" t="str">
        <f>VLOOKUP(K1126,Sheet1!A:C,3,)</f>
        <v>DOLLAR</v>
      </c>
      <c r="M1126" s="6" t="str" cm="1">
        <f t="array" ref="M1126">_xlfn.TEXTJOIN(", ", TRUE,
   _xlfn._xlws.FILTER(MasterSheet!O:O,
      (MasterSheet!B:B=A1126) *
      (MasterSheet!D:D=B1126) *
      (MasterSheet!G:G=C1126) *
      (MasterSheet!J:J&gt;0)
   )
)</f>
        <v xml:space="preserve">BIOGENUIX </v>
      </c>
      <c r="N1126" s="6"/>
    </row>
    <row r="1127" spans="1:14" x14ac:dyDescent="0.25">
      <c r="A1127" s="6" t="str">
        <v>INV250703-060</v>
      </c>
      <c r="B1127" s="7">
        <v>45846</v>
      </c>
      <c r="C1127" s="6" t="str">
        <v xml:space="preserve">T2665 </v>
      </c>
      <c r="D1127" s="6">
        <f>_xlfn.XLOOKUP(C1127,MasterSheet!G:G,MasterSheet!E:E)</f>
        <v>22.2</v>
      </c>
      <c r="E1127" s="55">
        <f>SUMIFS(MasterSheet!I:I, MasterSheet!B:B, A1127, MasterSheet!D:D, B1127, MasterSheet!G:G, C1127)</f>
        <v>1</v>
      </c>
      <c r="F1127" s="55">
        <f t="shared" si="51"/>
        <v>22.2</v>
      </c>
      <c r="G1127" s="62">
        <f>SUMIFS(MasterSheet!J:J, MasterSheet!B:B, A1127, MasterSheet!D:D, B1127, MasterSheet!G:G, C1127)</f>
        <v>1</v>
      </c>
      <c r="H1127" s="62">
        <f t="shared" si="52"/>
        <v>22.2</v>
      </c>
      <c r="I1127" s="64">
        <f>SUMIFS(MasterSheet!K:K, MasterSheet!B:B, A1127, MasterSheet!D:D, B1127, MasterSheet!G:G, C1127)</f>
        <v>0</v>
      </c>
      <c r="J1127" s="64">
        <f t="shared" si="53"/>
        <v>0</v>
      </c>
      <c r="K1127" s="6" t="str">
        <f>VLOOKUP(C1127,MasterSheet!G:T,14,)</f>
        <v>TargetMol</v>
      </c>
      <c r="L1127" s="6" t="str">
        <f>VLOOKUP(K1127,Sheet1!A:C,3,)</f>
        <v>DOLLAR</v>
      </c>
      <c r="M1127" s="6" t="str" cm="1">
        <f t="array" ref="M1127">_xlfn.TEXTJOIN(", ", TRUE,
   _xlfn._xlws.FILTER(MasterSheet!O:O,
      (MasterSheet!B:B=A1127) *
      (MasterSheet!D:D=B1127) *
      (MasterSheet!G:G=C1127) *
      (MasterSheet!J:J&gt;0)
   )
)</f>
        <v>ACTREC</v>
      </c>
      <c r="N1127" s="6"/>
    </row>
    <row r="1128" spans="1:14" x14ac:dyDescent="0.25">
      <c r="A1128" s="6" t="str">
        <v>INV250703-061</v>
      </c>
      <c r="B1128" s="7">
        <v>45846</v>
      </c>
      <c r="C1128" s="6" t="str">
        <v xml:space="preserve">T9410 </v>
      </c>
      <c r="D1128" s="6">
        <f>_xlfn.XLOOKUP(C1128,MasterSheet!G:G,MasterSheet!E:E)</f>
        <v>295.8</v>
      </c>
      <c r="E1128" s="55">
        <f>SUMIFS(MasterSheet!I:I, MasterSheet!B:B, A1128, MasterSheet!D:D, B1128, MasterSheet!G:G, C1128)</f>
        <v>1</v>
      </c>
      <c r="F1128" s="55">
        <f t="shared" si="51"/>
        <v>295.8</v>
      </c>
      <c r="G1128" s="62">
        <f>SUMIFS(MasterSheet!J:J, MasterSheet!B:B, A1128, MasterSheet!D:D, B1128, MasterSheet!G:G, C1128)</f>
        <v>1</v>
      </c>
      <c r="H1128" s="62">
        <f t="shared" si="52"/>
        <v>295.8</v>
      </c>
      <c r="I1128" s="64">
        <f>SUMIFS(MasterSheet!K:K, MasterSheet!B:B, A1128, MasterSheet!D:D, B1128, MasterSheet!G:G, C1128)</f>
        <v>0</v>
      </c>
      <c r="J1128" s="64">
        <f t="shared" si="53"/>
        <v>0</v>
      </c>
      <c r="K1128" s="6" t="str">
        <f>VLOOKUP(C1128,MasterSheet!G:T,14,)</f>
        <v>TargetMol</v>
      </c>
      <c r="L1128" s="6" t="str">
        <f>VLOOKUP(K1128,Sheet1!A:C,3,)</f>
        <v>DOLLAR</v>
      </c>
      <c r="M1128" s="6" t="str" cm="1">
        <f t="array" ref="M1128">_xlfn.TEXTJOIN(", ", TRUE,
   _xlfn._xlws.FILTER(MasterSheet!O:O,
      (MasterSheet!B:B=A1128) *
      (MasterSheet!D:D=B1128) *
      (MasterSheet!G:G=C1128) *
      (MasterSheet!J:J&gt;0)
   )
)</f>
        <v>BIO SOLUTION</v>
      </c>
      <c r="N1128" s="6"/>
    </row>
    <row r="1129" spans="1:14" x14ac:dyDescent="0.25">
      <c r="A1129" s="6" t="str">
        <v>INV250703-061</v>
      </c>
      <c r="B1129" s="7">
        <v>45846</v>
      </c>
      <c r="C1129" s="6" t="str">
        <v xml:space="preserve">T15388 </v>
      </c>
      <c r="D1129" s="6">
        <f>_xlfn.XLOOKUP(C1129,MasterSheet!G:G,MasterSheet!E:E)</f>
        <v>5</v>
      </c>
      <c r="E1129" s="55">
        <f>SUMIFS(MasterSheet!I:I, MasterSheet!B:B, A1129, MasterSheet!D:D, B1129, MasterSheet!G:G, C1129)</f>
        <v>1</v>
      </c>
      <c r="F1129" s="55">
        <f t="shared" si="51"/>
        <v>5</v>
      </c>
      <c r="G1129" s="62">
        <f>SUMIFS(MasterSheet!J:J, MasterSheet!B:B, A1129, MasterSheet!D:D, B1129, MasterSheet!G:G, C1129)</f>
        <v>1</v>
      </c>
      <c r="H1129" s="62">
        <f t="shared" si="52"/>
        <v>5</v>
      </c>
      <c r="I1129" s="64">
        <f>SUMIFS(MasterSheet!K:K, MasterSheet!B:B, A1129, MasterSheet!D:D, B1129, MasterSheet!G:G, C1129)</f>
        <v>0</v>
      </c>
      <c r="J1129" s="64">
        <f t="shared" si="53"/>
        <v>0</v>
      </c>
      <c r="K1129" s="6" t="str">
        <f>VLOOKUP(C1129,MasterSheet!G:T,14,)</f>
        <v>TargetMol</v>
      </c>
      <c r="L1129" s="6" t="str">
        <f>VLOOKUP(K1129,Sheet1!A:C,3,)</f>
        <v>DOLLAR</v>
      </c>
      <c r="M1129" s="6" t="str" cm="1">
        <f t="array" ref="M1129">_xlfn.TEXTJOIN(", ", TRUE,
   _xlfn._xlws.FILTER(MasterSheet!O:O,
      (MasterSheet!B:B=A1129) *
      (MasterSheet!D:D=B1129) *
      (MasterSheet!G:G=C1129) *
      (MasterSheet!J:J&gt;0)
   )
)</f>
        <v>AIIMS</v>
      </c>
      <c r="N1129" s="6"/>
    </row>
    <row r="1130" spans="1:14" x14ac:dyDescent="0.25">
      <c r="A1130" s="6" t="str">
        <v>INV250703-062</v>
      </c>
      <c r="B1130" s="7">
        <v>45846</v>
      </c>
      <c r="C1130" s="6" t="str">
        <v xml:space="preserve">T0948L </v>
      </c>
      <c r="D1130" s="6">
        <f>_xlfn.XLOOKUP(C1130,MasterSheet!G:G,MasterSheet!E:E)</f>
        <v>5</v>
      </c>
      <c r="E1130" s="55">
        <f>SUMIFS(MasterSheet!I:I, MasterSheet!B:B, A1130, MasterSheet!D:D, B1130, MasterSheet!G:G, C1130)</f>
        <v>1</v>
      </c>
      <c r="F1130" s="55">
        <f t="shared" si="51"/>
        <v>5</v>
      </c>
      <c r="G1130" s="62">
        <f>SUMIFS(MasterSheet!J:J, MasterSheet!B:B, A1130, MasterSheet!D:D, B1130, MasterSheet!G:G, C1130)</f>
        <v>1</v>
      </c>
      <c r="H1130" s="62">
        <f t="shared" si="52"/>
        <v>5</v>
      </c>
      <c r="I1130" s="64">
        <f>SUMIFS(MasterSheet!K:K, MasterSheet!B:B, A1130, MasterSheet!D:D, B1130, MasterSheet!G:G, C1130)</f>
        <v>0</v>
      </c>
      <c r="J1130" s="64">
        <f t="shared" si="53"/>
        <v>0</v>
      </c>
      <c r="K1130" s="6" t="str">
        <f>VLOOKUP(C1130,MasterSheet!G:T,14,)</f>
        <v>TargetMol</v>
      </c>
      <c r="L1130" s="6" t="str">
        <f>VLOOKUP(K1130,Sheet1!A:C,3,)</f>
        <v>DOLLAR</v>
      </c>
      <c r="M1130" s="6" t="str" cm="1">
        <f t="array" ref="M1130">_xlfn.TEXTJOIN(", ", TRUE,
   _xlfn._xlws.FILTER(MasterSheet!O:O,
      (MasterSheet!B:B=A1130) *
      (MasterSheet!D:D=B1130) *
      (MasterSheet!G:G=C1130) *
      (MasterSheet!J:J&gt;0)
   )
)</f>
        <v>AIIMS</v>
      </c>
      <c r="N1130" s="6"/>
    </row>
    <row r="1131" spans="1:14" x14ac:dyDescent="0.25">
      <c r="A1131" s="6" t="str">
        <v>EED116969</v>
      </c>
      <c r="B1131" s="7">
        <v>45849</v>
      </c>
      <c r="C1131" s="6">
        <v>100511</v>
      </c>
      <c r="D1131" s="6">
        <f>_xlfn.XLOOKUP(C1131,MasterSheet!G:G,MasterSheet!E:E)</f>
        <v>17.5</v>
      </c>
      <c r="E1131" s="55">
        <f>SUMIFS(MasterSheet!I:I, MasterSheet!B:B, A1131, MasterSheet!D:D, B1131, MasterSheet!G:G, C1131)</f>
        <v>1</v>
      </c>
      <c r="F1131" s="55">
        <f t="shared" si="51"/>
        <v>17.5</v>
      </c>
      <c r="G1131" s="62">
        <f>SUMIFS(MasterSheet!J:J, MasterSheet!B:B, A1131, MasterSheet!D:D, B1131, MasterSheet!G:G, C1131)</f>
        <v>1</v>
      </c>
      <c r="H1131" s="62">
        <f t="shared" si="52"/>
        <v>17.5</v>
      </c>
      <c r="I1131" s="64">
        <f>SUMIFS(MasterSheet!K:K, MasterSheet!B:B, A1131, MasterSheet!D:D, B1131, MasterSheet!G:G, C1131)</f>
        <v>0</v>
      </c>
      <c r="J1131" s="64">
        <f t="shared" si="53"/>
        <v>0</v>
      </c>
      <c r="K1131" s="6" t="str">
        <f>VLOOKUP(C1131,MasterSheet!G:T,14,)</f>
        <v>BioLegend</v>
      </c>
      <c r="L1131" s="6" t="str">
        <f>VLOOKUP(K1131,Sheet1!A:C,3,)</f>
        <v>DOLLAR</v>
      </c>
      <c r="M1131" s="6" t="str" cm="1">
        <f t="array" ref="M1131">_xlfn.TEXTJOIN(", ", TRUE,
   _xlfn._xlws.FILTER(MasterSheet!O:O,
      (MasterSheet!B:B=A1131) *
      (MasterSheet!D:D=B1131) *
      (MasterSheet!G:G=C1131) *
      (MasterSheet!J:J&gt;0)
   )
)</f>
        <v>RG SONS</v>
      </c>
      <c r="N1131" s="6"/>
    </row>
    <row r="1132" spans="1:14" x14ac:dyDescent="0.25">
      <c r="A1132" s="6" t="str">
        <v>EED116969</v>
      </c>
      <c r="B1132" s="7">
        <v>45849</v>
      </c>
      <c r="C1132" s="6">
        <v>103108</v>
      </c>
      <c r="D1132" s="6">
        <f>_xlfn.XLOOKUP(C1132,MasterSheet!G:G,MasterSheet!E:E)</f>
        <v>73.5</v>
      </c>
      <c r="E1132" s="55">
        <f>SUMIFS(MasterSheet!I:I, MasterSheet!B:B, A1132, MasterSheet!D:D, B1132, MasterSheet!G:G, C1132)</f>
        <v>1</v>
      </c>
      <c r="F1132" s="55">
        <f t="shared" si="51"/>
        <v>73.5</v>
      </c>
      <c r="G1132" s="62">
        <f>SUMIFS(MasterSheet!J:J, MasterSheet!B:B, A1132, MasterSheet!D:D, B1132, MasterSheet!G:G, C1132)</f>
        <v>1</v>
      </c>
      <c r="H1132" s="62">
        <f t="shared" si="52"/>
        <v>73.5</v>
      </c>
      <c r="I1132" s="64">
        <f>SUMIFS(MasterSheet!K:K, MasterSheet!B:B, A1132, MasterSheet!D:D, B1132, MasterSheet!G:G, C1132)</f>
        <v>0</v>
      </c>
      <c r="J1132" s="64">
        <f t="shared" si="53"/>
        <v>0</v>
      </c>
      <c r="K1132" s="6" t="str">
        <f>VLOOKUP(C1132,MasterSheet!G:T,14,)</f>
        <v>BioLegend</v>
      </c>
      <c r="L1132" s="6" t="str">
        <f>VLOOKUP(K1132,Sheet1!A:C,3,)</f>
        <v>DOLLAR</v>
      </c>
      <c r="M1132" s="6" t="str" cm="1">
        <f t="array" ref="M1132">_xlfn.TEXTJOIN(", ", TRUE,
   _xlfn._xlws.FILTER(MasterSheet!O:O,
      (MasterSheet!B:B=A1132) *
      (MasterSheet!D:D=B1132) *
      (MasterSheet!G:G=C1132) *
      (MasterSheet!J:J&gt;0)
   )
)</f>
        <v>RGCB</v>
      </c>
      <c r="N1132" s="6"/>
    </row>
    <row r="1133" spans="1:14" x14ac:dyDescent="0.25">
      <c r="A1133" s="6" t="str">
        <v>EED116969</v>
      </c>
      <c r="B1133" s="7">
        <v>45849</v>
      </c>
      <c r="C1133" s="6">
        <v>106906</v>
      </c>
      <c r="D1133" s="6">
        <f>_xlfn.XLOOKUP(C1133,MasterSheet!G:G,MasterSheet!E:E)</f>
        <v>303.8</v>
      </c>
      <c r="E1133" s="55">
        <f>SUMIFS(MasterSheet!I:I, MasterSheet!B:B, A1133, MasterSheet!D:D, B1133, MasterSheet!G:G, C1133)</f>
        <v>1</v>
      </c>
      <c r="F1133" s="55">
        <f t="shared" si="51"/>
        <v>303.8</v>
      </c>
      <c r="G1133" s="62">
        <f>SUMIFS(MasterSheet!J:J, MasterSheet!B:B, A1133, MasterSheet!D:D, B1133, MasterSheet!G:G, C1133)</f>
        <v>1</v>
      </c>
      <c r="H1133" s="62">
        <f t="shared" si="52"/>
        <v>303.8</v>
      </c>
      <c r="I1133" s="64">
        <f>SUMIFS(MasterSheet!K:K, MasterSheet!B:B, A1133, MasterSheet!D:D, B1133, MasterSheet!G:G, C1133)</f>
        <v>0</v>
      </c>
      <c r="J1133" s="64">
        <f t="shared" si="53"/>
        <v>0</v>
      </c>
      <c r="K1133" s="6" t="str">
        <f>VLOOKUP(C1133,MasterSheet!G:T,14,)</f>
        <v>BioLegend</v>
      </c>
      <c r="L1133" s="6" t="str">
        <f>VLOOKUP(K1133,Sheet1!A:C,3,)</f>
        <v>DOLLAR</v>
      </c>
      <c r="M1133" s="6" t="str" cm="1">
        <f t="array" ref="M1133">_xlfn.TEXTJOIN(", ", TRUE,
   _xlfn._xlws.FILTER(MasterSheet!O:O,
      (MasterSheet!B:B=A1133) *
      (MasterSheet!D:D=B1133) *
      (MasterSheet!G:G=C1133) *
      (MasterSheet!J:J&gt;0)
   )
)</f>
        <v>ICGEB</v>
      </c>
      <c r="N1133" s="6"/>
    </row>
    <row r="1134" spans="1:14" x14ac:dyDescent="0.25">
      <c r="A1134" s="6" t="str">
        <v>EED116969</v>
      </c>
      <c r="B1134" s="7">
        <v>45849</v>
      </c>
      <c r="C1134" s="6">
        <v>107627</v>
      </c>
      <c r="D1134" s="6">
        <f>_xlfn.XLOOKUP(C1134,MasterSheet!G:G,MasterSheet!E:E)</f>
        <v>65.8</v>
      </c>
      <c r="E1134" s="55">
        <f>SUMIFS(MasterSheet!I:I, MasterSheet!B:B, A1134, MasterSheet!D:D, B1134, MasterSheet!G:G, C1134)</f>
        <v>1</v>
      </c>
      <c r="F1134" s="55">
        <f t="shared" si="51"/>
        <v>65.8</v>
      </c>
      <c r="G1134" s="62">
        <f>SUMIFS(MasterSheet!J:J, MasterSheet!B:B, A1134, MasterSheet!D:D, B1134, MasterSheet!G:G, C1134)</f>
        <v>1</v>
      </c>
      <c r="H1134" s="62">
        <f t="shared" si="52"/>
        <v>65.8</v>
      </c>
      <c r="I1134" s="64">
        <f>SUMIFS(MasterSheet!K:K, MasterSheet!B:B, A1134, MasterSheet!D:D, B1134, MasterSheet!G:G, C1134)</f>
        <v>0</v>
      </c>
      <c r="J1134" s="64">
        <f t="shared" si="53"/>
        <v>0</v>
      </c>
      <c r="K1134" s="6" t="str">
        <f>VLOOKUP(C1134,MasterSheet!G:T,14,)</f>
        <v>BioLegend</v>
      </c>
      <c r="L1134" s="6" t="str">
        <f>VLOOKUP(K1134,Sheet1!A:C,3,)</f>
        <v>DOLLAR</v>
      </c>
      <c r="M1134" s="6" t="str" cm="1">
        <f t="array" ref="M1134">_xlfn.TEXTJOIN(", ", TRUE,
   _xlfn._xlws.FILTER(MasterSheet!O:O,
      (MasterSheet!B:B=A1134) *
      (MasterSheet!D:D=B1134) *
      (MasterSheet!G:G=C1134) *
      (MasterSheet!J:J&gt;0)
   )
)</f>
        <v>RG SONS</v>
      </c>
      <c r="N1134" s="6"/>
    </row>
    <row r="1135" spans="1:14" x14ac:dyDescent="0.25">
      <c r="A1135" s="6" t="str">
        <v>EED116969</v>
      </c>
      <c r="B1135" s="7">
        <v>45849</v>
      </c>
      <c r="C1135" s="6">
        <v>109412</v>
      </c>
      <c r="D1135" s="6">
        <f>_xlfn.XLOOKUP(C1135,MasterSheet!G:G,MasterSheet!E:E)</f>
        <v>275.10000000000002</v>
      </c>
      <c r="E1135" s="55">
        <f>SUMIFS(MasterSheet!I:I, MasterSheet!B:B, A1135, MasterSheet!D:D, B1135, MasterSheet!G:G, C1135)</f>
        <v>1</v>
      </c>
      <c r="F1135" s="55">
        <f t="shared" si="51"/>
        <v>275.10000000000002</v>
      </c>
      <c r="G1135" s="62">
        <f>SUMIFS(MasterSheet!J:J, MasterSheet!B:B, A1135, MasterSheet!D:D, B1135, MasterSheet!G:G, C1135)</f>
        <v>1</v>
      </c>
      <c r="H1135" s="62">
        <f t="shared" si="52"/>
        <v>275.10000000000002</v>
      </c>
      <c r="I1135" s="64">
        <f>SUMIFS(MasterSheet!K:K, MasterSheet!B:B, A1135, MasterSheet!D:D, B1135, MasterSheet!G:G, C1135)</f>
        <v>0</v>
      </c>
      <c r="J1135" s="64">
        <f t="shared" si="53"/>
        <v>0</v>
      </c>
      <c r="K1135" s="6" t="str">
        <f>VLOOKUP(C1135,MasterSheet!G:T,14,)</f>
        <v>BioLegend</v>
      </c>
      <c r="L1135" s="6" t="str">
        <f>VLOOKUP(K1135,Sheet1!A:C,3,)</f>
        <v>DOLLAR</v>
      </c>
      <c r="M1135" s="6" t="str" cm="1">
        <f t="array" ref="M1135">_xlfn.TEXTJOIN(", ", TRUE,
   _xlfn._xlws.FILTER(MasterSheet!O:O,
      (MasterSheet!B:B=A1135) *
      (MasterSheet!D:D=B1135) *
      (MasterSheet!G:G=C1135) *
      (MasterSheet!J:J&gt;0)
   )
)</f>
        <v>RG SONS</v>
      </c>
      <c r="N1135" s="6"/>
    </row>
    <row r="1136" spans="1:14" x14ac:dyDescent="0.25">
      <c r="A1136" s="6" t="str">
        <v>EED116969</v>
      </c>
      <c r="B1136" s="7">
        <v>45849</v>
      </c>
      <c r="C1136" s="6">
        <v>121439</v>
      </c>
      <c r="D1136" s="6">
        <f>_xlfn.XLOOKUP(C1136,MasterSheet!G:G,MasterSheet!E:E)</f>
        <v>214.5</v>
      </c>
      <c r="E1136" s="55">
        <f>SUMIFS(MasterSheet!I:I, MasterSheet!B:B, A1136, MasterSheet!D:D, B1136, MasterSheet!G:G, C1136)</f>
        <v>1</v>
      </c>
      <c r="F1136" s="55">
        <f t="shared" si="51"/>
        <v>214.5</v>
      </c>
      <c r="G1136" s="62">
        <f>SUMIFS(MasterSheet!J:J, MasterSheet!B:B, A1136, MasterSheet!D:D, B1136, MasterSheet!G:G, C1136)</f>
        <v>1</v>
      </c>
      <c r="H1136" s="62">
        <f t="shared" si="52"/>
        <v>214.5</v>
      </c>
      <c r="I1136" s="64">
        <f>SUMIFS(MasterSheet!K:K, MasterSheet!B:B, A1136, MasterSheet!D:D, B1136, MasterSheet!G:G, C1136)</f>
        <v>0</v>
      </c>
      <c r="J1136" s="64">
        <f t="shared" si="53"/>
        <v>0</v>
      </c>
      <c r="K1136" s="6" t="str">
        <f>VLOOKUP(C1136,MasterSheet!G:T,14,)</f>
        <v>BioLegend</v>
      </c>
      <c r="L1136" s="6" t="str">
        <f>VLOOKUP(K1136,Sheet1!A:C,3,)</f>
        <v>DOLLAR</v>
      </c>
      <c r="M1136" s="6" t="str" cm="1">
        <f t="array" ref="M1136">_xlfn.TEXTJOIN(", ", TRUE,
   _xlfn._xlws.FILTER(MasterSheet!O:O,
      (MasterSheet!B:B=A1136) *
      (MasterSheet!D:D=B1136) *
      (MasterSheet!G:G=C1136) *
      (MasterSheet!J:J&gt;0)
   )
)</f>
        <v>RG SONS</v>
      </c>
      <c r="N1136" s="6"/>
    </row>
    <row r="1137" spans="1:14" x14ac:dyDescent="0.25">
      <c r="A1137" s="6" t="str">
        <v>EED116969</v>
      </c>
      <c r="B1137" s="7">
        <v>45849</v>
      </c>
      <c r="C1137" s="6">
        <v>123115</v>
      </c>
      <c r="D1137" s="6">
        <f>_xlfn.XLOOKUP(C1137,MasterSheet!G:G,MasterSheet!E:E)</f>
        <v>35</v>
      </c>
      <c r="E1137" s="55">
        <f>SUMIFS(MasterSheet!I:I, MasterSheet!B:B, A1137, MasterSheet!D:D, B1137, MasterSheet!G:G, C1137)</f>
        <v>1</v>
      </c>
      <c r="F1137" s="55">
        <f t="shared" si="51"/>
        <v>35</v>
      </c>
      <c r="G1137" s="62">
        <f>SUMIFS(MasterSheet!J:J, MasterSheet!B:B, A1137, MasterSheet!D:D, B1137, MasterSheet!G:G, C1137)</f>
        <v>1</v>
      </c>
      <c r="H1137" s="62">
        <f t="shared" si="52"/>
        <v>35</v>
      </c>
      <c r="I1137" s="64">
        <f>SUMIFS(MasterSheet!K:K, MasterSheet!B:B, A1137, MasterSheet!D:D, B1137, MasterSheet!G:G, C1137)</f>
        <v>0</v>
      </c>
      <c r="J1137" s="64">
        <f t="shared" si="53"/>
        <v>0</v>
      </c>
      <c r="K1137" s="6" t="str">
        <f>VLOOKUP(C1137,MasterSheet!G:T,14,)</f>
        <v>BioLegend</v>
      </c>
      <c r="L1137" s="6" t="str">
        <f>VLOOKUP(K1137,Sheet1!A:C,3,)</f>
        <v>DOLLAR</v>
      </c>
      <c r="M1137" s="6" t="str" cm="1">
        <f t="array" ref="M1137">_xlfn.TEXTJOIN(", ", TRUE,
   _xlfn._xlws.FILTER(MasterSheet!O:O,
      (MasterSheet!B:B=A1137) *
      (MasterSheet!D:D=B1137) *
      (MasterSheet!G:G=C1137) *
      (MasterSheet!J:J&gt;0)
   )
)</f>
        <v>RG SONS</v>
      </c>
      <c r="N1137" s="6"/>
    </row>
    <row r="1138" spans="1:14" x14ac:dyDescent="0.25">
      <c r="A1138" s="6" t="str">
        <v>EED116969</v>
      </c>
      <c r="B1138" s="7">
        <v>45849</v>
      </c>
      <c r="C1138" s="6">
        <v>141705</v>
      </c>
      <c r="D1138" s="6">
        <f>_xlfn.XLOOKUP(C1138,MasterSheet!G:G,MasterSheet!E:E)</f>
        <v>90.3</v>
      </c>
      <c r="E1138" s="55">
        <f>SUMIFS(MasterSheet!I:I, MasterSheet!B:B, A1138, MasterSheet!D:D, B1138, MasterSheet!G:G, C1138)</f>
        <v>1</v>
      </c>
      <c r="F1138" s="55">
        <f t="shared" si="51"/>
        <v>90.3</v>
      </c>
      <c r="G1138" s="62">
        <f>SUMIFS(MasterSheet!J:J, MasterSheet!B:B, A1138, MasterSheet!D:D, B1138, MasterSheet!G:G, C1138)</f>
        <v>1</v>
      </c>
      <c r="H1138" s="62">
        <f t="shared" si="52"/>
        <v>90.3</v>
      </c>
      <c r="I1138" s="64">
        <f>SUMIFS(MasterSheet!K:K, MasterSheet!B:B, A1138, MasterSheet!D:D, B1138, MasterSheet!G:G, C1138)</f>
        <v>0</v>
      </c>
      <c r="J1138" s="64">
        <f t="shared" si="53"/>
        <v>0</v>
      </c>
      <c r="K1138" s="6" t="str">
        <f>VLOOKUP(C1138,MasterSheet!G:T,14,)</f>
        <v>BioLegend</v>
      </c>
      <c r="L1138" s="6" t="str">
        <f>VLOOKUP(K1138,Sheet1!A:C,3,)</f>
        <v>DOLLAR</v>
      </c>
      <c r="M1138" s="6" t="str" cm="1">
        <f t="array" ref="M1138">_xlfn.TEXTJOIN(", ", TRUE,
   _xlfn._xlws.FILTER(MasterSheet!O:O,
      (MasterSheet!B:B=A1138) *
      (MasterSheet!D:D=B1138) *
      (MasterSheet!G:G=C1138) *
      (MasterSheet!J:J&gt;0)
   )
)</f>
        <v>RG SONS</v>
      </c>
      <c r="N1138" s="6"/>
    </row>
    <row r="1139" spans="1:14" x14ac:dyDescent="0.25">
      <c r="A1139" s="6" t="str">
        <v>EED116969</v>
      </c>
      <c r="B1139" s="7">
        <v>45849</v>
      </c>
      <c r="C1139" s="6">
        <v>146528</v>
      </c>
      <c r="D1139" s="6">
        <f>_xlfn.XLOOKUP(C1139,MasterSheet!G:G,MasterSheet!E:E)</f>
        <v>262.5</v>
      </c>
      <c r="E1139" s="55">
        <f>SUMIFS(MasterSheet!I:I, MasterSheet!B:B, A1139, MasterSheet!D:D, B1139, MasterSheet!G:G, C1139)</f>
        <v>1</v>
      </c>
      <c r="F1139" s="55">
        <f t="shared" si="51"/>
        <v>262.5</v>
      </c>
      <c r="G1139" s="62">
        <f>SUMIFS(MasterSheet!J:J, MasterSheet!B:B, A1139, MasterSheet!D:D, B1139, MasterSheet!G:G, C1139)</f>
        <v>1</v>
      </c>
      <c r="H1139" s="62">
        <f t="shared" si="52"/>
        <v>262.5</v>
      </c>
      <c r="I1139" s="64">
        <f>SUMIFS(MasterSheet!K:K, MasterSheet!B:B, A1139, MasterSheet!D:D, B1139, MasterSheet!G:G, C1139)</f>
        <v>0</v>
      </c>
      <c r="J1139" s="64">
        <f t="shared" si="53"/>
        <v>0</v>
      </c>
      <c r="K1139" s="6" t="str">
        <f>VLOOKUP(C1139,MasterSheet!G:T,14,)</f>
        <v>BioLegend</v>
      </c>
      <c r="L1139" s="6" t="str">
        <f>VLOOKUP(K1139,Sheet1!A:C,3,)</f>
        <v>DOLLAR</v>
      </c>
      <c r="M1139" s="6" t="str" cm="1">
        <f t="array" ref="M1139">_xlfn.TEXTJOIN(", ", TRUE,
   _xlfn._xlws.FILTER(MasterSheet!O:O,
      (MasterSheet!B:B=A1139) *
      (MasterSheet!D:D=B1139) *
      (MasterSheet!G:G=C1139) *
      (MasterSheet!J:J&gt;0)
   )
)</f>
        <v>ICGEB</v>
      </c>
      <c r="N1139" s="6"/>
    </row>
    <row r="1140" spans="1:14" x14ac:dyDescent="0.25">
      <c r="A1140" s="6" t="str">
        <v>EED116969</v>
      </c>
      <c r="B1140" s="7">
        <v>45849</v>
      </c>
      <c r="C1140" s="6">
        <v>149050</v>
      </c>
      <c r="D1140" s="6">
        <f>_xlfn.XLOOKUP(C1140,MasterSheet!G:G,MasterSheet!E:E)</f>
        <v>267.39999999999998</v>
      </c>
      <c r="E1140" s="55">
        <f>SUMIFS(MasterSheet!I:I, MasterSheet!B:B, A1140, MasterSheet!D:D, B1140, MasterSheet!G:G, C1140)</f>
        <v>1</v>
      </c>
      <c r="F1140" s="55">
        <f t="shared" si="51"/>
        <v>267.39999999999998</v>
      </c>
      <c r="G1140" s="62">
        <f>SUMIFS(MasterSheet!J:J, MasterSheet!B:B, A1140, MasterSheet!D:D, B1140, MasterSheet!G:G, C1140)</f>
        <v>1</v>
      </c>
      <c r="H1140" s="62">
        <f t="shared" si="52"/>
        <v>267.39999999999998</v>
      </c>
      <c r="I1140" s="64">
        <f>SUMIFS(MasterSheet!K:K, MasterSheet!B:B, A1140, MasterSheet!D:D, B1140, MasterSheet!G:G, C1140)</f>
        <v>0</v>
      </c>
      <c r="J1140" s="64">
        <f t="shared" si="53"/>
        <v>0</v>
      </c>
      <c r="K1140" s="6" t="str">
        <f>VLOOKUP(C1140,MasterSheet!G:T,14,)</f>
        <v>BioLegend</v>
      </c>
      <c r="L1140" s="6" t="str">
        <f>VLOOKUP(K1140,Sheet1!A:C,3,)</f>
        <v>DOLLAR</v>
      </c>
      <c r="M1140" s="6" t="str" cm="1">
        <f t="array" ref="M1140">_xlfn.TEXTJOIN(", ", TRUE,
   _xlfn._xlws.FILTER(MasterSheet!O:O,
      (MasterSheet!B:B=A1140) *
      (MasterSheet!D:D=B1140) *
      (MasterSheet!G:G=C1140) *
      (MasterSheet!J:J&gt;0)
   )
)</f>
        <v>RG SONS</v>
      </c>
      <c r="N1140" s="6"/>
    </row>
    <row r="1141" spans="1:14" x14ac:dyDescent="0.25">
      <c r="A1141" s="6" t="str">
        <v>EED116969</v>
      </c>
      <c r="B1141" s="7">
        <v>45849</v>
      </c>
      <c r="C1141" s="6">
        <v>150636</v>
      </c>
      <c r="D1141" s="6">
        <f>_xlfn.XLOOKUP(C1141,MasterSheet!G:G,MasterSheet!E:E)</f>
        <v>303.8</v>
      </c>
      <c r="E1141" s="55">
        <f>SUMIFS(MasterSheet!I:I, MasterSheet!B:B, A1141, MasterSheet!D:D, B1141, MasterSheet!G:G, C1141)</f>
        <v>1</v>
      </c>
      <c r="F1141" s="55">
        <f t="shared" si="51"/>
        <v>303.8</v>
      </c>
      <c r="G1141" s="62">
        <f>SUMIFS(MasterSheet!J:J, MasterSheet!B:B, A1141, MasterSheet!D:D, B1141, MasterSheet!G:G, C1141)</f>
        <v>1</v>
      </c>
      <c r="H1141" s="62">
        <f t="shared" si="52"/>
        <v>303.8</v>
      </c>
      <c r="I1141" s="64">
        <f>SUMIFS(MasterSheet!K:K, MasterSheet!B:B, A1141, MasterSheet!D:D, B1141, MasterSheet!G:G, C1141)</f>
        <v>0</v>
      </c>
      <c r="J1141" s="64">
        <f t="shared" si="53"/>
        <v>0</v>
      </c>
      <c r="K1141" s="6" t="str">
        <f>VLOOKUP(C1141,MasterSheet!G:T,14,)</f>
        <v>BioLegend</v>
      </c>
      <c r="L1141" s="6" t="str">
        <f>VLOOKUP(K1141,Sheet1!A:C,3,)</f>
        <v>DOLLAR</v>
      </c>
      <c r="M1141" s="6" t="str" cm="1">
        <f t="array" ref="M1141">_xlfn.TEXTJOIN(", ", TRUE,
   _xlfn._xlws.FILTER(MasterSheet!O:O,
      (MasterSheet!B:B=A1141) *
      (MasterSheet!D:D=B1141) *
      (MasterSheet!G:G=C1141) *
      (MasterSheet!J:J&gt;0)
   )
)</f>
        <v>RG SONS</v>
      </c>
      <c r="N1141" s="6"/>
    </row>
    <row r="1142" spans="1:14" x14ac:dyDescent="0.25">
      <c r="A1142" s="6" t="str">
        <v>EED116969</v>
      </c>
      <c r="B1142" s="7">
        <v>45849</v>
      </c>
      <c r="C1142" s="6">
        <v>300505</v>
      </c>
      <c r="D1142" s="6">
        <f>_xlfn.XLOOKUP(C1142,MasterSheet!G:G,MasterSheet!E:E)</f>
        <v>11.9</v>
      </c>
      <c r="E1142" s="55">
        <f>SUMIFS(MasterSheet!I:I, MasterSheet!B:B, A1142, MasterSheet!D:D, B1142, MasterSheet!G:G, C1142)</f>
        <v>2</v>
      </c>
      <c r="F1142" s="55">
        <f t="shared" si="51"/>
        <v>23.8</v>
      </c>
      <c r="G1142" s="62">
        <f>SUMIFS(MasterSheet!J:J, MasterSheet!B:B, A1142, MasterSheet!D:D, B1142, MasterSheet!G:G, C1142)</f>
        <v>2</v>
      </c>
      <c r="H1142" s="62">
        <f t="shared" si="52"/>
        <v>23.8</v>
      </c>
      <c r="I1142" s="64">
        <f>SUMIFS(MasterSheet!K:K, MasterSheet!B:B, A1142, MasterSheet!D:D, B1142, MasterSheet!G:G, C1142)</f>
        <v>0</v>
      </c>
      <c r="J1142" s="64">
        <f t="shared" si="53"/>
        <v>0</v>
      </c>
      <c r="K1142" s="6" t="str">
        <f>VLOOKUP(C1142,MasterSheet!G:T,14,)</f>
        <v>BioLegend</v>
      </c>
      <c r="L1142" s="6" t="str">
        <f>VLOOKUP(K1142,Sheet1!A:C,3,)</f>
        <v>DOLLAR</v>
      </c>
      <c r="M1142" s="6" t="str" cm="1">
        <f t="array" ref="M1142">_xlfn.TEXTJOIN(", ", TRUE,
   _xlfn._xlws.FILTER(MasterSheet!O:O,
      (MasterSheet!B:B=A1142) *
      (MasterSheet!D:D=B1142) *
      (MasterSheet!G:G=C1142) *
      (MasterSheet!J:J&gt;0)
   )
)</f>
        <v>M BIOTECH</v>
      </c>
      <c r="N1142" s="6"/>
    </row>
    <row r="1143" spans="1:14" x14ac:dyDescent="0.25">
      <c r="A1143" s="6" t="str">
        <v>EED116969</v>
      </c>
      <c r="B1143" s="7">
        <v>45849</v>
      </c>
      <c r="C1143" s="6">
        <v>301008</v>
      </c>
      <c r="D1143" s="6">
        <f>_xlfn.XLOOKUP(C1143,MasterSheet!G:G,MasterSheet!E:E)</f>
        <v>50.4</v>
      </c>
      <c r="E1143" s="55">
        <f>SUMIFS(MasterSheet!I:I, MasterSheet!B:B, A1143, MasterSheet!D:D, B1143, MasterSheet!G:G, C1143)</f>
        <v>1</v>
      </c>
      <c r="F1143" s="55">
        <f t="shared" si="51"/>
        <v>50.4</v>
      </c>
      <c r="G1143" s="62">
        <f>SUMIFS(MasterSheet!J:J, MasterSheet!B:B, A1143, MasterSheet!D:D, B1143, MasterSheet!G:G, C1143)</f>
        <v>1</v>
      </c>
      <c r="H1143" s="62">
        <f t="shared" si="52"/>
        <v>50.4</v>
      </c>
      <c r="I1143" s="64">
        <f>SUMIFS(MasterSheet!K:K, MasterSheet!B:B, A1143, MasterSheet!D:D, B1143, MasterSheet!G:G, C1143)</f>
        <v>0</v>
      </c>
      <c r="J1143" s="64">
        <f t="shared" si="53"/>
        <v>0</v>
      </c>
      <c r="K1143" s="6" t="str">
        <f>VLOOKUP(C1143,MasterSheet!G:T,14,)</f>
        <v>BioLegend</v>
      </c>
      <c r="L1143" s="6" t="str">
        <f>VLOOKUP(K1143,Sheet1!A:C,3,)</f>
        <v>DOLLAR</v>
      </c>
      <c r="M1143" s="6" t="str" cm="1">
        <f t="array" ref="M1143">_xlfn.TEXTJOIN(", ", TRUE,
   _xlfn._xlws.FILTER(MasterSheet!O:O,
      (MasterSheet!B:B=A1143) *
      (MasterSheet!D:D=B1143) *
      (MasterSheet!G:G=C1143) *
      (MasterSheet!J:J&gt;0)
   )
)</f>
        <v>RGCB</v>
      </c>
      <c r="N1143" s="6"/>
    </row>
    <row r="1144" spans="1:14" x14ac:dyDescent="0.25">
      <c r="A1144" s="6" t="str">
        <v>EED116969</v>
      </c>
      <c r="B1144" s="7">
        <v>45849</v>
      </c>
      <c r="C1144" s="6">
        <v>301641</v>
      </c>
      <c r="D1144" s="6">
        <f>_xlfn.XLOOKUP(C1144,MasterSheet!G:G,MasterSheet!E:E)</f>
        <v>98.7</v>
      </c>
      <c r="E1144" s="55">
        <f>SUMIFS(MasterSheet!I:I, MasterSheet!B:B, A1144, MasterSheet!D:D, B1144, MasterSheet!G:G, C1144)</f>
        <v>1</v>
      </c>
      <c r="F1144" s="55">
        <f t="shared" si="51"/>
        <v>98.7</v>
      </c>
      <c r="G1144" s="62">
        <f>SUMIFS(MasterSheet!J:J, MasterSheet!B:B, A1144, MasterSheet!D:D, B1144, MasterSheet!G:G, C1144)</f>
        <v>1</v>
      </c>
      <c r="H1144" s="62">
        <f t="shared" si="52"/>
        <v>98.7</v>
      </c>
      <c r="I1144" s="64">
        <f>SUMIFS(MasterSheet!K:K, MasterSheet!B:B, A1144, MasterSheet!D:D, B1144, MasterSheet!G:G, C1144)</f>
        <v>0</v>
      </c>
      <c r="J1144" s="64">
        <f t="shared" si="53"/>
        <v>0</v>
      </c>
      <c r="K1144" s="6" t="str">
        <f>VLOOKUP(C1144,MasterSheet!G:T,14,)</f>
        <v>BioLegend</v>
      </c>
      <c r="L1144" s="6" t="str">
        <f>VLOOKUP(K1144,Sheet1!A:C,3,)</f>
        <v>DOLLAR</v>
      </c>
      <c r="M1144" s="6" t="str" cm="1">
        <f t="array" ref="M1144">_xlfn.TEXTJOIN(", ", TRUE,
   _xlfn._xlws.FILTER(MasterSheet!O:O,
      (MasterSheet!B:B=A1144) *
      (MasterSheet!D:D=B1144) *
      (MasterSheet!G:G=C1144) *
      (MasterSheet!J:J&gt;0)
   )
)</f>
        <v>FARCAST</v>
      </c>
      <c r="N1144" s="6"/>
    </row>
    <row r="1145" spans="1:14" x14ac:dyDescent="0.25">
      <c r="A1145" s="6" t="str">
        <v>EED116969</v>
      </c>
      <c r="B1145" s="7">
        <v>45849</v>
      </c>
      <c r="C1145" s="6">
        <v>302340</v>
      </c>
      <c r="D1145" s="6">
        <f>_xlfn.XLOOKUP(C1145,MasterSheet!G:G,MasterSheet!E:E)</f>
        <v>285</v>
      </c>
      <c r="E1145" s="55">
        <f>SUMIFS(MasterSheet!I:I, MasterSheet!B:B, A1145, MasterSheet!D:D, B1145, MasterSheet!G:G, C1145)</f>
        <v>1</v>
      </c>
      <c r="F1145" s="55">
        <f t="shared" si="51"/>
        <v>285</v>
      </c>
      <c r="G1145" s="62">
        <f>SUMIFS(MasterSheet!J:J, MasterSheet!B:B, A1145, MasterSheet!D:D, B1145, MasterSheet!G:G, C1145)</f>
        <v>1</v>
      </c>
      <c r="H1145" s="62">
        <f t="shared" si="52"/>
        <v>285</v>
      </c>
      <c r="I1145" s="64">
        <f>SUMIFS(MasterSheet!K:K, MasterSheet!B:B, A1145, MasterSheet!D:D, B1145, MasterSheet!G:G, C1145)</f>
        <v>0</v>
      </c>
      <c r="J1145" s="64">
        <f t="shared" si="53"/>
        <v>0</v>
      </c>
      <c r="K1145" s="6" t="str">
        <f>VLOOKUP(C1145,MasterSheet!G:T,14,)</f>
        <v>BioLegend</v>
      </c>
      <c r="L1145" s="6" t="str">
        <f>VLOOKUP(K1145,Sheet1!A:C,3,)</f>
        <v>DOLLAR</v>
      </c>
      <c r="M1145" s="6" t="str" cm="1">
        <f t="array" ref="M1145">_xlfn.TEXTJOIN(", ", TRUE,
   _xlfn._xlws.FILTER(MasterSheet!O:O,
      (MasterSheet!B:B=A1145) *
      (MasterSheet!D:D=B1145) *
      (MasterSheet!G:G=C1145) *
      (MasterSheet!J:J&gt;0)
   )
)</f>
        <v>KOKILA</v>
      </c>
      <c r="N1145" s="6"/>
    </row>
    <row r="1146" spans="1:14" x14ac:dyDescent="0.25">
      <c r="A1146" s="6" t="str">
        <v>EED116969</v>
      </c>
      <c r="B1146" s="7">
        <v>45849</v>
      </c>
      <c r="C1146" s="6">
        <v>303007</v>
      </c>
      <c r="D1146" s="6">
        <f>_xlfn.XLOOKUP(C1146,MasterSheet!G:G,MasterSheet!E:E)</f>
        <v>104.3</v>
      </c>
      <c r="E1146" s="55">
        <f>SUMIFS(MasterSheet!I:I, MasterSheet!B:B, A1146, MasterSheet!D:D, B1146, MasterSheet!G:G, C1146)</f>
        <v>1</v>
      </c>
      <c r="F1146" s="55">
        <f t="shared" si="51"/>
        <v>104.3</v>
      </c>
      <c r="G1146" s="62">
        <f>SUMIFS(MasterSheet!J:J, MasterSheet!B:B, A1146, MasterSheet!D:D, B1146, MasterSheet!G:G, C1146)</f>
        <v>1</v>
      </c>
      <c r="H1146" s="62">
        <f t="shared" si="52"/>
        <v>104.3</v>
      </c>
      <c r="I1146" s="64">
        <f>SUMIFS(MasterSheet!K:K, MasterSheet!B:B, A1146, MasterSheet!D:D, B1146, MasterSheet!G:G, C1146)</f>
        <v>0</v>
      </c>
      <c r="J1146" s="64">
        <f t="shared" si="53"/>
        <v>0</v>
      </c>
      <c r="K1146" s="6" t="str">
        <f>VLOOKUP(C1146,MasterSheet!G:T,14,)</f>
        <v>BioLegend</v>
      </c>
      <c r="L1146" s="6" t="str">
        <f>VLOOKUP(K1146,Sheet1!A:C,3,)</f>
        <v>DOLLAR</v>
      </c>
      <c r="M1146" s="6" t="str" cm="1">
        <f t="array" ref="M1146">_xlfn.TEXTJOIN(", ", TRUE,
   _xlfn._xlws.FILTER(MasterSheet!O:O,
      (MasterSheet!B:B=A1146) *
      (MasterSheet!D:D=B1146) *
      (MasterSheet!G:G=C1146) *
      (MasterSheet!J:J&gt;0)
   )
)</f>
        <v>Medlife</v>
      </c>
      <c r="N1146" s="6"/>
    </row>
    <row r="1147" spans="1:14" x14ac:dyDescent="0.25">
      <c r="A1147" s="6" t="str">
        <v>EED116969</v>
      </c>
      <c r="B1147" s="7">
        <v>45849</v>
      </c>
      <c r="C1147" s="6">
        <v>304134</v>
      </c>
      <c r="D1147" s="6">
        <f>_xlfn.XLOOKUP(C1147,MasterSheet!G:G,MasterSheet!E:E)</f>
        <v>326.25</v>
      </c>
      <c r="E1147" s="55">
        <f>SUMIFS(MasterSheet!I:I, MasterSheet!B:B, A1147, MasterSheet!D:D, B1147, MasterSheet!G:G, C1147)</f>
        <v>1</v>
      </c>
      <c r="F1147" s="55">
        <f t="shared" si="51"/>
        <v>326.25</v>
      </c>
      <c r="G1147" s="62">
        <f>SUMIFS(MasterSheet!J:J, MasterSheet!B:B, A1147, MasterSheet!D:D, B1147, MasterSheet!G:G, C1147)</f>
        <v>1</v>
      </c>
      <c r="H1147" s="62">
        <f t="shared" si="52"/>
        <v>326.25</v>
      </c>
      <c r="I1147" s="64">
        <f>SUMIFS(MasterSheet!K:K, MasterSheet!B:B, A1147, MasterSheet!D:D, B1147, MasterSheet!G:G, C1147)</f>
        <v>0</v>
      </c>
      <c r="J1147" s="64">
        <f t="shared" si="53"/>
        <v>0</v>
      </c>
      <c r="K1147" s="6" t="str">
        <f>VLOOKUP(C1147,MasterSheet!G:T,14,)</f>
        <v>BioLegend</v>
      </c>
      <c r="L1147" s="6" t="str">
        <f>VLOOKUP(K1147,Sheet1!A:C,3,)</f>
        <v>DOLLAR</v>
      </c>
      <c r="M1147" s="6" t="str" cm="1">
        <f t="array" ref="M1147">_xlfn.TEXTJOIN(", ", TRUE,
   _xlfn._xlws.FILTER(MasterSheet!O:O,
      (MasterSheet!B:B=A1147) *
      (MasterSheet!D:D=B1147) *
      (MasterSheet!G:G=C1147) *
      (MasterSheet!J:J&gt;0)
   )
)</f>
        <v>ACTREC</v>
      </c>
      <c r="N1147" s="6"/>
    </row>
    <row r="1148" spans="1:14" x14ac:dyDescent="0.25">
      <c r="A1148" s="6" t="str">
        <v>EED116969</v>
      </c>
      <c r="B1148" s="7">
        <v>45849</v>
      </c>
      <c r="C1148" s="6">
        <v>304603</v>
      </c>
      <c r="D1148" s="6">
        <f>_xlfn.XLOOKUP(C1148,MasterSheet!G:G,MasterSheet!E:E)</f>
        <v>74.2</v>
      </c>
      <c r="E1148" s="55">
        <f>SUMIFS(MasterSheet!I:I, MasterSheet!B:B, A1148, MasterSheet!D:D, B1148, MasterSheet!G:G, C1148)</f>
        <v>1</v>
      </c>
      <c r="F1148" s="55">
        <f t="shared" si="51"/>
        <v>74.2</v>
      </c>
      <c r="G1148" s="62">
        <f>SUMIFS(MasterSheet!J:J, MasterSheet!B:B, A1148, MasterSheet!D:D, B1148, MasterSheet!G:G, C1148)</f>
        <v>1</v>
      </c>
      <c r="H1148" s="62">
        <f t="shared" si="52"/>
        <v>74.2</v>
      </c>
      <c r="I1148" s="64">
        <f>SUMIFS(MasterSheet!K:K, MasterSheet!B:B, A1148, MasterSheet!D:D, B1148, MasterSheet!G:G, C1148)</f>
        <v>0</v>
      </c>
      <c r="J1148" s="64">
        <f t="shared" si="53"/>
        <v>0</v>
      </c>
      <c r="K1148" s="6" t="str">
        <f>VLOOKUP(C1148,MasterSheet!G:T,14,)</f>
        <v>BioLegend</v>
      </c>
      <c r="L1148" s="6" t="str">
        <f>VLOOKUP(K1148,Sheet1!A:C,3,)</f>
        <v>DOLLAR</v>
      </c>
      <c r="M1148" s="6" t="str" cm="1">
        <f t="array" ref="M1148">_xlfn.TEXTJOIN(", ", TRUE,
   _xlfn._xlws.FILTER(MasterSheet!O:O,
      (MasterSheet!B:B=A1148) *
      (MasterSheet!D:D=B1148) *
      (MasterSheet!G:G=C1148) *
      (MasterSheet!J:J&gt;0)
   )
)</f>
        <v>Medlife</v>
      </c>
      <c r="N1148" s="6"/>
    </row>
    <row r="1149" spans="1:14" x14ac:dyDescent="0.25">
      <c r="A1149" s="6" t="str">
        <v>EED116969</v>
      </c>
      <c r="B1149" s="7">
        <v>45849</v>
      </c>
      <c r="C1149" s="6">
        <v>321105</v>
      </c>
      <c r="D1149" s="6">
        <f>_xlfn.XLOOKUP(C1149,MasterSheet!G:G,MasterSheet!E:E)</f>
        <v>85.4</v>
      </c>
      <c r="E1149" s="55">
        <f>SUMIFS(MasterSheet!I:I, MasterSheet!B:B, A1149, MasterSheet!D:D, B1149, MasterSheet!G:G, C1149)</f>
        <v>1</v>
      </c>
      <c r="F1149" s="55">
        <f t="shared" si="51"/>
        <v>85.4</v>
      </c>
      <c r="G1149" s="62">
        <f>SUMIFS(MasterSheet!J:J, MasterSheet!B:B, A1149, MasterSheet!D:D, B1149, MasterSheet!G:G, C1149)</f>
        <v>1</v>
      </c>
      <c r="H1149" s="62">
        <f t="shared" si="52"/>
        <v>85.4</v>
      </c>
      <c r="I1149" s="64">
        <f>SUMIFS(MasterSheet!K:K, MasterSheet!B:B, A1149, MasterSheet!D:D, B1149, MasterSheet!G:G, C1149)</f>
        <v>0</v>
      </c>
      <c r="J1149" s="64">
        <f t="shared" si="53"/>
        <v>0</v>
      </c>
      <c r="K1149" s="6" t="str">
        <f>VLOOKUP(C1149,MasterSheet!G:T,14,)</f>
        <v>BioLegend</v>
      </c>
      <c r="L1149" s="6" t="str">
        <f>VLOOKUP(K1149,Sheet1!A:C,3,)</f>
        <v>DOLLAR</v>
      </c>
      <c r="M1149" s="6" t="str" cm="1">
        <f t="array" ref="M1149">_xlfn.TEXTJOIN(", ", TRUE,
   _xlfn._xlws.FILTER(MasterSheet!O:O,
      (MasterSheet!B:B=A1149) *
      (MasterSheet!D:D=B1149) *
      (MasterSheet!G:G=C1149) *
      (MasterSheet!J:J&gt;0)
   )
)</f>
        <v>RG SONS</v>
      </c>
      <c r="N1149" s="6"/>
    </row>
    <row r="1150" spans="1:14" x14ac:dyDescent="0.25">
      <c r="A1150" s="6" t="str">
        <v>EED116969</v>
      </c>
      <c r="B1150" s="7">
        <v>45849</v>
      </c>
      <c r="C1150" s="6">
        <v>328605</v>
      </c>
      <c r="D1150" s="6">
        <f>_xlfn.XLOOKUP(C1150,MasterSheet!G:G,MasterSheet!E:E)</f>
        <v>58.8</v>
      </c>
      <c r="E1150" s="55">
        <f>SUMIFS(MasterSheet!I:I, MasterSheet!B:B, A1150, MasterSheet!D:D, B1150, MasterSheet!G:G, C1150)</f>
        <v>1</v>
      </c>
      <c r="F1150" s="55">
        <f t="shared" si="51"/>
        <v>58.8</v>
      </c>
      <c r="G1150" s="62">
        <f>SUMIFS(MasterSheet!J:J, MasterSheet!B:B, A1150, MasterSheet!D:D, B1150, MasterSheet!G:G, C1150)</f>
        <v>1</v>
      </c>
      <c r="H1150" s="62">
        <f t="shared" si="52"/>
        <v>58.8</v>
      </c>
      <c r="I1150" s="64">
        <f>SUMIFS(MasterSheet!K:K, MasterSheet!B:B, A1150, MasterSheet!D:D, B1150, MasterSheet!G:G, C1150)</f>
        <v>0</v>
      </c>
      <c r="J1150" s="64">
        <f t="shared" si="53"/>
        <v>0</v>
      </c>
      <c r="K1150" s="6" t="str">
        <f>VLOOKUP(C1150,MasterSheet!G:T,14,)</f>
        <v>BioLegend</v>
      </c>
      <c r="L1150" s="6" t="str">
        <f>VLOOKUP(K1150,Sheet1!A:C,3,)</f>
        <v>DOLLAR</v>
      </c>
      <c r="M1150" s="6" t="str" cm="1">
        <f t="array" ref="M1150">_xlfn.TEXTJOIN(", ", TRUE,
   _xlfn._xlws.FILTER(MasterSheet!O:O,
      (MasterSheet!B:B=A1150) *
      (MasterSheet!D:D=B1150) *
      (MasterSheet!G:G=C1150) *
      (MasterSheet!J:J&gt;0)
   )
)</f>
        <v>M BIOTECH</v>
      </c>
      <c r="N1150" s="6"/>
    </row>
    <row r="1151" spans="1:14" x14ac:dyDescent="0.25">
      <c r="A1151" s="6" t="str">
        <v>EED116969</v>
      </c>
      <c r="B1151" s="7">
        <v>45849</v>
      </c>
      <c r="C1151" s="6">
        <v>333801</v>
      </c>
      <c r="D1151" s="6">
        <f>_xlfn.XLOOKUP(C1151,MasterSheet!G:G,MasterSheet!E:E)</f>
        <v>45.5</v>
      </c>
      <c r="E1151" s="55">
        <f>SUMIFS(MasterSheet!I:I, MasterSheet!B:B, A1151, MasterSheet!D:D, B1151, MasterSheet!G:G, C1151)</f>
        <v>1</v>
      </c>
      <c r="F1151" s="55">
        <f t="shared" si="51"/>
        <v>45.5</v>
      </c>
      <c r="G1151" s="62">
        <f>SUMIFS(MasterSheet!J:J, MasterSheet!B:B, A1151, MasterSheet!D:D, B1151, MasterSheet!G:G, C1151)</f>
        <v>1</v>
      </c>
      <c r="H1151" s="62">
        <f t="shared" si="52"/>
        <v>45.5</v>
      </c>
      <c r="I1151" s="64">
        <f>SUMIFS(MasterSheet!K:K, MasterSheet!B:B, A1151, MasterSheet!D:D, B1151, MasterSheet!G:G, C1151)</f>
        <v>0</v>
      </c>
      <c r="J1151" s="64">
        <f t="shared" si="53"/>
        <v>0</v>
      </c>
      <c r="K1151" s="6" t="str">
        <f>VLOOKUP(C1151,MasterSheet!G:T,14,)</f>
        <v>BioLegend</v>
      </c>
      <c r="L1151" s="6" t="str">
        <f>VLOOKUP(K1151,Sheet1!A:C,3,)</f>
        <v>DOLLAR</v>
      </c>
      <c r="M1151" s="6" t="str" cm="1">
        <f t="array" ref="M1151">_xlfn.TEXTJOIN(", ", TRUE,
   _xlfn._xlws.FILTER(MasterSheet!O:O,
      (MasterSheet!B:B=A1151) *
      (MasterSheet!D:D=B1151) *
      (MasterSheet!G:G=C1151) *
      (MasterSheet!J:J&gt;0)
   )
)</f>
        <v>NIMHANS</v>
      </c>
      <c r="N1151" s="6"/>
    </row>
    <row r="1152" spans="1:14" x14ac:dyDescent="0.25">
      <c r="A1152" s="6" t="str">
        <v>EED116969</v>
      </c>
      <c r="B1152" s="7">
        <v>45849</v>
      </c>
      <c r="C1152" s="6">
        <v>344703</v>
      </c>
      <c r="D1152" s="6">
        <f>_xlfn.XLOOKUP(C1152,MasterSheet!G:G,MasterSheet!E:E)</f>
        <v>84.7</v>
      </c>
      <c r="E1152" s="55">
        <f>SUMIFS(MasterSheet!I:I, MasterSheet!B:B, A1152, MasterSheet!D:D, B1152, MasterSheet!G:G, C1152)</f>
        <v>1</v>
      </c>
      <c r="F1152" s="55">
        <f t="shared" si="51"/>
        <v>84.7</v>
      </c>
      <c r="G1152" s="62">
        <f>SUMIFS(MasterSheet!J:J, MasterSheet!B:B, A1152, MasterSheet!D:D, B1152, MasterSheet!G:G, C1152)</f>
        <v>1</v>
      </c>
      <c r="H1152" s="62">
        <f t="shared" si="52"/>
        <v>84.7</v>
      </c>
      <c r="I1152" s="64">
        <f>SUMIFS(MasterSheet!K:K, MasterSheet!B:B, A1152, MasterSheet!D:D, B1152, MasterSheet!G:G, C1152)</f>
        <v>0</v>
      </c>
      <c r="J1152" s="64">
        <f t="shared" si="53"/>
        <v>0</v>
      </c>
      <c r="K1152" s="6" t="str">
        <f>VLOOKUP(C1152,MasterSheet!G:T,14,)</f>
        <v>BioLegend</v>
      </c>
      <c r="L1152" s="6" t="str">
        <f>VLOOKUP(K1152,Sheet1!A:C,3,)</f>
        <v>DOLLAR</v>
      </c>
      <c r="M1152" s="6" t="str" cm="1">
        <f t="array" ref="M1152">_xlfn.TEXTJOIN(", ", TRUE,
   _xlfn._xlws.FILTER(MasterSheet!O:O,
      (MasterSheet!B:B=A1152) *
      (MasterSheet!D:D=B1152) *
      (MasterSheet!G:G=C1152) *
      (MasterSheet!J:J&gt;0)
   )
)</f>
        <v>M BIOTECH</v>
      </c>
      <c r="N1152" s="6"/>
    </row>
    <row r="1153" spans="1:14" x14ac:dyDescent="0.25">
      <c r="A1153" s="6" t="str">
        <v>EED116969</v>
      </c>
      <c r="B1153" s="7">
        <v>45849</v>
      </c>
      <c r="C1153" s="6">
        <v>349504</v>
      </c>
      <c r="D1153" s="6">
        <f>_xlfn.XLOOKUP(C1153,MasterSheet!G:G,MasterSheet!E:E)</f>
        <v>172.9</v>
      </c>
      <c r="E1153" s="55">
        <f>SUMIFS(MasterSheet!I:I, MasterSheet!B:B, A1153, MasterSheet!D:D, B1153, MasterSheet!G:G, C1153)</f>
        <v>1</v>
      </c>
      <c r="F1153" s="55">
        <f t="shared" si="51"/>
        <v>172.9</v>
      </c>
      <c r="G1153" s="62">
        <f>SUMIFS(MasterSheet!J:J, MasterSheet!B:B, A1153, MasterSheet!D:D, B1153, MasterSheet!G:G, C1153)</f>
        <v>1</v>
      </c>
      <c r="H1153" s="62">
        <f t="shared" si="52"/>
        <v>172.9</v>
      </c>
      <c r="I1153" s="64">
        <f>SUMIFS(MasterSheet!K:K, MasterSheet!B:B, A1153, MasterSheet!D:D, B1153, MasterSheet!G:G, C1153)</f>
        <v>0</v>
      </c>
      <c r="J1153" s="64">
        <f t="shared" si="53"/>
        <v>0</v>
      </c>
      <c r="K1153" s="6" t="str">
        <f>VLOOKUP(C1153,MasterSheet!G:T,14,)</f>
        <v>BioLegend</v>
      </c>
      <c r="L1153" s="6" t="str">
        <f>VLOOKUP(K1153,Sheet1!A:C,3,)</f>
        <v>DOLLAR</v>
      </c>
      <c r="M1153" s="6" t="str" cm="1">
        <f t="array" ref="M1153">_xlfn.TEXTJOIN(", ", TRUE,
   _xlfn._xlws.FILTER(MasterSheet!O:O,
      (MasterSheet!B:B=A1153) *
      (MasterSheet!D:D=B1153) *
      (MasterSheet!G:G=C1153) *
      (MasterSheet!J:J&gt;0)
   )
)</f>
        <v>KOKILA</v>
      </c>
      <c r="N1153" s="6"/>
    </row>
    <row r="1154" spans="1:14" x14ac:dyDescent="0.25">
      <c r="A1154" s="6" t="str">
        <v>EED116969</v>
      </c>
      <c r="B1154" s="7">
        <v>45849</v>
      </c>
      <c r="C1154" s="6">
        <v>422603</v>
      </c>
      <c r="D1154" s="6">
        <f>_xlfn.XLOOKUP(C1154,MasterSheet!G:G,MasterSheet!E:E)</f>
        <v>122.5</v>
      </c>
      <c r="E1154" s="55">
        <f>SUMIFS(MasterSheet!I:I, MasterSheet!B:B, A1154, MasterSheet!D:D, B1154, MasterSheet!G:G, C1154)</f>
        <v>1</v>
      </c>
      <c r="F1154" s="55">
        <f t="shared" si="51"/>
        <v>122.5</v>
      </c>
      <c r="G1154" s="62">
        <f>SUMIFS(MasterSheet!J:J, MasterSheet!B:B, A1154, MasterSheet!D:D, B1154, MasterSheet!G:G, C1154)</f>
        <v>1</v>
      </c>
      <c r="H1154" s="62">
        <f t="shared" si="52"/>
        <v>122.5</v>
      </c>
      <c r="I1154" s="64">
        <f>SUMIFS(MasterSheet!K:K, MasterSheet!B:B, A1154, MasterSheet!D:D, B1154, MasterSheet!G:G, C1154)</f>
        <v>0</v>
      </c>
      <c r="J1154" s="64">
        <f t="shared" si="53"/>
        <v>0</v>
      </c>
      <c r="K1154" s="6" t="str">
        <f>VLOOKUP(C1154,MasterSheet!G:T,14,)</f>
        <v>BioLegend</v>
      </c>
      <c r="L1154" s="6" t="str">
        <f>VLOOKUP(K1154,Sheet1!A:C,3,)</f>
        <v>DOLLAR</v>
      </c>
      <c r="M1154" s="6" t="str" cm="1">
        <f t="array" ref="M1154">_xlfn.TEXTJOIN(", ", TRUE,
   _xlfn._xlws.FILTER(MasterSheet!O:O,
      (MasterSheet!B:B=A1154) *
      (MasterSheet!D:D=B1154) *
      (MasterSheet!G:G=C1154) *
      (MasterSheet!J:J&gt;0)
   )
)</f>
        <v>RGCB</v>
      </c>
      <c r="N1154" s="6"/>
    </row>
    <row r="1155" spans="1:14" x14ac:dyDescent="0.25">
      <c r="A1155" s="6" t="str">
        <v>EED116969</v>
      </c>
      <c r="B1155" s="7">
        <v>45849</v>
      </c>
      <c r="C1155" s="6">
        <v>423103</v>
      </c>
      <c r="D1155" s="6">
        <f>_xlfn.XLOOKUP(C1155,MasterSheet!G:G,MasterSheet!E:E)</f>
        <v>62.300000000000004</v>
      </c>
      <c r="E1155" s="55">
        <f>SUMIFS(MasterSheet!I:I, MasterSheet!B:B, A1155, MasterSheet!D:D, B1155, MasterSheet!G:G, C1155)</f>
        <v>3</v>
      </c>
      <c r="F1155" s="55">
        <f t="shared" ref="F1155:F1218" si="54">D1155*E1155</f>
        <v>186.9</v>
      </c>
      <c r="G1155" s="62">
        <f>SUMIFS(MasterSheet!J:J, MasterSheet!B:B, A1155, MasterSheet!D:D, B1155, MasterSheet!G:G, C1155)</f>
        <v>3</v>
      </c>
      <c r="H1155" s="62">
        <f t="shared" ref="H1155:H1218" si="55">G1155*D1155</f>
        <v>186.9</v>
      </c>
      <c r="I1155" s="64">
        <f>SUMIFS(MasterSheet!K:K, MasterSheet!B:B, A1155, MasterSheet!D:D, B1155, MasterSheet!G:G, C1155)</f>
        <v>0</v>
      </c>
      <c r="J1155" s="64">
        <f t="shared" ref="J1155:J1218" si="56">I1155*D1155</f>
        <v>0</v>
      </c>
      <c r="K1155" s="6" t="str">
        <f>VLOOKUP(C1155,MasterSheet!G:T,14,)</f>
        <v>BioLegend</v>
      </c>
      <c r="L1155" s="6" t="str">
        <f>VLOOKUP(K1155,Sheet1!A:C,3,)</f>
        <v>DOLLAR</v>
      </c>
      <c r="M1155" s="6" t="str" cm="1">
        <f t="array" ref="M1155">_xlfn.TEXTJOIN(", ", TRUE,
   _xlfn._xlws.FILTER(MasterSheet!O:O,
      (MasterSheet!B:B=A1155) *
      (MasterSheet!D:D=B1155) *
      (MasterSheet!G:G=C1155) *
      (MasterSheet!J:J&gt;0)
   )
)</f>
        <v>NEXGENE</v>
      </c>
      <c r="N1155" s="6"/>
    </row>
    <row r="1156" spans="1:14" x14ac:dyDescent="0.25">
      <c r="A1156" s="6" t="str">
        <v>EED116969</v>
      </c>
      <c r="B1156" s="7">
        <v>45849</v>
      </c>
      <c r="C1156" s="6">
        <v>423201</v>
      </c>
      <c r="D1156" s="6">
        <f>_xlfn.XLOOKUP(C1156,MasterSheet!G:G,MasterSheet!E:E)</f>
        <v>31.5</v>
      </c>
      <c r="E1156" s="55">
        <f>SUMIFS(MasterSheet!I:I, MasterSheet!B:B, A1156, MasterSheet!D:D, B1156, MasterSheet!G:G, C1156)</f>
        <v>1</v>
      </c>
      <c r="F1156" s="55">
        <f t="shared" si="54"/>
        <v>31.5</v>
      </c>
      <c r="G1156" s="62">
        <f>SUMIFS(MasterSheet!J:J, MasterSheet!B:B, A1156, MasterSheet!D:D, B1156, MasterSheet!G:G, C1156)</f>
        <v>1</v>
      </c>
      <c r="H1156" s="62">
        <f t="shared" si="55"/>
        <v>31.5</v>
      </c>
      <c r="I1156" s="64">
        <f>SUMIFS(MasterSheet!K:K, MasterSheet!B:B, A1156, MasterSheet!D:D, B1156, MasterSheet!G:G, C1156)</f>
        <v>0</v>
      </c>
      <c r="J1156" s="64">
        <f t="shared" si="56"/>
        <v>0</v>
      </c>
      <c r="K1156" s="6" t="str">
        <f>VLOOKUP(C1156,MasterSheet!G:T,14,)</f>
        <v>BioLegend</v>
      </c>
      <c r="L1156" s="6" t="str">
        <f>VLOOKUP(K1156,Sheet1!A:C,3,)</f>
        <v>DOLLAR</v>
      </c>
      <c r="M1156" s="6" t="str" cm="1">
        <f t="array" ref="M1156">_xlfn.TEXTJOIN(", ", TRUE,
   _xlfn._xlws.FILTER(MasterSheet!O:O,
      (MasterSheet!B:B=A1156) *
      (MasterSheet!D:D=B1156) *
      (MasterSheet!G:G=C1156) *
      (MasterSheet!J:J&gt;0)
   )
)</f>
        <v>IGIB</v>
      </c>
      <c r="N1156" s="6"/>
    </row>
    <row r="1157" spans="1:14" x14ac:dyDescent="0.25">
      <c r="A1157" s="6" t="str">
        <v>EED116969</v>
      </c>
      <c r="B1157" s="7">
        <v>45849</v>
      </c>
      <c r="C1157" s="6">
        <v>423301</v>
      </c>
      <c r="D1157" s="6">
        <f>_xlfn.XLOOKUP(C1157,MasterSheet!G:G,MasterSheet!E:E)</f>
        <v>62.3</v>
      </c>
      <c r="E1157" s="55">
        <f>SUMIFS(MasterSheet!I:I, MasterSheet!B:B, A1157, MasterSheet!D:D, B1157, MasterSheet!G:G, C1157)</f>
        <v>1</v>
      </c>
      <c r="F1157" s="55">
        <f t="shared" si="54"/>
        <v>62.3</v>
      </c>
      <c r="G1157" s="62">
        <f>SUMIFS(MasterSheet!J:J, MasterSheet!B:B, A1157, MasterSheet!D:D, B1157, MasterSheet!G:G, C1157)</f>
        <v>1</v>
      </c>
      <c r="H1157" s="62">
        <f t="shared" si="55"/>
        <v>62.3</v>
      </c>
      <c r="I1157" s="64">
        <f>SUMIFS(MasterSheet!K:K, MasterSheet!B:B, A1157, MasterSheet!D:D, B1157, MasterSheet!G:G, C1157)</f>
        <v>0</v>
      </c>
      <c r="J1157" s="64">
        <f t="shared" si="56"/>
        <v>0</v>
      </c>
      <c r="K1157" s="6" t="str">
        <f>VLOOKUP(C1157,MasterSheet!G:T,14,)</f>
        <v>BioLegend</v>
      </c>
      <c r="L1157" s="6" t="str">
        <f>VLOOKUP(K1157,Sheet1!A:C,3,)</f>
        <v>DOLLAR</v>
      </c>
      <c r="M1157" s="6" t="str" cm="1">
        <f t="array" ref="M1157">_xlfn.TEXTJOIN(", ", TRUE,
   _xlfn._xlws.FILTER(MasterSheet!O:O,
      (MasterSheet!B:B=A1157) *
      (MasterSheet!D:D=B1157) *
      (MasterSheet!G:G=C1157) *
      (MasterSheet!J:J&gt;0)
   )
)</f>
        <v>THSTI</v>
      </c>
      <c r="N1157" s="6"/>
    </row>
    <row r="1158" spans="1:14" x14ac:dyDescent="0.25">
      <c r="A1158" s="6" t="str">
        <v>EED116969</v>
      </c>
      <c r="B1158" s="7">
        <v>45849</v>
      </c>
      <c r="C1158" s="6">
        <v>424401</v>
      </c>
      <c r="D1158" s="6">
        <f>_xlfn.XLOOKUP(C1158,MasterSheet!G:G,MasterSheet!E:E)</f>
        <v>107.25</v>
      </c>
      <c r="E1158" s="55">
        <f>SUMIFS(MasterSheet!I:I, MasterSheet!B:B, A1158, MasterSheet!D:D, B1158, MasterSheet!G:G, C1158)</f>
        <v>1</v>
      </c>
      <c r="F1158" s="55">
        <f t="shared" si="54"/>
        <v>107.25</v>
      </c>
      <c r="G1158" s="62">
        <f>SUMIFS(MasterSheet!J:J, MasterSheet!B:B, A1158, MasterSheet!D:D, B1158, MasterSheet!G:G, C1158)</f>
        <v>1</v>
      </c>
      <c r="H1158" s="62">
        <f t="shared" si="55"/>
        <v>107.25</v>
      </c>
      <c r="I1158" s="64">
        <f>SUMIFS(MasterSheet!K:K, MasterSheet!B:B, A1158, MasterSheet!D:D, B1158, MasterSheet!G:G, C1158)</f>
        <v>0</v>
      </c>
      <c r="J1158" s="64">
        <f t="shared" si="56"/>
        <v>0</v>
      </c>
      <c r="K1158" s="6" t="str">
        <f>VLOOKUP(C1158,MasterSheet!G:T,14,)</f>
        <v>BioLegend</v>
      </c>
      <c r="L1158" s="6" t="str">
        <f>VLOOKUP(K1158,Sheet1!A:C,3,)</f>
        <v>DOLLAR</v>
      </c>
      <c r="M1158" s="6" t="str" cm="1">
        <f t="array" ref="M1158">_xlfn.TEXTJOIN(", ", TRUE,
   _xlfn._xlws.FILTER(MasterSheet!O:O,
      (MasterSheet!B:B=A1158) *
      (MasterSheet!D:D=B1158) *
      (MasterSheet!G:G=C1158) *
      (MasterSheet!J:J&gt;0)
   )
)</f>
        <v>SNU</v>
      </c>
      <c r="N1158" s="6"/>
    </row>
    <row r="1159" spans="1:14" x14ac:dyDescent="0.25">
      <c r="A1159" s="6" t="str">
        <v>EED116969</v>
      </c>
      <c r="B1159" s="7">
        <v>45849</v>
      </c>
      <c r="C1159" s="6">
        <v>426102</v>
      </c>
      <c r="D1159" s="6">
        <f>_xlfn.XLOOKUP(C1159,MasterSheet!G:G,MasterSheet!E:E)</f>
        <v>98.7</v>
      </c>
      <c r="E1159" s="55">
        <f>SUMIFS(MasterSheet!I:I, MasterSheet!B:B, A1159, MasterSheet!D:D, B1159, MasterSheet!G:G, C1159)</f>
        <v>2</v>
      </c>
      <c r="F1159" s="55">
        <f t="shared" si="54"/>
        <v>197.4</v>
      </c>
      <c r="G1159" s="62">
        <f>SUMIFS(MasterSheet!J:J, MasterSheet!B:B, A1159, MasterSheet!D:D, B1159, MasterSheet!G:G, C1159)</f>
        <v>2</v>
      </c>
      <c r="H1159" s="62">
        <f t="shared" si="55"/>
        <v>197.4</v>
      </c>
      <c r="I1159" s="64">
        <f>SUMIFS(MasterSheet!K:K, MasterSheet!B:B, A1159, MasterSheet!D:D, B1159, MasterSheet!G:G, C1159)</f>
        <v>0</v>
      </c>
      <c r="J1159" s="64">
        <f t="shared" si="56"/>
        <v>0</v>
      </c>
      <c r="K1159" s="6" t="str">
        <f>VLOOKUP(C1159,MasterSheet!G:T,14,)</f>
        <v>BioLegend</v>
      </c>
      <c r="L1159" s="6" t="str">
        <f>VLOOKUP(K1159,Sheet1!A:C,3,)</f>
        <v>DOLLAR</v>
      </c>
      <c r="M1159" s="6" t="str" cm="1">
        <f t="array" ref="M1159">_xlfn.TEXTJOIN(", ", TRUE,
   _xlfn._xlws.FILTER(MasterSheet!O:O,
      (MasterSheet!B:B=A1159) *
      (MasterSheet!D:D=B1159) *
      (MasterSheet!G:G=C1159) *
      (MasterSheet!J:J&gt;0)
   )
)</f>
        <v>MICRO DELHI</v>
      </c>
      <c r="N1159" s="6"/>
    </row>
    <row r="1160" spans="1:14" x14ac:dyDescent="0.25">
      <c r="A1160" s="6" t="str">
        <v>EED116969</v>
      </c>
      <c r="B1160" s="7">
        <v>45849</v>
      </c>
      <c r="C1160" s="6">
        <v>426105</v>
      </c>
      <c r="D1160" s="6">
        <f>_xlfn.XLOOKUP(C1160,MasterSheet!G:G,MasterSheet!E:E)</f>
        <v>75</v>
      </c>
      <c r="E1160" s="55">
        <f>SUMIFS(MasterSheet!I:I, MasterSheet!B:B, A1160, MasterSheet!D:D, B1160, MasterSheet!G:G, C1160)</f>
        <v>2</v>
      </c>
      <c r="F1160" s="55">
        <f t="shared" si="54"/>
        <v>150</v>
      </c>
      <c r="G1160" s="62">
        <f>SUMIFS(MasterSheet!J:J, MasterSheet!B:B, A1160, MasterSheet!D:D, B1160, MasterSheet!G:G, C1160)</f>
        <v>2</v>
      </c>
      <c r="H1160" s="62">
        <f t="shared" si="55"/>
        <v>150</v>
      </c>
      <c r="I1160" s="64">
        <f>SUMIFS(MasterSheet!K:K, MasterSheet!B:B, A1160, MasterSheet!D:D, B1160, MasterSheet!G:G, C1160)</f>
        <v>0</v>
      </c>
      <c r="J1160" s="64">
        <f t="shared" si="56"/>
        <v>0</v>
      </c>
      <c r="K1160" s="6" t="str">
        <f>VLOOKUP(C1160,MasterSheet!G:T,14,)</f>
        <v>BioLegend</v>
      </c>
      <c r="L1160" s="6" t="str">
        <f>VLOOKUP(K1160,Sheet1!A:C,3,)</f>
        <v>DOLLAR</v>
      </c>
      <c r="M1160" s="6" t="str" cm="1">
        <f t="array" ref="M1160">_xlfn.TEXTJOIN(", ", TRUE,
   _xlfn._xlws.FILTER(MasterSheet!O:O,
      (MasterSheet!B:B=A1160) *
      (MasterSheet!D:D=B1160) *
      (MasterSheet!G:G=C1160) *
      (MasterSheet!J:J&gt;0)
   )
)</f>
        <v>MICRO DELHI</v>
      </c>
      <c r="N1160" s="6"/>
    </row>
    <row r="1161" spans="1:14" x14ac:dyDescent="0.25">
      <c r="A1161" s="6" t="str">
        <v>EED116969</v>
      </c>
      <c r="B1161" s="7">
        <v>45849</v>
      </c>
      <c r="C1161" s="6">
        <v>430804</v>
      </c>
      <c r="D1161" s="6">
        <f>_xlfn.XLOOKUP(C1161,MasterSheet!G:G,MasterSheet!E:E)</f>
        <v>213.5</v>
      </c>
      <c r="E1161" s="55">
        <f>SUMIFS(MasterSheet!I:I, MasterSheet!B:B, A1161, MasterSheet!D:D, B1161, MasterSheet!G:G, C1161)</f>
        <v>1</v>
      </c>
      <c r="F1161" s="55">
        <f t="shared" si="54"/>
        <v>213.5</v>
      </c>
      <c r="G1161" s="62">
        <f>SUMIFS(MasterSheet!J:J, MasterSheet!B:B, A1161, MasterSheet!D:D, B1161, MasterSheet!G:G, C1161)</f>
        <v>1</v>
      </c>
      <c r="H1161" s="62">
        <f t="shared" si="55"/>
        <v>213.5</v>
      </c>
      <c r="I1161" s="64">
        <f>SUMIFS(MasterSheet!K:K, MasterSheet!B:B, A1161, MasterSheet!D:D, B1161, MasterSheet!G:G, C1161)</f>
        <v>0</v>
      </c>
      <c r="J1161" s="64">
        <f t="shared" si="56"/>
        <v>0</v>
      </c>
      <c r="K1161" s="6" t="str">
        <f>VLOOKUP(C1161,MasterSheet!G:T,14,)</f>
        <v>BioLegend</v>
      </c>
      <c r="L1161" s="6" t="str">
        <f>VLOOKUP(K1161,Sheet1!A:C,3,)</f>
        <v>DOLLAR</v>
      </c>
      <c r="M1161" s="6" t="str" cm="1">
        <f t="array" ref="M1161">_xlfn.TEXTJOIN(", ", TRUE,
   _xlfn._xlws.FILTER(MasterSheet!O:O,
      (MasterSheet!B:B=A1161) *
      (MasterSheet!D:D=B1161) *
      (MasterSheet!G:G=C1161) *
      (MasterSheet!J:J&gt;0)
   )
)</f>
        <v>THSTI</v>
      </c>
      <c r="N1161" s="6"/>
    </row>
    <row r="1162" spans="1:14" x14ac:dyDescent="0.25">
      <c r="A1162" s="6" t="str">
        <v>EED116969</v>
      </c>
      <c r="B1162" s="7">
        <v>45849</v>
      </c>
      <c r="C1162" s="6">
        <v>430904</v>
      </c>
      <c r="D1162" s="6">
        <f>_xlfn.XLOOKUP(C1162,MasterSheet!G:G,MasterSheet!E:E)</f>
        <v>213.5</v>
      </c>
      <c r="E1162" s="55">
        <f>SUMIFS(MasterSheet!I:I, MasterSheet!B:B, A1162, MasterSheet!D:D, B1162, MasterSheet!G:G, C1162)</f>
        <v>1</v>
      </c>
      <c r="F1162" s="55">
        <f t="shared" si="54"/>
        <v>213.5</v>
      </c>
      <c r="G1162" s="62">
        <f>SUMIFS(MasterSheet!J:J, MasterSheet!B:B, A1162, MasterSheet!D:D, B1162, MasterSheet!G:G, C1162)</f>
        <v>1</v>
      </c>
      <c r="H1162" s="62">
        <f t="shared" si="55"/>
        <v>213.5</v>
      </c>
      <c r="I1162" s="64">
        <f>SUMIFS(MasterSheet!K:K, MasterSheet!B:B, A1162, MasterSheet!D:D, B1162, MasterSheet!G:G, C1162)</f>
        <v>0</v>
      </c>
      <c r="J1162" s="64">
        <f t="shared" si="56"/>
        <v>0</v>
      </c>
      <c r="K1162" s="6" t="str">
        <f>VLOOKUP(C1162,MasterSheet!G:T,14,)</f>
        <v>BioLegend</v>
      </c>
      <c r="L1162" s="6" t="str">
        <f>VLOOKUP(K1162,Sheet1!A:C,3,)</f>
        <v>DOLLAR</v>
      </c>
      <c r="M1162" s="6" t="str" cm="1">
        <f t="array" ref="M1162">_xlfn.TEXTJOIN(", ", TRUE,
   _xlfn._xlws.FILTER(MasterSheet!O:O,
      (MasterSheet!B:B=A1162) *
      (MasterSheet!D:D=B1162) *
      (MasterSheet!G:G=C1162) *
      (MasterSheet!J:J&gt;0)
   )
)</f>
        <v>THSTI</v>
      </c>
      <c r="N1162" s="6"/>
    </row>
    <row r="1163" spans="1:14" x14ac:dyDescent="0.25">
      <c r="A1163" s="6" t="str">
        <v>EED116969</v>
      </c>
      <c r="B1163" s="7">
        <v>45849</v>
      </c>
      <c r="C1163" s="6">
        <v>431104</v>
      </c>
      <c r="D1163" s="6">
        <f>_xlfn.XLOOKUP(C1163,MasterSheet!G:G,MasterSheet!E:E)</f>
        <v>183</v>
      </c>
      <c r="E1163" s="55">
        <f>SUMIFS(MasterSheet!I:I, MasterSheet!B:B, A1163, MasterSheet!D:D, B1163, MasterSheet!G:G, C1163)</f>
        <v>1</v>
      </c>
      <c r="F1163" s="55">
        <f t="shared" si="54"/>
        <v>183</v>
      </c>
      <c r="G1163" s="62">
        <f>SUMIFS(MasterSheet!J:J, MasterSheet!B:B, A1163, MasterSheet!D:D, B1163, MasterSheet!G:G, C1163)</f>
        <v>1</v>
      </c>
      <c r="H1163" s="62">
        <f t="shared" si="55"/>
        <v>183</v>
      </c>
      <c r="I1163" s="64">
        <f>SUMIFS(MasterSheet!K:K, MasterSheet!B:B, A1163, MasterSheet!D:D, B1163, MasterSheet!G:G, C1163)</f>
        <v>0</v>
      </c>
      <c r="J1163" s="64">
        <f t="shared" si="56"/>
        <v>0</v>
      </c>
      <c r="K1163" s="6" t="str">
        <f>VLOOKUP(C1163,MasterSheet!G:T,14,)</f>
        <v>BioLegend</v>
      </c>
      <c r="L1163" s="6" t="str">
        <f>VLOOKUP(K1163,Sheet1!A:C,3,)</f>
        <v>DOLLAR</v>
      </c>
      <c r="M1163" s="6" t="str" cm="1">
        <f t="array" ref="M1163">_xlfn.TEXTJOIN(", ", TRUE,
   _xlfn._xlws.FILTER(MasterSheet!O:O,
      (MasterSheet!B:B=A1163) *
      (MasterSheet!D:D=B1163) *
      (MasterSheet!G:G=C1163) *
      (MasterSheet!J:J&gt;0)
   )
)</f>
        <v>THSTI</v>
      </c>
      <c r="N1163" s="6"/>
    </row>
    <row r="1164" spans="1:14" x14ac:dyDescent="0.25">
      <c r="A1164" s="6" t="str">
        <v>EED116969</v>
      </c>
      <c r="B1164" s="7">
        <v>45849</v>
      </c>
      <c r="C1164" s="6">
        <v>431414</v>
      </c>
      <c r="D1164" s="6">
        <f>_xlfn.XLOOKUP(C1164,MasterSheet!G:G,MasterSheet!E:E)</f>
        <v>213.5</v>
      </c>
      <c r="E1164" s="55">
        <f>SUMIFS(MasterSheet!I:I, MasterSheet!B:B, A1164, MasterSheet!D:D, B1164, MasterSheet!G:G, C1164)</f>
        <v>1</v>
      </c>
      <c r="F1164" s="55">
        <f t="shared" si="54"/>
        <v>213.5</v>
      </c>
      <c r="G1164" s="62">
        <f>SUMIFS(MasterSheet!J:J, MasterSheet!B:B, A1164, MasterSheet!D:D, B1164, MasterSheet!G:G, C1164)</f>
        <v>1</v>
      </c>
      <c r="H1164" s="62">
        <f t="shared" si="55"/>
        <v>213.5</v>
      </c>
      <c r="I1164" s="64">
        <f>SUMIFS(MasterSheet!K:K, MasterSheet!B:B, A1164, MasterSheet!D:D, B1164, MasterSheet!G:G, C1164)</f>
        <v>0</v>
      </c>
      <c r="J1164" s="64">
        <f t="shared" si="56"/>
        <v>0</v>
      </c>
      <c r="K1164" s="6" t="str">
        <f>VLOOKUP(C1164,MasterSheet!G:T,14,)</f>
        <v>BioLegend</v>
      </c>
      <c r="L1164" s="6" t="str">
        <f>VLOOKUP(K1164,Sheet1!A:C,3,)</f>
        <v>DOLLAR</v>
      </c>
      <c r="M1164" s="6" t="str" cm="1">
        <f t="array" ref="M1164">_xlfn.TEXTJOIN(", ", TRUE,
   _xlfn._xlws.FILTER(MasterSheet!O:O,
      (MasterSheet!B:B=A1164) *
      (MasterSheet!D:D=B1164) *
      (MasterSheet!G:G=C1164) *
      (MasterSheet!J:J&gt;0)
   )
)</f>
        <v>THSTI</v>
      </c>
      <c r="N1164" s="6"/>
    </row>
    <row r="1165" spans="1:14" x14ac:dyDescent="0.25">
      <c r="A1165" s="6" t="str">
        <v>EED116969</v>
      </c>
      <c r="B1165" s="7">
        <v>45849</v>
      </c>
      <c r="C1165" s="6">
        <v>432504</v>
      </c>
      <c r="D1165" s="6">
        <f>_xlfn.XLOOKUP(C1165,MasterSheet!G:G,MasterSheet!E:E)</f>
        <v>213.5</v>
      </c>
      <c r="E1165" s="55">
        <f>SUMIFS(MasterSheet!I:I, MasterSheet!B:B, A1165, MasterSheet!D:D, B1165, MasterSheet!G:G, C1165)</f>
        <v>1</v>
      </c>
      <c r="F1165" s="55">
        <f t="shared" si="54"/>
        <v>213.5</v>
      </c>
      <c r="G1165" s="62">
        <f>SUMIFS(MasterSheet!J:J, MasterSheet!B:B, A1165, MasterSheet!D:D, B1165, MasterSheet!G:G, C1165)</f>
        <v>1</v>
      </c>
      <c r="H1165" s="62">
        <f t="shared" si="55"/>
        <v>213.5</v>
      </c>
      <c r="I1165" s="64">
        <f>SUMIFS(MasterSheet!K:K, MasterSheet!B:B, A1165, MasterSheet!D:D, B1165, MasterSheet!G:G, C1165)</f>
        <v>0</v>
      </c>
      <c r="J1165" s="64">
        <f t="shared" si="56"/>
        <v>0</v>
      </c>
      <c r="K1165" s="6" t="str">
        <f>VLOOKUP(C1165,MasterSheet!G:T,14,)</f>
        <v>BioLegend</v>
      </c>
      <c r="L1165" s="6" t="str">
        <f>VLOOKUP(K1165,Sheet1!A:C,3,)</f>
        <v>DOLLAR</v>
      </c>
      <c r="M1165" s="6" t="str" cm="1">
        <f t="array" ref="M1165">_xlfn.TEXTJOIN(", ", TRUE,
   _xlfn._xlws.FILTER(MasterSheet!O:O,
      (MasterSheet!B:B=A1165) *
      (MasterSheet!D:D=B1165) *
      (MasterSheet!G:G=C1165) *
      (MasterSheet!J:J&gt;0)
   )
)</f>
        <v>THSTI</v>
      </c>
      <c r="N1165" s="6"/>
    </row>
    <row r="1166" spans="1:14" x14ac:dyDescent="0.25">
      <c r="A1166" s="6" t="str">
        <v>EED116969</v>
      </c>
      <c r="B1166" s="7">
        <v>45849</v>
      </c>
      <c r="C1166" s="6">
        <v>480012</v>
      </c>
      <c r="D1166" s="6">
        <f>_xlfn.XLOOKUP(C1166,MasterSheet!G:G,MasterSheet!E:E)</f>
        <v>445.5</v>
      </c>
      <c r="E1166" s="55">
        <f>SUMIFS(MasterSheet!I:I, MasterSheet!B:B, A1166, MasterSheet!D:D, B1166, MasterSheet!G:G, C1166)</f>
        <v>1</v>
      </c>
      <c r="F1166" s="55">
        <f t="shared" si="54"/>
        <v>445.5</v>
      </c>
      <c r="G1166" s="62">
        <f>SUMIFS(MasterSheet!J:J, MasterSheet!B:B, A1166, MasterSheet!D:D, B1166, MasterSheet!G:G, C1166)</f>
        <v>1</v>
      </c>
      <c r="H1166" s="62">
        <f t="shared" si="55"/>
        <v>445.5</v>
      </c>
      <c r="I1166" s="64">
        <f>SUMIFS(MasterSheet!K:K, MasterSheet!B:B, A1166, MasterSheet!D:D, B1166, MasterSheet!G:G, C1166)</f>
        <v>0</v>
      </c>
      <c r="J1166" s="64">
        <f t="shared" si="56"/>
        <v>0</v>
      </c>
      <c r="K1166" s="6" t="str">
        <f>VLOOKUP(C1166,MasterSheet!G:T,14,)</f>
        <v>BioLegend</v>
      </c>
      <c r="L1166" s="6" t="str">
        <f>VLOOKUP(K1166,Sheet1!A:C,3,)</f>
        <v>DOLLAR</v>
      </c>
      <c r="M1166" s="6" t="str" cm="1">
        <f t="array" ref="M1166">_xlfn.TEXTJOIN(", ", TRUE,
   _xlfn._xlws.FILTER(MasterSheet!O:O,
      (MasterSheet!B:B=A1166) *
      (MasterSheet!D:D=B1166) *
      (MasterSheet!G:G=C1166) *
      (MasterSheet!J:J&gt;0)
   )
)</f>
        <v>RGCB</v>
      </c>
      <c r="N1166" s="6"/>
    </row>
    <row r="1167" spans="1:14" x14ac:dyDescent="0.25">
      <c r="A1167" s="6" t="str">
        <v>EED116969</v>
      </c>
      <c r="B1167" s="7">
        <v>45849</v>
      </c>
      <c r="C1167" s="6">
        <v>501106</v>
      </c>
      <c r="D1167" s="6">
        <f>_xlfn.XLOOKUP(C1167,MasterSheet!G:G,MasterSheet!E:E)</f>
        <v>72.8</v>
      </c>
      <c r="E1167" s="55">
        <f>SUMIFS(MasterSheet!I:I, MasterSheet!B:B, A1167, MasterSheet!D:D, B1167, MasterSheet!G:G, C1167)</f>
        <v>1</v>
      </c>
      <c r="F1167" s="55">
        <f t="shared" si="54"/>
        <v>72.8</v>
      </c>
      <c r="G1167" s="62">
        <f>SUMIFS(MasterSheet!J:J, MasterSheet!B:B, A1167, MasterSheet!D:D, B1167, MasterSheet!G:G, C1167)</f>
        <v>1</v>
      </c>
      <c r="H1167" s="62">
        <f t="shared" si="55"/>
        <v>72.8</v>
      </c>
      <c r="I1167" s="64">
        <f>SUMIFS(MasterSheet!K:K, MasterSheet!B:B, A1167, MasterSheet!D:D, B1167, MasterSheet!G:G, C1167)</f>
        <v>0</v>
      </c>
      <c r="J1167" s="64">
        <f t="shared" si="56"/>
        <v>0</v>
      </c>
      <c r="K1167" s="6" t="str">
        <f>VLOOKUP(C1167,MasterSheet!G:T,14,)</f>
        <v>BioLegend</v>
      </c>
      <c r="L1167" s="6" t="str">
        <f>VLOOKUP(K1167,Sheet1!A:C,3,)</f>
        <v>DOLLAR</v>
      </c>
      <c r="M1167" s="6" t="str" cm="1">
        <f t="array" ref="M1167">_xlfn.TEXTJOIN(", ", TRUE,
   _xlfn._xlws.FILTER(MasterSheet!O:O,
      (MasterSheet!B:B=A1167) *
      (MasterSheet!D:D=B1167) *
      (MasterSheet!G:G=C1167) *
      (MasterSheet!J:J&gt;0)
   )
)</f>
        <v>M BIOTECH</v>
      </c>
      <c r="N1167" s="6"/>
    </row>
    <row r="1168" spans="1:14" x14ac:dyDescent="0.25">
      <c r="A1168" s="6" t="str">
        <v>EED116969</v>
      </c>
      <c r="B1168" s="7">
        <v>45849</v>
      </c>
      <c r="C1168" s="6">
        <v>502521</v>
      </c>
      <c r="D1168" s="6">
        <f>_xlfn.XLOOKUP(C1168,MasterSheet!G:G,MasterSheet!E:E)</f>
        <v>86.8</v>
      </c>
      <c r="E1168" s="55">
        <f>SUMIFS(MasterSheet!I:I, MasterSheet!B:B, A1168, MasterSheet!D:D, B1168, MasterSheet!G:G, C1168)</f>
        <v>1</v>
      </c>
      <c r="F1168" s="55">
        <f t="shared" si="54"/>
        <v>86.8</v>
      </c>
      <c r="G1168" s="62">
        <f>SUMIFS(MasterSheet!J:J, MasterSheet!B:B, A1168, MasterSheet!D:D, B1168, MasterSheet!G:G, C1168)</f>
        <v>1</v>
      </c>
      <c r="H1168" s="62">
        <f t="shared" si="55"/>
        <v>86.8</v>
      </c>
      <c r="I1168" s="64">
        <f>SUMIFS(MasterSheet!K:K, MasterSheet!B:B, A1168, MasterSheet!D:D, B1168, MasterSheet!G:G, C1168)</f>
        <v>0</v>
      </c>
      <c r="J1168" s="64">
        <f t="shared" si="56"/>
        <v>0</v>
      </c>
      <c r="K1168" s="6" t="str">
        <f>VLOOKUP(C1168,MasterSheet!G:T,14,)</f>
        <v>BioLegend</v>
      </c>
      <c r="L1168" s="6" t="str">
        <f>VLOOKUP(K1168,Sheet1!A:C,3,)</f>
        <v>DOLLAR</v>
      </c>
      <c r="M1168" s="6" t="str" cm="1">
        <f t="array" ref="M1168">_xlfn.TEXTJOIN(", ", TRUE,
   _xlfn._xlws.FILTER(MasterSheet!O:O,
      (MasterSheet!B:B=A1168) *
      (MasterSheet!D:D=B1168) *
      (MasterSheet!G:G=C1168) *
      (MasterSheet!J:J&gt;0)
   )
)</f>
        <v>M BIOTECH</v>
      </c>
      <c r="N1168" s="6"/>
    </row>
    <row r="1169" spans="1:14" x14ac:dyDescent="0.25">
      <c r="A1169" s="6" t="str">
        <v>EED116969</v>
      </c>
      <c r="B1169" s="7">
        <v>45849</v>
      </c>
      <c r="C1169" s="6">
        <v>505829</v>
      </c>
      <c r="D1169" s="6">
        <f>_xlfn.XLOOKUP(C1169,MasterSheet!G:G,MasterSheet!E:E)</f>
        <v>148.5</v>
      </c>
      <c r="E1169" s="55">
        <f>SUMIFS(MasterSheet!I:I, MasterSheet!B:B, A1169, MasterSheet!D:D, B1169, MasterSheet!G:G, C1169)</f>
        <v>1</v>
      </c>
      <c r="F1169" s="55">
        <f t="shared" si="54"/>
        <v>148.5</v>
      </c>
      <c r="G1169" s="62">
        <f>SUMIFS(MasterSheet!J:J, MasterSheet!B:B, A1169, MasterSheet!D:D, B1169, MasterSheet!G:G, C1169)</f>
        <v>1</v>
      </c>
      <c r="H1169" s="62">
        <f t="shared" si="55"/>
        <v>148.5</v>
      </c>
      <c r="I1169" s="64">
        <f>SUMIFS(MasterSheet!K:K, MasterSheet!B:B, A1169, MasterSheet!D:D, B1169, MasterSheet!G:G, C1169)</f>
        <v>0</v>
      </c>
      <c r="J1169" s="64">
        <f t="shared" si="56"/>
        <v>0</v>
      </c>
      <c r="K1169" s="6" t="str">
        <f>VLOOKUP(C1169,MasterSheet!G:T,14,)</f>
        <v>BioLegend</v>
      </c>
      <c r="L1169" s="6" t="str">
        <f>VLOOKUP(K1169,Sheet1!A:C,3,)</f>
        <v>DOLLAR</v>
      </c>
      <c r="M1169" s="6" t="str" cm="1">
        <f t="array" ref="M1169">_xlfn.TEXTJOIN(", ", TRUE,
   _xlfn._xlws.FILTER(MasterSheet!O:O,
      (MasterSheet!B:B=A1169) *
      (MasterSheet!D:D=B1169) *
      (MasterSheet!G:G=C1169) *
      (MasterSheet!J:J&gt;0)
   )
)</f>
        <v>RG SONS</v>
      </c>
      <c r="N1169" s="6"/>
    </row>
    <row r="1170" spans="1:14" x14ac:dyDescent="0.25">
      <c r="A1170" s="6" t="str">
        <v>EED116969</v>
      </c>
      <c r="B1170" s="7">
        <v>45849</v>
      </c>
      <c r="C1170" s="6">
        <v>506307</v>
      </c>
      <c r="D1170" s="6">
        <f>_xlfn.XLOOKUP(C1170,MasterSheet!G:G,MasterSheet!E:E)</f>
        <v>71.400000000000006</v>
      </c>
      <c r="E1170" s="55">
        <f>SUMIFS(MasterSheet!I:I, MasterSheet!B:B, A1170, MasterSheet!D:D, B1170, MasterSheet!G:G, C1170)</f>
        <v>1</v>
      </c>
      <c r="F1170" s="55">
        <f t="shared" si="54"/>
        <v>71.400000000000006</v>
      </c>
      <c r="G1170" s="62">
        <f>SUMIFS(MasterSheet!J:J, MasterSheet!B:B, A1170, MasterSheet!D:D, B1170, MasterSheet!G:G, C1170)</f>
        <v>1</v>
      </c>
      <c r="H1170" s="62">
        <f t="shared" si="55"/>
        <v>71.400000000000006</v>
      </c>
      <c r="I1170" s="64">
        <f>SUMIFS(MasterSheet!K:K, MasterSheet!B:B, A1170, MasterSheet!D:D, B1170, MasterSheet!G:G, C1170)</f>
        <v>0</v>
      </c>
      <c r="J1170" s="64">
        <f t="shared" si="56"/>
        <v>0</v>
      </c>
      <c r="K1170" s="6" t="str">
        <f>VLOOKUP(C1170,MasterSheet!G:T,14,)</f>
        <v>BioLegend</v>
      </c>
      <c r="L1170" s="6" t="str">
        <f>VLOOKUP(K1170,Sheet1!A:C,3,)</f>
        <v>DOLLAR</v>
      </c>
      <c r="M1170" s="6" t="str" cm="1">
        <f t="array" ref="M1170">_xlfn.TEXTJOIN(", ", TRUE,
   _xlfn._xlws.FILTER(MasterSheet!O:O,
      (MasterSheet!B:B=A1170) *
      (MasterSheet!D:D=B1170) *
      (MasterSheet!G:G=C1170) *
      (MasterSheet!J:J&gt;0)
   )
)</f>
        <v>RG SONS</v>
      </c>
      <c r="N1170" s="6"/>
    </row>
    <row r="1171" spans="1:14" x14ac:dyDescent="0.25">
      <c r="A1171" s="6" t="str">
        <v>EED116969</v>
      </c>
      <c r="B1171" s="7">
        <v>45849</v>
      </c>
      <c r="C1171" s="6">
        <v>574804</v>
      </c>
      <c r="D1171" s="6">
        <f>_xlfn.XLOOKUP(C1171,MasterSheet!G:G,MasterSheet!E:E)</f>
        <v>144.19999999999999</v>
      </c>
      <c r="E1171" s="55">
        <f>SUMIFS(MasterSheet!I:I, MasterSheet!B:B, A1171, MasterSheet!D:D, B1171, MasterSheet!G:G, C1171)</f>
        <v>1</v>
      </c>
      <c r="F1171" s="55">
        <f t="shared" si="54"/>
        <v>144.19999999999999</v>
      </c>
      <c r="G1171" s="62">
        <f>SUMIFS(MasterSheet!J:J, MasterSheet!B:B, A1171, MasterSheet!D:D, B1171, MasterSheet!G:G, C1171)</f>
        <v>1</v>
      </c>
      <c r="H1171" s="62">
        <f t="shared" si="55"/>
        <v>144.19999999999999</v>
      </c>
      <c r="I1171" s="64">
        <f>SUMIFS(MasterSheet!K:K, MasterSheet!B:B, A1171, MasterSheet!D:D, B1171, MasterSheet!G:G, C1171)</f>
        <v>0</v>
      </c>
      <c r="J1171" s="64">
        <f t="shared" si="56"/>
        <v>0</v>
      </c>
      <c r="K1171" s="6" t="str">
        <f>VLOOKUP(C1171,MasterSheet!G:T,14,)</f>
        <v>BioLegend</v>
      </c>
      <c r="L1171" s="6" t="str">
        <f>VLOOKUP(K1171,Sheet1!A:C,3,)</f>
        <v>DOLLAR</v>
      </c>
      <c r="M1171" s="6" t="str" cm="1">
        <f t="array" ref="M1171">_xlfn.TEXTJOIN(", ", TRUE,
   _xlfn._xlws.FILTER(MasterSheet!O:O,
      (MasterSheet!B:B=A1171) *
      (MasterSheet!D:D=B1171) *
      (MasterSheet!G:G=C1171) *
      (MasterSheet!J:J&gt;0)
   )
)</f>
        <v>M BIOTECH</v>
      </c>
      <c r="N1171" s="6"/>
    </row>
    <row r="1172" spans="1:14" x14ac:dyDescent="0.25">
      <c r="A1172" s="6" t="str">
        <v>EED116969</v>
      </c>
      <c r="B1172" s="7">
        <v>45849</v>
      </c>
      <c r="C1172" s="6">
        <v>576404</v>
      </c>
      <c r="D1172" s="6">
        <f>_xlfn.XLOOKUP(C1172,MasterSheet!G:G,MasterSheet!E:E)</f>
        <v>107.1</v>
      </c>
      <c r="E1172" s="55">
        <f>SUMIFS(MasterSheet!I:I, MasterSheet!B:B, A1172, MasterSheet!D:D, B1172, MasterSheet!G:G, C1172)</f>
        <v>1</v>
      </c>
      <c r="F1172" s="55">
        <f t="shared" si="54"/>
        <v>107.1</v>
      </c>
      <c r="G1172" s="62">
        <f>SUMIFS(MasterSheet!J:J, MasterSheet!B:B, A1172, MasterSheet!D:D, B1172, MasterSheet!G:G, C1172)</f>
        <v>1</v>
      </c>
      <c r="H1172" s="62">
        <f t="shared" si="55"/>
        <v>107.1</v>
      </c>
      <c r="I1172" s="64">
        <f>SUMIFS(MasterSheet!K:K, MasterSheet!B:B, A1172, MasterSheet!D:D, B1172, MasterSheet!G:G, C1172)</f>
        <v>0</v>
      </c>
      <c r="J1172" s="64">
        <f t="shared" si="56"/>
        <v>0</v>
      </c>
      <c r="K1172" s="6" t="str">
        <f>VLOOKUP(C1172,MasterSheet!G:T,14,)</f>
        <v>BioLegend</v>
      </c>
      <c r="L1172" s="6" t="str">
        <f>VLOOKUP(K1172,Sheet1!A:C,3,)</f>
        <v>DOLLAR</v>
      </c>
      <c r="M1172" s="6" t="str" cm="1">
        <f t="array" ref="M1172">_xlfn.TEXTJOIN(", ", TRUE,
   _xlfn._xlws.FILTER(MasterSheet!O:O,
      (MasterSheet!B:B=A1172) *
      (MasterSheet!D:D=B1172) *
      (MasterSheet!G:G=C1172) *
      (MasterSheet!J:J&gt;0)
   )
)</f>
        <v>NCCS</v>
      </c>
      <c r="N1172" s="6"/>
    </row>
    <row r="1173" spans="1:14" x14ac:dyDescent="0.25">
      <c r="A1173" s="6" t="str">
        <v>EED116969</v>
      </c>
      <c r="B1173" s="7">
        <v>45849</v>
      </c>
      <c r="C1173" s="6">
        <v>640914</v>
      </c>
      <c r="D1173" s="6">
        <f>_xlfn.XLOOKUP(C1173,MasterSheet!G:G,MasterSheet!E:E)</f>
        <v>177.1</v>
      </c>
      <c r="E1173" s="55">
        <f>SUMIFS(MasterSheet!I:I, MasterSheet!B:B, A1173, MasterSheet!D:D, B1173, MasterSheet!G:G, C1173)</f>
        <v>1</v>
      </c>
      <c r="F1173" s="55">
        <f t="shared" si="54"/>
        <v>177.1</v>
      </c>
      <c r="G1173" s="62">
        <f>SUMIFS(MasterSheet!J:J, MasterSheet!B:B, A1173, MasterSheet!D:D, B1173, MasterSheet!G:G, C1173)</f>
        <v>1</v>
      </c>
      <c r="H1173" s="62">
        <f t="shared" si="55"/>
        <v>177.1</v>
      </c>
      <c r="I1173" s="64">
        <f>SUMIFS(MasterSheet!K:K, MasterSheet!B:B, A1173, MasterSheet!D:D, B1173, MasterSheet!G:G, C1173)</f>
        <v>0</v>
      </c>
      <c r="J1173" s="64">
        <f t="shared" si="56"/>
        <v>0</v>
      </c>
      <c r="K1173" s="6" t="str">
        <f>VLOOKUP(C1173,MasterSheet!G:T,14,)</f>
        <v>BioLegend</v>
      </c>
      <c r="L1173" s="6" t="str">
        <f>VLOOKUP(K1173,Sheet1!A:C,3,)</f>
        <v>DOLLAR</v>
      </c>
      <c r="M1173" s="6" t="str" cm="1">
        <f t="array" ref="M1173">_xlfn.TEXTJOIN(", ", TRUE,
   _xlfn._xlws.FILTER(MasterSheet!O:O,
      (MasterSheet!B:B=A1173) *
      (MasterSheet!D:D=B1173) *
      (MasterSheet!G:G=C1173) *
      (MasterSheet!J:J&gt;0)
   )
)</f>
        <v>BOSE</v>
      </c>
      <c r="N1173" s="6"/>
    </row>
    <row r="1174" spans="1:14" x14ac:dyDescent="0.25">
      <c r="A1174" s="6" t="str">
        <v>EED116969</v>
      </c>
      <c r="B1174" s="7">
        <v>45849</v>
      </c>
      <c r="C1174" s="6">
        <v>853301</v>
      </c>
      <c r="D1174" s="6">
        <f>_xlfn.XLOOKUP(C1174,MasterSheet!G:G,MasterSheet!E:E)</f>
        <v>78.400000000000006</v>
      </c>
      <c r="E1174" s="55">
        <f>SUMIFS(MasterSheet!I:I, MasterSheet!B:B, A1174, MasterSheet!D:D, B1174, MasterSheet!G:G, C1174)</f>
        <v>1</v>
      </c>
      <c r="F1174" s="55">
        <f t="shared" si="54"/>
        <v>78.400000000000006</v>
      </c>
      <c r="G1174" s="62">
        <f>SUMIFS(MasterSheet!J:J, MasterSheet!B:B, A1174, MasterSheet!D:D, B1174, MasterSheet!G:G, C1174)</f>
        <v>1</v>
      </c>
      <c r="H1174" s="62">
        <f t="shared" si="55"/>
        <v>78.400000000000006</v>
      </c>
      <c r="I1174" s="64">
        <f>SUMIFS(MasterSheet!K:K, MasterSheet!B:B, A1174, MasterSheet!D:D, B1174, MasterSheet!G:G, C1174)</f>
        <v>0</v>
      </c>
      <c r="J1174" s="64">
        <f t="shared" si="56"/>
        <v>0</v>
      </c>
      <c r="K1174" s="6" t="str">
        <f>VLOOKUP(C1174,MasterSheet!G:T,14,)</f>
        <v>BioLegend</v>
      </c>
      <c r="L1174" s="6" t="str">
        <f>VLOOKUP(K1174,Sheet1!A:C,3,)</f>
        <v>DOLLAR</v>
      </c>
      <c r="M1174" s="6" t="str" cm="1">
        <f t="array" ref="M1174">_xlfn.TEXTJOIN(", ", TRUE,
   _xlfn._xlws.FILTER(MasterSheet!O:O,
      (MasterSheet!B:B=A1174) *
      (MasterSheet!D:D=B1174) *
      (MasterSheet!G:G=C1174) *
      (MasterSheet!J:J&gt;0)
   )
)</f>
        <v>NIMHANS</v>
      </c>
      <c r="N1174" s="6"/>
    </row>
    <row r="1175" spans="1:14" x14ac:dyDescent="0.25">
      <c r="A1175" s="6" t="str">
        <v>EED116969</v>
      </c>
      <c r="B1175" s="7">
        <v>45849</v>
      </c>
      <c r="C1175" s="6">
        <v>900007715</v>
      </c>
      <c r="D1175" s="6">
        <f>_xlfn.XLOOKUP(C1175,MasterSheet!G:G,MasterSheet!E:E)</f>
        <v>1270</v>
      </c>
      <c r="E1175" s="55">
        <f>SUMIFS(MasterSheet!I:I, MasterSheet!B:B, A1175, MasterSheet!D:D, B1175, MasterSheet!G:G, C1175)</f>
        <v>2</v>
      </c>
      <c r="F1175" s="55">
        <f t="shared" si="54"/>
        <v>2540</v>
      </c>
      <c r="G1175" s="62">
        <f>SUMIFS(MasterSheet!J:J, MasterSheet!B:B, A1175, MasterSheet!D:D, B1175, MasterSheet!G:G, C1175)</f>
        <v>2</v>
      </c>
      <c r="H1175" s="62">
        <f t="shared" si="55"/>
        <v>2540</v>
      </c>
      <c r="I1175" s="64">
        <f>SUMIFS(MasterSheet!K:K, MasterSheet!B:B, A1175, MasterSheet!D:D, B1175, MasterSheet!G:G, C1175)</f>
        <v>0</v>
      </c>
      <c r="J1175" s="64">
        <f t="shared" si="56"/>
        <v>0</v>
      </c>
      <c r="K1175" s="6" t="str">
        <f>VLOOKUP(C1175,MasterSheet!G:T,14,)</f>
        <v>BioLegend</v>
      </c>
      <c r="L1175" s="6" t="str">
        <f>VLOOKUP(K1175,Sheet1!A:C,3,)</f>
        <v>DOLLAR</v>
      </c>
      <c r="M1175" s="6" t="str" cm="1">
        <f t="array" ref="M1175">_xlfn.TEXTJOIN(", ", TRUE,
   _xlfn._xlws.FILTER(MasterSheet!O:O,
      (MasterSheet!B:B=A1175) *
      (MasterSheet!D:D=B1175) *
      (MasterSheet!G:G=C1175) *
      (MasterSheet!J:J&gt;0)
   )
)</f>
        <v>AMRITA</v>
      </c>
      <c r="N1175" s="6"/>
    </row>
    <row r="1176" spans="1:14" x14ac:dyDescent="0.25">
      <c r="A1176" s="6">
        <v>336488</v>
      </c>
      <c r="B1176" s="7">
        <v>45849</v>
      </c>
      <c r="C1176" s="6" t="str">
        <v>13100-01</v>
      </c>
      <c r="D1176" s="6">
        <f>_xlfn.XLOOKUP(C1176,MasterSheet!G:G,MasterSheet!E:E)</f>
        <v>162.75</v>
      </c>
      <c r="E1176" s="55">
        <f>SUMIFS(MasterSheet!I:I, MasterSheet!B:B, A1176, MasterSheet!D:D, B1176, MasterSheet!G:G, C1176)</f>
        <v>1</v>
      </c>
      <c r="F1176" s="55">
        <f t="shared" si="54"/>
        <v>162.75</v>
      </c>
      <c r="G1176" s="62">
        <f>SUMIFS(MasterSheet!J:J, MasterSheet!B:B, A1176, MasterSheet!D:D, B1176, MasterSheet!G:G, C1176)</f>
        <v>1</v>
      </c>
      <c r="H1176" s="62">
        <f t="shared" si="55"/>
        <v>162.75</v>
      </c>
      <c r="I1176" s="64">
        <f>SUMIFS(MasterSheet!K:K, MasterSheet!B:B, A1176, MasterSheet!D:D, B1176, MasterSheet!G:G, C1176)</f>
        <v>0</v>
      </c>
      <c r="J1176" s="64">
        <f t="shared" si="56"/>
        <v>0</v>
      </c>
      <c r="K1176" s="6" t="str">
        <f>VLOOKUP(C1176,MasterSheet!G:T,14,)</f>
        <v>SouthernBiotech</v>
      </c>
      <c r="L1176" s="6" t="str">
        <f>VLOOKUP(K1176,Sheet1!A:C,3,)</f>
        <v>DOLLAR</v>
      </c>
      <c r="M1176" s="6" t="str" cm="1">
        <f t="array" ref="M1176">_xlfn.TEXTJOIN(", ", TRUE,
   _xlfn._xlws.FILTER(MasterSheet!O:O,
      (MasterSheet!B:B=A1176) *
      (MasterSheet!D:D=B1176) *
      (MasterSheet!G:G=C1176) *
      (MasterSheet!J:J&gt;0)
   )
)</f>
        <v>Viganahar</v>
      </c>
      <c r="N1176" s="6"/>
    </row>
    <row r="1177" spans="1:14" x14ac:dyDescent="0.25">
      <c r="A1177" s="6">
        <v>300080663</v>
      </c>
      <c r="B1177" s="7">
        <v>45849</v>
      </c>
      <c r="C1177" s="6" t="str">
        <v>A8547-10</v>
      </c>
      <c r="D1177" s="6">
        <f>_xlfn.XLOOKUP(C1177,MasterSheet!G:G,MasterSheet!E:E)</f>
        <v>44</v>
      </c>
      <c r="E1177" s="55">
        <f>SUMIFS(MasterSheet!I:I, MasterSheet!B:B, A1177, MasterSheet!D:D, B1177, MasterSheet!G:G, C1177)</f>
        <v>1</v>
      </c>
      <c r="F1177" s="55">
        <f t="shared" si="54"/>
        <v>44</v>
      </c>
      <c r="G1177" s="62">
        <f>SUMIFS(MasterSheet!J:J, MasterSheet!B:B, A1177, MasterSheet!D:D, B1177, MasterSheet!G:G, C1177)</f>
        <v>1</v>
      </c>
      <c r="H1177" s="62">
        <f t="shared" si="55"/>
        <v>44</v>
      </c>
      <c r="I1177" s="64">
        <f>SUMIFS(MasterSheet!K:K, MasterSheet!B:B, A1177, MasterSheet!D:D, B1177, MasterSheet!G:G, C1177)</f>
        <v>0</v>
      </c>
      <c r="J1177" s="64">
        <f t="shared" si="56"/>
        <v>0</v>
      </c>
      <c r="K1177" s="6" t="str">
        <f>VLOOKUP(C1177,MasterSheet!G:T,14,)</f>
        <v>APEXBIO</v>
      </c>
      <c r="L1177" s="6" t="str">
        <f>VLOOKUP(K1177,Sheet1!A:C,3,)</f>
        <v>DOLLAR</v>
      </c>
      <c r="M1177" s="6" t="str" cm="1">
        <f t="array" ref="M1177">_xlfn.TEXTJOIN(", ", TRUE,
   _xlfn._xlws.FILTER(MasterSheet!O:O,
      (MasterSheet!B:B=A1177) *
      (MasterSheet!D:D=B1177) *
      (MasterSheet!G:G=C1177) *
      (MasterSheet!J:J&gt;0)
   )
)</f>
        <v>IGIB</v>
      </c>
      <c r="N1177" s="6"/>
    </row>
    <row r="1178" spans="1:14" x14ac:dyDescent="0.25">
      <c r="A1178" s="6">
        <v>300080470</v>
      </c>
      <c r="B1178" s="7">
        <v>45849</v>
      </c>
      <c r="C1178" s="6" t="str">
        <v>A8633-1</v>
      </c>
      <c r="D1178" s="6">
        <f>_xlfn.XLOOKUP(C1178,MasterSheet!G:G,MasterSheet!E:E)</f>
        <v>328</v>
      </c>
      <c r="E1178" s="55">
        <f>SUMIFS(MasterSheet!I:I, MasterSheet!B:B, A1178, MasterSheet!D:D, B1178, MasterSheet!G:G, C1178)</f>
        <v>1</v>
      </c>
      <c r="F1178" s="55">
        <f t="shared" si="54"/>
        <v>328</v>
      </c>
      <c r="G1178" s="62">
        <f>SUMIFS(MasterSheet!J:J, MasterSheet!B:B, A1178, MasterSheet!D:D, B1178, MasterSheet!G:G, C1178)</f>
        <v>1</v>
      </c>
      <c r="H1178" s="62">
        <f t="shared" si="55"/>
        <v>328</v>
      </c>
      <c r="I1178" s="64">
        <f>SUMIFS(MasterSheet!K:K, MasterSheet!B:B, A1178, MasterSheet!D:D, B1178, MasterSheet!G:G, C1178)</f>
        <v>0</v>
      </c>
      <c r="J1178" s="64">
        <f t="shared" si="56"/>
        <v>0</v>
      </c>
      <c r="K1178" s="6" t="str">
        <f>VLOOKUP(C1178,MasterSheet!G:T,14,)</f>
        <v>APEXBIO</v>
      </c>
      <c r="L1178" s="6" t="str">
        <f>VLOOKUP(K1178,Sheet1!A:C,3,)</f>
        <v>DOLLAR</v>
      </c>
      <c r="M1178" s="6" t="str" cm="1">
        <f t="array" ref="M1178">_xlfn.TEXTJOIN(", ", TRUE,
   _xlfn._xlws.FILTER(MasterSheet!O:O,
      (MasterSheet!B:B=A1178) *
      (MasterSheet!D:D=B1178) *
      (MasterSheet!G:G=C1178) *
      (MasterSheet!J:J&gt;0)
   )
)</f>
        <v>AIIMS</v>
      </c>
      <c r="N1178" s="6"/>
    </row>
    <row r="1179" spans="1:14" x14ac:dyDescent="0.25">
      <c r="A1179" s="6">
        <v>300080470</v>
      </c>
      <c r="B1179" s="7">
        <v>45849</v>
      </c>
      <c r="C1179" s="6" t="str">
        <v>A2585-50</v>
      </c>
      <c r="D1179" s="6">
        <f>_xlfn.XLOOKUP(C1179,MasterSheet!G:G,MasterSheet!E:E)</f>
        <v>176</v>
      </c>
      <c r="E1179" s="55">
        <f>SUMIFS(MasterSheet!I:I, MasterSheet!B:B, A1179, MasterSheet!D:D, B1179, MasterSheet!G:G, C1179)</f>
        <v>1</v>
      </c>
      <c r="F1179" s="55">
        <f t="shared" si="54"/>
        <v>176</v>
      </c>
      <c r="G1179" s="62">
        <f>SUMIFS(MasterSheet!J:J, MasterSheet!B:B, A1179, MasterSheet!D:D, B1179, MasterSheet!G:G, C1179)</f>
        <v>1</v>
      </c>
      <c r="H1179" s="62">
        <f t="shared" si="55"/>
        <v>176</v>
      </c>
      <c r="I1179" s="64">
        <f>SUMIFS(MasterSheet!K:K, MasterSheet!B:B, A1179, MasterSheet!D:D, B1179, MasterSheet!G:G, C1179)</f>
        <v>0</v>
      </c>
      <c r="J1179" s="64">
        <f t="shared" si="56"/>
        <v>0</v>
      </c>
      <c r="K1179" s="6" t="str">
        <f>VLOOKUP(C1179,MasterSheet!G:T,14,)</f>
        <v>APEXBIO</v>
      </c>
      <c r="L1179" s="6" t="str">
        <f>VLOOKUP(K1179,Sheet1!A:C,3,)</f>
        <v>DOLLAR</v>
      </c>
      <c r="M1179" s="6" t="str" cm="1">
        <f t="array" ref="M1179">_xlfn.TEXTJOIN(", ", TRUE,
   _xlfn._xlws.FILTER(MasterSheet!O:O,
      (MasterSheet!B:B=A1179) *
      (MasterSheet!D:D=B1179) *
      (MasterSheet!G:G=C1179) *
      (MasterSheet!J:J&gt;0)
   )
)</f>
        <v>ILS</v>
      </c>
      <c r="N1179" s="6"/>
    </row>
    <row r="1180" spans="1:14" x14ac:dyDescent="0.25">
      <c r="A1180" s="6" t="str">
        <v>BT-0582-25</v>
      </c>
      <c r="B1180" s="7">
        <v>45850</v>
      </c>
      <c r="C1180" s="6" t="str">
        <v>E0108RA</v>
      </c>
      <c r="D1180" s="6">
        <f>_xlfn.XLOOKUP(C1180,MasterSheet!G:G,MasterSheet!E:E)</f>
        <v>150</v>
      </c>
      <c r="E1180" s="55">
        <f>SUMIFS(MasterSheet!I:I, MasterSheet!B:B, A1180, MasterSheet!D:D, B1180, MasterSheet!G:G, C1180)</f>
        <v>1</v>
      </c>
      <c r="F1180" s="55">
        <f t="shared" si="54"/>
        <v>150</v>
      </c>
      <c r="G1180" s="62">
        <f>SUMIFS(MasterSheet!J:J, MasterSheet!B:B, A1180, MasterSheet!D:D, B1180, MasterSheet!G:G, C1180)</f>
        <v>1</v>
      </c>
      <c r="H1180" s="62">
        <f t="shared" si="55"/>
        <v>150</v>
      </c>
      <c r="I1180" s="64">
        <f>SUMIFS(MasterSheet!K:K, MasterSheet!B:B, A1180, MasterSheet!D:D, B1180, MasterSheet!G:G, C1180)</f>
        <v>0</v>
      </c>
      <c r="J1180" s="64">
        <f t="shared" si="56"/>
        <v>0</v>
      </c>
      <c r="K1180" s="6" t="str">
        <f>VLOOKUP(C1180,MasterSheet!G:T,14,)</f>
        <v>BTL</v>
      </c>
      <c r="L1180" s="6" t="str">
        <f>VLOOKUP(K1180,Sheet1!A:C,3,)</f>
        <v>INR</v>
      </c>
      <c r="M1180" s="6" t="str" cm="1">
        <f t="array" ref="M1180">_xlfn.TEXTJOIN(", ", TRUE,
   _xlfn._xlws.FILTER(MasterSheet!O:O,
      (MasterSheet!B:B=A1180) *
      (MasterSheet!D:D=B1180) *
      (MasterSheet!G:G=C1180) *
      (MasterSheet!J:J&gt;0)
   )
)</f>
        <v>ILBS</v>
      </c>
      <c r="N1180" s="6"/>
    </row>
    <row r="1181" spans="1:14" x14ac:dyDescent="0.25">
      <c r="A1181" s="6" t="str">
        <v>BT-0582-25</v>
      </c>
      <c r="B1181" s="7">
        <v>45850</v>
      </c>
      <c r="C1181" s="6" t="str">
        <v>E1689RA</v>
      </c>
      <c r="D1181" s="6">
        <f>_xlfn.XLOOKUP(C1181,MasterSheet!G:G,MasterSheet!E:E)</f>
        <v>150</v>
      </c>
      <c r="E1181" s="55">
        <f>SUMIFS(MasterSheet!I:I, MasterSheet!B:B, A1181, MasterSheet!D:D, B1181, MasterSheet!G:G, C1181)</f>
        <v>1</v>
      </c>
      <c r="F1181" s="55">
        <f t="shared" si="54"/>
        <v>150</v>
      </c>
      <c r="G1181" s="62">
        <f>SUMIFS(MasterSheet!J:J, MasterSheet!B:B, A1181, MasterSheet!D:D, B1181, MasterSheet!G:G, C1181)</f>
        <v>1</v>
      </c>
      <c r="H1181" s="62">
        <f t="shared" si="55"/>
        <v>150</v>
      </c>
      <c r="I1181" s="64">
        <f>SUMIFS(MasterSheet!K:K, MasterSheet!B:B, A1181, MasterSheet!D:D, B1181, MasterSheet!G:G, C1181)</f>
        <v>0</v>
      </c>
      <c r="J1181" s="64">
        <f t="shared" si="56"/>
        <v>0</v>
      </c>
      <c r="K1181" s="6" t="str">
        <f>VLOOKUP(C1181,MasterSheet!G:T,14,)</f>
        <v>BTL</v>
      </c>
      <c r="L1181" s="6" t="str">
        <f>VLOOKUP(K1181,Sheet1!A:C,3,)</f>
        <v>INR</v>
      </c>
      <c r="M1181" s="6" t="str" cm="1">
        <f t="array" ref="M1181">_xlfn.TEXTJOIN(", ", TRUE,
   _xlfn._xlws.FILTER(MasterSheet!O:O,
      (MasterSheet!B:B=A1181) *
      (MasterSheet!D:D=B1181) *
      (MasterSheet!G:G=C1181) *
      (MasterSheet!J:J&gt;0)
   )
)</f>
        <v>ILBS</v>
      </c>
      <c r="N1181" s="6"/>
    </row>
    <row r="1182" spans="1:14" x14ac:dyDescent="0.25">
      <c r="A1182" s="6" t="str">
        <v>BT-0582-25</v>
      </c>
      <c r="B1182" s="7">
        <v>45850</v>
      </c>
      <c r="C1182" s="6" t="str">
        <v>E2321RA</v>
      </c>
      <c r="D1182" s="6">
        <f>_xlfn.XLOOKUP(C1182,MasterSheet!G:G,MasterSheet!E:E)</f>
        <v>150</v>
      </c>
      <c r="E1182" s="55">
        <f>SUMIFS(MasterSheet!I:I, MasterSheet!B:B, A1182, MasterSheet!D:D, B1182, MasterSheet!G:G, C1182)</f>
        <v>1</v>
      </c>
      <c r="F1182" s="55">
        <f t="shared" si="54"/>
        <v>150</v>
      </c>
      <c r="G1182" s="62">
        <f>SUMIFS(MasterSheet!J:J, MasterSheet!B:B, A1182, MasterSheet!D:D, B1182, MasterSheet!G:G, C1182)</f>
        <v>1</v>
      </c>
      <c r="H1182" s="62">
        <f t="shared" si="55"/>
        <v>150</v>
      </c>
      <c r="I1182" s="64">
        <f>SUMIFS(MasterSheet!K:K, MasterSheet!B:B, A1182, MasterSheet!D:D, B1182, MasterSheet!G:G, C1182)</f>
        <v>0</v>
      </c>
      <c r="J1182" s="64">
        <f t="shared" si="56"/>
        <v>0</v>
      </c>
      <c r="K1182" s="6" t="str">
        <f>VLOOKUP(C1182,MasterSheet!G:T,14,)</f>
        <v>BTL</v>
      </c>
      <c r="L1182" s="6" t="str">
        <f>VLOOKUP(K1182,Sheet1!A:C,3,)</f>
        <v>INR</v>
      </c>
      <c r="M1182" s="6" t="str" cm="1">
        <f t="array" ref="M1182">_xlfn.TEXTJOIN(", ", TRUE,
   _xlfn._xlws.FILTER(MasterSheet!O:O,
      (MasterSheet!B:B=A1182) *
      (MasterSheet!D:D=B1182) *
      (MasterSheet!G:G=C1182) *
      (MasterSheet!J:J&gt;0)
   )
)</f>
        <v>ILBS</v>
      </c>
      <c r="N1182" s="6"/>
    </row>
    <row r="1183" spans="1:14" x14ac:dyDescent="0.25">
      <c r="A1183" s="6">
        <v>175754</v>
      </c>
      <c r="B1183" s="7">
        <v>45854</v>
      </c>
      <c r="C1183" s="6" t="str">
        <v>BE0058</v>
      </c>
      <c r="D1183" s="6">
        <f>_xlfn.XLOOKUP(C1183,MasterSheet!G:G,MasterSheet!E:E)</f>
        <v>103.2</v>
      </c>
      <c r="E1183" s="55">
        <f>SUMIFS(MasterSheet!I:I, MasterSheet!B:B, A1183, MasterSheet!D:D, B1183, MasterSheet!G:G, C1183)</f>
        <v>1</v>
      </c>
      <c r="F1183" s="55">
        <f t="shared" si="54"/>
        <v>103.2</v>
      </c>
      <c r="G1183" s="62">
        <f>SUMIFS(MasterSheet!J:J, MasterSheet!B:B, A1183, MasterSheet!D:D, B1183, MasterSheet!G:G, C1183)</f>
        <v>1</v>
      </c>
      <c r="H1183" s="62">
        <f t="shared" si="55"/>
        <v>103.2</v>
      </c>
      <c r="I1183" s="64">
        <f>SUMIFS(MasterSheet!K:K, MasterSheet!B:B, A1183, MasterSheet!D:D, B1183, MasterSheet!G:G, C1183)</f>
        <v>0</v>
      </c>
      <c r="J1183" s="64">
        <f t="shared" si="56"/>
        <v>0</v>
      </c>
      <c r="K1183" s="6" t="str">
        <f>VLOOKUP(C1183,MasterSheet!G:T,14,)</f>
        <v>BioXcell</v>
      </c>
      <c r="L1183" s="6" t="str">
        <f>VLOOKUP(K1183,Sheet1!A:C,3,)</f>
        <v>DOLLAR</v>
      </c>
      <c r="M1183" s="6" t="str" cm="1">
        <f t="array" ref="M1183">_xlfn.TEXTJOIN(", ", TRUE,
   _xlfn._xlws.FILTER(MasterSheet!O:O,
      (MasterSheet!B:B=A1183) *
      (MasterSheet!D:D=B1183) *
      (MasterSheet!G:G=C1183) *
      (MasterSheet!J:J&gt;0)
   )
)</f>
        <v>AIIMS</v>
      </c>
      <c r="N1183" s="6"/>
    </row>
    <row r="1184" spans="1:14" x14ac:dyDescent="0.25">
      <c r="A1184" s="6">
        <v>175754</v>
      </c>
      <c r="B1184" s="7">
        <v>45854</v>
      </c>
      <c r="C1184" s="6" t="str">
        <v>BE0191</v>
      </c>
      <c r="D1184" s="6">
        <f>_xlfn.XLOOKUP(C1184,MasterSheet!G:G,MasterSheet!E:E)</f>
        <v>51.6</v>
      </c>
      <c r="E1184" s="55">
        <f>SUMIFS(MasterSheet!I:I, MasterSheet!B:B, A1184, MasterSheet!D:D, B1184, MasterSheet!G:G, C1184)</f>
        <v>1</v>
      </c>
      <c r="F1184" s="55">
        <f t="shared" si="54"/>
        <v>51.6</v>
      </c>
      <c r="G1184" s="62">
        <f>SUMIFS(MasterSheet!J:J, MasterSheet!B:B, A1184, MasterSheet!D:D, B1184, MasterSheet!G:G, C1184)</f>
        <v>1</v>
      </c>
      <c r="H1184" s="62">
        <f t="shared" si="55"/>
        <v>51.6</v>
      </c>
      <c r="I1184" s="64">
        <f>SUMIFS(MasterSheet!K:K, MasterSheet!B:B, A1184, MasterSheet!D:D, B1184, MasterSheet!G:G, C1184)</f>
        <v>0</v>
      </c>
      <c r="J1184" s="64">
        <f t="shared" si="56"/>
        <v>0</v>
      </c>
      <c r="K1184" s="6" t="str">
        <f>VLOOKUP(C1184,MasterSheet!G:T,14,)</f>
        <v>BIOXCELL</v>
      </c>
      <c r="L1184" s="6" t="str">
        <f>VLOOKUP(K1184,Sheet1!A:C,3,)</f>
        <v>DOLLAR</v>
      </c>
      <c r="M1184" s="6" t="str" cm="1">
        <f t="array" ref="M1184">_xlfn.TEXTJOIN(", ", TRUE,
   _xlfn._xlws.FILTER(MasterSheet!O:O,
      (MasterSheet!B:B=A1184) *
      (MasterSheet!D:D=B1184) *
      (MasterSheet!G:G=C1184) *
      (MasterSheet!J:J&gt;0)
   )
)</f>
        <v>AIIMS</v>
      </c>
      <c r="N1184" s="6"/>
    </row>
    <row r="1185" spans="1:14" x14ac:dyDescent="0.25">
      <c r="A1185" s="6">
        <v>175754</v>
      </c>
      <c r="B1185" s="7">
        <v>45854</v>
      </c>
      <c r="C1185" s="6" t="str">
        <v>BE0043-1</v>
      </c>
      <c r="D1185" s="6">
        <f>_xlfn.XLOOKUP(C1185,MasterSheet!G:G,MasterSheet!E:E)</f>
        <v>51.6</v>
      </c>
      <c r="E1185" s="55">
        <f>SUMIFS(MasterSheet!I:I, MasterSheet!B:B, A1185, MasterSheet!D:D, B1185, MasterSheet!G:G, C1185)</f>
        <v>1</v>
      </c>
      <c r="F1185" s="55">
        <f t="shared" si="54"/>
        <v>51.6</v>
      </c>
      <c r="G1185" s="62">
        <f>SUMIFS(MasterSheet!J:J, MasterSheet!B:B, A1185, MasterSheet!D:D, B1185, MasterSheet!G:G, C1185)</f>
        <v>1</v>
      </c>
      <c r="H1185" s="62">
        <f t="shared" si="55"/>
        <v>51.6</v>
      </c>
      <c r="I1185" s="64">
        <f>SUMIFS(MasterSheet!K:K, MasterSheet!B:B, A1185, MasterSheet!D:D, B1185, MasterSheet!G:G, C1185)</f>
        <v>0</v>
      </c>
      <c r="J1185" s="64">
        <f t="shared" si="56"/>
        <v>0</v>
      </c>
      <c r="K1185" s="6" t="str">
        <f>VLOOKUP(C1185,MasterSheet!G:T,14,)</f>
        <v>BIOXCELL</v>
      </c>
      <c r="L1185" s="6" t="str">
        <f>VLOOKUP(K1185,Sheet1!A:C,3,)</f>
        <v>DOLLAR</v>
      </c>
      <c r="M1185" s="6" t="str" cm="1">
        <f t="array" ref="M1185">_xlfn.TEXTJOIN(", ", TRUE,
   _xlfn._xlws.FILTER(MasterSheet!O:O,
      (MasterSheet!B:B=A1185) *
      (MasterSheet!D:D=B1185) *
      (MasterSheet!G:G=C1185) *
      (MasterSheet!J:J&gt;0)
   )
)</f>
        <v>AIIMS</v>
      </c>
      <c r="N1185" s="6"/>
    </row>
    <row r="1186" spans="1:14" x14ac:dyDescent="0.25">
      <c r="A1186" s="6">
        <v>175754</v>
      </c>
      <c r="B1186" s="7">
        <v>45854</v>
      </c>
      <c r="C1186" s="6" t="str">
        <v>BE0235</v>
      </c>
      <c r="D1186" s="6">
        <f>_xlfn.XLOOKUP(C1186,MasterSheet!G:G,MasterSheet!E:E)</f>
        <v>103.2</v>
      </c>
      <c r="E1186" s="55">
        <f>SUMIFS(MasterSheet!I:I, MasterSheet!B:B, A1186, MasterSheet!D:D, B1186, MasterSheet!G:G, C1186)</f>
        <v>1</v>
      </c>
      <c r="F1186" s="55">
        <f t="shared" si="54"/>
        <v>103.2</v>
      </c>
      <c r="G1186" s="62">
        <f>SUMIFS(MasterSheet!J:J, MasterSheet!B:B, A1186, MasterSheet!D:D, B1186, MasterSheet!G:G, C1186)</f>
        <v>1</v>
      </c>
      <c r="H1186" s="62">
        <f t="shared" si="55"/>
        <v>103.2</v>
      </c>
      <c r="I1186" s="64">
        <f>SUMIFS(MasterSheet!K:K, MasterSheet!B:B, A1186, MasterSheet!D:D, B1186, MasterSheet!G:G, C1186)</f>
        <v>0</v>
      </c>
      <c r="J1186" s="64">
        <f t="shared" si="56"/>
        <v>0</v>
      </c>
      <c r="K1186" s="6" t="str">
        <f>VLOOKUP(C1186,MasterSheet!G:T,14,)</f>
        <v>BioXcell</v>
      </c>
      <c r="L1186" s="6" t="str">
        <f>VLOOKUP(K1186,Sheet1!A:C,3,)</f>
        <v>DOLLAR</v>
      </c>
      <c r="M1186" s="6" t="str" cm="1">
        <f t="array" ref="M1186">_xlfn.TEXTJOIN(", ", TRUE,
   _xlfn._xlws.FILTER(MasterSheet!O:O,
      (MasterSheet!B:B=A1186) *
      (MasterSheet!D:D=B1186) *
      (MasterSheet!G:G=C1186) *
      (MasterSheet!J:J&gt;0)
   )
)</f>
        <v>LABPRO</v>
      </c>
      <c r="N1186" s="6"/>
    </row>
    <row r="1187" spans="1:14" x14ac:dyDescent="0.25">
      <c r="A1187" s="6">
        <v>175754</v>
      </c>
      <c r="B1187" s="7">
        <v>45854</v>
      </c>
      <c r="C1187" s="6" t="str">
        <v>BE0291</v>
      </c>
      <c r="D1187" s="6">
        <f>_xlfn.XLOOKUP(C1187,MasterSheet!G:G,MasterSheet!E:E)</f>
        <v>103.2</v>
      </c>
      <c r="E1187" s="55">
        <f>SUMIFS(MasterSheet!I:I, MasterSheet!B:B, A1187, MasterSheet!D:D, B1187, MasterSheet!G:G, C1187)</f>
        <v>2</v>
      </c>
      <c r="F1187" s="55">
        <f t="shared" si="54"/>
        <v>206.4</v>
      </c>
      <c r="G1187" s="62">
        <f>SUMIFS(MasterSheet!J:J, MasterSheet!B:B, A1187, MasterSheet!D:D, B1187, MasterSheet!G:G, C1187)</f>
        <v>2</v>
      </c>
      <c r="H1187" s="62">
        <f t="shared" si="55"/>
        <v>206.4</v>
      </c>
      <c r="I1187" s="64">
        <f>SUMIFS(MasterSheet!K:K, MasterSheet!B:B, A1187, MasterSheet!D:D, B1187, MasterSheet!G:G, C1187)</f>
        <v>0</v>
      </c>
      <c r="J1187" s="64">
        <f t="shared" si="56"/>
        <v>0</v>
      </c>
      <c r="K1187" s="6" t="str">
        <f>VLOOKUP(C1187,MasterSheet!G:T,14,)</f>
        <v>BIOXCELL</v>
      </c>
      <c r="L1187" s="6" t="str">
        <f>VLOOKUP(K1187,Sheet1!A:C,3,)</f>
        <v>DOLLAR</v>
      </c>
      <c r="M1187" s="6" t="str" cm="1">
        <f t="array" ref="M1187">_xlfn.TEXTJOIN(", ", TRUE,
   _xlfn._xlws.FILTER(MasterSheet!O:O,
      (MasterSheet!B:B=A1187) *
      (MasterSheet!D:D=B1187) *
      (MasterSheet!G:G=C1187) *
      (MasterSheet!J:J&gt;0)
   )
)</f>
        <v>LABPRO</v>
      </c>
      <c r="N1187" s="6"/>
    </row>
    <row r="1188" spans="1:14" x14ac:dyDescent="0.25">
      <c r="A1188" s="6">
        <v>175754</v>
      </c>
      <c r="B1188" s="7">
        <v>45854</v>
      </c>
      <c r="C1188" s="6" t="str">
        <v>BE0001-2</v>
      </c>
      <c r="D1188" s="6">
        <f>_xlfn.XLOOKUP(C1188,MasterSheet!G:G,MasterSheet!E:E)</f>
        <v>103.2</v>
      </c>
      <c r="E1188" s="55">
        <f>SUMIFS(MasterSheet!I:I, MasterSheet!B:B, A1188, MasterSheet!D:D, B1188, MasterSheet!G:G, C1188)</f>
        <v>2</v>
      </c>
      <c r="F1188" s="55">
        <f t="shared" si="54"/>
        <v>206.4</v>
      </c>
      <c r="G1188" s="62">
        <f>SUMIFS(MasterSheet!J:J, MasterSheet!B:B, A1188, MasterSheet!D:D, B1188, MasterSheet!G:G, C1188)</f>
        <v>2</v>
      </c>
      <c r="H1188" s="62">
        <f t="shared" si="55"/>
        <v>206.4</v>
      </c>
      <c r="I1188" s="64">
        <f>SUMIFS(MasterSheet!K:K, MasterSheet!B:B, A1188, MasterSheet!D:D, B1188, MasterSheet!G:G, C1188)</f>
        <v>0</v>
      </c>
      <c r="J1188" s="64">
        <f t="shared" si="56"/>
        <v>0</v>
      </c>
      <c r="K1188" s="6" t="str">
        <f>VLOOKUP(C1188,MasterSheet!G:T,14,)</f>
        <v>BIOXCELL</v>
      </c>
      <c r="L1188" s="6" t="str">
        <f>VLOOKUP(K1188,Sheet1!A:C,3,)</f>
        <v>DOLLAR</v>
      </c>
      <c r="M1188" s="6" t="str" cm="1">
        <f t="array" ref="M1188">_xlfn.TEXTJOIN(", ", TRUE,
   _xlfn._xlws.FILTER(MasterSheet!O:O,
      (MasterSheet!B:B=A1188) *
      (MasterSheet!D:D=B1188) *
      (MasterSheet!G:G=C1188) *
      (MasterSheet!J:J&gt;0)
   )
)</f>
        <v>LABPRO</v>
      </c>
      <c r="N1188" s="6"/>
    </row>
    <row r="1189" spans="1:14" x14ac:dyDescent="0.25">
      <c r="A1189" s="6">
        <v>175754</v>
      </c>
      <c r="B1189" s="7">
        <v>45854</v>
      </c>
      <c r="C1189" s="6" t="str">
        <v>BE0240</v>
      </c>
      <c r="D1189" s="6">
        <f>_xlfn.XLOOKUP(C1189,MasterSheet!G:G,MasterSheet!E:E)</f>
        <v>146.76</v>
      </c>
      <c r="E1189" s="55">
        <f>SUMIFS(MasterSheet!I:I, MasterSheet!B:B, A1189, MasterSheet!D:D, B1189, MasterSheet!G:G, C1189)</f>
        <v>1</v>
      </c>
      <c r="F1189" s="55">
        <f t="shared" si="54"/>
        <v>146.76</v>
      </c>
      <c r="G1189" s="62">
        <f>SUMIFS(MasterSheet!J:J, MasterSheet!B:B, A1189, MasterSheet!D:D, B1189, MasterSheet!G:G, C1189)</f>
        <v>1</v>
      </c>
      <c r="H1189" s="62">
        <f t="shared" si="55"/>
        <v>146.76</v>
      </c>
      <c r="I1189" s="64">
        <f>SUMIFS(MasterSheet!K:K, MasterSheet!B:B, A1189, MasterSheet!D:D, B1189, MasterSheet!G:G, C1189)</f>
        <v>0</v>
      </c>
      <c r="J1189" s="64">
        <f t="shared" si="56"/>
        <v>0</v>
      </c>
      <c r="K1189" s="6" t="str">
        <f>VLOOKUP(C1189,MasterSheet!G:T,14,)</f>
        <v>BIOXCELL</v>
      </c>
      <c r="L1189" s="6" t="str">
        <f>VLOOKUP(K1189,Sheet1!A:C,3,)</f>
        <v>DOLLAR</v>
      </c>
      <c r="M1189" s="6" t="str" cm="1">
        <f t="array" ref="M1189">_xlfn.TEXTJOIN(", ", TRUE,
   _xlfn._xlws.FILTER(MasterSheet!O:O,
      (MasterSheet!B:B=A1189) *
      (MasterSheet!D:D=B1189) *
      (MasterSheet!G:G=C1189) *
      (MasterSheet!J:J&gt;0)
   )
)</f>
        <v>LABPRO</v>
      </c>
      <c r="N1189" s="6"/>
    </row>
    <row r="1190" spans="1:14" x14ac:dyDescent="0.25">
      <c r="A1190" s="6" t="str">
        <v>INV6027</v>
      </c>
      <c r="B1190" s="7">
        <v>45854</v>
      </c>
      <c r="C1190" s="6">
        <v>79518</v>
      </c>
      <c r="D1190" s="6">
        <f>_xlfn.XLOOKUP(C1190,MasterSheet!G:G,MasterSheet!E:E)</f>
        <v>354</v>
      </c>
      <c r="E1190" s="55">
        <f>SUMIFS(MasterSheet!I:I, MasterSheet!B:B, A1190, MasterSheet!D:D, B1190, MasterSheet!G:G, C1190)</f>
        <v>1</v>
      </c>
      <c r="F1190" s="55">
        <f t="shared" si="54"/>
        <v>354</v>
      </c>
      <c r="G1190" s="62">
        <f>SUMIFS(MasterSheet!J:J, MasterSheet!B:B, A1190, MasterSheet!D:D, B1190, MasterSheet!G:G, C1190)</f>
        <v>1</v>
      </c>
      <c r="H1190" s="62">
        <f t="shared" si="55"/>
        <v>354</v>
      </c>
      <c r="I1190" s="64">
        <f>SUMIFS(MasterSheet!K:K, MasterSheet!B:B, A1190, MasterSheet!D:D, B1190, MasterSheet!G:G, C1190)</f>
        <v>0</v>
      </c>
      <c r="J1190" s="64">
        <f t="shared" si="56"/>
        <v>0</v>
      </c>
      <c r="K1190" s="6" t="str">
        <f>VLOOKUP(C1190,MasterSheet!G:T,14,)</f>
        <v>BPS</v>
      </c>
      <c r="L1190" s="6" t="str">
        <f>VLOOKUP(K1190,Sheet1!A:C,3,)</f>
        <v>DOLLAR</v>
      </c>
      <c r="M1190" s="6" t="str" cm="1">
        <f t="array" ref="M1190">_xlfn.TEXTJOIN(", ", TRUE,
   _xlfn._xlws.FILTER(MasterSheet!O:O,
      (MasterSheet!B:B=A1190) *
      (MasterSheet!D:D=B1190) *
      (MasterSheet!G:G=C1190) *
      (MasterSheet!J:J&gt;0)
   )
)</f>
        <v>ALLIED SCIENTIFIC</v>
      </c>
      <c r="N1190" s="6"/>
    </row>
    <row r="1191" spans="1:14" x14ac:dyDescent="0.25">
      <c r="A1191" s="6" t="str">
        <v>INV6027</v>
      </c>
      <c r="B1191" s="7">
        <v>45854</v>
      </c>
      <c r="C1191" s="6">
        <v>79520</v>
      </c>
      <c r="D1191" s="6">
        <f>_xlfn.XLOOKUP(C1191,MasterSheet!G:G,MasterSheet!E:E)</f>
        <v>354</v>
      </c>
      <c r="E1191" s="55">
        <f>SUMIFS(MasterSheet!I:I, MasterSheet!B:B, A1191, MasterSheet!D:D, B1191, MasterSheet!G:G, C1191)</f>
        <v>1</v>
      </c>
      <c r="F1191" s="55">
        <f t="shared" si="54"/>
        <v>354</v>
      </c>
      <c r="G1191" s="62">
        <f>SUMIFS(MasterSheet!J:J, MasterSheet!B:B, A1191, MasterSheet!D:D, B1191, MasterSheet!G:G, C1191)</f>
        <v>1</v>
      </c>
      <c r="H1191" s="62">
        <f t="shared" si="55"/>
        <v>354</v>
      </c>
      <c r="I1191" s="64">
        <f>SUMIFS(MasterSheet!K:K, MasterSheet!B:B, A1191, MasterSheet!D:D, B1191, MasterSheet!G:G, C1191)</f>
        <v>0</v>
      </c>
      <c r="J1191" s="64">
        <f t="shared" si="56"/>
        <v>0</v>
      </c>
      <c r="K1191" s="6" t="str">
        <f>VLOOKUP(C1191,MasterSheet!G:T,14,)</f>
        <v>BPS</v>
      </c>
      <c r="L1191" s="6" t="str">
        <f>VLOOKUP(K1191,Sheet1!A:C,3,)</f>
        <v>DOLLAR</v>
      </c>
      <c r="M1191" s="6" t="str" cm="1">
        <f t="array" ref="M1191">_xlfn.TEXTJOIN(", ", TRUE,
   _xlfn._xlws.FILTER(MasterSheet!O:O,
      (MasterSheet!B:B=A1191) *
      (MasterSheet!D:D=B1191) *
      (MasterSheet!G:G=C1191) *
      (MasterSheet!J:J&gt;0)
   )
)</f>
        <v>ALLIED SCIENTIFIC</v>
      </c>
      <c r="N1191" s="6"/>
    </row>
    <row r="1192" spans="1:14" x14ac:dyDescent="0.25">
      <c r="A1192" s="6" t="str">
        <v>INV6027</v>
      </c>
      <c r="B1192" s="7">
        <v>45854</v>
      </c>
      <c r="C1192" s="6">
        <v>79521</v>
      </c>
      <c r="D1192" s="6">
        <f>_xlfn.XLOOKUP(C1192,MasterSheet!G:G,MasterSheet!E:E)</f>
        <v>354</v>
      </c>
      <c r="E1192" s="55">
        <f>SUMIFS(MasterSheet!I:I, MasterSheet!B:B, A1192, MasterSheet!D:D, B1192, MasterSheet!G:G, C1192)</f>
        <v>1</v>
      </c>
      <c r="F1192" s="55">
        <f t="shared" si="54"/>
        <v>354</v>
      </c>
      <c r="G1192" s="62">
        <f>SUMIFS(MasterSheet!J:J, MasterSheet!B:B, A1192, MasterSheet!D:D, B1192, MasterSheet!G:G, C1192)</f>
        <v>1</v>
      </c>
      <c r="H1192" s="62">
        <f t="shared" si="55"/>
        <v>354</v>
      </c>
      <c r="I1192" s="64">
        <f>SUMIFS(MasterSheet!K:K, MasterSheet!B:B, A1192, MasterSheet!D:D, B1192, MasterSheet!G:G, C1192)</f>
        <v>0</v>
      </c>
      <c r="J1192" s="64">
        <f t="shared" si="56"/>
        <v>0</v>
      </c>
      <c r="K1192" s="6" t="str">
        <f>VLOOKUP(C1192,MasterSheet!G:T,14,)</f>
        <v>BPS</v>
      </c>
      <c r="L1192" s="6" t="str">
        <f>VLOOKUP(K1192,Sheet1!A:C,3,)</f>
        <v>DOLLAR</v>
      </c>
      <c r="M1192" s="6" t="str" cm="1">
        <f t="array" ref="M1192">_xlfn.TEXTJOIN(", ", TRUE,
   _xlfn._xlws.FILTER(MasterSheet!O:O,
      (MasterSheet!B:B=A1192) *
      (MasterSheet!D:D=B1192) *
      (MasterSheet!G:G=C1192) *
      (MasterSheet!J:J&gt;0)
   )
)</f>
        <v>ALLIED SCIENTIFIC</v>
      </c>
      <c r="N1192" s="6"/>
    </row>
    <row r="1193" spans="1:14" x14ac:dyDescent="0.25">
      <c r="A1193" s="6" t="str">
        <v>INV6027</v>
      </c>
      <c r="B1193" s="7">
        <v>45854</v>
      </c>
      <c r="C1193" s="6">
        <v>79527</v>
      </c>
      <c r="D1193" s="6">
        <f>_xlfn.XLOOKUP(C1193,MasterSheet!G:G,MasterSheet!E:E)</f>
        <v>354</v>
      </c>
      <c r="E1193" s="55">
        <f>SUMIFS(MasterSheet!I:I, MasterSheet!B:B, A1193, MasterSheet!D:D, B1193, MasterSheet!G:G, C1193)</f>
        <v>1</v>
      </c>
      <c r="F1193" s="55">
        <f t="shared" si="54"/>
        <v>354</v>
      </c>
      <c r="G1193" s="62">
        <f>SUMIFS(MasterSheet!J:J, MasterSheet!B:B, A1193, MasterSheet!D:D, B1193, MasterSheet!G:G, C1193)</f>
        <v>1</v>
      </c>
      <c r="H1193" s="62">
        <f t="shared" si="55"/>
        <v>354</v>
      </c>
      <c r="I1193" s="64">
        <f>SUMIFS(MasterSheet!K:K, MasterSheet!B:B, A1193, MasterSheet!D:D, B1193, MasterSheet!G:G, C1193)</f>
        <v>0</v>
      </c>
      <c r="J1193" s="64">
        <f t="shared" si="56"/>
        <v>0</v>
      </c>
      <c r="K1193" s="6" t="str">
        <f>VLOOKUP(C1193,MasterSheet!G:T,14,)</f>
        <v>BPS</v>
      </c>
      <c r="L1193" s="6" t="str">
        <f>VLOOKUP(K1193,Sheet1!A:C,3,)</f>
        <v>DOLLAR</v>
      </c>
      <c r="M1193" s="6" t="str" cm="1">
        <f t="array" ref="M1193">_xlfn.TEXTJOIN(", ", TRUE,
   _xlfn._xlws.FILTER(MasterSheet!O:O,
      (MasterSheet!B:B=A1193) *
      (MasterSheet!D:D=B1193) *
      (MasterSheet!G:G=C1193) *
      (MasterSheet!J:J&gt;0)
   )
)</f>
        <v>ALLIED SCIENTIFIC</v>
      </c>
      <c r="N1193" s="6"/>
    </row>
    <row r="1194" spans="1:14" x14ac:dyDescent="0.25">
      <c r="A1194" s="6" t="str">
        <v>INV6028</v>
      </c>
      <c r="B1194" s="7">
        <v>45854</v>
      </c>
      <c r="C1194" s="6" t="str">
        <v>79513-1</v>
      </c>
      <c r="D1194" s="6">
        <f>_xlfn.XLOOKUP(C1194,MasterSheet!G:G,MasterSheet!E:E)</f>
        <v>498</v>
      </c>
      <c r="E1194" s="55">
        <f>SUMIFS(MasterSheet!I:I, MasterSheet!B:B, A1194, MasterSheet!D:D, B1194, MasterSheet!G:G, C1194)</f>
        <v>1</v>
      </c>
      <c r="F1194" s="55">
        <f t="shared" si="54"/>
        <v>498</v>
      </c>
      <c r="G1194" s="62">
        <f>SUMIFS(MasterSheet!J:J, MasterSheet!B:B, A1194, MasterSheet!D:D, B1194, MasterSheet!G:G, C1194)</f>
        <v>1</v>
      </c>
      <c r="H1194" s="62">
        <f t="shared" si="55"/>
        <v>498</v>
      </c>
      <c r="I1194" s="64">
        <f>SUMIFS(MasterSheet!K:K, MasterSheet!B:B, A1194, MasterSheet!D:D, B1194, MasterSheet!G:G, C1194)</f>
        <v>0</v>
      </c>
      <c r="J1194" s="64">
        <f t="shared" si="56"/>
        <v>0</v>
      </c>
      <c r="K1194" s="6" t="str">
        <f>VLOOKUP(C1194,MasterSheet!G:T,14,)</f>
        <v>BPS</v>
      </c>
      <c r="L1194" s="6" t="str">
        <f>VLOOKUP(K1194,Sheet1!A:C,3,)</f>
        <v>DOLLAR</v>
      </c>
      <c r="M1194" s="6" t="str" cm="1">
        <f t="array" ref="M1194">_xlfn.TEXTJOIN(", ", TRUE,
   _xlfn._xlws.FILTER(MasterSheet!O:O,
      (MasterSheet!B:B=A1194) *
      (MasterSheet!D:D=B1194) *
      (MasterSheet!G:G=C1194) *
      (MasterSheet!J:J&gt;0)
   )
)</f>
        <v>BTL</v>
      </c>
      <c r="N1194" s="6"/>
    </row>
    <row r="1195" spans="1:14" x14ac:dyDescent="0.25">
      <c r="A1195" s="6">
        <v>44409</v>
      </c>
      <c r="B1195" s="7">
        <v>45854</v>
      </c>
      <c r="C1195" s="6" t="str">
        <v>3885-2A</v>
      </c>
      <c r="D1195" s="6">
        <f>_xlfn.XLOOKUP(C1195,MasterSheet!G:G,MasterSheet!E:E)</f>
        <v>355.1</v>
      </c>
      <c r="E1195" s="55">
        <f>SUMIFS(MasterSheet!I:I, MasterSheet!B:B, A1195, MasterSheet!D:D, B1195, MasterSheet!G:G, C1195)</f>
        <v>1</v>
      </c>
      <c r="F1195" s="55">
        <f t="shared" si="54"/>
        <v>355.1</v>
      </c>
      <c r="G1195" s="62">
        <f>SUMIFS(MasterSheet!J:J, MasterSheet!B:B, A1195, MasterSheet!D:D, B1195, MasterSheet!G:G, C1195)</f>
        <v>1</v>
      </c>
      <c r="H1195" s="62">
        <f t="shared" si="55"/>
        <v>355.1</v>
      </c>
      <c r="I1195" s="64">
        <f>SUMIFS(MasterSheet!K:K, MasterSheet!B:B, A1195, MasterSheet!D:D, B1195, MasterSheet!G:G, C1195)</f>
        <v>0</v>
      </c>
      <c r="J1195" s="64">
        <f t="shared" si="56"/>
        <v>0</v>
      </c>
      <c r="K1195" s="6" t="str">
        <f>VLOOKUP(C1195,MasterSheet!G:T,14,)</f>
        <v>MabTech</v>
      </c>
      <c r="L1195" s="6" t="str">
        <f>VLOOKUP(K1195,Sheet1!A:C,3,)</f>
        <v>DOLLAR</v>
      </c>
      <c r="M1195" s="6" t="str" cm="1">
        <f t="array" ref="M1195">_xlfn.TEXTJOIN(", ", TRUE,
   _xlfn._xlws.FILTER(MasterSheet!O:O,
      (MasterSheet!B:B=A1195) *
      (MasterSheet!D:D=B1195) *
      (MasterSheet!G:G=C1195) *
      (MasterSheet!J:J&gt;0)
   )
)</f>
        <v>TECHWEST</v>
      </c>
      <c r="N1195" s="6"/>
    </row>
    <row r="1196" spans="1:14" x14ac:dyDescent="0.25">
      <c r="A1196" s="6">
        <v>44409</v>
      </c>
      <c r="B1196" s="7">
        <v>45854</v>
      </c>
      <c r="C1196" s="6" t="str">
        <v>3865-2A</v>
      </c>
      <c r="D1196" s="6">
        <f>_xlfn.XLOOKUP(C1196,MasterSheet!G:G,MasterSheet!E:E)</f>
        <v>355.1</v>
      </c>
      <c r="E1196" s="55">
        <f>SUMIFS(MasterSheet!I:I, MasterSheet!B:B, A1196, MasterSheet!D:D, B1196, MasterSheet!G:G, C1196)</f>
        <v>1</v>
      </c>
      <c r="F1196" s="55">
        <f t="shared" si="54"/>
        <v>355.1</v>
      </c>
      <c r="G1196" s="62">
        <f>SUMIFS(MasterSheet!J:J, MasterSheet!B:B, A1196, MasterSheet!D:D, B1196, MasterSheet!G:G, C1196)</f>
        <v>1</v>
      </c>
      <c r="H1196" s="62">
        <f t="shared" si="55"/>
        <v>355.1</v>
      </c>
      <c r="I1196" s="64">
        <f>SUMIFS(MasterSheet!K:K, MasterSheet!B:B, A1196, MasterSheet!D:D, B1196, MasterSheet!G:G, C1196)</f>
        <v>0</v>
      </c>
      <c r="J1196" s="64">
        <f t="shared" si="56"/>
        <v>0</v>
      </c>
      <c r="K1196" s="6" t="str">
        <f>VLOOKUP(C1196,MasterSheet!G:T,14,)</f>
        <v>MabTech</v>
      </c>
      <c r="L1196" s="6" t="str">
        <f>VLOOKUP(K1196,Sheet1!A:C,3,)</f>
        <v>DOLLAR</v>
      </c>
      <c r="M1196" s="6" t="str" cm="1">
        <f t="array" ref="M1196">_xlfn.TEXTJOIN(", ", TRUE,
   _xlfn._xlws.FILTER(MasterSheet!O:O,
      (MasterSheet!B:B=A1196) *
      (MasterSheet!D:D=B1196) *
      (MasterSheet!G:G=C1196) *
      (MasterSheet!J:J&gt;0)
   )
)</f>
        <v>TECHWEST</v>
      </c>
      <c r="N1196" s="6"/>
    </row>
    <row r="1197" spans="1:14" x14ac:dyDescent="0.25">
      <c r="A1197" s="6">
        <v>44409</v>
      </c>
      <c r="B1197" s="7">
        <v>45854</v>
      </c>
      <c r="C1197" s="6" t="str">
        <v>3825-2A</v>
      </c>
      <c r="D1197" s="6">
        <f>_xlfn.XLOOKUP(C1197,MasterSheet!G:G,MasterSheet!E:E)</f>
        <v>355.1</v>
      </c>
      <c r="E1197" s="55">
        <f>SUMIFS(MasterSheet!I:I, MasterSheet!B:B, A1197, MasterSheet!D:D, B1197, MasterSheet!G:G, C1197)</f>
        <v>1</v>
      </c>
      <c r="F1197" s="55">
        <f t="shared" si="54"/>
        <v>355.1</v>
      </c>
      <c r="G1197" s="62">
        <f>SUMIFS(MasterSheet!J:J, MasterSheet!B:B, A1197, MasterSheet!D:D, B1197, MasterSheet!G:G, C1197)</f>
        <v>1</v>
      </c>
      <c r="H1197" s="62">
        <f t="shared" si="55"/>
        <v>355.1</v>
      </c>
      <c r="I1197" s="64">
        <f>SUMIFS(MasterSheet!K:K, MasterSheet!B:B, A1197, MasterSheet!D:D, B1197, MasterSheet!G:G, C1197)</f>
        <v>0</v>
      </c>
      <c r="J1197" s="64">
        <f t="shared" si="56"/>
        <v>0</v>
      </c>
      <c r="K1197" s="6" t="str">
        <f>VLOOKUP(C1197,MasterSheet!G:T,14,)</f>
        <v>MabTech</v>
      </c>
      <c r="L1197" s="6" t="str">
        <f>VLOOKUP(K1197,Sheet1!A:C,3,)</f>
        <v>DOLLAR</v>
      </c>
      <c r="M1197" s="6" t="str" cm="1">
        <f t="array" ref="M1197">_xlfn.TEXTJOIN(", ", TRUE,
   _xlfn._xlws.FILTER(MasterSheet!O:O,
      (MasterSheet!B:B=A1197) *
      (MasterSheet!D:D=B1197) *
      (MasterSheet!G:G=C1197) *
      (MasterSheet!J:J&gt;0)
   )
)</f>
        <v>TECHWEST</v>
      </c>
      <c r="N1197" s="6"/>
    </row>
    <row r="1198" spans="1:14" x14ac:dyDescent="0.25">
      <c r="A1198" s="6">
        <v>44409</v>
      </c>
      <c r="B1198" s="7">
        <v>45854</v>
      </c>
      <c r="C1198" s="6" t="str">
        <v>3654-WP-10</v>
      </c>
      <c r="D1198" s="6">
        <f>_xlfn.XLOOKUP(C1198,MasterSheet!G:G,MasterSheet!E:E)</f>
        <v>385</v>
      </c>
      <c r="E1198" s="55">
        <f>SUMIFS(MasterSheet!I:I, MasterSheet!B:B, A1198, MasterSheet!D:D, B1198, MasterSheet!G:G, C1198)</f>
        <v>1</v>
      </c>
      <c r="F1198" s="55">
        <f t="shared" si="54"/>
        <v>385</v>
      </c>
      <c r="G1198" s="62">
        <f>SUMIFS(MasterSheet!J:J, MasterSheet!B:B, A1198, MasterSheet!D:D, B1198, MasterSheet!G:G, C1198)</f>
        <v>1</v>
      </c>
      <c r="H1198" s="62">
        <f t="shared" si="55"/>
        <v>385</v>
      </c>
      <c r="I1198" s="64">
        <f>SUMIFS(MasterSheet!K:K, MasterSheet!B:B, A1198, MasterSheet!D:D, B1198, MasterSheet!G:G, C1198)</f>
        <v>0</v>
      </c>
      <c r="J1198" s="64">
        <f t="shared" si="56"/>
        <v>0</v>
      </c>
      <c r="K1198" s="6" t="str">
        <f>VLOOKUP(C1198,MasterSheet!G:T,14,)</f>
        <v>MabTech</v>
      </c>
      <c r="L1198" s="6" t="str">
        <f>VLOOKUP(K1198,Sheet1!A:C,3,)</f>
        <v>DOLLAR</v>
      </c>
      <c r="M1198" s="6" t="str" cm="1">
        <f t="array" ref="M1198">_xlfn.TEXTJOIN(", ", TRUE,
   _xlfn._xlws.FILTER(MasterSheet!O:O,
      (MasterSheet!B:B=A1198) *
      (MasterSheet!D:D=B1198) *
      (MasterSheet!G:G=C1198) *
      (MasterSheet!J:J&gt;0)
   )
)</f>
        <v>TECHWEST</v>
      </c>
      <c r="N1198" s="6"/>
    </row>
    <row r="1199" spans="1:14" x14ac:dyDescent="0.25">
      <c r="A1199" s="6">
        <v>44409</v>
      </c>
      <c r="B1199" s="7">
        <v>45854</v>
      </c>
      <c r="C1199" s="6" t="str">
        <v>3650-10</v>
      </c>
      <c r="D1199" s="6">
        <f>_xlfn.XLOOKUP(C1199,MasterSheet!G:G,MasterSheet!E:E)</f>
        <v>123.2</v>
      </c>
      <c r="E1199" s="55">
        <f>SUMIFS(MasterSheet!I:I, MasterSheet!B:B, A1199, MasterSheet!D:D, B1199, MasterSheet!G:G, C1199)</f>
        <v>1</v>
      </c>
      <c r="F1199" s="55">
        <f t="shared" si="54"/>
        <v>123.2</v>
      </c>
      <c r="G1199" s="62">
        <f>SUMIFS(MasterSheet!J:J, MasterSheet!B:B, A1199, MasterSheet!D:D, B1199, MasterSheet!G:G, C1199)</f>
        <v>1</v>
      </c>
      <c r="H1199" s="62">
        <f t="shared" si="55"/>
        <v>123.2</v>
      </c>
      <c r="I1199" s="64">
        <f>SUMIFS(MasterSheet!K:K, MasterSheet!B:B, A1199, MasterSheet!D:D, B1199, MasterSheet!G:G, C1199)</f>
        <v>0</v>
      </c>
      <c r="J1199" s="64">
        <f t="shared" si="56"/>
        <v>0</v>
      </c>
      <c r="K1199" s="6" t="str">
        <f>VLOOKUP(C1199,MasterSheet!G:T,14,)</f>
        <v>MabTech</v>
      </c>
      <c r="L1199" s="6" t="str">
        <f>VLOOKUP(K1199,Sheet1!A:C,3,)</f>
        <v>DOLLAR</v>
      </c>
      <c r="M1199" s="6" t="str" cm="1">
        <f t="array" ref="M1199">_xlfn.TEXTJOIN(", ", TRUE,
   _xlfn._xlws.FILTER(MasterSheet!O:O,
      (MasterSheet!B:B=A1199) *
      (MasterSheet!D:D=B1199) *
      (MasterSheet!G:G=C1199) *
      (MasterSheet!J:J&gt;0)
   )
)</f>
        <v>TECHWEST</v>
      </c>
      <c r="N1199" s="6"/>
    </row>
    <row r="1200" spans="1:14" x14ac:dyDescent="0.25">
      <c r="A1200" s="6">
        <v>44409</v>
      </c>
      <c r="B1200" s="7">
        <v>45854</v>
      </c>
      <c r="C1200" s="6" t="str">
        <v>3450-0N-500</v>
      </c>
      <c r="D1200" s="6">
        <f>_xlfn.XLOOKUP(C1200,MasterSheet!G:G,MasterSheet!E:E)</f>
        <v>329</v>
      </c>
      <c r="E1200" s="55">
        <f>SUMIFS(MasterSheet!I:I, MasterSheet!B:B, A1200, MasterSheet!D:D, B1200, MasterSheet!G:G, C1200)</f>
        <v>1</v>
      </c>
      <c r="F1200" s="55">
        <f t="shared" si="54"/>
        <v>329</v>
      </c>
      <c r="G1200" s="62">
        <f>SUMIFS(MasterSheet!J:J, MasterSheet!B:B, A1200, MasterSheet!D:D, B1200, MasterSheet!G:G, C1200)</f>
        <v>1</v>
      </c>
      <c r="H1200" s="62">
        <f t="shared" si="55"/>
        <v>329</v>
      </c>
      <c r="I1200" s="64">
        <f>SUMIFS(MasterSheet!K:K, MasterSheet!B:B, A1200, MasterSheet!D:D, B1200, MasterSheet!G:G, C1200)</f>
        <v>0</v>
      </c>
      <c r="J1200" s="64">
        <f t="shared" si="56"/>
        <v>0</v>
      </c>
      <c r="K1200" s="6" t="str">
        <f>VLOOKUP(C1200,MasterSheet!G:T,14,)</f>
        <v>MabTech</v>
      </c>
      <c r="L1200" s="6" t="str">
        <f>VLOOKUP(K1200,Sheet1!A:C,3,)</f>
        <v>DOLLAR</v>
      </c>
      <c r="M1200" s="6" t="str" cm="1">
        <f t="array" ref="M1200">_xlfn.TEXTJOIN(", ", TRUE,
   _xlfn._xlws.FILTER(MasterSheet!O:O,
      (MasterSheet!B:B=A1200) *
      (MasterSheet!D:D=B1200) *
      (MasterSheet!G:G=C1200) *
      (MasterSheet!J:J&gt;0)
   )
)</f>
        <v>SUN PHARMA</v>
      </c>
      <c r="N1200" s="6"/>
    </row>
    <row r="1201" spans="1:14" x14ac:dyDescent="0.25">
      <c r="A1201" s="6">
        <v>44409</v>
      </c>
      <c r="B1201" s="7">
        <v>45854</v>
      </c>
      <c r="C1201" s="6" t="str">
        <v>3420-1HP-2</v>
      </c>
      <c r="D1201" s="6">
        <f>_xlfn.XLOOKUP(C1201,MasterSheet!G:G,MasterSheet!E:E)</f>
        <v>514.5</v>
      </c>
      <c r="E1201" s="55">
        <f>SUMIFS(MasterSheet!I:I, MasterSheet!B:B, A1201, MasterSheet!D:D, B1201, MasterSheet!G:G, C1201)</f>
        <v>1</v>
      </c>
      <c r="F1201" s="55">
        <f t="shared" si="54"/>
        <v>514.5</v>
      </c>
      <c r="G1201" s="62">
        <f>SUMIFS(MasterSheet!J:J, MasterSheet!B:B, A1201, MasterSheet!D:D, B1201, MasterSheet!G:G, C1201)</f>
        <v>1</v>
      </c>
      <c r="H1201" s="62">
        <f t="shared" si="55"/>
        <v>514.5</v>
      </c>
      <c r="I1201" s="64">
        <f>SUMIFS(MasterSheet!K:K, MasterSheet!B:B, A1201, MasterSheet!D:D, B1201, MasterSheet!G:G, C1201)</f>
        <v>0</v>
      </c>
      <c r="J1201" s="64">
        <f t="shared" si="56"/>
        <v>0</v>
      </c>
      <c r="K1201" s="6" t="str">
        <f>VLOOKUP(C1201,MasterSheet!G:T,14,)</f>
        <v>MabTech</v>
      </c>
      <c r="L1201" s="6" t="str">
        <f>VLOOKUP(K1201,Sheet1!A:C,3,)</f>
        <v>DOLLAR</v>
      </c>
      <c r="M1201" s="6" t="str" cm="1">
        <f t="array" ref="M1201">_xlfn.TEXTJOIN(", ", TRUE,
   _xlfn._xlws.FILTER(MasterSheet!O:O,
      (MasterSheet!B:B=A1201) *
      (MasterSheet!D:D=B1201) *
      (MasterSheet!G:G=C1201) *
      (MasterSheet!J:J&gt;0)
   )
)</f>
        <v>ICGEB</v>
      </c>
      <c r="N1201" s="6"/>
    </row>
    <row r="1202" spans="1:14" x14ac:dyDescent="0.25">
      <c r="A1202" s="6" t="str">
        <v>BTL/25-26/546</v>
      </c>
      <c r="B1202" s="7">
        <v>45855</v>
      </c>
      <c r="C1202" s="6" t="str">
        <v>ORB907194</v>
      </c>
      <c r="D1202" s="6">
        <f>_xlfn.XLOOKUP(C1202,MasterSheet!G:G,MasterSheet!E:E)</f>
        <v>36225</v>
      </c>
      <c r="E1202" s="55">
        <f>SUMIFS(MasterSheet!I:I, MasterSheet!B:B, A1202, MasterSheet!D:D, B1202, MasterSheet!G:G, C1202)</f>
        <v>1</v>
      </c>
      <c r="F1202" s="55">
        <f t="shared" si="54"/>
        <v>36225</v>
      </c>
      <c r="G1202" s="62">
        <f>SUMIFS(MasterSheet!J:J, MasterSheet!B:B, A1202, MasterSheet!D:D, B1202, MasterSheet!G:G, C1202)</f>
        <v>1</v>
      </c>
      <c r="H1202" s="62">
        <f t="shared" si="55"/>
        <v>36225</v>
      </c>
      <c r="I1202" s="64">
        <f>SUMIFS(MasterSheet!K:K, MasterSheet!B:B, A1202, MasterSheet!D:D, B1202, MasterSheet!G:G, C1202)</f>
        <v>0</v>
      </c>
      <c r="J1202" s="64">
        <f t="shared" si="56"/>
        <v>0</v>
      </c>
      <c r="K1202" s="6" t="str">
        <f>VLOOKUP(C1202,MasterSheet!G:T,14,)</f>
        <v>BTL</v>
      </c>
      <c r="L1202" s="6" t="str">
        <f>VLOOKUP(K1202,Sheet1!A:C,3,)</f>
        <v>INR</v>
      </c>
      <c r="M1202" s="6" t="str" cm="1">
        <f t="array" ref="M1202">_xlfn.TEXTJOIN(", ", TRUE,
   _xlfn._xlws.FILTER(MasterSheet!O:O,
      (MasterSheet!B:B=A1202) *
      (MasterSheet!D:D=B1202) *
      (MasterSheet!G:G=C1202) *
      (MasterSheet!J:J&gt;0)
   )
)</f>
        <v>AMRITA</v>
      </c>
      <c r="N1202" s="6"/>
    </row>
    <row r="1203" spans="1:14" x14ac:dyDescent="0.25">
      <c r="A1203" s="6" t="str">
        <v>917607 R</v>
      </c>
      <c r="B1203" s="7">
        <v>45856</v>
      </c>
      <c r="C1203" s="6" t="str">
        <v>MBS8305397</v>
      </c>
      <c r="D1203" s="6">
        <f>_xlfn.XLOOKUP(C1203,MasterSheet!G:G,MasterSheet!E:E)</f>
        <v>5</v>
      </c>
      <c r="E1203" s="55">
        <f>SUMIFS(MasterSheet!I:I, MasterSheet!B:B, A1203, MasterSheet!D:D, B1203, MasterSheet!G:G, C1203)</f>
        <v>1</v>
      </c>
      <c r="F1203" s="55">
        <f t="shared" si="54"/>
        <v>5</v>
      </c>
      <c r="G1203" s="62">
        <f>SUMIFS(MasterSheet!J:J, MasterSheet!B:B, A1203, MasterSheet!D:D, B1203, MasterSheet!G:G, C1203)</f>
        <v>1</v>
      </c>
      <c r="H1203" s="62">
        <f t="shared" si="55"/>
        <v>5</v>
      </c>
      <c r="I1203" s="64">
        <f>SUMIFS(MasterSheet!K:K, MasterSheet!B:B, A1203, MasterSheet!D:D, B1203, MasterSheet!G:G, C1203)</f>
        <v>0</v>
      </c>
      <c r="J1203" s="64">
        <f t="shared" si="56"/>
        <v>0</v>
      </c>
      <c r="K1203" s="6" t="str">
        <f>VLOOKUP(C1203,MasterSheet!G:T,14,)</f>
        <v>MyBioSource</v>
      </c>
      <c r="L1203" s="6" t="str">
        <f>VLOOKUP(K1203,Sheet1!A:C,3,)</f>
        <v>DOLLAR</v>
      </c>
      <c r="M1203" s="6" t="str" cm="1">
        <f t="array" ref="M1203">_xlfn.TEXTJOIN(", ", TRUE,
   _xlfn._xlws.FILTER(MasterSheet!O:O,
      (MasterSheet!B:B=A1203) *
      (MasterSheet!D:D=B1203) *
      (MasterSheet!G:G=C1203) *
      (MasterSheet!J:J&gt;0)
   )
)</f>
        <v>HKP</v>
      </c>
      <c r="N1203" s="6"/>
    </row>
    <row r="1204" spans="1:14" x14ac:dyDescent="0.25">
      <c r="A1204" s="6">
        <v>16101586</v>
      </c>
      <c r="B1204" s="7">
        <v>45856</v>
      </c>
      <c r="C1204" s="6" t="str">
        <v>PHY7456A</v>
      </c>
      <c r="D1204" s="6">
        <f>_xlfn.XLOOKUP(C1204,MasterSheet!G:G,MasterSheet!E:E)</f>
        <v>238.5</v>
      </c>
      <c r="E1204" s="55">
        <f>SUMIFS(MasterSheet!I:I, MasterSheet!B:B, A1204, MasterSheet!D:D, B1204, MasterSheet!G:G, C1204)</f>
        <v>1</v>
      </c>
      <c r="F1204" s="55">
        <f t="shared" si="54"/>
        <v>238.5</v>
      </c>
      <c r="G1204" s="62">
        <f>SUMIFS(MasterSheet!J:J, MasterSheet!B:B, A1204, MasterSheet!D:D, B1204, MasterSheet!G:G, C1204)</f>
        <v>1</v>
      </c>
      <c r="H1204" s="62">
        <f t="shared" si="55"/>
        <v>238.5</v>
      </c>
      <c r="I1204" s="64">
        <f>SUMIFS(MasterSheet!K:K, MasterSheet!B:B, A1204, MasterSheet!D:D, B1204, MasterSheet!G:G, C1204)</f>
        <v>0</v>
      </c>
      <c r="J1204" s="64">
        <f t="shared" si="56"/>
        <v>0</v>
      </c>
      <c r="K1204" s="6" t="str">
        <f>VLOOKUP(C1204,MasterSheet!G:T,14,)</f>
        <v>PHYTOAB</v>
      </c>
      <c r="L1204" s="6" t="str">
        <f>VLOOKUP(K1204,Sheet1!A:C,3,)</f>
        <v>DOLLAR</v>
      </c>
      <c r="M1204" s="6" t="str" cm="1">
        <f t="array" ref="M1204">_xlfn.TEXTJOIN(", ", TRUE,
   _xlfn._xlws.FILTER(MasterSheet!O:O,
      (MasterSheet!B:B=A1204) *
      (MasterSheet!D:D=B1204) *
      (MasterSheet!G:G=C1204) *
      (MasterSheet!J:J&gt;0)
   )
)</f>
        <v>M BIOTECH</v>
      </c>
      <c r="N1204" s="6"/>
    </row>
    <row r="1205" spans="1:14" x14ac:dyDescent="0.25">
      <c r="A1205" s="6" t="str">
        <v>EED117194</v>
      </c>
      <c r="B1205" s="7">
        <v>45856</v>
      </c>
      <c r="C1205" s="6">
        <v>100202</v>
      </c>
      <c r="D1205" s="6">
        <f>_xlfn.XLOOKUP(C1205,MasterSheet!G:G,MasterSheet!E:E)</f>
        <v>61.1</v>
      </c>
      <c r="E1205" s="55">
        <f>SUMIFS(MasterSheet!I:I, MasterSheet!B:B, A1205, MasterSheet!D:D, B1205, MasterSheet!G:G, C1205)</f>
        <v>1</v>
      </c>
      <c r="F1205" s="55">
        <f t="shared" si="54"/>
        <v>61.1</v>
      </c>
      <c r="G1205" s="62">
        <f>SUMIFS(MasterSheet!J:J, MasterSheet!B:B, A1205, MasterSheet!D:D, B1205, MasterSheet!G:G, C1205)</f>
        <v>1</v>
      </c>
      <c r="H1205" s="62">
        <f t="shared" si="55"/>
        <v>61.1</v>
      </c>
      <c r="I1205" s="64">
        <f>SUMIFS(MasterSheet!K:K, MasterSheet!B:B, A1205, MasterSheet!D:D, B1205, MasterSheet!G:G, C1205)</f>
        <v>0</v>
      </c>
      <c r="J1205" s="64">
        <f t="shared" si="56"/>
        <v>0</v>
      </c>
      <c r="K1205" s="6" t="str">
        <f>VLOOKUP(C1205,MasterSheet!G:T,14,)</f>
        <v>BioLegend</v>
      </c>
      <c r="L1205" s="6" t="str">
        <f>VLOOKUP(K1205,Sheet1!A:C,3,)</f>
        <v>DOLLAR</v>
      </c>
      <c r="M1205" s="6" t="str" cm="1">
        <f t="array" ref="M1205">_xlfn.TEXTJOIN(", ", TRUE,
   _xlfn._xlws.FILTER(MasterSheet!O:O,
      (MasterSheet!B:B=A1205) *
      (MasterSheet!D:D=B1205) *
      (MasterSheet!G:G=C1205) *
      (MasterSheet!J:J&gt;0)
   )
)</f>
        <v>IISC</v>
      </c>
      <c r="N1205" s="6"/>
    </row>
    <row r="1206" spans="1:14" x14ac:dyDescent="0.25">
      <c r="A1206" s="6" t="str">
        <v>EED117194</v>
      </c>
      <c r="B1206" s="7">
        <v>45856</v>
      </c>
      <c r="C1206" s="6">
        <v>100204</v>
      </c>
      <c r="D1206" s="6">
        <f>_xlfn.XLOOKUP(C1206,MasterSheet!G:G,MasterSheet!E:E)</f>
        <v>92.95</v>
      </c>
      <c r="E1206" s="55">
        <f>SUMIFS(MasterSheet!I:I, MasterSheet!B:B, A1206, MasterSheet!D:D, B1206, MasterSheet!G:G, C1206)</f>
        <v>1</v>
      </c>
      <c r="F1206" s="55">
        <f t="shared" si="54"/>
        <v>92.95</v>
      </c>
      <c r="G1206" s="62">
        <f>SUMIFS(MasterSheet!J:J, MasterSheet!B:B, A1206, MasterSheet!D:D, B1206, MasterSheet!G:G, C1206)</f>
        <v>1</v>
      </c>
      <c r="H1206" s="62">
        <f t="shared" si="55"/>
        <v>92.95</v>
      </c>
      <c r="I1206" s="64">
        <f>SUMIFS(MasterSheet!K:K, MasterSheet!B:B, A1206, MasterSheet!D:D, B1206, MasterSheet!G:G, C1206)</f>
        <v>0</v>
      </c>
      <c r="J1206" s="64">
        <f t="shared" si="56"/>
        <v>0</v>
      </c>
      <c r="K1206" s="6" t="str">
        <f>VLOOKUP(C1206,MasterSheet!G:T,14,)</f>
        <v>BioLegend</v>
      </c>
      <c r="L1206" s="6" t="str">
        <f>VLOOKUP(K1206,Sheet1!A:C,3,)</f>
        <v>DOLLAR</v>
      </c>
      <c r="M1206" s="6" t="str" cm="1">
        <f t="array" ref="M1206">_xlfn.TEXTJOIN(", ", TRUE,
   _xlfn._xlws.FILTER(MasterSheet!O:O,
      (MasterSheet!B:B=A1206) *
      (MasterSheet!D:D=B1206) *
      (MasterSheet!G:G=C1206) *
      (MasterSheet!J:J&gt;0)
   )
)</f>
        <v>Actrec</v>
      </c>
      <c r="N1206" s="6"/>
    </row>
    <row r="1207" spans="1:14" x14ac:dyDescent="0.25">
      <c r="A1207" s="6" t="str">
        <v>EED117194</v>
      </c>
      <c r="B1207" s="7">
        <v>45856</v>
      </c>
      <c r="C1207" s="6">
        <v>100220</v>
      </c>
      <c r="D1207" s="6">
        <f>_xlfn.XLOOKUP(C1207,MasterSheet!G:G,MasterSheet!E:E)</f>
        <v>173.6</v>
      </c>
      <c r="E1207" s="55">
        <f>SUMIFS(MasterSheet!I:I, MasterSheet!B:B, A1207, MasterSheet!D:D, B1207, MasterSheet!G:G, C1207)</f>
        <v>1</v>
      </c>
      <c r="F1207" s="55">
        <f t="shared" si="54"/>
        <v>173.6</v>
      </c>
      <c r="G1207" s="62">
        <f>SUMIFS(MasterSheet!J:J, MasterSheet!B:B, A1207, MasterSheet!D:D, B1207, MasterSheet!G:G, C1207)</f>
        <v>1</v>
      </c>
      <c r="H1207" s="62">
        <f t="shared" si="55"/>
        <v>173.6</v>
      </c>
      <c r="I1207" s="64">
        <f>SUMIFS(MasterSheet!K:K, MasterSheet!B:B, A1207, MasterSheet!D:D, B1207, MasterSheet!G:G, C1207)</f>
        <v>0</v>
      </c>
      <c r="J1207" s="64">
        <f t="shared" si="56"/>
        <v>0</v>
      </c>
      <c r="K1207" s="6" t="str">
        <f>VLOOKUP(C1207,MasterSheet!G:T,14,)</f>
        <v>BioLegend</v>
      </c>
      <c r="L1207" s="6" t="str">
        <f>VLOOKUP(K1207,Sheet1!A:C,3,)</f>
        <v>DOLLAR</v>
      </c>
      <c r="M1207" s="6" t="str" cm="1">
        <f t="array" ref="M1207">_xlfn.TEXTJOIN(", ", TRUE,
   _xlfn._xlws.FILTER(MasterSheet!O:O,
      (MasterSheet!B:B=A1207) *
      (MasterSheet!D:D=B1207) *
      (MasterSheet!G:G=C1207) *
      (MasterSheet!J:J&gt;0)
   )
)</f>
        <v>RG Sons</v>
      </c>
      <c r="N1207" s="6"/>
    </row>
    <row r="1208" spans="1:14" x14ac:dyDescent="0.25">
      <c r="A1208" s="6" t="str">
        <v>EED117194</v>
      </c>
      <c r="B1208" s="7">
        <v>45856</v>
      </c>
      <c r="C1208" s="6">
        <v>100742</v>
      </c>
      <c r="D1208" s="6">
        <f>_xlfn.XLOOKUP(C1208,MasterSheet!G:G,MasterSheet!E:E)</f>
        <v>204.75</v>
      </c>
      <c r="E1208" s="55">
        <f>SUMIFS(MasterSheet!I:I, MasterSheet!B:B, A1208, MasterSheet!D:D, B1208, MasterSheet!G:G, C1208)</f>
        <v>1</v>
      </c>
      <c r="F1208" s="55">
        <f t="shared" si="54"/>
        <v>204.75</v>
      </c>
      <c r="G1208" s="62">
        <f>SUMIFS(MasterSheet!J:J, MasterSheet!B:B, A1208, MasterSheet!D:D, B1208, MasterSheet!G:G, C1208)</f>
        <v>1</v>
      </c>
      <c r="H1208" s="62">
        <f t="shared" si="55"/>
        <v>204.75</v>
      </c>
      <c r="I1208" s="64">
        <f>SUMIFS(MasterSheet!K:K, MasterSheet!B:B, A1208, MasterSheet!D:D, B1208, MasterSheet!G:G, C1208)</f>
        <v>0</v>
      </c>
      <c r="J1208" s="64">
        <f t="shared" si="56"/>
        <v>0</v>
      </c>
      <c r="K1208" s="6" t="str">
        <f>VLOOKUP(C1208,MasterSheet!G:T,14,)</f>
        <v>BioLegend</v>
      </c>
      <c r="L1208" s="6" t="str">
        <f>VLOOKUP(K1208,Sheet1!A:C,3,)</f>
        <v>DOLLAR</v>
      </c>
      <c r="M1208" s="6" t="str" cm="1">
        <f t="array" ref="M1208">_xlfn.TEXTJOIN(", ", TRUE,
   _xlfn._xlws.FILTER(MasterSheet!O:O,
      (MasterSheet!B:B=A1208) *
      (MasterSheet!D:D=B1208) *
      (MasterSheet!G:G=C1208) *
      (MasterSheet!J:J&gt;0)
   )
)</f>
        <v>NIAB</v>
      </c>
      <c r="N1208" s="6"/>
    </row>
    <row r="1209" spans="1:14" x14ac:dyDescent="0.25">
      <c r="A1209" s="6" t="str">
        <v>EED117194</v>
      </c>
      <c r="B1209" s="7">
        <v>45856</v>
      </c>
      <c r="C1209" s="6">
        <v>101208</v>
      </c>
      <c r="D1209" s="6">
        <f>_xlfn.XLOOKUP(C1209,MasterSheet!G:G,MasterSheet!E:E)</f>
        <v>121.1</v>
      </c>
      <c r="E1209" s="55">
        <f>SUMIFS(MasterSheet!I:I, MasterSheet!B:B, A1209, MasterSheet!D:D, B1209, MasterSheet!G:G, C1209)</f>
        <v>1</v>
      </c>
      <c r="F1209" s="55">
        <f t="shared" si="54"/>
        <v>121.1</v>
      </c>
      <c r="G1209" s="62">
        <f>SUMIFS(MasterSheet!J:J, MasterSheet!B:B, A1209, MasterSheet!D:D, B1209, MasterSheet!G:G, C1209)</f>
        <v>1</v>
      </c>
      <c r="H1209" s="62">
        <f t="shared" si="55"/>
        <v>121.1</v>
      </c>
      <c r="I1209" s="64">
        <f>SUMIFS(MasterSheet!K:K, MasterSheet!B:B, A1209, MasterSheet!D:D, B1209, MasterSheet!G:G, C1209)</f>
        <v>0</v>
      </c>
      <c r="J1209" s="64">
        <f t="shared" si="56"/>
        <v>0</v>
      </c>
      <c r="K1209" s="6" t="str">
        <f>VLOOKUP(C1209,MasterSheet!G:T,14,)</f>
        <v>BioLegend</v>
      </c>
      <c r="L1209" s="6" t="str">
        <f>VLOOKUP(K1209,Sheet1!A:C,3,)</f>
        <v>DOLLAR</v>
      </c>
      <c r="M1209" s="6" t="str" cm="1">
        <f t="array" ref="M1209">_xlfn.TEXTJOIN(", ", TRUE,
   _xlfn._xlws.FILTER(MasterSheet!O:O,
      (MasterSheet!B:B=A1209) *
      (MasterSheet!D:D=B1209) *
      (MasterSheet!G:G=C1209) *
      (MasterSheet!J:J&gt;0)
   )
)</f>
        <v>RG Sons</v>
      </c>
      <c r="N1209" s="6"/>
    </row>
    <row r="1210" spans="1:14" x14ac:dyDescent="0.25">
      <c r="A1210" s="6" t="str">
        <v>EED117194</v>
      </c>
      <c r="B1210" s="7">
        <v>45856</v>
      </c>
      <c r="C1210" s="6">
        <v>101320</v>
      </c>
      <c r="D1210" s="6">
        <f>_xlfn.XLOOKUP(C1210,MasterSheet!G:G,MasterSheet!E:E)</f>
        <v>160.30000000000001</v>
      </c>
      <c r="E1210" s="55">
        <f>SUMIFS(MasterSheet!I:I, MasterSheet!B:B, A1210, MasterSheet!D:D, B1210, MasterSheet!G:G, C1210)</f>
        <v>4</v>
      </c>
      <c r="F1210" s="55">
        <f t="shared" si="54"/>
        <v>641.20000000000005</v>
      </c>
      <c r="G1210" s="62">
        <f>SUMIFS(MasterSheet!J:J, MasterSheet!B:B, A1210, MasterSheet!D:D, B1210, MasterSheet!G:G, C1210)</f>
        <v>4</v>
      </c>
      <c r="H1210" s="62">
        <f t="shared" si="55"/>
        <v>641.20000000000005</v>
      </c>
      <c r="I1210" s="64">
        <f>SUMIFS(MasterSheet!K:K, MasterSheet!B:B, A1210, MasterSheet!D:D, B1210, MasterSheet!G:G, C1210)</f>
        <v>0</v>
      </c>
      <c r="J1210" s="64">
        <f t="shared" si="56"/>
        <v>0</v>
      </c>
      <c r="K1210" s="6" t="str">
        <f>VLOOKUP(C1210,MasterSheet!G:T,14,)</f>
        <v>BioLegend</v>
      </c>
      <c r="L1210" s="6" t="str">
        <f>VLOOKUP(K1210,Sheet1!A:C,3,)</f>
        <v>DOLLAR</v>
      </c>
      <c r="M1210" s="6" t="str" cm="1">
        <f t="array" ref="M1210">_xlfn.TEXTJOIN(", ", TRUE,
   _xlfn._xlws.FILTER(MasterSheet!O:O,
      (MasterSheet!B:B=A1210) *
      (MasterSheet!D:D=B1210) *
      (MasterSheet!G:G=C1210) *
      (MasterSheet!J:J&gt;0)
   )
)</f>
        <v>Micro Vapi</v>
      </c>
      <c r="N1210" s="6"/>
    </row>
    <row r="1211" spans="1:14" x14ac:dyDescent="0.25">
      <c r="A1211" s="6" t="str">
        <v>EED117194</v>
      </c>
      <c r="B1211" s="7">
        <v>45856</v>
      </c>
      <c r="C1211" s="6">
        <v>102016</v>
      </c>
      <c r="D1211" s="6">
        <f>_xlfn.XLOOKUP(C1211,MasterSheet!G:G,MasterSheet!E:E)</f>
        <v>147.69999999999999</v>
      </c>
      <c r="E1211" s="55">
        <f>SUMIFS(MasterSheet!I:I, MasterSheet!B:B, A1211, MasterSheet!D:D, B1211, MasterSheet!G:G, C1211)</f>
        <v>1</v>
      </c>
      <c r="F1211" s="55">
        <f t="shared" si="54"/>
        <v>147.69999999999999</v>
      </c>
      <c r="G1211" s="62">
        <f>SUMIFS(MasterSheet!J:J, MasterSheet!B:B, A1211, MasterSheet!D:D, B1211, MasterSheet!G:G, C1211)</f>
        <v>1</v>
      </c>
      <c r="H1211" s="62">
        <f t="shared" si="55"/>
        <v>147.69999999999999</v>
      </c>
      <c r="I1211" s="64">
        <f>SUMIFS(MasterSheet!K:K, MasterSheet!B:B, A1211, MasterSheet!D:D, B1211, MasterSheet!G:G, C1211)</f>
        <v>0</v>
      </c>
      <c r="J1211" s="64">
        <f t="shared" si="56"/>
        <v>0</v>
      </c>
      <c r="K1211" s="6" t="str">
        <f>VLOOKUP(C1211,MasterSheet!G:T,14,)</f>
        <v>BioLegend</v>
      </c>
      <c r="L1211" s="6" t="str">
        <f>VLOOKUP(K1211,Sheet1!A:C,3,)</f>
        <v>DOLLAR</v>
      </c>
      <c r="M1211" s="6" t="str" cm="1">
        <f t="array" ref="M1211">_xlfn.TEXTJOIN(", ", TRUE,
   _xlfn._xlws.FILTER(MasterSheet!O:O,
      (MasterSheet!B:B=A1211) *
      (MasterSheet!D:D=B1211) *
      (MasterSheet!G:G=C1211) *
      (MasterSheet!J:J&gt;0)
   )
)</f>
        <v>NIAB</v>
      </c>
      <c r="N1211" s="6"/>
    </row>
    <row r="1212" spans="1:14" x14ac:dyDescent="0.25">
      <c r="A1212" s="6" t="str">
        <v>EED117194</v>
      </c>
      <c r="B1212" s="7">
        <v>45856</v>
      </c>
      <c r="C1212" s="6">
        <v>103040</v>
      </c>
      <c r="D1212" s="6">
        <f>_xlfn.XLOOKUP(C1212,MasterSheet!G:G,MasterSheet!E:E)</f>
        <v>181.5</v>
      </c>
      <c r="E1212" s="55">
        <f>SUMIFS(MasterSheet!I:I, MasterSheet!B:B, A1212, MasterSheet!D:D, B1212, MasterSheet!G:G, C1212)</f>
        <v>1</v>
      </c>
      <c r="F1212" s="55">
        <f t="shared" si="54"/>
        <v>181.5</v>
      </c>
      <c r="G1212" s="62">
        <f>SUMIFS(MasterSheet!J:J, MasterSheet!B:B, A1212, MasterSheet!D:D, B1212, MasterSheet!G:G, C1212)</f>
        <v>1</v>
      </c>
      <c r="H1212" s="62">
        <f t="shared" si="55"/>
        <v>181.5</v>
      </c>
      <c r="I1212" s="64">
        <f>SUMIFS(MasterSheet!K:K, MasterSheet!B:B, A1212, MasterSheet!D:D, B1212, MasterSheet!G:G, C1212)</f>
        <v>0</v>
      </c>
      <c r="J1212" s="64">
        <f t="shared" si="56"/>
        <v>0</v>
      </c>
      <c r="K1212" s="6" t="str">
        <f>VLOOKUP(C1212,MasterSheet!G:T,14,)</f>
        <v>BioLegend</v>
      </c>
      <c r="L1212" s="6" t="str">
        <f>VLOOKUP(K1212,Sheet1!A:C,3,)</f>
        <v>DOLLAR</v>
      </c>
      <c r="M1212" s="6" t="str" cm="1">
        <f t="array" ref="M1212">_xlfn.TEXTJOIN(", ", TRUE,
   _xlfn._xlws.FILTER(MasterSheet!O:O,
      (MasterSheet!B:B=A1212) *
      (MasterSheet!D:D=B1212) *
      (MasterSheet!G:G=C1212) *
      (MasterSheet!J:J&gt;0)
   )
)</f>
        <v>NIAB</v>
      </c>
      <c r="N1212" s="6"/>
    </row>
    <row r="1213" spans="1:14" x14ac:dyDescent="0.25">
      <c r="A1213" s="6" t="str">
        <v>EED117194</v>
      </c>
      <c r="B1213" s="7">
        <v>45856</v>
      </c>
      <c r="C1213" s="6">
        <v>103134</v>
      </c>
      <c r="D1213" s="6">
        <f>_xlfn.XLOOKUP(C1213,MasterSheet!G:G,MasterSheet!E:E)</f>
        <v>181.5</v>
      </c>
      <c r="E1213" s="55">
        <f>SUMIFS(MasterSheet!I:I, MasterSheet!B:B, A1213, MasterSheet!D:D, B1213, MasterSheet!G:G, C1213)</f>
        <v>1</v>
      </c>
      <c r="F1213" s="55">
        <f t="shared" si="54"/>
        <v>181.5</v>
      </c>
      <c r="G1213" s="62">
        <f>SUMIFS(MasterSheet!J:J, MasterSheet!B:B, A1213, MasterSheet!D:D, B1213, MasterSheet!G:G, C1213)</f>
        <v>1</v>
      </c>
      <c r="H1213" s="62">
        <f t="shared" si="55"/>
        <v>181.5</v>
      </c>
      <c r="I1213" s="64">
        <f>SUMIFS(MasterSheet!K:K, MasterSheet!B:B, A1213, MasterSheet!D:D, B1213, MasterSheet!G:G, C1213)</f>
        <v>0</v>
      </c>
      <c r="J1213" s="64">
        <f t="shared" si="56"/>
        <v>0</v>
      </c>
      <c r="K1213" s="6" t="str">
        <f>VLOOKUP(C1213,MasterSheet!G:T,14,)</f>
        <v>BioLegend</v>
      </c>
      <c r="L1213" s="6" t="str">
        <f>VLOOKUP(K1213,Sheet1!A:C,3,)</f>
        <v>DOLLAR</v>
      </c>
      <c r="M1213" s="6" t="str" cm="1">
        <f t="array" ref="M1213">_xlfn.TEXTJOIN(", ", TRUE,
   _xlfn._xlws.FILTER(MasterSheet!O:O,
      (MasterSheet!B:B=A1213) *
      (MasterSheet!D:D=B1213) *
      (MasterSheet!G:G=C1213) *
      (MasterSheet!J:J&gt;0)
   )
)</f>
        <v>Aurigine Onco</v>
      </c>
      <c r="N1213" s="6"/>
    </row>
    <row r="1214" spans="1:14" x14ac:dyDescent="0.25">
      <c r="A1214" s="6" t="str">
        <v>EED117194</v>
      </c>
      <c r="B1214" s="7">
        <v>45856</v>
      </c>
      <c r="C1214" s="6">
        <v>104441</v>
      </c>
      <c r="D1214" s="6">
        <f>_xlfn.XLOOKUP(C1214,MasterSheet!G:G,MasterSheet!E:E)</f>
        <v>132</v>
      </c>
      <c r="E1214" s="55">
        <f>SUMIFS(MasterSheet!I:I, MasterSheet!B:B, A1214, MasterSheet!D:D, B1214, MasterSheet!G:G, C1214)</f>
        <v>1</v>
      </c>
      <c r="F1214" s="55">
        <f t="shared" si="54"/>
        <v>132</v>
      </c>
      <c r="G1214" s="62">
        <f>SUMIFS(MasterSheet!J:J, MasterSheet!B:B, A1214, MasterSheet!D:D, B1214, MasterSheet!G:G, C1214)</f>
        <v>1</v>
      </c>
      <c r="H1214" s="62">
        <f t="shared" si="55"/>
        <v>132</v>
      </c>
      <c r="I1214" s="64">
        <f>SUMIFS(MasterSheet!K:K, MasterSheet!B:B, A1214, MasterSheet!D:D, B1214, MasterSheet!G:G, C1214)</f>
        <v>0</v>
      </c>
      <c r="J1214" s="64">
        <f t="shared" si="56"/>
        <v>0</v>
      </c>
      <c r="K1214" s="6" t="str">
        <f>VLOOKUP(C1214,MasterSheet!G:T,14,)</f>
        <v>BioLegend</v>
      </c>
      <c r="L1214" s="6" t="str">
        <f>VLOOKUP(K1214,Sheet1!A:C,3,)</f>
        <v>DOLLAR</v>
      </c>
      <c r="M1214" s="6" t="str" cm="1">
        <f t="array" ref="M1214">_xlfn.TEXTJOIN(", ", TRUE,
   _xlfn._xlws.FILTER(MasterSheet!O:O,
      (MasterSheet!B:B=A1214) *
      (MasterSheet!D:D=B1214) *
      (MasterSheet!G:G=C1214) *
      (MasterSheet!J:J&gt;0)
   )
)</f>
        <v>RG Sons</v>
      </c>
      <c r="N1214" s="6"/>
    </row>
    <row r="1215" spans="1:14" x14ac:dyDescent="0.25">
      <c r="A1215" s="6" t="str">
        <v>EED117194</v>
      </c>
      <c r="B1215" s="7">
        <v>45856</v>
      </c>
      <c r="C1215" s="6">
        <v>104447</v>
      </c>
      <c r="D1215" s="6">
        <f>_xlfn.XLOOKUP(C1215,MasterSheet!G:G,MasterSheet!E:E)</f>
        <v>86.8</v>
      </c>
      <c r="E1215" s="55">
        <f>SUMIFS(MasterSheet!I:I, MasterSheet!B:B, A1215, MasterSheet!D:D, B1215, MasterSheet!G:G, C1215)</f>
        <v>1</v>
      </c>
      <c r="F1215" s="55">
        <f t="shared" si="54"/>
        <v>86.8</v>
      </c>
      <c r="G1215" s="62">
        <f>SUMIFS(MasterSheet!J:J, MasterSheet!B:B, A1215, MasterSheet!D:D, B1215, MasterSheet!G:G, C1215)</f>
        <v>1</v>
      </c>
      <c r="H1215" s="62">
        <f t="shared" si="55"/>
        <v>86.8</v>
      </c>
      <c r="I1215" s="64">
        <f>SUMIFS(MasterSheet!K:K, MasterSheet!B:B, A1215, MasterSheet!D:D, B1215, MasterSheet!G:G, C1215)</f>
        <v>0</v>
      </c>
      <c r="J1215" s="64">
        <f t="shared" si="56"/>
        <v>0</v>
      </c>
      <c r="K1215" s="6" t="str">
        <f>VLOOKUP(C1215,MasterSheet!G:T,14,)</f>
        <v>BioLegend</v>
      </c>
      <c r="L1215" s="6" t="str">
        <f>VLOOKUP(K1215,Sheet1!A:C,3,)</f>
        <v>DOLLAR</v>
      </c>
      <c r="M1215" s="6" t="str" cm="1">
        <f t="array" ref="M1215">_xlfn.TEXTJOIN(", ", TRUE,
   _xlfn._xlws.FILTER(MasterSheet!O:O,
      (MasterSheet!B:B=A1215) *
      (MasterSheet!D:D=B1215) *
      (MasterSheet!G:G=C1215) *
      (MasterSheet!J:J&gt;0)
   )
)</f>
        <v>NIAB</v>
      </c>
      <c r="N1215" s="6"/>
    </row>
    <row r="1216" spans="1:14" x14ac:dyDescent="0.25">
      <c r="A1216" s="6" t="str">
        <v>EED117194</v>
      </c>
      <c r="B1216" s="7">
        <v>45856</v>
      </c>
      <c r="C1216" s="6">
        <v>104725</v>
      </c>
      <c r="D1216" s="6">
        <f>_xlfn.XLOOKUP(C1216,MasterSheet!G:G,MasterSheet!E:E)</f>
        <v>153</v>
      </c>
      <c r="E1216" s="55">
        <f>SUMIFS(MasterSheet!I:I, MasterSheet!B:B, A1216, MasterSheet!D:D, B1216, MasterSheet!G:G, C1216)</f>
        <v>1</v>
      </c>
      <c r="F1216" s="55">
        <f t="shared" si="54"/>
        <v>153</v>
      </c>
      <c r="G1216" s="62">
        <f>SUMIFS(MasterSheet!J:J, MasterSheet!B:B, A1216, MasterSheet!D:D, B1216, MasterSheet!G:G, C1216)</f>
        <v>1</v>
      </c>
      <c r="H1216" s="62">
        <f t="shared" si="55"/>
        <v>153</v>
      </c>
      <c r="I1216" s="64">
        <f>SUMIFS(MasterSheet!K:K, MasterSheet!B:B, A1216, MasterSheet!D:D, B1216, MasterSheet!G:G, C1216)</f>
        <v>0</v>
      </c>
      <c r="J1216" s="64">
        <f t="shared" si="56"/>
        <v>0</v>
      </c>
      <c r="K1216" s="6" t="str">
        <f>VLOOKUP(C1216,MasterSheet!G:T,14,)</f>
        <v>BioLegend</v>
      </c>
      <c r="L1216" s="6" t="str">
        <f>VLOOKUP(K1216,Sheet1!A:C,3,)</f>
        <v>DOLLAR</v>
      </c>
      <c r="M1216" s="6" t="str" cm="1">
        <f t="array" ref="M1216">_xlfn.TEXTJOIN(", ", TRUE,
   _xlfn._xlws.FILTER(MasterSheet!O:O,
      (MasterSheet!B:B=A1216) *
      (MasterSheet!D:D=B1216) *
      (MasterSheet!G:G=C1216) *
      (MasterSheet!J:J&gt;0)
   )
)</f>
        <v>Actrec</v>
      </c>
      <c r="N1216" s="6"/>
    </row>
    <row r="1217" spans="1:14" x14ac:dyDescent="0.25">
      <c r="A1217" s="6" t="str">
        <v>EED117194</v>
      </c>
      <c r="B1217" s="7">
        <v>45856</v>
      </c>
      <c r="C1217" s="6">
        <v>105008</v>
      </c>
      <c r="D1217" s="6">
        <f>_xlfn.XLOOKUP(C1217,MasterSheet!G:G,MasterSheet!E:E)</f>
        <v>205.1</v>
      </c>
      <c r="E1217" s="55">
        <f>SUMIFS(MasterSheet!I:I, MasterSheet!B:B, A1217, MasterSheet!D:D, B1217, MasterSheet!G:G, C1217)</f>
        <v>1</v>
      </c>
      <c r="F1217" s="55">
        <f t="shared" si="54"/>
        <v>205.1</v>
      </c>
      <c r="G1217" s="62">
        <f>SUMIFS(MasterSheet!J:J, MasterSheet!B:B, A1217, MasterSheet!D:D, B1217, MasterSheet!G:G, C1217)</f>
        <v>1</v>
      </c>
      <c r="H1217" s="62">
        <f t="shared" si="55"/>
        <v>205.1</v>
      </c>
      <c r="I1217" s="64">
        <f>SUMIFS(MasterSheet!K:K, MasterSheet!B:B, A1217, MasterSheet!D:D, B1217, MasterSheet!G:G, C1217)</f>
        <v>0</v>
      </c>
      <c r="J1217" s="64">
        <f t="shared" si="56"/>
        <v>0</v>
      </c>
      <c r="K1217" s="6" t="str">
        <f>VLOOKUP(C1217,MasterSheet!G:T,14,)</f>
        <v>BioLegend</v>
      </c>
      <c r="L1217" s="6" t="str">
        <f>VLOOKUP(K1217,Sheet1!A:C,3,)</f>
        <v>DOLLAR</v>
      </c>
      <c r="M1217" s="6" t="str" cm="1">
        <f t="array" ref="M1217">_xlfn.TEXTJOIN(", ", TRUE,
   _xlfn._xlws.FILTER(MasterSheet!O:O,
      (MasterSheet!B:B=A1217) *
      (MasterSheet!D:D=B1217) *
      (MasterSheet!G:G=C1217) *
      (MasterSheet!J:J&gt;0)
   )
)</f>
        <v>Actrec</v>
      </c>
      <c r="N1217" s="6"/>
    </row>
    <row r="1218" spans="1:14" x14ac:dyDescent="0.25">
      <c r="A1218" s="6" t="str">
        <v>EED117194</v>
      </c>
      <c r="B1218" s="7">
        <v>45856</v>
      </c>
      <c r="C1218" s="6">
        <v>108740</v>
      </c>
      <c r="D1218" s="6">
        <f>_xlfn.XLOOKUP(C1218,MasterSheet!G:G,MasterSheet!E:E)</f>
        <v>330</v>
      </c>
      <c r="E1218" s="55">
        <f>SUMIFS(MasterSheet!I:I, MasterSheet!B:B, A1218, MasterSheet!D:D, B1218, MasterSheet!G:G, C1218)</f>
        <v>1</v>
      </c>
      <c r="F1218" s="55">
        <f t="shared" si="54"/>
        <v>330</v>
      </c>
      <c r="G1218" s="62">
        <f>SUMIFS(MasterSheet!J:J, MasterSheet!B:B, A1218, MasterSheet!D:D, B1218, MasterSheet!G:G, C1218)</f>
        <v>1</v>
      </c>
      <c r="H1218" s="62">
        <f t="shared" si="55"/>
        <v>330</v>
      </c>
      <c r="I1218" s="64">
        <f>SUMIFS(MasterSheet!K:K, MasterSheet!B:B, A1218, MasterSheet!D:D, B1218, MasterSheet!G:G, C1218)</f>
        <v>0</v>
      </c>
      <c r="J1218" s="64">
        <f t="shared" si="56"/>
        <v>0</v>
      </c>
      <c r="K1218" s="6" t="str">
        <f>VLOOKUP(C1218,MasterSheet!G:T,14,)</f>
        <v>BioLegend</v>
      </c>
      <c r="L1218" s="6" t="str">
        <f>VLOOKUP(K1218,Sheet1!A:C,3,)</f>
        <v>DOLLAR</v>
      </c>
      <c r="M1218" s="6" t="str" cm="1">
        <f t="array" ref="M1218">_xlfn.TEXTJOIN(", ", TRUE,
   _xlfn._xlws.FILTER(MasterSheet!O:O,
      (MasterSheet!B:B=A1218) *
      (MasterSheet!D:D=B1218) *
      (MasterSheet!G:G=C1218) *
      (MasterSheet!J:J&gt;0)
   )
)</f>
        <v>Actrec</v>
      </c>
      <c r="N1218" s="6"/>
    </row>
    <row r="1219" spans="1:14" x14ac:dyDescent="0.25">
      <c r="A1219" s="6" t="str">
        <v>EED117194</v>
      </c>
      <c r="B1219" s="7">
        <v>45856</v>
      </c>
      <c r="C1219" s="6">
        <v>109828</v>
      </c>
      <c r="D1219" s="6">
        <f>_xlfn.XLOOKUP(C1219,MasterSheet!G:G,MasterSheet!E:E)</f>
        <v>187.6</v>
      </c>
      <c r="E1219" s="55">
        <f>SUMIFS(MasterSheet!I:I, MasterSheet!B:B, A1219, MasterSheet!D:D, B1219, MasterSheet!G:G, C1219)</f>
        <v>1</v>
      </c>
      <c r="F1219" s="55">
        <f t="shared" ref="F1219:F1282" si="57">D1219*E1219</f>
        <v>187.6</v>
      </c>
      <c r="G1219" s="62">
        <f>SUMIFS(MasterSheet!J:J, MasterSheet!B:B, A1219, MasterSheet!D:D, B1219, MasterSheet!G:G, C1219)</f>
        <v>1</v>
      </c>
      <c r="H1219" s="62">
        <f t="shared" ref="H1219:H1282" si="58">G1219*D1219</f>
        <v>187.6</v>
      </c>
      <c r="I1219" s="64">
        <f>SUMIFS(MasterSheet!K:K, MasterSheet!B:B, A1219, MasterSheet!D:D, B1219, MasterSheet!G:G, C1219)</f>
        <v>0</v>
      </c>
      <c r="J1219" s="64">
        <f t="shared" ref="J1219:J1282" si="59">I1219*D1219</f>
        <v>0</v>
      </c>
      <c r="K1219" s="6" t="str">
        <f>VLOOKUP(C1219,MasterSheet!G:T,14,)</f>
        <v>BioLegend</v>
      </c>
      <c r="L1219" s="6" t="str">
        <f>VLOOKUP(K1219,Sheet1!A:C,3,)</f>
        <v>DOLLAR</v>
      </c>
      <c r="M1219" s="6" t="str" cm="1">
        <f t="array" ref="M1219">_xlfn.TEXTJOIN(", ", TRUE,
   _xlfn._xlws.FILTER(MasterSheet!O:O,
      (MasterSheet!B:B=A1219) *
      (MasterSheet!D:D=B1219) *
      (MasterSheet!G:G=C1219) *
      (MasterSheet!J:J&gt;0)
   )
)</f>
        <v>RG Sons</v>
      </c>
      <c r="N1219" s="6"/>
    </row>
    <row r="1220" spans="1:14" x14ac:dyDescent="0.25">
      <c r="A1220" s="6" t="str">
        <v>EED117194</v>
      </c>
      <c r="B1220" s="7">
        <v>45856</v>
      </c>
      <c r="C1220" s="6">
        <v>118106</v>
      </c>
      <c r="D1220" s="6">
        <f>_xlfn.XLOOKUP(C1220,MasterSheet!G:G,MasterSheet!E:E)</f>
        <v>144.19999999999999</v>
      </c>
      <c r="E1220" s="55">
        <f>SUMIFS(MasterSheet!I:I, MasterSheet!B:B, A1220, MasterSheet!D:D, B1220, MasterSheet!G:G, C1220)</f>
        <v>1</v>
      </c>
      <c r="F1220" s="55">
        <f t="shared" si="57"/>
        <v>144.19999999999999</v>
      </c>
      <c r="G1220" s="62">
        <f>SUMIFS(MasterSheet!J:J, MasterSheet!B:B, A1220, MasterSheet!D:D, B1220, MasterSheet!G:G, C1220)</f>
        <v>1</v>
      </c>
      <c r="H1220" s="62">
        <f t="shared" si="58"/>
        <v>144.19999999999999</v>
      </c>
      <c r="I1220" s="64">
        <f>SUMIFS(MasterSheet!K:K, MasterSheet!B:B, A1220, MasterSheet!D:D, B1220, MasterSheet!G:G, C1220)</f>
        <v>0</v>
      </c>
      <c r="J1220" s="64">
        <f t="shared" si="59"/>
        <v>0</v>
      </c>
      <c r="K1220" s="6" t="str">
        <f>VLOOKUP(C1220,MasterSheet!G:T,14,)</f>
        <v>BioLegend</v>
      </c>
      <c r="L1220" s="6" t="str">
        <f>VLOOKUP(K1220,Sheet1!A:C,3,)</f>
        <v>DOLLAR</v>
      </c>
      <c r="M1220" s="6" t="str" cm="1">
        <f t="array" ref="M1220">_xlfn.TEXTJOIN(", ", TRUE,
   _xlfn._xlws.FILTER(MasterSheet!O:O,
      (MasterSheet!B:B=A1220) *
      (MasterSheet!D:D=B1220) *
      (MasterSheet!G:G=C1220) *
      (MasterSheet!J:J&gt;0)
   )
)</f>
        <v>Actrec</v>
      </c>
      <c r="N1220" s="6"/>
    </row>
    <row r="1221" spans="1:14" x14ac:dyDescent="0.25">
      <c r="A1221" s="6" t="str">
        <v>EED117194</v>
      </c>
      <c r="B1221" s="7">
        <v>45856</v>
      </c>
      <c r="C1221" s="6">
        <v>123173</v>
      </c>
      <c r="D1221" s="6">
        <f>_xlfn.XLOOKUP(C1221,MasterSheet!G:G,MasterSheet!E:E)</f>
        <v>219</v>
      </c>
      <c r="E1221" s="55">
        <f>SUMIFS(MasterSheet!I:I, MasterSheet!B:B, A1221, MasterSheet!D:D, B1221, MasterSheet!G:G, C1221)</f>
        <v>1</v>
      </c>
      <c r="F1221" s="55">
        <f t="shared" si="57"/>
        <v>219</v>
      </c>
      <c r="G1221" s="62">
        <f>SUMIFS(MasterSheet!J:J, MasterSheet!B:B, A1221, MasterSheet!D:D, B1221, MasterSheet!G:G, C1221)</f>
        <v>1</v>
      </c>
      <c r="H1221" s="62">
        <f t="shared" si="58"/>
        <v>219</v>
      </c>
      <c r="I1221" s="64">
        <f>SUMIFS(MasterSheet!K:K, MasterSheet!B:B, A1221, MasterSheet!D:D, B1221, MasterSheet!G:G, C1221)</f>
        <v>0</v>
      </c>
      <c r="J1221" s="64">
        <f t="shared" si="59"/>
        <v>0</v>
      </c>
      <c r="K1221" s="6" t="str">
        <f>VLOOKUP(C1221,MasterSheet!G:T,14,)</f>
        <v>BioLegend</v>
      </c>
      <c r="L1221" s="6" t="str">
        <f>VLOOKUP(K1221,Sheet1!A:C,3,)</f>
        <v>DOLLAR</v>
      </c>
      <c r="M1221" s="6" t="str" cm="1">
        <f t="array" ref="M1221">_xlfn.TEXTJOIN(", ", TRUE,
   _xlfn._xlws.FILTER(MasterSheet!O:O,
      (MasterSheet!B:B=A1221) *
      (MasterSheet!D:D=B1221) *
      (MasterSheet!G:G=C1221) *
      (MasterSheet!J:J&gt;0)
   )
)</f>
        <v>Micro Vapi</v>
      </c>
      <c r="N1221" s="6"/>
    </row>
    <row r="1222" spans="1:14" x14ac:dyDescent="0.25">
      <c r="A1222" s="6" t="str">
        <v>EED117194</v>
      </c>
      <c r="B1222" s="7">
        <v>45856</v>
      </c>
      <c r="C1222" s="6">
        <v>126419</v>
      </c>
      <c r="D1222" s="6">
        <f>_xlfn.XLOOKUP(C1222,MasterSheet!G:G,MasterSheet!E:E)</f>
        <v>189.75</v>
      </c>
      <c r="E1222" s="55">
        <f>SUMIFS(MasterSheet!I:I, MasterSheet!B:B, A1222, MasterSheet!D:D, B1222, MasterSheet!G:G, C1222)</f>
        <v>1</v>
      </c>
      <c r="F1222" s="55">
        <f t="shared" si="57"/>
        <v>189.75</v>
      </c>
      <c r="G1222" s="62">
        <f>SUMIFS(MasterSheet!J:J, MasterSheet!B:B, A1222, MasterSheet!D:D, B1222, MasterSheet!G:G, C1222)</f>
        <v>1</v>
      </c>
      <c r="H1222" s="62">
        <f t="shared" si="58"/>
        <v>189.75</v>
      </c>
      <c r="I1222" s="64">
        <f>SUMIFS(MasterSheet!K:K, MasterSheet!B:B, A1222, MasterSheet!D:D, B1222, MasterSheet!G:G, C1222)</f>
        <v>0</v>
      </c>
      <c r="J1222" s="64">
        <f t="shared" si="59"/>
        <v>0</v>
      </c>
      <c r="K1222" s="6" t="str">
        <f>VLOOKUP(C1222,MasterSheet!G:T,14,)</f>
        <v>BioLegend</v>
      </c>
      <c r="L1222" s="6" t="str">
        <f>VLOOKUP(K1222,Sheet1!A:C,3,)</f>
        <v>DOLLAR</v>
      </c>
      <c r="M1222" s="6" t="str" cm="1">
        <f t="array" ref="M1222">_xlfn.TEXTJOIN(", ", TRUE,
   _xlfn._xlws.FILTER(MasterSheet!O:O,
      (MasterSheet!B:B=A1222) *
      (MasterSheet!D:D=B1222) *
      (MasterSheet!G:G=C1222) *
      (MasterSheet!J:J&gt;0)
   )
)</f>
        <v>NIAB</v>
      </c>
      <c r="N1222" s="6"/>
    </row>
    <row r="1223" spans="1:14" x14ac:dyDescent="0.25">
      <c r="A1223" s="6" t="str">
        <v>EED117194</v>
      </c>
      <c r="B1223" s="7">
        <v>45856</v>
      </c>
      <c r="C1223" s="6">
        <v>127527</v>
      </c>
      <c r="D1223" s="6">
        <f>_xlfn.XLOOKUP(C1223,MasterSheet!G:G,MasterSheet!E:E)</f>
        <v>237</v>
      </c>
      <c r="E1223" s="55">
        <f>SUMIFS(MasterSheet!I:I, MasterSheet!B:B, A1223, MasterSheet!D:D, B1223, MasterSheet!G:G, C1223)</f>
        <v>1</v>
      </c>
      <c r="F1223" s="55">
        <f t="shared" si="57"/>
        <v>237</v>
      </c>
      <c r="G1223" s="62">
        <f>SUMIFS(MasterSheet!J:J, MasterSheet!B:B, A1223, MasterSheet!D:D, B1223, MasterSheet!G:G, C1223)</f>
        <v>1</v>
      </c>
      <c r="H1223" s="62">
        <f t="shared" si="58"/>
        <v>237</v>
      </c>
      <c r="I1223" s="64">
        <f>SUMIFS(MasterSheet!K:K, MasterSheet!B:B, A1223, MasterSheet!D:D, B1223, MasterSheet!G:G, C1223)</f>
        <v>0</v>
      </c>
      <c r="J1223" s="64">
        <f t="shared" si="59"/>
        <v>0</v>
      </c>
      <c r="K1223" s="6" t="str">
        <f>VLOOKUP(C1223,MasterSheet!G:T,14,)</f>
        <v>BioLegend</v>
      </c>
      <c r="L1223" s="6" t="str">
        <f>VLOOKUP(K1223,Sheet1!A:C,3,)</f>
        <v>DOLLAR</v>
      </c>
      <c r="M1223" s="6" t="str" cm="1">
        <f t="array" ref="M1223">_xlfn.TEXTJOIN(", ", TRUE,
   _xlfn._xlws.FILTER(MasterSheet!O:O,
      (MasterSheet!B:B=A1223) *
      (MasterSheet!D:D=B1223) *
      (MasterSheet!G:G=C1223) *
      (MasterSheet!J:J&gt;0)
   )
)</f>
        <v>RG Sons</v>
      </c>
      <c r="N1223" s="6"/>
    </row>
    <row r="1224" spans="1:14" x14ac:dyDescent="0.25">
      <c r="A1224" s="6" t="str">
        <v>EED117194</v>
      </c>
      <c r="B1224" s="7">
        <v>45856</v>
      </c>
      <c r="C1224" s="6">
        <v>135913</v>
      </c>
      <c r="D1224" s="6">
        <f>_xlfn.XLOOKUP(C1224,MasterSheet!G:G,MasterSheet!E:E)</f>
        <v>102.9</v>
      </c>
      <c r="E1224" s="55">
        <f>SUMIFS(MasterSheet!I:I, MasterSheet!B:B, A1224, MasterSheet!D:D, B1224, MasterSheet!G:G, C1224)</f>
        <v>1</v>
      </c>
      <c r="F1224" s="55">
        <f t="shared" si="57"/>
        <v>102.9</v>
      </c>
      <c r="G1224" s="62">
        <f>SUMIFS(MasterSheet!J:J, MasterSheet!B:B, A1224, MasterSheet!D:D, B1224, MasterSheet!G:G, C1224)</f>
        <v>1</v>
      </c>
      <c r="H1224" s="62">
        <f t="shared" si="58"/>
        <v>102.9</v>
      </c>
      <c r="I1224" s="64">
        <f>SUMIFS(MasterSheet!K:K, MasterSheet!B:B, A1224, MasterSheet!D:D, B1224, MasterSheet!G:G, C1224)</f>
        <v>0</v>
      </c>
      <c r="J1224" s="64">
        <f t="shared" si="59"/>
        <v>0</v>
      </c>
      <c r="K1224" s="6" t="str">
        <f>VLOOKUP(C1224,MasterSheet!G:T,14,)</f>
        <v>BioLegend</v>
      </c>
      <c r="L1224" s="6" t="str">
        <f>VLOOKUP(K1224,Sheet1!A:C,3,)</f>
        <v>DOLLAR</v>
      </c>
      <c r="M1224" s="6" t="str" cm="1">
        <f t="array" ref="M1224">_xlfn.TEXTJOIN(", ", TRUE,
   _xlfn._xlws.FILTER(MasterSheet!O:O,
      (MasterSheet!B:B=A1224) *
      (MasterSheet!D:D=B1224) *
      (MasterSheet!G:G=C1224) *
      (MasterSheet!J:J&gt;0)
   )
)</f>
        <v>Essence</v>
      </c>
      <c r="N1224" s="6"/>
    </row>
    <row r="1225" spans="1:14" x14ac:dyDescent="0.25">
      <c r="A1225" s="6" t="str">
        <v>EED117194</v>
      </c>
      <c r="B1225" s="7">
        <v>45856</v>
      </c>
      <c r="C1225" s="6">
        <v>141705</v>
      </c>
      <c r="D1225" s="6">
        <f>_xlfn.XLOOKUP(C1225,MasterSheet!G:G,MasterSheet!E:E)</f>
        <v>90.3</v>
      </c>
      <c r="E1225" s="55">
        <f>SUMIFS(MasterSheet!I:I, MasterSheet!B:B, A1225, MasterSheet!D:D, B1225, MasterSheet!G:G, C1225)</f>
        <v>1</v>
      </c>
      <c r="F1225" s="55">
        <f t="shared" si="57"/>
        <v>90.3</v>
      </c>
      <c r="G1225" s="62">
        <f>SUMIFS(MasterSheet!J:J, MasterSheet!B:B, A1225, MasterSheet!D:D, B1225, MasterSheet!G:G, C1225)</f>
        <v>1</v>
      </c>
      <c r="H1225" s="62">
        <f t="shared" si="58"/>
        <v>90.3</v>
      </c>
      <c r="I1225" s="64">
        <f>SUMIFS(MasterSheet!K:K, MasterSheet!B:B, A1225, MasterSheet!D:D, B1225, MasterSheet!G:G, C1225)</f>
        <v>0</v>
      </c>
      <c r="J1225" s="64">
        <f t="shared" si="59"/>
        <v>0</v>
      </c>
      <c r="K1225" s="6" t="str">
        <f>VLOOKUP(C1225,MasterSheet!G:T,14,)</f>
        <v>BioLegend</v>
      </c>
      <c r="L1225" s="6" t="str">
        <f>VLOOKUP(K1225,Sheet1!A:C,3,)</f>
        <v>DOLLAR</v>
      </c>
      <c r="M1225" s="6" t="str" cm="1">
        <f t="array" ref="M1225">_xlfn.TEXTJOIN(", ", TRUE,
   _xlfn._xlws.FILTER(MasterSheet!O:O,
      (MasterSheet!B:B=A1225) *
      (MasterSheet!D:D=B1225) *
      (MasterSheet!G:G=C1225) *
      (MasterSheet!J:J&gt;0)
   )
)</f>
        <v>M BIOTECH</v>
      </c>
      <c r="N1225" s="6"/>
    </row>
    <row r="1226" spans="1:14" x14ac:dyDescent="0.25">
      <c r="A1226" s="6" t="str">
        <v>EED117194</v>
      </c>
      <c r="B1226" s="7">
        <v>45856</v>
      </c>
      <c r="C1226" s="6">
        <v>152423</v>
      </c>
      <c r="D1226" s="6">
        <f>_xlfn.XLOOKUP(C1226,MasterSheet!G:G,MasterSheet!E:E)</f>
        <v>202.5</v>
      </c>
      <c r="E1226" s="55">
        <f>SUMIFS(MasterSheet!I:I, MasterSheet!B:B, A1226, MasterSheet!D:D, B1226, MasterSheet!G:G, C1226)</f>
        <v>1</v>
      </c>
      <c r="F1226" s="55">
        <f t="shared" si="57"/>
        <v>202.5</v>
      </c>
      <c r="G1226" s="62">
        <f>SUMIFS(MasterSheet!J:J, MasterSheet!B:B, A1226, MasterSheet!D:D, B1226, MasterSheet!G:G, C1226)</f>
        <v>1</v>
      </c>
      <c r="H1226" s="62">
        <f t="shared" si="58"/>
        <v>202.5</v>
      </c>
      <c r="I1226" s="64">
        <f>SUMIFS(MasterSheet!K:K, MasterSheet!B:B, A1226, MasterSheet!D:D, B1226, MasterSheet!G:G, C1226)</f>
        <v>0</v>
      </c>
      <c r="J1226" s="64">
        <f t="shared" si="59"/>
        <v>0</v>
      </c>
      <c r="K1226" s="6" t="str">
        <f>VLOOKUP(C1226,MasterSheet!G:T,14,)</f>
        <v>BioLegend</v>
      </c>
      <c r="L1226" s="6" t="str">
        <f>VLOOKUP(K1226,Sheet1!A:C,3,)</f>
        <v>DOLLAR</v>
      </c>
      <c r="M1226" s="6" t="str" cm="1">
        <f t="array" ref="M1226">_xlfn.TEXTJOIN(", ", TRUE,
   _xlfn._xlws.FILTER(MasterSheet!O:O,
      (MasterSheet!B:B=A1226) *
      (MasterSheet!D:D=B1226) *
      (MasterSheet!G:G=C1226) *
      (MasterSheet!J:J&gt;0)
   )
)</f>
        <v>NIAB</v>
      </c>
      <c r="N1226" s="6"/>
    </row>
    <row r="1227" spans="1:14" x14ac:dyDescent="0.25">
      <c r="A1227" s="6" t="str">
        <v>EED117194</v>
      </c>
      <c r="B1227" s="7">
        <v>45856</v>
      </c>
      <c r="C1227" s="6">
        <v>156604</v>
      </c>
      <c r="D1227" s="6">
        <f>_xlfn.XLOOKUP(C1227,MasterSheet!G:G,MasterSheet!E:E)</f>
        <v>193.2</v>
      </c>
      <c r="E1227" s="55">
        <f>SUMIFS(MasterSheet!I:I, MasterSheet!B:B, A1227, MasterSheet!D:D, B1227, MasterSheet!G:G, C1227)</f>
        <v>5</v>
      </c>
      <c r="F1227" s="55">
        <f t="shared" si="57"/>
        <v>966</v>
      </c>
      <c r="G1227" s="62">
        <f>SUMIFS(MasterSheet!J:J, MasterSheet!B:B, A1227, MasterSheet!D:D, B1227, MasterSheet!G:G, C1227)</f>
        <v>5</v>
      </c>
      <c r="H1227" s="62">
        <f t="shared" si="58"/>
        <v>966</v>
      </c>
      <c r="I1227" s="64">
        <f>SUMIFS(MasterSheet!K:K, MasterSheet!B:B, A1227, MasterSheet!D:D, B1227, MasterSheet!G:G, C1227)</f>
        <v>0</v>
      </c>
      <c r="J1227" s="64">
        <f t="shared" si="59"/>
        <v>0</v>
      </c>
      <c r="K1227" s="6" t="str">
        <f>VLOOKUP(C1227,MasterSheet!G:T,14,)</f>
        <v>BioLegend</v>
      </c>
      <c r="L1227" s="6" t="str">
        <f>VLOOKUP(K1227,Sheet1!A:C,3,)</f>
        <v>DOLLAR</v>
      </c>
      <c r="M1227" s="6" t="str" cm="1">
        <f t="array" ref="M1227">_xlfn.TEXTJOIN(", ", TRUE,
   _xlfn._xlws.FILTER(MasterSheet!O:O,
      (MasterSheet!B:B=A1227) *
      (MasterSheet!D:D=B1227) *
      (MasterSheet!G:G=C1227) *
      (MasterSheet!J:J&gt;0)
   )
)</f>
        <v>Aurigine Onco, Micro Vapi</v>
      </c>
      <c r="N1227" s="6"/>
    </row>
    <row r="1228" spans="1:14" x14ac:dyDescent="0.25">
      <c r="A1228" s="6" t="str">
        <v>EED117194</v>
      </c>
      <c r="B1228" s="7">
        <v>45856</v>
      </c>
      <c r="C1228" s="6">
        <v>157309</v>
      </c>
      <c r="D1228" s="6">
        <f>_xlfn.XLOOKUP(C1228,MasterSheet!G:G,MasterSheet!E:E)</f>
        <v>37.799999999999997</v>
      </c>
      <c r="E1228" s="55">
        <f>SUMIFS(MasterSheet!I:I, MasterSheet!B:B, A1228, MasterSheet!D:D, B1228, MasterSheet!G:G, C1228)</f>
        <v>1</v>
      </c>
      <c r="F1228" s="55">
        <f t="shared" si="57"/>
        <v>37.799999999999997</v>
      </c>
      <c r="G1228" s="62">
        <f>SUMIFS(MasterSheet!J:J, MasterSheet!B:B, A1228, MasterSheet!D:D, B1228, MasterSheet!G:G, C1228)</f>
        <v>1</v>
      </c>
      <c r="H1228" s="62">
        <f t="shared" si="58"/>
        <v>37.799999999999997</v>
      </c>
      <c r="I1228" s="64">
        <f>SUMIFS(MasterSheet!K:K, MasterSheet!B:B, A1228, MasterSheet!D:D, B1228, MasterSheet!G:G, C1228)</f>
        <v>0</v>
      </c>
      <c r="J1228" s="64">
        <f t="shared" si="59"/>
        <v>0</v>
      </c>
      <c r="K1228" s="6" t="str">
        <f>VLOOKUP(C1228,MasterSheet!G:T,14,)</f>
        <v>BioLegend</v>
      </c>
      <c r="L1228" s="6" t="str">
        <f>VLOOKUP(K1228,Sheet1!A:C,3,)</f>
        <v>DOLLAR</v>
      </c>
      <c r="M1228" s="6" t="str" cm="1">
        <f t="array" ref="M1228">_xlfn.TEXTJOIN(", ", TRUE,
   _xlfn._xlws.FILTER(MasterSheet!O:O,
      (MasterSheet!B:B=A1228) *
      (MasterSheet!D:D=B1228) *
      (MasterSheet!G:G=C1228) *
      (MasterSheet!J:J&gt;0)
   )
)</f>
        <v>M BIOTECH</v>
      </c>
      <c r="N1228" s="6"/>
    </row>
    <row r="1229" spans="1:14" x14ac:dyDescent="0.25">
      <c r="A1229" s="6" t="str">
        <v>EED117194</v>
      </c>
      <c r="B1229" s="7">
        <v>45856</v>
      </c>
      <c r="C1229" s="6">
        <v>300310</v>
      </c>
      <c r="D1229" s="6">
        <f>_xlfn.XLOOKUP(C1229,MasterSheet!G:G,MasterSheet!E:E)</f>
        <v>196</v>
      </c>
      <c r="E1229" s="55">
        <f>SUMIFS(MasterSheet!I:I, MasterSheet!B:B, A1229, MasterSheet!D:D, B1229, MasterSheet!G:G, C1229)</f>
        <v>1</v>
      </c>
      <c r="F1229" s="55">
        <f t="shared" si="57"/>
        <v>196</v>
      </c>
      <c r="G1229" s="62">
        <f>SUMIFS(MasterSheet!J:J, MasterSheet!B:B, A1229, MasterSheet!D:D, B1229, MasterSheet!G:G, C1229)</f>
        <v>1</v>
      </c>
      <c r="H1229" s="62">
        <f t="shared" si="58"/>
        <v>196</v>
      </c>
      <c r="I1229" s="64">
        <f>SUMIFS(MasterSheet!K:K, MasterSheet!B:B, A1229, MasterSheet!D:D, B1229, MasterSheet!G:G, C1229)</f>
        <v>0</v>
      </c>
      <c r="J1229" s="64">
        <f t="shared" si="59"/>
        <v>0</v>
      </c>
      <c r="K1229" s="6" t="str">
        <f>VLOOKUP(C1229,MasterSheet!G:T,14,)</f>
        <v>BioLegend</v>
      </c>
      <c r="L1229" s="6" t="str">
        <f>VLOOKUP(K1229,Sheet1!A:C,3,)</f>
        <v>DOLLAR</v>
      </c>
      <c r="M1229" s="6" t="str" cm="1">
        <f t="array" ref="M1229">_xlfn.TEXTJOIN(", ", TRUE,
   _xlfn._xlws.FILTER(MasterSheet!O:O,
      (MasterSheet!B:B=A1229) *
      (MasterSheet!D:D=B1229) *
      (MasterSheet!G:G=C1229) *
      (MasterSheet!J:J&gt;0)
   )
)</f>
        <v>Micro Vapi</v>
      </c>
      <c r="N1229" s="6"/>
    </row>
    <row r="1230" spans="1:14" x14ac:dyDescent="0.25">
      <c r="A1230" s="6" t="str">
        <v>EED117194</v>
      </c>
      <c r="B1230" s="7">
        <v>45856</v>
      </c>
      <c r="C1230" s="6">
        <v>301028</v>
      </c>
      <c r="D1230" s="6">
        <f>_xlfn.XLOOKUP(C1230,MasterSheet!G:G,MasterSheet!E:E)</f>
        <v>187.6</v>
      </c>
      <c r="E1230" s="55">
        <f>SUMIFS(MasterSheet!I:I, MasterSheet!B:B, A1230, MasterSheet!D:D, B1230, MasterSheet!G:G, C1230)</f>
        <v>1</v>
      </c>
      <c r="F1230" s="55">
        <f t="shared" si="57"/>
        <v>187.6</v>
      </c>
      <c r="G1230" s="62">
        <f>SUMIFS(MasterSheet!J:J, MasterSheet!B:B, A1230, MasterSheet!D:D, B1230, MasterSheet!G:G, C1230)</f>
        <v>1</v>
      </c>
      <c r="H1230" s="62">
        <f t="shared" si="58"/>
        <v>187.6</v>
      </c>
      <c r="I1230" s="64">
        <f>SUMIFS(MasterSheet!K:K, MasterSheet!B:B, A1230, MasterSheet!D:D, B1230, MasterSheet!G:G, C1230)</f>
        <v>0</v>
      </c>
      <c r="J1230" s="64">
        <f t="shared" si="59"/>
        <v>0</v>
      </c>
      <c r="K1230" s="6" t="str">
        <f>VLOOKUP(C1230,MasterSheet!G:T,14,)</f>
        <v>BioLegend</v>
      </c>
      <c r="L1230" s="6" t="str">
        <f>VLOOKUP(K1230,Sheet1!A:C,3,)</f>
        <v>DOLLAR</v>
      </c>
      <c r="M1230" s="6" t="str" cm="1">
        <f t="array" ref="M1230">_xlfn.TEXTJOIN(", ", TRUE,
   _xlfn._xlws.FILTER(MasterSheet!O:O,
      (MasterSheet!B:B=A1230) *
      (MasterSheet!D:D=B1230) *
      (MasterSheet!G:G=C1230) *
      (MasterSheet!J:J&gt;0)
   )
)</f>
        <v>Micro Vapi</v>
      </c>
      <c r="N1230" s="6"/>
    </row>
    <row r="1231" spans="1:14" x14ac:dyDescent="0.25">
      <c r="A1231" s="6" t="str">
        <v>EED117194</v>
      </c>
      <c r="B1231" s="7">
        <v>45856</v>
      </c>
      <c r="C1231" s="6">
        <v>301808</v>
      </c>
      <c r="D1231" s="6">
        <f>_xlfn.XLOOKUP(C1231,MasterSheet!G:G,MasterSheet!E:E)</f>
        <v>94.5</v>
      </c>
      <c r="E1231" s="55">
        <f>SUMIFS(MasterSheet!I:I, MasterSheet!B:B, A1231, MasterSheet!D:D, B1231, MasterSheet!G:G, C1231)</f>
        <v>2</v>
      </c>
      <c r="F1231" s="55">
        <f t="shared" si="57"/>
        <v>189</v>
      </c>
      <c r="G1231" s="62">
        <f>SUMIFS(MasterSheet!J:J, MasterSheet!B:B, A1231, MasterSheet!D:D, B1231, MasterSheet!G:G, C1231)</f>
        <v>2</v>
      </c>
      <c r="H1231" s="62">
        <f t="shared" si="58"/>
        <v>189</v>
      </c>
      <c r="I1231" s="64">
        <f>SUMIFS(MasterSheet!K:K, MasterSheet!B:B, A1231, MasterSheet!D:D, B1231, MasterSheet!G:G, C1231)</f>
        <v>0</v>
      </c>
      <c r="J1231" s="64">
        <f t="shared" si="59"/>
        <v>0</v>
      </c>
      <c r="K1231" s="6" t="str">
        <f>VLOOKUP(C1231,MasterSheet!G:T,14,)</f>
        <v>BioLegend</v>
      </c>
      <c r="L1231" s="6" t="str">
        <f>VLOOKUP(K1231,Sheet1!A:C,3,)</f>
        <v>DOLLAR</v>
      </c>
      <c r="M1231" s="6" t="str" cm="1">
        <f t="array" ref="M1231">_xlfn.TEXTJOIN(", ", TRUE,
   _xlfn._xlws.FILTER(MasterSheet!O:O,
      (MasterSheet!B:B=A1231) *
      (MasterSheet!D:D=B1231) *
      (MasterSheet!G:G=C1231) *
      (MasterSheet!J:J&gt;0)
   )
)</f>
        <v>Aurigine Onco</v>
      </c>
      <c r="N1231" s="6"/>
    </row>
    <row r="1232" spans="1:14" x14ac:dyDescent="0.25">
      <c r="A1232" s="6" t="str">
        <v>EED117194</v>
      </c>
      <c r="B1232" s="7">
        <v>45856</v>
      </c>
      <c r="C1232" s="6">
        <v>301836</v>
      </c>
      <c r="D1232" s="6">
        <f>_xlfn.XLOOKUP(C1232,MasterSheet!G:G,MasterSheet!E:E)</f>
        <v>304.5</v>
      </c>
      <c r="E1232" s="55">
        <f>SUMIFS(MasterSheet!I:I, MasterSheet!B:B, A1232, MasterSheet!D:D, B1232, MasterSheet!G:G, C1232)</f>
        <v>1</v>
      </c>
      <c r="F1232" s="55">
        <f t="shared" si="57"/>
        <v>304.5</v>
      </c>
      <c r="G1232" s="62">
        <f>SUMIFS(MasterSheet!J:J, MasterSheet!B:B, A1232, MasterSheet!D:D, B1232, MasterSheet!G:G, C1232)</f>
        <v>1</v>
      </c>
      <c r="H1232" s="62">
        <f t="shared" si="58"/>
        <v>304.5</v>
      </c>
      <c r="I1232" s="64">
        <f>SUMIFS(MasterSheet!K:K, MasterSheet!B:B, A1232, MasterSheet!D:D, B1232, MasterSheet!G:G, C1232)</f>
        <v>0</v>
      </c>
      <c r="J1232" s="64">
        <f t="shared" si="59"/>
        <v>0</v>
      </c>
      <c r="K1232" s="6" t="str">
        <f>VLOOKUP(C1232,MasterSheet!G:T,14,)</f>
        <v>BioLegend</v>
      </c>
      <c r="L1232" s="6" t="str">
        <f>VLOOKUP(K1232,Sheet1!A:C,3,)</f>
        <v>DOLLAR</v>
      </c>
      <c r="M1232" s="6" t="str" cm="1">
        <f t="array" ref="M1232">_xlfn.TEXTJOIN(", ", TRUE,
   _xlfn._xlws.FILTER(MasterSheet!O:O,
      (MasterSheet!B:B=A1232) *
      (MasterSheet!D:D=B1232) *
      (MasterSheet!G:G=C1232) *
      (MasterSheet!J:J&gt;0)
   )
)</f>
        <v>Micro Vapi</v>
      </c>
      <c r="N1232" s="6"/>
    </row>
    <row r="1233" spans="1:14" x14ac:dyDescent="0.25">
      <c r="A1233" s="6" t="str">
        <v>EED117194</v>
      </c>
      <c r="B1233" s="7">
        <v>45856</v>
      </c>
      <c r="C1233" s="6">
        <v>302006</v>
      </c>
      <c r="D1233" s="6">
        <f>_xlfn.XLOOKUP(C1233,MasterSheet!G:G,MasterSheet!E:E)</f>
        <v>163.1</v>
      </c>
      <c r="E1233" s="55">
        <f>SUMIFS(MasterSheet!I:I, MasterSheet!B:B, A1233, MasterSheet!D:D, B1233, MasterSheet!G:G, C1233)</f>
        <v>1</v>
      </c>
      <c r="F1233" s="55">
        <f t="shared" si="57"/>
        <v>163.1</v>
      </c>
      <c r="G1233" s="62">
        <f>SUMIFS(MasterSheet!J:J, MasterSheet!B:B, A1233, MasterSheet!D:D, B1233, MasterSheet!G:G, C1233)</f>
        <v>1</v>
      </c>
      <c r="H1233" s="62">
        <f t="shared" si="58"/>
        <v>163.1</v>
      </c>
      <c r="I1233" s="64">
        <f>SUMIFS(MasterSheet!K:K, MasterSheet!B:B, A1233, MasterSheet!D:D, B1233, MasterSheet!G:G, C1233)</f>
        <v>0</v>
      </c>
      <c r="J1233" s="64">
        <f t="shared" si="59"/>
        <v>0</v>
      </c>
      <c r="K1233" s="6" t="str">
        <f>VLOOKUP(C1233,MasterSheet!G:T,14,)</f>
        <v>BioLegend</v>
      </c>
      <c r="L1233" s="6" t="str">
        <f>VLOOKUP(K1233,Sheet1!A:C,3,)</f>
        <v>DOLLAR</v>
      </c>
      <c r="M1233" s="6" t="str" cm="1">
        <f t="array" ref="M1233">_xlfn.TEXTJOIN(", ", TRUE,
   _xlfn._xlws.FILTER(MasterSheet!O:O,
      (MasterSheet!B:B=A1233) *
      (MasterSheet!D:D=B1233) *
      (MasterSheet!G:G=C1233) *
      (MasterSheet!J:J&gt;0)
   )
)</f>
        <v>Aurigine Onco</v>
      </c>
      <c r="N1233" s="6"/>
    </row>
    <row r="1234" spans="1:14" x14ac:dyDescent="0.25">
      <c r="A1234" s="6" t="str">
        <v>EED117194</v>
      </c>
      <c r="B1234" s="7">
        <v>45856</v>
      </c>
      <c r="C1234" s="6">
        <v>302008</v>
      </c>
      <c r="D1234" s="6">
        <f>_xlfn.XLOOKUP(C1234,MasterSheet!G:G,MasterSheet!E:E)</f>
        <v>169.4</v>
      </c>
      <c r="E1234" s="55">
        <f>SUMIFS(MasterSheet!I:I, MasterSheet!B:B, A1234, MasterSheet!D:D, B1234, MasterSheet!G:G, C1234)</f>
        <v>2</v>
      </c>
      <c r="F1234" s="55">
        <f t="shared" si="57"/>
        <v>338.8</v>
      </c>
      <c r="G1234" s="62">
        <f>SUMIFS(MasterSheet!J:J, MasterSheet!B:B, A1234, MasterSheet!D:D, B1234, MasterSheet!G:G, C1234)</f>
        <v>2</v>
      </c>
      <c r="H1234" s="62">
        <f t="shared" si="58"/>
        <v>338.8</v>
      </c>
      <c r="I1234" s="64">
        <f>SUMIFS(MasterSheet!K:K, MasterSheet!B:B, A1234, MasterSheet!D:D, B1234, MasterSheet!G:G, C1234)</f>
        <v>0</v>
      </c>
      <c r="J1234" s="64">
        <f t="shared" si="59"/>
        <v>0</v>
      </c>
      <c r="K1234" s="6" t="str">
        <f>VLOOKUP(C1234,MasterSheet!G:T,14,)</f>
        <v>BioLegend</v>
      </c>
      <c r="L1234" s="6" t="str">
        <f>VLOOKUP(K1234,Sheet1!A:C,3,)</f>
        <v>DOLLAR</v>
      </c>
      <c r="M1234" s="6" t="str" cm="1">
        <f t="array" ref="M1234">_xlfn.TEXTJOIN(", ", TRUE,
   _xlfn._xlws.FILTER(MasterSheet!O:O,
      (MasterSheet!B:B=A1234) *
      (MasterSheet!D:D=B1234) *
      (MasterSheet!G:G=C1234) *
      (MasterSheet!J:J&gt;0)
   )
)</f>
        <v>Aurigine Onco</v>
      </c>
      <c r="N1234" s="6"/>
    </row>
    <row r="1235" spans="1:14" x14ac:dyDescent="0.25">
      <c r="A1235" s="6" t="str">
        <v>EED117194</v>
      </c>
      <c r="B1235" s="7">
        <v>45856</v>
      </c>
      <c r="C1235" s="6">
        <v>302028</v>
      </c>
      <c r="D1235" s="6">
        <f>_xlfn.XLOOKUP(C1235,MasterSheet!G:G,MasterSheet!E:E)</f>
        <v>267.39999999999998</v>
      </c>
      <c r="E1235" s="55">
        <f>SUMIFS(MasterSheet!I:I, MasterSheet!B:B, A1235, MasterSheet!D:D, B1235, MasterSheet!G:G, C1235)</f>
        <v>1</v>
      </c>
      <c r="F1235" s="55">
        <f t="shared" si="57"/>
        <v>267.39999999999998</v>
      </c>
      <c r="G1235" s="62">
        <f>SUMIFS(MasterSheet!J:J, MasterSheet!B:B, A1235, MasterSheet!D:D, B1235, MasterSheet!G:G, C1235)</f>
        <v>1</v>
      </c>
      <c r="H1235" s="62">
        <f t="shared" si="58"/>
        <v>267.39999999999998</v>
      </c>
      <c r="I1235" s="64">
        <f>SUMIFS(MasterSheet!K:K, MasterSheet!B:B, A1235, MasterSheet!D:D, B1235, MasterSheet!G:G, C1235)</f>
        <v>0</v>
      </c>
      <c r="J1235" s="64">
        <f t="shared" si="59"/>
        <v>0</v>
      </c>
      <c r="K1235" s="6" t="str">
        <f>VLOOKUP(C1235,MasterSheet!G:T,14,)</f>
        <v>BioLegend</v>
      </c>
      <c r="L1235" s="6" t="str">
        <f>VLOOKUP(K1235,Sheet1!A:C,3,)</f>
        <v>DOLLAR</v>
      </c>
      <c r="M1235" s="6" t="str" cm="1">
        <f t="array" ref="M1235">_xlfn.TEXTJOIN(", ", TRUE,
   _xlfn._xlws.FILTER(MasterSheet!O:O,
      (MasterSheet!B:B=A1235) *
      (MasterSheet!D:D=B1235) *
      (MasterSheet!G:G=C1235) *
      (MasterSheet!J:J&gt;0)
   )
)</f>
        <v>AIIMS</v>
      </c>
      <c r="N1235" s="6"/>
    </row>
    <row r="1236" spans="1:14" x14ac:dyDescent="0.25">
      <c r="A1236" s="6" t="str">
        <v>EED117194</v>
      </c>
      <c r="B1236" s="7">
        <v>45856</v>
      </c>
      <c r="C1236" s="6">
        <v>302212</v>
      </c>
      <c r="D1236" s="6">
        <f>_xlfn.XLOOKUP(C1236,MasterSheet!G:G,MasterSheet!E:E)</f>
        <v>73.5</v>
      </c>
      <c r="E1236" s="55">
        <f>SUMIFS(MasterSheet!I:I, MasterSheet!B:B, A1236, MasterSheet!D:D, B1236, MasterSheet!G:G, C1236)</f>
        <v>2</v>
      </c>
      <c r="F1236" s="55">
        <f t="shared" si="57"/>
        <v>147</v>
      </c>
      <c r="G1236" s="62">
        <f>SUMIFS(MasterSheet!J:J, MasterSheet!B:B, A1236, MasterSheet!D:D, B1236, MasterSheet!G:G, C1236)</f>
        <v>2</v>
      </c>
      <c r="H1236" s="62">
        <f t="shared" si="58"/>
        <v>147</v>
      </c>
      <c r="I1236" s="64">
        <f>SUMIFS(MasterSheet!K:K, MasterSheet!B:B, A1236, MasterSheet!D:D, B1236, MasterSheet!G:G, C1236)</f>
        <v>0</v>
      </c>
      <c r="J1236" s="64">
        <f t="shared" si="59"/>
        <v>0</v>
      </c>
      <c r="K1236" s="6" t="str">
        <f>VLOOKUP(C1236,MasterSheet!G:T,14,)</f>
        <v>BioLegend</v>
      </c>
      <c r="L1236" s="6" t="str">
        <f>VLOOKUP(K1236,Sheet1!A:C,3,)</f>
        <v>DOLLAR</v>
      </c>
      <c r="M1236" s="6" t="str" cm="1">
        <f t="array" ref="M1236">_xlfn.TEXTJOIN(", ", TRUE,
   _xlfn._xlws.FILTER(MasterSheet!O:O,
      (MasterSheet!B:B=A1236) *
      (MasterSheet!D:D=B1236) *
      (MasterSheet!G:G=C1236) *
      (MasterSheet!J:J&gt;0)
   )
)</f>
        <v>Micro Vapi, Micro Vapi</v>
      </c>
      <c r="N1236" s="6"/>
    </row>
    <row r="1237" spans="1:14" x14ac:dyDescent="0.25">
      <c r="A1237" s="6" t="str">
        <v>EED117194</v>
      </c>
      <c r="B1237" s="7">
        <v>45856</v>
      </c>
      <c r="C1237" s="6">
        <v>302216</v>
      </c>
      <c r="D1237" s="6">
        <f>_xlfn.XLOOKUP(C1237,MasterSheet!G:G,MasterSheet!E:E)</f>
        <v>525.6</v>
      </c>
      <c r="E1237" s="55">
        <f>SUMIFS(MasterSheet!I:I, MasterSheet!B:B, A1237, MasterSheet!D:D, B1237, MasterSheet!G:G, C1237)</f>
        <v>2</v>
      </c>
      <c r="F1237" s="55">
        <f t="shared" si="57"/>
        <v>1051.2</v>
      </c>
      <c r="G1237" s="62">
        <f>SUMIFS(MasterSheet!J:J, MasterSheet!B:B, A1237, MasterSheet!D:D, B1237, MasterSheet!G:G, C1237)</f>
        <v>2</v>
      </c>
      <c r="H1237" s="62">
        <f t="shared" si="58"/>
        <v>1051.2</v>
      </c>
      <c r="I1237" s="64">
        <f>SUMIFS(MasterSheet!K:K, MasterSheet!B:B, A1237, MasterSheet!D:D, B1237, MasterSheet!G:G, C1237)</f>
        <v>0</v>
      </c>
      <c r="J1237" s="64">
        <f t="shared" si="59"/>
        <v>0</v>
      </c>
      <c r="K1237" s="6" t="str">
        <f>VLOOKUP(C1237,MasterSheet!G:T,14,)</f>
        <v>BioLegend</v>
      </c>
      <c r="L1237" s="6" t="str">
        <f>VLOOKUP(K1237,Sheet1!A:C,3,)</f>
        <v>DOLLAR</v>
      </c>
      <c r="M1237" s="6" t="str" cm="1">
        <f t="array" ref="M1237">_xlfn.TEXTJOIN(", ", TRUE,
   _xlfn._xlws.FILTER(MasterSheet!O:O,
      (MasterSheet!B:B=A1237) *
      (MasterSheet!D:D=B1237) *
      (MasterSheet!G:G=C1237) *
      (MasterSheet!J:J&gt;0)
   )
)</f>
        <v>Aurigine Onco</v>
      </c>
      <c r="N1237" s="6"/>
    </row>
    <row r="1238" spans="1:14" x14ac:dyDescent="0.25">
      <c r="A1238" s="6" t="str">
        <v>EED117194</v>
      </c>
      <c r="B1238" s="7">
        <v>45856</v>
      </c>
      <c r="C1238" s="6">
        <v>302242</v>
      </c>
      <c r="D1238" s="6">
        <f>_xlfn.XLOOKUP(C1238,MasterSheet!G:G,MasterSheet!E:E)</f>
        <v>293.25</v>
      </c>
      <c r="E1238" s="55">
        <f>SUMIFS(MasterSheet!I:I, MasterSheet!B:B, A1238, MasterSheet!D:D, B1238, MasterSheet!G:G, C1238)</f>
        <v>1</v>
      </c>
      <c r="F1238" s="55">
        <f t="shared" si="57"/>
        <v>293.25</v>
      </c>
      <c r="G1238" s="62">
        <f>SUMIFS(MasterSheet!J:J, MasterSheet!B:B, A1238, MasterSheet!D:D, B1238, MasterSheet!G:G, C1238)</f>
        <v>1</v>
      </c>
      <c r="H1238" s="62">
        <f t="shared" si="58"/>
        <v>293.25</v>
      </c>
      <c r="I1238" s="64">
        <f>SUMIFS(MasterSheet!K:K, MasterSheet!B:B, A1238, MasterSheet!D:D, B1238, MasterSheet!G:G, C1238)</f>
        <v>0</v>
      </c>
      <c r="J1238" s="64">
        <f t="shared" si="59"/>
        <v>0</v>
      </c>
      <c r="K1238" s="6" t="str">
        <f>VLOOKUP(C1238,MasterSheet!G:T,14,)</f>
        <v>BioLegend</v>
      </c>
      <c r="L1238" s="6" t="str">
        <f>VLOOKUP(K1238,Sheet1!A:C,3,)</f>
        <v>DOLLAR</v>
      </c>
      <c r="M1238" s="6" t="str" cm="1">
        <f t="array" ref="M1238">_xlfn.TEXTJOIN(", ", TRUE,
   _xlfn._xlws.FILTER(MasterSheet!O:O,
      (MasterSheet!B:B=A1238) *
      (MasterSheet!D:D=B1238) *
      (MasterSheet!G:G=C1238) *
      (MasterSheet!J:J&gt;0)
   )
)</f>
        <v>BTL</v>
      </c>
      <c r="N1238" s="6"/>
    </row>
    <row r="1239" spans="1:14" x14ac:dyDescent="0.25">
      <c r="A1239" s="6" t="str">
        <v>EED117194</v>
      </c>
      <c r="B1239" s="7">
        <v>45856</v>
      </c>
      <c r="C1239" s="6">
        <v>302330</v>
      </c>
      <c r="D1239" s="6">
        <f>_xlfn.XLOOKUP(C1239,MasterSheet!G:G,MasterSheet!E:E)</f>
        <v>285.75</v>
      </c>
      <c r="E1239" s="55">
        <f>SUMIFS(MasterSheet!I:I, MasterSheet!B:B, A1239, MasterSheet!D:D, B1239, MasterSheet!G:G, C1239)</f>
        <v>1</v>
      </c>
      <c r="F1239" s="55">
        <f t="shared" si="57"/>
        <v>285.75</v>
      </c>
      <c r="G1239" s="62">
        <f>SUMIFS(MasterSheet!J:J, MasterSheet!B:B, A1239, MasterSheet!D:D, B1239, MasterSheet!G:G, C1239)</f>
        <v>1</v>
      </c>
      <c r="H1239" s="62">
        <f t="shared" si="58"/>
        <v>285.75</v>
      </c>
      <c r="I1239" s="64">
        <f>SUMIFS(MasterSheet!K:K, MasterSheet!B:B, A1239, MasterSheet!D:D, B1239, MasterSheet!G:G, C1239)</f>
        <v>0</v>
      </c>
      <c r="J1239" s="64">
        <f t="shared" si="59"/>
        <v>0</v>
      </c>
      <c r="K1239" s="6" t="str">
        <f>VLOOKUP(C1239,MasterSheet!G:T,14,)</f>
        <v>BioLegend</v>
      </c>
      <c r="L1239" s="6" t="str">
        <f>VLOOKUP(K1239,Sheet1!A:C,3,)</f>
        <v>DOLLAR</v>
      </c>
      <c r="M1239" s="6" t="str" cm="1">
        <f t="array" ref="M1239">_xlfn.TEXTJOIN(", ", TRUE,
   _xlfn._xlws.FILTER(MasterSheet!O:O,
      (MasterSheet!B:B=A1239) *
      (MasterSheet!D:D=B1239) *
      (MasterSheet!G:G=C1239) *
      (MasterSheet!J:J&gt;0)
   )
)</f>
        <v>BTL</v>
      </c>
      <c r="N1239" s="6"/>
    </row>
    <row r="1240" spans="1:14" x14ac:dyDescent="0.25">
      <c r="A1240" s="6" t="str">
        <v>EED117194</v>
      </c>
      <c r="B1240" s="7">
        <v>45856</v>
      </c>
      <c r="C1240" s="6">
        <v>302646</v>
      </c>
      <c r="D1240" s="6">
        <f>_xlfn.XLOOKUP(C1240,MasterSheet!G:G,MasterSheet!E:E)</f>
        <v>216.3</v>
      </c>
      <c r="E1240" s="55">
        <f>SUMIFS(MasterSheet!I:I, MasterSheet!B:B, A1240, MasterSheet!D:D, B1240, MasterSheet!G:G, C1240)</f>
        <v>1</v>
      </c>
      <c r="F1240" s="55">
        <f t="shared" si="57"/>
        <v>216.3</v>
      </c>
      <c r="G1240" s="62">
        <f>SUMIFS(MasterSheet!J:J, MasterSheet!B:B, A1240, MasterSheet!D:D, B1240, MasterSheet!G:G, C1240)</f>
        <v>1</v>
      </c>
      <c r="H1240" s="62">
        <f t="shared" si="58"/>
        <v>216.3</v>
      </c>
      <c r="I1240" s="64">
        <f>SUMIFS(MasterSheet!K:K, MasterSheet!B:B, A1240, MasterSheet!D:D, B1240, MasterSheet!G:G, C1240)</f>
        <v>0</v>
      </c>
      <c r="J1240" s="64">
        <f t="shared" si="59"/>
        <v>0</v>
      </c>
      <c r="K1240" s="6" t="str">
        <f>VLOOKUP(C1240,MasterSheet!G:T,14,)</f>
        <v>BioLegend</v>
      </c>
      <c r="L1240" s="6" t="str">
        <f>VLOOKUP(K1240,Sheet1!A:C,3,)</f>
        <v>DOLLAR</v>
      </c>
      <c r="M1240" s="6" t="str" cm="1">
        <f t="array" ref="M1240">_xlfn.TEXTJOIN(", ", TRUE,
   _xlfn._xlws.FILTER(MasterSheet!O:O,
      (MasterSheet!B:B=A1240) *
      (MasterSheet!D:D=B1240) *
      (MasterSheet!G:G=C1240) *
      (MasterSheet!J:J&gt;0)
   )
)</f>
        <v>Farcast</v>
      </c>
      <c r="N1240" s="6"/>
    </row>
    <row r="1241" spans="1:14" x14ac:dyDescent="0.25">
      <c r="A1241" s="6" t="str">
        <v>EED117194</v>
      </c>
      <c r="B1241" s="7">
        <v>45856</v>
      </c>
      <c r="C1241" s="6">
        <v>302706</v>
      </c>
      <c r="D1241" s="6">
        <f>_xlfn.XLOOKUP(C1241,MasterSheet!G:G,MasterSheet!E:E)</f>
        <v>170.8</v>
      </c>
      <c r="E1241" s="55">
        <f>SUMIFS(MasterSheet!I:I, MasterSheet!B:B, A1241, MasterSheet!D:D, B1241, MasterSheet!G:G, C1241)</f>
        <v>1</v>
      </c>
      <c r="F1241" s="55">
        <f t="shared" si="57"/>
        <v>170.8</v>
      </c>
      <c r="G1241" s="62">
        <f>SUMIFS(MasterSheet!J:J, MasterSheet!B:B, A1241, MasterSheet!D:D, B1241, MasterSheet!G:G, C1241)</f>
        <v>1</v>
      </c>
      <c r="H1241" s="62">
        <f t="shared" si="58"/>
        <v>170.8</v>
      </c>
      <c r="I1241" s="64">
        <f>SUMIFS(MasterSheet!K:K, MasterSheet!B:B, A1241, MasterSheet!D:D, B1241, MasterSheet!G:G, C1241)</f>
        <v>0</v>
      </c>
      <c r="J1241" s="64">
        <f t="shared" si="59"/>
        <v>0</v>
      </c>
      <c r="K1241" s="6" t="str">
        <f>VLOOKUP(C1241,MasterSheet!G:T,14,)</f>
        <v>BioLegend</v>
      </c>
      <c r="L1241" s="6" t="str">
        <f>VLOOKUP(K1241,Sheet1!A:C,3,)</f>
        <v>DOLLAR</v>
      </c>
      <c r="M1241" s="6" t="str" cm="1">
        <f t="array" ref="M1241">_xlfn.TEXTJOIN(", ", TRUE,
   _xlfn._xlws.FILTER(MasterSheet!O:O,
      (MasterSheet!B:B=A1241) *
      (MasterSheet!D:D=B1241) *
      (MasterSheet!G:G=C1241) *
      (MasterSheet!J:J&gt;0)
   )
)</f>
        <v>Synergy</v>
      </c>
      <c r="N1241" s="6"/>
    </row>
    <row r="1242" spans="1:14" x14ac:dyDescent="0.25">
      <c r="A1242" s="6" t="str">
        <v>EED117194</v>
      </c>
      <c r="B1242" s="7">
        <v>45856</v>
      </c>
      <c r="C1242" s="6">
        <v>303508</v>
      </c>
      <c r="D1242" s="6">
        <f>_xlfn.XLOOKUP(C1242,MasterSheet!G:G,MasterSheet!E:E)</f>
        <v>196</v>
      </c>
      <c r="E1242" s="55">
        <f>SUMIFS(MasterSheet!I:I, MasterSheet!B:B, A1242, MasterSheet!D:D, B1242, MasterSheet!G:G, C1242)</f>
        <v>1</v>
      </c>
      <c r="F1242" s="55">
        <f t="shared" si="57"/>
        <v>196</v>
      </c>
      <c r="G1242" s="62">
        <f>SUMIFS(MasterSheet!J:J, MasterSheet!B:B, A1242, MasterSheet!D:D, B1242, MasterSheet!G:G, C1242)</f>
        <v>1</v>
      </c>
      <c r="H1242" s="62">
        <f t="shared" si="58"/>
        <v>196</v>
      </c>
      <c r="I1242" s="64">
        <f>SUMIFS(MasterSheet!K:K, MasterSheet!B:B, A1242, MasterSheet!D:D, B1242, MasterSheet!G:G, C1242)</f>
        <v>0</v>
      </c>
      <c r="J1242" s="64">
        <f t="shared" si="59"/>
        <v>0</v>
      </c>
      <c r="K1242" s="6" t="str">
        <f>VLOOKUP(C1242,MasterSheet!G:T,14,)</f>
        <v>BioLegend</v>
      </c>
      <c r="L1242" s="6" t="str">
        <f>VLOOKUP(K1242,Sheet1!A:C,3,)</f>
        <v>DOLLAR</v>
      </c>
      <c r="M1242" s="6" t="str" cm="1">
        <f t="array" ref="M1242">_xlfn.TEXTJOIN(", ", TRUE,
   _xlfn._xlws.FILTER(MasterSheet!O:O,
      (MasterSheet!B:B=A1242) *
      (MasterSheet!D:D=B1242) *
      (MasterSheet!G:G=C1242) *
      (MasterSheet!J:J&gt;0)
   )
)</f>
        <v>Micro Vapi</v>
      </c>
      <c r="N1242" s="6"/>
    </row>
    <row r="1243" spans="1:14" x14ac:dyDescent="0.25">
      <c r="A1243" s="6" t="str">
        <v>EED117194</v>
      </c>
      <c r="B1243" s="7">
        <v>45856</v>
      </c>
      <c r="C1243" s="6">
        <v>303924</v>
      </c>
      <c r="D1243" s="6">
        <f>_xlfn.XLOOKUP(C1243,MasterSheet!G:G,MasterSheet!E:E)</f>
        <v>250.6</v>
      </c>
      <c r="E1243" s="55">
        <f>SUMIFS(MasterSheet!I:I, MasterSheet!B:B, A1243, MasterSheet!D:D, B1243, MasterSheet!G:G, C1243)</f>
        <v>1</v>
      </c>
      <c r="F1243" s="55">
        <f t="shared" si="57"/>
        <v>250.6</v>
      </c>
      <c r="G1243" s="62">
        <f>SUMIFS(MasterSheet!J:J, MasterSheet!B:B, A1243, MasterSheet!D:D, B1243, MasterSheet!G:G, C1243)</f>
        <v>1</v>
      </c>
      <c r="H1243" s="62">
        <f t="shared" si="58"/>
        <v>250.6</v>
      </c>
      <c r="I1243" s="64">
        <f>SUMIFS(MasterSheet!K:K, MasterSheet!B:B, A1243, MasterSheet!D:D, B1243, MasterSheet!G:G, C1243)</f>
        <v>0</v>
      </c>
      <c r="J1243" s="64">
        <f t="shared" si="59"/>
        <v>0</v>
      </c>
      <c r="K1243" s="6" t="str">
        <f>VLOOKUP(C1243,MasterSheet!G:T,14,)</f>
        <v>BioLegend</v>
      </c>
      <c r="L1243" s="6" t="str">
        <f>VLOOKUP(K1243,Sheet1!A:C,3,)</f>
        <v>DOLLAR</v>
      </c>
      <c r="M1243" s="6" t="str" cm="1">
        <f t="array" ref="M1243">_xlfn.TEXTJOIN(", ", TRUE,
   _xlfn._xlws.FILTER(MasterSheet!O:O,
      (MasterSheet!B:B=A1243) *
      (MasterSheet!D:D=B1243) *
      (MasterSheet!G:G=C1243) *
      (MasterSheet!J:J&gt;0)
   )
)</f>
        <v>Synergy</v>
      </c>
      <c r="N1243" s="6"/>
    </row>
    <row r="1244" spans="1:14" x14ac:dyDescent="0.25">
      <c r="A1244" s="6" t="str">
        <v>EED117194</v>
      </c>
      <c r="B1244" s="7">
        <v>45856</v>
      </c>
      <c r="C1244" s="6">
        <v>304008</v>
      </c>
      <c r="D1244" s="6">
        <f>_xlfn.XLOOKUP(C1244,MasterSheet!G:G,MasterSheet!E:E)</f>
        <v>46.2</v>
      </c>
      <c r="E1244" s="55">
        <f>SUMIFS(MasterSheet!I:I, MasterSheet!B:B, A1244, MasterSheet!D:D, B1244, MasterSheet!G:G, C1244)</f>
        <v>1</v>
      </c>
      <c r="F1244" s="55">
        <f t="shared" si="57"/>
        <v>46.2</v>
      </c>
      <c r="G1244" s="62">
        <f>SUMIFS(MasterSheet!J:J, MasterSheet!B:B, A1244, MasterSheet!D:D, B1244, MasterSheet!G:G, C1244)</f>
        <v>1</v>
      </c>
      <c r="H1244" s="62">
        <f t="shared" si="58"/>
        <v>46.2</v>
      </c>
      <c r="I1244" s="64">
        <f>SUMIFS(MasterSheet!K:K, MasterSheet!B:B, A1244, MasterSheet!D:D, B1244, MasterSheet!G:G, C1244)</f>
        <v>0</v>
      </c>
      <c r="J1244" s="64">
        <f t="shared" si="59"/>
        <v>0</v>
      </c>
      <c r="K1244" s="6" t="str">
        <f>VLOOKUP(C1244,MasterSheet!G:T,14,)</f>
        <v>BioLegend</v>
      </c>
      <c r="L1244" s="6" t="str">
        <f>VLOOKUP(K1244,Sheet1!A:C,3,)</f>
        <v>DOLLAR</v>
      </c>
      <c r="M1244" s="6" t="str" cm="1">
        <f t="array" ref="M1244">_xlfn.TEXTJOIN(", ", TRUE,
   _xlfn._xlws.FILTER(MasterSheet!O:O,
      (MasterSheet!B:B=A1244) *
      (MasterSheet!D:D=B1244) *
      (MasterSheet!G:G=C1244) *
      (MasterSheet!J:J&gt;0)
   )
)</f>
        <v>Aurigine Onco</v>
      </c>
      <c r="N1244" s="6"/>
    </row>
    <row r="1245" spans="1:14" x14ac:dyDescent="0.25">
      <c r="A1245" s="6" t="str">
        <v>EED117194</v>
      </c>
      <c r="B1245" s="7">
        <v>45856</v>
      </c>
      <c r="C1245" s="6">
        <v>304012</v>
      </c>
      <c r="D1245" s="6">
        <f>_xlfn.XLOOKUP(C1245,MasterSheet!G:G,MasterSheet!E:E)</f>
        <v>5</v>
      </c>
      <c r="E1245" s="55">
        <f>SUMIFS(MasterSheet!I:I, MasterSheet!B:B, A1245, MasterSheet!D:D, B1245, MasterSheet!G:G, C1245)</f>
        <v>1</v>
      </c>
      <c r="F1245" s="55">
        <f t="shared" si="57"/>
        <v>5</v>
      </c>
      <c r="G1245" s="62">
        <f>SUMIFS(MasterSheet!J:J, MasterSheet!B:B, A1245, MasterSheet!D:D, B1245, MasterSheet!G:G, C1245)</f>
        <v>1</v>
      </c>
      <c r="H1245" s="62">
        <f t="shared" si="58"/>
        <v>5</v>
      </c>
      <c r="I1245" s="64">
        <f>SUMIFS(MasterSheet!K:K, MasterSheet!B:B, A1245, MasterSheet!D:D, B1245, MasterSheet!G:G, C1245)</f>
        <v>0</v>
      </c>
      <c r="J1245" s="64">
        <f t="shared" si="59"/>
        <v>0</v>
      </c>
      <c r="K1245" s="6" t="str">
        <f>VLOOKUP(C1245,MasterSheet!G:T,14,)</f>
        <v>BioLegend</v>
      </c>
      <c r="L1245" s="6" t="str">
        <f>VLOOKUP(K1245,Sheet1!A:C,3,)</f>
        <v>DOLLAR</v>
      </c>
      <c r="M1245" s="6" t="str" cm="1">
        <f t="array" ref="M1245">_xlfn.TEXTJOIN(", ", TRUE,
   _xlfn._xlws.FILTER(MasterSheet!O:O,
      (MasterSheet!B:B=A1245) *
      (MasterSheet!D:D=B1245) *
      (MasterSheet!G:G=C1245) *
      (MasterSheet!J:J&gt;0)
   )
)</f>
        <v>Actrec</v>
      </c>
      <c r="N1245" s="6"/>
    </row>
    <row r="1246" spans="1:14" x14ac:dyDescent="0.25">
      <c r="A1246" s="6" t="str">
        <v>EED117194</v>
      </c>
      <c r="B1246" s="7">
        <v>45856</v>
      </c>
      <c r="C1246" s="6">
        <v>304014</v>
      </c>
      <c r="D1246" s="6">
        <f>_xlfn.XLOOKUP(C1246,MasterSheet!G:G,MasterSheet!E:E)</f>
        <v>204.4</v>
      </c>
      <c r="E1246" s="55">
        <f>SUMIFS(MasterSheet!I:I, MasterSheet!B:B, A1246, MasterSheet!D:D, B1246, MasterSheet!G:G, C1246)</f>
        <v>1</v>
      </c>
      <c r="F1246" s="55">
        <f t="shared" si="57"/>
        <v>204.4</v>
      </c>
      <c r="G1246" s="62">
        <f>SUMIFS(MasterSheet!J:J, MasterSheet!B:B, A1246, MasterSheet!D:D, B1246, MasterSheet!G:G, C1246)</f>
        <v>1</v>
      </c>
      <c r="H1246" s="62">
        <f t="shared" si="58"/>
        <v>204.4</v>
      </c>
      <c r="I1246" s="64">
        <f>SUMIFS(MasterSheet!K:K, MasterSheet!B:B, A1246, MasterSheet!D:D, B1246, MasterSheet!G:G, C1246)</f>
        <v>0</v>
      </c>
      <c r="J1246" s="64">
        <f t="shared" si="59"/>
        <v>0</v>
      </c>
      <c r="K1246" s="6" t="str">
        <f>VLOOKUP(C1246,MasterSheet!G:T,14,)</f>
        <v>BioLegend</v>
      </c>
      <c r="L1246" s="6" t="str">
        <f>VLOOKUP(K1246,Sheet1!A:C,3,)</f>
        <v>DOLLAR</v>
      </c>
      <c r="M1246" s="6" t="str" cm="1">
        <f t="array" ref="M1246">_xlfn.TEXTJOIN(", ", TRUE,
   _xlfn._xlws.FILTER(MasterSheet!O:O,
      (MasterSheet!B:B=A1246) *
      (MasterSheet!D:D=B1246) *
      (MasterSheet!G:G=C1246) *
      (MasterSheet!J:J&gt;0)
   )
)</f>
        <v>Aurigine Onco</v>
      </c>
      <c r="N1246" s="6"/>
    </row>
    <row r="1247" spans="1:14" x14ac:dyDescent="0.25">
      <c r="A1247" s="6" t="str">
        <v>EED117194</v>
      </c>
      <c r="B1247" s="7">
        <v>45856</v>
      </c>
      <c r="C1247" s="6">
        <v>304944</v>
      </c>
      <c r="D1247" s="6">
        <f>_xlfn.XLOOKUP(C1247,MasterSheet!G:G,MasterSheet!E:E)</f>
        <v>246.4</v>
      </c>
      <c r="E1247" s="55">
        <f>SUMIFS(MasterSheet!I:I, MasterSheet!B:B, A1247, MasterSheet!D:D, B1247, MasterSheet!G:G, C1247)</f>
        <v>1</v>
      </c>
      <c r="F1247" s="55">
        <f t="shared" si="57"/>
        <v>246.4</v>
      </c>
      <c r="G1247" s="62">
        <f>SUMIFS(MasterSheet!J:J, MasterSheet!B:B, A1247, MasterSheet!D:D, B1247, MasterSheet!G:G, C1247)</f>
        <v>1</v>
      </c>
      <c r="H1247" s="62">
        <f t="shared" si="58"/>
        <v>246.4</v>
      </c>
      <c r="I1247" s="64">
        <f>SUMIFS(MasterSheet!K:K, MasterSheet!B:B, A1247, MasterSheet!D:D, B1247, MasterSheet!G:G, C1247)</f>
        <v>0</v>
      </c>
      <c r="J1247" s="64">
        <f t="shared" si="59"/>
        <v>0</v>
      </c>
      <c r="K1247" s="6" t="str">
        <f>VLOOKUP(C1247,MasterSheet!G:T,14,)</f>
        <v>BioLegend</v>
      </c>
      <c r="L1247" s="6" t="str">
        <f>VLOOKUP(K1247,Sheet1!A:C,3,)</f>
        <v>DOLLAR</v>
      </c>
      <c r="M1247" s="6" t="str" cm="1">
        <f t="array" ref="M1247">_xlfn.TEXTJOIN(", ", TRUE,
   _xlfn._xlws.FILTER(MasterSheet!O:O,
      (MasterSheet!B:B=A1247) *
      (MasterSheet!D:D=B1247) *
      (MasterSheet!G:G=C1247) *
      (MasterSheet!J:J&gt;0)
   )
)</f>
        <v>Synergy</v>
      </c>
      <c r="N1247" s="6"/>
    </row>
    <row r="1248" spans="1:14" x14ac:dyDescent="0.25">
      <c r="A1248" s="6" t="str">
        <v>EED117194</v>
      </c>
      <c r="B1248" s="7">
        <v>45856</v>
      </c>
      <c r="C1248" s="6">
        <v>307824</v>
      </c>
      <c r="D1248" s="6">
        <f>_xlfn.XLOOKUP(C1248,MasterSheet!G:G,MasterSheet!E:E)</f>
        <v>199.5</v>
      </c>
      <c r="E1248" s="55">
        <f>SUMIFS(MasterSheet!I:I, MasterSheet!B:B, A1248, MasterSheet!D:D, B1248, MasterSheet!G:G, C1248)</f>
        <v>1</v>
      </c>
      <c r="F1248" s="55">
        <f t="shared" si="57"/>
        <v>199.5</v>
      </c>
      <c r="G1248" s="62">
        <f>SUMIFS(MasterSheet!J:J, MasterSheet!B:B, A1248, MasterSheet!D:D, B1248, MasterSheet!G:G, C1248)</f>
        <v>1</v>
      </c>
      <c r="H1248" s="62">
        <f t="shared" si="58"/>
        <v>199.5</v>
      </c>
      <c r="I1248" s="64">
        <f>SUMIFS(MasterSheet!K:K, MasterSheet!B:B, A1248, MasterSheet!D:D, B1248, MasterSheet!G:G, C1248)</f>
        <v>0</v>
      </c>
      <c r="J1248" s="64">
        <f t="shared" si="59"/>
        <v>0</v>
      </c>
      <c r="K1248" s="6" t="str">
        <f>VLOOKUP(C1248,MasterSheet!G:T,14,)</f>
        <v>BioLegend</v>
      </c>
      <c r="L1248" s="6" t="str">
        <f>VLOOKUP(K1248,Sheet1!A:C,3,)</f>
        <v>DOLLAR</v>
      </c>
      <c r="M1248" s="6" t="str" cm="1">
        <f t="array" ref="M1248">_xlfn.TEXTJOIN(", ", TRUE,
   _xlfn._xlws.FILTER(MasterSheet!O:O,
      (MasterSheet!B:B=A1248) *
      (MasterSheet!D:D=B1248) *
      (MasterSheet!G:G=C1248) *
      (MasterSheet!J:J&gt;0)
   )
)</f>
        <v>Actrec</v>
      </c>
      <c r="N1248" s="6"/>
    </row>
    <row r="1249" spans="1:14" x14ac:dyDescent="0.25">
      <c r="A1249" s="6" t="str">
        <v>EED117194</v>
      </c>
      <c r="B1249" s="7">
        <v>45856</v>
      </c>
      <c r="C1249" s="6">
        <v>309804</v>
      </c>
      <c r="D1249" s="6">
        <f>_xlfn.XLOOKUP(C1249,MasterSheet!G:G,MasterSheet!E:E)</f>
        <v>176.4</v>
      </c>
      <c r="E1249" s="55">
        <f>SUMIFS(MasterSheet!I:I, MasterSheet!B:B, A1249, MasterSheet!D:D, B1249, MasterSheet!G:G, C1249)</f>
        <v>1</v>
      </c>
      <c r="F1249" s="55">
        <f t="shared" si="57"/>
        <v>176.4</v>
      </c>
      <c r="G1249" s="62">
        <f>SUMIFS(MasterSheet!J:J, MasterSheet!B:B, A1249, MasterSheet!D:D, B1249, MasterSheet!G:G, C1249)</f>
        <v>1</v>
      </c>
      <c r="H1249" s="62">
        <f t="shared" si="58"/>
        <v>176.4</v>
      </c>
      <c r="I1249" s="64">
        <f>SUMIFS(MasterSheet!K:K, MasterSheet!B:B, A1249, MasterSheet!D:D, B1249, MasterSheet!G:G, C1249)</f>
        <v>0</v>
      </c>
      <c r="J1249" s="64">
        <f t="shared" si="59"/>
        <v>0</v>
      </c>
      <c r="K1249" s="6" t="str">
        <f>VLOOKUP(C1249,MasterSheet!G:T,14,)</f>
        <v>BioLegend</v>
      </c>
      <c r="L1249" s="6" t="str">
        <f>VLOOKUP(K1249,Sheet1!A:C,3,)</f>
        <v>DOLLAR</v>
      </c>
      <c r="M1249" s="6" t="str" cm="1">
        <f t="array" ref="M1249">_xlfn.TEXTJOIN(", ", TRUE,
   _xlfn._xlws.FILTER(MasterSheet!O:O,
      (MasterSheet!B:B=A1249) *
      (MasterSheet!D:D=B1249) *
      (MasterSheet!G:G=C1249) *
      (MasterSheet!J:J&gt;0)
   )
)</f>
        <v>Farcast</v>
      </c>
      <c r="N1249" s="6"/>
    </row>
    <row r="1250" spans="1:14" x14ac:dyDescent="0.25">
      <c r="A1250" s="6" t="str">
        <v>EED117194</v>
      </c>
      <c r="B1250" s="7">
        <v>45856</v>
      </c>
      <c r="C1250" s="6">
        <v>311504</v>
      </c>
      <c r="D1250" s="6">
        <f>_xlfn.XLOOKUP(C1250,MasterSheet!G:G,MasterSheet!E:E)</f>
        <v>196</v>
      </c>
      <c r="E1250" s="55">
        <f>SUMIFS(MasterSheet!I:I, MasterSheet!B:B, A1250, MasterSheet!D:D, B1250, MasterSheet!G:G, C1250)</f>
        <v>1</v>
      </c>
      <c r="F1250" s="55">
        <f t="shared" si="57"/>
        <v>196</v>
      </c>
      <c r="G1250" s="62">
        <f>SUMIFS(MasterSheet!J:J, MasterSheet!B:B, A1250, MasterSheet!D:D, B1250, MasterSheet!G:G, C1250)</f>
        <v>1</v>
      </c>
      <c r="H1250" s="62">
        <f t="shared" si="58"/>
        <v>196</v>
      </c>
      <c r="I1250" s="64">
        <f>SUMIFS(MasterSheet!K:K, MasterSheet!B:B, A1250, MasterSheet!D:D, B1250, MasterSheet!G:G, C1250)</f>
        <v>0</v>
      </c>
      <c r="J1250" s="64">
        <f t="shared" si="59"/>
        <v>0</v>
      </c>
      <c r="K1250" s="6" t="str">
        <f>VLOOKUP(C1250,MasterSheet!G:T,14,)</f>
        <v>BioLegend</v>
      </c>
      <c r="L1250" s="6" t="str">
        <f>VLOOKUP(K1250,Sheet1!A:C,3,)</f>
        <v>DOLLAR</v>
      </c>
      <c r="M1250" s="6" t="str" cm="1">
        <f t="array" ref="M1250">_xlfn.TEXTJOIN(", ", TRUE,
   _xlfn._xlws.FILTER(MasterSheet!O:O,
      (MasterSheet!B:B=A1250) *
      (MasterSheet!D:D=B1250) *
      (MasterSheet!G:G=C1250) *
      (MasterSheet!J:J&gt;0)
   )
)</f>
        <v>Aurigine Onco</v>
      </c>
      <c r="N1250" s="6"/>
    </row>
    <row r="1251" spans="1:14" x14ac:dyDescent="0.25">
      <c r="A1251" s="6" t="str">
        <v>EED117194</v>
      </c>
      <c r="B1251" s="7">
        <v>45856</v>
      </c>
      <c r="C1251" s="6">
        <v>317434</v>
      </c>
      <c r="D1251" s="6">
        <f>_xlfn.XLOOKUP(C1251,MasterSheet!G:G,MasterSheet!E:E)</f>
        <v>277.5</v>
      </c>
      <c r="E1251" s="55">
        <f>SUMIFS(MasterSheet!I:I, MasterSheet!B:B, A1251, MasterSheet!D:D, B1251, MasterSheet!G:G, C1251)</f>
        <v>1</v>
      </c>
      <c r="F1251" s="55">
        <f t="shared" si="57"/>
        <v>277.5</v>
      </c>
      <c r="G1251" s="62">
        <f>SUMIFS(MasterSheet!J:J, MasterSheet!B:B, A1251, MasterSheet!D:D, B1251, MasterSheet!G:G, C1251)</f>
        <v>1</v>
      </c>
      <c r="H1251" s="62">
        <f t="shared" si="58"/>
        <v>277.5</v>
      </c>
      <c r="I1251" s="64">
        <f>SUMIFS(MasterSheet!K:K, MasterSheet!B:B, A1251, MasterSheet!D:D, B1251, MasterSheet!G:G, C1251)</f>
        <v>0</v>
      </c>
      <c r="J1251" s="64">
        <f t="shared" si="59"/>
        <v>0</v>
      </c>
      <c r="K1251" s="6" t="str">
        <f>VLOOKUP(C1251,MasterSheet!G:T,14,)</f>
        <v>BioLegend</v>
      </c>
      <c r="L1251" s="6" t="str">
        <f>VLOOKUP(K1251,Sheet1!A:C,3,)</f>
        <v>DOLLAR</v>
      </c>
      <c r="M1251" s="6" t="str" cm="1">
        <f t="array" ref="M1251">_xlfn.TEXTJOIN(", ", TRUE,
   _xlfn._xlws.FILTER(MasterSheet!O:O,
      (MasterSheet!B:B=A1251) *
      (MasterSheet!D:D=B1251) *
      (MasterSheet!G:G=C1251) *
      (MasterSheet!J:J&gt;0)
   )
)</f>
        <v>Micro Vapi</v>
      </c>
      <c r="N1251" s="6"/>
    </row>
    <row r="1252" spans="1:14" x14ac:dyDescent="0.25">
      <c r="A1252" s="6" t="str">
        <v>EED117194</v>
      </c>
      <c r="B1252" s="7">
        <v>45856</v>
      </c>
      <c r="C1252" s="6">
        <v>318340</v>
      </c>
      <c r="D1252" s="6">
        <f>_xlfn.XLOOKUP(C1252,MasterSheet!G:G,MasterSheet!E:E)</f>
        <v>305.25</v>
      </c>
      <c r="E1252" s="55">
        <f>SUMIFS(MasterSheet!I:I, MasterSheet!B:B, A1252, MasterSheet!D:D, B1252, MasterSheet!G:G, C1252)</f>
        <v>2</v>
      </c>
      <c r="F1252" s="55">
        <f t="shared" si="57"/>
        <v>610.5</v>
      </c>
      <c r="G1252" s="62">
        <f>SUMIFS(MasterSheet!J:J, MasterSheet!B:B, A1252, MasterSheet!D:D, B1252, MasterSheet!G:G, C1252)</f>
        <v>2</v>
      </c>
      <c r="H1252" s="62">
        <f t="shared" si="58"/>
        <v>610.5</v>
      </c>
      <c r="I1252" s="64">
        <f>SUMIFS(MasterSheet!K:K, MasterSheet!B:B, A1252, MasterSheet!D:D, B1252, MasterSheet!G:G, C1252)</f>
        <v>0</v>
      </c>
      <c r="J1252" s="64">
        <f t="shared" si="59"/>
        <v>0</v>
      </c>
      <c r="K1252" s="6" t="str">
        <f>VLOOKUP(C1252,MasterSheet!G:T,14,)</f>
        <v>BioLegend</v>
      </c>
      <c r="L1252" s="6" t="str">
        <f>VLOOKUP(K1252,Sheet1!A:C,3,)</f>
        <v>DOLLAR</v>
      </c>
      <c r="M1252" s="6" t="str" cm="1">
        <f t="array" ref="M1252">_xlfn.TEXTJOIN(", ", TRUE,
   _xlfn._xlws.FILTER(MasterSheet!O:O,
      (MasterSheet!B:B=A1252) *
      (MasterSheet!D:D=B1252) *
      (MasterSheet!G:G=C1252) *
      (MasterSheet!J:J&gt;0)
   )
)</f>
        <v>Aurigine Onco</v>
      </c>
      <c r="N1252" s="6"/>
    </row>
    <row r="1253" spans="1:14" x14ac:dyDescent="0.25">
      <c r="A1253" s="6" t="str">
        <v>EED117194</v>
      </c>
      <c r="B1253" s="7">
        <v>45856</v>
      </c>
      <c r="C1253" s="6">
        <v>320806</v>
      </c>
      <c r="D1253" s="6">
        <f>_xlfn.XLOOKUP(C1253,MasterSheet!G:G,MasterSheet!E:E)</f>
        <v>187.6</v>
      </c>
      <c r="E1253" s="55">
        <f>SUMIFS(MasterSheet!I:I, MasterSheet!B:B, A1253, MasterSheet!D:D, B1253, MasterSheet!G:G, C1253)</f>
        <v>1</v>
      </c>
      <c r="F1253" s="55">
        <f t="shared" si="57"/>
        <v>187.6</v>
      </c>
      <c r="G1253" s="62">
        <f>SUMIFS(MasterSheet!J:J, MasterSheet!B:B, A1253, MasterSheet!D:D, B1253, MasterSheet!G:G, C1253)</f>
        <v>1</v>
      </c>
      <c r="H1253" s="62">
        <f t="shared" si="58"/>
        <v>187.6</v>
      </c>
      <c r="I1253" s="64">
        <f>SUMIFS(MasterSheet!K:K, MasterSheet!B:B, A1253, MasterSheet!D:D, B1253, MasterSheet!G:G, C1253)</f>
        <v>0</v>
      </c>
      <c r="J1253" s="64">
        <f t="shared" si="59"/>
        <v>0</v>
      </c>
      <c r="K1253" s="6" t="str">
        <f>VLOOKUP(C1253,MasterSheet!G:T,14,)</f>
        <v>BioLegend</v>
      </c>
      <c r="L1253" s="6" t="str">
        <f>VLOOKUP(K1253,Sheet1!A:C,3,)</f>
        <v>DOLLAR</v>
      </c>
      <c r="M1253" s="6" t="str" cm="1">
        <f t="array" ref="M1253">_xlfn.TEXTJOIN(", ", TRUE,
   _xlfn._xlws.FILTER(MasterSheet!O:O,
      (MasterSheet!B:B=A1253) *
      (MasterSheet!D:D=B1253) *
      (MasterSheet!G:G=C1253) *
      (MasterSheet!J:J&gt;0)
   )
)</f>
        <v>Aurigine Onco</v>
      </c>
      <c r="N1253" s="6"/>
    </row>
    <row r="1254" spans="1:14" x14ac:dyDescent="0.25">
      <c r="A1254" s="6" t="str">
        <v>EED117194</v>
      </c>
      <c r="B1254" s="7">
        <v>45856</v>
      </c>
      <c r="C1254" s="6">
        <v>321106</v>
      </c>
      <c r="D1254" s="6">
        <f>_xlfn.XLOOKUP(C1254,MasterSheet!G:G,MasterSheet!E:E)</f>
        <v>179.9</v>
      </c>
      <c r="E1254" s="55">
        <f>SUMIFS(MasterSheet!I:I, MasterSheet!B:B, A1254, MasterSheet!D:D, B1254, MasterSheet!G:G, C1254)</f>
        <v>1</v>
      </c>
      <c r="F1254" s="55">
        <f t="shared" si="57"/>
        <v>179.9</v>
      </c>
      <c r="G1254" s="62">
        <f>SUMIFS(MasterSheet!J:J, MasterSheet!B:B, A1254, MasterSheet!D:D, B1254, MasterSheet!G:G, C1254)</f>
        <v>1</v>
      </c>
      <c r="H1254" s="62">
        <f t="shared" si="58"/>
        <v>179.9</v>
      </c>
      <c r="I1254" s="64">
        <f>SUMIFS(MasterSheet!K:K, MasterSheet!B:B, A1254, MasterSheet!D:D, B1254, MasterSheet!G:G, C1254)</f>
        <v>0</v>
      </c>
      <c r="J1254" s="64">
        <f t="shared" si="59"/>
        <v>0</v>
      </c>
      <c r="K1254" s="6" t="str">
        <f>VLOOKUP(C1254,MasterSheet!G:T,14,)</f>
        <v>BioLegend</v>
      </c>
      <c r="L1254" s="6" t="str">
        <f>VLOOKUP(K1254,Sheet1!A:C,3,)</f>
        <v>DOLLAR</v>
      </c>
      <c r="M1254" s="6" t="str" cm="1">
        <f t="array" ref="M1254">_xlfn.TEXTJOIN(", ", TRUE,
   _xlfn._xlws.FILTER(MasterSheet!O:O,
      (MasterSheet!B:B=A1254) *
      (MasterSheet!D:D=B1254) *
      (MasterSheet!G:G=C1254) *
      (MasterSheet!J:J&gt;0)
   )
)</f>
        <v>RCB</v>
      </c>
      <c r="N1254" s="6"/>
    </row>
    <row r="1255" spans="1:14" x14ac:dyDescent="0.25">
      <c r="A1255" s="6" t="str">
        <v>EED117194</v>
      </c>
      <c r="B1255" s="7">
        <v>45856</v>
      </c>
      <c r="C1255" s="6">
        <v>325514</v>
      </c>
      <c r="D1255" s="6">
        <f>_xlfn.XLOOKUP(C1255,MasterSheet!G:G,MasterSheet!E:E)</f>
        <v>242.9</v>
      </c>
      <c r="E1255" s="55">
        <f>SUMIFS(MasterSheet!I:I, MasterSheet!B:B, A1255, MasterSheet!D:D, B1255, MasterSheet!G:G, C1255)</f>
        <v>1</v>
      </c>
      <c r="F1255" s="55">
        <f t="shared" si="57"/>
        <v>242.9</v>
      </c>
      <c r="G1255" s="62">
        <f>SUMIFS(MasterSheet!J:J, MasterSheet!B:B, A1255, MasterSheet!D:D, B1255, MasterSheet!G:G, C1255)</f>
        <v>1</v>
      </c>
      <c r="H1255" s="62">
        <f t="shared" si="58"/>
        <v>242.9</v>
      </c>
      <c r="I1255" s="64">
        <f>SUMIFS(MasterSheet!K:K, MasterSheet!B:B, A1255, MasterSheet!D:D, B1255, MasterSheet!G:G, C1255)</f>
        <v>0</v>
      </c>
      <c r="J1255" s="64">
        <f t="shared" si="59"/>
        <v>0</v>
      </c>
      <c r="K1255" s="6" t="str">
        <f>VLOOKUP(C1255,MasterSheet!G:T,14,)</f>
        <v>BioLegend</v>
      </c>
      <c r="L1255" s="6" t="str">
        <f>VLOOKUP(K1255,Sheet1!A:C,3,)</f>
        <v>DOLLAR</v>
      </c>
      <c r="M1255" s="6" t="str" cm="1">
        <f t="array" ref="M1255">_xlfn.TEXTJOIN(", ", TRUE,
   _xlfn._xlws.FILTER(MasterSheet!O:O,
      (MasterSheet!B:B=A1255) *
      (MasterSheet!D:D=B1255) *
      (MasterSheet!G:G=C1255) *
      (MasterSheet!J:J&gt;0)
   )
)</f>
        <v>Actrec</v>
      </c>
      <c r="N1255" s="6"/>
    </row>
    <row r="1256" spans="1:14" x14ac:dyDescent="0.25">
      <c r="A1256" s="6" t="str">
        <v>EED117194</v>
      </c>
      <c r="B1256" s="7">
        <v>45856</v>
      </c>
      <c r="C1256" s="6">
        <v>328114</v>
      </c>
      <c r="D1256" s="6">
        <f>_xlfn.XLOOKUP(C1256,MasterSheet!G:G,MasterSheet!E:E)</f>
        <v>219.8</v>
      </c>
      <c r="E1256" s="55">
        <f>SUMIFS(MasterSheet!I:I, MasterSheet!B:B, A1256, MasterSheet!D:D, B1256, MasterSheet!G:G, C1256)</f>
        <v>1</v>
      </c>
      <c r="F1256" s="55">
        <f t="shared" si="57"/>
        <v>219.8</v>
      </c>
      <c r="G1256" s="62">
        <f>SUMIFS(MasterSheet!J:J, MasterSheet!B:B, A1256, MasterSheet!D:D, B1256, MasterSheet!G:G, C1256)</f>
        <v>1</v>
      </c>
      <c r="H1256" s="62">
        <f t="shared" si="58"/>
        <v>219.8</v>
      </c>
      <c r="I1256" s="64">
        <f>SUMIFS(MasterSheet!K:K, MasterSheet!B:B, A1256, MasterSheet!D:D, B1256, MasterSheet!G:G, C1256)</f>
        <v>0</v>
      </c>
      <c r="J1256" s="64">
        <f t="shared" si="59"/>
        <v>0</v>
      </c>
      <c r="K1256" s="6" t="str">
        <f>VLOOKUP(C1256,MasterSheet!G:T,14,)</f>
        <v>BioLegend</v>
      </c>
      <c r="L1256" s="6" t="str">
        <f>VLOOKUP(K1256,Sheet1!A:C,3,)</f>
        <v>DOLLAR</v>
      </c>
      <c r="M1256" s="6" t="str" cm="1">
        <f t="array" ref="M1256">_xlfn.TEXTJOIN(", ", TRUE,
   _xlfn._xlws.FILTER(MasterSheet!O:O,
      (MasterSheet!B:B=A1256) *
      (MasterSheet!D:D=B1256) *
      (MasterSheet!G:G=C1256) *
      (MasterSheet!J:J&gt;0)
   )
)</f>
        <v>Micro Vapi</v>
      </c>
      <c r="N1256" s="6"/>
    </row>
    <row r="1257" spans="1:14" x14ac:dyDescent="0.25">
      <c r="A1257" s="6" t="str">
        <v>EED117194</v>
      </c>
      <c r="B1257" s="7">
        <v>45856</v>
      </c>
      <c r="C1257" s="6">
        <v>329208</v>
      </c>
      <c r="D1257" s="6">
        <f>_xlfn.XLOOKUP(C1257,MasterSheet!G:G,MasterSheet!E:E)</f>
        <v>205.1</v>
      </c>
      <c r="E1257" s="55">
        <f>SUMIFS(MasterSheet!I:I, MasterSheet!B:B, A1257, MasterSheet!D:D, B1257, MasterSheet!G:G, C1257)</f>
        <v>1</v>
      </c>
      <c r="F1257" s="55">
        <f t="shared" si="57"/>
        <v>205.1</v>
      </c>
      <c r="G1257" s="62">
        <f>SUMIFS(MasterSheet!J:J, MasterSheet!B:B, A1257, MasterSheet!D:D, B1257, MasterSheet!G:G, C1257)</f>
        <v>1</v>
      </c>
      <c r="H1257" s="62">
        <f t="shared" si="58"/>
        <v>205.1</v>
      </c>
      <c r="I1257" s="64">
        <f>SUMIFS(MasterSheet!K:K, MasterSheet!B:B, A1257, MasterSheet!D:D, B1257, MasterSheet!G:G, C1257)</f>
        <v>0</v>
      </c>
      <c r="J1257" s="64">
        <f t="shared" si="59"/>
        <v>0</v>
      </c>
      <c r="K1257" s="6" t="str">
        <f>VLOOKUP(C1257,MasterSheet!G:T,14,)</f>
        <v>BioLegend</v>
      </c>
      <c r="L1257" s="6" t="str">
        <f>VLOOKUP(K1257,Sheet1!A:C,3,)</f>
        <v>DOLLAR</v>
      </c>
      <c r="M1257" s="6" t="str" cm="1">
        <f t="array" ref="M1257">_xlfn.TEXTJOIN(", ", TRUE,
   _xlfn._xlws.FILTER(MasterSheet!O:O,
      (MasterSheet!B:B=A1257) *
      (MasterSheet!D:D=B1257) *
      (MasterSheet!G:G=C1257) *
      (MasterSheet!J:J&gt;0)
   )
)</f>
        <v>Pathkind</v>
      </c>
      <c r="N1257" s="6"/>
    </row>
    <row r="1258" spans="1:14" x14ac:dyDescent="0.25">
      <c r="A1258" s="6" t="str">
        <v>EED117194</v>
      </c>
      <c r="B1258" s="7">
        <v>45856</v>
      </c>
      <c r="C1258" s="6">
        <v>329708</v>
      </c>
      <c r="D1258" s="6">
        <f>_xlfn.XLOOKUP(C1258,MasterSheet!G:G,MasterSheet!E:E)</f>
        <v>204.4</v>
      </c>
      <c r="E1258" s="55">
        <f>SUMIFS(MasterSheet!I:I, MasterSheet!B:B, A1258, MasterSheet!D:D, B1258, MasterSheet!G:G, C1258)</f>
        <v>1</v>
      </c>
      <c r="F1258" s="55">
        <f t="shared" si="57"/>
        <v>204.4</v>
      </c>
      <c r="G1258" s="62">
        <f>SUMIFS(MasterSheet!J:J, MasterSheet!B:B, A1258, MasterSheet!D:D, B1258, MasterSheet!G:G, C1258)</f>
        <v>1</v>
      </c>
      <c r="H1258" s="62">
        <f t="shared" si="58"/>
        <v>204.4</v>
      </c>
      <c r="I1258" s="64">
        <f>SUMIFS(MasterSheet!K:K, MasterSheet!B:B, A1258, MasterSheet!D:D, B1258, MasterSheet!G:G, C1258)</f>
        <v>0</v>
      </c>
      <c r="J1258" s="64">
        <f t="shared" si="59"/>
        <v>0</v>
      </c>
      <c r="K1258" s="6" t="str">
        <f>VLOOKUP(C1258,MasterSheet!G:T,14,)</f>
        <v>BioLegend</v>
      </c>
      <c r="L1258" s="6" t="str">
        <f>VLOOKUP(K1258,Sheet1!A:C,3,)</f>
        <v>DOLLAR</v>
      </c>
      <c r="M1258" s="6" t="str" cm="1">
        <f t="array" ref="M1258">_xlfn.TEXTJOIN(", ", TRUE,
   _xlfn._xlws.FILTER(MasterSheet!O:O,
      (MasterSheet!B:B=A1258) *
      (MasterSheet!D:D=B1258) *
      (MasterSheet!G:G=C1258) *
      (MasterSheet!J:J&gt;0)
   )
)</f>
        <v>Aurigine Onco</v>
      </c>
      <c r="N1258" s="6"/>
    </row>
    <row r="1259" spans="1:14" x14ac:dyDescent="0.25">
      <c r="A1259" s="6" t="str">
        <v>EED117194</v>
      </c>
      <c r="B1259" s="7">
        <v>45856</v>
      </c>
      <c r="C1259" s="6">
        <v>331208</v>
      </c>
      <c r="D1259" s="6">
        <f>_xlfn.XLOOKUP(C1259,MasterSheet!G:G,MasterSheet!E:E)</f>
        <v>147.69999999999999</v>
      </c>
      <c r="E1259" s="55">
        <f>SUMIFS(MasterSheet!I:I, MasterSheet!B:B, A1259, MasterSheet!D:D, B1259, MasterSheet!G:G, C1259)</f>
        <v>1</v>
      </c>
      <c r="F1259" s="55">
        <f t="shared" si="57"/>
        <v>147.69999999999999</v>
      </c>
      <c r="G1259" s="62">
        <f>SUMIFS(MasterSheet!J:J, MasterSheet!B:B, A1259, MasterSheet!D:D, B1259, MasterSheet!G:G, C1259)</f>
        <v>1</v>
      </c>
      <c r="H1259" s="62">
        <f t="shared" si="58"/>
        <v>147.69999999999999</v>
      </c>
      <c r="I1259" s="64">
        <f>SUMIFS(MasterSheet!K:K, MasterSheet!B:B, A1259, MasterSheet!D:D, B1259, MasterSheet!G:G, C1259)</f>
        <v>0</v>
      </c>
      <c r="J1259" s="64">
        <f t="shared" si="59"/>
        <v>0</v>
      </c>
      <c r="K1259" s="6" t="str">
        <f>VLOOKUP(C1259,MasterSheet!G:T,14,)</f>
        <v>BioLegend</v>
      </c>
      <c r="L1259" s="6" t="str">
        <f>VLOOKUP(K1259,Sheet1!A:C,3,)</f>
        <v>DOLLAR</v>
      </c>
      <c r="M1259" s="6" t="str" cm="1">
        <f t="array" ref="M1259">_xlfn.TEXTJOIN(", ", TRUE,
   _xlfn._xlws.FILTER(MasterSheet!O:O,
      (MasterSheet!B:B=A1259) *
      (MasterSheet!D:D=B1259) *
      (MasterSheet!G:G=C1259) *
      (MasterSheet!J:J&gt;0)
   )
)</f>
        <v>Actrec</v>
      </c>
      <c r="N1259" s="6"/>
    </row>
    <row r="1260" spans="1:14" x14ac:dyDescent="0.25">
      <c r="A1260" s="6" t="str">
        <v>EED117194</v>
      </c>
      <c r="B1260" s="7">
        <v>45856</v>
      </c>
      <c r="C1260" s="6">
        <v>334106</v>
      </c>
      <c r="D1260" s="6">
        <f>_xlfn.XLOOKUP(C1260,MasterSheet!G:G,MasterSheet!E:E)</f>
        <v>187.6</v>
      </c>
      <c r="E1260" s="55">
        <f>SUMIFS(MasterSheet!I:I, MasterSheet!B:B, A1260, MasterSheet!D:D, B1260, MasterSheet!G:G, C1260)</f>
        <v>1</v>
      </c>
      <c r="F1260" s="55">
        <f t="shared" si="57"/>
        <v>187.6</v>
      </c>
      <c r="G1260" s="62">
        <f>SUMIFS(MasterSheet!J:J, MasterSheet!B:B, A1260, MasterSheet!D:D, B1260, MasterSheet!G:G, C1260)</f>
        <v>1</v>
      </c>
      <c r="H1260" s="62">
        <f t="shared" si="58"/>
        <v>187.6</v>
      </c>
      <c r="I1260" s="64">
        <f>SUMIFS(MasterSheet!K:K, MasterSheet!B:B, A1260, MasterSheet!D:D, B1260, MasterSheet!G:G, C1260)</f>
        <v>0</v>
      </c>
      <c r="J1260" s="64">
        <f t="shared" si="59"/>
        <v>0</v>
      </c>
      <c r="K1260" s="6" t="str">
        <f>VLOOKUP(C1260,MasterSheet!G:T,14,)</f>
        <v>BioLegend</v>
      </c>
      <c r="L1260" s="6" t="str">
        <f>VLOOKUP(K1260,Sheet1!A:C,3,)</f>
        <v>DOLLAR</v>
      </c>
      <c r="M1260" s="6" t="str" cm="1">
        <f t="array" ref="M1260">_xlfn.TEXTJOIN(", ", TRUE,
   _xlfn._xlws.FILTER(MasterSheet!O:O,
      (MasterSheet!B:B=A1260) *
      (MasterSheet!D:D=B1260) *
      (MasterSheet!G:G=C1260) *
      (MasterSheet!J:J&gt;0)
   )
)</f>
        <v>Aurigine Service</v>
      </c>
      <c r="N1260" s="6"/>
    </row>
    <row r="1261" spans="1:14" x14ac:dyDescent="0.25">
      <c r="A1261" s="6" t="str">
        <v>EED117194</v>
      </c>
      <c r="B1261" s="7">
        <v>45856</v>
      </c>
      <c r="C1261" s="6">
        <v>349104</v>
      </c>
      <c r="D1261" s="6">
        <f>_xlfn.XLOOKUP(C1261,MasterSheet!G:G,MasterSheet!E:E)</f>
        <v>160.30000000000001</v>
      </c>
      <c r="E1261" s="55">
        <f>SUMIFS(MasterSheet!I:I, MasterSheet!B:B, A1261, MasterSheet!D:D, B1261, MasterSheet!G:G, C1261)</f>
        <v>4</v>
      </c>
      <c r="F1261" s="55">
        <f t="shared" si="57"/>
        <v>641.20000000000005</v>
      </c>
      <c r="G1261" s="62">
        <f>SUMIFS(MasterSheet!J:J, MasterSheet!B:B, A1261, MasterSheet!D:D, B1261, MasterSheet!G:G, C1261)</f>
        <v>4</v>
      </c>
      <c r="H1261" s="62">
        <f t="shared" si="58"/>
        <v>641.20000000000005</v>
      </c>
      <c r="I1261" s="64">
        <f>SUMIFS(MasterSheet!K:K, MasterSheet!B:B, A1261, MasterSheet!D:D, B1261, MasterSheet!G:G, C1261)</f>
        <v>0</v>
      </c>
      <c r="J1261" s="64">
        <f t="shared" si="59"/>
        <v>0</v>
      </c>
      <c r="K1261" s="6" t="str">
        <f>VLOOKUP(C1261,MasterSheet!G:T,14,)</f>
        <v>BioLegend</v>
      </c>
      <c r="L1261" s="6" t="str">
        <f>VLOOKUP(K1261,Sheet1!A:C,3,)</f>
        <v>DOLLAR</v>
      </c>
      <c r="M1261" s="6" t="str" cm="1">
        <f t="array" ref="M1261">_xlfn.TEXTJOIN(", ", TRUE,
   _xlfn._xlws.FILTER(MasterSheet!O:O,
      (MasterSheet!B:B=A1261) *
      (MasterSheet!D:D=B1261) *
      (MasterSheet!G:G=C1261) *
      (MasterSheet!J:J&gt;0)
   )
)</f>
        <v>Micro Vapi</v>
      </c>
      <c r="N1261" s="6"/>
    </row>
    <row r="1262" spans="1:14" x14ac:dyDescent="0.25">
      <c r="A1262" s="6" t="str">
        <v>EED117194</v>
      </c>
      <c r="B1262" s="7">
        <v>45856</v>
      </c>
      <c r="C1262" s="6">
        <v>350504</v>
      </c>
      <c r="D1262" s="6">
        <f>_xlfn.XLOOKUP(C1262,MasterSheet!G:G,MasterSheet!E:E)</f>
        <v>208.2</v>
      </c>
      <c r="E1262" s="55">
        <f>SUMIFS(MasterSheet!I:I, MasterSheet!B:B, A1262, MasterSheet!D:D, B1262, MasterSheet!G:G, C1262)</f>
        <v>1</v>
      </c>
      <c r="F1262" s="55">
        <f t="shared" si="57"/>
        <v>208.2</v>
      </c>
      <c r="G1262" s="62">
        <f>SUMIFS(MasterSheet!J:J, MasterSheet!B:B, A1262, MasterSheet!D:D, B1262, MasterSheet!G:G, C1262)</f>
        <v>1</v>
      </c>
      <c r="H1262" s="62">
        <f t="shared" si="58"/>
        <v>208.2</v>
      </c>
      <c r="I1262" s="64">
        <f>SUMIFS(MasterSheet!K:K, MasterSheet!B:B, A1262, MasterSheet!D:D, B1262, MasterSheet!G:G, C1262)</f>
        <v>0</v>
      </c>
      <c r="J1262" s="64">
        <f t="shared" si="59"/>
        <v>0</v>
      </c>
      <c r="K1262" s="6" t="str">
        <f>VLOOKUP(C1262,MasterSheet!G:T,14,)</f>
        <v>BioLegend</v>
      </c>
      <c r="L1262" s="6" t="str">
        <f>VLOOKUP(K1262,Sheet1!A:C,3,)</f>
        <v>DOLLAR</v>
      </c>
      <c r="M1262" s="6" t="str" cm="1">
        <f t="array" ref="M1262">_xlfn.TEXTJOIN(", ", TRUE,
   _xlfn._xlws.FILTER(MasterSheet!O:O,
      (MasterSheet!B:B=A1262) *
      (MasterSheet!D:D=B1262) *
      (MasterSheet!G:G=C1262) *
      (MasterSheet!J:J&gt;0)
   )
)</f>
        <v>Actrec</v>
      </c>
      <c r="N1262" s="6"/>
    </row>
    <row r="1263" spans="1:14" x14ac:dyDescent="0.25">
      <c r="A1263" s="6" t="str">
        <v>EED117194</v>
      </c>
      <c r="B1263" s="7">
        <v>45856</v>
      </c>
      <c r="C1263" s="6">
        <v>353112</v>
      </c>
      <c r="D1263" s="6">
        <f>_xlfn.XLOOKUP(C1263,MasterSheet!G:G,MasterSheet!E:E)</f>
        <v>219.8</v>
      </c>
      <c r="E1263" s="55">
        <f>SUMIFS(MasterSheet!I:I, MasterSheet!B:B, A1263, MasterSheet!D:D, B1263, MasterSheet!G:G, C1263)</f>
        <v>1</v>
      </c>
      <c r="F1263" s="55">
        <f t="shared" si="57"/>
        <v>219.8</v>
      </c>
      <c r="G1263" s="62">
        <f>SUMIFS(MasterSheet!J:J, MasterSheet!B:B, A1263, MasterSheet!D:D, B1263, MasterSheet!G:G, C1263)</f>
        <v>1</v>
      </c>
      <c r="H1263" s="62">
        <f t="shared" si="58"/>
        <v>219.8</v>
      </c>
      <c r="I1263" s="64">
        <f>SUMIFS(MasterSheet!K:K, MasterSheet!B:B, A1263, MasterSheet!D:D, B1263, MasterSheet!G:G, C1263)</f>
        <v>0</v>
      </c>
      <c r="J1263" s="64">
        <f t="shared" si="59"/>
        <v>0</v>
      </c>
      <c r="K1263" s="6" t="str">
        <f>VLOOKUP(C1263,MasterSheet!G:T,14,)</f>
        <v>BioLegend</v>
      </c>
      <c r="L1263" s="6" t="str">
        <f>VLOOKUP(K1263,Sheet1!A:C,3,)</f>
        <v>DOLLAR</v>
      </c>
      <c r="M1263" s="6" t="str" cm="1">
        <f t="array" ref="M1263">_xlfn.TEXTJOIN(", ", TRUE,
   _xlfn._xlws.FILTER(MasterSheet!O:O,
      (MasterSheet!B:B=A1263) *
      (MasterSheet!D:D=B1263) *
      (MasterSheet!G:G=C1263) *
      (MasterSheet!J:J&gt;0)
   )
)</f>
        <v>NNF</v>
      </c>
      <c r="N1263" s="6"/>
    </row>
    <row r="1264" spans="1:14" x14ac:dyDescent="0.25">
      <c r="A1264" s="6" t="str">
        <v>EED117194</v>
      </c>
      <c r="B1264" s="7">
        <v>45856</v>
      </c>
      <c r="C1264" s="6">
        <v>353208</v>
      </c>
      <c r="D1264" s="6">
        <f>_xlfn.XLOOKUP(C1264,MasterSheet!G:G,MasterSheet!E:E)</f>
        <v>305.25</v>
      </c>
      <c r="E1264" s="55">
        <f>SUMIFS(MasterSheet!I:I, MasterSheet!B:B, A1264, MasterSheet!D:D, B1264, MasterSheet!G:G, C1264)</f>
        <v>1</v>
      </c>
      <c r="F1264" s="55">
        <f t="shared" si="57"/>
        <v>305.25</v>
      </c>
      <c r="G1264" s="62">
        <f>SUMIFS(MasterSheet!J:J, MasterSheet!B:B, A1264, MasterSheet!D:D, B1264, MasterSheet!G:G, C1264)</f>
        <v>1</v>
      </c>
      <c r="H1264" s="62">
        <f t="shared" si="58"/>
        <v>305.25</v>
      </c>
      <c r="I1264" s="64">
        <f>SUMIFS(MasterSheet!K:K, MasterSheet!B:B, A1264, MasterSheet!D:D, B1264, MasterSheet!G:G, C1264)</f>
        <v>0</v>
      </c>
      <c r="J1264" s="64">
        <f t="shared" si="59"/>
        <v>0</v>
      </c>
      <c r="K1264" s="6" t="str">
        <f>VLOOKUP(C1264,MasterSheet!G:T,14,)</f>
        <v>BioLegend</v>
      </c>
      <c r="L1264" s="6" t="str">
        <f>VLOOKUP(K1264,Sheet1!A:C,3,)</f>
        <v>DOLLAR</v>
      </c>
      <c r="M1264" s="6" t="str" cm="1">
        <f t="array" ref="M1264">_xlfn.TEXTJOIN(", ", TRUE,
   _xlfn._xlws.FILTER(MasterSheet!O:O,
      (MasterSheet!B:B=A1264) *
      (MasterSheet!D:D=B1264) *
      (MasterSheet!G:G=C1264) *
      (MasterSheet!J:J&gt;0)
   )
)</f>
        <v>Sun Pharma</v>
      </c>
      <c r="N1264" s="6"/>
    </row>
    <row r="1265" spans="1:14" x14ac:dyDescent="0.25">
      <c r="A1265" s="6" t="str">
        <v>EED117194</v>
      </c>
      <c r="B1265" s="7">
        <v>45856</v>
      </c>
      <c r="C1265" s="6">
        <v>353421</v>
      </c>
      <c r="D1265" s="6">
        <f>_xlfn.XLOOKUP(C1265,MasterSheet!G:G,MasterSheet!E:E)</f>
        <v>186</v>
      </c>
      <c r="E1265" s="55">
        <f>SUMIFS(MasterSheet!I:I, MasterSheet!B:B, A1265, MasterSheet!D:D, B1265, MasterSheet!G:G, C1265)</f>
        <v>1</v>
      </c>
      <c r="F1265" s="55">
        <f t="shared" si="57"/>
        <v>186</v>
      </c>
      <c r="G1265" s="62">
        <f>SUMIFS(MasterSheet!J:J, MasterSheet!B:B, A1265, MasterSheet!D:D, B1265, MasterSheet!G:G, C1265)</f>
        <v>1</v>
      </c>
      <c r="H1265" s="62">
        <f t="shared" si="58"/>
        <v>186</v>
      </c>
      <c r="I1265" s="64">
        <f>SUMIFS(MasterSheet!K:K, MasterSheet!B:B, A1265, MasterSheet!D:D, B1265, MasterSheet!G:G, C1265)</f>
        <v>0</v>
      </c>
      <c r="J1265" s="64">
        <f t="shared" si="59"/>
        <v>0</v>
      </c>
      <c r="K1265" s="6" t="str">
        <f>VLOOKUP(C1265,MasterSheet!G:T,14,)</f>
        <v>BioLegend</v>
      </c>
      <c r="L1265" s="6" t="str">
        <f>VLOOKUP(K1265,Sheet1!A:C,3,)</f>
        <v>DOLLAR</v>
      </c>
      <c r="M1265" s="6" t="str" cm="1">
        <f t="array" ref="M1265">_xlfn.TEXTJOIN(", ", TRUE,
   _xlfn._xlws.FILTER(MasterSheet!O:O,
      (MasterSheet!B:B=A1265) *
      (MasterSheet!D:D=B1265) *
      (MasterSheet!G:G=C1265) *
      (MasterSheet!J:J&gt;0)
   )
)</f>
        <v>NIV</v>
      </c>
      <c r="N1265" s="6"/>
    </row>
    <row r="1266" spans="1:14" x14ac:dyDescent="0.25">
      <c r="A1266" s="6" t="str">
        <v>EED117194</v>
      </c>
      <c r="B1266" s="7">
        <v>45856</v>
      </c>
      <c r="C1266" s="6">
        <v>358512</v>
      </c>
      <c r="D1266" s="6">
        <f>_xlfn.XLOOKUP(C1266,MasterSheet!G:G,MasterSheet!E:E)</f>
        <v>267.39999999999998</v>
      </c>
      <c r="E1266" s="55">
        <f>SUMIFS(MasterSheet!I:I, MasterSheet!B:B, A1266, MasterSheet!D:D, B1266, MasterSheet!G:G, C1266)</f>
        <v>1</v>
      </c>
      <c r="F1266" s="55">
        <f t="shared" si="57"/>
        <v>267.39999999999998</v>
      </c>
      <c r="G1266" s="62">
        <f>SUMIFS(MasterSheet!J:J, MasterSheet!B:B, A1266, MasterSheet!D:D, B1266, MasterSheet!G:G, C1266)</f>
        <v>1</v>
      </c>
      <c r="H1266" s="62">
        <f t="shared" si="58"/>
        <v>267.39999999999998</v>
      </c>
      <c r="I1266" s="64">
        <f>SUMIFS(MasterSheet!K:K, MasterSheet!B:B, A1266, MasterSheet!D:D, B1266, MasterSheet!G:G, C1266)</f>
        <v>0</v>
      </c>
      <c r="J1266" s="64">
        <f t="shared" si="59"/>
        <v>0</v>
      </c>
      <c r="K1266" s="6" t="str">
        <f>VLOOKUP(C1266,MasterSheet!G:T,14,)</f>
        <v>BioLegend</v>
      </c>
      <c r="L1266" s="6" t="str">
        <f>VLOOKUP(K1266,Sheet1!A:C,3,)</f>
        <v>DOLLAR</v>
      </c>
      <c r="M1266" s="6" t="str" cm="1">
        <f t="array" ref="M1266">_xlfn.TEXTJOIN(", ", TRUE,
   _xlfn._xlws.FILTER(MasterSheet!O:O,
      (MasterSheet!B:B=A1266) *
      (MasterSheet!D:D=B1266) *
      (MasterSheet!G:G=C1266) *
      (MasterSheet!J:J&gt;0)
   )
)</f>
        <v>Actrec</v>
      </c>
      <c r="N1266" s="6"/>
    </row>
    <row r="1267" spans="1:14" x14ac:dyDescent="0.25">
      <c r="A1267" s="6" t="str">
        <v>EED117194</v>
      </c>
      <c r="B1267" s="7">
        <v>45856</v>
      </c>
      <c r="C1267" s="6">
        <v>358610</v>
      </c>
      <c r="D1267" s="6">
        <f>_xlfn.XLOOKUP(C1267,MasterSheet!G:G,MasterSheet!E:E)</f>
        <v>326.25</v>
      </c>
      <c r="E1267" s="55">
        <f>SUMIFS(MasterSheet!I:I, MasterSheet!B:B, A1267, MasterSheet!D:D, B1267, MasterSheet!G:G, C1267)</f>
        <v>1</v>
      </c>
      <c r="F1267" s="55">
        <f t="shared" si="57"/>
        <v>326.25</v>
      </c>
      <c r="G1267" s="62">
        <f>SUMIFS(MasterSheet!J:J, MasterSheet!B:B, A1267, MasterSheet!D:D, B1267, MasterSheet!G:G, C1267)</f>
        <v>1</v>
      </c>
      <c r="H1267" s="62">
        <f t="shared" si="58"/>
        <v>326.25</v>
      </c>
      <c r="I1267" s="64">
        <f>SUMIFS(MasterSheet!K:K, MasterSheet!B:B, A1267, MasterSheet!D:D, B1267, MasterSheet!G:G, C1267)</f>
        <v>0</v>
      </c>
      <c r="J1267" s="64">
        <f t="shared" si="59"/>
        <v>0</v>
      </c>
      <c r="K1267" s="6" t="str">
        <f>VLOOKUP(C1267,MasterSheet!G:T,14,)</f>
        <v>BioLegend</v>
      </c>
      <c r="L1267" s="6" t="str">
        <f>VLOOKUP(K1267,Sheet1!A:C,3,)</f>
        <v>DOLLAR</v>
      </c>
      <c r="M1267" s="6" t="str" cm="1">
        <f t="array" ref="M1267">_xlfn.TEXTJOIN(", ", TRUE,
   _xlfn._xlws.FILTER(MasterSheet!O:O,
      (MasterSheet!B:B=A1267) *
      (MasterSheet!D:D=B1267) *
      (MasterSheet!G:G=C1267) *
      (MasterSheet!J:J&gt;0)
   )
)</f>
        <v>Synergy</v>
      </c>
      <c r="N1267" s="6"/>
    </row>
    <row r="1268" spans="1:14" x14ac:dyDescent="0.25">
      <c r="A1268" s="6" t="str">
        <v>EED117194</v>
      </c>
      <c r="B1268" s="7">
        <v>45856</v>
      </c>
      <c r="C1268" s="6">
        <v>363210</v>
      </c>
      <c r="D1268" s="6">
        <f>_xlfn.XLOOKUP(C1268,MasterSheet!G:G,MasterSheet!E:E)</f>
        <v>259</v>
      </c>
      <c r="E1268" s="55">
        <f>SUMIFS(MasterSheet!I:I, MasterSheet!B:B, A1268, MasterSheet!D:D, B1268, MasterSheet!G:G, C1268)</f>
        <v>1</v>
      </c>
      <c r="F1268" s="55">
        <f t="shared" si="57"/>
        <v>259</v>
      </c>
      <c r="G1268" s="62">
        <f>SUMIFS(MasterSheet!J:J, MasterSheet!B:B, A1268, MasterSheet!D:D, B1268, MasterSheet!G:G, C1268)</f>
        <v>1</v>
      </c>
      <c r="H1268" s="62">
        <f t="shared" si="58"/>
        <v>259</v>
      </c>
      <c r="I1268" s="64">
        <f>SUMIFS(MasterSheet!K:K, MasterSheet!B:B, A1268, MasterSheet!D:D, B1268, MasterSheet!G:G, C1268)</f>
        <v>0</v>
      </c>
      <c r="J1268" s="64">
        <f t="shared" si="59"/>
        <v>0</v>
      </c>
      <c r="K1268" s="6" t="str">
        <f>VLOOKUP(C1268,MasterSheet!G:T,14,)</f>
        <v>BioLegend</v>
      </c>
      <c r="L1268" s="6" t="str">
        <f>VLOOKUP(K1268,Sheet1!A:C,3,)</f>
        <v>DOLLAR</v>
      </c>
      <c r="M1268" s="6" t="str" cm="1">
        <f t="array" ref="M1268">_xlfn.TEXTJOIN(", ", TRUE,
   _xlfn._xlws.FILTER(MasterSheet!O:O,
      (MasterSheet!B:B=A1268) *
      (MasterSheet!D:D=B1268) *
      (MasterSheet!G:G=C1268) *
      (MasterSheet!J:J&gt;0)
   )
)</f>
        <v>Synergy</v>
      </c>
      <c r="N1268" s="6"/>
    </row>
    <row r="1269" spans="1:14" x14ac:dyDescent="0.25">
      <c r="A1269" s="6" t="str">
        <v>EED117194</v>
      </c>
      <c r="B1269" s="7">
        <v>45856</v>
      </c>
      <c r="C1269" s="6">
        <v>366608</v>
      </c>
      <c r="D1269" s="6">
        <f>_xlfn.XLOOKUP(C1269,MasterSheet!G:G,MasterSheet!E:E)</f>
        <v>183.4</v>
      </c>
      <c r="E1269" s="55">
        <f>SUMIFS(MasterSheet!I:I, MasterSheet!B:B, A1269, MasterSheet!D:D, B1269, MasterSheet!G:G, C1269)</f>
        <v>1</v>
      </c>
      <c r="F1269" s="55">
        <f t="shared" si="57"/>
        <v>183.4</v>
      </c>
      <c r="G1269" s="62">
        <f>SUMIFS(MasterSheet!J:J, MasterSheet!B:B, A1269, MasterSheet!D:D, B1269, MasterSheet!G:G, C1269)</f>
        <v>1</v>
      </c>
      <c r="H1269" s="62">
        <f t="shared" si="58"/>
        <v>183.4</v>
      </c>
      <c r="I1269" s="64">
        <f>SUMIFS(MasterSheet!K:K, MasterSheet!B:B, A1269, MasterSheet!D:D, B1269, MasterSheet!G:G, C1269)</f>
        <v>0</v>
      </c>
      <c r="J1269" s="64">
        <f t="shared" si="59"/>
        <v>0</v>
      </c>
      <c r="K1269" s="6" t="str">
        <f>VLOOKUP(C1269,MasterSheet!G:T,14,)</f>
        <v>BioLegend</v>
      </c>
      <c r="L1269" s="6" t="str">
        <f>VLOOKUP(K1269,Sheet1!A:C,3,)</f>
        <v>DOLLAR</v>
      </c>
      <c r="M1269" s="6" t="str" cm="1">
        <f t="array" ref="M1269">_xlfn.TEXTJOIN(", ", TRUE,
   _xlfn._xlws.FILTER(MasterSheet!O:O,
      (MasterSheet!B:B=A1269) *
      (MasterSheet!D:D=B1269) *
      (MasterSheet!G:G=C1269) *
      (MasterSheet!J:J&gt;0)
   )
)</f>
        <v>Micro Vapi</v>
      </c>
      <c r="N1269" s="6"/>
    </row>
    <row r="1270" spans="1:14" x14ac:dyDescent="0.25">
      <c r="A1270" s="6" t="str">
        <v>EED117194</v>
      </c>
      <c r="B1270" s="7">
        <v>45856</v>
      </c>
      <c r="C1270" s="6">
        <v>367004</v>
      </c>
      <c r="D1270" s="6">
        <f>_xlfn.XLOOKUP(C1270,MasterSheet!G:G,MasterSheet!E:E)</f>
        <v>252</v>
      </c>
      <c r="E1270" s="55">
        <f>SUMIFS(MasterSheet!I:I, MasterSheet!B:B, A1270, MasterSheet!D:D, B1270, MasterSheet!G:G, C1270)</f>
        <v>1</v>
      </c>
      <c r="F1270" s="55">
        <f t="shared" si="57"/>
        <v>252</v>
      </c>
      <c r="G1270" s="62">
        <f>SUMIFS(MasterSheet!J:J, MasterSheet!B:B, A1270, MasterSheet!D:D, B1270, MasterSheet!G:G, C1270)</f>
        <v>1</v>
      </c>
      <c r="H1270" s="62">
        <f t="shared" si="58"/>
        <v>252</v>
      </c>
      <c r="I1270" s="64">
        <f>SUMIFS(MasterSheet!K:K, MasterSheet!B:B, A1270, MasterSheet!D:D, B1270, MasterSheet!G:G, C1270)</f>
        <v>0</v>
      </c>
      <c r="J1270" s="64">
        <f t="shared" si="59"/>
        <v>0</v>
      </c>
      <c r="K1270" s="6" t="str">
        <f>VLOOKUP(C1270,MasterSheet!G:T,14,)</f>
        <v>BioLegend</v>
      </c>
      <c r="L1270" s="6" t="str">
        <f>VLOOKUP(K1270,Sheet1!A:C,3,)</f>
        <v>DOLLAR</v>
      </c>
      <c r="M1270" s="6" t="str" cm="1">
        <f t="array" ref="M1270">_xlfn.TEXTJOIN(", ", TRUE,
   _xlfn._xlws.FILTER(MasterSheet!O:O,
      (MasterSheet!B:B=A1270) *
      (MasterSheet!D:D=B1270) *
      (MasterSheet!G:G=C1270) *
      (MasterSheet!J:J&gt;0)
   )
)</f>
        <v>Aurigine Onco</v>
      </c>
      <c r="N1270" s="6"/>
    </row>
    <row r="1271" spans="1:14" x14ac:dyDescent="0.25">
      <c r="A1271" s="6" t="str">
        <v>EED117194</v>
      </c>
      <c r="B1271" s="7">
        <v>45856</v>
      </c>
      <c r="C1271" s="6">
        <v>368526</v>
      </c>
      <c r="D1271" s="6">
        <f>_xlfn.XLOOKUP(C1271,MasterSheet!G:G,MasterSheet!E:E)</f>
        <v>305.25</v>
      </c>
      <c r="E1271" s="55">
        <f>SUMIFS(MasterSheet!I:I, MasterSheet!B:B, A1271, MasterSheet!D:D, B1271, MasterSheet!G:G, C1271)</f>
        <v>1</v>
      </c>
      <c r="F1271" s="55">
        <f t="shared" si="57"/>
        <v>305.25</v>
      </c>
      <c r="G1271" s="62">
        <f>SUMIFS(MasterSheet!J:J, MasterSheet!B:B, A1271, MasterSheet!D:D, B1271, MasterSheet!G:G, C1271)</f>
        <v>1</v>
      </c>
      <c r="H1271" s="62">
        <f t="shared" si="58"/>
        <v>305.25</v>
      </c>
      <c r="I1271" s="64">
        <f>SUMIFS(MasterSheet!K:K, MasterSheet!B:B, A1271, MasterSheet!D:D, B1271, MasterSheet!G:G, C1271)</f>
        <v>0</v>
      </c>
      <c r="J1271" s="64">
        <f t="shared" si="59"/>
        <v>0</v>
      </c>
      <c r="K1271" s="6" t="str">
        <f>VLOOKUP(C1271,MasterSheet!G:T,14,)</f>
        <v>BioLegend</v>
      </c>
      <c r="L1271" s="6" t="str">
        <f>VLOOKUP(K1271,Sheet1!A:C,3,)</f>
        <v>DOLLAR</v>
      </c>
      <c r="M1271" s="6" t="str" cm="1">
        <f t="array" ref="M1271">_xlfn.TEXTJOIN(", ", TRUE,
   _xlfn._xlws.FILTER(MasterSheet!O:O,
      (MasterSheet!B:B=A1271) *
      (MasterSheet!D:D=B1271) *
      (MasterSheet!G:G=C1271) *
      (MasterSheet!J:J&gt;0)
   )
)</f>
        <v>Synergy</v>
      </c>
      <c r="N1271" s="6"/>
    </row>
    <row r="1272" spans="1:14" x14ac:dyDescent="0.25">
      <c r="A1272" s="6" t="str">
        <v>EED117194</v>
      </c>
      <c r="B1272" s="7">
        <v>45856</v>
      </c>
      <c r="C1272" s="6">
        <v>368532</v>
      </c>
      <c r="D1272" s="6">
        <f>_xlfn.XLOOKUP(C1272,MasterSheet!G:G,MasterSheet!E:E)</f>
        <v>196.7</v>
      </c>
      <c r="E1272" s="55">
        <f>SUMIFS(MasterSheet!I:I, MasterSheet!B:B, A1272, MasterSheet!D:D, B1272, MasterSheet!G:G, C1272)</f>
        <v>1</v>
      </c>
      <c r="F1272" s="55">
        <f t="shared" si="57"/>
        <v>196.7</v>
      </c>
      <c r="G1272" s="62">
        <f>SUMIFS(MasterSheet!J:J, MasterSheet!B:B, A1272, MasterSheet!D:D, B1272, MasterSheet!G:G, C1272)</f>
        <v>1</v>
      </c>
      <c r="H1272" s="62">
        <f t="shared" si="58"/>
        <v>196.7</v>
      </c>
      <c r="I1272" s="64">
        <f>SUMIFS(MasterSheet!K:K, MasterSheet!B:B, A1272, MasterSheet!D:D, B1272, MasterSheet!G:G, C1272)</f>
        <v>0</v>
      </c>
      <c r="J1272" s="64">
        <f t="shared" si="59"/>
        <v>0</v>
      </c>
      <c r="K1272" s="6" t="str">
        <f>VLOOKUP(C1272,MasterSheet!G:T,14,)</f>
        <v>BioLegend</v>
      </c>
      <c r="L1272" s="6" t="str">
        <f>VLOOKUP(K1272,Sheet1!A:C,3,)</f>
        <v>DOLLAR</v>
      </c>
      <c r="M1272" s="6" t="str" cm="1">
        <f t="array" ref="M1272">_xlfn.TEXTJOIN(", ", TRUE,
   _xlfn._xlws.FILTER(MasterSheet!O:O,
      (MasterSheet!B:B=A1272) *
      (MasterSheet!D:D=B1272) *
      (MasterSheet!G:G=C1272) *
      (MasterSheet!J:J&gt;0)
   )
)</f>
        <v>BTL</v>
      </c>
      <c r="N1272" s="6"/>
    </row>
    <row r="1273" spans="1:14" x14ac:dyDescent="0.25">
      <c r="A1273" s="6" t="str">
        <v>EED117194</v>
      </c>
      <c r="B1273" s="7">
        <v>45856</v>
      </c>
      <c r="C1273" s="6">
        <v>369324</v>
      </c>
      <c r="D1273" s="6">
        <f>_xlfn.XLOOKUP(C1273,MasterSheet!G:G,MasterSheet!E:E)</f>
        <v>309.75</v>
      </c>
      <c r="E1273" s="55">
        <f>SUMIFS(MasterSheet!I:I, MasterSheet!B:B, A1273, MasterSheet!D:D, B1273, MasterSheet!G:G, C1273)</f>
        <v>1</v>
      </c>
      <c r="F1273" s="55">
        <f t="shared" si="57"/>
        <v>309.75</v>
      </c>
      <c r="G1273" s="62">
        <f>SUMIFS(MasterSheet!J:J, MasterSheet!B:B, A1273, MasterSheet!D:D, B1273, MasterSheet!G:G, C1273)</f>
        <v>1</v>
      </c>
      <c r="H1273" s="62">
        <f t="shared" si="58"/>
        <v>309.75</v>
      </c>
      <c r="I1273" s="64">
        <f>SUMIFS(MasterSheet!K:K, MasterSheet!B:B, A1273, MasterSheet!D:D, B1273, MasterSheet!G:G, C1273)</f>
        <v>0</v>
      </c>
      <c r="J1273" s="64">
        <f t="shared" si="59"/>
        <v>0</v>
      </c>
      <c r="K1273" s="6" t="str">
        <f>VLOOKUP(C1273,MasterSheet!G:T,14,)</f>
        <v>BioLegend</v>
      </c>
      <c r="L1273" s="6" t="str">
        <f>VLOOKUP(K1273,Sheet1!A:C,3,)</f>
        <v>DOLLAR</v>
      </c>
      <c r="M1273" s="6" t="str" cm="1">
        <f t="array" ref="M1273">_xlfn.TEXTJOIN(", ", TRUE,
   _xlfn._xlws.FILTER(MasterSheet!O:O,
      (MasterSheet!B:B=A1273) *
      (MasterSheet!D:D=B1273) *
      (MasterSheet!G:G=C1273) *
      (MasterSheet!J:J&gt;0)
   )
)</f>
        <v>Immuneel</v>
      </c>
      <c r="N1273" s="6"/>
    </row>
    <row r="1274" spans="1:14" x14ac:dyDescent="0.25">
      <c r="A1274" s="6" t="str">
        <v>EED117194</v>
      </c>
      <c r="B1274" s="7">
        <v>45856</v>
      </c>
      <c r="C1274" s="6">
        <v>369505</v>
      </c>
      <c r="D1274" s="6">
        <f>_xlfn.XLOOKUP(C1274,MasterSheet!G:G,MasterSheet!E:E)</f>
        <v>102.2</v>
      </c>
      <c r="E1274" s="55">
        <f>SUMIFS(MasterSheet!I:I, MasterSheet!B:B, A1274, MasterSheet!D:D, B1274, MasterSheet!G:G, C1274)</f>
        <v>1</v>
      </c>
      <c r="F1274" s="55">
        <f t="shared" si="57"/>
        <v>102.2</v>
      </c>
      <c r="G1274" s="62">
        <f>SUMIFS(MasterSheet!J:J, MasterSheet!B:B, A1274, MasterSheet!D:D, B1274, MasterSheet!G:G, C1274)</f>
        <v>1</v>
      </c>
      <c r="H1274" s="62">
        <f t="shared" si="58"/>
        <v>102.2</v>
      </c>
      <c r="I1274" s="64">
        <f>SUMIFS(MasterSheet!K:K, MasterSheet!B:B, A1274, MasterSheet!D:D, B1274, MasterSheet!G:G, C1274)</f>
        <v>0</v>
      </c>
      <c r="J1274" s="64">
        <f t="shared" si="59"/>
        <v>0</v>
      </c>
      <c r="K1274" s="6" t="str">
        <f>VLOOKUP(C1274,MasterSheet!G:T,14,)</f>
        <v>BioLegend</v>
      </c>
      <c r="L1274" s="6" t="str">
        <f>VLOOKUP(K1274,Sheet1!A:C,3,)</f>
        <v>DOLLAR</v>
      </c>
      <c r="M1274" s="6" t="str" cm="1">
        <f t="array" ref="M1274">_xlfn.TEXTJOIN(", ", TRUE,
   _xlfn._xlws.FILTER(MasterSheet!O:O,
      (MasterSheet!B:B=A1274) *
      (MasterSheet!D:D=B1274) *
      (MasterSheet!G:G=C1274) *
      (MasterSheet!J:J&gt;0)
   )
)</f>
        <v>BioNova</v>
      </c>
      <c r="N1274" s="6"/>
    </row>
    <row r="1275" spans="1:14" x14ac:dyDescent="0.25">
      <c r="A1275" s="6" t="str">
        <v>EED117194</v>
      </c>
      <c r="B1275" s="7">
        <v>45856</v>
      </c>
      <c r="C1275" s="6">
        <v>372710</v>
      </c>
      <c r="D1275" s="6">
        <f>_xlfn.XLOOKUP(C1275,MasterSheet!G:G,MasterSheet!E:E)</f>
        <v>326.25</v>
      </c>
      <c r="E1275" s="55">
        <f>SUMIFS(MasterSheet!I:I, MasterSheet!B:B, A1275, MasterSheet!D:D, B1275, MasterSheet!G:G, C1275)</f>
        <v>1</v>
      </c>
      <c r="F1275" s="55">
        <f t="shared" si="57"/>
        <v>326.25</v>
      </c>
      <c r="G1275" s="62">
        <f>SUMIFS(MasterSheet!J:J, MasterSheet!B:B, A1275, MasterSheet!D:D, B1275, MasterSheet!G:G, C1275)</f>
        <v>1</v>
      </c>
      <c r="H1275" s="62">
        <f t="shared" si="58"/>
        <v>326.25</v>
      </c>
      <c r="I1275" s="64">
        <f>SUMIFS(MasterSheet!K:K, MasterSheet!B:B, A1275, MasterSheet!D:D, B1275, MasterSheet!G:G, C1275)</f>
        <v>0</v>
      </c>
      <c r="J1275" s="64">
        <f t="shared" si="59"/>
        <v>0</v>
      </c>
      <c r="K1275" s="6" t="str">
        <f>VLOOKUP(C1275,MasterSheet!G:T,14,)</f>
        <v>BioLegend</v>
      </c>
      <c r="L1275" s="6" t="str">
        <f>VLOOKUP(K1275,Sheet1!A:C,3,)</f>
        <v>DOLLAR</v>
      </c>
      <c r="M1275" s="6" t="str" cm="1">
        <f t="array" ref="M1275">_xlfn.TEXTJOIN(", ", TRUE,
   _xlfn._xlws.FILTER(MasterSheet!O:O,
      (MasterSheet!B:B=A1275) *
      (MasterSheet!D:D=B1275) *
      (MasterSheet!G:G=C1275) *
      (MasterSheet!J:J&gt;0)
   )
)</f>
        <v>Aurigine Onco</v>
      </c>
      <c r="N1275" s="6"/>
    </row>
    <row r="1276" spans="1:14" x14ac:dyDescent="0.25">
      <c r="A1276" s="6" t="str">
        <v>EED117194</v>
      </c>
      <c r="B1276" s="7">
        <v>45856</v>
      </c>
      <c r="C1276" s="6">
        <v>381506</v>
      </c>
      <c r="D1276" s="6">
        <f>_xlfn.XLOOKUP(C1276,MasterSheet!G:G,MasterSheet!E:E)</f>
        <v>239.4</v>
      </c>
      <c r="E1276" s="55">
        <f>SUMIFS(MasterSheet!I:I, MasterSheet!B:B, A1276, MasterSheet!D:D, B1276, MasterSheet!G:G, C1276)</f>
        <v>1</v>
      </c>
      <c r="F1276" s="55">
        <f t="shared" si="57"/>
        <v>239.4</v>
      </c>
      <c r="G1276" s="62">
        <f>SUMIFS(MasterSheet!J:J, MasterSheet!B:B, A1276, MasterSheet!D:D, B1276, MasterSheet!G:G, C1276)</f>
        <v>1</v>
      </c>
      <c r="H1276" s="62">
        <f t="shared" si="58"/>
        <v>239.4</v>
      </c>
      <c r="I1276" s="64">
        <f>SUMIFS(MasterSheet!K:K, MasterSheet!B:B, A1276, MasterSheet!D:D, B1276, MasterSheet!G:G, C1276)</f>
        <v>0</v>
      </c>
      <c r="J1276" s="64">
        <f t="shared" si="59"/>
        <v>0</v>
      </c>
      <c r="K1276" s="6" t="str">
        <f>VLOOKUP(C1276,MasterSheet!G:T,14,)</f>
        <v>BioLegend</v>
      </c>
      <c r="L1276" s="6" t="str">
        <f>VLOOKUP(K1276,Sheet1!A:C,3,)</f>
        <v>DOLLAR</v>
      </c>
      <c r="M1276" s="6" t="str" cm="1">
        <f t="array" ref="M1276">_xlfn.TEXTJOIN(", ", TRUE,
   _xlfn._xlws.FILTER(MasterSheet!O:O,
      (MasterSheet!B:B=A1276) *
      (MasterSheet!D:D=B1276) *
      (MasterSheet!G:G=C1276) *
      (MasterSheet!J:J&gt;0)
   )
)</f>
        <v>RG Sons</v>
      </c>
      <c r="N1276" s="6"/>
    </row>
    <row r="1277" spans="1:14" x14ac:dyDescent="0.25">
      <c r="A1277" s="6" t="str">
        <v>EED117194</v>
      </c>
      <c r="B1277" s="7">
        <v>45856</v>
      </c>
      <c r="C1277" s="6">
        <v>384704</v>
      </c>
      <c r="D1277" s="6">
        <f>_xlfn.XLOOKUP(C1277,MasterSheet!G:G,MasterSheet!E:E)</f>
        <v>254.1</v>
      </c>
      <c r="E1277" s="55">
        <f>SUMIFS(MasterSheet!I:I, MasterSheet!B:B, A1277, MasterSheet!D:D, B1277, MasterSheet!G:G, C1277)</f>
        <v>1</v>
      </c>
      <c r="F1277" s="55">
        <f t="shared" si="57"/>
        <v>254.1</v>
      </c>
      <c r="G1277" s="62">
        <f>SUMIFS(MasterSheet!J:J, MasterSheet!B:B, A1277, MasterSheet!D:D, B1277, MasterSheet!G:G, C1277)</f>
        <v>1</v>
      </c>
      <c r="H1277" s="62">
        <f t="shared" si="58"/>
        <v>254.1</v>
      </c>
      <c r="I1277" s="64">
        <f>SUMIFS(MasterSheet!K:K, MasterSheet!B:B, A1277, MasterSheet!D:D, B1277, MasterSheet!G:G, C1277)</f>
        <v>0</v>
      </c>
      <c r="J1277" s="64">
        <f t="shared" si="59"/>
        <v>0</v>
      </c>
      <c r="K1277" s="6" t="str">
        <f>VLOOKUP(C1277,MasterSheet!G:T,14,)</f>
        <v>BioLegend</v>
      </c>
      <c r="L1277" s="6" t="str">
        <f>VLOOKUP(K1277,Sheet1!A:C,3,)</f>
        <v>DOLLAR</v>
      </c>
      <c r="M1277" s="6" t="str" cm="1">
        <f t="array" ref="M1277">_xlfn.TEXTJOIN(", ", TRUE,
   _xlfn._xlws.FILTER(MasterSheet!O:O,
      (MasterSheet!B:B=A1277) *
      (MasterSheet!D:D=B1277) *
      (MasterSheet!G:G=C1277) *
      (MasterSheet!J:J&gt;0)
   )
)</f>
        <v>Aurigine Service</v>
      </c>
      <c r="N1277" s="6"/>
    </row>
    <row r="1278" spans="1:14" x14ac:dyDescent="0.25">
      <c r="A1278" s="6" t="str">
        <v>EED117194</v>
      </c>
      <c r="B1278" s="7">
        <v>45856</v>
      </c>
      <c r="C1278" s="6">
        <v>392204</v>
      </c>
      <c r="D1278" s="6">
        <f>_xlfn.XLOOKUP(C1278,MasterSheet!G:G,MasterSheet!E:E)</f>
        <v>227.5</v>
      </c>
      <c r="E1278" s="55">
        <f>SUMIFS(MasterSheet!I:I, MasterSheet!B:B, A1278, MasterSheet!D:D, B1278, MasterSheet!G:G, C1278)</f>
        <v>1</v>
      </c>
      <c r="F1278" s="55">
        <f t="shared" si="57"/>
        <v>227.5</v>
      </c>
      <c r="G1278" s="62">
        <f>SUMIFS(MasterSheet!J:J, MasterSheet!B:B, A1278, MasterSheet!D:D, B1278, MasterSheet!G:G, C1278)</f>
        <v>1</v>
      </c>
      <c r="H1278" s="62">
        <f t="shared" si="58"/>
        <v>227.5</v>
      </c>
      <c r="I1278" s="64">
        <f>SUMIFS(MasterSheet!K:K, MasterSheet!B:B, A1278, MasterSheet!D:D, B1278, MasterSheet!G:G, C1278)</f>
        <v>0</v>
      </c>
      <c r="J1278" s="64">
        <f t="shared" si="59"/>
        <v>0</v>
      </c>
      <c r="K1278" s="6" t="str">
        <f>VLOOKUP(C1278,MasterSheet!G:T,14,)</f>
        <v>BioLegend</v>
      </c>
      <c r="L1278" s="6" t="str">
        <f>VLOOKUP(K1278,Sheet1!A:C,3,)</f>
        <v>DOLLAR</v>
      </c>
      <c r="M1278" s="6" t="str" cm="1">
        <f t="array" ref="M1278">_xlfn.TEXTJOIN(", ", TRUE,
   _xlfn._xlws.FILTER(MasterSheet!O:O,
      (MasterSheet!B:B=A1278) *
      (MasterSheet!D:D=B1278) *
      (MasterSheet!G:G=C1278) *
      (MasterSheet!J:J&gt;0)
   )
)</f>
        <v>NNF</v>
      </c>
      <c r="N1278" s="6"/>
    </row>
    <row r="1279" spans="1:14" x14ac:dyDescent="0.25">
      <c r="A1279" s="6" t="str">
        <v>EED117194</v>
      </c>
      <c r="B1279" s="7">
        <v>45856</v>
      </c>
      <c r="C1279" s="6">
        <v>400112</v>
      </c>
      <c r="D1279" s="6">
        <f>_xlfn.XLOOKUP(C1279,MasterSheet!G:G,MasterSheet!E:E)</f>
        <v>53.9</v>
      </c>
      <c r="E1279" s="55">
        <f>SUMIFS(MasterSheet!I:I, MasterSheet!B:B, A1279, MasterSheet!D:D, B1279, MasterSheet!G:G, C1279)</f>
        <v>1</v>
      </c>
      <c r="F1279" s="55">
        <f t="shared" si="57"/>
        <v>53.9</v>
      </c>
      <c r="G1279" s="62">
        <f>SUMIFS(MasterSheet!J:J, MasterSheet!B:B, A1279, MasterSheet!D:D, B1279, MasterSheet!G:G, C1279)</f>
        <v>1</v>
      </c>
      <c r="H1279" s="62">
        <f t="shared" si="58"/>
        <v>53.9</v>
      </c>
      <c r="I1279" s="64">
        <f>SUMIFS(MasterSheet!K:K, MasterSheet!B:B, A1279, MasterSheet!D:D, B1279, MasterSheet!G:G, C1279)</f>
        <v>0</v>
      </c>
      <c r="J1279" s="64">
        <f t="shared" si="59"/>
        <v>0</v>
      </c>
      <c r="K1279" s="6" t="str">
        <f>VLOOKUP(C1279,MasterSheet!G:T,14,)</f>
        <v>BioLegend</v>
      </c>
      <c r="L1279" s="6" t="str">
        <f>VLOOKUP(K1279,Sheet1!A:C,3,)</f>
        <v>DOLLAR</v>
      </c>
      <c r="M1279" s="6" t="str" cm="1">
        <f t="array" ref="M1279">_xlfn.TEXTJOIN(", ", TRUE,
   _xlfn._xlws.FILTER(MasterSheet!O:O,
      (MasterSheet!B:B=A1279) *
      (MasterSheet!D:D=B1279) *
      (MasterSheet!G:G=C1279) *
      (MasterSheet!J:J&gt;0)
   )
)</f>
        <v>Aurigine Onco</v>
      </c>
      <c r="N1279" s="6"/>
    </row>
    <row r="1280" spans="1:14" x14ac:dyDescent="0.25">
      <c r="A1280" s="6" t="str">
        <v>EED117194</v>
      </c>
      <c r="B1280" s="7">
        <v>45856</v>
      </c>
      <c r="C1280" s="6">
        <v>400113</v>
      </c>
      <c r="D1280" s="6">
        <f>_xlfn.XLOOKUP(C1280,MasterSheet!G:G,MasterSheet!E:E)</f>
        <v>42.7</v>
      </c>
      <c r="E1280" s="55">
        <f>SUMIFS(MasterSheet!I:I, MasterSheet!B:B, A1280, MasterSheet!D:D, B1280, MasterSheet!G:G, C1280)</f>
        <v>1</v>
      </c>
      <c r="F1280" s="55">
        <f t="shared" si="57"/>
        <v>42.7</v>
      </c>
      <c r="G1280" s="62">
        <f>SUMIFS(MasterSheet!J:J, MasterSheet!B:B, A1280, MasterSheet!D:D, B1280, MasterSheet!G:G, C1280)</f>
        <v>1</v>
      </c>
      <c r="H1280" s="62">
        <f t="shared" si="58"/>
        <v>42.7</v>
      </c>
      <c r="I1280" s="64">
        <f>SUMIFS(MasterSheet!K:K, MasterSheet!B:B, A1280, MasterSheet!D:D, B1280, MasterSheet!G:G, C1280)</f>
        <v>0</v>
      </c>
      <c r="J1280" s="64">
        <f t="shared" si="59"/>
        <v>0</v>
      </c>
      <c r="K1280" s="6" t="str">
        <f>VLOOKUP(C1280,MasterSheet!G:T,14,)</f>
        <v>BioLegend</v>
      </c>
      <c r="L1280" s="6" t="str">
        <f>VLOOKUP(K1280,Sheet1!A:C,3,)</f>
        <v>DOLLAR</v>
      </c>
      <c r="M1280" s="6" t="str" cm="1">
        <f t="array" ref="M1280">_xlfn.TEXTJOIN(", ", TRUE,
   _xlfn._xlws.FILTER(MasterSheet!O:O,
      (MasterSheet!B:B=A1280) *
      (MasterSheet!D:D=B1280) *
      (MasterSheet!G:G=C1280) *
      (MasterSheet!J:J&gt;0)
   )
)</f>
        <v>Aurigine Onco</v>
      </c>
      <c r="N1280" s="6"/>
    </row>
    <row r="1281" spans="1:14" x14ac:dyDescent="0.25">
      <c r="A1281" s="6" t="str">
        <v>EED117194</v>
      </c>
      <c r="B1281" s="7">
        <v>45856</v>
      </c>
      <c r="C1281" s="6">
        <v>400114</v>
      </c>
      <c r="D1281" s="6">
        <f>_xlfn.XLOOKUP(C1281,MasterSheet!G:G,MasterSheet!E:E)</f>
        <v>77.400000000000006</v>
      </c>
      <c r="E1281" s="55">
        <f>SUMIFS(MasterSheet!I:I, MasterSheet!B:B, A1281, MasterSheet!D:D, B1281, MasterSheet!G:G, C1281)</f>
        <v>1</v>
      </c>
      <c r="F1281" s="55">
        <f t="shared" si="57"/>
        <v>77.400000000000006</v>
      </c>
      <c r="G1281" s="62">
        <f>SUMIFS(MasterSheet!J:J, MasterSheet!B:B, A1281, MasterSheet!D:D, B1281, MasterSheet!G:G, C1281)</f>
        <v>1</v>
      </c>
      <c r="H1281" s="62">
        <f t="shared" si="58"/>
        <v>77.400000000000006</v>
      </c>
      <c r="I1281" s="64">
        <f>SUMIFS(MasterSheet!K:K, MasterSheet!B:B, A1281, MasterSheet!D:D, B1281, MasterSheet!G:G, C1281)</f>
        <v>0</v>
      </c>
      <c r="J1281" s="64">
        <f t="shared" si="59"/>
        <v>0</v>
      </c>
      <c r="K1281" s="6" t="str">
        <f>VLOOKUP(C1281,MasterSheet!G:T,14,)</f>
        <v>BioLegend</v>
      </c>
      <c r="L1281" s="6" t="str">
        <f>VLOOKUP(K1281,Sheet1!A:C,3,)</f>
        <v>DOLLAR</v>
      </c>
      <c r="M1281" s="6" t="str" cm="1">
        <f t="array" ref="M1281">_xlfn.TEXTJOIN(", ", TRUE,
   _xlfn._xlws.FILTER(MasterSheet!O:O,
      (MasterSheet!B:B=A1281) *
      (MasterSheet!D:D=B1281) *
      (MasterSheet!G:G=C1281) *
      (MasterSheet!J:J&gt;0)
   )
)</f>
        <v>Aurigine Onco</v>
      </c>
      <c r="N1281" s="6"/>
    </row>
    <row r="1282" spans="1:14" x14ac:dyDescent="0.25">
      <c r="A1282" s="6" t="str">
        <v>EED117194</v>
      </c>
      <c r="B1282" s="7">
        <v>45856</v>
      </c>
      <c r="C1282" s="6">
        <v>400125</v>
      </c>
      <c r="D1282" s="6">
        <f>_xlfn.XLOOKUP(C1282,MasterSheet!G:G,MasterSheet!E:E)</f>
        <v>74.2</v>
      </c>
      <c r="E1282" s="55">
        <f>SUMIFS(MasterSheet!I:I, MasterSheet!B:B, A1282, MasterSheet!D:D, B1282, MasterSheet!G:G, C1282)</f>
        <v>1</v>
      </c>
      <c r="F1282" s="55">
        <f t="shared" si="57"/>
        <v>74.2</v>
      </c>
      <c r="G1282" s="62">
        <f>SUMIFS(MasterSheet!J:J, MasterSheet!B:B, A1282, MasterSheet!D:D, B1282, MasterSheet!G:G, C1282)</f>
        <v>1</v>
      </c>
      <c r="H1282" s="62">
        <f t="shared" si="58"/>
        <v>74.2</v>
      </c>
      <c r="I1282" s="64">
        <f>SUMIFS(MasterSheet!K:K, MasterSheet!B:B, A1282, MasterSheet!D:D, B1282, MasterSheet!G:G, C1282)</f>
        <v>0</v>
      </c>
      <c r="J1282" s="64">
        <f t="shared" si="59"/>
        <v>0</v>
      </c>
      <c r="K1282" s="6" t="str">
        <f>VLOOKUP(C1282,MasterSheet!G:T,14,)</f>
        <v>BioLegend</v>
      </c>
      <c r="L1282" s="6" t="str">
        <f>VLOOKUP(K1282,Sheet1!A:C,3,)</f>
        <v>DOLLAR</v>
      </c>
      <c r="M1282" s="6" t="str" cm="1">
        <f t="array" ref="M1282">_xlfn.TEXTJOIN(", ", TRUE,
   _xlfn._xlws.FILTER(MasterSheet!O:O,
      (MasterSheet!B:B=A1282) *
      (MasterSheet!D:D=B1282) *
      (MasterSheet!G:G=C1282) *
      (MasterSheet!J:J&gt;0)
   )
)</f>
        <v>Aurigine Onco</v>
      </c>
      <c r="N1282" s="6"/>
    </row>
    <row r="1283" spans="1:14" x14ac:dyDescent="0.25">
      <c r="A1283" s="6" t="str">
        <v>EED117194</v>
      </c>
      <c r="B1283" s="7">
        <v>45856</v>
      </c>
      <c r="C1283" s="6">
        <v>400128</v>
      </c>
      <c r="D1283" s="6">
        <f>_xlfn.XLOOKUP(C1283,MasterSheet!G:G,MasterSheet!E:E)</f>
        <v>125.3</v>
      </c>
      <c r="E1283" s="55">
        <f>SUMIFS(MasterSheet!I:I, MasterSheet!B:B, A1283, MasterSheet!D:D, B1283, MasterSheet!G:G, C1283)</f>
        <v>2</v>
      </c>
      <c r="F1283" s="55">
        <f t="shared" ref="F1283:F1346" si="60">D1283*E1283</f>
        <v>250.6</v>
      </c>
      <c r="G1283" s="62">
        <f>SUMIFS(MasterSheet!J:J, MasterSheet!B:B, A1283, MasterSheet!D:D, B1283, MasterSheet!G:G, C1283)</f>
        <v>2</v>
      </c>
      <c r="H1283" s="62">
        <f t="shared" ref="H1283:H1346" si="61">G1283*D1283</f>
        <v>250.6</v>
      </c>
      <c r="I1283" s="64">
        <f>SUMIFS(MasterSheet!K:K, MasterSheet!B:B, A1283, MasterSheet!D:D, B1283, MasterSheet!G:G, C1283)</f>
        <v>0</v>
      </c>
      <c r="J1283" s="64">
        <f t="shared" ref="J1283:J1346" si="62">I1283*D1283</f>
        <v>0</v>
      </c>
      <c r="K1283" s="6" t="str">
        <f>VLOOKUP(C1283,MasterSheet!G:T,14,)</f>
        <v>BioLegend</v>
      </c>
      <c r="L1283" s="6" t="str">
        <f>VLOOKUP(K1283,Sheet1!A:C,3,)</f>
        <v>DOLLAR</v>
      </c>
      <c r="M1283" s="6" t="str" cm="1">
        <f t="array" ref="M1283">_xlfn.TEXTJOIN(", ", TRUE,
   _xlfn._xlws.FILTER(MasterSheet!O:O,
      (MasterSheet!B:B=A1283) *
      (MasterSheet!D:D=B1283) *
      (MasterSheet!G:G=C1283) *
      (MasterSheet!J:J&gt;0)
   )
)</f>
        <v>Actrec, Aurigine Onco</v>
      </c>
      <c r="N1283" s="6"/>
    </row>
    <row r="1284" spans="1:14" x14ac:dyDescent="0.25">
      <c r="A1284" s="6" t="str">
        <v>EED117194</v>
      </c>
      <c r="B1284" s="7">
        <v>45856</v>
      </c>
      <c r="C1284" s="6">
        <v>400130</v>
      </c>
      <c r="D1284" s="6">
        <f>_xlfn.XLOOKUP(C1284,MasterSheet!G:G,MasterSheet!E:E)</f>
        <v>146.30000000000001</v>
      </c>
      <c r="E1284" s="55">
        <f>SUMIFS(MasterSheet!I:I, MasterSheet!B:B, A1284, MasterSheet!D:D, B1284, MasterSheet!G:G, C1284)</f>
        <v>1</v>
      </c>
      <c r="F1284" s="55">
        <f t="shared" si="60"/>
        <v>146.30000000000001</v>
      </c>
      <c r="G1284" s="62">
        <f>SUMIFS(MasterSheet!J:J, MasterSheet!B:B, A1284, MasterSheet!D:D, B1284, MasterSheet!G:G, C1284)</f>
        <v>1</v>
      </c>
      <c r="H1284" s="62">
        <f t="shared" si="61"/>
        <v>146.30000000000001</v>
      </c>
      <c r="I1284" s="64">
        <f>SUMIFS(MasterSheet!K:K, MasterSheet!B:B, A1284, MasterSheet!D:D, B1284, MasterSheet!G:G, C1284)</f>
        <v>0</v>
      </c>
      <c r="J1284" s="64">
        <f t="shared" si="62"/>
        <v>0</v>
      </c>
      <c r="K1284" s="6" t="str">
        <f>VLOOKUP(C1284,MasterSheet!G:T,14,)</f>
        <v>BioLegend</v>
      </c>
      <c r="L1284" s="6" t="str">
        <f>VLOOKUP(K1284,Sheet1!A:C,3,)</f>
        <v>DOLLAR</v>
      </c>
      <c r="M1284" s="6" t="str" cm="1">
        <f t="array" ref="M1284">_xlfn.TEXTJOIN(", ", TRUE,
   _xlfn._xlws.FILTER(MasterSheet!O:O,
      (MasterSheet!B:B=A1284) *
      (MasterSheet!D:D=B1284) *
      (MasterSheet!G:G=C1284) *
      (MasterSheet!J:J&gt;0)
   )
)</f>
        <v>Actrec</v>
      </c>
      <c r="N1284" s="6"/>
    </row>
    <row r="1285" spans="1:14" x14ac:dyDescent="0.25">
      <c r="A1285" s="6" t="str">
        <v>EED117194</v>
      </c>
      <c r="B1285" s="7">
        <v>45856</v>
      </c>
      <c r="C1285" s="6">
        <v>400151</v>
      </c>
      <c r="D1285" s="6">
        <f>_xlfn.XLOOKUP(C1285,MasterSheet!G:G,MasterSheet!E:E)</f>
        <v>180.6</v>
      </c>
      <c r="E1285" s="55">
        <f>SUMIFS(MasterSheet!I:I, MasterSheet!B:B, A1285, MasterSheet!D:D, B1285, MasterSheet!G:G, C1285)</f>
        <v>1</v>
      </c>
      <c r="F1285" s="55">
        <f t="shared" si="60"/>
        <v>180.6</v>
      </c>
      <c r="G1285" s="62">
        <f>SUMIFS(MasterSheet!J:J, MasterSheet!B:B, A1285, MasterSheet!D:D, B1285, MasterSheet!G:G, C1285)</f>
        <v>1</v>
      </c>
      <c r="H1285" s="62">
        <f t="shared" si="61"/>
        <v>180.6</v>
      </c>
      <c r="I1285" s="64">
        <f>SUMIFS(MasterSheet!K:K, MasterSheet!B:B, A1285, MasterSheet!D:D, B1285, MasterSheet!G:G, C1285)</f>
        <v>0</v>
      </c>
      <c r="J1285" s="64">
        <f t="shared" si="62"/>
        <v>0</v>
      </c>
      <c r="K1285" s="6" t="str">
        <f>VLOOKUP(C1285,MasterSheet!G:T,14,)</f>
        <v>BioLegend</v>
      </c>
      <c r="L1285" s="6" t="str">
        <f>VLOOKUP(K1285,Sheet1!A:C,3,)</f>
        <v>DOLLAR</v>
      </c>
      <c r="M1285" s="6" t="str" cm="1">
        <f t="array" ref="M1285">_xlfn.TEXTJOIN(", ", TRUE,
   _xlfn._xlws.FILTER(MasterSheet!O:O,
      (MasterSheet!B:B=A1285) *
      (MasterSheet!D:D=B1285) *
      (MasterSheet!G:G=C1285) *
      (MasterSheet!J:J&gt;0)
   )
)</f>
        <v>Actrec</v>
      </c>
      <c r="N1285" s="6"/>
    </row>
    <row r="1286" spans="1:14" x14ac:dyDescent="0.25">
      <c r="A1286" s="6" t="str">
        <v>EED117194</v>
      </c>
      <c r="B1286" s="7">
        <v>45856</v>
      </c>
      <c r="C1286" s="6">
        <v>400164</v>
      </c>
      <c r="D1286" s="6">
        <f>_xlfn.XLOOKUP(C1286,MasterSheet!G:G,MasterSheet!E:E)</f>
        <v>309.75</v>
      </c>
      <c r="E1286" s="55">
        <f>SUMIFS(MasterSheet!I:I, MasterSheet!B:B, A1286, MasterSheet!D:D, B1286, MasterSheet!G:G, C1286)</f>
        <v>1</v>
      </c>
      <c r="F1286" s="55">
        <f t="shared" si="60"/>
        <v>309.75</v>
      </c>
      <c r="G1286" s="62">
        <f>SUMIFS(MasterSheet!J:J, MasterSheet!B:B, A1286, MasterSheet!D:D, B1286, MasterSheet!G:G, C1286)</f>
        <v>1</v>
      </c>
      <c r="H1286" s="62">
        <f t="shared" si="61"/>
        <v>309.75</v>
      </c>
      <c r="I1286" s="64">
        <f>SUMIFS(MasterSheet!K:K, MasterSheet!B:B, A1286, MasterSheet!D:D, B1286, MasterSheet!G:G, C1286)</f>
        <v>0</v>
      </c>
      <c r="J1286" s="64">
        <f t="shared" si="62"/>
        <v>0</v>
      </c>
      <c r="K1286" s="6" t="str">
        <f>VLOOKUP(C1286,MasterSheet!G:T,14,)</f>
        <v>BioLegend</v>
      </c>
      <c r="L1286" s="6" t="str">
        <f>VLOOKUP(K1286,Sheet1!A:C,3,)</f>
        <v>DOLLAR</v>
      </c>
      <c r="M1286" s="6" t="str" cm="1">
        <f t="array" ref="M1286">_xlfn.TEXTJOIN(", ", TRUE,
   _xlfn._xlws.FILTER(MasterSheet!O:O,
      (MasterSheet!B:B=A1286) *
      (MasterSheet!D:D=B1286) *
      (MasterSheet!G:G=C1286) *
      (MasterSheet!J:J&gt;0)
   )
)</f>
        <v>Actrec</v>
      </c>
      <c r="N1286" s="6"/>
    </row>
    <row r="1287" spans="1:14" x14ac:dyDescent="0.25">
      <c r="A1287" s="6" t="str">
        <v>EED117194</v>
      </c>
      <c r="B1287" s="7">
        <v>45856</v>
      </c>
      <c r="C1287" s="6">
        <v>400209</v>
      </c>
      <c r="D1287" s="6">
        <f>_xlfn.XLOOKUP(C1287,MasterSheet!G:G,MasterSheet!E:E)</f>
        <v>32.9</v>
      </c>
      <c r="E1287" s="55">
        <f>SUMIFS(MasterSheet!I:I, MasterSheet!B:B, A1287, MasterSheet!D:D, B1287, MasterSheet!G:G, C1287)</f>
        <v>1</v>
      </c>
      <c r="F1287" s="55">
        <f t="shared" si="60"/>
        <v>32.9</v>
      </c>
      <c r="G1287" s="62">
        <f>SUMIFS(MasterSheet!J:J, MasterSheet!B:B, A1287, MasterSheet!D:D, B1287, MasterSheet!G:G, C1287)</f>
        <v>1</v>
      </c>
      <c r="H1287" s="62">
        <f t="shared" si="61"/>
        <v>32.9</v>
      </c>
      <c r="I1287" s="64">
        <f>SUMIFS(MasterSheet!K:K, MasterSheet!B:B, A1287, MasterSheet!D:D, B1287, MasterSheet!G:G, C1287)</f>
        <v>0</v>
      </c>
      <c r="J1287" s="64">
        <f t="shared" si="62"/>
        <v>0</v>
      </c>
      <c r="K1287" s="6" t="str">
        <f>VLOOKUP(C1287,MasterSheet!G:T,14,)</f>
        <v>BioLegend</v>
      </c>
      <c r="L1287" s="6" t="str">
        <f>VLOOKUP(K1287,Sheet1!A:C,3,)</f>
        <v>DOLLAR</v>
      </c>
      <c r="M1287" s="6" t="str" cm="1">
        <f t="array" ref="M1287">_xlfn.TEXTJOIN(", ", TRUE,
   _xlfn._xlws.FILTER(MasterSheet!O:O,
      (MasterSheet!B:B=A1287) *
      (MasterSheet!D:D=B1287) *
      (MasterSheet!G:G=C1287) *
      (MasterSheet!J:J&gt;0)
   )
)</f>
        <v>Aurigine Onco</v>
      </c>
      <c r="N1287" s="6"/>
    </row>
    <row r="1288" spans="1:14" x14ac:dyDescent="0.25">
      <c r="A1288" s="6" t="str">
        <v>EED117194</v>
      </c>
      <c r="B1288" s="7">
        <v>45856</v>
      </c>
      <c r="C1288" s="6">
        <v>400219</v>
      </c>
      <c r="D1288" s="6">
        <f>_xlfn.XLOOKUP(C1288,MasterSheet!G:G,MasterSheet!E:E)</f>
        <v>25.2</v>
      </c>
      <c r="E1288" s="55">
        <f>SUMIFS(MasterSheet!I:I, MasterSheet!B:B, A1288, MasterSheet!D:D, B1288, MasterSheet!G:G, C1288)</f>
        <v>1</v>
      </c>
      <c r="F1288" s="55">
        <f t="shared" si="60"/>
        <v>25.2</v>
      </c>
      <c r="G1288" s="62">
        <f>SUMIFS(MasterSheet!J:J, MasterSheet!B:B, A1288, MasterSheet!D:D, B1288, MasterSheet!G:G, C1288)</f>
        <v>1</v>
      </c>
      <c r="H1288" s="62">
        <f t="shared" si="61"/>
        <v>25.2</v>
      </c>
      <c r="I1288" s="64">
        <f>SUMIFS(MasterSheet!K:K, MasterSheet!B:B, A1288, MasterSheet!D:D, B1288, MasterSheet!G:G, C1288)</f>
        <v>0</v>
      </c>
      <c r="J1288" s="64">
        <f t="shared" si="62"/>
        <v>0</v>
      </c>
      <c r="K1288" s="6" t="str">
        <f>VLOOKUP(C1288,MasterSheet!G:T,14,)</f>
        <v>BioLegend</v>
      </c>
      <c r="L1288" s="6" t="str">
        <f>VLOOKUP(K1288,Sheet1!A:C,3,)</f>
        <v>DOLLAR</v>
      </c>
      <c r="M1288" s="6" t="str" cm="1">
        <f t="array" ref="M1288">_xlfn.TEXTJOIN(", ", TRUE,
   _xlfn._xlws.FILTER(MasterSheet!O:O,
      (MasterSheet!B:B=A1288) *
      (MasterSheet!D:D=B1288) *
      (MasterSheet!G:G=C1288) *
      (MasterSheet!J:J&gt;0)
   )
)</f>
        <v>Aurigine Onco</v>
      </c>
      <c r="N1288" s="6"/>
    </row>
    <row r="1289" spans="1:14" x14ac:dyDescent="0.25">
      <c r="A1289" s="6" t="str">
        <v>EED117194</v>
      </c>
      <c r="B1289" s="7">
        <v>45856</v>
      </c>
      <c r="C1289" s="6">
        <v>400259</v>
      </c>
      <c r="D1289" s="6">
        <f>_xlfn.XLOOKUP(C1289,MasterSheet!G:G,MasterSheet!E:E)</f>
        <v>123.75</v>
      </c>
      <c r="E1289" s="55">
        <f>SUMIFS(MasterSheet!I:I, MasterSheet!B:B, A1289, MasterSheet!D:D, B1289, MasterSheet!G:G, C1289)</f>
        <v>1</v>
      </c>
      <c r="F1289" s="55">
        <f t="shared" si="60"/>
        <v>123.75</v>
      </c>
      <c r="G1289" s="62">
        <f>SUMIFS(MasterSheet!J:J, MasterSheet!B:B, A1289, MasterSheet!D:D, B1289, MasterSheet!G:G, C1289)</f>
        <v>1</v>
      </c>
      <c r="H1289" s="62">
        <f t="shared" si="61"/>
        <v>123.75</v>
      </c>
      <c r="I1289" s="64">
        <f>SUMIFS(MasterSheet!K:K, MasterSheet!B:B, A1289, MasterSheet!D:D, B1289, MasterSheet!G:G, C1289)</f>
        <v>0</v>
      </c>
      <c r="J1289" s="64">
        <f t="shared" si="62"/>
        <v>0</v>
      </c>
      <c r="K1289" s="6" t="str">
        <f>VLOOKUP(C1289,MasterSheet!G:T,14,)</f>
        <v>BioLegend</v>
      </c>
      <c r="L1289" s="6" t="str">
        <f>VLOOKUP(K1289,Sheet1!A:C,3,)</f>
        <v>DOLLAR</v>
      </c>
      <c r="M1289" s="6" t="str" cm="1">
        <f t="array" ref="M1289">_xlfn.TEXTJOIN(", ", TRUE,
   _xlfn._xlws.FILTER(MasterSheet!O:O,
      (MasterSheet!B:B=A1289) *
      (MasterSheet!D:D=B1289) *
      (MasterSheet!G:G=C1289) *
      (MasterSheet!J:J&gt;0)
   )
)</f>
        <v>Aurigine Onco</v>
      </c>
      <c r="N1289" s="6"/>
    </row>
    <row r="1290" spans="1:14" x14ac:dyDescent="0.25">
      <c r="A1290" s="6" t="str">
        <v>EED117194</v>
      </c>
      <c r="B1290" s="7">
        <v>45856</v>
      </c>
      <c r="C1290" s="6">
        <v>400329</v>
      </c>
      <c r="D1290" s="6">
        <f>_xlfn.XLOOKUP(C1290,MasterSheet!G:G,MasterSheet!E:E)</f>
        <v>144.19999999999999</v>
      </c>
      <c r="E1290" s="55">
        <f>SUMIFS(MasterSheet!I:I, MasterSheet!B:B, A1290, MasterSheet!D:D, B1290, MasterSheet!G:G, C1290)</f>
        <v>1</v>
      </c>
      <c r="F1290" s="55">
        <f t="shared" si="60"/>
        <v>144.19999999999999</v>
      </c>
      <c r="G1290" s="62">
        <f>SUMIFS(MasterSheet!J:J, MasterSheet!B:B, A1290, MasterSheet!D:D, B1290, MasterSheet!G:G, C1290)</f>
        <v>1</v>
      </c>
      <c r="H1290" s="62">
        <f t="shared" si="61"/>
        <v>144.19999999999999</v>
      </c>
      <c r="I1290" s="64">
        <f>SUMIFS(MasterSheet!K:K, MasterSheet!B:B, A1290, MasterSheet!D:D, B1290, MasterSheet!G:G, C1290)</f>
        <v>0</v>
      </c>
      <c r="J1290" s="64">
        <f t="shared" si="62"/>
        <v>0</v>
      </c>
      <c r="K1290" s="6" t="str">
        <f>VLOOKUP(C1290,MasterSheet!G:T,14,)</f>
        <v>BioLegend</v>
      </c>
      <c r="L1290" s="6" t="str">
        <f>VLOOKUP(K1290,Sheet1!A:C,3,)</f>
        <v>DOLLAR</v>
      </c>
      <c r="M1290" s="6" t="str" cm="1">
        <f t="array" ref="M1290">_xlfn.TEXTJOIN(", ", TRUE,
   _xlfn._xlws.FILTER(MasterSheet!O:O,
      (MasterSheet!B:B=A1290) *
      (MasterSheet!D:D=B1290) *
      (MasterSheet!G:G=C1290) *
      (MasterSheet!J:J&gt;0)
   )
)</f>
        <v>Aurigine Onco</v>
      </c>
      <c r="N1290" s="6"/>
    </row>
    <row r="1291" spans="1:14" x14ac:dyDescent="0.25">
      <c r="A1291" s="6" t="str">
        <v>EED117194</v>
      </c>
      <c r="B1291" s="7">
        <v>45856</v>
      </c>
      <c r="C1291" s="6">
        <v>400406</v>
      </c>
      <c r="D1291" s="6">
        <f>_xlfn.XLOOKUP(C1291,MasterSheet!G:G,MasterSheet!E:E)</f>
        <v>115.5</v>
      </c>
      <c r="E1291" s="55">
        <f>SUMIFS(MasterSheet!I:I, MasterSheet!B:B, A1291, MasterSheet!D:D, B1291, MasterSheet!G:G, C1291)</f>
        <v>1</v>
      </c>
      <c r="F1291" s="55">
        <f t="shared" si="60"/>
        <v>115.5</v>
      </c>
      <c r="G1291" s="62">
        <f>SUMIFS(MasterSheet!J:J, MasterSheet!B:B, A1291, MasterSheet!D:D, B1291, MasterSheet!G:G, C1291)</f>
        <v>1</v>
      </c>
      <c r="H1291" s="62">
        <f t="shared" si="61"/>
        <v>115.5</v>
      </c>
      <c r="I1291" s="64">
        <f>SUMIFS(MasterSheet!K:K, MasterSheet!B:B, A1291, MasterSheet!D:D, B1291, MasterSheet!G:G, C1291)</f>
        <v>0</v>
      </c>
      <c r="J1291" s="64">
        <f t="shared" si="62"/>
        <v>0</v>
      </c>
      <c r="K1291" s="6" t="str">
        <f>VLOOKUP(C1291,MasterSheet!G:T,14,)</f>
        <v>BioLegend</v>
      </c>
      <c r="L1291" s="6" t="str">
        <f>VLOOKUP(K1291,Sheet1!A:C,3,)</f>
        <v>DOLLAR</v>
      </c>
      <c r="M1291" s="6" t="str" cm="1">
        <f t="array" ref="M1291">_xlfn.TEXTJOIN(", ", TRUE,
   _xlfn._xlws.FILTER(MasterSheet!O:O,
      (MasterSheet!B:B=A1291) *
      (MasterSheet!D:D=B1291) *
      (MasterSheet!G:G=C1291) *
      (MasterSheet!J:J&gt;0)
   )
)</f>
        <v>Actrec</v>
      </c>
      <c r="N1291" s="6"/>
    </row>
    <row r="1292" spans="1:14" x14ac:dyDescent="0.25">
      <c r="A1292" s="6" t="str">
        <v>EED117194</v>
      </c>
      <c r="B1292" s="7">
        <v>45856</v>
      </c>
      <c r="C1292" s="6">
        <v>400417</v>
      </c>
      <c r="D1292" s="6">
        <f>_xlfn.XLOOKUP(C1292,MasterSheet!G:G,MasterSheet!E:E)</f>
        <v>123.2</v>
      </c>
      <c r="E1292" s="55">
        <f>SUMIFS(MasterSheet!I:I, MasterSheet!B:B, A1292, MasterSheet!D:D, B1292, MasterSheet!G:G, C1292)</f>
        <v>1</v>
      </c>
      <c r="F1292" s="55">
        <f t="shared" si="60"/>
        <v>123.2</v>
      </c>
      <c r="G1292" s="62">
        <f>SUMIFS(MasterSheet!J:J, MasterSheet!B:B, A1292, MasterSheet!D:D, B1292, MasterSheet!G:G, C1292)</f>
        <v>1</v>
      </c>
      <c r="H1292" s="62">
        <f t="shared" si="61"/>
        <v>123.2</v>
      </c>
      <c r="I1292" s="64">
        <f>SUMIFS(MasterSheet!K:K, MasterSheet!B:B, A1292, MasterSheet!D:D, B1292, MasterSheet!G:G, C1292)</f>
        <v>0</v>
      </c>
      <c r="J1292" s="64">
        <f t="shared" si="62"/>
        <v>0</v>
      </c>
      <c r="K1292" s="6" t="str">
        <f>VLOOKUP(C1292,MasterSheet!G:T,14,)</f>
        <v>BioLegend</v>
      </c>
      <c r="L1292" s="6" t="str">
        <f>VLOOKUP(K1292,Sheet1!A:C,3,)</f>
        <v>DOLLAR</v>
      </c>
      <c r="M1292" s="6" t="str" cm="1">
        <f t="array" ref="M1292">_xlfn.TEXTJOIN(", ", TRUE,
   _xlfn._xlws.FILTER(MasterSheet!O:O,
      (MasterSheet!B:B=A1292) *
      (MasterSheet!D:D=B1292) *
      (MasterSheet!G:G=C1292) *
      (MasterSheet!J:J&gt;0)
   )
)</f>
        <v>ICGEB</v>
      </c>
      <c r="N1292" s="6"/>
    </row>
    <row r="1293" spans="1:14" x14ac:dyDescent="0.25">
      <c r="A1293" s="6" t="str">
        <v>EED117194</v>
      </c>
      <c r="B1293" s="7">
        <v>45856</v>
      </c>
      <c r="C1293" s="6">
        <v>400435</v>
      </c>
      <c r="D1293" s="6">
        <f>_xlfn.XLOOKUP(C1293,MasterSheet!G:G,MasterSheet!E:E)</f>
        <v>123.75</v>
      </c>
      <c r="E1293" s="55">
        <f>SUMIFS(MasterSheet!I:I, MasterSheet!B:B, A1293, MasterSheet!D:D, B1293, MasterSheet!G:G, C1293)</f>
        <v>2</v>
      </c>
      <c r="F1293" s="55">
        <f t="shared" si="60"/>
        <v>247.5</v>
      </c>
      <c r="G1293" s="62">
        <f>SUMIFS(MasterSheet!J:J, MasterSheet!B:B, A1293, MasterSheet!D:D, B1293, MasterSheet!G:G, C1293)</f>
        <v>2</v>
      </c>
      <c r="H1293" s="62">
        <f t="shared" si="61"/>
        <v>247.5</v>
      </c>
      <c r="I1293" s="64">
        <f>SUMIFS(MasterSheet!K:K, MasterSheet!B:B, A1293, MasterSheet!D:D, B1293, MasterSheet!G:G, C1293)</f>
        <v>0</v>
      </c>
      <c r="J1293" s="64">
        <f t="shared" si="62"/>
        <v>0</v>
      </c>
      <c r="K1293" s="6" t="str">
        <f>VLOOKUP(C1293,MasterSheet!G:T,14,)</f>
        <v>BioLegend</v>
      </c>
      <c r="L1293" s="6" t="str">
        <f>VLOOKUP(K1293,Sheet1!A:C,3,)</f>
        <v>DOLLAR</v>
      </c>
      <c r="M1293" s="6" t="str" cm="1">
        <f t="array" ref="M1293">_xlfn.TEXTJOIN(", ", TRUE,
   _xlfn._xlws.FILTER(MasterSheet!O:O,
      (MasterSheet!B:B=A1293) *
      (MasterSheet!D:D=B1293) *
      (MasterSheet!G:G=C1293) *
      (MasterSheet!J:J&gt;0)
   )
)</f>
        <v>Actrec</v>
      </c>
      <c r="N1293" s="6"/>
    </row>
    <row r="1294" spans="1:14" x14ac:dyDescent="0.25">
      <c r="A1294" s="6" t="str">
        <v>EED117194</v>
      </c>
      <c r="B1294" s="7">
        <v>45856</v>
      </c>
      <c r="C1294" s="6">
        <v>400438</v>
      </c>
      <c r="D1294" s="6">
        <f>_xlfn.XLOOKUP(C1294,MasterSheet!G:G,MasterSheet!E:E)</f>
        <v>189.75</v>
      </c>
      <c r="E1294" s="55">
        <f>SUMIFS(MasterSheet!I:I, MasterSheet!B:B, A1294, MasterSheet!D:D, B1294, MasterSheet!G:G, C1294)</f>
        <v>2</v>
      </c>
      <c r="F1294" s="55">
        <f t="shared" si="60"/>
        <v>379.5</v>
      </c>
      <c r="G1294" s="62">
        <f>SUMIFS(MasterSheet!J:J, MasterSheet!B:B, A1294, MasterSheet!D:D, B1294, MasterSheet!G:G, C1294)</f>
        <v>2</v>
      </c>
      <c r="H1294" s="62">
        <f t="shared" si="61"/>
        <v>379.5</v>
      </c>
      <c r="I1294" s="64">
        <f>SUMIFS(MasterSheet!K:K, MasterSheet!B:B, A1294, MasterSheet!D:D, B1294, MasterSheet!G:G, C1294)</f>
        <v>0</v>
      </c>
      <c r="J1294" s="64">
        <f t="shared" si="62"/>
        <v>0</v>
      </c>
      <c r="K1294" s="6" t="str">
        <f>VLOOKUP(C1294,MasterSheet!G:T,14,)</f>
        <v>BioLegend</v>
      </c>
      <c r="L1294" s="6" t="str">
        <f>VLOOKUP(K1294,Sheet1!A:C,3,)</f>
        <v>DOLLAR</v>
      </c>
      <c r="M1294" s="6" t="str" cm="1">
        <f t="array" ref="M1294">_xlfn.TEXTJOIN(", ", TRUE,
   _xlfn._xlws.FILTER(MasterSheet!O:O,
      (MasterSheet!B:B=A1294) *
      (MasterSheet!D:D=B1294) *
      (MasterSheet!G:G=C1294) *
      (MasterSheet!J:J&gt;0)
   )
)</f>
        <v>Actrec</v>
      </c>
      <c r="N1294" s="6"/>
    </row>
    <row r="1295" spans="1:14" x14ac:dyDescent="0.25">
      <c r="A1295" s="6" t="str">
        <v>EED117194</v>
      </c>
      <c r="B1295" s="7">
        <v>45856</v>
      </c>
      <c r="C1295" s="6">
        <v>400512</v>
      </c>
      <c r="D1295" s="6">
        <f>_xlfn.XLOOKUP(C1295,MasterSheet!G:G,MasterSheet!E:E)</f>
        <v>64.2</v>
      </c>
      <c r="E1295" s="55">
        <f>SUMIFS(MasterSheet!I:I, MasterSheet!B:B, A1295, MasterSheet!D:D, B1295, MasterSheet!G:G, C1295)</f>
        <v>1</v>
      </c>
      <c r="F1295" s="55">
        <f t="shared" si="60"/>
        <v>64.2</v>
      </c>
      <c r="G1295" s="62">
        <f>SUMIFS(MasterSheet!J:J, MasterSheet!B:B, A1295, MasterSheet!D:D, B1295, MasterSheet!G:G, C1295)</f>
        <v>1</v>
      </c>
      <c r="H1295" s="62">
        <f t="shared" si="61"/>
        <v>64.2</v>
      </c>
      <c r="I1295" s="64">
        <f>SUMIFS(MasterSheet!K:K, MasterSheet!B:B, A1295, MasterSheet!D:D, B1295, MasterSheet!G:G, C1295)</f>
        <v>0</v>
      </c>
      <c r="J1295" s="64">
        <f t="shared" si="62"/>
        <v>0</v>
      </c>
      <c r="K1295" s="6" t="str">
        <f>VLOOKUP(C1295,MasterSheet!G:T,14,)</f>
        <v>BioLegend</v>
      </c>
      <c r="L1295" s="6" t="str">
        <f>VLOOKUP(K1295,Sheet1!A:C,3,)</f>
        <v>DOLLAR</v>
      </c>
      <c r="M1295" s="6" t="str" cm="1">
        <f t="array" ref="M1295">_xlfn.TEXTJOIN(", ", TRUE,
   _xlfn._xlws.FILTER(MasterSheet!O:O,
      (MasterSheet!B:B=A1295) *
      (MasterSheet!D:D=B1295) *
      (MasterSheet!G:G=C1295) *
      (MasterSheet!J:J&gt;0)
   )
)</f>
        <v>Actrec</v>
      </c>
      <c r="N1295" s="6"/>
    </row>
    <row r="1296" spans="1:14" x14ac:dyDescent="0.25">
      <c r="A1296" s="6" t="str">
        <v>EED117194</v>
      </c>
      <c r="B1296" s="7">
        <v>45856</v>
      </c>
      <c r="C1296" s="6">
        <v>400522</v>
      </c>
      <c r="D1296" s="6">
        <f>_xlfn.XLOOKUP(C1296,MasterSheet!G:G,MasterSheet!E:E)</f>
        <v>123.2</v>
      </c>
      <c r="E1296" s="55">
        <f>SUMIFS(MasterSheet!I:I, MasterSheet!B:B, A1296, MasterSheet!D:D, B1296, MasterSheet!G:G, C1296)</f>
        <v>1</v>
      </c>
      <c r="F1296" s="55">
        <f t="shared" si="60"/>
        <v>123.2</v>
      </c>
      <c r="G1296" s="62">
        <f>SUMIFS(MasterSheet!J:J, MasterSheet!B:B, A1296, MasterSheet!D:D, B1296, MasterSheet!G:G, C1296)</f>
        <v>1</v>
      </c>
      <c r="H1296" s="62">
        <f t="shared" si="61"/>
        <v>123.2</v>
      </c>
      <c r="I1296" s="64">
        <f>SUMIFS(MasterSheet!K:K, MasterSheet!B:B, A1296, MasterSheet!D:D, B1296, MasterSheet!G:G, C1296)</f>
        <v>0</v>
      </c>
      <c r="J1296" s="64">
        <f t="shared" si="62"/>
        <v>0</v>
      </c>
      <c r="K1296" s="6" t="str">
        <f>VLOOKUP(C1296,MasterSheet!G:T,14,)</f>
        <v>BioLegend</v>
      </c>
      <c r="L1296" s="6" t="str">
        <f>VLOOKUP(K1296,Sheet1!A:C,3,)</f>
        <v>DOLLAR</v>
      </c>
      <c r="M1296" s="6" t="str" cm="1">
        <f t="array" ref="M1296">_xlfn.TEXTJOIN(", ", TRUE,
   _xlfn._xlws.FILTER(MasterSheet!O:O,
      (MasterSheet!B:B=A1296) *
      (MasterSheet!D:D=B1296) *
      (MasterSheet!G:G=C1296) *
      (MasterSheet!J:J&gt;0)
   )
)</f>
        <v>Actrec</v>
      </c>
      <c r="N1296" s="6"/>
    </row>
    <row r="1297" spans="1:14" x14ac:dyDescent="0.25">
      <c r="A1297" s="6" t="str">
        <v>EED117194</v>
      </c>
      <c r="B1297" s="7">
        <v>45856</v>
      </c>
      <c r="C1297" s="6">
        <v>400524</v>
      </c>
      <c r="D1297" s="6">
        <f>_xlfn.XLOOKUP(C1297,MasterSheet!G:G,MasterSheet!E:E)</f>
        <v>123.2</v>
      </c>
      <c r="E1297" s="55">
        <f>SUMIFS(MasterSheet!I:I, MasterSheet!B:B, A1297, MasterSheet!D:D, B1297, MasterSheet!G:G, C1297)</f>
        <v>1</v>
      </c>
      <c r="F1297" s="55">
        <f t="shared" si="60"/>
        <v>123.2</v>
      </c>
      <c r="G1297" s="62">
        <f>SUMIFS(MasterSheet!J:J, MasterSheet!B:B, A1297, MasterSheet!D:D, B1297, MasterSheet!G:G, C1297)</f>
        <v>1</v>
      </c>
      <c r="H1297" s="62">
        <f t="shared" si="61"/>
        <v>123.2</v>
      </c>
      <c r="I1297" s="64">
        <f>SUMIFS(MasterSheet!K:K, MasterSheet!B:B, A1297, MasterSheet!D:D, B1297, MasterSheet!G:G, C1297)</f>
        <v>0</v>
      </c>
      <c r="J1297" s="64">
        <f t="shared" si="62"/>
        <v>0</v>
      </c>
      <c r="K1297" s="6" t="str">
        <f>VLOOKUP(C1297,MasterSheet!G:T,14,)</f>
        <v>BioLegend</v>
      </c>
      <c r="L1297" s="6" t="str">
        <f>VLOOKUP(K1297,Sheet1!A:C,3,)</f>
        <v>DOLLAR</v>
      </c>
      <c r="M1297" s="6" t="str" cm="1">
        <f t="array" ref="M1297">_xlfn.TEXTJOIN(", ", TRUE,
   _xlfn._xlws.FILTER(MasterSheet!O:O,
      (MasterSheet!B:B=A1297) *
      (MasterSheet!D:D=B1297) *
      (MasterSheet!G:G=C1297) *
      (MasterSheet!J:J&gt;0)
   )
)</f>
        <v>Actrec</v>
      </c>
      <c r="N1297" s="6"/>
    </row>
    <row r="1298" spans="1:14" x14ac:dyDescent="0.25">
      <c r="A1298" s="6" t="str">
        <v>EED117194</v>
      </c>
      <c r="B1298" s="7">
        <v>45856</v>
      </c>
      <c r="C1298" s="6">
        <v>400558</v>
      </c>
      <c r="D1298" s="6">
        <f>_xlfn.XLOOKUP(C1298,MasterSheet!G:G,MasterSheet!E:E)</f>
        <v>201.6</v>
      </c>
      <c r="E1298" s="55">
        <f>SUMIFS(MasterSheet!I:I, MasterSheet!B:B, A1298, MasterSheet!D:D, B1298, MasterSheet!G:G, C1298)</f>
        <v>1</v>
      </c>
      <c r="F1298" s="55">
        <f t="shared" si="60"/>
        <v>201.6</v>
      </c>
      <c r="G1298" s="62">
        <f>SUMIFS(MasterSheet!J:J, MasterSheet!B:B, A1298, MasterSheet!D:D, B1298, MasterSheet!G:G, C1298)</f>
        <v>1</v>
      </c>
      <c r="H1298" s="62">
        <f t="shared" si="61"/>
        <v>201.6</v>
      </c>
      <c r="I1298" s="64">
        <f>SUMIFS(MasterSheet!K:K, MasterSheet!B:B, A1298, MasterSheet!D:D, B1298, MasterSheet!G:G, C1298)</f>
        <v>0</v>
      </c>
      <c r="J1298" s="64">
        <f t="shared" si="62"/>
        <v>0</v>
      </c>
      <c r="K1298" s="6" t="str">
        <f>VLOOKUP(C1298,MasterSheet!G:T,14,)</f>
        <v>BioLegend</v>
      </c>
      <c r="L1298" s="6" t="str">
        <f>VLOOKUP(K1298,Sheet1!A:C,3,)</f>
        <v>DOLLAR</v>
      </c>
      <c r="M1298" s="6" t="str" cm="1">
        <f t="array" ref="M1298">_xlfn.TEXTJOIN(", ", TRUE,
   _xlfn._xlws.FILTER(MasterSheet!O:O,
      (MasterSheet!B:B=A1298) *
      (MasterSheet!D:D=B1298) *
      (MasterSheet!G:G=C1298) *
      (MasterSheet!J:J&gt;0)
   )
)</f>
        <v>Actrec</v>
      </c>
      <c r="N1298" s="6"/>
    </row>
    <row r="1299" spans="1:14" x14ac:dyDescent="0.25">
      <c r="A1299" s="6" t="str">
        <v>EED117194</v>
      </c>
      <c r="B1299" s="7">
        <v>45856</v>
      </c>
      <c r="C1299" s="6">
        <v>401210</v>
      </c>
      <c r="D1299" s="6">
        <f>_xlfn.XLOOKUP(C1299,MasterSheet!G:G,MasterSheet!E:E)</f>
        <v>116.2</v>
      </c>
      <c r="E1299" s="55">
        <f>SUMIFS(MasterSheet!I:I, MasterSheet!B:B, A1299, MasterSheet!D:D, B1299, MasterSheet!G:G, C1299)</f>
        <v>1</v>
      </c>
      <c r="F1299" s="55">
        <f t="shared" si="60"/>
        <v>116.2</v>
      </c>
      <c r="G1299" s="62">
        <f>SUMIFS(MasterSheet!J:J, MasterSheet!B:B, A1299, MasterSheet!D:D, B1299, MasterSheet!G:G, C1299)</f>
        <v>1</v>
      </c>
      <c r="H1299" s="62">
        <f t="shared" si="61"/>
        <v>116.2</v>
      </c>
      <c r="I1299" s="64">
        <f>SUMIFS(MasterSheet!K:K, MasterSheet!B:B, A1299, MasterSheet!D:D, B1299, MasterSheet!G:G, C1299)</f>
        <v>0</v>
      </c>
      <c r="J1299" s="64">
        <f t="shared" si="62"/>
        <v>0</v>
      </c>
      <c r="K1299" s="6" t="str">
        <f>VLOOKUP(C1299,MasterSheet!G:T,14,)</f>
        <v>BioLegend</v>
      </c>
      <c r="L1299" s="6" t="str">
        <f>VLOOKUP(K1299,Sheet1!A:C,3,)</f>
        <v>DOLLAR</v>
      </c>
      <c r="M1299" s="6" t="str" cm="1">
        <f t="array" ref="M1299">_xlfn.TEXTJOIN(", ", TRUE,
   _xlfn._xlws.FILTER(MasterSheet!O:O,
      (MasterSheet!B:B=A1299) *
      (MasterSheet!D:D=B1299) *
      (MasterSheet!G:G=C1299) *
      (MasterSheet!J:J&gt;0)
   )
)</f>
        <v>Aurigine Onco</v>
      </c>
      <c r="N1299" s="6"/>
    </row>
    <row r="1300" spans="1:14" x14ac:dyDescent="0.25">
      <c r="A1300" s="6" t="str">
        <v>EED117194</v>
      </c>
      <c r="B1300" s="7">
        <v>45856</v>
      </c>
      <c r="C1300" s="6">
        <v>405714</v>
      </c>
      <c r="D1300" s="6">
        <f>_xlfn.XLOOKUP(C1300,MasterSheet!G:G,MasterSheet!E:E)</f>
        <v>182.7</v>
      </c>
      <c r="E1300" s="55">
        <f>SUMIFS(MasterSheet!I:I, MasterSheet!B:B, A1300, MasterSheet!D:D, B1300, MasterSheet!G:G, C1300)</f>
        <v>1</v>
      </c>
      <c r="F1300" s="55">
        <f t="shared" si="60"/>
        <v>182.7</v>
      </c>
      <c r="G1300" s="62">
        <f>SUMIFS(MasterSheet!J:J, MasterSheet!B:B, A1300, MasterSheet!D:D, B1300, MasterSheet!G:G, C1300)</f>
        <v>1</v>
      </c>
      <c r="H1300" s="62">
        <f t="shared" si="61"/>
        <v>182.7</v>
      </c>
      <c r="I1300" s="64">
        <f>SUMIFS(MasterSheet!K:K, MasterSheet!B:B, A1300, MasterSheet!D:D, B1300, MasterSheet!G:G, C1300)</f>
        <v>0</v>
      </c>
      <c r="J1300" s="64">
        <f t="shared" si="62"/>
        <v>0</v>
      </c>
      <c r="K1300" s="6" t="str">
        <f>VLOOKUP(C1300,MasterSheet!G:T,14,)</f>
        <v>BioLegend</v>
      </c>
      <c r="L1300" s="6" t="str">
        <f>VLOOKUP(K1300,Sheet1!A:C,3,)</f>
        <v>DOLLAR</v>
      </c>
      <c r="M1300" s="6" t="str" cm="1">
        <f t="array" ref="M1300">_xlfn.TEXTJOIN(", ", TRUE,
   _xlfn._xlws.FILTER(MasterSheet!O:O,
      (MasterSheet!B:B=A1300) *
      (MasterSheet!D:D=B1300) *
      (MasterSheet!G:G=C1300) *
      (MasterSheet!J:J&gt;0)
   )
)</f>
        <v>Actrec</v>
      </c>
      <c r="N1300" s="6"/>
    </row>
    <row r="1301" spans="1:14" x14ac:dyDescent="0.25">
      <c r="A1301" s="6" t="str">
        <v>EED117194</v>
      </c>
      <c r="B1301" s="7">
        <v>45856</v>
      </c>
      <c r="C1301" s="6">
        <v>410708</v>
      </c>
      <c r="D1301" s="6">
        <f>_xlfn.XLOOKUP(C1301,MasterSheet!G:G,MasterSheet!E:E)</f>
        <v>193.8</v>
      </c>
      <c r="E1301" s="55">
        <f>SUMIFS(MasterSheet!I:I, MasterSheet!B:B, A1301, MasterSheet!D:D, B1301, MasterSheet!G:G, C1301)</f>
        <v>1</v>
      </c>
      <c r="F1301" s="55">
        <f t="shared" si="60"/>
        <v>193.8</v>
      </c>
      <c r="G1301" s="62">
        <f>SUMIFS(MasterSheet!J:J, MasterSheet!B:B, A1301, MasterSheet!D:D, B1301, MasterSheet!G:G, C1301)</f>
        <v>1</v>
      </c>
      <c r="H1301" s="62">
        <f t="shared" si="61"/>
        <v>193.8</v>
      </c>
      <c r="I1301" s="64">
        <f>SUMIFS(MasterSheet!K:K, MasterSheet!B:B, A1301, MasterSheet!D:D, B1301, MasterSheet!G:G, C1301)</f>
        <v>0</v>
      </c>
      <c r="J1301" s="64">
        <f t="shared" si="62"/>
        <v>0</v>
      </c>
      <c r="K1301" s="6" t="str">
        <f>VLOOKUP(C1301,MasterSheet!G:T,14,)</f>
        <v>BioLegend</v>
      </c>
      <c r="L1301" s="6" t="str">
        <f>VLOOKUP(K1301,Sheet1!A:C,3,)</f>
        <v>DOLLAR</v>
      </c>
      <c r="M1301" s="6" t="str" cm="1">
        <f t="array" ref="M1301">_xlfn.TEXTJOIN(", ", TRUE,
   _xlfn._xlws.FILTER(MasterSheet!O:O,
      (MasterSheet!B:B=A1301) *
      (MasterSheet!D:D=B1301) *
      (MasterSheet!G:G=C1301) *
      (MasterSheet!J:J&gt;0)
   )
)</f>
        <v>Helix</v>
      </c>
      <c r="N1301" s="6"/>
    </row>
    <row r="1302" spans="1:14" x14ac:dyDescent="0.25">
      <c r="A1302" s="6" t="str">
        <v>EED117194</v>
      </c>
      <c r="B1302" s="7">
        <v>45856</v>
      </c>
      <c r="C1302" s="6">
        <v>420301</v>
      </c>
      <c r="D1302" s="6">
        <f>_xlfn.XLOOKUP(C1302,MasterSheet!G:G,MasterSheet!E:E)</f>
        <v>45.5</v>
      </c>
      <c r="E1302" s="55">
        <f>SUMIFS(MasterSheet!I:I, MasterSheet!B:B, A1302, MasterSheet!D:D, B1302, MasterSheet!G:G, C1302)</f>
        <v>3</v>
      </c>
      <c r="F1302" s="55">
        <f t="shared" si="60"/>
        <v>136.5</v>
      </c>
      <c r="G1302" s="62">
        <f>SUMIFS(MasterSheet!J:J, MasterSheet!B:B, A1302, MasterSheet!D:D, B1302, MasterSheet!G:G, C1302)</f>
        <v>3</v>
      </c>
      <c r="H1302" s="62">
        <f t="shared" si="61"/>
        <v>136.5</v>
      </c>
      <c r="I1302" s="64">
        <f>SUMIFS(MasterSheet!K:K, MasterSheet!B:B, A1302, MasterSheet!D:D, B1302, MasterSheet!G:G, C1302)</f>
        <v>0</v>
      </c>
      <c r="J1302" s="64">
        <f t="shared" si="62"/>
        <v>0</v>
      </c>
      <c r="K1302" s="6" t="str">
        <f>VLOOKUP(C1302,MasterSheet!G:T,14,)</f>
        <v>BioLegend</v>
      </c>
      <c r="L1302" s="6" t="str">
        <f>VLOOKUP(K1302,Sheet1!A:C,3,)</f>
        <v>DOLLAR</v>
      </c>
      <c r="M1302" s="6" t="str" cm="1">
        <f t="array" ref="M1302">_xlfn.TEXTJOIN(", ", TRUE,
   _xlfn._xlws.FILTER(MasterSheet!O:O,
      (MasterSheet!B:B=A1302) *
      (MasterSheet!D:D=B1302) *
      (MasterSheet!G:G=C1302) *
      (MasterSheet!J:J&gt;0)
   )
)</f>
        <v>Actrec, Amrita</v>
      </c>
      <c r="N1302" s="6"/>
    </row>
    <row r="1303" spans="1:14" x14ac:dyDescent="0.25">
      <c r="A1303" s="6" t="str">
        <v>EED117194</v>
      </c>
      <c r="B1303" s="7">
        <v>45856</v>
      </c>
      <c r="C1303" s="6">
        <v>420404</v>
      </c>
      <c r="D1303" s="6">
        <f>_xlfn.XLOOKUP(C1303,MasterSheet!G:G,MasterSheet!E:E)</f>
        <v>35.4</v>
      </c>
      <c r="E1303" s="55">
        <f>SUMIFS(MasterSheet!I:I, MasterSheet!B:B, A1303, MasterSheet!D:D, B1303, MasterSheet!G:G, C1303)</f>
        <v>1</v>
      </c>
      <c r="F1303" s="55">
        <f t="shared" si="60"/>
        <v>35.4</v>
      </c>
      <c r="G1303" s="62">
        <f>SUMIFS(MasterSheet!J:J, MasterSheet!B:B, A1303, MasterSheet!D:D, B1303, MasterSheet!G:G, C1303)</f>
        <v>1</v>
      </c>
      <c r="H1303" s="62">
        <f t="shared" si="61"/>
        <v>35.4</v>
      </c>
      <c r="I1303" s="64">
        <f>SUMIFS(MasterSheet!K:K, MasterSheet!B:B, A1303, MasterSheet!D:D, B1303, MasterSheet!G:G, C1303)</f>
        <v>0</v>
      </c>
      <c r="J1303" s="64">
        <f t="shared" si="62"/>
        <v>0</v>
      </c>
      <c r="K1303" s="6" t="str">
        <f>VLOOKUP(C1303,MasterSheet!G:T,14,)</f>
        <v>BioLegend</v>
      </c>
      <c r="L1303" s="6" t="str">
        <f>VLOOKUP(K1303,Sheet1!A:C,3,)</f>
        <v>DOLLAR</v>
      </c>
      <c r="M1303" s="6" t="str" cm="1">
        <f t="array" ref="M1303">_xlfn.TEXTJOIN(", ", TRUE,
   _xlfn._xlws.FILTER(MasterSheet!O:O,
      (MasterSheet!B:B=A1303) *
      (MasterSheet!D:D=B1303) *
      (MasterSheet!G:G=C1303) *
      (MasterSheet!J:J&gt;0)
   )
)</f>
        <v>Allianz</v>
      </c>
      <c r="N1303" s="6"/>
    </row>
    <row r="1304" spans="1:14" x14ac:dyDescent="0.25">
      <c r="A1304" s="6" t="str">
        <v>EED117194</v>
      </c>
      <c r="B1304" s="7">
        <v>45856</v>
      </c>
      <c r="C1304" s="6">
        <v>421301</v>
      </c>
      <c r="D1304" s="6">
        <f>_xlfn.XLOOKUP(C1304,MasterSheet!G:G,MasterSheet!E:E)</f>
        <v>32.4</v>
      </c>
      <c r="E1304" s="55">
        <f>SUMIFS(MasterSheet!I:I, MasterSheet!B:B, A1304, MasterSheet!D:D, B1304, MasterSheet!G:G, C1304)</f>
        <v>1</v>
      </c>
      <c r="F1304" s="55">
        <f t="shared" si="60"/>
        <v>32.4</v>
      </c>
      <c r="G1304" s="62">
        <f>SUMIFS(MasterSheet!J:J, MasterSheet!B:B, A1304, MasterSheet!D:D, B1304, MasterSheet!G:G, C1304)</f>
        <v>1</v>
      </c>
      <c r="H1304" s="62">
        <f t="shared" si="61"/>
        <v>32.4</v>
      </c>
      <c r="I1304" s="64">
        <f>SUMIFS(MasterSheet!K:K, MasterSheet!B:B, A1304, MasterSheet!D:D, B1304, MasterSheet!G:G, C1304)</f>
        <v>0</v>
      </c>
      <c r="J1304" s="64">
        <f t="shared" si="62"/>
        <v>0</v>
      </c>
      <c r="K1304" s="6" t="str">
        <f>VLOOKUP(C1304,MasterSheet!G:T,14,)</f>
        <v>BioLegend</v>
      </c>
      <c r="L1304" s="6" t="str">
        <f>VLOOKUP(K1304,Sheet1!A:C,3,)</f>
        <v>DOLLAR</v>
      </c>
      <c r="M1304" s="6" t="str" cm="1">
        <f t="array" ref="M1304">_xlfn.TEXTJOIN(", ", TRUE,
   _xlfn._xlws.FILTER(MasterSheet!O:O,
      (MasterSheet!B:B=A1304) *
      (MasterSheet!D:D=B1304) *
      (MasterSheet!G:G=C1304) *
      (MasterSheet!J:J&gt;0)
   )
)</f>
        <v>Amrita</v>
      </c>
      <c r="N1304" s="6"/>
    </row>
    <row r="1305" spans="1:14" x14ac:dyDescent="0.25">
      <c r="A1305" s="6" t="str">
        <v>EED117194</v>
      </c>
      <c r="B1305" s="7">
        <v>45856</v>
      </c>
      <c r="C1305" s="6">
        <v>422302</v>
      </c>
      <c r="D1305" s="6">
        <f>_xlfn.XLOOKUP(C1305,MasterSheet!G:G,MasterSheet!E:E)</f>
        <v>160.30000000000001</v>
      </c>
      <c r="E1305" s="55">
        <f>SUMIFS(MasterSheet!I:I, MasterSheet!B:B, A1305, MasterSheet!D:D, B1305, MasterSheet!G:G, C1305)</f>
        <v>3</v>
      </c>
      <c r="F1305" s="55">
        <f t="shared" si="60"/>
        <v>480.90000000000003</v>
      </c>
      <c r="G1305" s="62">
        <f>SUMIFS(MasterSheet!J:J, MasterSheet!B:B, A1305, MasterSheet!D:D, B1305, MasterSheet!G:G, C1305)</f>
        <v>3</v>
      </c>
      <c r="H1305" s="62">
        <f t="shared" si="61"/>
        <v>480.90000000000003</v>
      </c>
      <c r="I1305" s="64">
        <f>SUMIFS(MasterSheet!K:K, MasterSheet!B:B, A1305, MasterSheet!D:D, B1305, MasterSheet!G:G, C1305)</f>
        <v>0</v>
      </c>
      <c r="J1305" s="64">
        <f t="shared" si="62"/>
        <v>0</v>
      </c>
      <c r="K1305" s="6" t="str">
        <f>VLOOKUP(C1305,MasterSheet!G:T,14,)</f>
        <v>BioLegend</v>
      </c>
      <c r="L1305" s="6" t="str">
        <f>VLOOKUP(K1305,Sheet1!A:C,3,)</f>
        <v>DOLLAR</v>
      </c>
      <c r="M1305" s="6" t="str" cm="1">
        <f t="array" ref="M1305">_xlfn.TEXTJOIN(", ", TRUE,
   _xlfn._xlws.FILTER(MasterSheet!O:O,
      (MasterSheet!B:B=A1305) *
      (MasterSheet!D:D=B1305) *
      (MasterSheet!G:G=C1305) *
      (MasterSheet!J:J&gt;0)
   )
)</f>
        <v>Micro Vapi</v>
      </c>
      <c r="N1305" s="6"/>
    </row>
    <row r="1306" spans="1:14" x14ac:dyDescent="0.25">
      <c r="A1306" s="6" t="str">
        <v>EED117194</v>
      </c>
      <c r="B1306" s="7">
        <v>45856</v>
      </c>
      <c r="C1306" s="6">
        <v>423101</v>
      </c>
      <c r="D1306" s="6">
        <f>_xlfn.XLOOKUP(C1306,MasterSheet!G:G,MasterSheet!E:E)</f>
        <v>62.3</v>
      </c>
      <c r="E1306" s="55">
        <f>SUMIFS(MasterSheet!I:I, MasterSheet!B:B, A1306, MasterSheet!D:D, B1306, MasterSheet!G:G, C1306)</f>
        <v>1</v>
      </c>
      <c r="F1306" s="55">
        <f t="shared" si="60"/>
        <v>62.3</v>
      </c>
      <c r="G1306" s="62">
        <f>SUMIFS(MasterSheet!J:J, MasterSheet!B:B, A1306, MasterSheet!D:D, B1306, MasterSheet!G:G, C1306)</f>
        <v>1</v>
      </c>
      <c r="H1306" s="62">
        <f t="shared" si="61"/>
        <v>62.3</v>
      </c>
      <c r="I1306" s="64">
        <f>SUMIFS(MasterSheet!K:K, MasterSheet!B:B, A1306, MasterSheet!D:D, B1306, MasterSheet!G:G, C1306)</f>
        <v>0</v>
      </c>
      <c r="J1306" s="64">
        <f t="shared" si="62"/>
        <v>0</v>
      </c>
      <c r="K1306" s="6" t="str">
        <f>VLOOKUP(C1306,MasterSheet!G:T,14,)</f>
        <v>BioLegend</v>
      </c>
      <c r="L1306" s="6" t="str">
        <f>VLOOKUP(K1306,Sheet1!A:C,3,)</f>
        <v>DOLLAR</v>
      </c>
      <c r="M1306" s="6" t="str" cm="1">
        <f t="array" ref="M1306">_xlfn.TEXTJOIN(", ", TRUE,
   _xlfn._xlws.FILTER(MasterSheet!O:O,
      (MasterSheet!B:B=A1306) *
      (MasterSheet!D:D=B1306) *
      (MasterSheet!G:G=C1306) *
      (MasterSheet!J:J&gt;0)
   )
)</f>
        <v>Actrec</v>
      </c>
      <c r="N1306" s="6"/>
    </row>
    <row r="1307" spans="1:14" x14ac:dyDescent="0.25">
      <c r="A1307" s="6" t="str">
        <v>EED117194</v>
      </c>
      <c r="B1307" s="7">
        <v>45856</v>
      </c>
      <c r="C1307" s="6">
        <v>423105</v>
      </c>
      <c r="D1307" s="6">
        <f>_xlfn.XLOOKUP(C1307,MasterSheet!G:G,MasterSheet!E:E)</f>
        <v>62.3</v>
      </c>
      <c r="E1307" s="55">
        <f>SUMIFS(MasterSheet!I:I, MasterSheet!B:B, A1307, MasterSheet!D:D, B1307, MasterSheet!G:G, C1307)</f>
        <v>1</v>
      </c>
      <c r="F1307" s="55">
        <f t="shared" si="60"/>
        <v>62.3</v>
      </c>
      <c r="G1307" s="62">
        <f>SUMIFS(MasterSheet!J:J, MasterSheet!B:B, A1307, MasterSheet!D:D, B1307, MasterSheet!G:G, C1307)</f>
        <v>1</v>
      </c>
      <c r="H1307" s="62">
        <f t="shared" si="61"/>
        <v>62.3</v>
      </c>
      <c r="I1307" s="64">
        <f>SUMIFS(MasterSheet!K:K, MasterSheet!B:B, A1307, MasterSheet!D:D, B1307, MasterSheet!G:G, C1307)</f>
        <v>0</v>
      </c>
      <c r="J1307" s="64">
        <f t="shared" si="62"/>
        <v>0</v>
      </c>
      <c r="K1307" s="6" t="str">
        <f>VLOOKUP(C1307,MasterSheet!G:T,14,)</f>
        <v>BioLegend</v>
      </c>
      <c r="L1307" s="6" t="str">
        <f>VLOOKUP(K1307,Sheet1!A:C,3,)</f>
        <v>DOLLAR</v>
      </c>
      <c r="M1307" s="6" t="str" cm="1">
        <f t="array" ref="M1307">_xlfn.TEXTJOIN(", ", TRUE,
   _xlfn._xlws.FILTER(MasterSheet!O:O,
      (MasterSheet!B:B=A1307) *
      (MasterSheet!D:D=B1307) *
      (MasterSheet!G:G=C1307) *
      (MasterSheet!J:J&gt;0)
   )
)</f>
        <v>Actrec</v>
      </c>
      <c r="N1307" s="6"/>
    </row>
    <row r="1308" spans="1:14" x14ac:dyDescent="0.25">
      <c r="A1308" s="6" t="str">
        <v>EED117194</v>
      </c>
      <c r="B1308" s="7">
        <v>45856</v>
      </c>
      <c r="C1308" s="6">
        <v>423109</v>
      </c>
      <c r="D1308" s="6">
        <f>_xlfn.XLOOKUP(C1308,MasterSheet!G:G,MasterSheet!E:E)</f>
        <v>62.3</v>
      </c>
      <c r="E1308" s="55">
        <f>SUMIFS(MasterSheet!I:I, MasterSheet!B:B, A1308, MasterSheet!D:D, B1308, MasterSheet!G:G, C1308)</f>
        <v>1</v>
      </c>
      <c r="F1308" s="55">
        <f t="shared" si="60"/>
        <v>62.3</v>
      </c>
      <c r="G1308" s="62">
        <f>SUMIFS(MasterSheet!J:J, MasterSheet!B:B, A1308, MasterSheet!D:D, B1308, MasterSheet!G:G, C1308)</f>
        <v>1</v>
      </c>
      <c r="H1308" s="62">
        <f t="shared" si="61"/>
        <v>62.3</v>
      </c>
      <c r="I1308" s="64">
        <f>SUMIFS(MasterSheet!K:K, MasterSheet!B:B, A1308, MasterSheet!D:D, B1308, MasterSheet!G:G, C1308)</f>
        <v>0</v>
      </c>
      <c r="J1308" s="64">
        <f t="shared" si="62"/>
        <v>0</v>
      </c>
      <c r="K1308" s="6" t="str">
        <f>VLOOKUP(C1308,MasterSheet!G:T,14,)</f>
        <v>BioLegend</v>
      </c>
      <c r="L1308" s="6" t="str">
        <f>VLOOKUP(K1308,Sheet1!A:C,3,)</f>
        <v>DOLLAR</v>
      </c>
      <c r="M1308" s="6" t="str" cm="1">
        <f t="array" ref="M1308">_xlfn.TEXTJOIN(", ", TRUE,
   _xlfn._xlws.FILTER(MasterSheet!O:O,
      (MasterSheet!B:B=A1308) *
      (MasterSheet!D:D=B1308) *
      (MasterSheet!G:G=C1308) *
      (MasterSheet!J:J&gt;0)
   )
)</f>
        <v>Actrec</v>
      </c>
      <c r="N1308" s="6"/>
    </row>
    <row r="1309" spans="1:14" x14ac:dyDescent="0.25">
      <c r="A1309" s="6" t="str">
        <v>EED117194</v>
      </c>
      <c r="B1309" s="7">
        <v>45856</v>
      </c>
      <c r="C1309" s="6">
        <v>423110</v>
      </c>
      <c r="D1309" s="6">
        <f>_xlfn.XLOOKUP(C1309,MasterSheet!G:G,MasterSheet!E:E)</f>
        <v>234.5</v>
      </c>
      <c r="E1309" s="55">
        <f>SUMIFS(MasterSheet!I:I, MasterSheet!B:B, A1309, MasterSheet!D:D, B1309, MasterSheet!G:G, C1309)</f>
        <v>1</v>
      </c>
      <c r="F1309" s="55">
        <f t="shared" si="60"/>
        <v>234.5</v>
      </c>
      <c r="G1309" s="62">
        <f>SUMIFS(MasterSheet!J:J, MasterSheet!B:B, A1309, MasterSheet!D:D, B1309, MasterSheet!G:G, C1309)</f>
        <v>1</v>
      </c>
      <c r="H1309" s="62">
        <f t="shared" si="61"/>
        <v>234.5</v>
      </c>
      <c r="I1309" s="64">
        <f>SUMIFS(MasterSheet!K:K, MasterSheet!B:B, A1309, MasterSheet!D:D, B1309, MasterSheet!G:G, C1309)</f>
        <v>0</v>
      </c>
      <c r="J1309" s="64">
        <f t="shared" si="62"/>
        <v>0</v>
      </c>
      <c r="K1309" s="6" t="str">
        <f>VLOOKUP(C1309,MasterSheet!G:T,14,)</f>
        <v>BioLegend</v>
      </c>
      <c r="L1309" s="6" t="str">
        <f>VLOOKUP(K1309,Sheet1!A:C,3,)</f>
        <v>DOLLAR</v>
      </c>
      <c r="M1309" s="6" t="str" cm="1">
        <f t="array" ref="M1309">_xlfn.TEXTJOIN(", ", TRUE,
   _xlfn._xlws.FILTER(MasterSheet!O:O,
      (MasterSheet!B:B=A1309) *
      (MasterSheet!D:D=B1309) *
      (MasterSheet!G:G=C1309) *
      (MasterSheet!J:J&gt;0)
   )
)</f>
        <v>Sai Life</v>
      </c>
      <c r="N1309" s="6"/>
    </row>
    <row r="1310" spans="1:14" x14ac:dyDescent="0.25">
      <c r="A1310" s="6" t="str">
        <v>EED117194</v>
      </c>
      <c r="B1310" s="7">
        <v>45856</v>
      </c>
      <c r="C1310" s="6">
        <v>423111</v>
      </c>
      <c r="D1310" s="6">
        <f>_xlfn.XLOOKUP(C1310,MasterSheet!G:G,MasterSheet!E:E)</f>
        <v>53.4</v>
      </c>
      <c r="E1310" s="55">
        <f>SUMIFS(MasterSheet!I:I, MasterSheet!B:B, A1310, MasterSheet!D:D, B1310, MasterSheet!G:G, C1310)</f>
        <v>1</v>
      </c>
      <c r="F1310" s="55">
        <f t="shared" si="60"/>
        <v>53.4</v>
      </c>
      <c r="G1310" s="62">
        <f>SUMIFS(MasterSheet!J:J, MasterSheet!B:B, A1310, MasterSheet!D:D, B1310, MasterSheet!G:G, C1310)</f>
        <v>1</v>
      </c>
      <c r="H1310" s="62">
        <f t="shared" si="61"/>
        <v>53.4</v>
      </c>
      <c r="I1310" s="64">
        <f>SUMIFS(MasterSheet!K:K, MasterSheet!B:B, A1310, MasterSheet!D:D, B1310, MasterSheet!G:G, C1310)</f>
        <v>0</v>
      </c>
      <c r="J1310" s="64">
        <f t="shared" si="62"/>
        <v>0</v>
      </c>
      <c r="K1310" s="6" t="str">
        <f>VLOOKUP(C1310,MasterSheet!G:T,14,)</f>
        <v>BioLegend</v>
      </c>
      <c r="L1310" s="6" t="str">
        <f>VLOOKUP(K1310,Sheet1!A:C,3,)</f>
        <v>DOLLAR</v>
      </c>
      <c r="M1310" s="6" t="str" cm="1">
        <f t="array" ref="M1310">_xlfn.TEXTJOIN(", ", TRUE,
   _xlfn._xlws.FILTER(MasterSheet!O:O,
      (MasterSheet!B:B=A1310) *
      (MasterSheet!D:D=B1310) *
      (MasterSheet!G:G=C1310) *
      (MasterSheet!J:J&gt;0)
   )
)</f>
        <v>Actrec</v>
      </c>
      <c r="N1310" s="6"/>
    </row>
    <row r="1311" spans="1:14" x14ac:dyDescent="0.25">
      <c r="A1311" s="6" t="str">
        <v>EED117194</v>
      </c>
      <c r="B1311" s="7">
        <v>45856</v>
      </c>
      <c r="C1311" s="6">
        <v>424401</v>
      </c>
      <c r="D1311" s="6">
        <f>_xlfn.XLOOKUP(C1311,MasterSheet!G:G,MasterSheet!E:E)</f>
        <v>107.25</v>
      </c>
      <c r="E1311" s="55">
        <f>SUMIFS(MasterSheet!I:I, MasterSheet!B:B, A1311, MasterSheet!D:D, B1311, MasterSheet!G:G, C1311)</f>
        <v>1</v>
      </c>
      <c r="F1311" s="55">
        <f t="shared" si="60"/>
        <v>107.25</v>
      </c>
      <c r="G1311" s="62">
        <f>SUMIFS(MasterSheet!J:J, MasterSheet!B:B, A1311, MasterSheet!D:D, B1311, MasterSheet!G:G, C1311)</f>
        <v>1</v>
      </c>
      <c r="H1311" s="62">
        <f t="shared" si="61"/>
        <v>107.25</v>
      </c>
      <c r="I1311" s="64">
        <f>SUMIFS(MasterSheet!K:K, MasterSheet!B:B, A1311, MasterSheet!D:D, B1311, MasterSheet!G:G, C1311)</f>
        <v>0</v>
      </c>
      <c r="J1311" s="64">
        <f t="shared" si="62"/>
        <v>0</v>
      </c>
      <c r="K1311" s="6" t="str">
        <f>VLOOKUP(C1311,MasterSheet!G:T,14,)</f>
        <v>BioLegend</v>
      </c>
      <c r="L1311" s="6" t="str">
        <f>VLOOKUP(K1311,Sheet1!A:C,3,)</f>
        <v>DOLLAR</v>
      </c>
      <c r="M1311" s="6" t="str" cm="1">
        <f t="array" ref="M1311">_xlfn.TEXTJOIN(", ", TRUE,
   _xlfn._xlws.FILTER(MasterSheet!O:O,
      (MasterSheet!B:B=A1311) *
      (MasterSheet!D:D=B1311) *
      (MasterSheet!G:G=C1311) *
      (MasterSheet!J:J&gt;0)
   )
)</f>
        <v>NIAB</v>
      </c>
      <c r="N1311" s="6"/>
    </row>
    <row r="1312" spans="1:14" x14ac:dyDescent="0.25">
      <c r="A1312" s="6" t="str">
        <v>EED117194</v>
      </c>
      <c r="B1312" s="7">
        <v>45856</v>
      </c>
      <c r="C1312" s="6">
        <v>424801</v>
      </c>
      <c r="D1312" s="6">
        <f>_xlfn.XLOOKUP(C1312,MasterSheet!G:G,MasterSheet!E:E)</f>
        <v>53.9</v>
      </c>
      <c r="E1312" s="55">
        <f>SUMIFS(MasterSheet!I:I, MasterSheet!B:B, A1312, MasterSheet!D:D, B1312, MasterSheet!G:G, C1312)</f>
        <v>1</v>
      </c>
      <c r="F1312" s="55">
        <f t="shared" si="60"/>
        <v>53.9</v>
      </c>
      <c r="G1312" s="62">
        <f>SUMIFS(MasterSheet!J:J, MasterSheet!B:B, A1312, MasterSheet!D:D, B1312, MasterSheet!G:G, C1312)</f>
        <v>1</v>
      </c>
      <c r="H1312" s="62">
        <f t="shared" si="61"/>
        <v>53.9</v>
      </c>
      <c r="I1312" s="64">
        <f>SUMIFS(MasterSheet!K:K, MasterSheet!B:B, A1312, MasterSheet!D:D, B1312, MasterSheet!G:G, C1312)</f>
        <v>0</v>
      </c>
      <c r="J1312" s="64">
        <f t="shared" si="62"/>
        <v>0</v>
      </c>
      <c r="K1312" s="6" t="str">
        <f>VLOOKUP(C1312,MasterSheet!G:T,14,)</f>
        <v>BioLegend</v>
      </c>
      <c r="L1312" s="6" t="str">
        <f>VLOOKUP(K1312,Sheet1!A:C,3,)</f>
        <v>DOLLAR</v>
      </c>
      <c r="M1312" s="6" t="str" cm="1">
        <f t="array" ref="M1312">_xlfn.TEXTJOIN(", ", TRUE,
   _xlfn._xlws.FILTER(MasterSheet!O:O,
      (MasterSheet!B:B=A1312) *
      (MasterSheet!D:D=B1312) *
      (MasterSheet!G:G=C1312) *
      (MasterSheet!J:J&gt;0)
   )
)</f>
        <v>Amrita</v>
      </c>
      <c r="N1312" s="6"/>
    </row>
    <row r="1313" spans="1:14" x14ac:dyDescent="0.25">
      <c r="A1313" s="6" t="str">
        <v>EED117194</v>
      </c>
      <c r="B1313" s="7">
        <v>45856</v>
      </c>
      <c r="C1313" s="6">
        <v>480009</v>
      </c>
      <c r="D1313" s="6">
        <f>_xlfn.XLOOKUP(C1313,MasterSheet!G:G,MasterSheet!E:E)</f>
        <v>148.5</v>
      </c>
      <c r="E1313" s="55">
        <f>SUMIFS(MasterSheet!I:I, MasterSheet!B:B, A1313, MasterSheet!D:D, B1313, MasterSheet!G:G, C1313)</f>
        <v>1</v>
      </c>
      <c r="F1313" s="55">
        <f t="shared" si="60"/>
        <v>148.5</v>
      </c>
      <c r="G1313" s="62">
        <f>SUMIFS(MasterSheet!J:J, MasterSheet!B:B, A1313, MasterSheet!D:D, B1313, MasterSheet!G:G, C1313)</f>
        <v>1</v>
      </c>
      <c r="H1313" s="62">
        <f t="shared" si="61"/>
        <v>148.5</v>
      </c>
      <c r="I1313" s="64">
        <f>SUMIFS(MasterSheet!K:K, MasterSheet!B:B, A1313, MasterSheet!D:D, B1313, MasterSheet!G:G, C1313)</f>
        <v>0</v>
      </c>
      <c r="J1313" s="64">
        <f t="shared" si="62"/>
        <v>0</v>
      </c>
      <c r="K1313" s="6" t="str">
        <f>VLOOKUP(C1313,MasterSheet!G:T,14,)</f>
        <v>BioLegend</v>
      </c>
      <c r="L1313" s="6" t="str">
        <f>VLOOKUP(K1313,Sheet1!A:C,3,)</f>
        <v>DOLLAR</v>
      </c>
      <c r="M1313" s="6" t="str" cm="1">
        <f t="array" ref="M1313">_xlfn.TEXTJOIN(", ", TRUE,
   _xlfn._xlws.FILTER(MasterSheet!O:O,
      (MasterSheet!B:B=A1313) *
      (MasterSheet!D:D=B1313) *
      (MasterSheet!G:G=C1313) *
      (MasterSheet!J:J&gt;0)
   )
)</f>
        <v>BioNova</v>
      </c>
      <c r="N1313" s="6"/>
    </row>
    <row r="1314" spans="1:14" x14ac:dyDescent="0.25">
      <c r="A1314" s="6" t="str">
        <v>EED117194</v>
      </c>
      <c r="B1314" s="7">
        <v>45856</v>
      </c>
      <c r="C1314" s="6">
        <v>502938</v>
      </c>
      <c r="D1314" s="6">
        <f>_xlfn.XLOOKUP(C1314,MasterSheet!G:G,MasterSheet!E:E)</f>
        <v>338.25</v>
      </c>
      <c r="E1314" s="55">
        <f>SUMIFS(MasterSheet!I:I, MasterSheet!B:B, A1314, MasterSheet!D:D, B1314, MasterSheet!G:G, C1314)</f>
        <v>1</v>
      </c>
      <c r="F1314" s="55">
        <f t="shared" si="60"/>
        <v>338.25</v>
      </c>
      <c r="G1314" s="62">
        <f>SUMIFS(MasterSheet!J:J, MasterSheet!B:B, A1314, MasterSheet!D:D, B1314, MasterSheet!G:G, C1314)</f>
        <v>1</v>
      </c>
      <c r="H1314" s="62">
        <f t="shared" si="61"/>
        <v>338.25</v>
      </c>
      <c r="I1314" s="64">
        <f>SUMIFS(MasterSheet!K:K, MasterSheet!B:B, A1314, MasterSheet!D:D, B1314, MasterSheet!G:G, C1314)</f>
        <v>0</v>
      </c>
      <c r="J1314" s="64">
        <f t="shared" si="62"/>
        <v>0</v>
      </c>
      <c r="K1314" s="6" t="str">
        <f>VLOOKUP(C1314,MasterSheet!G:T,14,)</f>
        <v>BioLegend</v>
      </c>
      <c r="L1314" s="6" t="str">
        <f>VLOOKUP(K1314,Sheet1!A:C,3,)</f>
        <v>DOLLAR</v>
      </c>
      <c r="M1314" s="6" t="str" cm="1">
        <f t="array" ref="M1314">_xlfn.TEXTJOIN(", ", TRUE,
   _xlfn._xlws.FILTER(MasterSheet!O:O,
      (MasterSheet!B:B=A1314) *
      (MasterSheet!D:D=B1314) *
      (MasterSheet!G:G=C1314) *
      (MasterSheet!J:J&gt;0)
   )
)</f>
        <v>Actrec</v>
      </c>
      <c r="N1314" s="6"/>
    </row>
    <row r="1315" spans="1:14" x14ac:dyDescent="0.25">
      <c r="A1315" s="6" t="str">
        <v>EED117194</v>
      </c>
      <c r="B1315" s="7">
        <v>45856</v>
      </c>
      <c r="C1315" s="6">
        <v>504109</v>
      </c>
      <c r="D1315" s="6">
        <f>_xlfn.XLOOKUP(C1315,MasterSheet!G:G,MasterSheet!E:E)</f>
        <v>187.6</v>
      </c>
      <c r="E1315" s="55">
        <f>SUMIFS(MasterSheet!I:I, MasterSheet!B:B, A1315, MasterSheet!D:D, B1315, MasterSheet!G:G, C1315)</f>
        <v>1</v>
      </c>
      <c r="F1315" s="55">
        <f t="shared" si="60"/>
        <v>187.6</v>
      </c>
      <c r="G1315" s="62">
        <f>SUMIFS(MasterSheet!J:J, MasterSheet!B:B, A1315, MasterSheet!D:D, B1315, MasterSheet!G:G, C1315)</f>
        <v>1</v>
      </c>
      <c r="H1315" s="62">
        <f t="shared" si="61"/>
        <v>187.6</v>
      </c>
      <c r="I1315" s="64">
        <f>SUMIFS(MasterSheet!K:K, MasterSheet!B:B, A1315, MasterSheet!D:D, B1315, MasterSheet!G:G, C1315)</f>
        <v>0</v>
      </c>
      <c r="J1315" s="64">
        <f t="shared" si="62"/>
        <v>0</v>
      </c>
      <c r="K1315" s="6" t="str">
        <f>VLOOKUP(C1315,MasterSheet!G:T,14,)</f>
        <v>BioLegend</v>
      </c>
      <c r="L1315" s="6" t="str">
        <f>VLOOKUP(K1315,Sheet1!A:C,3,)</f>
        <v>DOLLAR</v>
      </c>
      <c r="M1315" s="6" t="str" cm="1">
        <f t="array" ref="M1315">_xlfn.TEXTJOIN(", ", TRUE,
   _xlfn._xlws.FILTER(MasterSheet!O:O,
      (MasterSheet!B:B=A1315) *
      (MasterSheet!D:D=B1315) *
      (MasterSheet!G:G=C1315) *
      (MasterSheet!J:J&gt;0)
   )
)</f>
        <v>NIAB</v>
      </c>
      <c r="N1315" s="6"/>
    </row>
    <row r="1316" spans="1:14" x14ac:dyDescent="0.25">
      <c r="A1316" s="6" t="str">
        <v>EED117194</v>
      </c>
      <c r="B1316" s="7">
        <v>45856</v>
      </c>
      <c r="C1316" s="6">
        <v>505031</v>
      </c>
      <c r="D1316" s="6">
        <f>_xlfn.XLOOKUP(C1316,MasterSheet!G:G,MasterSheet!E:E)</f>
        <v>204.75</v>
      </c>
      <c r="E1316" s="55">
        <f>SUMIFS(MasterSheet!I:I, MasterSheet!B:B, A1316, MasterSheet!D:D, B1316, MasterSheet!G:G, C1316)</f>
        <v>1</v>
      </c>
      <c r="F1316" s="55">
        <f t="shared" si="60"/>
        <v>204.75</v>
      </c>
      <c r="G1316" s="62">
        <f>SUMIFS(MasterSheet!J:J, MasterSheet!B:B, A1316, MasterSheet!D:D, B1316, MasterSheet!G:G, C1316)</f>
        <v>1</v>
      </c>
      <c r="H1316" s="62">
        <f t="shared" si="61"/>
        <v>204.75</v>
      </c>
      <c r="I1316" s="64">
        <f>SUMIFS(MasterSheet!K:K, MasterSheet!B:B, A1316, MasterSheet!D:D, B1316, MasterSheet!G:G, C1316)</f>
        <v>0</v>
      </c>
      <c r="J1316" s="64">
        <f t="shared" si="62"/>
        <v>0</v>
      </c>
      <c r="K1316" s="6" t="str">
        <f>VLOOKUP(C1316,MasterSheet!G:T,14,)</f>
        <v>BioLegend</v>
      </c>
      <c r="L1316" s="6" t="str">
        <f>VLOOKUP(K1316,Sheet1!A:C,3,)</f>
        <v>DOLLAR</v>
      </c>
      <c r="M1316" s="6" t="str" cm="1">
        <f t="array" ref="M1316">_xlfn.TEXTJOIN(", ", TRUE,
   _xlfn._xlws.FILTER(MasterSheet!O:O,
      (MasterSheet!B:B=A1316) *
      (MasterSheet!D:D=B1316) *
      (MasterSheet!G:G=C1316) *
      (MasterSheet!J:J&gt;0)
   )
)</f>
        <v>NIAB</v>
      </c>
      <c r="N1316" s="6"/>
    </row>
    <row r="1317" spans="1:14" x14ac:dyDescent="0.25">
      <c r="A1317" s="6" t="str">
        <v>EED117194</v>
      </c>
      <c r="B1317" s="7">
        <v>45856</v>
      </c>
      <c r="C1317" s="6">
        <v>505842</v>
      </c>
      <c r="D1317" s="6">
        <f>_xlfn.XLOOKUP(C1317,MasterSheet!G:G,MasterSheet!E:E)</f>
        <v>194.25</v>
      </c>
      <c r="E1317" s="55">
        <f>SUMIFS(MasterSheet!I:I, MasterSheet!B:B, A1317, MasterSheet!D:D, B1317, MasterSheet!G:G, C1317)</f>
        <v>1</v>
      </c>
      <c r="F1317" s="55">
        <f t="shared" si="60"/>
        <v>194.25</v>
      </c>
      <c r="G1317" s="62">
        <f>SUMIFS(MasterSheet!J:J, MasterSheet!B:B, A1317, MasterSheet!D:D, B1317, MasterSheet!G:G, C1317)</f>
        <v>1</v>
      </c>
      <c r="H1317" s="62">
        <f t="shared" si="61"/>
        <v>194.25</v>
      </c>
      <c r="I1317" s="64">
        <f>SUMIFS(MasterSheet!K:K, MasterSheet!B:B, A1317, MasterSheet!D:D, B1317, MasterSheet!G:G, C1317)</f>
        <v>0</v>
      </c>
      <c r="J1317" s="64">
        <f t="shared" si="62"/>
        <v>0</v>
      </c>
      <c r="K1317" s="6" t="str">
        <f>VLOOKUP(C1317,MasterSheet!G:T,14,)</f>
        <v>BioLegend</v>
      </c>
      <c r="L1317" s="6" t="str">
        <f>VLOOKUP(K1317,Sheet1!A:C,3,)</f>
        <v>DOLLAR</v>
      </c>
      <c r="M1317" s="6" t="str" cm="1">
        <f t="array" ref="M1317">_xlfn.TEXTJOIN(", ", TRUE,
   _xlfn._xlws.FILTER(MasterSheet!O:O,
      (MasterSheet!B:B=A1317) *
      (MasterSheet!D:D=B1317) *
      (MasterSheet!G:G=C1317) *
      (MasterSheet!J:J&gt;0)
   )
)</f>
        <v>NIAB</v>
      </c>
      <c r="N1317" s="6"/>
    </row>
    <row r="1318" spans="1:14" x14ac:dyDescent="0.25">
      <c r="A1318" s="6" t="str">
        <v>EED117194</v>
      </c>
      <c r="B1318" s="7">
        <v>45856</v>
      </c>
      <c r="C1318" s="6">
        <v>506333</v>
      </c>
      <c r="D1318" s="6">
        <f>_xlfn.XLOOKUP(C1318,MasterSheet!G:G,MasterSheet!E:E)</f>
        <v>204.75</v>
      </c>
      <c r="E1318" s="55">
        <f>SUMIFS(MasterSheet!I:I, MasterSheet!B:B, A1318, MasterSheet!D:D, B1318, MasterSheet!G:G, C1318)</f>
        <v>2</v>
      </c>
      <c r="F1318" s="55">
        <f t="shared" si="60"/>
        <v>409.5</v>
      </c>
      <c r="G1318" s="62">
        <f>SUMIFS(MasterSheet!J:J, MasterSheet!B:B, A1318, MasterSheet!D:D, B1318, MasterSheet!G:G, C1318)</f>
        <v>2</v>
      </c>
      <c r="H1318" s="62">
        <f t="shared" si="61"/>
        <v>409.5</v>
      </c>
      <c r="I1318" s="64">
        <f>SUMIFS(MasterSheet!K:K, MasterSheet!B:B, A1318, MasterSheet!D:D, B1318, MasterSheet!G:G, C1318)</f>
        <v>0</v>
      </c>
      <c r="J1318" s="64">
        <f t="shared" si="62"/>
        <v>0</v>
      </c>
      <c r="K1318" s="6" t="str">
        <f>VLOOKUP(C1318,MasterSheet!G:T,14,)</f>
        <v>BioLegend</v>
      </c>
      <c r="L1318" s="6" t="str">
        <f>VLOOKUP(K1318,Sheet1!A:C,3,)</f>
        <v>DOLLAR</v>
      </c>
      <c r="M1318" s="6" t="str" cm="1">
        <f t="array" ref="M1318">_xlfn.TEXTJOIN(", ", TRUE,
   _xlfn._xlws.FILTER(MasterSheet!O:O,
      (MasterSheet!B:B=A1318) *
      (MasterSheet!D:D=B1318) *
      (MasterSheet!G:G=C1318) *
      (MasterSheet!J:J&gt;0)
   )
)</f>
        <v>Actrec</v>
      </c>
      <c r="N1318" s="6"/>
    </row>
    <row r="1319" spans="1:14" x14ac:dyDescent="0.25">
      <c r="A1319" s="6" t="str">
        <v>EED117194</v>
      </c>
      <c r="B1319" s="7">
        <v>45856</v>
      </c>
      <c r="C1319" s="6">
        <v>515408</v>
      </c>
      <c r="D1319" s="6">
        <f>_xlfn.XLOOKUP(C1319,MasterSheet!G:G,MasterSheet!E:E)</f>
        <v>267.39999999999998</v>
      </c>
      <c r="E1319" s="55">
        <f>SUMIFS(MasterSheet!I:I, MasterSheet!B:B, A1319, MasterSheet!D:D, B1319, MasterSheet!G:G, C1319)</f>
        <v>1</v>
      </c>
      <c r="F1319" s="55">
        <f t="shared" si="60"/>
        <v>267.39999999999998</v>
      </c>
      <c r="G1319" s="62">
        <f>SUMIFS(MasterSheet!J:J, MasterSheet!B:B, A1319, MasterSheet!D:D, B1319, MasterSheet!G:G, C1319)</f>
        <v>1</v>
      </c>
      <c r="H1319" s="62">
        <f t="shared" si="61"/>
        <v>267.39999999999998</v>
      </c>
      <c r="I1319" s="64">
        <f>SUMIFS(MasterSheet!K:K, MasterSheet!B:B, A1319, MasterSheet!D:D, B1319, MasterSheet!G:G, C1319)</f>
        <v>0</v>
      </c>
      <c r="J1319" s="64">
        <f t="shared" si="62"/>
        <v>0</v>
      </c>
      <c r="K1319" s="6" t="str">
        <f>VLOOKUP(C1319,MasterSheet!G:T,14,)</f>
        <v>BioLegend</v>
      </c>
      <c r="L1319" s="6" t="str">
        <f>VLOOKUP(K1319,Sheet1!A:C,3,)</f>
        <v>DOLLAR</v>
      </c>
      <c r="M1319" s="6" t="str" cm="1">
        <f t="array" ref="M1319">_xlfn.TEXTJOIN(", ", TRUE,
   _xlfn._xlws.FILTER(MasterSheet!O:O,
      (MasterSheet!B:B=A1319) *
      (MasterSheet!D:D=B1319) *
      (MasterSheet!G:G=C1319) *
      (MasterSheet!J:J&gt;0)
   )
)</f>
        <v>Actrec</v>
      </c>
      <c r="N1319" s="6"/>
    </row>
    <row r="1320" spans="1:14" x14ac:dyDescent="0.25">
      <c r="A1320" s="6" t="str">
        <v>EED117194</v>
      </c>
      <c r="B1320" s="7">
        <v>45856</v>
      </c>
      <c r="C1320" s="6">
        <v>570206</v>
      </c>
      <c r="D1320" s="6">
        <f>_xlfn.XLOOKUP(C1320,MasterSheet!G:G,MasterSheet!E:E)</f>
        <v>160.30000000000001</v>
      </c>
      <c r="E1320" s="55">
        <f>SUMIFS(MasterSheet!I:I, MasterSheet!B:B, A1320, MasterSheet!D:D, B1320, MasterSheet!G:G, C1320)</f>
        <v>1</v>
      </c>
      <c r="F1320" s="55">
        <f t="shared" si="60"/>
        <v>160.30000000000001</v>
      </c>
      <c r="G1320" s="62">
        <f>SUMIFS(MasterSheet!J:J, MasterSheet!B:B, A1320, MasterSheet!D:D, B1320, MasterSheet!G:G, C1320)</f>
        <v>1</v>
      </c>
      <c r="H1320" s="62">
        <f t="shared" si="61"/>
        <v>160.30000000000001</v>
      </c>
      <c r="I1320" s="64">
        <f>SUMIFS(MasterSheet!K:K, MasterSheet!B:B, A1320, MasterSheet!D:D, B1320, MasterSheet!G:G, C1320)</f>
        <v>0</v>
      </c>
      <c r="J1320" s="64">
        <f t="shared" si="62"/>
        <v>0</v>
      </c>
      <c r="K1320" s="6" t="str">
        <f>VLOOKUP(C1320,MasterSheet!G:T,14,)</f>
        <v>BioLegend</v>
      </c>
      <c r="L1320" s="6" t="str">
        <f>VLOOKUP(K1320,Sheet1!A:C,3,)</f>
        <v>DOLLAR</v>
      </c>
      <c r="M1320" s="6" t="str" cm="1">
        <f t="array" ref="M1320">_xlfn.TEXTJOIN(", ", TRUE,
   _xlfn._xlws.FILTER(MasterSheet!O:O,
      (MasterSheet!B:B=A1320) *
      (MasterSheet!D:D=B1320) *
      (MasterSheet!G:G=C1320) *
      (MasterSheet!J:J&gt;0)
   )
)</f>
        <v>BioNova</v>
      </c>
      <c r="N1320" s="6"/>
    </row>
    <row r="1321" spans="1:14" x14ac:dyDescent="0.25">
      <c r="A1321" s="6" t="str">
        <v>EED117194</v>
      </c>
      <c r="B1321" s="7">
        <v>45856</v>
      </c>
      <c r="C1321" s="6">
        <v>576402</v>
      </c>
      <c r="D1321" s="6">
        <f>_xlfn.XLOOKUP(C1321,MasterSheet!G:G,MasterSheet!E:E)</f>
        <v>60.6</v>
      </c>
      <c r="E1321" s="55">
        <f>SUMIFS(MasterSheet!I:I, MasterSheet!B:B, A1321, MasterSheet!D:D, B1321, MasterSheet!G:G, C1321)</f>
        <v>1</v>
      </c>
      <c r="F1321" s="55">
        <f t="shared" si="60"/>
        <v>60.6</v>
      </c>
      <c r="G1321" s="62">
        <f>SUMIFS(MasterSheet!J:J, MasterSheet!B:B, A1321, MasterSheet!D:D, B1321, MasterSheet!G:G, C1321)</f>
        <v>1</v>
      </c>
      <c r="H1321" s="62">
        <f t="shared" si="61"/>
        <v>60.6</v>
      </c>
      <c r="I1321" s="64">
        <f>SUMIFS(MasterSheet!K:K, MasterSheet!B:B, A1321, MasterSheet!D:D, B1321, MasterSheet!G:G, C1321)</f>
        <v>0</v>
      </c>
      <c r="J1321" s="64">
        <f t="shared" si="62"/>
        <v>0</v>
      </c>
      <c r="K1321" s="6" t="str">
        <f>VLOOKUP(C1321,MasterSheet!G:T,14,)</f>
        <v>BioLegend</v>
      </c>
      <c r="L1321" s="6" t="str">
        <f>VLOOKUP(K1321,Sheet1!A:C,3,)</f>
        <v>DOLLAR</v>
      </c>
      <c r="M1321" s="6" t="str" cm="1">
        <f t="array" ref="M1321">_xlfn.TEXTJOIN(", ", TRUE,
   _xlfn._xlws.FILTER(MasterSheet!O:O,
      (MasterSheet!B:B=A1321) *
      (MasterSheet!D:D=B1321) *
      (MasterSheet!G:G=C1321) *
      (MasterSheet!J:J&gt;0)
   )
)</f>
        <v>RG Sons</v>
      </c>
      <c r="N1321" s="6"/>
    </row>
    <row r="1322" spans="1:14" x14ac:dyDescent="0.25">
      <c r="A1322" s="6" t="str">
        <v>EED117194</v>
      </c>
      <c r="B1322" s="7">
        <v>45856</v>
      </c>
      <c r="C1322" s="6">
        <v>592704</v>
      </c>
      <c r="D1322" s="6">
        <f>_xlfn.XLOOKUP(C1322,MasterSheet!G:G,MasterSheet!E:E)</f>
        <v>177.1</v>
      </c>
      <c r="E1322" s="55">
        <f>SUMIFS(MasterSheet!I:I, MasterSheet!B:B, A1322, MasterSheet!D:D, B1322, MasterSheet!G:G, C1322)</f>
        <v>1</v>
      </c>
      <c r="F1322" s="55">
        <f t="shared" si="60"/>
        <v>177.1</v>
      </c>
      <c r="G1322" s="62">
        <f>SUMIFS(MasterSheet!J:J, MasterSheet!B:B, A1322, MasterSheet!D:D, B1322, MasterSheet!G:G, C1322)</f>
        <v>1</v>
      </c>
      <c r="H1322" s="62">
        <f t="shared" si="61"/>
        <v>177.1</v>
      </c>
      <c r="I1322" s="64">
        <f>SUMIFS(MasterSheet!K:K, MasterSheet!B:B, A1322, MasterSheet!D:D, B1322, MasterSheet!G:G, C1322)</f>
        <v>0</v>
      </c>
      <c r="J1322" s="64">
        <f t="shared" si="62"/>
        <v>0</v>
      </c>
      <c r="K1322" s="6" t="str">
        <f>VLOOKUP(C1322,MasterSheet!G:T,14,)</f>
        <v>BioLegend</v>
      </c>
      <c r="L1322" s="6" t="str">
        <f>VLOOKUP(K1322,Sheet1!A:C,3,)</f>
        <v>DOLLAR</v>
      </c>
      <c r="M1322" s="6" t="str" cm="1">
        <f t="array" ref="M1322">_xlfn.TEXTJOIN(", ", TRUE,
   _xlfn._xlws.FILTER(MasterSheet!O:O,
      (MasterSheet!B:B=A1322) *
      (MasterSheet!D:D=B1322) *
      (MasterSheet!G:G=C1322) *
      (MasterSheet!J:J&gt;0)
   )
)</f>
        <v>BioNova</v>
      </c>
      <c r="N1322" s="6"/>
    </row>
    <row r="1323" spans="1:14" x14ac:dyDescent="0.25">
      <c r="A1323" s="6" t="str">
        <v>EED117194</v>
      </c>
      <c r="B1323" s="7">
        <v>45856</v>
      </c>
      <c r="C1323" s="6">
        <v>600653</v>
      </c>
      <c r="D1323" s="6">
        <f>_xlfn.XLOOKUP(C1323,MasterSheet!G:G,MasterSheet!E:E)</f>
        <v>126</v>
      </c>
      <c r="E1323" s="55">
        <f>SUMIFS(MasterSheet!I:I, MasterSheet!B:B, A1323, MasterSheet!D:D, B1323, MasterSheet!G:G, C1323)</f>
        <v>1</v>
      </c>
      <c r="F1323" s="55">
        <f t="shared" si="60"/>
        <v>126</v>
      </c>
      <c r="G1323" s="62">
        <f>SUMIFS(MasterSheet!J:J, MasterSheet!B:B, A1323, MasterSheet!D:D, B1323, MasterSheet!G:G, C1323)</f>
        <v>1</v>
      </c>
      <c r="H1323" s="62">
        <f t="shared" si="61"/>
        <v>126</v>
      </c>
      <c r="I1323" s="64">
        <f>SUMIFS(MasterSheet!K:K, MasterSheet!B:B, A1323, MasterSheet!D:D, B1323, MasterSheet!G:G, C1323)</f>
        <v>0</v>
      </c>
      <c r="J1323" s="64">
        <f t="shared" si="62"/>
        <v>0</v>
      </c>
      <c r="K1323" s="6" t="str">
        <f>VLOOKUP(C1323,MasterSheet!G:T,14,)</f>
        <v>BioLegend</v>
      </c>
      <c r="L1323" s="6" t="str">
        <f>VLOOKUP(K1323,Sheet1!A:C,3,)</f>
        <v>DOLLAR</v>
      </c>
      <c r="M1323" s="6" t="str" cm="1">
        <f t="array" ref="M1323">_xlfn.TEXTJOIN(", ", TRUE,
   _xlfn._xlws.FILTER(MasterSheet!O:O,
      (MasterSheet!B:B=A1323) *
      (MasterSheet!D:D=B1323) *
      (MasterSheet!G:G=C1323) *
      (MasterSheet!J:J&gt;0)
   )
)</f>
        <v>BioNova</v>
      </c>
      <c r="N1323" s="6"/>
    </row>
    <row r="1324" spans="1:14" x14ac:dyDescent="0.25">
      <c r="A1324" s="6" t="str">
        <v>EED117194</v>
      </c>
      <c r="B1324" s="7">
        <v>45856</v>
      </c>
      <c r="C1324" s="6">
        <v>621616</v>
      </c>
      <c r="D1324" s="6">
        <f>_xlfn.XLOOKUP(C1324,MasterSheet!G:G,MasterSheet!E:E)</f>
        <v>259</v>
      </c>
      <c r="E1324" s="55">
        <f>SUMIFS(MasterSheet!I:I, MasterSheet!B:B, A1324, MasterSheet!D:D, B1324, MasterSheet!G:G, C1324)</f>
        <v>1</v>
      </c>
      <c r="F1324" s="55">
        <f t="shared" si="60"/>
        <v>259</v>
      </c>
      <c r="G1324" s="62">
        <f>SUMIFS(MasterSheet!J:J, MasterSheet!B:B, A1324, MasterSheet!D:D, B1324, MasterSheet!G:G, C1324)</f>
        <v>1</v>
      </c>
      <c r="H1324" s="62">
        <f t="shared" si="61"/>
        <v>259</v>
      </c>
      <c r="I1324" s="64">
        <f>SUMIFS(MasterSheet!K:K, MasterSheet!B:B, A1324, MasterSheet!D:D, B1324, MasterSheet!G:G, C1324)</f>
        <v>0</v>
      </c>
      <c r="J1324" s="64">
        <f t="shared" si="62"/>
        <v>0</v>
      </c>
      <c r="K1324" s="6" t="str">
        <f>VLOOKUP(C1324,MasterSheet!G:T,14,)</f>
        <v>BioLegend</v>
      </c>
      <c r="L1324" s="6" t="str">
        <f>VLOOKUP(K1324,Sheet1!A:C,3,)</f>
        <v>DOLLAR</v>
      </c>
      <c r="M1324" s="6" t="str" cm="1">
        <f t="array" ref="M1324">_xlfn.TEXTJOIN(", ", TRUE,
   _xlfn._xlws.FILTER(MasterSheet!O:O,
      (MasterSheet!B:B=A1324) *
      (MasterSheet!D:D=B1324) *
      (MasterSheet!G:G=C1324) *
      (MasterSheet!J:J&gt;0)
   )
)</f>
        <v>Aurigine Onco</v>
      </c>
      <c r="N1324" s="6"/>
    </row>
    <row r="1325" spans="1:14" x14ac:dyDescent="0.25">
      <c r="A1325" s="6" t="str">
        <v>EED117194</v>
      </c>
      <c r="B1325" s="7">
        <v>45856</v>
      </c>
      <c r="C1325" s="6">
        <v>626810</v>
      </c>
      <c r="D1325" s="6">
        <f>_xlfn.XLOOKUP(C1325,MasterSheet!G:G,MasterSheet!E:E)</f>
        <v>267.39999999999998</v>
      </c>
      <c r="E1325" s="55">
        <f>SUMIFS(MasterSheet!I:I, MasterSheet!B:B, A1325, MasterSheet!D:D, B1325, MasterSheet!G:G, C1325)</f>
        <v>1</v>
      </c>
      <c r="F1325" s="55">
        <f t="shared" si="60"/>
        <v>267.39999999999998</v>
      </c>
      <c r="G1325" s="62">
        <f>SUMIFS(MasterSheet!J:J, MasterSheet!B:B, A1325, MasterSheet!D:D, B1325, MasterSheet!G:G, C1325)</f>
        <v>1</v>
      </c>
      <c r="H1325" s="62">
        <f t="shared" si="61"/>
        <v>267.39999999999998</v>
      </c>
      <c r="I1325" s="64">
        <f>SUMIFS(MasterSheet!K:K, MasterSheet!B:B, A1325, MasterSheet!D:D, B1325, MasterSheet!G:G, C1325)</f>
        <v>0</v>
      </c>
      <c r="J1325" s="64">
        <f t="shared" si="62"/>
        <v>0</v>
      </c>
      <c r="K1325" s="6" t="str">
        <f>VLOOKUP(C1325,MasterSheet!G:T,14,)</f>
        <v>BioLegend</v>
      </c>
      <c r="L1325" s="6" t="str">
        <f>VLOOKUP(K1325,Sheet1!A:C,3,)</f>
        <v>DOLLAR</v>
      </c>
      <c r="M1325" s="6" t="str" cm="1">
        <f t="array" ref="M1325">_xlfn.TEXTJOIN(", ", TRUE,
   _xlfn._xlws.FILTER(MasterSheet!O:O,
      (MasterSheet!B:B=A1325) *
      (MasterSheet!D:D=B1325) *
      (MasterSheet!G:G=C1325) *
      (MasterSheet!J:J&gt;0)
   )
)</f>
        <v>Aurigine Onco</v>
      </c>
      <c r="N1325" s="6"/>
    </row>
    <row r="1326" spans="1:14" x14ac:dyDescent="0.25">
      <c r="A1326" s="6" t="str">
        <v>EED117194</v>
      </c>
      <c r="B1326" s="7">
        <v>45856</v>
      </c>
      <c r="C1326" s="6">
        <v>626812</v>
      </c>
      <c r="D1326" s="6">
        <f>_xlfn.XLOOKUP(C1326,MasterSheet!G:G,MasterSheet!E:E)</f>
        <v>222</v>
      </c>
      <c r="E1326" s="55">
        <f>SUMIFS(MasterSheet!I:I, MasterSheet!B:B, A1326, MasterSheet!D:D, B1326, MasterSheet!G:G, C1326)</f>
        <v>10</v>
      </c>
      <c r="F1326" s="55">
        <f t="shared" si="60"/>
        <v>2220</v>
      </c>
      <c r="G1326" s="62">
        <f>SUMIFS(MasterSheet!J:J, MasterSheet!B:B, A1326, MasterSheet!D:D, B1326, MasterSheet!G:G, C1326)</f>
        <v>10</v>
      </c>
      <c r="H1326" s="62">
        <f t="shared" si="61"/>
        <v>2220</v>
      </c>
      <c r="I1326" s="64">
        <f>SUMIFS(MasterSheet!K:K, MasterSheet!B:B, A1326, MasterSheet!D:D, B1326, MasterSheet!G:G, C1326)</f>
        <v>0</v>
      </c>
      <c r="J1326" s="64">
        <f t="shared" si="62"/>
        <v>0</v>
      </c>
      <c r="K1326" s="6" t="str">
        <f>VLOOKUP(C1326,MasterSheet!G:T,14,)</f>
        <v>BioLegend</v>
      </c>
      <c r="L1326" s="6" t="str">
        <f>VLOOKUP(K1326,Sheet1!A:C,3,)</f>
        <v>DOLLAR</v>
      </c>
      <c r="M1326" s="6" t="str" cm="1">
        <f t="array" ref="M1326">_xlfn.TEXTJOIN(", ", TRUE,
   _xlfn._xlws.FILTER(MasterSheet!O:O,
      (MasterSheet!B:B=A1326) *
      (MasterSheet!D:D=B1326) *
      (MasterSheet!G:G=C1326) *
      (MasterSheet!J:J&gt;0)
   )
)</f>
        <v>Aurigine Onco, Aurigine Onco, Aurigine Onco</v>
      </c>
      <c r="N1326" s="6"/>
    </row>
    <row r="1327" spans="1:14" x14ac:dyDescent="0.25">
      <c r="A1327" s="6" t="str">
        <v>EED117194</v>
      </c>
      <c r="B1327" s="7">
        <v>45856</v>
      </c>
      <c r="C1327" s="6">
        <v>637310</v>
      </c>
      <c r="D1327" s="6">
        <f>_xlfn.XLOOKUP(C1327,MasterSheet!G:G,MasterSheet!E:E)</f>
        <v>252</v>
      </c>
      <c r="E1327" s="55">
        <f>SUMIFS(MasterSheet!I:I, MasterSheet!B:B, A1327, MasterSheet!D:D, B1327, MasterSheet!G:G, C1327)</f>
        <v>1</v>
      </c>
      <c r="F1327" s="55">
        <f t="shared" si="60"/>
        <v>252</v>
      </c>
      <c r="G1327" s="62">
        <f>SUMIFS(MasterSheet!J:J, MasterSheet!B:B, A1327, MasterSheet!D:D, B1327, MasterSheet!G:G, C1327)</f>
        <v>1</v>
      </c>
      <c r="H1327" s="62">
        <f t="shared" si="61"/>
        <v>252</v>
      </c>
      <c r="I1327" s="64">
        <f>SUMIFS(MasterSheet!K:K, MasterSheet!B:B, A1327, MasterSheet!D:D, B1327, MasterSheet!G:G, C1327)</f>
        <v>0</v>
      </c>
      <c r="J1327" s="64">
        <f t="shared" si="62"/>
        <v>0</v>
      </c>
      <c r="K1327" s="6" t="str">
        <f>VLOOKUP(C1327,MasterSheet!G:T,14,)</f>
        <v>BioLegend</v>
      </c>
      <c r="L1327" s="6" t="str">
        <f>VLOOKUP(K1327,Sheet1!A:C,3,)</f>
        <v>DOLLAR</v>
      </c>
      <c r="M1327" s="6" t="str" cm="1">
        <f t="array" ref="M1327">_xlfn.TEXTJOIN(", ", TRUE,
   _xlfn._xlws.FILTER(MasterSheet!O:O,
      (MasterSheet!B:B=A1327) *
      (MasterSheet!D:D=B1327) *
      (MasterSheet!G:G=C1327) *
      (MasterSheet!J:J&gt;0)
   )
)</f>
        <v>Aurigine Onco</v>
      </c>
      <c r="N1327" s="6"/>
    </row>
    <row r="1328" spans="1:14" x14ac:dyDescent="0.25">
      <c r="A1328" s="6" t="str">
        <v>EED117194</v>
      </c>
      <c r="B1328" s="7">
        <v>45856</v>
      </c>
      <c r="C1328" s="6">
        <v>640922</v>
      </c>
      <c r="D1328" s="6">
        <f>_xlfn.XLOOKUP(C1328,MasterSheet!G:G,MasterSheet!E:E)</f>
        <v>177.1</v>
      </c>
      <c r="E1328" s="55">
        <f>SUMIFS(MasterSheet!I:I, MasterSheet!B:B, A1328, MasterSheet!D:D, B1328, MasterSheet!G:G, C1328)</f>
        <v>1</v>
      </c>
      <c r="F1328" s="55">
        <f t="shared" si="60"/>
        <v>177.1</v>
      </c>
      <c r="G1328" s="62">
        <f>SUMIFS(MasterSheet!J:J, MasterSheet!B:B, A1328, MasterSheet!D:D, B1328, MasterSheet!G:G, C1328)</f>
        <v>1</v>
      </c>
      <c r="H1328" s="62">
        <f t="shared" si="61"/>
        <v>177.1</v>
      </c>
      <c r="I1328" s="64">
        <f>SUMIFS(MasterSheet!K:K, MasterSheet!B:B, A1328, MasterSheet!D:D, B1328, MasterSheet!G:G, C1328)</f>
        <v>0</v>
      </c>
      <c r="J1328" s="64">
        <f t="shared" si="62"/>
        <v>0</v>
      </c>
      <c r="K1328" s="6" t="str">
        <f>VLOOKUP(C1328,MasterSheet!G:T,14,)</f>
        <v>BioLegend</v>
      </c>
      <c r="L1328" s="6" t="str">
        <f>VLOOKUP(K1328,Sheet1!A:C,3,)</f>
        <v>DOLLAR</v>
      </c>
      <c r="M1328" s="6" t="str" cm="1">
        <f t="array" ref="M1328">_xlfn.TEXTJOIN(", ", TRUE,
   _xlfn._xlws.FILTER(MasterSheet!O:O,
      (MasterSheet!B:B=A1328) *
      (MasterSheet!D:D=B1328) *
      (MasterSheet!G:G=C1328) *
      (MasterSheet!J:J&gt;0)
   )
)</f>
        <v>Amrita</v>
      </c>
      <c r="N1328" s="6"/>
    </row>
    <row r="1329" spans="1:14" x14ac:dyDescent="0.25">
      <c r="A1329" s="6" t="str">
        <v>EED117194</v>
      </c>
      <c r="B1329" s="7">
        <v>45856</v>
      </c>
      <c r="C1329" s="6">
        <v>640945</v>
      </c>
      <c r="D1329" s="6">
        <f>_xlfn.XLOOKUP(C1329,MasterSheet!G:G,MasterSheet!E:E)</f>
        <v>283.5</v>
      </c>
      <c r="E1329" s="55">
        <f>SUMIFS(MasterSheet!I:I, MasterSheet!B:B, A1329, MasterSheet!D:D, B1329, MasterSheet!G:G, C1329)</f>
        <v>1</v>
      </c>
      <c r="F1329" s="55">
        <f t="shared" si="60"/>
        <v>283.5</v>
      </c>
      <c r="G1329" s="62">
        <f>SUMIFS(MasterSheet!J:J, MasterSheet!B:B, A1329, MasterSheet!D:D, B1329, MasterSheet!G:G, C1329)</f>
        <v>1</v>
      </c>
      <c r="H1329" s="62">
        <f t="shared" si="61"/>
        <v>283.5</v>
      </c>
      <c r="I1329" s="64">
        <f>SUMIFS(MasterSheet!K:K, MasterSheet!B:B, A1329, MasterSheet!D:D, B1329, MasterSheet!G:G, C1329)</f>
        <v>0</v>
      </c>
      <c r="J1329" s="64">
        <f t="shared" si="62"/>
        <v>0</v>
      </c>
      <c r="K1329" s="6" t="str">
        <f>VLOOKUP(C1329,MasterSheet!G:T,14,)</f>
        <v>BioLegend</v>
      </c>
      <c r="L1329" s="6" t="str">
        <f>VLOOKUP(K1329,Sheet1!A:C,3,)</f>
        <v>DOLLAR</v>
      </c>
      <c r="M1329" s="6" t="str" cm="1">
        <f t="array" ref="M1329">_xlfn.TEXTJOIN(", ", TRUE,
   _xlfn._xlws.FILTER(MasterSheet!O:O,
      (MasterSheet!B:B=A1329) *
      (MasterSheet!D:D=B1329) *
      (MasterSheet!G:G=C1329) *
      (MasterSheet!J:J&gt;0)
   )
)</f>
        <v>RG Sons</v>
      </c>
      <c r="N1329" s="6"/>
    </row>
    <row r="1330" spans="1:14" x14ac:dyDescent="0.25">
      <c r="A1330" s="6" t="str">
        <v>EED117194</v>
      </c>
      <c r="B1330" s="7">
        <v>45856</v>
      </c>
      <c r="C1330" s="6">
        <v>652404</v>
      </c>
      <c r="D1330" s="6">
        <f>_xlfn.XLOOKUP(C1330,MasterSheet!G:G,MasterSheet!E:E)</f>
        <v>252</v>
      </c>
      <c r="E1330" s="55">
        <f>SUMIFS(MasterSheet!I:I, MasterSheet!B:B, A1330, MasterSheet!D:D, B1330, MasterSheet!G:G, C1330)</f>
        <v>1</v>
      </c>
      <c r="F1330" s="55">
        <f t="shared" si="60"/>
        <v>252</v>
      </c>
      <c r="G1330" s="62">
        <f>SUMIFS(MasterSheet!J:J, MasterSheet!B:B, A1330, MasterSheet!D:D, B1330, MasterSheet!G:G, C1330)</f>
        <v>1</v>
      </c>
      <c r="H1330" s="62">
        <f t="shared" si="61"/>
        <v>252</v>
      </c>
      <c r="I1330" s="64">
        <f>SUMIFS(MasterSheet!K:K, MasterSheet!B:B, A1330, MasterSheet!D:D, B1330, MasterSheet!G:G, C1330)</f>
        <v>0</v>
      </c>
      <c r="J1330" s="64">
        <f t="shared" si="62"/>
        <v>0</v>
      </c>
      <c r="K1330" s="6" t="str">
        <f>VLOOKUP(C1330,MasterSheet!G:T,14,)</f>
        <v>BioLegend</v>
      </c>
      <c r="L1330" s="6" t="str">
        <f>VLOOKUP(K1330,Sheet1!A:C,3,)</f>
        <v>DOLLAR</v>
      </c>
      <c r="M1330" s="6" t="str" cm="1">
        <f t="array" ref="M1330">_xlfn.TEXTJOIN(", ", TRUE,
   _xlfn._xlws.FILTER(MasterSheet!O:O,
      (MasterSheet!B:B=A1330) *
      (MasterSheet!D:D=B1330) *
      (MasterSheet!G:G=C1330) *
      (MasterSheet!J:J&gt;0)
   )
)</f>
        <v>Actrec</v>
      </c>
      <c r="N1330" s="6"/>
    </row>
    <row r="1331" spans="1:14" x14ac:dyDescent="0.25">
      <c r="A1331" s="6" t="str">
        <v>EED117194</v>
      </c>
      <c r="B1331" s="7">
        <v>45856</v>
      </c>
      <c r="C1331" s="6">
        <v>696807</v>
      </c>
      <c r="D1331" s="6">
        <f>_xlfn.XLOOKUP(C1331,MasterSheet!G:G,MasterSheet!E:E)</f>
        <v>105</v>
      </c>
      <c r="E1331" s="55">
        <f>SUMIFS(MasterSheet!I:I, MasterSheet!B:B, A1331, MasterSheet!D:D, B1331, MasterSheet!G:G, C1331)</f>
        <v>1</v>
      </c>
      <c r="F1331" s="55">
        <f t="shared" si="60"/>
        <v>105</v>
      </c>
      <c r="G1331" s="62">
        <f>SUMIFS(MasterSheet!J:J, MasterSheet!B:B, A1331, MasterSheet!D:D, B1331, MasterSheet!G:G, C1331)</f>
        <v>1</v>
      </c>
      <c r="H1331" s="62">
        <f t="shared" si="61"/>
        <v>105</v>
      </c>
      <c r="I1331" s="64">
        <f>SUMIFS(MasterSheet!K:K, MasterSheet!B:B, A1331, MasterSheet!D:D, B1331, MasterSheet!G:G, C1331)</f>
        <v>0</v>
      </c>
      <c r="J1331" s="64">
        <f t="shared" si="62"/>
        <v>0</v>
      </c>
      <c r="K1331" s="6" t="str">
        <f>VLOOKUP(C1331,MasterSheet!G:T,14,)</f>
        <v>BioLegend</v>
      </c>
      <c r="L1331" s="6" t="str">
        <f>VLOOKUP(K1331,Sheet1!A:C,3,)</f>
        <v>DOLLAR</v>
      </c>
      <c r="M1331" s="6" t="str" cm="1">
        <f t="array" ref="M1331">_xlfn.TEXTJOIN(", ", TRUE,
   _xlfn._xlws.FILTER(MasterSheet!O:O,
      (MasterSheet!B:B=A1331) *
      (MasterSheet!D:D=B1331) *
      (MasterSheet!G:G=C1331) *
      (MasterSheet!J:J&gt;0)
   )
)</f>
        <v>M BIOTECH</v>
      </c>
      <c r="N1331" s="6"/>
    </row>
    <row r="1332" spans="1:14" x14ac:dyDescent="0.25">
      <c r="A1332" s="6" t="str">
        <v>EED117194</v>
      </c>
      <c r="B1332" s="7">
        <v>45856</v>
      </c>
      <c r="C1332" s="6">
        <v>765202</v>
      </c>
      <c r="D1332" s="6">
        <f>_xlfn.XLOOKUP(C1332,MasterSheet!G:G,MasterSheet!E:E)</f>
        <v>74.2</v>
      </c>
      <c r="E1332" s="55">
        <f>SUMIFS(MasterSheet!I:I, MasterSheet!B:B, A1332, MasterSheet!D:D, B1332, MasterSheet!G:G, C1332)</f>
        <v>2</v>
      </c>
      <c r="F1332" s="55">
        <f t="shared" si="60"/>
        <v>148.4</v>
      </c>
      <c r="G1332" s="62">
        <f>SUMIFS(MasterSheet!J:J, MasterSheet!B:B, A1332, MasterSheet!D:D, B1332, MasterSheet!G:G, C1332)</f>
        <v>2</v>
      </c>
      <c r="H1332" s="62">
        <f t="shared" si="61"/>
        <v>148.4</v>
      </c>
      <c r="I1332" s="64">
        <f>SUMIFS(MasterSheet!K:K, MasterSheet!B:B, A1332, MasterSheet!D:D, B1332, MasterSheet!G:G, C1332)</f>
        <v>0</v>
      </c>
      <c r="J1332" s="64">
        <f t="shared" si="62"/>
        <v>0</v>
      </c>
      <c r="K1332" s="6" t="str">
        <f>VLOOKUP(C1332,MasterSheet!G:T,14,)</f>
        <v>BioLegend</v>
      </c>
      <c r="L1332" s="6" t="str">
        <f>VLOOKUP(K1332,Sheet1!A:C,3,)</f>
        <v>DOLLAR</v>
      </c>
      <c r="M1332" s="6" t="str" cm="1">
        <f t="array" ref="M1332">_xlfn.TEXTJOIN(", ", TRUE,
   _xlfn._xlws.FILTER(MasterSheet!O:O,
      (MasterSheet!B:B=A1332) *
      (MasterSheet!D:D=B1332) *
      (MasterSheet!G:G=C1332) *
      (MasterSheet!J:J&gt;0)
   )
)</f>
        <v>Sun Pharma</v>
      </c>
      <c r="N1332" s="6"/>
    </row>
    <row r="1333" spans="1:14" x14ac:dyDescent="0.25">
      <c r="A1333" s="6" t="str">
        <v>EED117194</v>
      </c>
      <c r="B1333" s="7">
        <v>45856</v>
      </c>
      <c r="C1333" s="6">
        <v>769402</v>
      </c>
      <c r="D1333" s="6">
        <f>_xlfn.XLOOKUP(C1333,MasterSheet!G:G,MasterSheet!E:E)</f>
        <v>152.6</v>
      </c>
      <c r="E1333" s="55">
        <f>SUMIFS(MasterSheet!I:I, MasterSheet!B:B, A1333, MasterSheet!D:D, B1333, MasterSheet!G:G, C1333)</f>
        <v>1</v>
      </c>
      <c r="F1333" s="55">
        <f t="shared" si="60"/>
        <v>152.6</v>
      </c>
      <c r="G1333" s="62">
        <f>SUMIFS(MasterSheet!J:J, MasterSheet!B:B, A1333, MasterSheet!D:D, B1333, MasterSheet!G:G, C1333)</f>
        <v>1</v>
      </c>
      <c r="H1333" s="62">
        <f t="shared" si="61"/>
        <v>152.6</v>
      </c>
      <c r="I1333" s="64">
        <f>SUMIFS(MasterSheet!K:K, MasterSheet!B:B, A1333, MasterSheet!D:D, B1333, MasterSheet!G:G, C1333)</f>
        <v>0</v>
      </c>
      <c r="J1333" s="64">
        <f t="shared" si="62"/>
        <v>0</v>
      </c>
      <c r="K1333" s="6" t="str">
        <f>VLOOKUP(C1333,MasterSheet!G:T,14,)</f>
        <v>BioLegend</v>
      </c>
      <c r="L1333" s="6" t="str">
        <f>VLOOKUP(K1333,Sheet1!A:C,3,)</f>
        <v>DOLLAR</v>
      </c>
      <c r="M1333" s="6" t="str" cm="1">
        <f t="array" ref="M1333">_xlfn.TEXTJOIN(", ", TRUE,
   _xlfn._xlws.FILTER(MasterSheet!O:O,
      (MasterSheet!B:B=A1333) *
      (MasterSheet!D:D=B1333) *
      (MasterSheet!G:G=C1333) *
      (MasterSheet!J:J&gt;0)
   )
)</f>
        <v>RG Sons</v>
      </c>
      <c r="N1333" s="6"/>
    </row>
    <row r="1334" spans="1:14" x14ac:dyDescent="0.25">
      <c r="A1334" s="6" t="str">
        <v>EED117194</v>
      </c>
      <c r="B1334" s="7">
        <v>45856</v>
      </c>
      <c r="C1334" s="6">
        <v>901518</v>
      </c>
      <c r="D1334" s="6">
        <f>_xlfn.XLOOKUP(C1334,MasterSheet!G:G,MasterSheet!E:E)</f>
        <v>328.3</v>
      </c>
      <c r="E1334" s="55">
        <f>SUMIFS(MasterSheet!I:I, MasterSheet!B:B, A1334, MasterSheet!D:D, B1334, MasterSheet!G:G, C1334)</f>
        <v>1</v>
      </c>
      <c r="F1334" s="55">
        <f t="shared" si="60"/>
        <v>328.3</v>
      </c>
      <c r="G1334" s="62">
        <f>SUMIFS(MasterSheet!J:J, MasterSheet!B:B, A1334, MasterSheet!D:D, B1334, MasterSheet!G:G, C1334)</f>
        <v>1</v>
      </c>
      <c r="H1334" s="62">
        <f t="shared" si="61"/>
        <v>328.3</v>
      </c>
      <c r="I1334" s="64">
        <f>SUMIFS(MasterSheet!K:K, MasterSheet!B:B, A1334, MasterSheet!D:D, B1334, MasterSheet!G:G, C1334)</f>
        <v>0</v>
      </c>
      <c r="J1334" s="64">
        <f t="shared" si="62"/>
        <v>0</v>
      </c>
      <c r="K1334" s="6" t="str">
        <f>VLOOKUP(C1334,MasterSheet!G:T,14,)</f>
        <v>BioLegend</v>
      </c>
      <c r="L1334" s="6" t="str">
        <f>VLOOKUP(K1334,Sheet1!A:C,3,)</f>
        <v>DOLLAR</v>
      </c>
      <c r="M1334" s="6" t="str" cm="1">
        <f t="array" ref="M1334">_xlfn.TEXTJOIN(", ", TRUE,
   _xlfn._xlws.FILTER(MasterSheet!O:O,
      (MasterSheet!B:B=A1334) *
      (MasterSheet!D:D=B1334) *
      (MasterSheet!G:G=C1334) *
      (MasterSheet!J:J&gt;0)
   )
)</f>
        <v>Aurigine Onco</v>
      </c>
      <c r="N1334" s="6"/>
    </row>
    <row r="1335" spans="1:14" x14ac:dyDescent="0.25">
      <c r="A1335" s="6" t="str">
        <v>EED117073</v>
      </c>
      <c r="B1335" s="7">
        <v>45856</v>
      </c>
      <c r="C1335" s="6">
        <v>127608</v>
      </c>
      <c r="D1335" s="6">
        <f>_xlfn.XLOOKUP(C1335,MasterSheet!G:G,MasterSheet!E:E)</f>
        <v>198.1</v>
      </c>
      <c r="E1335" s="55">
        <f>SUMIFS(MasterSheet!I:I, MasterSheet!B:B, A1335, MasterSheet!D:D, B1335, MasterSheet!G:G, C1335)</f>
        <v>1</v>
      </c>
      <c r="F1335" s="55">
        <f t="shared" si="60"/>
        <v>198.1</v>
      </c>
      <c r="G1335" s="62">
        <f>SUMIFS(MasterSheet!J:J, MasterSheet!B:B, A1335, MasterSheet!D:D, B1335, MasterSheet!G:G, C1335)</f>
        <v>1</v>
      </c>
      <c r="H1335" s="62">
        <f t="shared" si="61"/>
        <v>198.1</v>
      </c>
      <c r="I1335" s="64">
        <f>SUMIFS(MasterSheet!K:K, MasterSheet!B:B, A1335, MasterSheet!D:D, B1335, MasterSheet!G:G, C1335)</f>
        <v>0</v>
      </c>
      <c r="J1335" s="64">
        <f t="shared" si="62"/>
        <v>0</v>
      </c>
      <c r="K1335" s="6" t="str">
        <f>VLOOKUP(C1335,MasterSheet!G:T,14,)</f>
        <v>BioLegend</v>
      </c>
      <c r="L1335" s="6" t="str">
        <f>VLOOKUP(K1335,Sheet1!A:C,3,)</f>
        <v>DOLLAR</v>
      </c>
      <c r="M1335" s="6" t="str" cm="1">
        <f t="array" ref="M1335">_xlfn.TEXTJOIN(", ", TRUE,
   _xlfn._xlws.FILTER(MasterSheet!O:O,
      (MasterSheet!B:B=A1335) *
      (MasterSheet!D:D=B1335) *
      (MasterSheet!G:G=C1335) *
      (MasterSheet!J:J&gt;0)
   )
)</f>
        <v>NII</v>
      </c>
      <c r="N1335" s="6"/>
    </row>
    <row r="1336" spans="1:14" x14ac:dyDescent="0.25">
      <c r="A1336" s="6" t="str">
        <v>EED117073</v>
      </c>
      <c r="B1336" s="7">
        <v>45856</v>
      </c>
      <c r="C1336" s="6">
        <v>156603</v>
      </c>
      <c r="D1336" s="6">
        <f>_xlfn.XLOOKUP(C1336,MasterSheet!G:G,MasterSheet!E:E)</f>
        <v>45.5</v>
      </c>
      <c r="E1336" s="55">
        <f>SUMIFS(MasterSheet!I:I, MasterSheet!B:B, A1336, MasterSheet!D:D, B1336, MasterSheet!G:G, C1336)</f>
        <v>1</v>
      </c>
      <c r="F1336" s="55">
        <f t="shared" si="60"/>
        <v>45.5</v>
      </c>
      <c r="G1336" s="62">
        <f>SUMIFS(MasterSheet!J:J, MasterSheet!B:B, A1336, MasterSheet!D:D, B1336, MasterSheet!G:G, C1336)</f>
        <v>1</v>
      </c>
      <c r="H1336" s="62">
        <f t="shared" si="61"/>
        <v>45.5</v>
      </c>
      <c r="I1336" s="64">
        <f>SUMIFS(MasterSheet!K:K, MasterSheet!B:B, A1336, MasterSheet!D:D, B1336, MasterSheet!G:G, C1336)</f>
        <v>0</v>
      </c>
      <c r="J1336" s="64">
        <f t="shared" si="62"/>
        <v>0</v>
      </c>
      <c r="K1336" s="6" t="str">
        <f>VLOOKUP(C1336,MasterSheet!G:T,14,)</f>
        <v>BioLegend</v>
      </c>
      <c r="L1336" s="6" t="str">
        <f>VLOOKUP(K1336,Sheet1!A:C,3,)</f>
        <v>DOLLAR</v>
      </c>
      <c r="M1336" s="6" t="str" cm="1">
        <f t="array" ref="M1336">_xlfn.TEXTJOIN(", ", TRUE,
   _xlfn._xlws.FILTER(MasterSheet!O:O,
      (MasterSheet!B:B=A1336) *
      (MasterSheet!D:D=B1336) *
      (MasterSheet!G:G=C1336) *
      (MasterSheet!J:J&gt;0)
   )
)</f>
        <v>NII</v>
      </c>
      <c r="N1336" s="6"/>
    </row>
    <row r="1337" spans="1:14" x14ac:dyDescent="0.25">
      <c r="A1337" s="6" t="str">
        <v>EED117073</v>
      </c>
      <c r="B1337" s="7">
        <v>45856</v>
      </c>
      <c r="C1337" s="6">
        <v>300526</v>
      </c>
      <c r="D1337" s="6">
        <f>_xlfn.XLOOKUP(C1337,MasterSheet!G:G,MasterSheet!E:E)</f>
        <v>187.6</v>
      </c>
      <c r="E1337" s="55">
        <f>SUMIFS(MasterSheet!I:I, MasterSheet!B:B, A1337, MasterSheet!D:D, B1337, MasterSheet!G:G, C1337)</f>
        <v>1</v>
      </c>
      <c r="F1337" s="55">
        <f t="shared" si="60"/>
        <v>187.6</v>
      </c>
      <c r="G1337" s="62">
        <f>SUMIFS(MasterSheet!J:J, MasterSheet!B:B, A1337, MasterSheet!D:D, B1337, MasterSheet!G:G, C1337)</f>
        <v>1</v>
      </c>
      <c r="H1337" s="62">
        <f t="shared" si="61"/>
        <v>187.6</v>
      </c>
      <c r="I1337" s="64">
        <f>SUMIFS(MasterSheet!K:K, MasterSheet!B:B, A1337, MasterSheet!D:D, B1337, MasterSheet!G:G, C1337)</f>
        <v>0</v>
      </c>
      <c r="J1337" s="64">
        <f t="shared" si="62"/>
        <v>0</v>
      </c>
      <c r="K1337" s="6" t="str">
        <f>VLOOKUP(C1337,MasterSheet!G:T,14,)</f>
        <v>BioLegend</v>
      </c>
      <c r="L1337" s="6" t="str">
        <f>VLOOKUP(K1337,Sheet1!A:C,3,)</f>
        <v>DOLLAR</v>
      </c>
      <c r="M1337" s="6" t="str" cm="1">
        <f t="array" ref="M1337">_xlfn.TEXTJOIN(", ", TRUE,
   _xlfn._xlws.FILTER(MasterSheet!O:O,
      (MasterSheet!B:B=A1337) *
      (MasterSheet!D:D=B1337) *
      (MasterSheet!G:G=C1337) *
      (MasterSheet!J:J&gt;0)
   )
)</f>
        <v>NII</v>
      </c>
      <c r="N1337" s="6"/>
    </row>
    <row r="1338" spans="1:14" x14ac:dyDescent="0.25">
      <c r="A1338" s="6" t="str">
        <v>EED117073</v>
      </c>
      <c r="B1338" s="7">
        <v>45856</v>
      </c>
      <c r="C1338" s="6">
        <v>302239</v>
      </c>
      <c r="D1338" s="6">
        <f>_xlfn.XLOOKUP(C1338,MasterSheet!G:G,MasterSheet!E:E)</f>
        <v>161.25</v>
      </c>
      <c r="E1338" s="55">
        <f>SUMIFS(MasterSheet!I:I, MasterSheet!B:B, A1338, MasterSheet!D:D, B1338, MasterSheet!G:G, C1338)</f>
        <v>1</v>
      </c>
      <c r="F1338" s="55">
        <f t="shared" si="60"/>
        <v>161.25</v>
      </c>
      <c r="G1338" s="62">
        <f>SUMIFS(MasterSheet!J:J, MasterSheet!B:B, A1338, MasterSheet!D:D, B1338, MasterSheet!G:G, C1338)</f>
        <v>1</v>
      </c>
      <c r="H1338" s="62">
        <f t="shared" si="61"/>
        <v>161.25</v>
      </c>
      <c r="I1338" s="64">
        <f>SUMIFS(MasterSheet!K:K, MasterSheet!B:B, A1338, MasterSheet!D:D, B1338, MasterSheet!G:G, C1338)</f>
        <v>0</v>
      </c>
      <c r="J1338" s="64">
        <f t="shared" si="62"/>
        <v>0</v>
      </c>
      <c r="K1338" s="6" t="str">
        <f>VLOOKUP(C1338,MasterSheet!G:T,14,)</f>
        <v>BioLegend</v>
      </c>
      <c r="L1338" s="6" t="str">
        <f>VLOOKUP(K1338,Sheet1!A:C,3,)</f>
        <v>DOLLAR</v>
      </c>
      <c r="M1338" s="6" t="str" cm="1">
        <f t="array" ref="M1338">_xlfn.TEXTJOIN(", ", TRUE,
   _xlfn._xlws.FILTER(MasterSheet!O:O,
      (MasterSheet!B:B=A1338) *
      (MasterSheet!D:D=B1338) *
      (MasterSheet!G:G=C1338) *
      (MasterSheet!J:J&gt;0)
   )
)</f>
        <v>NII</v>
      </c>
      <c r="N1338" s="6"/>
    </row>
    <row r="1339" spans="1:14" x14ac:dyDescent="0.25">
      <c r="A1339" s="6" t="str">
        <v>EED117073</v>
      </c>
      <c r="B1339" s="7">
        <v>45856</v>
      </c>
      <c r="C1339" s="6">
        <v>348918</v>
      </c>
      <c r="D1339" s="6">
        <f>_xlfn.XLOOKUP(C1339,MasterSheet!G:G,MasterSheet!E:E)</f>
        <v>254.8</v>
      </c>
      <c r="E1339" s="55">
        <f>SUMIFS(MasterSheet!I:I, MasterSheet!B:B, A1339, MasterSheet!D:D, B1339, MasterSheet!G:G, C1339)</f>
        <v>1</v>
      </c>
      <c r="F1339" s="55">
        <f t="shared" si="60"/>
        <v>254.8</v>
      </c>
      <c r="G1339" s="62">
        <f>SUMIFS(MasterSheet!J:J, MasterSheet!B:B, A1339, MasterSheet!D:D, B1339, MasterSheet!G:G, C1339)</f>
        <v>1</v>
      </c>
      <c r="H1339" s="62">
        <f t="shared" si="61"/>
        <v>254.8</v>
      </c>
      <c r="I1339" s="64">
        <f>SUMIFS(MasterSheet!K:K, MasterSheet!B:B, A1339, MasterSheet!D:D, B1339, MasterSheet!G:G, C1339)</f>
        <v>0</v>
      </c>
      <c r="J1339" s="64">
        <f t="shared" si="62"/>
        <v>0</v>
      </c>
      <c r="K1339" s="6" t="str">
        <f>VLOOKUP(C1339,MasterSheet!G:T,14,)</f>
        <v>BioLegend</v>
      </c>
      <c r="L1339" s="6" t="str">
        <f>VLOOKUP(K1339,Sheet1!A:C,3,)</f>
        <v>DOLLAR</v>
      </c>
      <c r="M1339" s="6" t="str" cm="1">
        <f t="array" ref="M1339">_xlfn.TEXTJOIN(", ", TRUE,
   _xlfn._xlws.FILTER(MasterSheet!O:O,
      (MasterSheet!B:B=A1339) *
      (MasterSheet!D:D=B1339) *
      (MasterSheet!G:G=C1339) *
      (MasterSheet!J:J&gt;0)
   )
)</f>
        <v>NII</v>
      </c>
      <c r="N1339" s="6"/>
    </row>
    <row r="1340" spans="1:14" x14ac:dyDescent="0.25">
      <c r="A1340" s="6" t="str">
        <v>EED117073</v>
      </c>
      <c r="B1340" s="7">
        <v>45856</v>
      </c>
      <c r="C1340" s="6">
        <v>353303</v>
      </c>
      <c r="D1340" s="6">
        <f>_xlfn.XLOOKUP(C1340,MasterSheet!G:G,MasterSheet!E:E)</f>
        <v>115.5</v>
      </c>
      <c r="E1340" s="55">
        <f>SUMIFS(MasterSheet!I:I, MasterSheet!B:B, A1340, MasterSheet!D:D, B1340, MasterSheet!G:G, C1340)</f>
        <v>1</v>
      </c>
      <c r="F1340" s="55">
        <f t="shared" si="60"/>
        <v>115.5</v>
      </c>
      <c r="G1340" s="62">
        <f>SUMIFS(MasterSheet!J:J, MasterSheet!B:B, A1340, MasterSheet!D:D, B1340, MasterSheet!G:G, C1340)</f>
        <v>1</v>
      </c>
      <c r="H1340" s="62">
        <f t="shared" si="61"/>
        <v>115.5</v>
      </c>
      <c r="I1340" s="64">
        <f>SUMIFS(MasterSheet!K:K, MasterSheet!B:B, A1340, MasterSheet!D:D, B1340, MasterSheet!G:G, C1340)</f>
        <v>0</v>
      </c>
      <c r="J1340" s="64">
        <f t="shared" si="62"/>
        <v>0</v>
      </c>
      <c r="K1340" s="6" t="str">
        <f>VLOOKUP(C1340,MasterSheet!G:T,14,)</f>
        <v>BioLegend</v>
      </c>
      <c r="L1340" s="6" t="str">
        <f>VLOOKUP(K1340,Sheet1!A:C,3,)</f>
        <v>DOLLAR</v>
      </c>
      <c r="M1340" s="6" t="str" cm="1">
        <f t="array" ref="M1340">_xlfn.TEXTJOIN(", ", TRUE,
   _xlfn._xlws.FILTER(MasterSheet!O:O,
      (MasterSheet!B:B=A1340) *
      (MasterSheet!D:D=B1340) *
      (MasterSheet!G:G=C1340) *
      (MasterSheet!J:J&gt;0)
   )
)</f>
        <v>NII</v>
      </c>
      <c r="N1340" s="6"/>
    </row>
    <row r="1341" spans="1:14" x14ac:dyDescent="0.25">
      <c r="A1341" s="6" t="str">
        <v>EED117073</v>
      </c>
      <c r="B1341" s="7">
        <v>45856</v>
      </c>
      <c r="C1341" s="6">
        <v>355115</v>
      </c>
      <c r="D1341" s="6">
        <f>_xlfn.XLOOKUP(C1341,MasterSheet!G:G,MasterSheet!E:E)</f>
        <v>107.1</v>
      </c>
      <c r="E1341" s="55">
        <f>SUMIFS(MasterSheet!I:I, MasterSheet!B:B, A1341, MasterSheet!D:D, B1341, MasterSheet!G:G, C1341)</f>
        <v>1</v>
      </c>
      <c r="F1341" s="55">
        <f t="shared" si="60"/>
        <v>107.1</v>
      </c>
      <c r="G1341" s="62">
        <f>SUMIFS(MasterSheet!J:J, MasterSheet!B:B, A1341, MasterSheet!D:D, B1341, MasterSheet!G:G, C1341)</f>
        <v>1</v>
      </c>
      <c r="H1341" s="62">
        <f t="shared" si="61"/>
        <v>107.1</v>
      </c>
      <c r="I1341" s="64">
        <f>SUMIFS(MasterSheet!K:K, MasterSheet!B:B, A1341, MasterSheet!D:D, B1341, MasterSheet!G:G, C1341)</f>
        <v>0</v>
      </c>
      <c r="J1341" s="64">
        <f t="shared" si="62"/>
        <v>0</v>
      </c>
      <c r="K1341" s="6" t="str">
        <f>VLOOKUP(C1341,MasterSheet!G:T,14,)</f>
        <v>BioLegend</v>
      </c>
      <c r="L1341" s="6" t="str">
        <f>VLOOKUP(K1341,Sheet1!A:C,3,)</f>
        <v>DOLLAR</v>
      </c>
      <c r="M1341" s="6" t="str" cm="1">
        <f t="array" ref="M1341">_xlfn.TEXTJOIN(", ", TRUE,
   _xlfn._xlws.FILTER(MasterSheet!O:O,
      (MasterSheet!B:B=A1341) *
      (MasterSheet!D:D=B1341) *
      (MasterSheet!G:G=C1341) *
      (MasterSheet!J:J&gt;0)
   )
)</f>
        <v>NII</v>
      </c>
      <c r="N1341" s="6"/>
    </row>
    <row r="1342" spans="1:14" x14ac:dyDescent="0.25">
      <c r="A1342" s="6" t="str">
        <v>EED117073</v>
      </c>
      <c r="B1342" s="7">
        <v>45856</v>
      </c>
      <c r="C1342" s="6">
        <v>356906</v>
      </c>
      <c r="D1342" s="6">
        <f>_xlfn.XLOOKUP(C1342,MasterSheet!G:G,MasterSheet!E:E)</f>
        <v>254.8</v>
      </c>
      <c r="E1342" s="55">
        <f>SUMIFS(MasterSheet!I:I, MasterSheet!B:B, A1342, MasterSheet!D:D, B1342, MasterSheet!G:G, C1342)</f>
        <v>1</v>
      </c>
      <c r="F1342" s="55">
        <f t="shared" si="60"/>
        <v>254.8</v>
      </c>
      <c r="G1342" s="62">
        <f>SUMIFS(MasterSheet!J:J, MasterSheet!B:B, A1342, MasterSheet!D:D, B1342, MasterSheet!G:G, C1342)</f>
        <v>1</v>
      </c>
      <c r="H1342" s="62">
        <f t="shared" si="61"/>
        <v>254.8</v>
      </c>
      <c r="I1342" s="64">
        <f>SUMIFS(MasterSheet!K:K, MasterSheet!B:B, A1342, MasterSheet!D:D, B1342, MasterSheet!G:G, C1342)</f>
        <v>0</v>
      </c>
      <c r="J1342" s="64">
        <f t="shared" si="62"/>
        <v>0</v>
      </c>
      <c r="K1342" s="6" t="str">
        <f>VLOOKUP(C1342,MasterSheet!G:T,14,)</f>
        <v>BioLegend</v>
      </c>
      <c r="L1342" s="6" t="str">
        <f>VLOOKUP(K1342,Sheet1!A:C,3,)</f>
        <v>DOLLAR</v>
      </c>
      <c r="M1342" s="6" t="str" cm="1">
        <f t="array" ref="M1342">_xlfn.TEXTJOIN(", ", TRUE,
   _xlfn._xlws.FILTER(MasterSheet!O:O,
      (MasterSheet!B:B=A1342) *
      (MasterSheet!D:D=B1342) *
      (MasterSheet!G:G=C1342) *
      (MasterSheet!J:J&gt;0)
   )
)</f>
        <v>NII</v>
      </c>
      <c r="N1342" s="6"/>
    </row>
    <row r="1343" spans="1:14" x14ac:dyDescent="0.25">
      <c r="A1343" s="6" t="str">
        <v>EED117073</v>
      </c>
      <c r="B1343" s="7">
        <v>45856</v>
      </c>
      <c r="C1343" s="6">
        <v>381508</v>
      </c>
      <c r="D1343" s="6">
        <f>_xlfn.XLOOKUP(C1343,MasterSheet!G:G,MasterSheet!E:E)</f>
        <v>279.3</v>
      </c>
      <c r="E1343" s="55">
        <f>SUMIFS(MasterSheet!I:I, MasterSheet!B:B, A1343, MasterSheet!D:D, B1343, MasterSheet!G:G, C1343)</f>
        <v>1</v>
      </c>
      <c r="F1343" s="55">
        <f t="shared" si="60"/>
        <v>279.3</v>
      </c>
      <c r="G1343" s="62">
        <f>SUMIFS(MasterSheet!J:J, MasterSheet!B:B, A1343, MasterSheet!D:D, B1343, MasterSheet!G:G, C1343)</f>
        <v>1</v>
      </c>
      <c r="H1343" s="62">
        <f t="shared" si="61"/>
        <v>279.3</v>
      </c>
      <c r="I1343" s="64">
        <f>SUMIFS(MasterSheet!K:K, MasterSheet!B:B, A1343, MasterSheet!D:D, B1343, MasterSheet!G:G, C1343)</f>
        <v>0</v>
      </c>
      <c r="J1343" s="64">
        <f t="shared" si="62"/>
        <v>0</v>
      </c>
      <c r="K1343" s="6" t="str">
        <f>VLOOKUP(C1343,MasterSheet!G:T,14,)</f>
        <v>BioLegend</v>
      </c>
      <c r="L1343" s="6" t="str">
        <f>VLOOKUP(K1343,Sheet1!A:C,3,)</f>
        <v>DOLLAR</v>
      </c>
      <c r="M1343" s="6" t="str" cm="1">
        <f t="array" ref="M1343">_xlfn.TEXTJOIN(", ", TRUE,
   _xlfn._xlws.FILTER(MasterSheet!O:O,
      (MasterSheet!B:B=A1343) *
      (MasterSheet!D:D=B1343) *
      (MasterSheet!G:G=C1343) *
      (MasterSheet!J:J&gt;0)
   )
)</f>
        <v>NII</v>
      </c>
      <c r="N1343" s="6"/>
    </row>
    <row r="1344" spans="1:14" x14ac:dyDescent="0.25">
      <c r="A1344" s="6" t="str">
        <v>Return From IGIB</v>
      </c>
      <c r="B1344" s="7">
        <v>45860</v>
      </c>
      <c r="C1344" s="6">
        <v>424602</v>
      </c>
      <c r="D1344" s="6">
        <f>_xlfn.XLOOKUP(C1344,MasterSheet!G:G,MasterSheet!E:E)</f>
        <v>141</v>
      </c>
      <c r="E1344" s="55">
        <f>SUMIFS(MasterSheet!I:I, MasterSheet!B:B, A1344, MasterSheet!D:D, B1344, MasterSheet!G:G, C1344)</f>
        <v>1</v>
      </c>
      <c r="F1344" s="55">
        <f t="shared" si="60"/>
        <v>141</v>
      </c>
      <c r="G1344" s="62">
        <f>SUMIFS(MasterSheet!J:J, MasterSheet!B:B, A1344, MasterSheet!D:D, B1344, MasterSheet!G:G, C1344)</f>
        <v>0</v>
      </c>
      <c r="H1344" s="62">
        <f t="shared" si="61"/>
        <v>0</v>
      </c>
      <c r="I1344" s="64">
        <f>SUMIFS(MasterSheet!K:K, MasterSheet!B:B, A1344, MasterSheet!D:D, B1344, MasterSheet!G:G, C1344)</f>
        <v>1</v>
      </c>
      <c r="J1344" s="64">
        <f t="shared" si="62"/>
        <v>141</v>
      </c>
      <c r="K1344" s="6" t="str">
        <f>VLOOKUP(C1344,MasterSheet!G:T,14,)</f>
        <v>BioLegend</v>
      </c>
      <c r="L1344" s="6" t="str">
        <f>VLOOKUP(K1344,Sheet1!A:C,3,)</f>
        <v>DOLLAR</v>
      </c>
      <c r="M1344" s="6" t="e" cm="1" vm="1">
        <f t="array" ref="M1344">_xlfn.TEXTJOIN(", ", TRUE,
   _xlfn._xlws.FILTER(MasterSheet!O:O,
      (MasterSheet!B:B=A1344) *
      (MasterSheet!D:D=B1344) *
      (MasterSheet!G:G=C1344) *
      (MasterSheet!J:J&gt;0)
   )
)</f>
        <v>#VALUE!</v>
      </c>
      <c r="N1344" s="6"/>
    </row>
    <row r="1345" spans="1:14" x14ac:dyDescent="0.25">
      <c r="A1345" s="6" t="str">
        <v>Return From IGIB</v>
      </c>
      <c r="B1345" s="7">
        <v>45860</v>
      </c>
      <c r="C1345" s="6">
        <v>421002</v>
      </c>
      <c r="D1345" s="6">
        <f>_xlfn.XLOOKUP(C1345,MasterSheet!G:G,MasterSheet!E:E)</f>
        <v>61.1</v>
      </c>
      <c r="E1345" s="55">
        <f>SUMIFS(MasterSheet!I:I, MasterSheet!B:B, A1345, MasterSheet!D:D, B1345, MasterSheet!G:G, C1345)</f>
        <v>1</v>
      </c>
      <c r="F1345" s="55">
        <f t="shared" si="60"/>
        <v>61.1</v>
      </c>
      <c r="G1345" s="62">
        <f>SUMIFS(MasterSheet!J:J, MasterSheet!B:B, A1345, MasterSheet!D:D, B1345, MasterSheet!G:G, C1345)</f>
        <v>1</v>
      </c>
      <c r="H1345" s="62">
        <f t="shared" si="61"/>
        <v>61.1</v>
      </c>
      <c r="I1345" s="64">
        <f>SUMIFS(MasterSheet!K:K, MasterSheet!B:B, A1345, MasterSheet!D:D, B1345, MasterSheet!G:G, C1345)</f>
        <v>0</v>
      </c>
      <c r="J1345" s="64">
        <f t="shared" si="62"/>
        <v>0</v>
      </c>
      <c r="K1345" s="6" t="str">
        <f>VLOOKUP(C1345,MasterSheet!G:T,14,)</f>
        <v>BioLegend</v>
      </c>
      <c r="L1345" s="6" t="str">
        <f>VLOOKUP(K1345,Sheet1!A:C,3,)</f>
        <v>DOLLAR</v>
      </c>
      <c r="M1345" s="6" t="str" cm="1">
        <f t="array" ref="M1345">_xlfn.TEXTJOIN(", ", TRUE,
   _xlfn._xlws.FILTER(MasterSheet!O:O,
      (MasterSheet!B:B=A1345) *
      (MasterSheet!D:D=B1345) *
      (MasterSheet!G:G=C1345) *
      (MasterSheet!J:J&gt;0)
   )
)</f>
        <v>Aurigine Service</v>
      </c>
      <c r="N1345" s="6"/>
    </row>
    <row r="1346" spans="1:14" x14ac:dyDescent="0.25">
      <c r="A1346" s="6" t="str">
        <v>Return From IGIB</v>
      </c>
      <c r="B1346" s="7">
        <v>45860</v>
      </c>
      <c r="C1346" s="6">
        <v>420801</v>
      </c>
      <c r="D1346" s="6">
        <f>_xlfn.XLOOKUP(C1346,MasterSheet!G:G,MasterSheet!E:E)</f>
        <v>38.35</v>
      </c>
      <c r="E1346" s="55">
        <f>SUMIFS(MasterSheet!I:I, MasterSheet!B:B, A1346, MasterSheet!D:D, B1346, MasterSheet!G:G, C1346)</f>
        <v>2</v>
      </c>
      <c r="F1346" s="55">
        <f t="shared" si="60"/>
        <v>76.7</v>
      </c>
      <c r="G1346" s="62">
        <f>SUMIFS(MasterSheet!J:J, MasterSheet!B:B, A1346, MasterSheet!D:D, B1346, MasterSheet!G:G, C1346)</f>
        <v>0</v>
      </c>
      <c r="H1346" s="62">
        <f t="shared" si="61"/>
        <v>0</v>
      </c>
      <c r="I1346" s="64">
        <f>SUMIFS(MasterSheet!K:K, MasterSheet!B:B, A1346, MasterSheet!D:D, B1346, MasterSheet!G:G, C1346)</f>
        <v>2</v>
      </c>
      <c r="J1346" s="64">
        <f t="shared" si="62"/>
        <v>76.7</v>
      </c>
      <c r="K1346" s="6" t="str">
        <f>VLOOKUP(C1346,MasterSheet!G:T,14,)</f>
        <v>BioLegend</v>
      </c>
      <c r="L1346" s="6" t="str">
        <f>VLOOKUP(K1346,Sheet1!A:C,3,)</f>
        <v>DOLLAR</v>
      </c>
      <c r="M1346" s="6" t="e" cm="1" vm="1">
        <f t="array" ref="M1346">_xlfn.TEXTJOIN(", ", TRUE,
   _xlfn._xlws.FILTER(MasterSheet!O:O,
      (MasterSheet!B:B=A1346) *
      (MasterSheet!D:D=B1346) *
      (MasterSheet!G:G=C1346) *
      (MasterSheet!J:J&gt;0)
   )
)</f>
        <v>#VALUE!</v>
      </c>
      <c r="N1346" s="6"/>
    </row>
    <row r="1347" spans="1:14" x14ac:dyDescent="0.25">
      <c r="A1347" s="6" t="str">
        <v>Return From IGIB</v>
      </c>
      <c r="B1347" s="7">
        <v>45860</v>
      </c>
      <c r="C1347" s="6">
        <v>421403</v>
      </c>
      <c r="D1347" s="6">
        <f>_xlfn.XLOOKUP(C1347,MasterSheet!G:G,MasterSheet!E:E)</f>
        <v>84.6</v>
      </c>
      <c r="E1347" s="55">
        <f>SUMIFS(MasterSheet!I:I, MasterSheet!B:B, A1347, MasterSheet!D:D, B1347, MasterSheet!G:G, C1347)</f>
        <v>1</v>
      </c>
      <c r="F1347" s="55">
        <f t="shared" ref="F1347:F1410" si="63">D1347*E1347</f>
        <v>84.6</v>
      </c>
      <c r="G1347" s="62">
        <f>SUMIFS(MasterSheet!J:J, MasterSheet!B:B, A1347, MasterSheet!D:D, B1347, MasterSheet!G:G, C1347)</f>
        <v>0</v>
      </c>
      <c r="H1347" s="62">
        <f t="shared" ref="H1347:H1410" si="64">G1347*D1347</f>
        <v>0</v>
      </c>
      <c r="I1347" s="64">
        <f>SUMIFS(MasterSheet!K:K, MasterSheet!B:B, A1347, MasterSheet!D:D, B1347, MasterSheet!G:G, C1347)</f>
        <v>1</v>
      </c>
      <c r="J1347" s="64">
        <f t="shared" ref="J1347:J1410" si="65">I1347*D1347</f>
        <v>84.6</v>
      </c>
      <c r="K1347" s="6" t="str">
        <f>VLOOKUP(C1347,MasterSheet!G:T,14,)</f>
        <v>BioLegend</v>
      </c>
      <c r="L1347" s="6" t="str">
        <f>VLOOKUP(K1347,Sheet1!A:C,3,)</f>
        <v>DOLLAR</v>
      </c>
      <c r="M1347" s="6" t="e" cm="1" vm="1">
        <f t="array" ref="M1347">_xlfn.TEXTJOIN(", ", TRUE,
   _xlfn._xlws.FILTER(MasterSheet!O:O,
      (MasterSheet!B:B=A1347) *
      (MasterSheet!D:D=B1347) *
      (MasterSheet!G:G=C1347) *
      (MasterSheet!J:J&gt;0)
   )
)</f>
        <v>#VALUE!</v>
      </c>
      <c r="N1347" s="6"/>
    </row>
    <row r="1348" spans="1:14" x14ac:dyDescent="0.25">
      <c r="A1348" s="6" t="str">
        <v>INV250717-001</v>
      </c>
      <c r="B1348" s="7">
        <v>45860</v>
      </c>
      <c r="C1348" s="6" t="str">
        <v xml:space="preserve">T64812 </v>
      </c>
      <c r="D1348" s="6">
        <f>_xlfn.XLOOKUP(C1348,MasterSheet!G:G,MasterSheet!E:E)</f>
        <v>5</v>
      </c>
      <c r="E1348" s="55">
        <f>SUMIFS(MasterSheet!I:I, MasterSheet!B:B, A1348, MasterSheet!D:D, B1348, MasterSheet!G:G, C1348)</f>
        <v>1</v>
      </c>
      <c r="F1348" s="55">
        <f t="shared" si="63"/>
        <v>5</v>
      </c>
      <c r="G1348" s="62">
        <f>SUMIFS(MasterSheet!J:J, MasterSheet!B:B, A1348, MasterSheet!D:D, B1348, MasterSheet!G:G, C1348)</f>
        <v>1</v>
      </c>
      <c r="H1348" s="62">
        <f t="shared" si="64"/>
        <v>5</v>
      </c>
      <c r="I1348" s="64">
        <f>SUMIFS(MasterSheet!K:K, MasterSheet!B:B, A1348, MasterSheet!D:D, B1348, MasterSheet!G:G, C1348)</f>
        <v>0</v>
      </c>
      <c r="J1348" s="64">
        <f t="shared" si="65"/>
        <v>0</v>
      </c>
      <c r="K1348" s="6" t="str">
        <f>VLOOKUP(C1348,MasterSheet!G:T,14,)</f>
        <v>TargetMol</v>
      </c>
      <c r="L1348" s="6" t="str">
        <f>VLOOKUP(K1348,Sheet1!A:C,3,)</f>
        <v>DOLLAR</v>
      </c>
      <c r="M1348" s="6" t="str" cm="1">
        <f t="array" ref="M1348">_xlfn.TEXTJOIN(", ", TRUE,
   _xlfn._xlws.FILTER(MasterSheet!O:O,
      (MasterSheet!B:B=A1348) *
      (MasterSheet!D:D=B1348) *
      (MasterSheet!G:G=C1348) *
      (MasterSheet!J:J&gt;0)
   )
)</f>
        <v>IGIB</v>
      </c>
      <c r="N1348" s="6"/>
    </row>
    <row r="1349" spans="1:14" x14ac:dyDescent="0.25">
      <c r="A1349" s="6" t="str">
        <v>INV250717-001</v>
      </c>
      <c r="B1349" s="7">
        <v>45860</v>
      </c>
      <c r="C1349" s="6" t="str">
        <v xml:space="preserve">T1257 </v>
      </c>
      <c r="D1349" s="6">
        <f>_xlfn.XLOOKUP(C1349,MasterSheet!G:G,MasterSheet!E:E)</f>
        <v>38.4</v>
      </c>
      <c r="E1349" s="55">
        <f>SUMIFS(MasterSheet!I:I, MasterSheet!B:B, A1349, MasterSheet!D:D, B1349, MasterSheet!G:G, C1349)</f>
        <v>1</v>
      </c>
      <c r="F1349" s="55">
        <f t="shared" si="63"/>
        <v>38.4</v>
      </c>
      <c r="G1349" s="62">
        <f>SUMIFS(MasterSheet!J:J, MasterSheet!B:B, A1349, MasterSheet!D:D, B1349, MasterSheet!G:G, C1349)</f>
        <v>1</v>
      </c>
      <c r="H1349" s="62">
        <f t="shared" si="64"/>
        <v>38.4</v>
      </c>
      <c r="I1349" s="64">
        <f>SUMIFS(MasterSheet!K:K, MasterSheet!B:B, A1349, MasterSheet!D:D, B1349, MasterSheet!G:G, C1349)</f>
        <v>0</v>
      </c>
      <c r="J1349" s="64">
        <f t="shared" si="65"/>
        <v>0</v>
      </c>
      <c r="K1349" s="6" t="str">
        <f>VLOOKUP(C1349,MasterSheet!G:T,14,)</f>
        <v>TargetMol</v>
      </c>
      <c r="L1349" s="6" t="str">
        <f>VLOOKUP(K1349,Sheet1!A:C,3,)</f>
        <v>DOLLAR</v>
      </c>
      <c r="M1349" s="6" t="str" cm="1">
        <f t="array" ref="M1349">_xlfn.TEXTJOIN(", ", TRUE,
   _xlfn._xlws.FILTER(MasterSheet!O:O,
      (MasterSheet!B:B=A1349) *
      (MasterSheet!D:D=B1349) *
      (MasterSheet!G:G=C1349) *
      (MasterSheet!J:J&gt;0)
   )
)</f>
        <v>EDNA</v>
      </c>
      <c r="N1349" s="6"/>
    </row>
    <row r="1350" spans="1:14" x14ac:dyDescent="0.25">
      <c r="A1350" s="6" t="str">
        <v>INV250717-002</v>
      </c>
      <c r="B1350" s="7">
        <v>45860</v>
      </c>
      <c r="C1350" s="6" t="str">
        <v xml:space="preserve">T6186 </v>
      </c>
      <c r="D1350" s="6">
        <f>_xlfn.XLOOKUP(C1350,MasterSheet!G:G,MasterSheet!E:E)</f>
        <v>21.5</v>
      </c>
      <c r="E1350" s="55">
        <f>SUMIFS(MasterSheet!I:I, MasterSheet!B:B, A1350, MasterSheet!D:D, B1350, MasterSheet!G:G, C1350)</f>
        <v>1</v>
      </c>
      <c r="F1350" s="55">
        <f t="shared" si="63"/>
        <v>21.5</v>
      </c>
      <c r="G1350" s="62">
        <f>SUMIFS(MasterSheet!J:J, MasterSheet!B:B, A1350, MasterSheet!D:D, B1350, MasterSheet!G:G, C1350)</f>
        <v>1</v>
      </c>
      <c r="H1350" s="62">
        <f t="shared" si="64"/>
        <v>21.5</v>
      </c>
      <c r="I1350" s="64">
        <f>SUMIFS(MasterSheet!K:K, MasterSheet!B:B, A1350, MasterSheet!D:D, B1350, MasterSheet!G:G, C1350)</f>
        <v>0</v>
      </c>
      <c r="J1350" s="64">
        <f t="shared" si="65"/>
        <v>0</v>
      </c>
      <c r="K1350" s="6" t="str">
        <f>VLOOKUP(C1350,MasterSheet!G:T,14,)</f>
        <v>TargetMol</v>
      </c>
      <c r="L1350" s="6" t="str">
        <f>VLOOKUP(K1350,Sheet1!A:C,3,)</f>
        <v>DOLLAR</v>
      </c>
      <c r="M1350" s="6" t="str" cm="1">
        <f t="array" ref="M1350">_xlfn.TEXTJOIN(", ", TRUE,
   _xlfn._xlws.FILTER(MasterSheet!O:O,
      (MasterSheet!B:B=A1350) *
      (MasterSheet!D:D=B1350) *
      (MasterSheet!G:G=C1350) *
      (MasterSheet!J:J&gt;0)
   )
)</f>
        <v>THSTI</v>
      </c>
      <c r="N1350" s="6"/>
    </row>
    <row r="1351" spans="1:14" x14ac:dyDescent="0.25">
      <c r="A1351" s="6" t="str">
        <v>INV250717-002</v>
      </c>
      <c r="B1351" s="7">
        <v>45860</v>
      </c>
      <c r="C1351" s="6" t="str">
        <v xml:space="preserve">T7638 </v>
      </c>
      <c r="D1351" s="6">
        <f>_xlfn.XLOOKUP(C1351,MasterSheet!G:G,MasterSheet!E:E)</f>
        <v>25</v>
      </c>
      <c r="E1351" s="55">
        <f>SUMIFS(MasterSheet!I:I, MasterSheet!B:B, A1351, MasterSheet!D:D, B1351, MasterSheet!G:G, C1351)</f>
        <v>1</v>
      </c>
      <c r="F1351" s="55">
        <f t="shared" si="63"/>
        <v>25</v>
      </c>
      <c r="G1351" s="62">
        <f>SUMIFS(MasterSheet!J:J, MasterSheet!B:B, A1351, MasterSheet!D:D, B1351, MasterSheet!G:G, C1351)</f>
        <v>1</v>
      </c>
      <c r="H1351" s="62">
        <f t="shared" si="64"/>
        <v>25</v>
      </c>
      <c r="I1351" s="64">
        <f>SUMIFS(MasterSheet!K:K, MasterSheet!B:B, A1351, MasterSheet!D:D, B1351, MasterSheet!G:G, C1351)</f>
        <v>0</v>
      </c>
      <c r="J1351" s="64">
        <f t="shared" si="65"/>
        <v>0</v>
      </c>
      <c r="K1351" s="6" t="str">
        <f>VLOOKUP(C1351,MasterSheet!G:T,14,)</f>
        <v>TargetMol</v>
      </c>
      <c r="L1351" s="6" t="str">
        <f>VLOOKUP(K1351,Sheet1!A:C,3,)</f>
        <v>DOLLAR</v>
      </c>
      <c r="M1351" s="6" t="str" cm="1">
        <f t="array" ref="M1351">_xlfn.TEXTJOIN(", ", TRUE,
   _xlfn._xlws.FILTER(MasterSheet!O:O,
      (MasterSheet!B:B=A1351) *
      (MasterSheet!D:D=B1351) *
      (MasterSheet!G:G=C1351) *
      (MasterSheet!J:J&gt;0)
   )
)</f>
        <v>THSTI</v>
      </c>
      <c r="N1351" s="6"/>
    </row>
    <row r="1352" spans="1:14" x14ac:dyDescent="0.25">
      <c r="A1352" s="6" t="str">
        <v>INV250717-002</v>
      </c>
      <c r="B1352" s="7">
        <v>45860</v>
      </c>
      <c r="C1352" s="6" t="str">
        <v xml:space="preserve">T2604 </v>
      </c>
      <c r="D1352" s="6">
        <f>_xlfn.XLOOKUP(C1352,MasterSheet!G:G,MasterSheet!E:E)</f>
        <v>14.5</v>
      </c>
      <c r="E1352" s="55">
        <f>SUMIFS(MasterSheet!I:I, MasterSheet!B:B, A1352, MasterSheet!D:D, B1352, MasterSheet!G:G, C1352)</f>
        <v>1</v>
      </c>
      <c r="F1352" s="55">
        <f t="shared" si="63"/>
        <v>14.5</v>
      </c>
      <c r="G1352" s="62">
        <f>SUMIFS(MasterSheet!J:J, MasterSheet!B:B, A1352, MasterSheet!D:D, B1352, MasterSheet!G:G, C1352)</f>
        <v>1</v>
      </c>
      <c r="H1352" s="62">
        <f t="shared" si="64"/>
        <v>14.5</v>
      </c>
      <c r="I1352" s="64">
        <f>SUMIFS(MasterSheet!K:K, MasterSheet!B:B, A1352, MasterSheet!D:D, B1352, MasterSheet!G:G, C1352)</f>
        <v>0</v>
      </c>
      <c r="J1352" s="64">
        <f t="shared" si="65"/>
        <v>0</v>
      </c>
      <c r="K1352" s="6" t="str">
        <f>VLOOKUP(C1352,MasterSheet!G:T,14,)</f>
        <v>TargetMol</v>
      </c>
      <c r="L1352" s="6" t="str">
        <f>VLOOKUP(K1352,Sheet1!A:C,3,)</f>
        <v>DOLLAR</v>
      </c>
      <c r="M1352" s="6" t="str" cm="1">
        <f t="array" ref="M1352">_xlfn.TEXTJOIN(", ", TRUE,
   _xlfn._xlws.FILTER(MasterSheet!O:O,
      (MasterSheet!B:B=A1352) *
      (MasterSheet!D:D=B1352) *
      (MasterSheet!G:G=C1352) *
      (MasterSheet!J:J&gt;0)
   )
)</f>
        <v>THSTI</v>
      </c>
      <c r="N1352" s="6"/>
    </row>
    <row r="1353" spans="1:14" x14ac:dyDescent="0.25">
      <c r="A1353" s="6" t="str">
        <v>INV250717-002</v>
      </c>
      <c r="B1353" s="7">
        <v>45860</v>
      </c>
      <c r="C1353" s="6" t="str">
        <v xml:space="preserve">T4449 </v>
      </c>
      <c r="D1353" s="6">
        <f>_xlfn.XLOOKUP(C1353,MasterSheet!G:G,MasterSheet!E:E)</f>
        <v>146.5</v>
      </c>
      <c r="E1353" s="55">
        <f>SUMIFS(MasterSheet!I:I, MasterSheet!B:B, A1353, MasterSheet!D:D, B1353, MasterSheet!G:G, C1353)</f>
        <v>1</v>
      </c>
      <c r="F1353" s="55">
        <f t="shared" si="63"/>
        <v>146.5</v>
      </c>
      <c r="G1353" s="62">
        <f>SUMIFS(MasterSheet!J:J, MasterSheet!B:B, A1353, MasterSheet!D:D, B1353, MasterSheet!G:G, C1353)</f>
        <v>1</v>
      </c>
      <c r="H1353" s="62">
        <f t="shared" si="64"/>
        <v>146.5</v>
      </c>
      <c r="I1353" s="64">
        <f>SUMIFS(MasterSheet!K:K, MasterSheet!B:B, A1353, MasterSheet!D:D, B1353, MasterSheet!G:G, C1353)</f>
        <v>0</v>
      </c>
      <c r="J1353" s="64">
        <f t="shared" si="65"/>
        <v>0</v>
      </c>
      <c r="K1353" s="6" t="str">
        <f>VLOOKUP(C1353,MasterSheet!G:T,14,)</f>
        <v>TargetMol</v>
      </c>
      <c r="L1353" s="6" t="str">
        <f>VLOOKUP(K1353,Sheet1!A:C,3,)</f>
        <v>DOLLAR</v>
      </c>
      <c r="M1353" s="6" t="str" cm="1">
        <f t="array" ref="M1353">_xlfn.TEXTJOIN(", ", TRUE,
   _xlfn._xlws.FILTER(MasterSheet!O:O,
      (MasterSheet!B:B=A1353) *
      (MasterSheet!D:D=B1353) *
      (MasterSheet!G:G=C1353) *
      (MasterSheet!J:J&gt;0)
   )
)</f>
        <v>THSTI</v>
      </c>
      <c r="N1353" s="6"/>
    </row>
    <row r="1354" spans="1:14" x14ac:dyDescent="0.25">
      <c r="A1354" s="6" t="str">
        <v>INV250717-002</v>
      </c>
      <c r="B1354" s="7">
        <v>45860</v>
      </c>
      <c r="C1354" s="6" t="str">
        <v xml:space="preserve">TQ0179 </v>
      </c>
      <c r="D1354" s="6">
        <f>_xlfn.XLOOKUP(C1354,MasterSheet!G:G,MasterSheet!E:E)</f>
        <v>153.5</v>
      </c>
      <c r="E1354" s="55">
        <f>SUMIFS(MasterSheet!I:I, MasterSheet!B:B, A1354, MasterSheet!D:D, B1354, MasterSheet!G:G, C1354)</f>
        <v>2</v>
      </c>
      <c r="F1354" s="55">
        <f t="shared" si="63"/>
        <v>307</v>
      </c>
      <c r="G1354" s="62">
        <f>SUMIFS(MasterSheet!J:J, MasterSheet!B:B, A1354, MasterSheet!D:D, B1354, MasterSheet!G:G, C1354)</f>
        <v>2</v>
      </c>
      <c r="H1354" s="62">
        <f t="shared" si="64"/>
        <v>307</v>
      </c>
      <c r="I1354" s="64">
        <f>SUMIFS(MasterSheet!K:K, MasterSheet!B:B, A1354, MasterSheet!D:D, B1354, MasterSheet!G:G, C1354)</f>
        <v>0</v>
      </c>
      <c r="J1354" s="64">
        <f t="shared" si="65"/>
        <v>0</v>
      </c>
      <c r="K1354" s="6" t="str">
        <f>VLOOKUP(C1354,MasterSheet!G:T,14,)</f>
        <v>TargetMol</v>
      </c>
      <c r="L1354" s="6" t="str">
        <f>VLOOKUP(K1354,Sheet1!A:C,3,)</f>
        <v>DOLLAR</v>
      </c>
      <c r="M1354" s="6" t="str" cm="1">
        <f t="array" ref="M1354">_xlfn.TEXTJOIN(", ", TRUE,
   _xlfn._xlws.FILTER(MasterSheet!O:O,
      (MasterSheet!B:B=A1354) *
      (MasterSheet!D:D=B1354) *
      (MasterSheet!G:G=C1354) *
      (MasterSheet!J:J&gt;0)
   )
)</f>
        <v>THSTI, THSTI</v>
      </c>
      <c r="N1354" s="6"/>
    </row>
    <row r="1355" spans="1:14" x14ac:dyDescent="0.25">
      <c r="A1355" s="6" t="str">
        <v>INV250717-003</v>
      </c>
      <c r="B1355" s="7">
        <v>45860</v>
      </c>
      <c r="C1355" s="6" t="str">
        <v xml:space="preserve">T6S1373 </v>
      </c>
      <c r="D1355" s="6">
        <f>_xlfn.XLOOKUP(C1355,MasterSheet!G:G,MasterSheet!E:E)</f>
        <v>136.80000000000001</v>
      </c>
      <c r="E1355" s="55">
        <f>SUMIFS(MasterSheet!I:I, MasterSheet!B:B, A1355, MasterSheet!D:D, B1355, MasterSheet!G:G, C1355)</f>
        <v>1</v>
      </c>
      <c r="F1355" s="55">
        <f t="shared" si="63"/>
        <v>136.80000000000001</v>
      </c>
      <c r="G1355" s="62">
        <f>SUMIFS(MasterSheet!J:J, MasterSheet!B:B, A1355, MasterSheet!D:D, B1355, MasterSheet!G:G, C1355)</f>
        <v>1</v>
      </c>
      <c r="H1355" s="62">
        <f t="shared" si="64"/>
        <v>136.80000000000001</v>
      </c>
      <c r="I1355" s="64">
        <f>SUMIFS(MasterSheet!K:K, MasterSheet!B:B, A1355, MasterSheet!D:D, B1355, MasterSheet!G:G, C1355)</f>
        <v>0</v>
      </c>
      <c r="J1355" s="64">
        <f t="shared" si="65"/>
        <v>0</v>
      </c>
      <c r="K1355" s="6" t="str">
        <f>VLOOKUP(C1355,MasterSheet!G:T,14,)</f>
        <v>TargetMol</v>
      </c>
      <c r="L1355" s="6" t="str">
        <f>VLOOKUP(K1355,Sheet1!A:C,3,)</f>
        <v>DOLLAR</v>
      </c>
      <c r="M1355" s="6" t="str" cm="1">
        <f t="array" ref="M1355">_xlfn.TEXTJOIN(", ", TRUE,
   _xlfn._xlws.FILTER(MasterSheet!O:O,
      (MasterSheet!B:B=A1355) *
      (MasterSheet!D:D=B1355) *
      (MasterSheet!G:G=C1355) *
      (MasterSheet!J:J&gt;0)
   )
)</f>
        <v>ILS</v>
      </c>
      <c r="N1355" s="6"/>
    </row>
    <row r="1356" spans="1:14" x14ac:dyDescent="0.25">
      <c r="A1356" s="6" t="str">
        <v>INV250717-003</v>
      </c>
      <c r="B1356" s="7">
        <v>45860</v>
      </c>
      <c r="C1356" s="6" t="str">
        <v xml:space="preserve">T14066 </v>
      </c>
      <c r="D1356" s="6">
        <f>_xlfn.XLOOKUP(C1356,MasterSheet!G:G,MasterSheet!E:E)</f>
        <v>27</v>
      </c>
      <c r="E1356" s="55">
        <f>SUMIFS(MasterSheet!I:I, MasterSheet!B:B, A1356, MasterSheet!D:D, B1356, MasterSheet!G:G, C1356)</f>
        <v>1</v>
      </c>
      <c r="F1356" s="55">
        <f t="shared" si="63"/>
        <v>27</v>
      </c>
      <c r="G1356" s="62">
        <f>SUMIFS(MasterSheet!J:J, MasterSheet!B:B, A1356, MasterSheet!D:D, B1356, MasterSheet!G:G, C1356)</f>
        <v>1</v>
      </c>
      <c r="H1356" s="62">
        <f t="shared" si="64"/>
        <v>27</v>
      </c>
      <c r="I1356" s="64">
        <f>SUMIFS(MasterSheet!K:K, MasterSheet!B:B, A1356, MasterSheet!D:D, B1356, MasterSheet!G:G, C1356)</f>
        <v>0</v>
      </c>
      <c r="J1356" s="64">
        <f t="shared" si="65"/>
        <v>0</v>
      </c>
      <c r="K1356" s="6" t="str">
        <f>VLOOKUP(C1356,MasterSheet!G:T,14,)</f>
        <v>TargetMol</v>
      </c>
      <c r="L1356" s="6" t="str">
        <f>VLOOKUP(K1356,Sheet1!A:C,3,)</f>
        <v>DOLLAR</v>
      </c>
      <c r="M1356" s="6" t="str" cm="1">
        <f t="array" ref="M1356">_xlfn.TEXTJOIN(", ", TRUE,
   _xlfn._xlws.FILTER(MasterSheet!O:O,
      (MasterSheet!B:B=A1356) *
      (MasterSheet!D:D=B1356) *
      (MasterSheet!G:G=C1356) *
      (MasterSheet!J:J&gt;0)
   )
)</f>
        <v>ILS</v>
      </c>
      <c r="N1356" s="6"/>
    </row>
    <row r="1357" spans="1:14" x14ac:dyDescent="0.25">
      <c r="A1357" s="6" t="str">
        <v>INV250717-003</v>
      </c>
      <c r="B1357" s="7">
        <v>45860</v>
      </c>
      <c r="C1357" s="6" t="str">
        <v xml:space="preserve">T1642 </v>
      </c>
      <c r="D1357" s="6">
        <f>_xlfn.XLOOKUP(C1357,MasterSheet!G:G,MasterSheet!E:E)</f>
        <v>21.6</v>
      </c>
      <c r="E1357" s="55">
        <f>SUMIFS(MasterSheet!I:I, MasterSheet!B:B, A1357, MasterSheet!D:D, B1357, MasterSheet!G:G, C1357)</f>
        <v>1</v>
      </c>
      <c r="F1357" s="55">
        <f t="shared" si="63"/>
        <v>21.6</v>
      </c>
      <c r="G1357" s="62">
        <f>SUMIFS(MasterSheet!J:J, MasterSheet!B:B, A1357, MasterSheet!D:D, B1357, MasterSheet!G:G, C1357)</f>
        <v>1</v>
      </c>
      <c r="H1357" s="62">
        <f t="shared" si="64"/>
        <v>21.6</v>
      </c>
      <c r="I1357" s="64">
        <f>SUMIFS(MasterSheet!K:K, MasterSheet!B:B, A1357, MasterSheet!D:D, B1357, MasterSheet!G:G, C1357)</f>
        <v>0</v>
      </c>
      <c r="J1357" s="64">
        <f t="shared" si="65"/>
        <v>0</v>
      </c>
      <c r="K1357" s="6" t="str">
        <f>VLOOKUP(C1357,MasterSheet!G:T,14,)</f>
        <v>TargetMol</v>
      </c>
      <c r="L1357" s="6" t="str">
        <f>VLOOKUP(K1357,Sheet1!A:C,3,)</f>
        <v>DOLLAR</v>
      </c>
      <c r="M1357" s="6" t="str" cm="1">
        <f t="array" ref="M1357">_xlfn.TEXTJOIN(", ", TRUE,
   _xlfn._xlws.FILTER(MasterSheet!O:O,
      (MasterSheet!B:B=A1357) *
      (MasterSheet!D:D=B1357) *
      (MasterSheet!G:G=C1357) *
      (MasterSheet!J:J&gt;0)
   )
)</f>
        <v>ILS</v>
      </c>
      <c r="N1357" s="6"/>
    </row>
    <row r="1358" spans="1:14" x14ac:dyDescent="0.25">
      <c r="A1358" s="6" t="str">
        <v>INV250717-003</v>
      </c>
      <c r="B1358" s="7">
        <v>45860</v>
      </c>
      <c r="C1358" s="6" t="str">
        <v xml:space="preserve">T29106 </v>
      </c>
      <c r="D1358" s="6">
        <f>_xlfn.XLOOKUP(C1358,MasterSheet!G:G,MasterSheet!E:E)</f>
        <v>26.4</v>
      </c>
      <c r="E1358" s="55">
        <f>SUMIFS(MasterSheet!I:I, MasterSheet!B:B, A1358, MasterSheet!D:D, B1358, MasterSheet!G:G, C1358)</f>
        <v>1</v>
      </c>
      <c r="F1358" s="55">
        <f t="shared" si="63"/>
        <v>26.4</v>
      </c>
      <c r="G1358" s="62">
        <f>SUMIFS(MasterSheet!J:J, MasterSheet!B:B, A1358, MasterSheet!D:D, B1358, MasterSheet!G:G, C1358)</f>
        <v>1</v>
      </c>
      <c r="H1358" s="62">
        <f t="shared" si="64"/>
        <v>26.4</v>
      </c>
      <c r="I1358" s="64">
        <f>SUMIFS(MasterSheet!K:K, MasterSheet!B:B, A1358, MasterSheet!D:D, B1358, MasterSheet!G:G, C1358)</f>
        <v>0</v>
      </c>
      <c r="J1358" s="64">
        <f t="shared" si="65"/>
        <v>0</v>
      </c>
      <c r="K1358" s="6" t="str">
        <f>VLOOKUP(C1358,MasterSheet!G:T,14,)</f>
        <v>TargetMol</v>
      </c>
      <c r="L1358" s="6" t="str">
        <f>VLOOKUP(K1358,Sheet1!A:C,3,)</f>
        <v>DOLLAR</v>
      </c>
      <c r="M1358" s="6" t="str" cm="1">
        <f t="array" ref="M1358">_xlfn.TEXTJOIN(", ", TRUE,
   _xlfn._xlws.FILTER(MasterSheet!O:O,
      (MasterSheet!B:B=A1358) *
      (MasterSheet!D:D=B1358) *
      (MasterSheet!G:G=C1358) *
      (MasterSheet!J:J&gt;0)
   )
)</f>
        <v>ILS</v>
      </c>
      <c r="N1358" s="6"/>
    </row>
    <row r="1359" spans="1:14" x14ac:dyDescent="0.25">
      <c r="A1359" s="6" t="str">
        <v>INV250717-003</v>
      </c>
      <c r="B1359" s="7">
        <v>45860</v>
      </c>
      <c r="C1359" s="6" t="str">
        <v xml:space="preserve">T6230 </v>
      </c>
      <c r="D1359" s="6">
        <f>_xlfn.XLOOKUP(C1359,MasterSheet!G:G,MasterSheet!E:E)</f>
        <v>70.8</v>
      </c>
      <c r="E1359" s="55">
        <f>SUMIFS(MasterSheet!I:I, MasterSheet!B:B, A1359, MasterSheet!D:D, B1359, MasterSheet!G:G, C1359)</f>
        <v>1</v>
      </c>
      <c r="F1359" s="55">
        <f t="shared" si="63"/>
        <v>70.8</v>
      </c>
      <c r="G1359" s="62">
        <f>SUMIFS(MasterSheet!J:J, MasterSheet!B:B, A1359, MasterSheet!D:D, B1359, MasterSheet!G:G, C1359)</f>
        <v>1</v>
      </c>
      <c r="H1359" s="62">
        <f t="shared" si="64"/>
        <v>70.8</v>
      </c>
      <c r="I1359" s="64">
        <f>SUMIFS(MasterSheet!K:K, MasterSheet!B:B, A1359, MasterSheet!D:D, B1359, MasterSheet!G:G, C1359)</f>
        <v>0</v>
      </c>
      <c r="J1359" s="64">
        <f t="shared" si="65"/>
        <v>0</v>
      </c>
      <c r="K1359" s="6" t="str">
        <f>VLOOKUP(C1359,MasterSheet!G:T,14,)</f>
        <v>TargetMol</v>
      </c>
      <c r="L1359" s="6" t="str">
        <f>VLOOKUP(K1359,Sheet1!A:C,3,)</f>
        <v>DOLLAR</v>
      </c>
      <c r="M1359" s="6" t="str" cm="1">
        <f t="array" ref="M1359">_xlfn.TEXTJOIN(", ", TRUE,
   _xlfn._xlws.FILTER(MasterSheet!O:O,
      (MasterSheet!B:B=A1359) *
      (MasterSheet!D:D=B1359) *
      (MasterSheet!G:G=C1359) *
      (MasterSheet!J:J&gt;0)
   )
)</f>
        <v>ILS</v>
      </c>
      <c r="N1359" s="6"/>
    </row>
    <row r="1360" spans="1:14" x14ac:dyDescent="0.25">
      <c r="A1360" s="6" t="str">
        <v>INV250717-003</v>
      </c>
      <c r="B1360" s="7">
        <v>45860</v>
      </c>
      <c r="C1360" s="6" t="str">
        <v xml:space="preserve">T10216 </v>
      </c>
      <c r="D1360" s="6">
        <f>_xlfn.XLOOKUP(C1360,MasterSheet!G:G,MasterSheet!E:E)</f>
        <v>69</v>
      </c>
      <c r="E1360" s="55">
        <f>SUMIFS(MasterSheet!I:I, MasterSheet!B:B, A1360, MasterSheet!D:D, B1360, MasterSheet!G:G, C1360)</f>
        <v>1</v>
      </c>
      <c r="F1360" s="55">
        <f t="shared" si="63"/>
        <v>69</v>
      </c>
      <c r="G1360" s="62">
        <f>SUMIFS(MasterSheet!J:J, MasterSheet!B:B, A1360, MasterSheet!D:D, B1360, MasterSheet!G:G, C1360)</f>
        <v>1</v>
      </c>
      <c r="H1360" s="62">
        <f t="shared" si="64"/>
        <v>69</v>
      </c>
      <c r="I1360" s="64">
        <f>SUMIFS(MasterSheet!K:K, MasterSheet!B:B, A1360, MasterSheet!D:D, B1360, MasterSheet!G:G, C1360)</f>
        <v>0</v>
      </c>
      <c r="J1360" s="64">
        <f t="shared" si="65"/>
        <v>0</v>
      </c>
      <c r="K1360" s="6" t="str">
        <f>VLOOKUP(C1360,MasterSheet!G:T,14,)</f>
        <v>TargetMol</v>
      </c>
      <c r="L1360" s="6" t="str">
        <f>VLOOKUP(K1360,Sheet1!A:C,3,)</f>
        <v>DOLLAR</v>
      </c>
      <c r="M1360" s="6" t="str" cm="1">
        <f t="array" ref="M1360">_xlfn.TEXTJOIN(", ", TRUE,
   _xlfn._xlws.FILTER(MasterSheet!O:O,
      (MasterSheet!B:B=A1360) *
      (MasterSheet!D:D=B1360) *
      (MasterSheet!G:G=C1360) *
      (MasterSheet!J:J&gt;0)
   )
)</f>
        <v>ILS</v>
      </c>
      <c r="N1360" s="6"/>
    </row>
    <row r="1361" spans="1:14" x14ac:dyDescent="0.25">
      <c r="A1361" s="6" t="str">
        <v>INV250717-003</v>
      </c>
      <c r="B1361" s="7">
        <v>45860</v>
      </c>
      <c r="C1361" s="6" t="str">
        <v xml:space="preserve">T28471 </v>
      </c>
      <c r="D1361" s="6">
        <f>_xlfn.XLOOKUP(C1361,MasterSheet!G:G,MasterSheet!E:E)</f>
        <v>73.2</v>
      </c>
      <c r="E1361" s="55">
        <f>SUMIFS(MasterSheet!I:I, MasterSheet!B:B, A1361, MasterSheet!D:D, B1361, MasterSheet!G:G, C1361)</f>
        <v>1</v>
      </c>
      <c r="F1361" s="55">
        <f t="shared" si="63"/>
        <v>73.2</v>
      </c>
      <c r="G1361" s="62">
        <f>SUMIFS(MasterSheet!J:J, MasterSheet!B:B, A1361, MasterSheet!D:D, B1361, MasterSheet!G:G, C1361)</f>
        <v>1</v>
      </c>
      <c r="H1361" s="62">
        <f t="shared" si="64"/>
        <v>73.2</v>
      </c>
      <c r="I1361" s="64">
        <f>SUMIFS(MasterSheet!K:K, MasterSheet!B:B, A1361, MasterSheet!D:D, B1361, MasterSheet!G:G, C1361)</f>
        <v>0</v>
      </c>
      <c r="J1361" s="64">
        <f t="shared" si="65"/>
        <v>0</v>
      </c>
      <c r="K1361" s="6" t="str">
        <f>VLOOKUP(C1361,MasterSheet!G:T,14,)</f>
        <v>TargetMol</v>
      </c>
      <c r="L1361" s="6" t="str">
        <f>VLOOKUP(K1361,Sheet1!A:C,3,)</f>
        <v>DOLLAR</v>
      </c>
      <c r="M1361" s="6" t="str" cm="1">
        <f t="array" ref="M1361">_xlfn.TEXTJOIN(", ", TRUE,
   _xlfn._xlws.FILTER(MasterSheet!O:O,
      (MasterSheet!B:B=A1361) *
      (MasterSheet!D:D=B1361) *
      (MasterSheet!G:G=C1361) *
      (MasterSheet!J:J&gt;0)
   )
)</f>
        <v>ILS</v>
      </c>
      <c r="N1361" s="6"/>
    </row>
    <row r="1362" spans="1:14" x14ac:dyDescent="0.25">
      <c r="A1362" s="6" t="str">
        <v>INV250717-003</v>
      </c>
      <c r="B1362" s="7">
        <v>45860</v>
      </c>
      <c r="C1362" s="6" t="str">
        <v xml:space="preserve">T6389 </v>
      </c>
      <c r="D1362" s="6">
        <f>_xlfn.XLOOKUP(C1362,MasterSheet!G:G,MasterSheet!E:E)</f>
        <v>27</v>
      </c>
      <c r="E1362" s="55">
        <f>SUMIFS(MasterSheet!I:I, MasterSheet!B:B, A1362, MasterSheet!D:D, B1362, MasterSheet!G:G, C1362)</f>
        <v>1</v>
      </c>
      <c r="F1362" s="55">
        <f t="shared" si="63"/>
        <v>27</v>
      </c>
      <c r="G1362" s="62">
        <f>SUMIFS(MasterSheet!J:J, MasterSheet!B:B, A1362, MasterSheet!D:D, B1362, MasterSheet!G:G, C1362)</f>
        <v>1</v>
      </c>
      <c r="H1362" s="62">
        <f t="shared" si="64"/>
        <v>27</v>
      </c>
      <c r="I1362" s="64">
        <f>SUMIFS(MasterSheet!K:K, MasterSheet!B:B, A1362, MasterSheet!D:D, B1362, MasterSheet!G:G, C1362)</f>
        <v>0</v>
      </c>
      <c r="J1362" s="64">
        <f t="shared" si="65"/>
        <v>0</v>
      </c>
      <c r="K1362" s="6" t="str">
        <f>VLOOKUP(C1362,MasterSheet!G:T,14,)</f>
        <v>TargetMol</v>
      </c>
      <c r="L1362" s="6" t="str">
        <f>VLOOKUP(K1362,Sheet1!A:C,3,)</f>
        <v>DOLLAR</v>
      </c>
      <c r="M1362" s="6" t="str" cm="1">
        <f t="array" ref="M1362">_xlfn.TEXTJOIN(", ", TRUE,
   _xlfn._xlws.FILTER(MasterSheet!O:O,
      (MasterSheet!B:B=A1362) *
      (MasterSheet!D:D=B1362) *
      (MasterSheet!G:G=C1362) *
      (MasterSheet!J:J&gt;0)
   )
)</f>
        <v>ILS</v>
      </c>
      <c r="N1362" s="6"/>
    </row>
    <row r="1363" spans="1:14" x14ac:dyDescent="0.25">
      <c r="A1363" s="6" t="str">
        <v>INV250717-003</v>
      </c>
      <c r="B1363" s="7">
        <v>45860</v>
      </c>
      <c r="C1363" s="6" t="str">
        <v xml:space="preserve">T3211 </v>
      </c>
      <c r="D1363" s="6">
        <f>_xlfn.XLOOKUP(C1363,MasterSheet!G:G,MasterSheet!E:E)</f>
        <v>48</v>
      </c>
      <c r="E1363" s="55">
        <f>SUMIFS(MasterSheet!I:I, MasterSheet!B:B, A1363, MasterSheet!D:D, B1363, MasterSheet!G:G, C1363)</f>
        <v>1</v>
      </c>
      <c r="F1363" s="55">
        <f t="shared" si="63"/>
        <v>48</v>
      </c>
      <c r="G1363" s="62">
        <f>SUMIFS(MasterSheet!J:J, MasterSheet!B:B, A1363, MasterSheet!D:D, B1363, MasterSheet!G:G, C1363)</f>
        <v>1</v>
      </c>
      <c r="H1363" s="62">
        <f t="shared" si="64"/>
        <v>48</v>
      </c>
      <c r="I1363" s="64">
        <f>SUMIFS(MasterSheet!K:K, MasterSheet!B:B, A1363, MasterSheet!D:D, B1363, MasterSheet!G:G, C1363)</f>
        <v>0</v>
      </c>
      <c r="J1363" s="64">
        <f t="shared" si="65"/>
        <v>0</v>
      </c>
      <c r="K1363" s="6" t="str">
        <f>VLOOKUP(C1363,MasterSheet!G:T,14,)</f>
        <v>TargetMol</v>
      </c>
      <c r="L1363" s="6" t="str">
        <f>VLOOKUP(K1363,Sheet1!A:C,3,)</f>
        <v>DOLLAR</v>
      </c>
      <c r="M1363" s="6" t="str" cm="1">
        <f t="array" ref="M1363">_xlfn.TEXTJOIN(", ", TRUE,
   _xlfn._xlws.FILTER(MasterSheet!O:O,
      (MasterSheet!B:B=A1363) *
      (MasterSheet!D:D=B1363) *
      (MasterSheet!G:G=C1363) *
      (MasterSheet!J:J&gt;0)
   )
)</f>
        <v>ILS</v>
      </c>
      <c r="N1363" s="6"/>
    </row>
    <row r="1364" spans="1:14" x14ac:dyDescent="0.25">
      <c r="A1364" s="6" t="str">
        <v>INV250717-003</v>
      </c>
      <c r="B1364" s="7">
        <v>45860</v>
      </c>
      <c r="C1364" s="6" t="str">
        <v xml:space="preserve">T1511 </v>
      </c>
      <c r="D1364" s="6">
        <f>_xlfn.XLOOKUP(C1364,MasterSheet!G:G,MasterSheet!E:E)</f>
        <v>18.600000000000001</v>
      </c>
      <c r="E1364" s="55">
        <f>SUMIFS(MasterSheet!I:I, MasterSheet!B:B, A1364, MasterSheet!D:D, B1364, MasterSheet!G:G, C1364)</f>
        <v>1</v>
      </c>
      <c r="F1364" s="55">
        <f t="shared" si="63"/>
        <v>18.600000000000001</v>
      </c>
      <c r="G1364" s="62">
        <f>SUMIFS(MasterSheet!J:J, MasterSheet!B:B, A1364, MasterSheet!D:D, B1364, MasterSheet!G:G, C1364)</f>
        <v>1</v>
      </c>
      <c r="H1364" s="62">
        <f t="shared" si="64"/>
        <v>18.600000000000001</v>
      </c>
      <c r="I1364" s="64">
        <f>SUMIFS(MasterSheet!K:K, MasterSheet!B:B, A1364, MasterSheet!D:D, B1364, MasterSheet!G:G, C1364)</f>
        <v>0</v>
      </c>
      <c r="J1364" s="64">
        <f t="shared" si="65"/>
        <v>0</v>
      </c>
      <c r="K1364" s="6" t="str">
        <f>VLOOKUP(C1364,MasterSheet!G:T,14,)</f>
        <v>TargetMol</v>
      </c>
      <c r="L1364" s="6" t="str">
        <f>VLOOKUP(K1364,Sheet1!A:C,3,)</f>
        <v>DOLLAR</v>
      </c>
      <c r="M1364" s="6" t="str" cm="1">
        <f t="array" ref="M1364">_xlfn.TEXTJOIN(", ", TRUE,
   _xlfn._xlws.FILTER(MasterSheet!O:O,
      (MasterSheet!B:B=A1364) *
      (MasterSheet!D:D=B1364) *
      (MasterSheet!G:G=C1364) *
      (MasterSheet!J:J&gt;0)
   )
)</f>
        <v>ILS</v>
      </c>
      <c r="N1364" s="6"/>
    </row>
    <row r="1365" spans="1:14" x14ac:dyDescent="0.25">
      <c r="A1365" s="6" t="str">
        <v>INV250717-003</v>
      </c>
      <c r="B1365" s="7">
        <v>45860</v>
      </c>
      <c r="C1365" s="6" t="str">
        <v xml:space="preserve">T1687 </v>
      </c>
      <c r="D1365" s="6">
        <f>_xlfn.XLOOKUP(C1365,MasterSheet!G:G,MasterSheet!E:E)</f>
        <v>81</v>
      </c>
      <c r="E1365" s="55">
        <f>SUMIFS(MasterSheet!I:I, MasterSheet!B:B, A1365, MasterSheet!D:D, B1365, MasterSheet!G:G, C1365)</f>
        <v>3</v>
      </c>
      <c r="F1365" s="55">
        <f t="shared" si="63"/>
        <v>243</v>
      </c>
      <c r="G1365" s="62">
        <f>SUMIFS(MasterSheet!J:J, MasterSheet!B:B, A1365, MasterSheet!D:D, B1365, MasterSheet!G:G, C1365)</f>
        <v>3</v>
      </c>
      <c r="H1365" s="62">
        <f t="shared" si="64"/>
        <v>243</v>
      </c>
      <c r="I1365" s="64">
        <f>SUMIFS(MasterSheet!K:K, MasterSheet!B:B, A1365, MasterSheet!D:D, B1365, MasterSheet!G:G, C1365)</f>
        <v>0</v>
      </c>
      <c r="J1365" s="64">
        <f t="shared" si="65"/>
        <v>0</v>
      </c>
      <c r="K1365" s="6" t="str">
        <f>VLOOKUP(C1365,MasterSheet!G:T,14,)</f>
        <v>TargetMol</v>
      </c>
      <c r="L1365" s="6" t="str">
        <f>VLOOKUP(K1365,Sheet1!A:C,3,)</f>
        <v>DOLLAR</v>
      </c>
      <c r="M1365" s="6" t="str" cm="1">
        <f t="array" ref="M1365">_xlfn.TEXTJOIN(", ", TRUE,
   _xlfn._xlws.FILTER(MasterSheet!O:O,
      (MasterSheet!B:B=A1365) *
      (MasterSheet!D:D=B1365) *
      (MasterSheet!G:G=C1365) *
      (MasterSheet!J:J&gt;0)
   )
)</f>
        <v>BARC</v>
      </c>
      <c r="N1365" s="6"/>
    </row>
    <row r="1366" spans="1:14" x14ac:dyDescent="0.25">
      <c r="A1366" s="6" t="str">
        <v>INV250717-003</v>
      </c>
      <c r="B1366" s="7">
        <v>45860</v>
      </c>
      <c r="C1366" s="6" t="str">
        <v xml:space="preserve">T1143 </v>
      </c>
      <c r="D1366" s="6">
        <f>_xlfn.XLOOKUP(C1366,MasterSheet!G:G,MasterSheet!E:E)</f>
        <v>26.4</v>
      </c>
      <c r="E1366" s="55">
        <f>SUMIFS(MasterSheet!I:I, MasterSheet!B:B, A1366, MasterSheet!D:D, B1366, MasterSheet!G:G, C1366)</f>
        <v>1</v>
      </c>
      <c r="F1366" s="55">
        <f t="shared" si="63"/>
        <v>26.4</v>
      </c>
      <c r="G1366" s="62">
        <f>SUMIFS(MasterSheet!J:J, MasterSheet!B:B, A1366, MasterSheet!D:D, B1366, MasterSheet!G:G, C1366)</f>
        <v>1</v>
      </c>
      <c r="H1366" s="62">
        <f t="shared" si="64"/>
        <v>26.4</v>
      </c>
      <c r="I1366" s="64">
        <f>SUMIFS(MasterSheet!K:K, MasterSheet!B:B, A1366, MasterSheet!D:D, B1366, MasterSheet!G:G, C1366)</f>
        <v>0</v>
      </c>
      <c r="J1366" s="64">
        <f t="shared" si="65"/>
        <v>0</v>
      </c>
      <c r="K1366" s="6" t="str">
        <f>VLOOKUP(C1366,MasterSheet!G:T,14,)</f>
        <v>TargetMol</v>
      </c>
      <c r="L1366" s="6" t="str">
        <f>VLOOKUP(K1366,Sheet1!A:C,3,)</f>
        <v>DOLLAR</v>
      </c>
      <c r="M1366" s="6" t="str" cm="1">
        <f t="array" ref="M1366">_xlfn.TEXTJOIN(", ", TRUE,
   _xlfn._xlws.FILTER(MasterSheet!O:O,
      (MasterSheet!B:B=A1366) *
      (MasterSheet!D:D=B1366) *
      (MasterSheet!G:G=C1366) *
      (MasterSheet!J:J&gt;0)
   )
)</f>
        <v>BARC</v>
      </c>
      <c r="N1366" s="6"/>
    </row>
    <row r="1367" spans="1:14" x14ac:dyDescent="0.25">
      <c r="A1367" s="6" t="str">
        <v>O071425IN3301012G</v>
      </c>
      <c r="B1367" s="7">
        <v>45860</v>
      </c>
      <c r="C1367" s="6" t="str">
        <v>D-001810-10-05</v>
      </c>
      <c r="D1367" s="6">
        <f>_xlfn.XLOOKUP(C1367,MasterSheet!G:G,MasterSheet!E:E)</f>
        <v>188</v>
      </c>
      <c r="E1367" s="55">
        <f>SUMIFS(MasterSheet!I:I, MasterSheet!B:B, A1367, MasterSheet!D:D, B1367, MasterSheet!G:G, C1367)</f>
        <v>1</v>
      </c>
      <c r="F1367" s="55">
        <f t="shared" si="63"/>
        <v>188</v>
      </c>
      <c r="G1367" s="62">
        <f>SUMIFS(MasterSheet!J:J, MasterSheet!B:B, A1367, MasterSheet!D:D, B1367, MasterSheet!G:G, C1367)</f>
        <v>1</v>
      </c>
      <c r="H1367" s="62">
        <f t="shared" si="64"/>
        <v>188</v>
      </c>
      <c r="I1367" s="64">
        <f>SUMIFS(MasterSheet!K:K, MasterSheet!B:B, A1367, MasterSheet!D:D, B1367, MasterSheet!G:G, C1367)</f>
        <v>0</v>
      </c>
      <c r="J1367" s="64">
        <f t="shared" si="65"/>
        <v>0</v>
      </c>
      <c r="K1367" s="6" t="str">
        <f>VLOOKUP(C1367,MasterSheet!G:T,14,)</f>
        <v>Dharmacon</v>
      </c>
      <c r="L1367" s="6" t="str">
        <f>VLOOKUP(K1367,Sheet1!A:C,3,)</f>
        <v>DOLLAR</v>
      </c>
      <c r="M1367" s="6" t="str" cm="1">
        <f t="array" ref="M1367">_xlfn.TEXTJOIN(", ", TRUE,
   _xlfn._xlws.FILTER(MasterSheet!O:O,
      (MasterSheet!B:B=A1367) *
      (MasterSheet!D:D=B1367) *
      (MasterSheet!G:G=C1367) *
      (MasterSheet!J:J&gt;0)
   )
)</f>
        <v>M BIOTECH</v>
      </c>
      <c r="N1367" s="6"/>
    </row>
    <row r="1368" spans="1:14" x14ac:dyDescent="0.25">
      <c r="A1368" s="6" t="str">
        <v>O071425IN3301012G</v>
      </c>
      <c r="B1368" s="7">
        <v>45860</v>
      </c>
      <c r="C1368" s="6" t="str">
        <v>M-017856-00-0005</v>
      </c>
      <c r="D1368" s="6">
        <f>_xlfn.XLOOKUP(C1368,MasterSheet!G:G,MasterSheet!E:E)</f>
        <v>291</v>
      </c>
      <c r="E1368" s="55">
        <f>SUMIFS(MasterSheet!I:I, MasterSheet!B:B, A1368, MasterSheet!D:D, B1368, MasterSheet!G:G, C1368)</f>
        <v>1</v>
      </c>
      <c r="F1368" s="55">
        <f t="shared" si="63"/>
        <v>291</v>
      </c>
      <c r="G1368" s="62">
        <f>SUMIFS(MasterSheet!J:J, MasterSheet!B:B, A1368, MasterSheet!D:D, B1368, MasterSheet!G:G, C1368)</f>
        <v>1</v>
      </c>
      <c r="H1368" s="62">
        <f t="shared" si="64"/>
        <v>291</v>
      </c>
      <c r="I1368" s="64">
        <f>SUMIFS(MasterSheet!K:K, MasterSheet!B:B, A1368, MasterSheet!D:D, B1368, MasterSheet!G:G, C1368)</f>
        <v>0</v>
      </c>
      <c r="J1368" s="64">
        <f t="shared" si="65"/>
        <v>0</v>
      </c>
      <c r="K1368" s="6" t="str">
        <f>VLOOKUP(C1368,MasterSheet!G:T,14,)</f>
        <v>Dharmacon</v>
      </c>
      <c r="L1368" s="6" t="str">
        <f>VLOOKUP(K1368,Sheet1!A:C,3,)</f>
        <v>DOLLAR</v>
      </c>
      <c r="M1368" s="6" t="str" cm="1">
        <f t="array" ref="M1368">_xlfn.TEXTJOIN(", ", TRUE,
   _xlfn._xlws.FILTER(MasterSheet!O:O,
      (MasterSheet!B:B=A1368) *
      (MasterSheet!D:D=B1368) *
      (MasterSheet!G:G=C1368) *
      (MasterSheet!J:J&gt;0)
   )
)</f>
        <v>NIBMG</v>
      </c>
      <c r="N1368" s="6"/>
    </row>
    <row r="1369" spans="1:14" x14ac:dyDescent="0.25">
      <c r="A1369" s="6" t="str">
        <v>O071425IN3301012G</v>
      </c>
      <c r="B1369" s="7">
        <v>45860</v>
      </c>
      <c r="C1369" s="6" t="str">
        <v>V3SH11243-00EG79621</v>
      </c>
      <c r="D1369" s="6">
        <f>_xlfn.XLOOKUP(C1369,MasterSheet!G:G,MasterSheet!E:E)</f>
        <v>827</v>
      </c>
      <c r="E1369" s="55">
        <f>SUMIFS(MasterSheet!I:I, MasterSheet!B:B, A1369, MasterSheet!D:D, B1369, MasterSheet!G:G, C1369)</f>
        <v>1</v>
      </c>
      <c r="F1369" s="55">
        <f t="shared" si="63"/>
        <v>827</v>
      </c>
      <c r="G1369" s="62">
        <f>SUMIFS(MasterSheet!J:J, MasterSheet!B:B, A1369, MasterSheet!D:D, B1369, MasterSheet!G:G, C1369)</f>
        <v>1</v>
      </c>
      <c r="H1369" s="62">
        <f t="shared" si="64"/>
        <v>827</v>
      </c>
      <c r="I1369" s="64">
        <f>SUMIFS(MasterSheet!K:K, MasterSheet!B:B, A1369, MasterSheet!D:D, B1369, MasterSheet!G:G, C1369)</f>
        <v>0</v>
      </c>
      <c r="J1369" s="64">
        <f t="shared" si="65"/>
        <v>0</v>
      </c>
      <c r="K1369" s="6" t="str">
        <f>VLOOKUP(C1369,MasterSheet!G:T,14,)</f>
        <v>Dharmacon</v>
      </c>
      <c r="L1369" s="6" t="str">
        <f>VLOOKUP(K1369,Sheet1!A:C,3,)</f>
        <v>DOLLAR</v>
      </c>
      <c r="M1369" s="6" t="str" cm="1">
        <f t="array" ref="M1369">_xlfn.TEXTJOIN(", ", TRUE,
   _xlfn._xlws.FILTER(MasterSheet!O:O,
      (MasterSheet!B:B=A1369) *
      (MasterSheet!D:D=B1369) *
      (MasterSheet!G:G=C1369) *
      (MasterSheet!J:J&gt;0)
   )
)</f>
        <v>BIO SOLUTION</v>
      </c>
      <c r="N1369" s="6"/>
    </row>
    <row r="1370" spans="1:14" x14ac:dyDescent="0.25">
      <c r="A1370" s="6" t="str">
        <v>O071425IN3301012G</v>
      </c>
      <c r="B1370" s="7">
        <v>45860</v>
      </c>
      <c r="C1370" s="6" t="str">
        <v>YSC6273-201937083</v>
      </c>
      <c r="D1370" s="6">
        <f>_xlfn.XLOOKUP(C1370,MasterSheet!G:G,MasterSheet!E:E)</f>
        <v>55</v>
      </c>
      <c r="E1370" s="55">
        <f>SUMIFS(MasterSheet!I:I, MasterSheet!B:B, A1370, MasterSheet!D:D, B1370, MasterSheet!G:G, C1370)</f>
        <v>1</v>
      </c>
      <c r="F1370" s="55">
        <f t="shared" si="63"/>
        <v>55</v>
      </c>
      <c r="G1370" s="62">
        <f>SUMIFS(MasterSheet!J:J, MasterSheet!B:B, A1370, MasterSheet!D:D, B1370, MasterSheet!G:G, C1370)</f>
        <v>1</v>
      </c>
      <c r="H1370" s="62">
        <f t="shared" si="64"/>
        <v>55</v>
      </c>
      <c r="I1370" s="64">
        <f>SUMIFS(MasterSheet!K:K, MasterSheet!B:B, A1370, MasterSheet!D:D, B1370, MasterSheet!G:G, C1370)</f>
        <v>0</v>
      </c>
      <c r="J1370" s="64">
        <f t="shared" si="65"/>
        <v>0</v>
      </c>
      <c r="K1370" s="6" t="str">
        <f>VLOOKUP(C1370,MasterSheet!G:T,14,)</f>
        <v>Dharmacon</v>
      </c>
      <c r="L1370" s="6" t="str">
        <f>VLOOKUP(K1370,Sheet1!A:C,3,)</f>
        <v>DOLLAR</v>
      </c>
      <c r="M1370" s="6" t="str" cm="1">
        <f t="array" ref="M1370">_xlfn.TEXTJOIN(", ", TRUE,
   _xlfn._xlws.FILTER(MasterSheet!O:O,
      (MasterSheet!B:B=A1370) *
      (MasterSheet!D:D=B1370) *
      (MasterSheet!G:G=C1370) *
      (MasterSheet!J:J&gt;0)
   )
)</f>
        <v>RCB</v>
      </c>
      <c r="N1370" s="6"/>
    </row>
    <row r="1371" spans="1:14" x14ac:dyDescent="0.25">
      <c r="A1371" s="6" t="str">
        <v>O071425IN3301012G</v>
      </c>
      <c r="B1371" s="7">
        <v>45860</v>
      </c>
      <c r="C1371" s="6" t="str">
        <v>RHS4740-EG4907</v>
      </c>
      <c r="D1371" s="6">
        <f>_xlfn.XLOOKUP(C1371,MasterSheet!G:G,MasterSheet!E:E)</f>
        <v>377</v>
      </c>
      <c r="E1371" s="55">
        <f>SUMIFS(MasterSheet!I:I, MasterSheet!B:B, A1371, MasterSheet!D:D, B1371, MasterSheet!G:G, C1371)</f>
        <v>1</v>
      </c>
      <c r="F1371" s="55">
        <f t="shared" si="63"/>
        <v>377</v>
      </c>
      <c r="G1371" s="62">
        <f>SUMIFS(MasterSheet!J:J, MasterSheet!B:B, A1371, MasterSheet!D:D, B1371, MasterSheet!G:G, C1371)</f>
        <v>1</v>
      </c>
      <c r="H1371" s="62">
        <f t="shared" si="64"/>
        <v>377</v>
      </c>
      <c r="I1371" s="64">
        <f>SUMIFS(MasterSheet!K:K, MasterSheet!B:B, A1371, MasterSheet!D:D, B1371, MasterSheet!G:G, C1371)</f>
        <v>0</v>
      </c>
      <c r="J1371" s="64">
        <f t="shared" si="65"/>
        <v>0</v>
      </c>
      <c r="K1371" s="6" t="str">
        <f>VLOOKUP(C1371,MasterSheet!G:T,14,)</f>
        <v>Dharmacon</v>
      </c>
      <c r="L1371" s="6" t="str">
        <f>VLOOKUP(K1371,Sheet1!A:C,3,)</f>
        <v>DOLLAR</v>
      </c>
      <c r="M1371" s="6" t="str" cm="1">
        <f t="array" ref="M1371">_xlfn.TEXTJOIN(", ", TRUE,
   _xlfn._xlws.FILTER(MasterSheet!O:O,
      (MasterSheet!B:B=A1371) *
      (MasterSheet!D:D=B1371) *
      (MasterSheet!G:G=C1371) *
      (MasterSheet!J:J&gt;0)
   )
)</f>
        <v>IGIB</v>
      </c>
      <c r="N1371" s="6"/>
    </row>
    <row r="1372" spans="1:14" x14ac:dyDescent="0.25">
      <c r="A1372" s="6" t="str">
        <v>O071425IN3301012G</v>
      </c>
      <c r="B1372" s="7">
        <v>45860</v>
      </c>
      <c r="C1372" s="6" t="str">
        <v>OHS6085-213584832</v>
      </c>
      <c r="D1372" s="6">
        <f>_xlfn.XLOOKUP(C1372,MasterSheet!G:G,MasterSheet!E:E)</f>
        <v>333</v>
      </c>
      <c r="E1372" s="55">
        <f>SUMIFS(MasterSheet!I:I, MasterSheet!B:B, A1372, MasterSheet!D:D, B1372, MasterSheet!G:G, C1372)</f>
        <v>1</v>
      </c>
      <c r="F1372" s="55">
        <f t="shared" si="63"/>
        <v>333</v>
      </c>
      <c r="G1372" s="62">
        <f>SUMIFS(MasterSheet!J:J, MasterSheet!B:B, A1372, MasterSheet!D:D, B1372, MasterSheet!G:G, C1372)</f>
        <v>1</v>
      </c>
      <c r="H1372" s="62">
        <f t="shared" si="64"/>
        <v>333</v>
      </c>
      <c r="I1372" s="64">
        <f>SUMIFS(MasterSheet!K:K, MasterSheet!B:B, A1372, MasterSheet!D:D, B1372, MasterSheet!G:G, C1372)</f>
        <v>0</v>
      </c>
      <c r="J1372" s="64">
        <f t="shared" si="65"/>
        <v>0</v>
      </c>
      <c r="K1372" s="6" t="str">
        <f>VLOOKUP(C1372,MasterSheet!G:T,14,)</f>
        <v>Dharmacon</v>
      </c>
      <c r="L1372" s="6" t="str">
        <f>VLOOKUP(K1372,Sheet1!A:C,3,)</f>
        <v>DOLLAR</v>
      </c>
      <c r="M1372" s="6" t="str" cm="1">
        <f t="array" ref="M1372">_xlfn.TEXTJOIN(", ", TRUE,
   _xlfn._xlws.FILTER(MasterSheet!O:O,
      (MasterSheet!B:B=A1372) *
      (MasterSheet!D:D=B1372) *
      (MasterSheet!G:G=C1372) *
      (MasterSheet!J:J&gt;0)
   )
)</f>
        <v>NIBMG</v>
      </c>
      <c r="N1372" s="6"/>
    </row>
    <row r="1373" spans="1:14" x14ac:dyDescent="0.25">
      <c r="A1373" s="6" t="str">
        <v>O071425IN3301012G</v>
      </c>
      <c r="B1373" s="7">
        <v>45860</v>
      </c>
      <c r="C1373" s="6" t="str">
        <v>B-002000-UB-100</v>
      </c>
      <c r="D1373" s="6">
        <f>_xlfn.XLOOKUP(C1373,MasterSheet!G:G,MasterSheet!E:E)</f>
        <v>69</v>
      </c>
      <c r="E1373" s="55">
        <f>SUMIFS(MasterSheet!I:I, MasterSheet!B:B, A1373, MasterSheet!D:D, B1373, MasterSheet!G:G, C1373)</f>
        <v>1</v>
      </c>
      <c r="F1373" s="55">
        <f t="shared" si="63"/>
        <v>69</v>
      </c>
      <c r="G1373" s="62">
        <f>SUMIFS(MasterSheet!J:J, MasterSheet!B:B, A1373, MasterSheet!D:D, B1373, MasterSheet!G:G, C1373)</f>
        <v>1</v>
      </c>
      <c r="H1373" s="62">
        <f t="shared" si="64"/>
        <v>69</v>
      </c>
      <c r="I1373" s="64">
        <f>SUMIFS(MasterSheet!K:K, MasterSheet!B:B, A1373, MasterSheet!D:D, B1373, MasterSheet!G:G, C1373)</f>
        <v>0</v>
      </c>
      <c r="J1373" s="64">
        <f t="shared" si="65"/>
        <v>0</v>
      </c>
      <c r="K1373" s="6" t="str">
        <f>VLOOKUP(C1373,MasterSheet!G:T,14,)</f>
        <v>Dharmacon</v>
      </c>
      <c r="L1373" s="6" t="str">
        <f>VLOOKUP(K1373,Sheet1!A:C,3,)</f>
        <v>DOLLAR</v>
      </c>
      <c r="M1373" s="6" t="str" cm="1">
        <f t="array" ref="M1373">_xlfn.TEXTJOIN(", ", TRUE,
   _xlfn._xlws.FILTER(MasterSheet!O:O,
      (MasterSheet!B:B=A1373) *
      (MasterSheet!D:D=B1373) *
      (MasterSheet!G:G=C1373) *
      (MasterSheet!J:J&gt;0)
   )
)</f>
        <v>ABHI BIO</v>
      </c>
      <c r="N1373" s="6"/>
    </row>
    <row r="1374" spans="1:14" x14ac:dyDescent="0.25">
      <c r="A1374" s="6">
        <v>65451</v>
      </c>
      <c r="B1374" s="7">
        <v>45860</v>
      </c>
      <c r="C1374" s="6" t="str">
        <v>A06882-2</v>
      </c>
      <c r="D1374" s="6">
        <f>_xlfn.XLOOKUP(C1374,MasterSheet!G:G,MasterSheet!E:E)</f>
        <v>259</v>
      </c>
      <c r="E1374" s="55">
        <f>SUMIFS(MasterSheet!I:I, MasterSheet!B:B, A1374, MasterSheet!D:D, B1374, MasterSheet!G:G, C1374)</f>
        <v>1</v>
      </c>
      <c r="F1374" s="55">
        <f t="shared" si="63"/>
        <v>259</v>
      </c>
      <c r="G1374" s="62">
        <f>SUMIFS(MasterSheet!J:J, MasterSheet!B:B, A1374, MasterSheet!D:D, B1374, MasterSheet!G:G, C1374)</f>
        <v>1</v>
      </c>
      <c r="H1374" s="62">
        <f t="shared" si="64"/>
        <v>259</v>
      </c>
      <c r="I1374" s="64">
        <f>SUMIFS(MasterSheet!K:K, MasterSheet!B:B, A1374, MasterSheet!D:D, B1374, MasterSheet!G:G, C1374)</f>
        <v>0</v>
      </c>
      <c r="J1374" s="64">
        <f t="shared" si="65"/>
        <v>0</v>
      </c>
      <c r="K1374" s="6" t="str">
        <f>VLOOKUP(C1374,MasterSheet!G:T,14,)</f>
        <v>Boster</v>
      </c>
      <c r="L1374" s="6" t="str">
        <f>VLOOKUP(K1374,Sheet1!A:C,3,)</f>
        <v>DOLLAR</v>
      </c>
      <c r="M1374" s="6" t="str" cm="1">
        <f t="array" ref="M1374">_xlfn.TEXTJOIN(", ", TRUE,
   _xlfn._xlws.FILTER(MasterSheet!O:O,
      (MasterSheet!B:B=A1374) *
      (MasterSheet!D:D=B1374) *
      (MasterSheet!G:G=C1374) *
      (MasterSheet!J:J&gt;0)
   )
)</f>
        <v>Helix</v>
      </c>
      <c r="N1374" s="6"/>
    </row>
    <row r="1375" spans="1:14" x14ac:dyDescent="0.25">
      <c r="A1375" s="6">
        <v>65451</v>
      </c>
      <c r="B1375" s="7">
        <v>45860</v>
      </c>
      <c r="C1375" s="6" t="str">
        <v>A07214-1</v>
      </c>
      <c r="D1375" s="6">
        <f>_xlfn.XLOOKUP(C1375,MasterSheet!G:G,MasterSheet!E:E)</f>
        <v>259</v>
      </c>
      <c r="E1375" s="55">
        <f>SUMIFS(MasterSheet!I:I, MasterSheet!B:B, A1375, MasterSheet!D:D, B1375, MasterSheet!G:G, C1375)</f>
        <v>9</v>
      </c>
      <c r="F1375" s="55">
        <f t="shared" si="63"/>
        <v>2331</v>
      </c>
      <c r="G1375" s="62">
        <f>SUMIFS(MasterSheet!J:J, MasterSheet!B:B, A1375, MasterSheet!D:D, B1375, MasterSheet!G:G, C1375)</f>
        <v>9</v>
      </c>
      <c r="H1375" s="62">
        <f t="shared" si="64"/>
        <v>2331</v>
      </c>
      <c r="I1375" s="64">
        <f>SUMIFS(MasterSheet!K:K, MasterSheet!B:B, A1375, MasterSheet!D:D, B1375, MasterSheet!G:G, C1375)</f>
        <v>0</v>
      </c>
      <c r="J1375" s="64">
        <f t="shared" si="65"/>
        <v>0</v>
      </c>
      <c r="K1375" s="6" t="str">
        <f>VLOOKUP(C1375,MasterSheet!G:T,14,)</f>
        <v>Boster</v>
      </c>
      <c r="L1375" s="6" t="str">
        <f>VLOOKUP(K1375,Sheet1!A:C,3,)</f>
        <v>DOLLAR</v>
      </c>
      <c r="M1375" s="6" t="str" cm="1">
        <f t="array" ref="M1375">_xlfn.TEXTJOIN(", ", TRUE,
   _xlfn._xlws.FILTER(MasterSheet!O:O,
      (MasterSheet!B:B=A1375) *
      (MasterSheet!D:D=B1375) *
      (MasterSheet!G:G=C1375) *
      (MasterSheet!J:J&gt;0)
   )
)</f>
        <v>SYNGENE</v>
      </c>
      <c r="N1375" s="6"/>
    </row>
    <row r="1376" spans="1:14" x14ac:dyDescent="0.25">
      <c r="A1376" s="6">
        <v>44451</v>
      </c>
      <c r="B1376" s="7">
        <v>45860</v>
      </c>
      <c r="C1376" s="6" t="str">
        <v>3617-1</v>
      </c>
      <c r="D1376" s="6">
        <f>_xlfn.XLOOKUP(C1376,MasterSheet!G:G,MasterSheet!E:E)</f>
        <v>136.80000000000001</v>
      </c>
      <c r="E1376" s="55">
        <f>SUMIFS(MasterSheet!I:I, MasterSheet!B:B, A1376, MasterSheet!D:D, B1376, MasterSheet!G:G, C1376)</f>
        <v>8</v>
      </c>
      <c r="F1376" s="55">
        <f t="shared" si="63"/>
        <v>1094.4000000000001</v>
      </c>
      <c r="G1376" s="62">
        <f>SUMIFS(MasterSheet!J:J, MasterSheet!B:B, A1376, MasterSheet!D:D, B1376, MasterSheet!G:G, C1376)</f>
        <v>8</v>
      </c>
      <c r="H1376" s="62">
        <f t="shared" si="64"/>
        <v>1094.4000000000001</v>
      </c>
      <c r="I1376" s="64">
        <f>SUMIFS(MasterSheet!K:K, MasterSheet!B:B, A1376, MasterSheet!D:D, B1376, MasterSheet!G:G, C1376)</f>
        <v>0</v>
      </c>
      <c r="J1376" s="64">
        <f t="shared" si="65"/>
        <v>0</v>
      </c>
      <c r="K1376" s="6" t="str">
        <f>VLOOKUP(C1376,MasterSheet!G:T,14,)</f>
        <v>MabTech</v>
      </c>
      <c r="L1376" s="6" t="str">
        <f>VLOOKUP(K1376,Sheet1!A:C,3,)</f>
        <v>DOLLAR</v>
      </c>
      <c r="M1376" s="6" t="str" cm="1">
        <f t="array" ref="M1376">_xlfn.TEXTJOIN(", ", TRUE,
   _xlfn._xlws.FILTER(MasterSheet!O:O,
      (MasterSheet!B:B=A1376) *
      (MasterSheet!D:D=B1376) *
      (MasterSheet!G:G=C1376) *
      (MasterSheet!J:J&gt;0)
   )
)</f>
        <v>Sun Pharma</v>
      </c>
      <c r="N1376" s="6"/>
    </row>
    <row r="1377" spans="1:14" x14ac:dyDescent="0.25">
      <c r="A1377" s="6">
        <v>44451</v>
      </c>
      <c r="B1377" s="7">
        <v>45860</v>
      </c>
      <c r="C1377" s="6" t="str">
        <v>FSP-0108-10</v>
      </c>
      <c r="D1377" s="6">
        <f>_xlfn.XLOOKUP(C1377,MasterSheet!G:G,MasterSheet!E:E)</f>
        <v>2631.9</v>
      </c>
      <c r="E1377" s="55">
        <f>SUMIFS(MasterSheet!I:I, MasterSheet!B:B, A1377, MasterSheet!D:D, B1377, MasterSheet!G:G, C1377)</f>
        <v>12</v>
      </c>
      <c r="F1377" s="55">
        <f t="shared" si="63"/>
        <v>31582.800000000003</v>
      </c>
      <c r="G1377" s="62">
        <f>SUMIFS(MasterSheet!J:J, MasterSheet!B:B, A1377, MasterSheet!D:D, B1377, MasterSheet!G:G, C1377)</f>
        <v>12</v>
      </c>
      <c r="H1377" s="62">
        <f t="shared" si="64"/>
        <v>31582.800000000003</v>
      </c>
      <c r="I1377" s="64">
        <f>SUMIFS(MasterSheet!K:K, MasterSheet!B:B, A1377, MasterSheet!D:D, B1377, MasterSheet!G:G, C1377)</f>
        <v>0</v>
      </c>
      <c r="J1377" s="64">
        <f t="shared" si="65"/>
        <v>0</v>
      </c>
      <c r="K1377" s="6" t="str">
        <f>VLOOKUP(C1377,MasterSheet!G:T,14,)</f>
        <v>Mabtech</v>
      </c>
      <c r="L1377" s="6" t="str">
        <f>VLOOKUP(K1377,Sheet1!A:C,3,)</f>
        <v>DOLLAR</v>
      </c>
      <c r="M1377" s="6" t="str" cm="1">
        <f t="array" ref="M1377">_xlfn.TEXTJOIN(", ", TRUE,
   _xlfn._xlws.FILTER(MasterSheet!O:O,
      (MasterSheet!B:B=A1377) *
      (MasterSheet!D:D=B1377) *
      (MasterSheet!G:G=C1377) *
      (MasterSheet!J:J&gt;0)
   )
)</f>
        <v>Sun Pharma</v>
      </c>
      <c r="N1377" s="6"/>
    </row>
    <row r="1378" spans="1:14" x14ac:dyDescent="0.25">
      <c r="A1378" s="6">
        <v>44451</v>
      </c>
      <c r="B1378" s="7">
        <v>45860</v>
      </c>
      <c r="C1378" s="6" t="str">
        <v>3654-WP-10</v>
      </c>
      <c r="D1378" s="6">
        <f>_xlfn.XLOOKUP(C1378,MasterSheet!G:G,MasterSheet!E:E)</f>
        <v>385</v>
      </c>
      <c r="E1378" s="55">
        <f>SUMIFS(MasterSheet!I:I, MasterSheet!B:B, A1378, MasterSheet!D:D, B1378, MasterSheet!G:G, C1378)</f>
        <v>1</v>
      </c>
      <c r="F1378" s="55">
        <f t="shared" si="63"/>
        <v>385</v>
      </c>
      <c r="G1378" s="62">
        <f>SUMIFS(MasterSheet!J:J, MasterSheet!B:B, A1378, MasterSheet!D:D, B1378, MasterSheet!G:G, C1378)</f>
        <v>1</v>
      </c>
      <c r="H1378" s="62">
        <f t="shared" si="64"/>
        <v>385</v>
      </c>
      <c r="I1378" s="64">
        <f>SUMIFS(MasterSheet!K:K, MasterSheet!B:B, A1378, MasterSheet!D:D, B1378, MasterSheet!G:G, C1378)</f>
        <v>0</v>
      </c>
      <c r="J1378" s="64">
        <f t="shared" si="65"/>
        <v>0</v>
      </c>
      <c r="K1378" s="6" t="str">
        <f>VLOOKUP(C1378,MasterSheet!G:T,14,)</f>
        <v>MabTech</v>
      </c>
      <c r="L1378" s="6" t="str">
        <f>VLOOKUP(K1378,Sheet1!A:C,3,)</f>
        <v>DOLLAR</v>
      </c>
      <c r="M1378" s="6" t="str" cm="1">
        <f t="array" ref="M1378">_xlfn.TEXTJOIN(", ", TRUE,
   _xlfn._xlws.FILTER(MasterSheet!O:O,
      (MasterSheet!B:B=A1378) *
      (MasterSheet!D:D=B1378) *
      (MasterSheet!G:G=C1378) *
      (MasterSheet!J:J&gt;0)
   )
)</f>
        <v>THSTI</v>
      </c>
      <c r="N1378" s="6"/>
    </row>
    <row r="1379" spans="1:14" x14ac:dyDescent="0.25">
      <c r="A1379" s="6" t="str">
        <v>I237286-IN</v>
      </c>
      <c r="B1379" s="7">
        <v>45860</v>
      </c>
      <c r="C1379" s="6" t="str">
        <v>BNUB0943-500</v>
      </c>
      <c r="D1379" s="6">
        <f>_xlfn.XLOOKUP(C1379,MasterSheet!G:G,MasterSheet!E:E)</f>
        <v>401.6</v>
      </c>
      <c r="E1379" s="55">
        <f>SUMIFS(MasterSheet!I:I, MasterSheet!B:B, A1379, MasterSheet!D:D, B1379, MasterSheet!G:G, C1379)</f>
        <v>1</v>
      </c>
      <c r="F1379" s="55">
        <f t="shared" si="63"/>
        <v>401.6</v>
      </c>
      <c r="G1379" s="62">
        <f>SUMIFS(MasterSheet!J:J, MasterSheet!B:B, A1379, MasterSheet!D:D, B1379, MasterSheet!G:G, C1379)</f>
        <v>1</v>
      </c>
      <c r="H1379" s="62">
        <f t="shared" si="64"/>
        <v>401.6</v>
      </c>
      <c r="I1379" s="64">
        <f>SUMIFS(MasterSheet!K:K, MasterSheet!B:B, A1379, MasterSheet!D:D, B1379, MasterSheet!G:G, C1379)</f>
        <v>0</v>
      </c>
      <c r="J1379" s="64">
        <f t="shared" si="65"/>
        <v>0</v>
      </c>
      <c r="K1379" s="6" t="str">
        <f>VLOOKUP(C1379,MasterSheet!G:T,14,)</f>
        <v>BIOTIUM</v>
      </c>
      <c r="L1379" s="6" t="str">
        <f>VLOOKUP(K1379,Sheet1!A:C,3,)</f>
        <v>DOLLAR</v>
      </c>
      <c r="M1379" s="6" t="str" cm="1">
        <f t="array" ref="M1379">_xlfn.TEXTJOIN(", ", TRUE,
   _xlfn._xlws.FILTER(MasterSheet!O:O,
      (MasterSheet!B:B=A1379) *
      (MasterSheet!D:D=B1379) *
      (MasterSheet!G:G=C1379) *
      (MasterSheet!J:J&gt;0)
   )
)</f>
        <v>UPASNA ENTERPRISES</v>
      </c>
      <c r="N1379" s="6"/>
    </row>
    <row r="1380" spans="1:14" x14ac:dyDescent="0.25">
      <c r="A1380" s="6" t="str">
        <v>I237286-IN</v>
      </c>
      <c r="B1380" s="7">
        <v>45860</v>
      </c>
      <c r="C1380" s="6" t="str">
        <v>31000-T</v>
      </c>
      <c r="D1380" s="6">
        <f>_xlfn.XLOOKUP(C1380,MasterSheet!G:G,MasterSheet!E:E)</f>
        <v>44.8</v>
      </c>
      <c r="E1380" s="55">
        <f>SUMIFS(MasterSheet!I:I, MasterSheet!B:B, A1380, MasterSheet!D:D, B1380, MasterSheet!G:G, C1380)</f>
        <v>1</v>
      </c>
      <c r="F1380" s="55">
        <f t="shared" si="63"/>
        <v>44.8</v>
      </c>
      <c r="G1380" s="62">
        <f>SUMIFS(MasterSheet!J:J, MasterSheet!B:B, A1380, MasterSheet!D:D, B1380, MasterSheet!G:G, C1380)</f>
        <v>1</v>
      </c>
      <c r="H1380" s="62">
        <f t="shared" si="64"/>
        <v>44.8</v>
      </c>
      <c r="I1380" s="64">
        <f>SUMIFS(MasterSheet!K:K, MasterSheet!B:B, A1380, MasterSheet!D:D, B1380, MasterSheet!G:G, C1380)</f>
        <v>0</v>
      </c>
      <c r="J1380" s="64">
        <f t="shared" si="65"/>
        <v>0</v>
      </c>
      <c r="K1380" s="6" t="str">
        <f>VLOOKUP(C1380,MasterSheet!G:T,14,)</f>
        <v>Biotium</v>
      </c>
      <c r="L1380" s="6" t="str">
        <f>VLOOKUP(K1380,Sheet1!A:C,3,)</f>
        <v>DOLLAR</v>
      </c>
      <c r="M1380" s="6" t="str" cm="1">
        <f t="array" ref="M1380">_xlfn.TEXTJOIN(", ", TRUE,
   _xlfn._xlws.FILTER(MasterSheet!O:O,
      (MasterSheet!B:B=A1380) *
      (MasterSheet!D:D=B1380) *
      (MasterSheet!G:G=C1380) *
      (MasterSheet!J:J&gt;0)
   )
)</f>
        <v>JSS SCIENTIFIC</v>
      </c>
      <c r="N1380" s="6"/>
    </row>
    <row r="1381" spans="1:14" x14ac:dyDescent="0.25">
      <c r="A1381" s="6" t="str">
        <v>I237285-IN</v>
      </c>
      <c r="B1381" s="7">
        <v>45860</v>
      </c>
      <c r="C1381" s="6">
        <v>23012</v>
      </c>
      <c r="D1381" s="6">
        <f>_xlfn.XLOOKUP(C1381,MasterSheet!G:G,MasterSheet!E:E)</f>
        <v>214.4</v>
      </c>
      <c r="E1381" s="55">
        <f>SUMIFS(MasterSheet!I:I, MasterSheet!B:B, A1381, MasterSheet!D:D, B1381, MasterSheet!G:G, C1381)</f>
        <v>1</v>
      </c>
      <c r="F1381" s="55">
        <f t="shared" si="63"/>
        <v>214.4</v>
      </c>
      <c r="G1381" s="62">
        <f>SUMIFS(MasterSheet!J:J, MasterSheet!B:B, A1381, MasterSheet!D:D, B1381, MasterSheet!G:G, C1381)</f>
        <v>1</v>
      </c>
      <c r="H1381" s="62">
        <f t="shared" si="64"/>
        <v>214.4</v>
      </c>
      <c r="I1381" s="64">
        <f>SUMIFS(MasterSheet!K:K, MasterSheet!B:B, A1381, MasterSheet!D:D, B1381, MasterSheet!G:G, C1381)</f>
        <v>0</v>
      </c>
      <c r="J1381" s="64">
        <f t="shared" si="65"/>
        <v>0</v>
      </c>
      <c r="K1381" s="6" t="str">
        <f>VLOOKUP(C1381,MasterSheet!G:T,14,)</f>
        <v>BIOTIUM</v>
      </c>
      <c r="L1381" s="6" t="str">
        <f>VLOOKUP(K1381,Sheet1!A:C,3,)</f>
        <v>DOLLAR</v>
      </c>
      <c r="M1381" s="6" t="str" cm="1">
        <f t="array" ref="M1381">_xlfn.TEXTJOIN(", ", TRUE,
   _xlfn._xlws.FILTER(MasterSheet!O:O,
      (MasterSheet!B:B=A1381) *
      (MasterSheet!D:D=B1381) *
      (MasterSheet!G:G=C1381) *
      (MasterSheet!J:J&gt;0)
   )
)</f>
        <v>IISC</v>
      </c>
      <c r="N1381" s="6"/>
    </row>
    <row r="1382" spans="1:14" x14ac:dyDescent="0.25">
      <c r="A1382" s="6" t="str">
        <v>I237287-IN</v>
      </c>
      <c r="B1382" s="7">
        <v>45860</v>
      </c>
      <c r="C1382" s="6" t="str">
        <v>30002-T</v>
      </c>
      <c r="D1382" s="6">
        <f>_xlfn.XLOOKUP(C1382,MasterSheet!G:G,MasterSheet!E:E)</f>
        <v>124</v>
      </c>
      <c r="E1382" s="55">
        <f>SUMIFS(MasterSheet!I:I, MasterSheet!B:B, A1382, MasterSheet!D:D, B1382, MasterSheet!G:G, C1382)</f>
        <v>1</v>
      </c>
      <c r="F1382" s="55">
        <f t="shared" si="63"/>
        <v>124</v>
      </c>
      <c r="G1382" s="62">
        <f>SUMIFS(MasterSheet!J:J, MasterSheet!B:B, A1382, MasterSheet!D:D, B1382, MasterSheet!G:G, C1382)</f>
        <v>1</v>
      </c>
      <c r="H1382" s="62">
        <f t="shared" si="64"/>
        <v>124</v>
      </c>
      <c r="I1382" s="64">
        <f>SUMIFS(MasterSheet!K:K, MasterSheet!B:B, A1382, MasterSheet!D:D, B1382, MasterSheet!G:G, C1382)</f>
        <v>0</v>
      </c>
      <c r="J1382" s="64">
        <f t="shared" si="65"/>
        <v>0</v>
      </c>
      <c r="K1382" s="6" t="str">
        <f>VLOOKUP(C1382,MasterSheet!G:T,14,)</f>
        <v>BIOTIUM</v>
      </c>
      <c r="L1382" s="6" t="str">
        <f>VLOOKUP(K1382,Sheet1!A:C,3,)</f>
        <v>DOLLAR</v>
      </c>
      <c r="M1382" s="6" t="str" cm="1">
        <f t="array" ref="M1382">_xlfn.TEXTJOIN(", ", TRUE,
   _xlfn._xlws.FILTER(MasterSheet!O:O,
      (MasterSheet!B:B=A1382) *
      (MasterSheet!D:D=B1382) *
      (MasterSheet!G:G=C1382) *
      (MasterSheet!J:J&gt;0)
   )
)</f>
        <v>ABHI BIO</v>
      </c>
      <c r="N1382" s="6"/>
    </row>
    <row r="1383" spans="1:14" x14ac:dyDescent="0.25">
      <c r="A1383" s="6" t="str">
        <v>I237284-IN</v>
      </c>
      <c r="B1383" s="7">
        <v>45860</v>
      </c>
      <c r="C1383" s="6">
        <v>22010</v>
      </c>
      <c r="D1383" s="6">
        <f>_xlfn.XLOOKUP(C1383,MasterSheet!G:G,MasterSheet!E:E)</f>
        <v>62.4</v>
      </c>
      <c r="E1383" s="55">
        <f>SUMIFS(MasterSheet!I:I, MasterSheet!B:B, A1383, MasterSheet!D:D, B1383, MasterSheet!G:G, C1383)</f>
        <v>2</v>
      </c>
      <c r="F1383" s="55">
        <f t="shared" si="63"/>
        <v>124.8</v>
      </c>
      <c r="G1383" s="62">
        <f>SUMIFS(MasterSheet!J:J, MasterSheet!B:B, A1383, MasterSheet!D:D, B1383, MasterSheet!G:G, C1383)</f>
        <v>2</v>
      </c>
      <c r="H1383" s="62">
        <f t="shared" si="64"/>
        <v>124.8</v>
      </c>
      <c r="I1383" s="64">
        <f>SUMIFS(MasterSheet!K:K, MasterSheet!B:B, A1383, MasterSheet!D:D, B1383, MasterSheet!G:G, C1383)</f>
        <v>0</v>
      </c>
      <c r="J1383" s="64">
        <f t="shared" si="65"/>
        <v>0</v>
      </c>
      <c r="K1383" s="6" t="str">
        <f>VLOOKUP(C1383,MasterSheet!G:T,14,)</f>
        <v>BIOTIUM</v>
      </c>
      <c r="L1383" s="6" t="str">
        <f>VLOOKUP(K1383,Sheet1!A:C,3,)</f>
        <v>DOLLAR</v>
      </c>
      <c r="M1383" s="6" t="str" cm="1">
        <f t="array" ref="M1383">_xlfn.TEXTJOIN(", ", TRUE,
   _xlfn._xlws.FILTER(MasterSheet!O:O,
      (MasterSheet!B:B=A1383) *
      (MasterSheet!D:D=B1383) *
      (MasterSheet!G:G=C1383) *
      (MasterSheet!J:J&gt;0)
   )
)</f>
        <v>ATHENESE-DX</v>
      </c>
      <c r="N1383" s="6"/>
    </row>
    <row r="1384" spans="1:14" x14ac:dyDescent="0.25">
      <c r="A1384" s="6" t="str">
        <v>I237284-IN</v>
      </c>
      <c r="B1384" s="7">
        <v>45860</v>
      </c>
      <c r="C1384" s="6">
        <v>41004</v>
      </c>
      <c r="D1384" s="6">
        <f>_xlfn.XLOOKUP(C1384,MasterSheet!G:G,MasterSheet!E:E)</f>
        <v>98.4</v>
      </c>
      <c r="E1384" s="55">
        <f>SUMIFS(MasterSheet!I:I, MasterSheet!B:B, A1384, MasterSheet!D:D, B1384, MasterSheet!G:G, C1384)</f>
        <v>1</v>
      </c>
      <c r="F1384" s="55">
        <f t="shared" si="63"/>
        <v>98.4</v>
      </c>
      <c r="G1384" s="62">
        <f>SUMIFS(MasterSheet!J:J, MasterSheet!B:B, A1384, MasterSheet!D:D, B1384, MasterSheet!G:G, C1384)</f>
        <v>1</v>
      </c>
      <c r="H1384" s="62">
        <f t="shared" si="64"/>
        <v>98.4</v>
      </c>
      <c r="I1384" s="64">
        <f>SUMIFS(MasterSheet!K:K, MasterSheet!B:B, A1384, MasterSheet!D:D, B1384, MasterSheet!G:G, C1384)</f>
        <v>0</v>
      </c>
      <c r="J1384" s="64">
        <f t="shared" si="65"/>
        <v>0</v>
      </c>
      <c r="K1384" s="6" t="str">
        <f>VLOOKUP(C1384,MasterSheet!G:T,14,)</f>
        <v>BIOTIUM</v>
      </c>
      <c r="L1384" s="6" t="str">
        <f>VLOOKUP(K1384,Sheet1!A:C,3,)</f>
        <v>DOLLAR</v>
      </c>
      <c r="M1384" s="6" t="str" cm="1">
        <f t="array" ref="M1384">_xlfn.TEXTJOIN(", ", TRUE,
   _xlfn._xlws.FILTER(MasterSheet!O:O,
      (MasterSheet!B:B=A1384) *
      (MasterSheet!D:D=B1384) *
      (MasterSheet!G:G=C1384) *
      (MasterSheet!J:J&gt;0)
   )
)</f>
        <v>IGIB</v>
      </c>
      <c r="N1384" s="6"/>
    </row>
    <row r="1385" spans="1:14" x14ac:dyDescent="0.25">
      <c r="A1385" s="6" t="str">
        <v>Invoice Not Available</v>
      </c>
      <c r="B1385" s="7">
        <v>45862</v>
      </c>
      <c r="C1385" s="6" t="str">
        <v>RNASTP-200</v>
      </c>
      <c r="D1385" s="6" t="str">
        <f>_xlfn.XLOOKUP(C1385,MasterSheet!G:G,MasterSheet!E:E)</f>
        <v>N/A</v>
      </c>
      <c r="E1385" s="55">
        <f>SUMIFS(MasterSheet!I:I, MasterSheet!B:B, A1385, MasterSheet!D:D, B1385, MasterSheet!G:G, C1385)</f>
        <v>5</v>
      </c>
      <c r="F1385" s="55" t="e">
        <f t="shared" si="63"/>
        <v>#VALUE!</v>
      </c>
      <c r="G1385" s="62">
        <f>SUMIFS(MasterSheet!J:J, MasterSheet!B:B, A1385, MasterSheet!D:D, B1385, MasterSheet!G:G, C1385)</f>
        <v>5</v>
      </c>
      <c r="H1385" s="62" t="e">
        <f t="shared" si="64"/>
        <v>#VALUE!</v>
      </c>
      <c r="I1385" s="64">
        <f>SUMIFS(MasterSheet!K:K, MasterSheet!B:B, A1385, MasterSheet!D:D, B1385, MasterSheet!G:G, C1385)</f>
        <v>0</v>
      </c>
      <c r="J1385" s="64" t="e">
        <f t="shared" si="65"/>
        <v>#VALUE!</v>
      </c>
      <c r="K1385" s="6" t="str">
        <f>VLOOKUP(C1385,MasterSheet!G:T,14,)</f>
        <v>EDNA</v>
      </c>
      <c r="L1385" s="6" t="str">
        <f>VLOOKUP(K1385,Sheet1!A:C,3,)</f>
        <v>INR</v>
      </c>
      <c r="M1385" s="6" t="str" cm="1">
        <f t="array" ref="M1385">_xlfn.TEXTJOIN(", ", TRUE,
   _xlfn._xlws.FILTER(MasterSheet!O:O,
      (MasterSheet!B:B=A1385) *
      (MasterSheet!D:D=B1385) *
      (MasterSheet!G:G=C1385) *
      (MasterSheet!J:J&gt;0)
   )
)</f>
        <v>IGIB</v>
      </c>
      <c r="N1385" s="6"/>
    </row>
    <row r="1386" spans="1:14" x14ac:dyDescent="0.25">
      <c r="A1386" s="6" t="str">
        <v>Invoice Not Available</v>
      </c>
      <c r="B1386" s="7">
        <v>45862</v>
      </c>
      <c r="C1386" s="6" t="str">
        <v>TREDHP-500</v>
      </c>
      <c r="D1386" s="6" t="str">
        <f>_xlfn.XLOOKUP(C1386,MasterSheet!G:G,MasterSheet!E:E)</f>
        <v>N/A</v>
      </c>
      <c r="E1386" s="55">
        <f>SUMIFS(MasterSheet!I:I, MasterSheet!B:B, A1386, MasterSheet!D:D, B1386, MasterSheet!G:G, C1386)</f>
        <v>1</v>
      </c>
      <c r="F1386" s="55" t="e">
        <f t="shared" si="63"/>
        <v>#VALUE!</v>
      </c>
      <c r="G1386" s="62">
        <f>SUMIFS(MasterSheet!J:J, MasterSheet!B:B, A1386, MasterSheet!D:D, B1386, MasterSheet!G:G, C1386)</f>
        <v>1</v>
      </c>
      <c r="H1386" s="62" t="e">
        <f t="shared" si="64"/>
        <v>#VALUE!</v>
      </c>
      <c r="I1386" s="64">
        <f>SUMIFS(MasterSheet!K:K, MasterSheet!B:B, A1386, MasterSheet!D:D, B1386, MasterSheet!G:G, C1386)</f>
        <v>0</v>
      </c>
      <c r="J1386" s="64" t="e">
        <f t="shared" si="65"/>
        <v>#VALUE!</v>
      </c>
      <c r="K1386" s="6" t="str">
        <f>VLOOKUP(C1386,MasterSheet!G:T,14,)</f>
        <v>EDNA</v>
      </c>
      <c r="L1386" s="6" t="str">
        <f>VLOOKUP(K1386,Sheet1!A:C,3,)</f>
        <v>INR</v>
      </c>
      <c r="M1386" s="6" t="str" cm="1">
        <f t="array" ref="M1386">_xlfn.TEXTJOIN(", ", TRUE,
   _xlfn._xlws.FILTER(MasterSheet!O:O,
      (MasterSheet!B:B=A1386) *
      (MasterSheet!D:D=B1386) *
      (MasterSheet!G:G=C1386) *
      (MasterSheet!J:J&gt;0)
   )
)</f>
        <v>IGIB</v>
      </c>
      <c r="N1386" s="6"/>
    </row>
    <row r="1387" spans="1:14" x14ac:dyDescent="0.25">
      <c r="A1387" s="6">
        <v>20335</v>
      </c>
      <c r="B1387" s="7">
        <v>45864</v>
      </c>
      <c r="C1387" s="6" t="str">
        <v>CY-SC001</v>
      </c>
      <c r="D1387" s="6">
        <f>_xlfn.XLOOKUP(C1387,MasterSheet!G:G,MasterSheet!E:E)</f>
        <v>519.79999999999995</v>
      </c>
      <c r="E1387" s="55">
        <f>SUMIFS(MasterSheet!I:I, MasterSheet!B:B, A1387, MasterSheet!D:D, B1387, MasterSheet!G:G, C1387)</f>
        <v>1</v>
      </c>
      <c r="F1387" s="55">
        <f t="shared" si="63"/>
        <v>519.79999999999995</v>
      </c>
      <c r="G1387" s="62">
        <f>SUMIFS(MasterSheet!J:J, MasterSheet!B:B, A1387, MasterSheet!D:D, B1387, MasterSheet!G:G, C1387)</f>
        <v>1</v>
      </c>
      <c r="H1387" s="62">
        <f t="shared" si="64"/>
        <v>519.79999999999995</v>
      </c>
      <c r="I1387" s="64">
        <f>SUMIFS(MasterSheet!K:K, MasterSheet!B:B, A1387, MasterSheet!D:D, B1387, MasterSheet!G:G, C1387)</f>
        <v>0</v>
      </c>
      <c r="J1387" s="64">
        <f t="shared" si="65"/>
        <v>0</v>
      </c>
      <c r="K1387" s="6" t="str">
        <f>VLOOKUP(C1387,MasterSheet!G:T,14,)</f>
        <v>Cytoskeleton</v>
      </c>
      <c r="L1387" s="6" t="str">
        <f>VLOOKUP(K1387,Sheet1!A:C,3,)</f>
        <v>DOLLAR</v>
      </c>
      <c r="M1387" s="6" t="str" cm="1">
        <f t="array" ref="M1387">_xlfn.TEXTJOIN(", ", TRUE,
   _xlfn._xlws.FILTER(MasterSheet!O:O,
      (MasterSheet!B:B=A1387) *
      (MasterSheet!D:D=B1387) *
      (MasterSheet!G:G=C1387) *
      (MasterSheet!J:J&gt;0)
   )
)</f>
        <v>RG SONS</v>
      </c>
      <c r="N1387" s="6"/>
    </row>
    <row r="1388" spans="1:14" x14ac:dyDescent="0.25">
      <c r="A1388" s="6" t="str">
        <v>EED117403</v>
      </c>
      <c r="B1388" s="7">
        <v>45864</v>
      </c>
      <c r="C1388" s="6">
        <v>100236</v>
      </c>
      <c r="D1388" s="6">
        <f>_xlfn.XLOOKUP(C1388,MasterSheet!G:G,MasterSheet!E:E)</f>
        <v>53.9</v>
      </c>
      <c r="E1388" s="55">
        <f>SUMIFS(MasterSheet!I:I, MasterSheet!B:B, A1388, MasterSheet!D:D, B1388, MasterSheet!G:G, C1388)</f>
        <v>1</v>
      </c>
      <c r="F1388" s="55">
        <f t="shared" si="63"/>
        <v>53.9</v>
      </c>
      <c r="G1388" s="62">
        <f>SUMIFS(MasterSheet!J:J, MasterSheet!B:B, A1388, MasterSheet!D:D, B1388, MasterSheet!G:G, C1388)</f>
        <v>1</v>
      </c>
      <c r="H1388" s="62">
        <f t="shared" si="64"/>
        <v>53.9</v>
      </c>
      <c r="I1388" s="64">
        <f>SUMIFS(MasterSheet!K:K, MasterSheet!B:B, A1388, MasterSheet!D:D, B1388, MasterSheet!G:G, C1388)</f>
        <v>0</v>
      </c>
      <c r="J1388" s="64">
        <f t="shared" si="65"/>
        <v>0</v>
      </c>
      <c r="K1388" s="6" t="str">
        <f>VLOOKUP(C1388,MasterSheet!G:T,14,)</f>
        <v>BioLegend</v>
      </c>
      <c r="L1388" s="6" t="str">
        <f>VLOOKUP(K1388,Sheet1!A:C,3,)</f>
        <v>DOLLAR</v>
      </c>
      <c r="M1388" s="6" t="str" cm="1">
        <f t="array" ref="M1388">_xlfn.TEXTJOIN(", ", TRUE,
   _xlfn._xlws.FILTER(MasterSheet!O:O,
      (MasterSheet!B:B=A1388) *
      (MasterSheet!D:D=B1388) *
      (MasterSheet!G:G=C1388) *
      (MasterSheet!J:J&gt;0)
   )
)</f>
        <v>IISC</v>
      </c>
      <c r="N1388" s="6"/>
    </row>
    <row r="1389" spans="1:14" x14ac:dyDescent="0.25">
      <c r="A1389" s="6" t="str">
        <v>EED117403</v>
      </c>
      <c r="B1389" s="7">
        <v>45864</v>
      </c>
      <c r="C1389" s="6">
        <v>100408</v>
      </c>
      <c r="D1389" s="6">
        <f>_xlfn.XLOOKUP(C1389,MasterSheet!G:G,MasterSheet!E:E)</f>
        <v>50.4</v>
      </c>
      <c r="E1389" s="55">
        <f>SUMIFS(MasterSheet!I:I, MasterSheet!B:B, A1389, MasterSheet!D:D, B1389, MasterSheet!G:G, C1389)</f>
        <v>1</v>
      </c>
      <c r="F1389" s="55">
        <f t="shared" si="63"/>
        <v>50.4</v>
      </c>
      <c r="G1389" s="62">
        <f>SUMIFS(MasterSheet!J:J, MasterSheet!B:B, A1389, MasterSheet!D:D, B1389, MasterSheet!G:G, C1389)</f>
        <v>1</v>
      </c>
      <c r="H1389" s="62">
        <f t="shared" si="64"/>
        <v>50.4</v>
      </c>
      <c r="I1389" s="64">
        <f>SUMIFS(MasterSheet!K:K, MasterSheet!B:B, A1389, MasterSheet!D:D, B1389, MasterSheet!G:G, C1389)</f>
        <v>0</v>
      </c>
      <c r="J1389" s="64">
        <f t="shared" si="65"/>
        <v>0</v>
      </c>
      <c r="K1389" s="6" t="str">
        <f>VLOOKUP(C1389,MasterSheet!G:T,14,)</f>
        <v>Biolegend</v>
      </c>
      <c r="L1389" s="6" t="str">
        <f>VLOOKUP(K1389,Sheet1!A:C,3,)</f>
        <v>DOLLAR</v>
      </c>
      <c r="M1389" s="6" t="str" cm="1">
        <f t="array" ref="M1389">_xlfn.TEXTJOIN(", ", TRUE,
   _xlfn._xlws.FILTER(MasterSheet!O:O,
      (MasterSheet!B:B=A1389) *
      (MasterSheet!D:D=B1389) *
      (MasterSheet!G:G=C1389) *
      (MasterSheet!J:J&gt;0)
   )
)</f>
        <v>IISC</v>
      </c>
      <c r="N1389" s="6"/>
    </row>
    <row r="1390" spans="1:14" x14ac:dyDescent="0.25">
      <c r="A1390" s="6" t="str">
        <v>EED117403</v>
      </c>
      <c r="B1390" s="7">
        <v>45864</v>
      </c>
      <c r="C1390" s="6">
        <v>100722</v>
      </c>
      <c r="D1390" s="6">
        <f>_xlfn.XLOOKUP(C1390,MasterSheet!G:G,MasterSheet!E:E)</f>
        <v>138.6</v>
      </c>
      <c r="E1390" s="55">
        <f>SUMIFS(MasterSheet!I:I, MasterSheet!B:B, A1390, MasterSheet!D:D, B1390, MasterSheet!G:G, C1390)</f>
        <v>2</v>
      </c>
      <c r="F1390" s="55">
        <f t="shared" si="63"/>
        <v>277.2</v>
      </c>
      <c r="G1390" s="62">
        <f>SUMIFS(MasterSheet!J:J, MasterSheet!B:B, A1390, MasterSheet!D:D, B1390, MasterSheet!G:G, C1390)</f>
        <v>2</v>
      </c>
      <c r="H1390" s="62">
        <f t="shared" si="64"/>
        <v>277.2</v>
      </c>
      <c r="I1390" s="64">
        <f>SUMIFS(MasterSheet!K:K, MasterSheet!B:B, A1390, MasterSheet!D:D, B1390, MasterSheet!G:G, C1390)</f>
        <v>0</v>
      </c>
      <c r="J1390" s="64">
        <f t="shared" si="65"/>
        <v>0</v>
      </c>
      <c r="K1390" s="6" t="str">
        <f>VLOOKUP(C1390,MasterSheet!G:T,14,)</f>
        <v>BioLegend</v>
      </c>
      <c r="L1390" s="6" t="str">
        <f>VLOOKUP(K1390,Sheet1!A:C,3,)</f>
        <v>DOLLAR</v>
      </c>
      <c r="M1390" s="6" t="str" cm="1">
        <f t="array" ref="M1390">_xlfn.TEXTJOIN(", ", TRUE,
   _xlfn._xlws.FILTER(MasterSheet!O:O,
      (MasterSheet!B:B=A1390) *
      (MasterSheet!D:D=B1390) *
      (MasterSheet!G:G=C1390) *
      (MasterSheet!J:J&gt;0)
   )
)</f>
        <v>MICRO VAPI</v>
      </c>
      <c r="N1390" s="6"/>
    </row>
    <row r="1391" spans="1:14" x14ac:dyDescent="0.25">
      <c r="A1391" s="6" t="str">
        <v>EED117403</v>
      </c>
      <c r="B1391" s="7">
        <v>45864</v>
      </c>
      <c r="C1391" s="6">
        <v>100723</v>
      </c>
      <c r="D1391" s="6">
        <f>_xlfn.XLOOKUP(C1391,MasterSheet!G:G,MasterSheet!E:E)</f>
        <v>43.2</v>
      </c>
      <c r="E1391" s="55">
        <f>SUMIFS(MasterSheet!I:I, MasterSheet!B:B, A1391, MasterSheet!D:D, B1391, MasterSheet!G:G, C1391)</f>
        <v>1</v>
      </c>
      <c r="F1391" s="55">
        <f t="shared" si="63"/>
        <v>43.2</v>
      </c>
      <c r="G1391" s="62">
        <f>SUMIFS(MasterSheet!J:J, MasterSheet!B:B, A1391, MasterSheet!D:D, B1391, MasterSheet!G:G, C1391)</f>
        <v>1</v>
      </c>
      <c r="H1391" s="62">
        <f t="shared" si="64"/>
        <v>43.2</v>
      </c>
      <c r="I1391" s="64">
        <f>SUMIFS(MasterSheet!K:K, MasterSheet!B:B, A1391, MasterSheet!D:D, B1391, MasterSheet!G:G, C1391)</f>
        <v>0</v>
      </c>
      <c r="J1391" s="64">
        <f t="shared" si="65"/>
        <v>0</v>
      </c>
      <c r="K1391" s="6" t="str">
        <f>VLOOKUP(C1391,MasterSheet!G:T,14,)</f>
        <v>BioLegend</v>
      </c>
      <c r="L1391" s="6" t="str">
        <f>VLOOKUP(K1391,Sheet1!A:C,3,)</f>
        <v>DOLLAR</v>
      </c>
      <c r="M1391" s="6" t="str" cm="1">
        <f t="array" ref="M1391">_xlfn.TEXTJOIN(", ", TRUE,
   _xlfn._xlws.FILTER(MasterSheet!O:O,
      (MasterSheet!B:B=A1391) *
      (MasterSheet!D:D=B1391) *
      (MasterSheet!G:G=C1391) *
      (MasterSheet!J:J&gt;0)
   )
)</f>
        <v>IISC</v>
      </c>
      <c r="N1391" s="6"/>
    </row>
    <row r="1392" spans="1:14" x14ac:dyDescent="0.25">
      <c r="A1392" s="6" t="str">
        <v>EED117403</v>
      </c>
      <c r="B1392" s="7">
        <v>45864</v>
      </c>
      <c r="C1392" s="6">
        <v>100742</v>
      </c>
      <c r="D1392" s="6">
        <f>_xlfn.XLOOKUP(C1392,MasterSheet!G:G,MasterSheet!E:E)</f>
        <v>204.75</v>
      </c>
      <c r="E1392" s="55">
        <f>SUMIFS(MasterSheet!I:I, MasterSheet!B:B, A1392, MasterSheet!D:D, B1392, MasterSheet!G:G, C1392)</f>
        <v>2</v>
      </c>
      <c r="F1392" s="55">
        <f t="shared" si="63"/>
        <v>409.5</v>
      </c>
      <c r="G1392" s="62">
        <f>SUMIFS(MasterSheet!J:J, MasterSheet!B:B, A1392, MasterSheet!D:D, B1392, MasterSheet!G:G, C1392)</f>
        <v>2</v>
      </c>
      <c r="H1392" s="62">
        <f t="shared" si="64"/>
        <v>409.5</v>
      </c>
      <c r="I1392" s="64">
        <f>SUMIFS(MasterSheet!K:K, MasterSheet!B:B, A1392, MasterSheet!D:D, B1392, MasterSheet!G:G, C1392)</f>
        <v>0</v>
      </c>
      <c r="J1392" s="64">
        <f t="shared" si="65"/>
        <v>0</v>
      </c>
      <c r="K1392" s="6" t="str">
        <f>VLOOKUP(C1392,MasterSheet!G:T,14,)</f>
        <v>BioLegend</v>
      </c>
      <c r="L1392" s="6" t="str">
        <f>VLOOKUP(K1392,Sheet1!A:C,3,)</f>
        <v>DOLLAR</v>
      </c>
      <c r="M1392" s="6" t="str" cm="1">
        <f t="array" ref="M1392">_xlfn.TEXTJOIN(", ", TRUE,
   _xlfn._xlws.FILTER(MasterSheet!O:O,
      (MasterSheet!B:B=A1392) *
      (MasterSheet!D:D=B1392) *
      (MasterSheet!G:G=C1392) *
      (MasterSheet!J:J&gt;0)
   )
)</f>
        <v>MICRO VAPI</v>
      </c>
      <c r="N1392" s="6"/>
    </row>
    <row r="1393" spans="1:14" x14ac:dyDescent="0.25">
      <c r="A1393" s="6" t="str">
        <v>EED117403</v>
      </c>
      <c r="B1393" s="7">
        <v>45864</v>
      </c>
      <c r="C1393" s="6">
        <v>101319</v>
      </c>
      <c r="D1393" s="6">
        <f>_xlfn.XLOOKUP(C1393,MasterSheet!G:G,MasterSheet!E:E)</f>
        <v>37.799999999999997</v>
      </c>
      <c r="E1393" s="55">
        <f>SUMIFS(MasterSheet!I:I, MasterSheet!B:B, A1393, MasterSheet!D:D, B1393, MasterSheet!G:G, C1393)</f>
        <v>1</v>
      </c>
      <c r="F1393" s="55">
        <f t="shared" si="63"/>
        <v>37.799999999999997</v>
      </c>
      <c r="G1393" s="62">
        <f>SUMIFS(MasterSheet!J:J, MasterSheet!B:B, A1393, MasterSheet!D:D, B1393, MasterSheet!G:G, C1393)</f>
        <v>1</v>
      </c>
      <c r="H1393" s="62">
        <f t="shared" si="64"/>
        <v>37.799999999999997</v>
      </c>
      <c r="I1393" s="64">
        <f>SUMIFS(MasterSheet!K:K, MasterSheet!B:B, A1393, MasterSheet!D:D, B1393, MasterSheet!G:G, C1393)</f>
        <v>0</v>
      </c>
      <c r="J1393" s="64">
        <f t="shared" si="65"/>
        <v>0</v>
      </c>
      <c r="K1393" s="6" t="str">
        <f>VLOOKUP(C1393,MasterSheet!G:T,14,)</f>
        <v>Biolegend</v>
      </c>
      <c r="L1393" s="6" t="str">
        <f>VLOOKUP(K1393,Sheet1!A:C,3,)</f>
        <v>DOLLAR</v>
      </c>
      <c r="M1393" s="6" t="str" cm="1">
        <f t="array" ref="M1393">_xlfn.TEXTJOIN(", ", TRUE,
   _xlfn._xlws.FILTER(MasterSheet!O:O,
      (MasterSheet!B:B=A1393) *
      (MasterSheet!D:D=B1393) *
      (MasterSheet!G:G=C1393) *
      (MasterSheet!J:J&gt;0)
   )
)</f>
        <v>SAI LIFE</v>
      </c>
      <c r="N1393" s="6"/>
    </row>
    <row r="1394" spans="1:14" x14ac:dyDescent="0.25">
      <c r="A1394" s="6" t="str">
        <v>EED117403</v>
      </c>
      <c r="B1394" s="7">
        <v>45864</v>
      </c>
      <c r="C1394" s="6">
        <v>102127</v>
      </c>
      <c r="D1394" s="6">
        <f>_xlfn.XLOOKUP(C1394,MasterSheet!G:G,MasterSheet!E:E)</f>
        <v>181.5</v>
      </c>
      <c r="E1394" s="55">
        <f>SUMIFS(MasterSheet!I:I, MasterSheet!B:B, A1394, MasterSheet!D:D, B1394, MasterSheet!G:G, C1394)</f>
        <v>1</v>
      </c>
      <c r="F1394" s="55">
        <f t="shared" si="63"/>
        <v>181.5</v>
      </c>
      <c r="G1394" s="62">
        <f>SUMIFS(MasterSheet!J:J, MasterSheet!B:B, A1394, MasterSheet!D:D, B1394, MasterSheet!G:G, C1394)</f>
        <v>1</v>
      </c>
      <c r="H1394" s="62">
        <f t="shared" si="64"/>
        <v>181.5</v>
      </c>
      <c r="I1394" s="64">
        <f>SUMIFS(MasterSheet!K:K, MasterSheet!B:B, A1394, MasterSheet!D:D, B1394, MasterSheet!G:G, C1394)</f>
        <v>0</v>
      </c>
      <c r="J1394" s="64">
        <f t="shared" si="65"/>
        <v>0</v>
      </c>
      <c r="K1394" s="6" t="str">
        <f>VLOOKUP(C1394,MasterSheet!G:T,14,)</f>
        <v>Biolegend</v>
      </c>
      <c r="L1394" s="6" t="str">
        <f>VLOOKUP(K1394,Sheet1!A:C,3,)</f>
        <v>DOLLAR</v>
      </c>
      <c r="M1394" s="6" t="str" cm="1">
        <f t="array" ref="M1394">_xlfn.TEXTJOIN(", ", TRUE,
   _xlfn._xlws.FILTER(MasterSheet!O:O,
      (MasterSheet!B:B=A1394) *
      (MasterSheet!D:D=B1394) *
      (MasterSheet!G:G=C1394) *
      (MasterSheet!J:J&gt;0)
   )
)</f>
        <v>IISC</v>
      </c>
      <c r="N1394" s="6"/>
    </row>
    <row r="1395" spans="1:14" x14ac:dyDescent="0.25">
      <c r="A1395" s="6" t="str">
        <v>EED117403</v>
      </c>
      <c r="B1395" s="7">
        <v>45864</v>
      </c>
      <c r="C1395" s="6">
        <v>102720</v>
      </c>
      <c r="D1395" s="6">
        <f>_xlfn.XLOOKUP(C1395,MasterSheet!G:G,MasterSheet!E:E)</f>
        <v>144.6</v>
      </c>
      <c r="E1395" s="55">
        <f>SUMIFS(MasterSheet!I:I, MasterSheet!B:B, A1395, MasterSheet!D:D, B1395, MasterSheet!G:G, C1395)</f>
        <v>1</v>
      </c>
      <c r="F1395" s="55">
        <f t="shared" si="63"/>
        <v>144.6</v>
      </c>
      <c r="G1395" s="62">
        <f>SUMIFS(MasterSheet!J:J, MasterSheet!B:B, A1395, MasterSheet!D:D, B1395, MasterSheet!G:G, C1395)</f>
        <v>1</v>
      </c>
      <c r="H1395" s="62">
        <f t="shared" si="64"/>
        <v>144.6</v>
      </c>
      <c r="I1395" s="64">
        <f>SUMIFS(MasterSheet!K:K, MasterSheet!B:B, A1395, MasterSheet!D:D, B1395, MasterSheet!G:G, C1395)</f>
        <v>0</v>
      </c>
      <c r="J1395" s="64">
        <f t="shared" si="65"/>
        <v>0</v>
      </c>
      <c r="K1395" s="6" t="str">
        <f>VLOOKUP(C1395,MasterSheet!G:T,14,)</f>
        <v>BioLegend</v>
      </c>
      <c r="L1395" s="6" t="str">
        <f>VLOOKUP(K1395,Sheet1!A:C,3,)</f>
        <v>DOLLAR</v>
      </c>
      <c r="M1395" s="6" t="str" cm="1">
        <f t="array" ref="M1395">_xlfn.TEXTJOIN(", ", TRUE,
   _xlfn._xlws.FILTER(MasterSheet!O:O,
      (MasterSheet!B:B=A1395) *
      (MasterSheet!D:D=B1395) *
      (MasterSheet!G:G=C1395) *
      (MasterSheet!J:J&gt;0)
   )
)</f>
        <v>ACTREC</v>
      </c>
      <c r="N1395" s="6"/>
    </row>
    <row r="1396" spans="1:14" x14ac:dyDescent="0.25">
      <c r="A1396" s="6" t="str">
        <v>EED117403</v>
      </c>
      <c r="B1396" s="7">
        <v>45864</v>
      </c>
      <c r="C1396" s="6">
        <v>103020</v>
      </c>
      <c r="D1396" s="6">
        <f>_xlfn.XLOOKUP(C1396,MasterSheet!G:G,MasterSheet!E:E)</f>
        <v>150.5</v>
      </c>
      <c r="E1396" s="55">
        <f>SUMIFS(MasterSheet!I:I, MasterSheet!B:B, A1396, MasterSheet!D:D, B1396, MasterSheet!G:G, C1396)</f>
        <v>1</v>
      </c>
      <c r="F1396" s="55">
        <f t="shared" si="63"/>
        <v>150.5</v>
      </c>
      <c r="G1396" s="62">
        <f>SUMIFS(MasterSheet!J:J, MasterSheet!B:B, A1396, MasterSheet!D:D, B1396, MasterSheet!G:G, C1396)</f>
        <v>1</v>
      </c>
      <c r="H1396" s="62">
        <f t="shared" si="64"/>
        <v>150.5</v>
      </c>
      <c r="I1396" s="64">
        <f>SUMIFS(MasterSheet!K:K, MasterSheet!B:B, A1396, MasterSheet!D:D, B1396, MasterSheet!G:G, C1396)</f>
        <v>0</v>
      </c>
      <c r="J1396" s="64">
        <f t="shared" si="65"/>
        <v>0</v>
      </c>
      <c r="K1396" s="6" t="str">
        <f>VLOOKUP(C1396,MasterSheet!G:T,14,)</f>
        <v>Biolegend</v>
      </c>
      <c r="L1396" s="6" t="str">
        <f>VLOOKUP(K1396,Sheet1!A:C,3,)</f>
        <v>DOLLAR</v>
      </c>
      <c r="M1396" s="6" t="str" cm="1">
        <f t="array" ref="M1396">_xlfn.TEXTJOIN(", ", TRUE,
   _xlfn._xlws.FILTER(MasterSheet!O:O,
      (MasterSheet!B:B=A1396) *
      (MasterSheet!D:D=B1396) *
      (MasterSheet!G:G=C1396) *
      (MasterSheet!J:J&gt;0)
   )
)</f>
        <v>ACTREC</v>
      </c>
      <c r="N1396" s="6"/>
    </row>
    <row r="1397" spans="1:14" x14ac:dyDescent="0.25">
      <c r="A1397" s="6" t="str">
        <v>EED117403</v>
      </c>
      <c r="B1397" s="7">
        <v>45864</v>
      </c>
      <c r="C1397" s="6">
        <v>103149</v>
      </c>
      <c r="D1397" s="6">
        <f>_xlfn.XLOOKUP(C1397,MasterSheet!G:G,MasterSheet!E:E)</f>
        <v>204.75</v>
      </c>
      <c r="E1397" s="55">
        <f>SUMIFS(MasterSheet!I:I, MasterSheet!B:B, A1397, MasterSheet!D:D, B1397, MasterSheet!G:G, C1397)</f>
        <v>2</v>
      </c>
      <c r="F1397" s="55">
        <f t="shared" si="63"/>
        <v>409.5</v>
      </c>
      <c r="G1397" s="62">
        <f>SUMIFS(MasterSheet!J:J, MasterSheet!B:B, A1397, MasterSheet!D:D, B1397, MasterSheet!G:G, C1397)</f>
        <v>2</v>
      </c>
      <c r="H1397" s="62">
        <f t="shared" si="64"/>
        <v>409.5</v>
      </c>
      <c r="I1397" s="64">
        <f>SUMIFS(MasterSheet!K:K, MasterSheet!B:B, A1397, MasterSheet!D:D, B1397, MasterSheet!G:G, C1397)</f>
        <v>0</v>
      </c>
      <c r="J1397" s="64">
        <f t="shared" si="65"/>
        <v>0</v>
      </c>
      <c r="K1397" s="6" t="str">
        <f>VLOOKUP(C1397,MasterSheet!G:T,14,)</f>
        <v>Biolegend</v>
      </c>
      <c r="L1397" s="6" t="str">
        <f>VLOOKUP(K1397,Sheet1!A:C,3,)</f>
        <v>DOLLAR</v>
      </c>
      <c r="M1397" s="6" t="str" cm="1">
        <f t="array" ref="M1397">_xlfn.TEXTJOIN(", ", TRUE,
   _xlfn._xlws.FILTER(MasterSheet!O:O,
      (MasterSheet!B:B=A1397) *
      (MasterSheet!D:D=B1397) *
      (MasterSheet!G:G=C1397) *
      (MasterSheet!J:J&gt;0)
   )
)</f>
        <v>ACTREC</v>
      </c>
      <c r="N1397" s="6"/>
    </row>
    <row r="1398" spans="1:14" x14ac:dyDescent="0.25">
      <c r="A1398" s="6" t="str">
        <v>EED117403</v>
      </c>
      <c r="B1398" s="7">
        <v>45864</v>
      </c>
      <c r="C1398" s="6">
        <v>105720</v>
      </c>
      <c r="D1398" s="6">
        <f>_xlfn.XLOOKUP(C1398,MasterSheet!G:G,MasterSheet!E:E)</f>
        <v>217.7</v>
      </c>
      <c r="E1398" s="55">
        <f>SUMIFS(MasterSheet!I:I, MasterSheet!B:B, A1398, MasterSheet!D:D, B1398, MasterSheet!G:G, C1398)</f>
        <v>1</v>
      </c>
      <c r="F1398" s="55">
        <f t="shared" si="63"/>
        <v>217.7</v>
      </c>
      <c r="G1398" s="62">
        <f>SUMIFS(MasterSheet!J:J, MasterSheet!B:B, A1398, MasterSheet!D:D, B1398, MasterSheet!G:G, C1398)</f>
        <v>1</v>
      </c>
      <c r="H1398" s="62">
        <f t="shared" si="64"/>
        <v>217.7</v>
      </c>
      <c r="I1398" s="64">
        <f>SUMIFS(MasterSheet!K:K, MasterSheet!B:B, A1398, MasterSheet!D:D, B1398, MasterSheet!G:G, C1398)</f>
        <v>0</v>
      </c>
      <c r="J1398" s="64">
        <f t="shared" si="65"/>
        <v>0</v>
      </c>
      <c r="K1398" s="6" t="str">
        <f>VLOOKUP(C1398,MasterSheet!G:T,14,)</f>
        <v>Biolegend</v>
      </c>
      <c r="L1398" s="6" t="str">
        <f>VLOOKUP(K1398,Sheet1!A:C,3,)</f>
        <v>DOLLAR</v>
      </c>
      <c r="M1398" s="6" t="str" cm="1">
        <f t="array" ref="M1398">_xlfn.TEXTJOIN(", ", TRUE,
   _xlfn._xlws.FILTER(MasterSheet!O:O,
      (MasterSheet!B:B=A1398) *
      (MasterSheet!D:D=B1398) *
      (MasterSheet!G:G=C1398) *
      (MasterSheet!J:J&gt;0)
   )
)</f>
        <v>ACTREC</v>
      </c>
      <c r="N1398" s="6"/>
    </row>
    <row r="1399" spans="1:14" x14ac:dyDescent="0.25">
      <c r="A1399" s="6" t="str">
        <v>EED117403</v>
      </c>
      <c r="B1399" s="7">
        <v>45864</v>
      </c>
      <c r="C1399" s="6">
        <v>106312</v>
      </c>
      <c r="D1399" s="6">
        <f>_xlfn.XLOOKUP(C1399,MasterSheet!G:G,MasterSheet!E:E)</f>
        <v>194.25</v>
      </c>
      <c r="E1399" s="55">
        <f>SUMIFS(MasterSheet!I:I, MasterSheet!B:B, A1399, MasterSheet!D:D, B1399, MasterSheet!G:G, C1399)</f>
        <v>1</v>
      </c>
      <c r="F1399" s="55">
        <f t="shared" si="63"/>
        <v>194.25</v>
      </c>
      <c r="G1399" s="62">
        <f>SUMIFS(MasterSheet!J:J, MasterSheet!B:B, A1399, MasterSheet!D:D, B1399, MasterSheet!G:G, C1399)</f>
        <v>1</v>
      </c>
      <c r="H1399" s="62">
        <f t="shared" si="64"/>
        <v>194.25</v>
      </c>
      <c r="I1399" s="64">
        <f>SUMIFS(MasterSheet!K:K, MasterSheet!B:B, A1399, MasterSheet!D:D, B1399, MasterSheet!G:G, C1399)</f>
        <v>0</v>
      </c>
      <c r="J1399" s="64">
        <f t="shared" si="65"/>
        <v>0</v>
      </c>
      <c r="K1399" s="6" t="str">
        <f>VLOOKUP(C1399,MasterSheet!G:T,14,)</f>
        <v>Biolegend</v>
      </c>
      <c r="L1399" s="6" t="str">
        <f>VLOOKUP(K1399,Sheet1!A:C,3,)</f>
        <v>DOLLAR</v>
      </c>
      <c r="M1399" s="6" t="str" cm="1">
        <f t="array" ref="M1399">_xlfn.TEXTJOIN(", ", TRUE,
   _xlfn._xlws.FILTER(MasterSheet!O:O,
      (MasterSheet!B:B=A1399) *
      (MasterSheet!D:D=B1399) *
      (MasterSheet!G:G=C1399) *
      (MasterSheet!J:J&gt;0)
   )
)</f>
        <v>IISC</v>
      </c>
      <c r="N1399" s="6"/>
    </row>
    <row r="1400" spans="1:14" x14ac:dyDescent="0.25">
      <c r="A1400" s="6" t="str">
        <v>EED117403</v>
      </c>
      <c r="B1400" s="7">
        <v>45864</v>
      </c>
      <c r="C1400" s="6">
        <v>108112</v>
      </c>
      <c r="D1400" s="6">
        <f>_xlfn.XLOOKUP(C1400,MasterSheet!G:G,MasterSheet!E:E)</f>
        <v>186.9</v>
      </c>
      <c r="E1400" s="55">
        <f>SUMIFS(MasterSheet!I:I, MasterSheet!B:B, A1400, MasterSheet!D:D, B1400, MasterSheet!G:G, C1400)</f>
        <v>1</v>
      </c>
      <c r="F1400" s="55">
        <f t="shared" si="63"/>
        <v>186.9</v>
      </c>
      <c r="G1400" s="62">
        <f>SUMIFS(MasterSheet!J:J, MasterSheet!B:B, A1400, MasterSheet!D:D, B1400, MasterSheet!G:G, C1400)</f>
        <v>1</v>
      </c>
      <c r="H1400" s="62">
        <f t="shared" si="64"/>
        <v>186.9</v>
      </c>
      <c r="I1400" s="64">
        <f>SUMIFS(MasterSheet!K:K, MasterSheet!B:B, A1400, MasterSheet!D:D, B1400, MasterSheet!G:G, C1400)</f>
        <v>0</v>
      </c>
      <c r="J1400" s="64">
        <f t="shared" si="65"/>
        <v>0</v>
      </c>
      <c r="K1400" s="6" t="str">
        <f>VLOOKUP(C1400,MasterSheet!G:T,14,)</f>
        <v>Biolegend</v>
      </c>
      <c r="L1400" s="6" t="str">
        <f>VLOOKUP(K1400,Sheet1!A:C,3,)</f>
        <v>DOLLAR</v>
      </c>
      <c r="M1400" s="6" t="str" cm="1">
        <f t="array" ref="M1400">_xlfn.TEXTJOIN(", ", TRUE,
   _xlfn._xlws.FILTER(MasterSheet!O:O,
      (MasterSheet!B:B=A1400) *
      (MasterSheet!D:D=B1400) *
      (MasterSheet!G:G=C1400) *
      (MasterSheet!J:J&gt;0)
   )
)</f>
        <v>ACTREC</v>
      </c>
      <c r="N1400" s="6"/>
    </row>
    <row r="1401" spans="1:14" x14ac:dyDescent="0.25">
      <c r="A1401" s="6" t="str">
        <v>EED117403</v>
      </c>
      <c r="B1401" s="7">
        <v>45864</v>
      </c>
      <c r="C1401" s="6">
        <v>115555</v>
      </c>
      <c r="D1401" s="6">
        <f>_xlfn.XLOOKUP(C1401,MasterSheet!G:G,MasterSheet!E:E)</f>
        <v>214.5</v>
      </c>
      <c r="E1401" s="55">
        <f>SUMIFS(MasterSheet!I:I, MasterSheet!B:B, A1401, MasterSheet!D:D, B1401, MasterSheet!G:G, C1401)</f>
        <v>2</v>
      </c>
      <c r="F1401" s="55">
        <f t="shared" si="63"/>
        <v>429</v>
      </c>
      <c r="G1401" s="62">
        <f>SUMIFS(MasterSheet!J:J, MasterSheet!B:B, A1401, MasterSheet!D:D, B1401, MasterSheet!G:G, C1401)</f>
        <v>2</v>
      </c>
      <c r="H1401" s="62">
        <f t="shared" si="64"/>
        <v>429</v>
      </c>
      <c r="I1401" s="64">
        <f>SUMIFS(MasterSheet!K:K, MasterSheet!B:B, A1401, MasterSheet!D:D, B1401, MasterSheet!G:G, C1401)</f>
        <v>0</v>
      </c>
      <c r="J1401" s="64">
        <f t="shared" si="65"/>
        <v>0</v>
      </c>
      <c r="K1401" s="6" t="str">
        <f>VLOOKUP(C1401,MasterSheet!G:T,14,)</f>
        <v>Biolegend</v>
      </c>
      <c r="L1401" s="6" t="str">
        <f>VLOOKUP(K1401,Sheet1!A:C,3,)</f>
        <v>DOLLAR</v>
      </c>
      <c r="M1401" s="6" t="str" cm="1">
        <f t="array" ref="M1401">_xlfn.TEXTJOIN(", ", TRUE,
   _xlfn._xlws.FILTER(MasterSheet!O:O,
      (MasterSheet!B:B=A1401) *
      (MasterSheet!D:D=B1401) *
      (MasterSheet!G:G=C1401) *
      (MasterSheet!J:J&gt;0)
   )
)</f>
        <v>ACTREC</v>
      </c>
      <c r="N1401" s="6"/>
    </row>
    <row r="1402" spans="1:14" x14ac:dyDescent="0.25">
      <c r="A1402" s="6" t="str">
        <v>EED117403</v>
      </c>
      <c r="B1402" s="7">
        <v>45864</v>
      </c>
      <c r="C1402" s="6">
        <v>116122</v>
      </c>
      <c r="D1402" s="6">
        <f>_xlfn.XLOOKUP(C1402,MasterSheet!G:G,MasterSheet!E:E)</f>
        <v>217.7</v>
      </c>
      <c r="E1402" s="55">
        <f>SUMIFS(MasterSheet!I:I, MasterSheet!B:B, A1402, MasterSheet!D:D, B1402, MasterSheet!G:G, C1402)</f>
        <v>1</v>
      </c>
      <c r="F1402" s="55">
        <f t="shared" si="63"/>
        <v>217.7</v>
      </c>
      <c r="G1402" s="62">
        <f>SUMIFS(MasterSheet!J:J, MasterSheet!B:B, A1402, MasterSheet!D:D, B1402, MasterSheet!G:G, C1402)</f>
        <v>1</v>
      </c>
      <c r="H1402" s="62">
        <f t="shared" si="64"/>
        <v>217.7</v>
      </c>
      <c r="I1402" s="64">
        <f>SUMIFS(MasterSheet!K:K, MasterSheet!B:B, A1402, MasterSheet!D:D, B1402, MasterSheet!G:G, C1402)</f>
        <v>0</v>
      </c>
      <c r="J1402" s="64">
        <f t="shared" si="65"/>
        <v>0</v>
      </c>
      <c r="K1402" s="6" t="str">
        <f>VLOOKUP(C1402,MasterSheet!G:T,14,)</f>
        <v>Biolegend</v>
      </c>
      <c r="L1402" s="6" t="str">
        <f>VLOOKUP(K1402,Sheet1!A:C,3,)</f>
        <v>DOLLAR</v>
      </c>
      <c r="M1402" s="6" t="str" cm="1">
        <f t="array" ref="M1402">_xlfn.TEXTJOIN(", ", TRUE,
   _xlfn._xlws.FILTER(MasterSheet!O:O,
      (MasterSheet!B:B=A1402) *
      (MasterSheet!D:D=B1402) *
      (MasterSheet!G:G=C1402) *
      (MasterSheet!J:J&gt;0)
   )
)</f>
        <v>ICGEB</v>
      </c>
      <c r="N1402" s="6"/>
    </row>
    <row r="1403" spans="1:14" x14ac:dyDescent="0.25">
      <c r="A1403" s="6" t="str">
        <v>EED117403</v>
      </c>
      <c r="B1403" s="7">
        <v>45864</v>
      </c>
      <c r="C1403" s="6">
        <v>126631</v>
      </c>
      <c r="D1403" s="6">
        <f>_xlfn.XLOOKUP(C1403,MasterSheet!G:G,MasterSheet!E:E)</f>
        <v>189.75</v>
      </c>
      <c r="E1403" s="55">
        <f>SUMIFS(MasterSheet!I:I, MasterSheet!B:B, A1403, MasterSheet!D:D, B1403, MasterSheet!G:G, C1403)</f>
        <v>2</v>
      </c>
      <c r="F1403" s="55">
        <f t="shared" si="63"/>
        <v>379.5</v>
      </c>
      <c r="G1403" s="62">
        <f>SUMIFS(MasterSheet!J:J, MasterSheet!B:B, A1403, MasterSheet!D:D, B1403, MasterSheet!G:G, C1403)</f>
        <v>2</v>
      </c>
      <c r="H1403" s="62">
        <f t="shared" si="64"/>
        <v>379.5</v>
      </c>
      <c r="I1403" s="64">
        <f>SUMIFS(MasterSheet!K:K, MasterSheet!B:B, A1403, MasterSheet!D:D, B1403, MasterSheet!G:G, C1403)</f>
        <v>0</v>
      </c>
      <c r="J1403" s="64">
        <f t="shared" si="65"/>
        <v>0</v>
      </c>
      <c r="K1403" s="6" t="str">
        <f>VLOOKUP(C1403,MasterSheet!G:T,14,)</f>
        <v>Biolegend</v>
      </c>
      <c r="L1403" s="6" t="str">
        <f>VLOOKUP(K1403,Sheet1!A:C,3,)</f>
        <v>DOLLAR</v>
      </c>
      <c r="M1403" s="6" t="str" cm="1">
        <f t="array" ref="M1403">_xlfn.TEXTJOIN(", ", TRUE,
   _xlfn._xlws.FILTER(MasterSheet!O:O,
      (MasterSheet!B:B=A1403) *
      (MasterSheet!D:D=B1403) *
      (MasterSheet!G:G=C1403) *
      (MasterSheet!J:J&gt;0)
   )
)</f>
        <v>ACTREC</v>
      </c>
      <c r="N1403" s="6"/>
    </row>
    <row r="1404" spans="1:14" x14ac:dyDescent="0.25">
      <c r="A1404" s="6" t="str">
        <v>EED117403</v>
      </c>
      <c r="B1404" s="7">
        <v>45864</v>
      </c>
      <c r="C1404" s="6">
        <v>127031</v>
      </c>
      <c r="D1404" s="6">
        <f>_xlfn.XLOOKUP(C1404,MasterSheet!G:G,MasterSheet!E:E)</f>
        <v>377.3</v>
      </c>
      <c r="E1404" s="55">
        <f>SUMIFS(MasterSheet!I:I, MasterSheet!B:B, A1404, MasterSheet!D:D, B1404, MasterSheet!G:G, C1404)</f>
        <v>1</v>
      </c>
      <c r="F1404" s="55">
        <f t="shared" si="63"/>
        <v>377.3</v>
      </c>
      <c r="G1404" s="62">
        <f>SUMIFS(MasterSheet!J:J, MasterSheet!B:B, A1404, MasterSheet!D:D, B1404, MasterSheet!G:G, C1404)</f>
        <v>1</v>
      </c>
      <c r="H1404" s="62">
        <f t="shared" si="64"/>
        <v>377.3</v>
      </c>
      <c r="I1404" s="64">
        <f>SUMIFS(MasterSheet!K:K, MasterSheet!B:B, A1404, MasterSheet!D:D, B1404, MasterSheet!G:G, C1404)</f>
        <v>0</v>
      </c>
      <c r="J1404" s="64">
        <f t="shared" si="65"/>
        <v>0</v>
      </c>
      <c r="K1404" s="6" t="str">
        <f>VLOOKUP(C1404,MasterSheet!G:T,14,)</f>
        <v>Biolegend</v>
      </c>
      <c r="L1404" s="6" t="str">
        <f>VLOOKUP(K1404,Sheet1!A:C,3,)</f>
        <v>DOLLAR</v>
      </c>
      <c r="M1404" s="6" t="str" cm="1">
        <f t="array" ref="M1404">_xlfn.TEXTJOIN(", ", TRUE,
   _xlfn._xlws.FILTER(MasterSheet!O:O,
      (MasterSheet!B:B=A1404) *
      (MasterSheet!D:D=B1404) *
      (MasterSheet!G:G=C1404) *
      (MasterSheet!J:J&gt;0)
   )
)</f>
        <v>IMTECH</v>
      </c>
      <c r="N1404" s="6"/>
    </row>
    <row r="1405" spans="1:14" x14ac:dyDescent="0.25">
      <c r="A1405" s="6" t="str">
        <v>EED117403</v>
      </c>
      <c r="B1405" s="7">
        <v>45864</v>
      </c>
      <c r="C1405" s="6">
        <v>127106</v>
      </c>
      <c r="D1405" s="6">
        <f>_xlfn.XLOOKUP(C1405,MasterSheet!G:G,MasterSheet!E:E)</f>
        <v>205.1</v>
      </c>
      <c r="E1405" s="55">
        <f>SUMIFS(MasterSheet!I:I, MasterSheet!B:B, A1405, MasterSheet!D:D, B1405, MasterSheet!G:G, C1405)</f>
        <v>1</v>
      </c>
      <c r="F1405" s="55">
        <f t="shared" si="63"/>
        <v>205.1</v>
      </c>
      <c r="G1405" s="62">
        <f>SUMIFS(MasterSheet!J:J, MasterSheet!B:B, A1405, MasterSheet!D:D, B1405, MasterSheet!G:G, C1405)</f>
        <v>1</v>
      </c>
      <c r="H1405" s="62">
        <f t="shared" si="64"/>
        <v>205.1</v>
      </c>
      <c r="I1405" s="64">
        <f>SUMIFS(MasterSheet!K:K, MasterSheet!B:B, A1405, MasterSheet!D:D, B1405, MasterSheet!G:G, C1405)</f>
        <v>0</v>
      </c>
      <c r="J1405" s="64">
        <f t="shared" si="65"/>
        <v>0</v>
      </c>
      <c r="K1405" s="6" t="str">
        <f>VLOOKUP(C1405,MasterSheet!G:T,14,)</f>
        <v>Biolegend</v>
      </c>
      <c r="L1405" s="6" t="str">
        <f>VLOOKUP(K1405,Sheet1!A:C,3,)</f>
        <v>DOLLAR</v>
      </c>
      <c r="M1405" s="6" t="str" cm="1">
        <f t="array" ref="M1405">_xlfn.TEXTJOIN(", ", TRUE,
   _xlfn._xlws.FILTER(MasterSheet!O:O,
      (MasterSheet!B:B=A1405) *
      (MasterSheet!D:D=B1405) *
      (MasterSheet!G:G=C1405) *
      (MasterSheet!J:J&gt;0)
   )
)</f>
        <v>IMTECH</v>
      </c>
      <c r="N1405" s="6"/>
    </row>
    <row r="1406" spans="1:14" x14ac:dyDescent="0.25">
      <c r="A1406" s="6" t="str">
        <v>EED117403</v>
      </c>
      <c r="B1406" s="7">
        <v>45864</v>
      </c>
      <c r="C1406" s="6">
        <v>135225</v>
      </c>
      <c r="D1406" s="6">
        <f>_xlfn.XLOOKUP(C1406,MasterSheet!G:G,MasterSheet!E:E)</f>
        <v>219</v>
      </c>
      <c r="E1406" s="55">
        <f>SUMIFS(MasterSheet!I:I, MasterSheet!B:B, A1406, MasterSheet!D:D, B1406, MasterSheet!G:G, C1406)</f>
        <v>1</v>
      </c>
      <c r="F1406" s="55">
        <f t="shared" si="63"/>
        <v>219</v>
      </c>
      <c r="G1406" s="62">
        <f>SUMIFS(MasterSheet!J:J, MasterSheet!B:B, A1406, MasterSheet!D:D, B1406, MasterSheet!G:G, C1406)</f>
        <v>1</v>
      </c>
      <c r="H1406" s="62">
        <f t="shared" si="64"/>
        <v>219</v>
      </c>
      <c r="I1406" s="64">
        <f>SUMIFS(MasterSheet!K:K, MasterSheet!B:B, A1406, MasterSheet!D:D, B1406, MasterSheet!G:G, C1406)</f>
        <v>0</v>
      </c>
      <c r="J1406" s="64">
        <f t="shared" si="65"/>
        <v>0</v>
      </c>
      <c r="K1406" s="6" t="str">
        <f>VLOOKUP(C1406,MasterSheet!G:T,14,)</f>
        <v>Biolegend</v>
      </c>
      <c r="L1406" s="6" t="str">
        <f>VLOOKUP(K1406,Sheet1!A:C,3,)</f>
        <v>DOLLAR</v>
      </c>
      <c r="M1406" s="6" t="str" cm="1">
        <f t="array" ref="M1406">_xlfn.TEXTJOIN(", ", TRUE,
   _xlfn._xlws.FILTER(MasterSheet!O:O,
      (MasterSheet!B:B=A1406) *
      (MasterSheet!D:D=B1406) *
      (MasterSheet!G:G=C1406) *
      (MasterSheet!J:J&gt;0)
   )
)</f>
        <v>IISC</v>
      </c>
      <c r="N1406" s="6"/>
    </row>
    <row r="1407" spans="1:14" x14ac:dyDescent="0.25">
      <c r="A1407" s="6" t="str">
        <v>EED117403</v>
      </c>
      <c r="B1407" s="7">
        <v>45864</v>
      </c>
      <c r="C1407" s="6">
        <v>141717</v>
      </c>
      <c r="D1407" s="6">
        <f>_xlfn.XLOOKUP(C1407,MasterSheet!G:G,MasterSheet!E:E)</f>
        <v>153</v>
      </c>
      <c r="E1407" s="55">
        <f>SUMIFS(MasterSheet!I:I, MasterSheet!B:B, A1407, MasterSheet!D:D, B1407, MasterSheet!G:G, C1407)</f>
        <v>2</v>
      </c>
      <c r="F1407" s="55">
        <f t="shared" si="63"/>
        <v>306</v>
      </c>
      <c r="G1407" s="62">
        <f>SUMIFS(MasterSheet!J:J, MasterSheet!B:B, A1407, MasterSheet!D:D, B1407, MasterSheet!G:G, C1407)</f>
        <v>2</v>
      </c>
      <c r="H1407" s="62">
        <f t="shared" si="64"/>
        <v>306</v>
      </c>
      <c r="I1407" s="64">
        <f>SUMIFS(MasterSheet!K:K, MasterSheet!B:B, A1407, MasterSheet!D:D, B1407, MasterSheet!G:G, C1407)</f>
        <v>0</v>
      </c>
      <c r="J1407" s="64">
        <f t="shared" si="65"/>
        <v>0</v>
      </c>
      <c r="K1407" s="6" t="str">
        <f>VLOOKUP(C1407,MasterSheet!G:T,14,)</f>
        <v>BioLegend</v>
      </c>
      <c r="L1407" s="6" t="str">
        <f>VLOOKUP(K1407,Sheet1!A:C,3,)</f>
        <v>DOLLAR</v>
      </c>
      <c r="M1407" s="6" t="str" cm="1">
        <f t="array" ref="M1407">_xlfn.TEXTJOIN(", ", TRUE,
   _xlfn._xlws.FILTER(MasterSheet!O:O,
      (MasterSheet!B:B=A1407) *
      (MasterSheet!D:D=B1407) *
      (MasterSheet!G:G=C1407) *
      (MasterSheet!J:J&gt;0)
   )
)</f>
        <v>ACTREC</v>
      </c>
      <c r="N1407" s="6"/>
    </row>
    <row r="1408" spans="1:14" x14ac:dyDescent="0.25">
      <c r="A1408" s="6" t="str">
        <v>EED117403</v>
      </c>
      <c r="B1408" s="7">
        <v>45864</v>
      </c>
      <c r="C1408" s="6">
        <v>142521</v>
      </c>
      <c r="D1408" s="6">
        <f>_xlfn.XLOOKUP(C1408,MasterSheet!G:G,MasterSheet!E:E)</f>
        <v>196.5</v>
      </c>
      <c r="E1408" s="55">
        <f>SUMIFS(MasterSheet!I:I, MasterSheet!B:B, A1408, MasterSheet!D:D, B1408, MasterSheet!G:G, C1408)</f>
        <v>2</v>
      </c>
      <c r="F1408" s="55">
        <f t="shared" si="63"/>
        <v>393</v>
      </c>
      <c r="G1408" s="62">
        <f>SUMIFS(MasterSheet!J:J, MasterSheet!B:B, A1408, MasterSheet!D:D, B1408, MasterSheet!G:G, C1408)</f>
        <v>2</v>
      </c>
      <c r="H1408" s="62">
        <f t="shared" si="64"/>
        <v>393</v>
      </c>
      <c r="I1408" s="64">
        <f>SUMIFS(MasterSheet!K:K, MasterSheet!B:B, A1408, MasterSheet!D:D, B1408, MasterSheet!G:G, C1408)</f>
        <v>0</v>
      </c>
      <c r="J1408" s="64">
        <f t="shared" si="65"/>
        <v>0</v>
      </c>
      <c r="K1408" s="6" t="str">
        <f>VLOOKUP(C1408,MasterSheet!G:T,14,)</f>
        <v>BioLegend</v>
      </c>
      <c r="L1408" s="6" t="str">
        <f>VLOOKUP(K1408,Sheet1!A:C,3,)</f>
        <v>DOLLAR</v>
      </c>
      <c r="M1408" s="6" t="str" cm="1">
        <f t="array" ref="M1408">_xlfn.TEXTJOIN(", ", TRUE,
   _xlfn._xlws.FILTER(MasterSheet!O:O,
      (MasterSheet!B:B=A1408) *
      (MasterSheet!D:D=B1408) *
      (MasterSheet!G:G=C1408) *
      (MasterSheet!J:J&gt;0)
   )
)</f>
        <v>ACTREC</v>
      </c>
      <c r="N1408" s="6"/>
    </row>
    <row r="1409" spans="1:14" x14ac:dyDescent="0.25">
      <c r="A1409" s="6" t="str">
        <v>EED117403</v>
      </c>
      <c r="B1409" s="7">
        <v>45864</v>
      </c>
      <c r="C1409" s="6">
        <v>300306</v>
      </c>
      <c r="D1409" s="6">
        <f>_xlfn.XLOOKUP(C1409,MasterSheet!G:G,MasterSheet!E:E)</f>
        <v>38.5</v>
      </c>
      <c r="E1409" s="55">
        <f>SUMIFS(MasterSheet!I:I, MasterSheet!B:B, A1409, MasterSheet!D:D, B1409, MasterSheet!G:G, C1409)</f>
        <v>2</v>
      </c>
      <c r="F1409" s="55">
        <f t="shared" si="63"/>
        <v>77</v>
      </c>
      <c r="G1409" s="62">
        <f>SUMIFS(MasterSheet!J:J, MasterSheet!B:B, A1409, MasterSheet!D:D, B1409, MasterSheet!G:G, C1409)</f>
        <v>2</v>
      </c>
      <c r="H1409" s="62">
        <f t="shared" si="64"/>
        <v>77</v>
      </c>
      <c r="I1409" s="64">
        <f>SUMIFS(MasterSheet!K:K, MasterSheet!B:B, A1409, MasterSheet!D:D, B1409, MasterSheet!G:G, C1409)</f>
        <v>0</v>
      </c>
      <c r="J1409" s="64">
        <f t="shared" si="65"/>
        <v>0</v>
      </c>
      <c r="K1409" s="6" t="str">
        <f>VLOOKUP(C1409,MasterSheet!G:T,14,)</f>
        <v>Biolegend</v>
      </c>
      <c r="L1409" s="6" t="str">
        <f>VLOOKUP(K1409,Sheet1!A:C,3,)</f>
        <v>DOLLAR</v>
      </c>
      <c r="M1409" s="6" t="str" cm="1">
        <f t="array" ref="M1409">_xlfn.TEXTJOIN(", ", TRUE,
   _xlfn._xlws.FILTER(MasterSheet!O:O,
      (MasterSheet!B:B=A1409) *
      (MasterSheet!D:D=B1409) *
      (MasterSheet!G:G=C1409) *
      (MasterSheet!J:J&gt;0)
   )
)</f>
        <v>AURIGINE ONCO</v>
      </c>
      <c r="N1409" s="6"/>
    </row>
    <row r="1410" spans="1:14" x14ac:dyDescent="0.25">
      <c r="A1410" s="6" t="str">
        <v>EED117403</v>
      </c>
      <c r="B1410" s="7">
        <v>45864</v>
      </c>
      <c r="C1410" s="6">
        <v>300405</v>
      </c>
      <c r="D1410" s="6">
        <f>_xlfn.XLOOKUP(C1410,MasterSheet!G:G,MasterSheet!E:E)</f>
        <v>15.4</v>
      </c>
      <c r="E1410" s="55">
        <f>SUMIFS(MasterSheet!I:I, MasterSheet!B:B, A1410, MasterSheet!D:D, B1410, MasterSheet!G:G, C1410)</f>
        <v>2</v>
      </c>
      <c r="F1410" s="55">
        <f t="shared" si="63"/>
        <v>30.8</v>
      </c>
      <c r="G1410" s="62">
        <f>SUMIFS(MasterSheet!J:J, MasterSheet!B:B, A1410, MasterSheet!D:D, B1410, MasterSheet!G:G, C1410)</f>
        <v>2</v>
      </c>
      <c r="H1410" s="62">
        <f t="shared" si="64"/>
        <v>30.8</v>
      </c>
      <c r="I1410" s="64">
        <f>SUMIFS(MasterSheet!K:K, MasterSheet!B:B, A1410, MasterSheet!D:D, B1410, MasterSheet!G:G, C1410)</f>
        <v>0</v>
      </c>
      <c r="J1410" s="64">
        <f t="shared" si="65"/>
        <v>0</v>
      </c>
      <c r="K1410" s="6" t="str">
        <f>VLOOKUP(C1410,MasterSheet!G:T,14,)</f>
        <v>Biolegend</v>
      </c>
      <c r="L1410" s="6" t="str">
        <f>VLOOKUP(K1410,Sheet1!A:C,3,)</f>
        <v>DOLLAR</v>
      </c>
      <c r="M1410" s="6" t="str" cm="1">
        <f t="array" ref="M1410">_xlfn.TEXTJOIN(", ", TRUE,
   _xlfn._xlws.FILTER(MasterSheet!O:O,
      (MasterSheet!B:B=A1410) *
      (MasterSheet!D:D=B1410) *
      (MasterSheet!G:G=C1410) *
      (MasterSheet!J:J&gt;0)
   )
)</f>
        <v>TECHWEST</v>
      </c>
      <c r="N1410" s="6"/>
    </row>
    <row r="1411" spans="1:14" x14ac:dyDescent="0.25">
      <c r="A1411" s="6" t="str">
        <v>EED117403</v>
      </c>
      <c r="B1411" s="7">
        <v>45864</v>
      </c>
      <c r="C1411" s="6">
        <v>300406</v>
      </c>
      <c r="D1411" s="6">
        <f>_xlfn.XLOOKUP(C1411,MasterSheet!G:G,MasterSheet!E:E)</f>
        <v>35</v>
      </c>
      <c r="E1411" s="55">
        <f>SUMIFS(MasterSheet!I:I, MasterSheet!B:B, A1411, MasterSheet!D:D, B1411, MasterSheet!G:G, C1411)</f>
        <v>2</v>
      </c>
      <c r="F1411" s="55">
        <f t="shared" ref="F1411:F1474" si="66">D1411*E1411</f>
        <v>70</v>
      </c>
      <c r="G1411" s="62">
        <f>SUMIFS(MasterSheet!J:J, MasterSheet!B:B, A1411, MasterSheet!D:D, B1411, MasterSheet!G:G, C1411)</f>
        <v>2</v>
      </c>
      <c r="H1411" s="62">
        <f t="shared" ref="H1411:H1474" si="67">G1411*D1411</f>
        <v>70</v>
      </c>
      <c r="I1411" s="64">
        <f>SUMIFS(MasterSheet!K:K, MasterSheet!B:B, A1411, MasterSheet!D:D, B1411, MasterSheet!G:G, C1411)</f>
        <v>0</v>
      </c>
      <c r="J1411" s="64">
        <f t="shared" ref="J1411:J1474" si="68">I1411*D1411</f>
        <v>0</v>
      </c>
      <c r="K1411" s="6" t="str">
        <f>VLOOKUP(C1411,MasterSheet!G:T,14,)</f>
        <v>BioLegend</v>
      </c>
      <c r="L1411" s="6" t="str">
        <f>VLOOKUP(K1411,Sheet1!A:C,3,)</f>
        <v>DOLLAR</v>
      </c>
      <c r="M1411" s="6" t="str" cm="1">
        <f t="array" ref="M1411">_xlfn.TEXTJOIN(", ", TRUE,
   _xlfn._xlws.FILTER(MasterSheet!O:O,
      (MasterSheet!B:B=A1411) *
      (MasterSheet!D:D=B1411) *
      (MasterSheet!G:G=C1411) *
      (MasterSheet!J:J&gt;0)
   )
)</f>
        <v>ICGEB, Immuneel</v>
      </c>
      <c r="N1411" s="6"/>
    </row>
    <row r="1412" spans="1:14" x14ac:dyDescent="0.25">
      <c r="A1412" s="6" t="str">
        <v>EED117403</v>
      </c>
      <c r="B1412" s="7">
        <v>45864</v>
      </c>
      <c r="C1412" s="6">
        <v>300408</v>
      </c>
      <c r="D1412" s="6">
        <f>_xlfn.XLOOKUP(C1412,MasterSheet!G:G,MasterSheet!E:E)</f>
        <v>69.3</v>
      </c>
      <c r="E1412" s="55">
        <f>SUMIFS(MasterSheet!I:I, MasterSheet!B:B, A1412, MasterSheet!D:D, B1412, MasterSheet!G:G, C1412)</f>
        <v>2</v>
      </c>
      <c r="F1412" s="55">
        <f t="shared" si="66"/>
        <v>138.6</v>
      </c>
      <c r="G1412" s="62">
        <f>SUMIFS(MasterSheet!J:J, MasterSheet!B:B, A1412, MasterSheet!D:D, B1412, MasterSheet!G:G, C1412)</f>
        <v>1</v>
      </c>
      <c r="H1412" s="62">
        <f t="shared" si="67"/>
        <v>69.3</v>
      </c>
      <c r="I1412" s="64">
        <f>SUMIFS(MasterSheet!K:K, MasterSheet!B:B, A1412, MasterSheet!D:D, B1412, MasterSheet!G:G, C1412)</f>
        <v>1</v>
      </c>
      <c r="J1412" s="64">
        <f t="shared" si="68"/>
        <v>69.3</v>
      </c>
      <c r="K1412" s="6" t="str">
        <f>VLOOKUP(C1412,MasterSheet!G:T,14,)</f>
        <v>Biolegend</v>
      </c>
      <c r="L1412" s="6" t="str">
        <f>VLOOKUP(K1412,Sheet1!A:C,3,)</f>
        <v>DOLLAR</v>
      </c>
      <c r="M1412" s="6" t="str" cm="1">
        <f t="array" ref="M1412">_xlfn.TEXTJOIN(", ", TRUE,
   _xlfn._xlws.FILTER(MasterSheet!O:O,
      (MasterSheet!B:B=A1412) *
      (MasterSheet!D:D=B1412) *
      (MasterSheet!G:G=C1412) *
      (MasterSheet!J:J&gt;0)
   )
)</f>
        <v>ICGEB</v>
      </c>
      <c r="N1412" s="6"/>
    </row>
    <row r="1413" spans="1:14" x14ac:dyDescent="0.25">
      <c r="A1413" s="6" t="str">
        <v>EED117403</v>
      </c>
      <c r="B1413" s="7">
        <v>45864</v>
      </c>
      <c r="C1413" s="6">
        <v>300416</v>
      </c>
      <c r="D1413" s="6">
        <f>_xlfn.XLOOKUP(C1413,MasterSheet!G:G,MasterSheet!E:E)</f>
        <v>187.6</v>
      </c>
      <c r="E1413" s="55">
        <f>SUMIFS(MasterSheet!I:I, MasterSheet!B:B, A1413, MasterSheet!D:D, B1413, MasterSheet!G:G, C1413)</f>
        <v>1</v>
      </c>
      <c r="F1413" s="55">
        <f t="shared" si="66"/>
        <v>187.6</v>
      </c>
      <c r="G1413" s="62">
        <f>SUMIFS(MasterSheet!J:J, MasterSheet!B:B, A1413, MasterSheet!D:D, B1413, MasterSheet!G:G, C1413)</f>
        <v>1</v>
      </c>
      <c r="H1413" s="62">
        <f t="shared" si="67"/>
        <v>187.6</v>
      </c>
      <c r="I1413" s="64">
        <f>SUMIFS(MasterSheet!K:K, MasterSheet!B:B, A1413, MasterSheet!D:D, B1413, MasterSheet!G:G, C1413)</f>
        <v>0</v>
      </c>
      <c r="J1413" s="64">
        <f t="shared" si="68"/>
        <v>0</v>
      </c>
      <c r="K1413" s="6" t="str">
        <f>VLOOKUP(C1413,MasterSheet!G:T,14,)</f>
        <v>Biolegend</v>
      </c>
      <c r="L1413" s="6" t="str">
        <f>VLOOKUP(K1413,Sheet1!A:C,3,)</f>
        <v>DOLLAR</v>
      </c>
      <c r="M1413" s="6" t="str" cm="1">
        <f t="array" ref="M1413">_xlfn.TEXTJOIN(", ", TRUE,
   _xlfn._xlws.FILTER(MasterSheet!O:O,
      (MasterSheet!B:B=A1413) *
      (MasterSheet!D:D=B1413) *
      (MasterSheet!G:G=C1413) *
      (MasterSheet!J:J&gt;0)
   )
)</f>
        <v>ICGEB</v>
      </c>
      <c r="N1413" s="6"/>
    </row>
    <row r="1414" spans="1:14" x14ac:dyDescent="0.25">
      <c r="A1414" s="6" t="str">
        <v>EED117403</v>
      </c>
      <c r="B1414" s="7">
        <v>45864</v>
      </c>
      <c r="C1414" s="6">
        <v>300420</v>
      </c>
      <c r="D1414" s="6">
        <f>_xlfn.XLOOKUP(C1414,MasterSheet!G:G,MasterSheet!E:E)</f>
        <v>194.6</v>
      </c>
      <c r="E1414" s="55">
        <f>SUMIFS(MasterSheet!I:I, MasterSheet!B:B, A1414, MasterSheet!D:D, B1414, MasterSheet!G:G, C1414)</f>
        <v>1</v>
      </c>
      <c r="F1414" s="55">
        <f t="shared" si="66"/>
        <v>194.6</v>
      </c>
      <c r="G1414" s="62">
        <f>SUMIFS(MasterSheet!J:J, MasterSheet!B:B, A1414, MasterSheet!D:D, B1414, MasterSheet!G:G, C1414)</f>
        <v>1</v>
      </c>
      <c r="H1414" s="62">
        <f t="shared" si="67"/>
        <v>194.6</v>
      </c>
      <c r="I1414" s="64">
        <f>SUMIFS(MasterSheet!K:K, MasterSheet!B:B, A1414, MasterSheet!D:D, B1414, MasterSheet!G:G, C1414)</f>
        <v>0</v>
      </c>
      <c r="J1414" s="64">
        <f t="shared" si="68"/>
        <v>0</v>
      </c>
      <c r="K1414" s="6" t="str">
        <f>VLOOKUP(C1414,MasterSheet!G:T,14,)</f>
        <v>Biolegend</v>
      </c>
      <c r="L1414" s="6" t="str">
        <f>VLOOKUP(K1414,Sheet1!A:C,3,)</f>
        <v>DOLLAR</v>
      </c>
      <c r="M1414" s="6" t="str" cm="1">
        <f t="array" ref="M1414">_xlfn.TEXTJOIN(", ", TRUE,
   _xlfn._xlws.FILTER(MasterSheet!O:O,
      (MasterSheet!B:B=A1414) *
      (MasterSheet!D:D=B1414) *
      (MasterSheet!G:G=C1414) *
      (MasterSheet!J:J&gt;0)
   )
)</f>
        <v>ICGEB</v>
      </c>
      <c r="N1414" s="6"/>
    </row>
    <row r="1415" spans="1:14" x14ac:dyDescent="0.25">
      <c r="A1415" s="6" t="str">
        <v>EED117403</v>
      </c>
      <c r="B1415" s="7">
        <v>45864</v>
      </c>
      <c r="C1415" s="6">
        <v>300426</v>
      </c>
      <c r="D1415" s="6">
        <f>_xlfn.XLOOKUP(C1415,MasterSheet!G:G,MasterSheet!E:E)</f>
        <v>204.4</v>
      </c>
      <c r="E1415" s="55">
        <f>SUMIFS(MasterSheet!I:I, MasterSheet!B:B, A1415, MasterSheet!D:D, B1415, MasterSheet!G:G, C1415)</f>
        <v>1</v>
      </c>
      <c r="F1415" s="55">
        <f t="shared" si="66"/>
        <v>204.4</v>
      </c>
      <c r="G1415" s="62">
        <f>SUMIFS(MasterSheet!J:J, MasterSheet!B:B, A1415, MasterSheet!D:D, B1415, MasterSheet!G:G, C1415)</f>
        <v>1</v>
      </c>
      <c r="H1415" s="62">
        <f t="shared" si="67"/>
        <v>204.4</v>
      </c>
      <c r="I1415" s="64">
        <f>SUMIFS(MasterSheet!K:K, MasterSheet!B:B, A1415, MasterSheet!D:D, B1415, MasterSheet!G:G, C1415)</f>
        <v>0</v>
      </c>
      <c r="J1415" s="64">
        <f t="shared" si="68"/>
        <v>0</v>
      </c>
      <c r="K1415" s="6" t="str">
        <f>VLOOKUP(C1415,MasterSheet!G:T,14,)</f>
        <v>Biolegend</v>
      </c>
      <c r="L1415" s="6" t="str">
        <f>VLOOKUP(K1415,Sheet1!A:C,3,)</f>
        <v>DOLLAR</v>
      </c>
      <c r="M1415" s="6" t="str" cm="1">
        <f t="array" ref="M1415">_xlfn.TEXTJOIN(", ", TRUE,
   _xlfn._xlws.FILTER(MasterSheet!O:O,
      (MasterSheet!B:B=A1415) *
      (MasterSheet!D:D=B1415) *
      (MasterSheet!G:G=C1415) *
      (MasterSheet!J:J&gt;0)
   )
)</f>
        <v>ICGEB</v>
      </c>
      <c r="N1415" s="6"/>
    </row>
    <row r="1416" spans="1:14" x14ac:dyDescent="0.25">
      <c r="A1416" s="6" t="str">
        <v>EED117403</v>
      </c>
      <c r="B1416" s="7">
        <v>45864</v>
      </c>
      <c r="C1416" s="6">
        <v>300434</v>
      </c>
      <c r="D1416" s="6">
        <f>_xlfn.XLOOKUP(C1416,MasterSheet!G:G,MasterSheet!E:E)</f>
        <v>285.75</v>
      </c>
      <c r="E1416" s="55">
        <f>SUMIFS(MasterSheet!I:I, MasterSheet!B:B, A1416, MasterSheet!D:D, B1416, MasterSheet!G:G, C1416)</f>
        <v>1</v>
      </c>
      <c r="F1416" s="55">
        <f t="shared" si="66"/>
        <v>285.75</v>
      </c>
      <c r="G1416" s="62">
        <f>SUMIFS(MasterSheet!J:J, MasterSheet!B:B, A1416, MasterSheet!D:D, B1416, MasterSheet!G:G, C1416)</f>
        <v>1</v>
      </c>
      <c r="H1416" s="62">
        <f t="shared" si="67"/>
        <v>285.75</v>
      </c>
      <c r="I1416" s="64">
        <f>SUMIFS(MasterSheet!K:K, MasterSheet!B:B, A1416, MasterSheet!D:D, B1416, MasterSheet!G:G, C1416)</f>
        <v>0</v>
      </c>
      <c r="J1416" s="64">
        <f t="shared" si="68"/>
        <v>0</v>
      </c>
      <c r="K1416" s="6" t="str">
        <f>VLOOKUP(C1416,MasterSheet!G:T,14,)</f>
        <v>Biolegend</v>
      </c>
      <c r="L1416" s="6" t="str">
        <f>VLOOKUP(K1416,Sheet1!A:C,3,)</f>
        <v>DOLLAR</v>
      </c>
      <c r="M1416" s="6" t="str" cm="1">
        <f t="array" ref="M1416">_xlfn.TEXTJOIN(", ", TRUE,
   _xlfn._xlws.FILTER(MasterSheet!O:O,
      (MasterSheet!B:B=A1416) *
      (MasterSheet!D:D=B1416) *
      (MasterSheet!G:G=C1416) *
      (MasterSheet!J:J&gt;0)
   )
)</f>
        <v>ICGEB</v>
      </c>
      <c r="N1416" s="6"/>
    </row>
    <row r="1417" spans="1:14" x14ac:dyDescent="0.25">
      <c r="A1417" s="6" t="str">
        <v>EED117403</v>
      </c>
      <c r="B1417" s="7">
        <v>45864</v>
      </c>
      <c r="C1417" s="6">
        <v>300448</v>
      </c>
      <c r="D1417" s="6">
        <f>_xlfn.XLOOKUP(C1417,MasterSheet!G:G,MasterSheet!E:E)</f>
        <v>309.75</v>
      </c>
      <c r="E1417" s="55">
        <f>SUMIFS(MasterSheet!I:I, MasterSheet!B:B, A1417, MasterSheet!D:D, B1417, MasterSheet!G:G, C1417)</f>
        <v>1</v>
      </c>
      <c r="F1417" s="55">
        <f t="shared" si="66"/>
        <v>309.75</v>
      </c>
      <c r="G1417" s="62">
        <f>SUMIFS(MasterSheet!J:J, MasterSheet!B:B, A1417, MasterSheet!D:D, B1417, MasterSheet!G:G, C1417)</f>
        <v>1</v>
      </c>
      <c r="H1417" s="62">
        <f t="shared" si="67"/>
        <v>309.75</v>
      </c>
      <c r="I1417" s="64">
        <f>SUMIFS(MasterSheet!K:K, MasterSheet!B:B, A1417, MasterSheet!D:D, B1417, MasterSheet!G:G, C1417)</f>
        <v>0</v>
      </c>
      <c r="J1417" s="64">
        <f t="shared" si="68"/>
        <v>0</v>
      </c>
      <c r="K1417" s="6" t="str">
        <f>VLOOKUP(C1417,MasterSheet!G:T,14,)</f>
        <v>Biolegend</v>
      </c>
      <c r="L1417" s="6" t="str">
        <f>VLOOKUP(K1417,Sheet1!A:C,3,)</f>
        <v>DOLLAR</v>
      </c>
      <c r="M1417" s="6" t="str" cm="1">
        <f t="array" ref="M1417">_xlfn.TEXTJOIN(", ", TRUE,
   _xlfn._xlws.FILTER(MasterSheet!O:O,
      (MasterSheet!B:B=A1417) *
      (MasterSheet!D:D=B1417) *
      (MasterSheet!G:G=C1417) *
      (MasterSheet!J:J&gt;0)
   )
)</f>
        <v>ICGEB</v>
      </c>
      <c r="N1417" s="6"/>
    </row>
    <row r="1418" spans="1:14" x14ac:dyDescent="0.25">
      <c r="A1418" s="6" t="str">
        <v>EED117403</v>
      </c>
      <c r="B1418" s="7">
        <v>45864</v>
      </c>
      <c r="C1418" s="6">
        <v>300507</v>
      </c>
      <c r="D1418" s="6">
        <f>_xlfn.XLOOKUP(C1418,MasterSheet!G:G,MasterSheet!E:E)</f>
        <v>19.600000000000001</v>
      </c>
      <c r="E1418" s="55">
        <f>SUMIFS(MasterSheet!I:I, MasterSheet!B:B, A1418, MasterSheet!D:D, B1418, MasterSheet!G:G, C1418)</f>
        <v>2</v>
      </c>
      <c r="F1418" s="55">
        <f t="shared" si="66"/>
        <v>39.200000000000003</v>
      </c>
      <c r="G1418" s="62">
        <f>SUMIFS(MasterSheet!J:J, MasterSheet!B:B, A1418, MasterSheet!D:D, B1418, MasterSheet!G:G, C1418)</f>
        <v>2</v>
      </c>
      <c r="H1418" s="62">
        <f t="shared" si="67"/>
        <v>39.200000000000003</v>
      </c>
      <c r="I1418" s="64">
        <f>SUMIFS(MasterSheet!K:K, MasterSheet!B:B, A1418, MasterSheet!D:D, B1418, MasterSheet!G:G, C1418)</f>
        <v>0</v>
      </c>
      <c r="J1418" s="64">
        <f t="shared" si="68"/>
        <v>0</v>
      </c>
      <c r="K1418" s="6" t="str">
        <f>VLOOKUP(C1418,MasterSheet!G:T,14,)</f>
        <v>Biolegend</v>
      </c>
      <c r="L1418" s="6" t="str">
        <f>VLOOKUP(K1418,Sheet1!A:C,3,)</f>
        <v>DOLLAR</v>
      </c>
      <c r="M1418" s="6" t="str" cm="1">
        <f t="array" ref="M1418">_xlfn.TEXTJOIN(", ", TRUE,
   _xlfn._xlws.FILTER(MasterSheet!O:O,
      (MasterSheet!B:B=A1418) *
      (MasterSheet!D:D=B1418) *
      (MasterSheet!G:G=C1418) *
      (MasterSheet!J:J&gt;0)
   )
)</f>
        <v>TECHWEST</v>
      </c>
      <c r="N1418" s="6"/>
    </row>
    <row r="1419" spans="1:14" x14ac:dyDescent="0.25">
      <c r="A1419" s="6" t="str">
        <v>EED117403</v>
      </c>
      <c r="B1419" s="7">
        <v>45864</v>
      </c>
      <c r="C1419" s="6">
        <v>301813</v>
      </c>
      <c r="D1419" s="6">
        <f>_xlfn.XLOOKUP(C1419,MasterSheet!G:G,MasterSheet!E:E)</f>
        <v>100.1</v>
      </c>
      <c r="E1419" s="55">
        <f>SUMIFS(MasterSheet!I:I, MasterSheet!B:B, A1419, MasterSheet!D:D, B1419, MasterSheet!G:G, C1419)</f>
        <v>1</v>
      </c>
      <c r="F1419" s="55">
        <f t="shared" si="66"/>
        <v>100.1</v>
      </c>
      <c r="G1419" s="62">
        <f>SUMIFS(MasterSheet!J:J, MasterSheet!B:B, A1419, MasterSheet!D:D, B1419, MasterSheet!G:G, C1419)</f>
        <v>1</v>
      </c>
      <c r="H1419" s="62">
        <f t="shared" si="67"/>
        <v>100.1</v>
      </c>
      <c r="I1419" s="64">
        <f>SUMIFS(MasterSheet!K:K, MasterSheet!B:B, A1419, MasterSheet!D:D, B1419, MasterSheet!G:G, C1419)</f>
        <v>0</v>
      </c>
      <c r="J1419" s="64">
        <f t="shared" si="68"/>
        <v>0</v>
      </c>
      <c r="K1419" s="6" t="str">
        <f>VLOOKUP(C1419,MasterSheet!G:T,14,)</f>
        <v>Biolegend</v>
      </c>
      <c r="L1419" s="6" t="str">
        <f>VLOOKUP(K1419,Sheet1!A:C,3,)</f>
        <v>DOLLAR</v>
      </c>
      <c r="M1419" s="6" t="str" cm="1">
        <f t="array" ref="M1419">_xlfn.TEXTJOIN(", ", TRUE,
   _xlfn._xlws.FILTER(MasterSheet!O:O,
      (MasterSheet!B:B=A1419) *
      (MasterSheet!D:D=B1419) *
      (MasterSheet!G:G=C1419) *
      (MasterSheet!J:J&gt;0)
   )
)</f>
        <v>TECHWEST</v>
      </c>
      <c r="N1419" s="6"/>
    </row>
    <row r="1420" spans="1:14" x14ac:dyDescent="0.25">
      <c r="A1420" s="6" t="str">
        <v>EED117403</v>
      </c>
      <c r="B1420" s="7">
        <v>45864</v>
      </c>
      <c r="C1420" s="6">
        <v>301817</v>
      </c>
      <c r="D1420" s="6">
        <f>_xlfn.XLOOKUP(C1420,MasterSheet!G:G,MasterSheet!E:E)</f>
        <v>60.9</v>
      </c>
      <c r="E1420" s="55">
        <f>SUMIFS(MasterSheet!I:I, MasterSheet!B:B, A1420, MasterSheet!D:D, B1420, MasterSheet!G:G, C1420)</f>
        <v>1</v>
      </c>
      <c r="F1420" s="55">
        <f t="shared" si="66"/>
        <v>60.9</v>
      </c>
      <c r="G1420" s="62">
        <f>SUMIFS(MasterSheet!J:J, MasterSheet!B:B, A1420, MasterSheet!D:D, B1420, MasterSheet!G:G, C1420)</f>
        <v>1</v>
      </c>
      <c r="H1420" s="62">
        <f t="shared" si="67"/>
        <v>60.9</v>
      </c>
      <c r="I1420" s="64">
        <f>SUMIFS(MasterSheet!K:K, MasterSheet!B:B, A1420, MasterSheet!D:D, B1420, MasterSheet!G:G, C1420)</f>
        <v>0</v>
      </c>
      <c r="J1420" s="64">
        <f t="shared" si="68"/>
        <v>0</v>
      </c>
      <c r="K1420" s="6" t="str">
        <f>VLOOKUP(C1420,MasterSheet!G:T,14,)</f>
        <v>Biolegend</v>
      </c>
      <c r="L1420" s="6" t="str">
        <f>VLOOKUP(K1420,Sheet1!A:C,3,)</f>
        <v>DOLLAR</v>
      </c>
      <c r="M1420" s="6" t="str" cm="1">
        <f t="array" ref="M1420">_xlfn.TEXTJOIN(", ", TRUE,
   _xlfn._xlws.FILTER(MasterSheet!O:O,
      (MasterSheet!B:B=A1420) *
      (MasterSheet!D:D=B1420) *
      (MasterSheet!G:G=C1420) *
      (MasterSheet!J:J&gt;0)
   )
)</f>
        <v>Lokesh Enterprises</v>
      </c>
      <c r="N1420" s="6"/>
    </row>
    <row r="1421" spans="1:14" x14ac:dyDescent="0.25">
      <c r="A1421" s="6" t="str">
        <v>EED117403</v>
      </c>
      <c r="B1421" s="7">
        <v>45864</v>
      </c>
      <c r="C1421" s="6">
        <v>302006</v>
      </c>
      <c r="D1421" s="6">
        <f>_xlfn.XLOOKUP(C1421,MasterSheet!G:G,MasterSheet!E:E)</f>
        <v>163.1</v>
      </c>
      <c r="E1421" s="55">
        <f>SUMIFS(MasterSheet!I:I, MasterSheet!B:B, A1421, MasterSheet!D:D, B1421, MasterSheet!G:G, C1421)</f>
        <v>1</v>
      </c>
      <c r="F1421" s="55">
        <f t="shared" si="66"/>
        <v>163.1</v>
      </c>
      <c r="G1421" s="62">
        <f>SUMIFS(MasterSheet!J:J, MasterSheet!B:B, A1421, MasterSheet!D:D, B1421, MasterSheet!G:G, C1421)</f>
        <v>1</v>
      </c>
      <c r="H1421" s="62">
        <f t="shared" si="67"/>
        <v>163.1</v>
      </c>
      <c r="I1421" s="64">
        <f>SUMIFS(MasterSheet!K:K, MasterSheet!B:B, A1421, MasterSheet!D:D, B1421, MasterSheet!G:G, C1421)</f>
        <v>0</v>
      </c>
      <c r="J1421" s="64">
        <f t="shared" si="68"/>
        <v>0</v>
      </c>
      <c r="K1421" s="6" t="str">
        <f>VLOOKUP(C1421,MasterSheet!G:T,14,)</f>
        <v>BioLegend</v>
      </c>
      <c r="L1421" s="6" t="str">
        <f>VLOOKUP(K1421,Sheet1!A:C,3,)</f>
        <v>DOLLAR</v>
      </c>
      <c r="M1421" s="6" t="str" cm="1">
        <f t="array" ref="M1421">_xlfn.TEXTJOIN(", ", TRUE,
   _xlfn._xlws.FILTER(MasterSheet!O:O,
      (MasterSheet!B:B=A1421) *
      (MasterSheet!D:D=B1421) *
      (MasterSheet!G:G=C1421) *
      (MasterSheet!J:J&gt;0)
   )
)</f>
        <v>AURIGINE ONCO</v>
      </c>
      <c r="N1421" s="6"/>
    </row>
    <row r="1422" spans="1:14" x14ac:dyDescent="0.25">
      <c r="A1422" s="6" t="str">
        <v>EED117403</v>
      </c>
      <c r="B1422" s="7">
        <v>45864</v>
      </c>
      <c r="C1422" s="6">
        <v>302340</v>
      </c>
      <c r="D1422" s="6">
        <f>_xlfn.XLOOKUP(C1422,MasterSheet!G:G,MasterSheet!E:E)</f>
        <v>285</v>
      </c>
      <c r="E1422" s="55">
        <f>SUMIFS(MasterSheet!I:I, MasterSheet!B:B, A1422, MasterSheet!D:D, B1422, MasterSheet!G:G, C1422)</f>
        <v>1</v>
      </c>
      <c r="F1422" s="55">
        <f t="shared" si="66"/>
        <v>285</v>
      </c>
      <c r="G1422" s="62">
        <f>SUMIFS(MasterSheet!J:J, MasterSheet!B:B, A1422, MasterSheet!D:D, B1422, MasterSheet!G:G, C1422)</f>
        <v>1</v>
      </c>
      <c r="H1422" s="62">
        <f t="shared" si="67"/>
        <v>285</v>
      </c>
      <c r="I1422" s="64">
        <f>SUMIFS(MasterSheet!K:K, MasterSheet!B:B, A1422, MasterSheet!D:D, B1422, MasterSheet!G:G, C1422)</f>
        <v>0</v>
      </c>
      <c r="J1422" s="64">
        <f t="shared" si="68"/>
        <v>0</v>
      </c>
      <c r="K1422" s="6" t="str">
        <f>VLOOKUP(C1422,MasterSheet!G:T,14,)</f>
        <v>BioLegend</v>
      </c>
      <c r="L1422" s="6" t="str">
        <f>VLOOKUP(K1422,Sheet1!A:C,3,)</f>
        <v>DOLLAR</v>
      </c>
      <c r="M1422" s="6" t="str" cm="1">
        <f t="array" ref="M1422">_xlfn.TEXTJOIN(", ", TRUE,
   _xlfn._xlws.FILTER(MasterSheet!O:O,
      (MasterSheet!B:B=A1422) *
      (MasterSheet!D:D=B1422) *
      (MasterSheet!G:G=C1422) *
      (MasterSheet!J:J&gt;0)
   )
)</f>
        <v>LABEX</v>
      </c>
      <c r="N1422" s="6"/>
    </row>
    <row r="1423" spans="1:14" x14ac:dyDescent="0.25">
      <c r="A1423" s="6" t="str">
        <v>EED117403</v>
      </c>
      <c r="B1423" s="7">
        <v>45864</v>
      </c>
      <c r="C1423" s="6">
        <v>302607</v>
      </c>
      <c r="D1423" s="6">
        <f>_xlfn.XLOOKUP(C1423,MasterSheet!G:G,MasterSheet!E:E)</f>
        <v>90.3</v>
      </c>
      <c r="E1423" s="55">
        <f>SUMIFS(MasterSheet!I:I, MasterSheet!B:B, A1423, MasterSheet!D:D, B1423, MasterSheet!G:G, C1423)</f>
        <v>1</v>
      </c>
      <c r="F1423" s="55">
        <f t="shared" si="66"/>
        <v>90.3</v>
      </c>
      <c r="G1423" s="62">
        <f>SUMIFS(MasterSheet!J:J, MasterSheet!B:B, A1423, MasterSheet!D:D, B1423, MasterSheet!G:G, C1423)</f>
        <v>1</v>
      </c>
      <c r="H1423" s="62">
        <f t="shared" si="67"/>
        <v>90.3</v>
      </c>
      <c r="I1423" s="64">
        <f>SUMIFS(MasterSheet!K:K, MasterSheet!B:B, A1423, MasterSheet!D:D, B1423, MasterSheet!G:G, C1423)</f>
        <v>0</v>
      </c>
      <c r="J1423" s="64">
        <f t="shared" si="68"/>
        <v>0</v>
      </c>
      <c r="K1423" s="6" t="str">
        <f>VLOOKUP(C1423,MasterSheet!G:T,14,)</f>
        <v>Biolegend</v>
      </c>
      <c r="L1423" s="6" t="str">
        <f>VLOOKUP(K1423,Sheet1!A:C,3,)</f>
        <v>DOLLAR</v>
      </c>
      <c r="M1423" s="6" t="str" cm="1">
        <f t="array" ref="M1423">_xlfn.TEXTJOIN(", ", TRUE,
   _xlfn._xlws.FILTER(MasterSheet!O:O,
      (MasterSheet!B:B=A1423) *
      (MasterSheet!D:D=B1423) *
      (MasterSheet!G:G=C1423) *
      (MasterSheet!J:J&gt;0)
   )
)</f>
        <v>TECHWEST</v>
      </c>
      <c r="N1423" s="6"/>
    </row>
    <row r="1424" spans="1:14" x14ac:dyDescent="0.25">
      <c r="A1424" s="6" t="str">
        <v>EED117403</v>
      </c>
      <c r="B1424" s="7">
        <v>45864</v>
      </c>
      <c r="C1424" s="6">
        <v>302611</v>
      </c>
      <c r="D1424" s="6">
        <f>_xlfn.XLOOKUP(C1424,MasterSheet!G:G,MasterSheet!E:E)</f>
        <v>100.1</v>
      </c>
      <c r="E1424" s="55">
        <f>SUMIFS(MasterSheet!I:I, MasterSheet!B:B, A1424, MasterSheet!D:D, B1424, MasterSheet!G:G, C1424)</f>
        <v>1</v>
      </c>
      <c r="F1424" s="55">
        <f t="shared" si="66"/>
        <v>100.1</v>
      </c>
      <c r="G1424" s="62">
        <f>SUMIFS(MasterSheet!J:J, MasterSheet!B:B, A1424, MasterSheet!D:D, B1424, MasterSheet!G:G, C1424)</f>
        <v>1</v>
      </c>
      <c r="H1424" s="62">
        <f t="shared" si="67"/>
        <v>100.1</v>
      </c>
      <c r="I1424" s="64">
        <f>SUMIFS(MasterSheet!K:K, MasterSheet!B:B, A1424, MasterSheet!D:D, B1424, MasterSheet!G:G, C1424)</f>
        <v>0</v>
      </c>
      <c r="J1424" s="64">
        <f t="shared" si="68"/>
        <v>0</v>
      </c>
      <c r="K1424" s="6" t="str">
        <f>VLOOKUP(C1424,MasterSheet!G:T,14,)</f>
        <v>Biolegend</v>
      </c>
      <c r="L1424" s="6" t="str">
        <f>VLOOKUP(K1424,Sheet1!A:C,3,)</f>
        <v>DOLLAR</v>
      </c>
      <c r="M1424" s="6" t="str" cm="1">
        <f t="array" ref="M1424">_xlfn.TEXTJOIN(", ", TRUE,
   _xlfn._xlws.FILTER(MasterSheet!O:O,
      (MasterSheet!B:B=A1424) *
      (MasterSheet!D:D=B1424) *
      (MasterSheet!G:G=C1424) *
      (MasterSheet!J:J&gt;0)
   )
)</f>
        <v>Lokesh Enterprises</v>
      </c>
      <c r="N1424" s="6"/>
    </row>
    <row r="1425" spans="1:14" x14ac:dyDescent="0.25">
      <c r="A1425" s="6" t="str">
        <v>EED117403</v>
      </c>
      <c r="B1425" s="7">
        <v>45864</v>
      </c>
      <c r="C1425" s="6">
        <v>302614</v>
      </c>
      <c r="D1425" s="6">
        <f>_xlfn.XLOOKUP(C1425,MasterSheet!G:G,MasterSheet!E:E)</f>
        <v>217.7</v>
      </c>
      <c r="E1425" s="55">
        <f>SUMIFS(MasterSheet!I:I, MasterSheet!B:B, A1425, MasterSheet!D:D, B1425, MasterSheet!G:G, C1425)</f>
        <v>1</v>
      </c>
      <c r="F1425" s="55">
        <f t="shared" si="66"/>
        <v>217.7</v>
      </c>
      <c r="G1425" s="62">
        <f>SUMIFS(MasterSheet!J:J, MasterSheet!B:B, A1425, MasterSheet!D:D, B1425, MasterSheet!G:G, C1425)</f>
        <v>1</v>
      </c>
      <c r="H1425" s="62">
        <f t="shared" si="67"/>
        <v>217.7</v>
      </c>
      <c r="I1425" s="64">
        <f>SUMIFS(MasterSheet!K:K, MasterSheet!B:B, A1425, MasterSheet!D:D, B1425, MasterSheet!G:G, C1425)</f>
        <v>0</v>
      </c>
      <c r="J1425" s="64">
        <f t="shared" si="68"/>
        <v>0</v>
      </c>
      <c r="K1425" s="6" t="str">
        <f>VLOOKUP(C1425,MasterSheet!G:T,14,)</f>
        <v>Biolegend</v>
      </c>
      <c r="L1425" s="6" t="str">
        <f>VLOOKUP(K1425,Sheet1!A:C,3,)</f>
        <v>DOLLAR</v>
      </c>
      <c r="M1425" s="6" t="str" cm="1">
        <f t="array" ref="M1425">_xlfn.TEXTJOIN(", ", TRUE,
   _xlfn._xlws.FILTER(MasterSheet!O:O,
      (MasterSheet!B:B=A1425) *
      (MasterSheet!D:D=B1425) *
      (MasterSheet!G:G=C1425) *
      (MasterSheet!J:J&gt;0)
   )
)</f>
        <v>IMMUNEEL</v>
      </c>
      <c r="N1425" s="6"/>
    </row>
    <row r="1426" spans="1:14" x14ac:dyDescent="0.25">
      <c r="A1426" s="6" t="str">
        <v>EED117403</v>
      </c>
      <c r="B1426" s="7">
        <v>45864</v>
      </c>
      <c r="C1426" s="6">
        <v>302933</v>
      </c>
      <c r="D1426" s="6">
        <f>_xlfn.XLOOKUP(C1426,MasterSheet!G:G,MasterSheet!E:E)</f>
        <v>77</v>
      </c>
      <c r="E1426" s="55">
        <f>SUMIFS(MasterSheet!I:I, MasterSheet!B:B, A1426, MasterSheet!D:D, B1426, MasterSheet!G:G, C1426)</f>
        <v>1</v>
      </c>
      <c r="F1426" s="55">
        <f t="shared" si="66"/>
        <v>77</v>
      </c>
      <c r="G1426" s="62">
        <f>SUMIFS(MasterSheet!J:J, MasterSheet!B:B, A1426, MasterSheet!D:D, B1426, MasterSheet!G:G, C1426)</f>
        <v>1</v>
      </c>
      <c r="H1426" s="62">
        <f t="shared" si="67"/>
        <v>77</v>
      </c>
      <c r="I1426" s="64">
        <f>SUMIFS(MasterSheet!K:K, MasterSheet!B:B, A1426, MasterSheet!D:D, B1426, MasterSheet!G:G, C1426)</f>
        <v>0</v>
      </c>
      <c r="J1426" s="64">
        <f t="shared" si="68"/>
        <v>0</v>
      </c>
      <c r="K1426" s="6" t="str">
        <f>VLOOKUP(C1426,MasterSheet!G:T,14,)</f>
        <v>Biolegend</v>
      </c>
      <c r="L1426" s="6" t="str">
        <f>VLOOKUP(K1426,Sheet1!A:C,3,)</f>
        <v>DOLLAR</v>
      </c>
      <c r="M1426" s="6" t="str" cm="1">
        <f t="array" ref="M1426">_xlfn.TEXTJOIN(", ", TRUE,
   _xlfn._xlws.FILTER(MasterSheet!O:O,
      (MasterSheet!B:B=A1426) *
      (MasterSheet!D:D=B1426) *
      (MasterSheet!G:G=C1426) *
      (MasterSheet!J:J&gt;0)
   )
)</f>
        <v>VIROCAN</v>
      </c>
      <c r="N1426" s="6"/>
    </row>
    <row r="1427" spans="1:14" x14ac:dyDescent="0.25">
      <c r="A1427" s="6" t="str">
        <v>EED117403</v>
      </c>
      <c r="B1427" s="7">
        <v>45864</v>
      </c>
      <c r="C1427" s="6">
        <v>303706</v>
      </c>
      <c r="D1427" s="6">
        <f>_xlfn.XLOOKUP(C1427,MasterSheet!G:G,MasterSheet!E:E)</f>
        <v>151.19999999999999</v>
      </c>
      <c r="E1427" s="55">
        <f>SUMIFS(MasterSheet!I:I, MasterSheet!B:B, A1427, MasterSheet!D:D, B1427, MasterSheet!G:G, C1427)</f>
        <v>1</v>
      </c>
      <c r="F1427" s="55">
        <f t="shared" si="66"/>
        <v>151.19999999999999</v>
      </c>
      <c r="G1427" s="62">
        <f>SUMIFS(MasterSheet!J:J, MasterSheet!B:B, A1427, MasterSheet!D:D, B1427, MasterSheet!G:G, C1427)</f>
        <v>1</v>
      </c>
      <c r="H1427" s="62">
        <f t="shared" si="67"/>
        <v>151.19999999999999</v>
      </c>
      <c r="I1427" s="64">
        <f>SUMIFS(MasterSheet!K:K, MasterSheet!B:B, A1427, MasterSheet!D:D, B1427, MasterSheet!G:G, C1427)</f>
        <v>0</v>
      </c>
      <c r="J1427" s="64">
        <f t="shared" si="68"/>
        <v>0</v>
      </c>
      <c r="K1427" s="6" t="str">
        <f>VLOOKUP(C1427,MasterSheet!G:T,14,)</f>
        <v>BioLegend</v>
      </c>
      <c r="L1427" s="6" t="str">
        <f>VLOOKUP(K1427,Sheet1!A:C,3,)</f>
        <v>DOLLAR</v>
      </c>
      <c r="M1427" s="6" t="str" cm="1">
        <f t="array" ref="M1427">_xlfn.TEXTJOIN(", ", TRUE,
   _xlfn._xlws.FILTER(MasterSheet!O:O,
      (MasterSheet!B:B=A1427) *
      (MasterSheet!D:D=B1427) *
      (MasterSheet!G:G=C1427) *
      (MasterSheet!J:J&gt;0)
   )
)</f>
        <v>ICGEB</v>
      </c>
      <c r="N1427" s="6"/>
    </row>
    <row r="1428" spans="1:14" x14ac:dyDescent="0.25">
      <c r="A1428" s="6" t="str">
        <v>EED117403</v>
      </c>
      <c r="B1428" s="7">
        <v>45864</v>
      </c>
      <c r="C1428" s="6">
        <v>303924</v>
      </c>
      <c r="D1428" s="6">
        <f>_xlfn.XLOOKUP(C1428,MasterSheet!G:G,MasterSheet!E:E)</f>
        <v>250.6</v>
      </c>
      <c r="E1428" s="55">
        <f>SUMIFS(MasterSheet!I:I, MasterSheet!B:B, A1428, MasterSheet!D:D, B1428, MasterSheet!G:G, C1428)</f>
        <v>1</v>
      </c>
      <c r="F1428" s="55">
        <f t="shared" si="66"/>
        <v>250.6</v>
      </c>
      <c r="G1428" s="62">
        <f>SUMIFS(MasterSheet!J:J, MasterSheet!B:B, A1428, MasterSheet!D:D, B1428, MasterSheet!G:G, C1428)</f>
        <v>1</v>
      </c>
      <c r="H1428" s="62">
        <f t="shared" si="67"/>
        <v>250.6</v>
      </c>
      <c r="I1428" s="64">
        <f>SUMIFS(MasterSheet!K:K, MasterSheet!B:B, A1428, MasterSheet!D:D, B1428, MasterSheet!G:G, C1428)</f>
        <v>0</v>
      </c>
      <c r="J1428" s="64">
        <f t="shared" si="68"/>
        <v>0</v>
      </c>
      <c r="K1428" s="6" t="str">
        <f>VLOOKUP(C1428,MasterSheet!G:T,14,)</f>
        <v>BioLegend</v>
      </c>
      <c r="L1428" s="6" t="str">
        <f>VLOOKUP(K1428,Sheet1!A:C,3,)</f>
        <v>DOLLAR</v>
      </c>
      <c r="M1428" s="6" t="str" cm="1">
        <f t="array" ref="M1428">_xlfn.TEXTJOIN(", ", TRUE,
   _xlfn._xlws.FILTER(MasterSheet!O:O,
      (MasterSheet!B:B=A1428) *
      (MasterSheet!D:D=B1428) *
      (MasterSheet!G:G=C1428) *
      (MasterSheet!J:J&gt;0)
   )
)</f>
        <v>ICGEB</v>
      </c>
      <c r="N1428" s="6"/>
    </row>
    <row r="1429" spans="1:14" x14ac:dyDescent="0.25">
      <c r="A1429" s="6" t="str">
        <v>EED117403</v>
      </c>
      <c r="B1429" s="7">
        <v>45864</v>
      </c>
      <c r="C1429" s="6">
        <v>304012</v>
      </c>
      <c r="D1429" s="6">
        <f>_xlfn.XLOOKUP(C1429,MasterSheet!G:G,MasterSheet!E:E)</f>
        <v>5</v>
      </c>
      <c r="E1429" s="55">
        <f>SUMIFS(MasterSheet!I:I, MasterSheet!B:B, A1429, MasterSheet!D:D, B1429, MasterSheet!G:G, C1429)</f>
        <v>1</v>
      </c>
      <c r="F1429" s="55">
        <f t="shared" si="66"/>
        <v>5</v>
      </c>
      <c r="G1429" s="62">
        <f>SUMIFS(MasterSheet!J:J, MasterSheet!B:B, A1429, MasterSheet!D:D, B1429, MasterSheet!G:G, C1429)</f>
        <v>1</v>
      </c>
      <c r="H1429" s="62">
        <f t="shared" si="67"/>
        <v>5</v>
      </c>
      <c r="I1429" s="64">
        <f>SUMIFS(MasterSheet!K:K, MasterSheet!B:B, A1429, MasterSheet!D:D, B1429, MasterSheet!G:G, C1429)</f>
        <v>0</v>
      </c>
      <c r="J1429" s="64">
        <f t="shared" si="68"/>
        <v>0</v>
      </c>
      <c r="K1429" s="6" t="str">
        <f>VLOOKUP(C1429,MasterSheet!G:T,14,)</f>
        <v>BioLegend</v>
      </c>
      <c r="L1429" s="6" t="str">
        <f>VLOOKUP(K1429,Sheet1!A:C,3,)</f>
        <v>DOLLAR</v>
      </c>
      <c r="M1429" s="6" t="str" cm="1">
        <f t="array" ref="M1429">_xlfn.TEXTJOIN(", ", TRUE,
   _xlfn._xlws.FILTER(MasterSheet!O:O,
      (MasterSheet!B:B=A1429) *
      (MasterSheet!D:D=B1429) *
      (MasterSheet!G:G=C1429) *
      (MasterSheet!J:J&gt;0)
   )
)</f>
        <v>ACTREC</v>
      </c>
      <c r="N1429" s="6"/>
    </row>
    <row r="1430" spans="1:14" x14ac:dyDescent="0.25">
      <c r="A1430" s="6" t="str">
        <v>EED117403</v>
      </c>
      <c r="B1430" s="7">
        <v>45864</v>
      </c>
      <c r="C1430" s="6">
        <v>304024</v>
      </c>
      <c r="D1430" s="6">
        <f>_xlfn.XLOOKUP(C1430,MasterSheet!G:G,MasterSheet!E:E)</f>
        <v>159</v>
      </c>
      <c r="E1430" s="55">
        <f>SUMIFS(MasterSheet!I:I, MasterSheet!B:B, A1430, MasterSheet!D:D, B1430, MasterSheet!G:G, C1430)</f>
        <v>1</v>
      </c>
      <c r="F1430" s="55">
        <f t="shared" si="66"/>
        <v>159</v>
      </c>
      <c r="G1430" s="62">
        <f>SUMIFS(MasterSheet!J:J, MasterSheet!B:B, A1430, MasterSheet!D:D, B1430, MasterSheet!G:G, C1430)</f>
        <v>1</v>
      </c>
      <c r="H1430" s="62">
        <f t="shared" si="67"/>
        <v>159</v>
      </c>
      <c r="I1430" s="64">
        <f>SUMIFS(MasterSheet!K:K, MasterSheet!B:B, A1430, MasterSheet!D:D, B1430, MasterSheet!G:G, C1430)</f>
        <v>0</v>
      </c>
      <c r="J1430" s="64">
        <f t="shared" si="68"/>
        <v>0</v>
      </c>
      <c r="K1430" s="6" t="str">
        <f>VLOOKUP(C1430,MasterSheet!G:T,14,)</f>
        <v>BioLegend</v>
      </c>
      <c r="L1430" s="6" t="str">
        <f>VLOOKUP(K1430,Sheet1!A:C,3,)</f>
        <v>DOLLAR</v>
      </c>
      <c r="M1430" s="6" t="str" cm="1">
        <f t="array" ref="M1430">_xlfn.TEXTJOIN(", ", TRUE,
   _xlfn._xlws.FILTER(MasterSheet!O:O,
      (MasterSheet!B:B=A1430) *
      (MasterSheet!D:D=B1430) *
      (MasterSheet!G:G=C1430) *
      (MasterSheet!J:J&gt;0)
   )
)</f>
        <v>FARCAST</v>
      </c>
      <c r="N1430" s="6"/>
    </row>
    <row r="1431" spans="1:14" x14ac:dyDescent="0.25">
      <c r="A1431" s="6" t="str">
        <v>EED117403</v>
      </c>
      <c r="B1431" s="7">
        <v>45864</v>
      </c>
      <c r="C1431" s="6">
        <v>304048</v>
      </c>
      <c r="D1431" s="6">
        <f>_xlfn.XLOOKUP(C1431,MasterSheet!G:G,MasterSheet!E:E)</f>
        <v>300.75</v>
      </c>
      <c r="E1431" s="55">
        <f>SUMIFS(MasterSheet!I:I, MasterSheet!B:B, A1431, MasterSheet!D:D, B1431, MasterSheet!G:G, C1431)</f>
        <v>1</v>
      </c>
      <c r="F1431" s="55">
        <f t="shared" si="66"/>
        <v>300.75</v>
      </c>
      <c r="G1431" s="62">
        <f>SUMIFS(MasterSheet!J:J, MasterSheet!B:B, A1431, MasterSheet!D:D, B1431, MasterSheet!G:G, C1431)</f>
        <v>1</v>
      </c>
      <c r="H1431" s="62">
        <f t="shared" si="67"/>
        <v>300.75</v>
      </c>
      <c r="I1431" s="64">
        <f>SUMIFS(MasterSheet!K:K, MasterSheet!B:B, A1431, MasterSheet!D:D, B1431, MasterSheet!G:G, C1431)</f>
        <v>0</v>
      </c>
      <c r="J1431" s="64">
        <f t="shared" si="68"/>
        <v>0</v>
      </c>
      <c r="K1431" s="6" t="str">
        <f>VLOOKUP(C1431,MasterSheet!G:T,14,)</f>
        <v>Biolegend</v>
      </c>
      <c r="L1431" s="6" t="str">
        <f>VLOOKUP(K1431,Sheet1!A:C,3,)</f>
        <v>DOLLAR</v>
      </c>
      <c r="M1431" s="6" t="str" cm="1">
        <f t="array" ref="M1431">_xlfn.TEXTJOIN(", ", TRUE,
   _xlfn._xlws.FILTER(MasterSheet!O:O,
      (MasterSheet!B:B=A1431) *
      (MasterSheet!D:D=B1431) *
      (MasterSheet!G:G=C1431) *
      (MasterSheet!J:J&gt;0)
   )
)</f>
        <v>ACTREC</v>
      </c>
      <c r="N1431" s="6"/>
    </row>
    <row r="1432" spans="1:14" x14ac:dyDescent="0.25">
      <c r="A1432" s="6" t="str">
        <v>EED117403</v>
      </c>
      <c r="B1432" s="7">
        <v>45864</v>
      </c>
      <c r="C1432" s="6">
        <v>304050</v>
      </c>
      <c r="D1432" s="6">
        <f>_xlfn.XLOOKUP(C1432,MasterSheet!G:G,MasterSheet!E:E)</f>
        <v>297</v>
      </c>
      <c r="E1432" s="55">
        <f>SUMIFS(MasterSheet!I:I, MasterSheet!B:B, A1432, MasterSheet!D:D, B1432, MasterSheet!G:G, C1432)</f>
        <v>1</v>
      </c>
      <c r="F1432" s="55">
        <f t="shared" si="66"/>
        <v>297</v>
      </c>
      <c r="G1432" s="62">
        <f>SUMIFS(MasterSheet!J:J, MasterSheet!B:B, A1432, MasterSheet!D:D, B1432, MasterSheet!G:G, C1432)</f>
        <v>1</v>
      </c>
      <c r="H1432" s="62">
        <f t="shared" si="67"/>
        <v>297</v>
      </c>
      <c r="I1432" s="64">
        <f>SUMIFS(MasterSheet!K:K, MasterSheet!B:B, A1432, MasterSheet!D:D, B1432, MasterSheet!G:G, C1432)</f>
        <v>0</v>
      </c>
      <c r="J1432" s="64">
        <f t="shared" si="68"/>
        <v>0</v>
      </c>
      <c r="K1432" s="6" t="str">
        <f>VLOOKUP(C1432,MasterSheet!G:T,14,)</f>
        <v>Biolegend</v>
      </c>
      <c r="L1432" s="6" t="str">
        <f>VLOOKUP(K1432,Sheet1!A:C,3,)</f>
        <v>DOLLAR</v>
      </c>
      <c r="M1432" s="6" t="str" cm="1">
        <f t="array" ref="M1432">_xlfn.TEXTJOIN(", ", TRUE,
   _xlfn._xlws.FILTER(MasterSheet!O:O,
      (MasterSheet!B:B=A1432) *
      (MasterSheet!D:D=B1432) *
      (MasterSheet!G:G=C1432) *
      (MasterSheet!J:J&gt;0)
   )
)</f>
        <v>ICGEB</v>
      </c>
      <c r="N1432" s="6"/>
    </row>
    <row r="1433" spans="1:14" x14ac:dyDescent="0.25">
      <c r="A1433" s="6" t="str">
        <v>EED117403</v>
      </c>
      <c r="B1433" s="7">
        <v>45864</v>
      </c>
      <c r="C1433" s="6">
        <v>304119</v>
      </c>
      <c r="D1433" s="6">
        <f>_xlfn.XLOOKUP(C1433,MasterSheet!G:G,MasterSheet!E:E)</f>
        <v>86.8</v>
      </c>
      <c r="E1433" s="55">
        <f>SUMIFS(MasterSheet!I:I, MasterSheet!B:B, A1433, MasterSheet!D:D, B1433, MasterSheet!G:G, C1433)</f>
        <v>1</v>
      </c>
      <c r="F1433" s="55">
        <f t="shared" si="66"/>
        <v>86.8</v>
      </c>
      <c r="G1433" s="62">
        <f>SUMIFS(MasterSheet!J:J, MasterSheet!B:B, A1433, MasterSheet!D:D, B1433, MasterSheet!G:G, C1433)</f>
        <v>1</v>
      </c>
      <c r="H1433" s="62">
        <f t="shared" si="67"/>
        <v>86.8</v>
      </c>
      <c r="I1433" s="64">
        <f>SUMIFS(MasterSheet!K:K, MasterSheet!B:B, A1433, MasterSheet!D:D, B1433, MasterSheet!G:G, C1433)</f>
        <v>0</v>
      </c>
      <c r="J1433" s="64">
        <f t="shared" si="68"/>
        <v>0</v>
      </c>
      <c r="K1433" s="6" t="str">
        <f>VLOOKUP(C1433,MasterSheet!G:T,14,)</f>
        <v>Biolegend</v>
      </c>
      <c r="L1433" s="6" t="str">
        <f>VLOOKUP(K1433,Sheet1!A:C,3,)</f>
        <v>DOLLAR</v>
      </c>
      <c r="M1433" s="6" t="str" cm="1">
        <f t="array" ref="M1433">_xlfn.TEXTJOIN(", ", TRUE,
   _xlfn._xlws.FILTER(MasterSheet!O:O,
      (MasterSheet!B:B=A1433) *
      (MasterSheet!D:D=B1433) *
      (MasterSheet!G:G=C1433) *
      (MasterSheet!J:J&gt;0)
   )
)</f>
        <v>Lokesh Enterprises</v>
      </c>
      <c r="N1433" s="6"/>
    </row>
    <row r="1434" spans="1:14" x14ac:dyDescent="0.25">
      <c r="A1434" s="6" t="str">
        <v>EED117403</v>
      </c>
      <c r="B1434" s="7">
        <v>45864</v>
      </c>
      <c r="C1434" s="6">
        <v>304231</v>
      </c>
      <c r="D1434" s="6">
        <f>_xlfn.XLOOKUP(C1434,MasterSheet!G:G,MasterSheet!E:E)</f>
        <v>162</v>
      </c>
      <c r="E1434" s="55">
        <f>SUMIFS(MasterSheet!I:I, MasterSheet!B:B, A1434, MasterSheet!D:D, B1434, MasterSheet!G:G, C1434)</f>
        <v>1</v>
      </c>
      <c r="F1434" s="55">
        <f t="shared" si="66"/>
        <v>162</v>
      </c>
      <c r="G1434" s="62">
        <f>SUMIFS(MasterSheet!J:J, MasterSheet!B:B, A1434, MasterSheet!D:D, B1434, MasterSheet!G:G, C1434)</f>
        <v>1</v>
      </c>
      <c r="H1434" s="62">
        <f t="shared" si="67"/>
        <v>162</v>
      </c>
      <c r="I1434" s="64">
        <f>SUMIFS(MasterSheet!K:K, MasterSheet!B:B, A1434, MasterSheet!D:D, B1434, MasterSheet!G:G, C1434)</f>
        <v>0</v>
      </c>
      <c r="J1434" s="64">
        <f t="shared" si="68"/>
        <v>0</v>
      </c>
      <c r="K1434" s="6" t="str">
        <f>VLOOKUP(C1434,MasterSheet!G:T,14,)</f>
        <v>Biolegend</v>
      </c>
      <c r="L1434" s="6" t="str">
        <f>VLOOKUP(K1434,Sheet1!A:C,3,)</f>
        <v>DOLLAR</v>
      </c>
      <c r="M1434" s="6" t="str" cm="1">
        <f t="array" ref="M1434">_xlfn.TEXTJOIN(", ", TRUE,
   _xlfn._xlws.FILTER(MasterSheet!O:O,
      (MasterSheet!B:B=A1434) *
      (MasterSheet!D:D=B1434) *
      (MasterSheet!G:G=C1434) *
      (MasterSheet!J:J&gt;0)
   )
)</f>
        <v>Lokesh Enterprises</v>
      </c>
      <c r="N1434" s="6"/>
    </row>
    <row r="1435" spans="1:14" x14ac:dyDescent="0.25">
      <c r="A1435" s="6" t="str">
        <v>EED117403</v>
      </c>
      <c r="B1435" s="7">
        <v>45864</v>
      </c>
      <c r="C1435" s="6">
        <v>304944</v>
      </c>
      <c r="D1435" s="6">
        <f>_xlfn.XLOOKUP(C1435,MasterSheet!G:G,MasterSheet!E:E)</f>
        <v>246.4</v>
      </c>
      <c r="E1435" s="55">
        <f>SUMIFS(MasterSheet!I:I, MasterSheet!B:B, A1435, MasterSheet!D:D, B1435, MasterSheet!G:G, C1435)</f>
        <v>1</v>
      </c>
      <c r="F1435" s="55">
        <f t="shared" si="66"/>
        <v>246.4</v>
      </c>
      <c r="G1435" s="62">
        <f>SUMIFS(MasterSheet!J:J, MasterSheet!B:B, A1435, MasterSheet!D:D, B1435, MasterSheet!G:G, C1435)</f>
        <v>1</v>
      </c>
      <c r="H1435" s="62">
        <f t="shared" si="67"/>
        <v>246.4</v>
      </c>
      <c r="I1435" s="64">
        <f>SUMIFS(MasterSheet!K:K, MasterSheet!B:B, A1435, MasterSheet!D:D, B1435, MasterSheet!G:G, C1435)</f>
        <v>0</v>
      </c>
      <c r="J1435" s="64">
        <f t="shared" si="68"/>
        <v>0</v>
      </c>
      <c r="K1435" s="6" t="str">
        <f>VLOOKUP(C1435,MasterSheet!G:T,14,)</f>
        <v>BioLegend</v>
      </c>
      <c r="L1435" s="6" t="str">
        <f>VLOOKUP(K1435,Sheet1!A:C,3,)</f>
        <v>DOLLAR</v>
      </c>
      <c r="M1435" s="6" t="str" cm="1">
        <f t="array" ref="M1435">_xlfn.TEXTJOIN(", ", TRUE,
   _xlfn._xlws.FILTER(MasterSheet!O:O,
      (MasterSheet!B:B=A1435) *
      (MasterSheet!D:D=B1435) *
      (MasterSheet!G:G=C1435) *
      (MasterSheet!J:J&gt;0)
   )
)</f>
        <v>ICGEB</v>
      </c>
      <c r="N1435" s="6"/>
    </row>
    <row r="1436" spans="1:14" x14ac:dyDescent="0.25">
      <c r="A1436" s="6" t="str">
        <v>EED117403</v>
      </c>
      <c r="B1436" s="7">
        <v>45864</v>
      </c>
      <c r="C1436" s="6">
        <v>305207</v>
      </c>
      <c r="D1436" s="6">
        <f>_xlfn.XLOOKUP(C1436,MasterSheet!G:G,MasterSheet!E:E)</f>
        <v>69.3</v>
      </c>
      <c r="E1436" s="55">
        <f>SUMIFS(MasterSheet!I:I, MasterSheet!B:B, A1436, MasterSheet!D:D, B1436, MasterSheet!G:G, C1436)</f>
        <v>1</v>
      </c>
      <c r="F1436" s="55">
        <f t="shared" si="66"/>
        <v>69.3</v>
      </c>
      <c r="G1436" s="62">
        <f>SUMIFS(MasterSheet!J:J, MasterSheet!B:B, A1436, MasterSheet!D:D, B1436, MasterSheet!G:G, C1436)</f>
        <v>1</v>
      </c>
      <c r="H1436" s="62">
        <f t="shared" si="67"/>
        <v>69.3</v>
      </c>
      <c r="I1436" s="64">
        <f>SUMIFS(MasterSheet!K:K, MasterSheet!B:B, A1436, MasterSheet!D:D, B1436, MasterSheet!G:G, C1436)</f>
        <v>0</v>
      </c>
      <c r="J1436" s="64">
        <f t="shared" si="68"/>
        <v>0</v>
      </c>
      <c r="K1436" s="6" t="str">
        <f>VLOOKUP(C1436,MasterSheet!G:T,14,)</f>
        <v>Biolegend</v>
      </c>
      <c r="L1436" s="6" t="str">
        <f>VLOOKUP(K1436,Sheet1!A:C,3,)</f>
        <v>DOLLAR</v>
      </c>
      <c r="M1436" s="6" t="str" cm="1">
        <f t="array" ref="M1436">_xlfn.TEXTJOIN(", ", TRUE,
   _xlfn._xlws.FILTER(MasterSheet!O:O,
      (MasterSheet!B:B=A1436) *
      (MasterSheet!D:D=B1436) *
      (MasterSheet!G:G=C1436) *
      (MasterSheet!J:J&gt;0)
   )
)</f>
        <v>Lokesh Enterprises</v>
      </c>
      <c r="N1436" s="6"/>
    </row>
    <row r="1437" spans="1:14" x14ac:dyDescent="0.25">
      <c r="A1437" s="6" t="str">
        <v>EED117403</v>
      </c>
      <c r="B1437" s="7">
        <v>45864</v>
      </c>
      <c r="C1437" s="6">
        <v>305421</v>
      </c>
      <c r="D1437" s="6">
        <f>_xlfn.XLOOKUP(C1437,MasterSheet!G:G,MasterSheet!E:E)</f>
        <v>107.1</v>
      </c>
      <c r="E1437" s="55">
        <f>SUMIFS(MasterSheet!I:I, MasterSheet!B:B, A1437, MasterSheet!D:D, B1437, MasterSheet!G:G, C1437)</f>
        <v>1</v>
      </c>
      <c r="F1437" s="55">
        <f t="shared" si="66"/>
        <v>107.1</v>
      </c>
      <c r="G1437" s="62">
        <f>SUMIFS(MasterSheet!J:J, MasterSheet!B:B, A1437, MasterSheet!D:D, B1437, MasterSheet!G:G, C1437)</f>
        <v>1</v>
      </c>
      <c r="H1437" s="62">
        <f t="shared" si="67"/>
        <v>107.1</v>
      </c>
      <c r="I1437" s="64">
        <f>SUMIFS(MasterSheet!K:K, MasterSheet!B:B, A1437, MasterSheet!D:D, B1437, MasterSheet!G:G, C1437)</f>
        <v>0</v>
      </c>
      <c r="J1437" s="64">
        <f t="shared" si="68"/>
        <v>0</v>
      </c>
      <c r="K1437" s="6" t="str">
        <f>VLOOKUP(C1437,MasterSheet!G:T,14,)</f>
        <v>Biolegend</v>
      </c>
      <c r="L1437" s="6" t="str">
        <f>VLOOKUP(K1437,Sheet1!A:C,3,)</f>
        <v>DOLLAR</v>
      </c>
      <c r="M1437" s="6" t="str" cm="1">
        <f t="array" ref="M1437">_xlfn.TEXTJOIN(", ", TRUE,
   _xlfn._xlws.FILTER(MasterSheet!O:O,
      (MasterSheet!B:B=A1437) *
      (MasterSheet!D:D=B1437) *
      (MasterSheet!G:G=C1437) *
      (MasterSheet!J:J&gt;0)
   )
)</f>
        <v>Lokesh Enterprises</v>
      </c>
      <c r="N1437" s="6"/>
    </row>
    <row r="1438" spans="1:14" x14ac:dyDescent="0.25">
      <c r="A1438" s="6" t="str">
        <v>EED117403</v>
      </c>
      <c r="B1438" s="7">
        <v>45864</v>
      </c>
      <c r="C1438" s="6">
        <v>307646</v>
      </c>
      <c r="D1438" s="6">
        <f>_xlfn.XLOOKUP(C1438,MasterSheet!G:G,MasterSheet!E:E)</f>
        <v>285</v>
      </c>
      <c r="E1438" s="55">
        <f>SUMIFS(MasterSheet!I:I, MasterSheet!B:B, A1438, MasterSheet!D:D, B1438, MasterSheet!G:G, C1438)</f>
        <v>3</v>
      </c>
      <c r="F1438" s="55">
        <f t="shared" si="66"/>
        <v>855</v>
      </c>
      <c r="G1438" s="62">
        <f>SUMIFS(MasterSheet!J:J, MasterSheet!B:B, A1438, MasterSheet!D:D, B1438, MasterSheet!G:G, C1438)</f>
        <v>3</v>
      </c>
      <c r="H1438" s="62">
        <f t="shared" si="67"/>
        <v>855</v>
      </c>
      <c r="I1438" s="64">
        <f>SUMIFS(MasterSheet!K:K, MasterSheet!B:B, A1438, MasterSheet!D:D, B1438, MasterSheet!G:G, C1438)</f>
        <v>0</v>
      </c>
      <c r="J1438" s="64">
        <f t="shared" si="68"/>
        <v>0</v>
      </c>
      <c r="K1438" s="6" t="str">
        <f>VLOOKUP(C1438,MasterSheet!G:T,14,)</f>
        <v>Biolegend</v>
      </c>
      <c r="L1438" s="6" t="str">
        <f>VLOOKUP(K1438,Sheet1!A:C,3,)</f>
        <v>DOLLAR</v>
      </c>
      <c r="M1438" s="6" t="str" cm="1">
        <f t="array" ref="M1438">_xlfn.TEXTJOIN(", ", TRUE,
   _xlfn._xlws.FILTER(MasterSheet!O:O,
      (MasterSheet!B:B=A1438) *
      (MasterSheet!D:D=B1438) *
      (MasterSheet!G:G=C1438) *
      (MasterSheet!J:J&gt;0)
   )
)</f>
        <v>NEUBERG</v>
      </c>
      <c r="N1438" s="6"/>
    </row>
    <row r="1439" spans="1:14" x14ac:dyDescent="0.25">
      <c r="A1439" s="6" t="str">
        <v>EED117403</v>
      </c>
      <c r="B1439" s="7">
        <v>45864</v>
      </c>
      <c r="C1439" s="6">
        <v>312811</v>
      </c>
      <c r="D1439" s="6">
        <f>_xlfn.XLOOKUP(C1439,MasterSheet!G:G,MasterSheet!E:E)</f>
        <v>161.25</v>
      </c>
      <c r="E1439" s="55">
        <f>SUMIFS(MasterSheet!I:I, MasterSheet!B:B, A1439, MasterSheet!D:D, B1439, MasterSheet!G:G, C1439)</f>
        <v>1</v>
      </c>
      <c r="F1439" s="55">
        <f t="shared" si="66"/>
        <v>161.25</v>
      </c>
      <c r="G1439" s="62">
        <f>SUMIFS(MasterSheet!J:J, MasterSheet!B:B, A1439, MasterSheet!D:D, B1439, MasterSheet!G:G, C1439)</f>
        <v>1</v>
      </c>
      <c r="H1439" s="62">
        <f t="shared" si="67"/>
        <v>161.25</v>
      </c>
      <c r="I1439" s="64">
        <f>SUMIFS(MasterSheet!K:K, MasterSheet!B:B, A1439, MasterSheet!D:D, B1439, MasterSheet!G:G, C1439)</f>
        <v>0</v>
      </c>
      <c r="J1439" s="64">
        <f t="shared" si="68"/>
        <v>0</v>
      </c>
      <c r="K1439" s="6" t="str">
        <f>VLOOKUP(C1439,MasterSheet!G:T,14,)</f>
        <v>Biolegend</v>
      </c>
      <c r="L1439" s="6" t="str">
        <f>VLOOKUP(K1439,Sheet1!A:C,3,)</f>
        <v>DOLLAR</v>
      </c>
      <c r="M1439" s="6" t="str" cm="1">
        <f t="array" ref="M1439">_xlfn.TEXTJOIN(", ", TRUE,
   _xlfn._xlws.FILTER(MasterSheet!O:O,
      (MasterSheet!B:B=A1439) *
      (MasterSheet!D:D=B1439) *
      (MasterSheet!G:G=C1439) *
      (MasterSheet!J:J&gt;0)
   )
)</f>
        <v>Lokesh Enterprises</v>
      </c>
      <c r="N1439" s="6"/>
    </row>
    <row r="1440" spans="1:14" x14ac:dyDescent="0.25">
      <c r="A1440" s="6" t="str">
        <v>EED117403</v>
      </c>
      <c r="B1440" s="7">
        <v>45864</v>
      </c>
      <c r="C1440" s="6">
        <v>313238</v>
      </c>
      <c r="D1440" s="6">
        <f>_xlfn.XLOOKUP(C1440,MasterSheet!G:G,MasterSheet!E:E)</f>
        <v>326.25</v>
      </c>
      <c r="E1440" s="55">
        <f>SUMIFS(MasterSheet!I:I, MasterSheet!B:B, A1440, MasterSheet!D:D, B1440, MasterSheet!G:G, C1440)</f>
        <v>3</v>
      </c>
      <c r="F1440" s="55">
        <f t="shared" si="66"/>
        <v>978.75</v>
      </c>
      <c r="G1440" s="62">
        <f>SUMIFS(MasterSheet!J:J, MasterSheet!B:B, A1440, MasterSheet!D:D, B1440, MasterSheet!G:G, C1440)</f>
        <v>3</v>
      </c>
      <c r="H1440" s="62">
        <f t="shared" si="67"/>
        <v>978.75</v>
      </c>
      <c r="I1440" s="64">
        <f>SUMIFS(MasterSheet!K:K, MasterSheet!B:B, A1440, MasterSheet!D:D, B1440, MasterSheet!G:G, C1440)</f>
        <v>0</v>
      </c>
      <c r="J1440" s="64">
        <f t="shared" si="68"/>
        <v>0</v>
      </c>
      <c r="K1440" s="6" t="str">
        <f>VLOOKUP(C1440,MasterSheet!G:T,14,)</f>
        <v>BioLegend</v>
      </c>
      <c r="L1440" s="6" t="str">
        <f>VLOOKUP(K1440,Sheet1!A:C,3,)</f>
        <v>DOLLAR</v>
      </c>
      <c r="M1440" s="6" t="str" cm="1">
        <f t="array" ref="M1440">_xlfn.TEXTJOIN(", ", TRUE,
   _xlfn._xlws.FILTER(MasterSheet!O:O,
      (MasterSheet!B:B=A1440) *
      (MasterSheet!D:D=B1440) *
      (MasterSheet!G:G=C1440) *
      (MasterSheet!J:J&gt;0)
   )
)</f>
        <v>NEUBERG</v>
      </c>
      <c r="N1440" s="6"/>
    </row>
    <row r="1441" spans="1:14" x14ac:dyDescent="0.25">
      <c r="A1441" s="6" t="str">
        <v>EED117403</v>
      </c>
      <c r="B1441" s="7">
        <v>45864</v>
      </c>
      <c r="C1441" s="6">
        <v>317308</v>
      </c>
      <c r="D1441" s="6">
        <f>_xlfn.XLOOKUP(C1441,MasterSheet!G:G,MasterSheet!E:E)</f>
        <v>46.2</v>
      </c>
      <c r="E1441" s="55">
        <f>SUMIFS(MasterSheet!I:I, MasterSheet!B:B, A1441, MasterSheet!D:D, B1441, MasterSheet!G:G, C1441)</f>
        <v>1</v>
      </c>
      <c r="F1441" s="55">
        <f t="shared" si="66"/>
        <v>46.2</v>
      </c>
      <c r="G1441" s="62">
        <f>SUMIFS(MasterSheet!J:J, MasterSheet!B:B, A1441, MasterSheet!D:D, B1441, MasterSheet!G:G, C1441)</f>
        <v>1</v>
      </c>
      <c r="H1441" s="62">
        <f t="shared" si="67"/>
        <v>46.2</v>
      </c>
      <c r="I1441" s="64">
        <f>SUMIFS(MasterSheet!K:K, MasterSheet!B:B, A1441, MasterSheet!D:D, B1441, MasterSheet!G:G, C1441)</f>
        <v>0</v>
      </c>
      <c r="J1441" s="64">
        <f t="shared" si="68"/>
        <v>0</v>
      </c>
      <c r="K1441" s="6" t="str">
        <f>VLOOKUP(C1441,MasterSheet!G:T,14,)</f>
        <v>Biolegend</v>
      </c>
      <c r="L1441" s="6" t="str">
        <f>VLOOKUP(K1441,Sheet1!A:C,3,)</f>
        <v>DOLLAR</v>
      </c>
      <c r="M1441" s="6" t="str" cm="1">
        <f t="array" ref="M1441">_xlfn.TEXTJOIN(", ", TRUE,
   _xlfn._xlws.FILTER(MasterSheet!O:O,
      (MasterSheet!B:B=A1441) *
      (MasterSheet!D:D=B1441) *
      (MasterSheet!G:G=C1441) *
      (MasterSheet!J:J&gt;0)
   )
)</f>
        <v>ABHI BIO</v>
      </c>
      <c r="N1441" s="6"/>
    </row>
    <row r="1442" spans="1:14" x14ac:dyDescent="0.25">
      <c r="A1442" s="6" t="str">
        <v>EED117403</v>
      </c>
      <c r="B1442" s="7">
        <v>45864</v>
      </c>
      <c r="C1442" s="6">
        <v>317318</v>
      </c>
      <c r="D1442" s="6">
        <f>_xlfn.XLOOKUP(C1442,MasterSheet!G:G,MasterSheet!E:E)</f>
        <v>53.9</v>
      </c>
      <c r="E1442" s="55">
        <f>SUMIFS(MasterSheet!I:I, MasterSheet!B:B, A1442, MasterSheet!D:D, B1442, MasterSheet!G:G, C1442)</f>
        <v>1</v>
      </c>
      <c r="F1442" s="55">
        <f t="shared" si="66"/>
        <v>53.9</v>
      </c>
      <c r="G1442" s="62">
        <f>SUMIFS(MasterSheet!J:J, MasterSheet!B:B, A1442, MasterSheet!D:D, B1442, MasterSheet!G:G, C1442)</f>
        <v>1</v>
      </c>
      <c r="H1442" s="62">
        <f t="shared" si="67"/>
        <v>53.9</v>
      </c>
      <c r="I1442" s="64">
        <f>SUMIFS(MasterSheet!K:K, MasterSheet!B:B, A1442, MasterSheet!D:D, B1442, MasterSheet!G:G, C1442)</f>
        <v>0</v>
      </c>
      <c r="J1442" s="64">
        <f t="shared" si="68"/>
        <v>0</v>
      </c>
      <c r="K1442" s="6" t="str">
        <f>VLOOKUP(C1442,MasterSheet!G:T,14,)</f>
        <v>Biolegend</v>
      </c>
      <c r="L1442" s="6" t="str">
        <f>VLOOKUP(K1442,Sheet1!A:C,3,)</f>
        <v>DOLLAR</v>
      </c>
      <c r="M1442" s="6" t="str" cm="1">
        <f t="array" ref="M1442">_xlfn.TEXTJOIN(", ", TRUE,
   _xlfn._xlws.FILTER(MasterSheet!O:O,
      (MasterSheet!B:B=A1442) *
      (MasterSheet!D:D=B1442) *
      (MasterSheet!G:G=C1442) *
      (MasterSheet!J:J&gt;0)
   )
)</f>
        <v>ABHI BIO</v>
      </c>
      <c r="N1442" s="6"/>
    </row>
    <row r="1443" spans="1:14" x14ac:dyDescent="0.25">
      <c r="A1443" s="6" t="str">
        <v>EED117403</v>
      </c>
      <c r="B1443" s="7">
        <v>45864</v>
      </c>
      <c r="C1443" s="6">
        <v>317325</v>
      </c>
      <c r="D1443" s="6">
        <f>_xlfn.XLOOKUP(C1443,MasterSheet!G:G,MasterSheet!E:E)</f>
        <v>69.3</v>
      </c>
      <c r="E1443" s="55">
        <f>SUMIFS(MasterSheet!I:I, MasterSheet!B:B, A1443, MasterSheet!D:D, B1443, MasterSheet!G:G, C1443)</f>
        <v>1</v>
      </c>
      <c r="F1443" s="55">
        <f t="shared" si="66"/>
        <v>69.3</v>
      </c>
      <c r="G1443" s="62">
        <f>SUMIFS(MasterSheet!J:J, MasterSheet!B:B, A1443, MasterSheet!D:D, B1443, MasterSheet!G:G, C1443)</f>
        <v>1</v>
      </c>
      <c r="H1443" s="62">
        <f t="shared" si="67"/>
        <v>69.3</v>
      </c>
      <c r="I1443" s="64">
        <f>SUMIFS(MasterSheet!K:K, MasterSheet!B:B, A1443, MasterSheet!D:D, B1443, MasterSheet!G:G, C1443)</f>
        <v>0</v>
      </c>
      <c r="J1443" s="64">
        <f t="shared" si="68"/>
        <v>0</v>
      </c>
      <c r="K1443" s="6" t="str">
        <f>VLOOKUP(C1443,MasterSheet!G:T,14,)</f>
        <v>Biolegend</v>
      </c>
      <c r="L1443" s="6" t="str">
        <f>VLOOKUP(K1443,Sheet1!A:C,3,)</f>
        <v>DOLLAR</v>
      </c>
      <c r="M1443" s="6" t="str" cm="1">
        <f t="array" ref="M1443">_xlfn.TEXTJOIN(", ", TRUE,
   _xlfn._xlws.FILTER(MasterSheet!O:O,
      (MasterSheet!B:B=A1443) *
      (MasterSheet!D:D=B1443) *
      (MasterSheet!G:G=C1443) *
      (MasterSheet!J:J&gt;0)
   )
)</f>
        <v>VIROCAN</v>
      </c>
      <c r="N1443" s="6"/>
    </row>
    <row r="1444" spans="1:14" x14ac:dyDescent="0.25">
      <c r="A1444" s="6" t="str">
        <v>EED117403</v>
      </c>
      <c r="B1444" s="7">
        <v>45864</v>
      </c>
      <c r="C1444" s="6">
        <v>317343</v>
      </c>
      <c r="D1444" s="6">
        <f>_xlfn.XLOOKUP(C1444,MasterSheet!G:G,MasterSheet!E:E)</f>
        <v>127.5</v>
      </c>
      <c r="E1444" s="55">
        <f>SUMIFS(MasterSheet!I:I, MasterSheet!B:B, A1444, MasterSheet!D:D, B1444, MasterSheet!G:G, C1444)</f>
        <v>1</v>
      </c>
      <c r="F1444" s="55">
        <f t="shared" si="66"/>
        <v>127.5</v>
      </c>
      <c r="G1444" s="62">
        <f>SUMIFS(MasterSheet!J:J, MasterSheet!B:B, A1444, MasterSheet!D:D, B1444, MasterSheet!G:G, C1444)</f>
        <v>1</v>
      </c>
      <c r="H1444" s="62">
        <f t="shared" si="67"/>
        <v>127.5</v>
      </c>
      <c r="I1444" s="64">
        <f>SUMIFS(MasterSheet!K:K, MasterSheet!B:B, A1444, MasterSheet!D:D, B1444, MasterSheet!G:G, C1444)</f>
        <v>0</v>
      </c>
      <c r="J1444" s="64">
        <f t="shared" si="68"/>
        <v>0</v>
      </c>
      <c r="K1444" s="6" t="str">
        <f>VLOOKUP(C1444,MasterSheet!G:T,14,)</f>
        <v>Biolegend</v>
      </c>
      <c r="L1444" s="6" t="str">
        <f>VLOOKUP(K1444,Sheet1!A:C,3,)</f>
        <v>DOLLAR</v>
      </c>
      <c r="M1444" s="6" t="str" cm="1">
        <f t="array" ref="M1444">_xlfn.TEXTJOIN(", ", TRUE,
   _xlfn._xlws.FILTER(MasterSheet!O:O,
      (MasterSheet!B:B=A1444) *
      (MasterSheet!D:D=B1444) *
      (MasterSheet!G:G=C1444) *
      (MasterSheet!J:J&gt;0)
   )
)</f>
        <v>Lokesh Enterprises</v>
      </c>
      <c r="N1444" s="6"/>
    </row>
    <row r="1445" spans="1:14" x14ac:dyDescent="0.25">
      <c r="A1445" s="6" t="str">
        <v>EED117403</v>
      </c>
      <c r="B1445" s="7">
        <v>45864</v>
      </c>
      <c r="C1445" s="6">
        <v>317443</v>
      </c>
      <c r="D1445" s="6">
        <f>_xlfn.XLOOKUP(C1445,MasterSheet!G:G,MasterSheet!E:E)</f>
        <v>132</v>
      </c>
      <c r="E1445" s="55">
        <f>SUMIFS(MasterSheet!I:I, MasterSheet!B:B, A1445, MasterSheet!D:D, B1445, MasterSheet!G:G, C1445)</f>
        <v>1</v>
      </c>
      <c r="F1445" s="55">
        <f t="shared" si="66"/>
        <v>132</v>
      </c>
      <c r="G1445" s="62">
        <f>SUMIFS(MasterSheet!J:J, MasterSheet!B:B, A1445, MasterSheet!D:D, B1445, MasterSheet!G:G, C1445)</f>
        <v>1</v>
      </c>
      <c r="H1445" s="62">
        <f t="shared" si="67"/>
        <v>132</v>
      </c>
      <c r="I1445" s="64">
        <f>SUMIFS(MasterSheet!K:K, MasterSheet!B:B, A1445, MasterSheet!D:D, B1445, MasterSheet!G:G, C1445)</f>
        <v>0</v>
      </c>
      <c r="J1445" s="64">
        <f t="shared" si="68"/>
        <v>0</v>
      </c>
      <c r="K1445" s="6" t="str">
        <f>VLOOKUP(C1445,MasterSheet!G:T,14,)</f>
        <v>Biolegend</v>
      </c>
      <c r="L1445" s="6" t="str">
        <f>VLOOKUP(K1445,Sheet1!A:C,3,)</f>
        <v>DOLLAR</v>
      </c>
      <c r="M1445" s="6" t="str" cm="1">
        <f t="array" ref="M1445">_xlfn.TEXTJOIN(", ", TRUE,
   _xlfn._xlws.FILTER(MasterSheet!O:O,
      (MasterSheet!B:B=A1445) *
      (MasterSheet!D:D=B1445) *
      (MasterSheet!G:G=C1445) *
      (MasterSheet!J:J&gt;0)
   )
)</f>
        <v>Lokesh Enterprises</v>
      </c>
      <c r="N1445" s="6"/>
    </row>
    <row r="1446" spans="1:14" x14ac:dyDescent="0.25">
      <c r="A1446" s="6" t="str">
        <v>EED117403</v>
      </c>
      <c r="B1446" s="7">
        <v>45864</v>
      </c>
      <c r="C1446" s="6">
        <v>318340</v>
      </c>
      <c r="D1446" s="6">
        <f>_xlfn.XLOOKUP(C1446,MasterSheet!G:G,MasterSheet!E:E)</f>
        <v>305.25</v>
      </c>
      <c r="E1446" s="55">
        <f>SUMIFS(MasterSheet!I:I, MasterSheet!B:B, A1446, MasterSheet!D:D, B1446, MasterSheet!G:G, C1446)</f>
        <v>2</v>
      </c>
      <c r="F1446" s="55">
        <f t="shared" si="66"/>
        <v>610.5</v>
      </c>
      <c r="G1446" s="62">
        <f>SUMIFS(MasterSheet!J:J, MasterSheet!B:B, A1446, MasterSheet!D:D, B1446, MasterSheet!G:G, C1446)</f>
        <v>2</v>
      </c>
      <c r="H1446" s="62">
        <f t="shared" si="67"/>
        <v>610.5</v>
      </c>
      <c r="I1446" s="64">
        <f>SUMIFS(MasterSheet!K:K, MasterSheet!B:B, A1446, MasterSheet!D:D, B1446, MasterSheet!G:G, C1446)</f>
        <v>0</v>
      </c>
      <c r="J1446" s="64">
        <f t="shared" si="68"/>
        <v>0</v>
      </c>
      <c r="K1446" s="6" t="str">
        <f>VLOOKUP(C1446,MasterSheet!G:T,14,)</f>
        <v>BioLegend</v>
      </c>
      <c r="L1446" s="6" t="str">
        <f>VLOOKUP(K1446,Sheet1!A:C,3,)</f>
        <v>DOLLAR</v>
      </c>
      <c r="M1446" s="6" t="str" cm="1">
        <f t="array" ref="M1446">_xlfn.TEXTJOIN(", ", TRUE,
   _xlfn._xlws.FILTER(MasterSheet!O:O,
      (MasterSheet!B:B=A1446) *
      (MasterSheet!D:D=B1446) *
      (MasterSheet!G:G=C1446) *
      (MasterSheet!J:J&gt;0)
   )
)</f>
        <v>AURIGINE ONCO</v>
      </c>
      <c r="N1446" s="6"/>
    </row>
    <row r="1447" spans="1:14" x14ac:dyDescent="0.25">
      <c r="A1447" s="6" t="str">
        <v>EED117403</v>
      </c>
      <c r="B1447" s="7">
        <v>45864</v>
      </c>
      <c r="C1447" s="6">
        <v>320113</v>
      </c>
      <c r="D1447" s="6">
        <f>_xlfn.XLOOKUP(C1447,MasterSheet!G:G,MasterSheet!E:E)</f>
        <v>115.5</v>
      </c>
      <c r="E1447" s="55">
        <f>SUMIFS(MasterSheet!I:I, MasterSheet!B:B, A1447, MasterSheet!D:D, B1447, MasterSheet!G:G, C1447)</f>
        <v>1</v>
      </c>
      <c r="F1447" s="55">
        <f t="shared" si="66"/>
        <v>115.5</v>
      </c>
      <c r="G1447" s="62">
        <f>SUMIFS(MasterSheet!J:J, MasterSheet!B:B, A1447, MasterSheet!D:D, B1447, MasterSheet!G:G, C1447)</f>
        <v>1</v>
      </c>
      <c r="H1447" s="62">
        <f t="shared" si="67"/>
        <v>115.5</v>
      </c>
      <c r="I1447" s="64">
        <f>SUMIFS(MasterSheet!K:K, MasterSheet!B:B, A1447, MasterSheet!D:D, B1447, MasterSheet!G:G, C1447)</f>
        <v>0</v>
      </c>
      <c r="J1447" s="64">
        <f t="shared" si="68"/>
        <v>0</v>
      </c>
      <c r="K1447" s="6" t="str">
        <f>VLOOKUP(C1447,MasterSheet!G:T,14,)</f>
        <v>Biolegend</v>
      </c>
      <c r="L1447" s="6" t="str">
        <f>VLOOKUP(K1447,Sheet1!A:C,3,)</f>
        <v>DOLLAR</v>
      </c>
      <c r="M1447" s="6" t="str" cm="1">
        <f t="array" ref="M1447">_xlfn.TEXTJOIN(", ", TRUE,
   _xlfn._xlws.FILTER(MasterSheet!O:O,
      (MasterSheet!B:B=A1447) *
      (MasterSheet!D:D=B1447) *
      (MasterSheet!G:G=C1447) *
      (MasterSheet!J:J&gt;0)
   )
)</f>
        <v>Lokesh Enterprises</v>
      </c>
      <c r="N1447" s="6"/>
    </row>
    <row r="1448" spans="1:14" x14ac:dyDescent="0.25">
      <c r="A1448" s="6" t="str">
        <v>EED117403</v>
      </c>
      <c r="B1448" s="7">
        <v>45864</v>
      </c>
      <c r="C1448" s="6">
        <v>320211</v>
      </c>
      <c r="D1448" s="6">
        <f>_xlfn.XLOOKUP(C1448,MasterSheet!G:G,MasterSheet!E:E)</f>
        <v>115.5</v>
      </c>
      <c r="E1448" s="55">
        <f>SUMIFS(MasterSheet!I:I, MasterSheet!B:B, A1448, MasterSheet!D:D, B1448, MasterSheet!G:G, C1448)</f>
        <v>1</v>
      </c>
      <c r="F1448" s="55">
        <f t="shared" si="66"/>
        <v>115.5</v>
      </c>
      <c r="G1448" s="62">
        <f>SUMIFS(MasterSheet!J:J, MasterSheet!B:B, A1448, MasterSheet!D:D, B1448, MasterSheet!G:G, C1448)</f>
        <v>1</v>
      </c>
      <c r="H1448" s="62">
        <f t="shared" si="67"/>
        <v>115.5</v>
      </c>
      <c r="I1448" s="64">
        <f>SUMIFS(MasterSheet!K:K, MasterSheet!B:B, A1448, MasterSheet!D:D, B1448, MasterSheet!G:G, C1448)</f>
        <v>0</v>
      </c>
      <c r="J1448" s="64">
        <f t="shared" si="68"/>
        <v>0</v>
      </c>
      <c r="K1448" s="6" t="str">
        <f>VLOOKUP(C1448,MasterSheet!G:T,14,)</f>
        <v>Biolegend</v>
      </c>
      <c r="L1448" s="6" t="str">
        <f>VLOOKUP(K1448,Sheet1!A:C,3,)</f>
        <v>DOLLAR</v>
      </c>
      <c r="M1448" s="6" t="str" cm="1">
        <f t="array" ref="M1448">_xlfn.TEXTJOIN(", ", TRUE,
   _xlfn._xlws.FILTER(MasterSheet!O:O,
      (MasterSheet!B:B=A1448) *
      (MasterSheet!D:D=B1448) *
      (MasterSheet!G:G=C1448) *
      (MasterSheet!J:J&gt;0)
   )
)</f>
        <v>TECHWEST</v>
      </c>
      <c r="N1448" s="6"/>
    </row>
    <row r="1449" spans="1:14" x14ac:dyDescent="0.25">
      <c r="A1449" s="6" t="str">
        <v>EED117403</v>
      </c>
      <c r="B1449" s="7">
        <v>45864</v>
      </c>
      <c r="C1449" s="6">
        <v>320806</v>
      </c>
      <c r="D1449" s="6">
        <f>_xlfn.XLOOKUP(C1449,MasterSheet!G:G,MasterSheet!E:E)</f>
        <v>187.6</v>
      </c>
      <c r="E1449" s="55">
        <f>SUMIFS(MasterSheet!I:I, MasterSheet!B:B, A1449, MasterSheet!D:D, B1449, MasterSheet!G:G, C1449)</f>
        <v>2</v>
      </c>
      <c r="F1449" s="55">
        <f t="shared" si="66"/>
        <v>375.2</v>
      </c>
      <c r="G1449" s="62">
        <f>SUMIFS(MasterSheet!J:J, MasterSheet!B:B, A1449, MasterSheet!D:D, B1449, MasterSheet!G:G, C1449)</f>
        <v>2</v>
      </c>
      <c r="H1449" s="62">
        <f t="shared" si="67"/>
        <v>375.2</v>
      </c>
      <c r="I1449" s="64">
        <f>SUMIFS(MasterSheet!K:K, MasterSheet!B:B, A1449, MasterSheet!D:D, B1449, MasterSheet!G:G, C1449)</f>
        <v>0</v>
      </c>
      <c r="J1449" s="64">
        <f t="shared" si="68"/>
        <v>0</v>
      </c>
      <c r="K1449" s="6" t="str">
        <f>VLOOKUP(C1449,MasterSheet!G:T,14,)</f>
        <v>BioLegend</v>
      </c>
      <c r="L1449" s="6" t="str">
        <f>VLOOKUP(K1449,Sheet1!A:C,3,)</f>
        <v>DOLLAR</v>
      </c>
      <c r="M1449" s="6" t="str" cm="1">
        <f t="array" ref="M1449">_xlfn.TEXTJOIN(", ", TRUE,
   _xlfn._xlws.FILTER(MasterSheet!O:O,
      (MasterSheet!B:B=A1449) *
      (MasterSheet!D:D=B1449) *
      (MasterSheet!G:G=C1449) *
      (MasterSheet!J:J&gt;0)
   )
)</f>
        <v>AURIGINE ONCO</v>
      </c>
      <c r="N1449" s="6"/>
    </row>
    <row r="1450" spans="1:14" x14ac:dyDescent="0.25">
      <c r="A1450" s="6" t="str">
        <v>EED117403</v>
      </c>
      <c r="B1450" s="7">
        <v>45864</v>
      </c>
      <c r="C1450" s="6">
        <v>325124</v>
      </c>
      <c r="D1450" s="6">
        <f>_xlfn.XLOOKUP(C1450,MasterSheet!G:G,MasterSheet!E:E)</f>
        <v>262.5</v>
      </c>
      <c r="E1450" s="55">
        <f>SUMIFS(MasterSheet!I:I, MasterSheet!B:B, A1450, MasterSheet!D:D, B1450, MasterSheet!G:G, C1450)</f>
        <v>1</v>
      </c>
      <c r="F1450" s="55">
        <f t="shared" si="66"/>
        <v>262.5</v>
      </c>
      <c r="G1450" s="62">
        <f>SUMIFS(MasterSheet!J:J, MasterSheet!B:B, A1450, MasterSheet!D:D, B1450, MasterSheet!G:G, C1450)</f>
        <v>1</v>
      </c>
      <c r="H1450" s="62">
        <f t="shared" si="67"/>
        <v>262.5</v>
      </c>
      <c r="I1450" s="64">
        <f>SUMIFS(MasterSheet!K:K, MasterSheet!B:B, A1450, MasterSheet!D:D, B1450, MasterSheet!G:G, C1450)</f>
        <v>0</v>
      </c>
      <c r="J1450" s="64">
        <f t="shared" si="68"/>
        <v>0</v>
      </c>
      <c r="K1450" s="6" t="str">
        <f>VLOOKUP(C1450,MasterSheet!G:T,14,)</f>
        <v>Biolegend</v>
      </c>
      <c r="L1450" s="6" t="str">
        <f>VLOOKUP(K1450,Sheet1!A:C,3,)</f>
        <v>DOLLAR</v>
      </c>
      <c r="M1450" s="6" t="str" cm="1">
        <f t="array" ref="M1450">_xlfn.TEXTJOIN(", ", TRUE,
   _xlfn._xlws.FILTER(MasterSheet!O:O,
      (MasterSheet!B:B=A1450) *
      (MasterSheet!D:D=B1450) *
      (MasterSheet!G:G=C1450) *
      (MasterSheet!J:J&gt;0)
   )
)</f>
        <v>AURIGINE ONCO</v>
      </c>
      <c r="N1450" s="6"/>
    </row>
    <row r="1451" spans="1:14" x14ac:dyDescent="0.25">
      <c r="A1451" s="6" t="str">
        <v>EED117403</v>
      </c>
      <c r="B1451" s="7">
        <v>45864</v>
      </c>
      <c r="C1451" s="6">
        <v>328638</v>
      </c>
      <c r="D1451" s="6">
        <f>_xlfn.XLOOKUP(C1451,MasterSheet!G:G,MasterSheet!E:E)</f>
        <v>321.75</v>
      </c>
      <c r="E1451" s="55">
        <f>SUMIFS(MasterSheet!I:I, MasterSheet!B:B, A1451, MasterSheet!D:D, B1451, MasterSheet!G:G, C1451)</f>
        <v>2</v>
      </c>
      <c r="F1451" s="55">
        <f t="shared" si="66"/>
        <v>643.5</v>
      </c>
      <c r="G1451" s="62">
        <f>SUMIFS(MasterSheet!J:J, MasterSheet!B:B, A1451, MasterSheet!D:D, B1451, MasterSheet!G:G, C1451)</f>
        <v>2</v>
      </c>
      <c r="H1451" s="62">
        <f t="shared" si="67"/>
        <v>643.5</v>
      </c>
      <c r="I1451" s="64">
        <f>SUMIFS(MasterSheet!K:K, MasterSheet!B:B, A1451, MasterSheet!D:D, B1451, MasterSheet!G:G, C1451)</f>
        <v>0</v>
      </c>
      <c r="J1451" s="64">
        <f t="shared" si="68"/>
        <v>0</v>
      </c>
      <c r="K1451" s="6" t="str">
        <f>VLOOKUP(C1451,MasterSheet!G:T,14,)</f>
        <v>Biolegend</v>
      </c>
      <c r="L1451" s="6" t="str">
        <f>VLOOKUP(K1451,Sheet1!A:C,3,)</f>
        <v>DOLLAR</v>
      </c>
      <c r="M1451" s="6" t="str" cm="1">
        <f t="array" ref="M1451">_xlfn.TEXTJOIN(", ", TRUE,
   _xlfn._xlws.FILTER(MasterSheet!O:O,
      (MasterSheet!B:B=A1451) *
      (MasterSheet!D:D=B1451) *
      (MasterSheet!G:G=C1451) *
      (MasterSheet!J:J&gt;0)
   )
)</f>
        <v>AURIGINE SERVICE</v>
      </c>
      <c r="N1451" s="6"/>
    </row>
    <row r="1452" spans="1:14" x14ac:dyDescent="0.25">
      <c r="A1452" s="6" t="str">
        <v>EED117403</v>
      </c>
      <c r="B1452" s="7">
        <v>45864</v>
      </c>
      <c r="C1452" s="6">
        <v>329929</v>
      </c>
      <c r="D1452" s="6">
        <f>_xlfn.XLOOKUP(C1452,MasterSheet!G:G,MasterSheet!E:E)</f>
        <v>177.75</v>
      </c>
      <c r="E1452" s="55">
        <f>SUMIFS(MasterSheet!I:I, MasterSheet!B:B, A1452, MasterSheet!D:D, B1452, MasterSheet!G:G, C1452)</f>
        <v>1</v>
      </c>
      <c r="F1452" s="55">
        <f t="shared" si="66"/>
        <v>177.75</v>
      </c>
      <c r="G1452" s="62">
        <f>SUMIFS(MasterSheet!J:J, MasterSheet!B:B, A1452, MasterSheet!D:D, B1452, MasterSheet!G:G, C1452)</f>
        <v>1</v>
      </c>
      <c r="H1452" s="62">
        <f t="shared" si="67"/>
        <v>177.75</v>
      </c>
      <c r="I1452" s="64">
        <f>SUMIFS(MasterSheet!K:K, MasterSheet!B:B, A1452, MasterSheet!D:D, B1452, MasterSheet!G:G, C1452)</f>
        <v>0</v>
      </c>
      <c r="J1452" s="64">
        <f t="shared" si="68"/>
        <v>0</v>
      </c>
      <c r="K1452" s="6" t="str">
        <f>VLOOKUP(C1452,MasterSheet!G:T,14,)</f>
        <v>Biolegend</v>
      </c>
      <c r="L1452" s="6" t="str">
        <f>VLOOKUP(K1452,Sheet1!A:C,3,)</f>
        <v>DOLLAR</v>
      </c>
      <c r="M1452" s="6" t="str" cm="1">
        <f t="array" ref="M1452">_xlfn.TEXTJOIN(", ", TRUE,
   _xlfn._xlws.FILTER(MasterSheet!O:O,
      (MasterSheet!B:B=A1452) *
      (MasterSheet!D:D=B1452) *
      (MasterSheet!G:G=C1452) *
      (MasterSheet!J:J&gt;0)
   )
)</f>
        <v>Lokesh Enterprises</v>
      </c>
      <c r="N1452" s="6"/>
    </row>
    <row r="1453" spans="1:14" x14ac:dyDescent="0.25">
      <c r="A1453" s="6" t="str">
        <v>EED117403</v>
      </c>
      <c r="B1453" s="7">
        <v>45864</v>
      </c>
      <c r="C1453" s="6">
        <v>331927</v>
      </c>
      <c r="D1453" s="6">
        <f>_xlfn.XLOOKUP(C1453,MasterSheet!G:G,MasterSheet!E:E)</f>
        <v>161.25</v>
      </c>
      <c r="E1453" s="55">
        <f>SUMIFS(MasterSheet!I:I, MasterSheet!B:B, A1453, MasterSheet!D:D, B1453, MasterSheet!G:G, C1453)</f>
        <v>1</v>
      </c>
      <c r="F1453" s="55">
        <f t="shared" si="66"/>
        <v>161.25</v>
      </c>
      <c r="G1453" s="62">
        <f>SUMIFS(MasterSheet!J:J, MasterSheet!B:B, A1453, MasterSheet!D:D, B1453, MasterSheet!G:G, C1453)</f>
        <v>1</v>
      </c>
      <c r="H1453" s="62">
        <f t="shared" si="67"/>
        <v>161.25</v>
      </c>
      <c r="I1453" s="64">
        <f>SUMIFS(MasterSheet!K:K, MasterSheet!B:B, A1453, MasterSheet!D:D, B1453, MasterSheet!G:G, C1453)</f>
        <v>0</v>
      </c>
      <c r="J1453" s="64">
        <f t="shared" si="68"/>
        <v>0</v>
      </c>
      <c r="K1453" s="6" t="str">
        <f>VLOOKUP(C1453,MasterSheet!G:T,14,)</f>
        <v>Biolegend</v>
      </c>
      <c r="L1453" s="6" t="str">
        <f>VLOOKUP(K1453,Sheet1!A:C,3,)</f>
        <v>DOLLAR</v>
      </c>
      <c r="M1453" s="6" t="str" cm="1">
        <f t="array" ref="M1453">_xlfn.TEXTJOIN(", ", TRUE,
   _xlfn._xlws.FILTER(MasterSheet!O:O,
      (MasterSheet!B:B=A1453) *
      (MasterSheet!D:D=B1453) *
      (MasterSheet!G:G=C1453) *
      (MasterSheet!J:J&gt;0)
   )
)</f>
        <v>AURIGINE ONCO</v>
      </c>
      <c r="N1453" s="6"/>
    </row>
    <row r="1454" spans="1:14" x14ac:dyDescent="0.25">
      <c r="A1454" s="6" t="str">
        <v>EED117403</v>
      </c>
      <c r="B1454" s="7">
        <v>45864</v>
      </c>
      <c r="C1454" s="6">
        <v>334329</v>
      </c>
      <c r="D1454" s="6">
        <f>_xlfn.XLOOKUP(C1454,MasterSheet!G:G,MasterSheet!E:E)</f>
        <v>136.5</v>
      </c>
      <c r="E1454" s="55">
        <f>SUMIFS(MasterSheet!I:I, MasterSheet!B:B, A1454, MasterSheet!D:D, B1454, MasterSheet!G:G, C1454)</f>
        <v>1</v>
      </c>
      <c r="F1454" s="55">
        <f t="shared" si="66"/>
        <v>136.5</v>
      </c>
      <c r="G1454" s="62">
        <f>SUMIFS(MasterSheet!J:J, MasterSheet!B:B, A1454, MasterSheet!D:D, B1454, MasterSheet!G:G, C1454)</f>
        <v>1</v>
      </c>
      <c r="H1454" s="62">
        <f t="shared" si="67"/>
        <v>136.5</v>
      </c>
      <c r="I1454" s="64">
        <f>SUMIFS(MasterSheet!K:K, MasterSheet!B:B, A1454, MasterSheet!D:D, B1454, MasterSheet!G:G, C1454)</f>
        <v>0</v>
      </c>
      <c r="J1454" s="64">
        <f t="shared" si="68"/>
        <v>0</v>
      </c>
      <c r="K1454" s="6" t="str">
        <f>VLOOKUP(C1454,MasterSheet!G:T,14,)</f>
        <v>Biolegend</v>
      </c>
      <c r="L1454" s="6" t="str">
        <f>VLOOKUP(K1454,Sheet1!A:C,3,)</f>
        <v>DOLLAR</v>
      </c>
      <c r="M1454" s="6" t="str" cm="1">
        <f t="array" ref="M1454">_xlfn.TEXTJOIN(", ", TRUE,
   _xlfn._xlws.FILTER(MasterSheet!O:O,
      (MasterSheet!B:B=A1454) *
      (MasterSheet!D:D=B1454) *
      (MasterSheet!G:G=C1454) *
      (MasterSheet!J:J&gt;0)
   )
)</f>
        <v>Lokesh Enterprises</v>
      </c>
      <c r="N1454" s="6"/>
    </row>
    <row r="1455" spans="1:14" x14ac:dyDescent="0.25">
      <c r="A1455" s="6" t="str">
        <v>EED117403</v>
      </c>
      <c r="B1455" s="7">
        <v>45864</v>
      </c>
      <c r="C1455" s="6">
        <v>339011</v>
      </c>
      <c r="D1455" s="6">
        <f>_xlfn.XLOOKUP(C1455,MasterSheet!G:G,MasterSheet!E:E)</f>
        <v>95.2</v>
      </c>
      <c r="E1455" s="55">
        <f>SUMIFS(MasterSheet!I:I, MasterSheet!B:B, A1455, MasterSheet!D:D, B1455, MasterSheet!G:G, C1455)</f>
        <v>1</v>
      </c>
      <c r="F1455" s="55">
        <f t="shared" si="66"/>
        <v>95.2</v>
      </c>
      <c r="G1455" s="62">
        <f>SUMIFS(MasterSheet!J:J, MasterSheet!B:B, A1455, MasterSheet!D:D, B1455, MasterSheet!G:G, C1455)</f>
        <v>1</v>
      </c>
      <c r="H1455" s="62">
        <f t="shared" si="67"/>
        <v>95.2</v>
      </c>
      <c r="I1455" s="64">
        <f>SUMIFS(MasterSheet!K:K, MasterSheet!B:B, A1455, MasterSheet!D:D, B1455, MasterSheet!G:G, C1455)</f>
        <v>0</v>
      </c>
      <c r="J1455" s="64">
        <f t="shared" si="68"/>
        <v>0</v>
      </c>
      <c r="K1455" s="6" t="str">
        <f>VLOOKUP(C1455,MasterSheet!G:T,14,)</f>
        <v>Biolegend</v>
      </c>
      <c r="L1455" s="6" t="str">
        <f>VLOOKUP(K1455,Sheet1!A:C,3,)</f>
        <v>DOLLAR</v>
      </c>
      <c r="M1455" s="6" t="str" cm="1">
        <f t="array" ref="M1455">_xlfn.TEXTJOIN(", ", TRUE,
   _xlfn._xlws.FILTER(MasterSheet!O:O,
      (MasterSheet!B:B=A1455) *
      (MasterSheet!D:D=B1455) *
      (MasterSheet!G:G=C1455) *
      (MasterSheet!J:J&gt;0)
   )
)</f>
        <v>ABHI BIO</v>
      </c>
      <c r="N1455" s="6"/>
    </row>
    <row r="1456" spans="1:14" x14ac:dyDescent="0.25">
      <c r="A1456" s="6" t="str">
        <v>EED117403</v>
      </c>
      <c r="B1456" s="7">
        <v>45864</v>
      </c>
      <c r="C1456" s="6">
        <v>341628</v>
      </c>
      <c r="D1456" s="6">
        <f>_xlfn.XLOOKUP(C1456,MasterSheet!G:G,MasterSheet!E:E)</f>
        <v>326.25</v>
      </c>
      <c r="E1456" s="55">
        <f>SUMIFS(MasterSheet!I:I, MasterSheet!B:B, A1456, MasterSheet!D:D, B1456, MasterSheet!G:G, C1456)</f>
        <v>1</v>
      </c>
      <c r="F1456" s="55">
        <f t="shared" si="66"/>
        <v>326.25</v>
      </c>
      <c r="G1456" s="62">
        <f>SUMIFS(MasterSheet!J:J, MasterSheet!B:B, A1456, MasterSheet!D:D, B1456, MasterSheet!G:G, C1456)</f>
        <v>1</v>
      </c>
      <c r="H1456" s="62">
        <f t="shared" si="67"/>
        <v>326.25</v>
      </c>
      <c r="I1456" s="64">
        <f>SUMIFS(MasterSheet!K:K, MasterSheet!B:B, A1456, MasterSheet!D:D, B1456, MasterSheet!G:G, C1456)</f>
        <v>0</v>
      </c>
      <c r="J1456" s="64">
        <f t="shared" si="68"/>
        <v>0</v>
      </c>
      <c r="K1456" s="6" t="str">
        <f>VLOOKUP(C1456,MasterSheet!G:T,14,)</f>
        <v>Biolegend</v>
      </c>
      <c r="L1456" s="6" t="str">
        <f>VLOOKUP(K1456,Sheet1!A:C,3,)</f>
        <v>DOLLAR</v>
      </c>
      <c r="M1456" s="6" t="str" cm="1">
        <f t="array" ref="M1456">_xlfn.TEXTJOIN(", ", TRUE,
   _xlfn._xlws.FILTER(MasterSheet!O:O,
      (MasterSheet!B:B=A1456) *
      (MasterSheet!D:D=B1456) *
      (MasterSheet!G:G=C1456) *
      (MasterSheet!J:J&gt;0)
   )
)</f>
        <v>ICGEB</v>
      </c>
      <c r="N1456" s="6"/>
    </row>
    <row r="1457" spans="1:14" x14ac:dyDescent="0.25">
      <c r="A1457" s="6" t="str">
        <v>EED117403</v>
      </c>
      <c r="B1457" s="7">
        <v>45864</v>
      </c>
      <c r="C1457" s="6">
        <v>344741</v>
      </c>
      <c r="D1457" s="6">
        <f>_xlfn.XLOOKUP(C1457,MasterSheet!G:G,MasterSheet!E:E)</f>
        <v>150.75</v>
      </c>
      <c r="E1457" s="55">
        <f>SUMIFS(MasterSheet!I:I, MasterSheet!B:B, A1457, MasterSheet!D:D, B1457, MasterSheet!G:G, C1457)</f>
        <v>1</v>
      </c>
      <c r="F1457" s="55">
        <f t="shared" si="66"/>
        <v>150.75</v>
      </c>
      <c r="G1457" s="62">
        <f>SUMIFS(MasterSheet!J:J, MasterSheet!B:B, A1457, MasterSheet!D:D, B1457, MasterSheet!G:G, C1457)</f>
        <v>1</v>
      </c>
      <c r="H1457" s="62">
        <f t="shared" si="67"/>
        <v>150.75</v>
      </c>
      <c r="I1457" s="64">
        <f>SUMIFS(MasterSheet!K:K, MasterSheet!B:B, A1457, MasterSheet!D:D, B1457, MasterSheet!G:G, C1457)</f>
        <v>0</v>
      </c>
      <c r="J1457" s="64">
        <f t="shared" si="68"/>
        <v>0</v>
      </c>
      <c r="K1457" s="6" t="str">
        <f>VLOOKUP(C1457,MasterSheet!G:T,14,)</f>
        <v>Biolegend</v>
      </c>
      <c r="L1457" s="6" t="str">
        <f>VLOOKUP(K1457,Sheet1!A:C,3,)</f>
        <v>DOLLAR</v>
      </c>
      <c r="M1457" s="6" t="str" cm="1">
        <f t="array" ref="M1457">_xlfn.TEXTJOIN(", ", TRUE,
   _xlfn._xlws.FILTER(MasterSheet!O:O,
      (MasterSheet!B:B=A1457) *
      (MasterSheet!D:D=B1457) *
      (MasterSheet!G:G=C1457) *
      (MasterSheet!J:J&gt;0)
   )
)</f>
        <v>Lokesh Enterprises</v>
      </c>
      <c r="N1457" s="6"/>
    </row>
    <row r="1458" spans="1:14" x14ac:dyDescent="0.25">
      <c r="A1458" s="6" t="str">
        <v>EED117403</v>
      </c>
      <c r="B1458" s="7">
        <v>45864</v>
      </c>
      <c r="C1458" s="6">
        <v>345006</v>
      </c>
      <c r="D1458" s="6">
        <f>_xlfn.XLOOKUP(C1458,MasterSheet!G:G,MasterSheet!E:E)</f>
        <v>252</v>
      </c>
      <c r="E1458" s="55">
        <f>SUMIFS(MasterSheet!I:I, MasterSheet!B:B, A1458, MasterSheet!D:D, B1458, MasterSheet!G:G, C1458)</f>
        <v>1</v>
      </c>
      <c r="F1458" s="55">
        <f t="shared" si="66"/>
        <v>252</v>
      </c>
      <c r="G1458" s="62">
        <f>SUMIFS(MasterSheet!J:J, MasterSheet!B:B, A1458, MasterSheet!D:D, B1458, MasterSheet!G:G, C1458)</f>
        <v>1</v>
      </c>
      <c r="H1458" s="62">
        <f t="shared" si="67"/>
        <v>252</v>
      </c>
      <c r="I1458" s="64">
        <f>SUMIFS(MasterSheet!K:K, MasterSheet!B:B, A1458, MasterSheet!D:D, B1458, MasterSheet!G:G, C1458)</f>
        <v>0</v>
      </c>
      <c r="J1458" s="64">
        <f t="shared" si="68"/>
        <v>0</v>
      </c>
      <c r="K1458" s="6" t="str">
        <f>VLOOKUP(C1458,MasterSheet!G:T,14,)</f>
        <v>Biolegend</v>
      </c>
      <c r="L1458" s="6" t="str">
        <f>VLOOKUP(K1458,Sheet1!A:C,3,)</f>
        <v>DOLLAR</v>
      </c>
      <c r="M1458" s="6" t="str" cm="1">
        <f t="array" ref="M1458">_xlfn.TEXTJOIN(", ", TRUE,
   _xlfn._xlws.FILTER(MasterSheet!O:O,
      (MasterSheet!B:B=A1458) *
      (MasterSheet!D:D=B1458) *
      (MasterSheet!G:G=C1458) *
      (MasterSheet!J:J&gt;0)
   )
)</f>
        <v>AURIGINE ONCO</v>
      </c>
      <c r="N1458" s="6"/>
    </row>
    <row r="1459" spans="1:14" x14ac:dyDescent="0.25">
      <c r="A1459" s="6" t="str">
        <v>EED117403</v>
      </c>
      <c r="B1459" s="7">
        <v>45864</v>
      </c>
      <c r="C1459" s="6">
        <v>353054</v>
      </c>
      <c r="D1459" s="6">
        <f>_xlfn.XLOOKUP(C1459,MasterSheet!G:G,MasterSheet!E:E)</f>
        <v>267.39999999999998</v>
      </c>
      <c r="E1459" s="55">
        <f>SUMIFS(MasterSheet!I:I, MasterSheet!B:B, A1459, MasterSheet!D:D, B1459, MasterSheet!G:G, C1459)</f>
        <v>2</v>
      </c>
      <c r="F1459" s="55">
        <f t="shared" si="66"/>
        <v>534.79999999999995</v>
      </c>
      <c r="G1459" s="62">
        <f>SUMIFS(MasterSheet!J:J, MasterSheet!B:B, A1459, MasterSheet!D:D, B1459, MasterSheet!G:G, C1459)</f>
        <v>2</v>
      </c>
      <c r="H1459" s="62">
        <f t="shared" si="67"/>
        <v>534.79999999999995</v>
      </c>
      <c r="I1459" s="64">
        <f>SUMIFS(MasterSheet!K:K, MasterSheet!B:B, A1459, MasterSheet!D:D, B1459, MasterSheet!G:G, C1459)</f>
        <v>0</v>
      </c>
      <c r="J1459" s="64">
        <f t="shared" si="68"/>
        <v>0</v>
      </c>
      <c r="K1459" s="6" t="str">
        <f>VLOOKUP(C1459,MasterSheet!G:T,14,)</f>
        <v>Biolegend</v>
      </c>
      <c r="L1459" s="6" t="str">
        <f>VLOOKUP(K1459,Sheet1!A:C,3,)</f>
        <v>DOLLAR</v>
      </c>
      <c r="M1459" s="6" t="str" cm="1">
        <f t="array" ref="M1459">_xlfn.TEXTJOIN(", ", TRUE,
   _xlfn._xlws.FILTER(MasterSheet!O:O,
      (MasterSheet!B:B=A1459) *
      (MasterSheet!D:D=B1459) *
      (MasterSheet!G:G=C1459) *
      (MasterSheet!J:J&gt;0)
   )
)</f>
        <v>AURIGINE SERVICE</v>
      </c>
      <c r="N1459" s="6"/>
    </row>
    <row r="1460" spans="1:14" x14ac:dyDescent="0.25">
      <c r="A1460" s="6" t="str">
        <v>EED117403</v>
      </c>
      <c r="B1460" s="7">
        <v>45864</v>
      </c>
      <c r="C1460" s="6">
        <v>353712</v>
      </c>
      <c r="D1460" s="6">
        <f>_xlfn.XLOOKUP(C1460,MasterSheet!G:G,MasterSheet!E:E)</f>
        <v>234.5</v>
      </c>
      <c r="E1460" s="55">
        <f>SUMIFS(MasterSheet!I:I, MasterSheet!B:B, A1460, MasterSheet!D:D, B1460, MasterSheet!G:G, C1460)</f>
        <v>1</v>
      </c>
      <c r="F1460" s="55">
        <f t="shared" si="66"/>
        <v>234.5</v>
      </c>
      <c r="G1460" s="62">
        <f>SUMIFS(MasterSheet!J:J, MasterSheet!B:B, A1460, MasterSheet!D:D, B1460, MasterSheet!G:G, C1460)</f>
        <v>1</v>
      </c>
      <c r="H1460" s="62">
        <f t="shared" si="67"/>
        <v>234.5</v>
      </c>
      <c r="I1460" s="64">
        <f>SUMIFS(MasterSheet!K:K, MasterSheet!B:B, A1460, MasterSheet!D:D, B1460, MasterSheet!G:G, C1460)</f>
        <v>0</v>
      </c>
      <c r="J1460" s="64">
        <f t="shared" si="68"/>
        <v>0</v>
      </c>
      <c r="K1460" s="6" t="str">
        <f>VLOOKUP(C1460,MasterSheet!G:T,14,)</f>
        <v>Biolegend</v>
      </c>
      <c r="L1460" s="6" t="str">
        <f>VLOOKUP(K1460,Sheet1!A:C,3,)</f>
        <v>DOLLAR</v>
      </c>
      <c r="M1460" s="6" t="str" cm="1">
        <f t="array" ref="M1460">_xlfn.TEXTJOIN(", ", TRUE,
   _xlfn._xlws.FILTER(MasterSheet!O:O,
      (MasterSheet!B:B=A1460) *
      (MasterSheet!D:D=B1460) *
      (MasterSheet!G:G=C1460) *
      (MasterSheet!J:J&gt;0)
   )
)</f>
        <v>AURIGINE ONCO</v>
      </c>
      <c r="N1460" s="6"/>
    </row>
    <row r="1461" spans="1:14" x14ac:dyDescent="0.25">
      <c r="A1461" s="6" t="str">
        <v>EED117403</v>
      </c>
      <c r="B1461" s="7">
        <v>45864</v>
      </c>
      <c r="C1461" s="6">
        <v>358610</v>
      </c>
      <c r="D1461" s="6">
        <f>_xlfn.XLOOKUP(C1461,MasterSheet!G:G,MasterSheet!E:E)</f>
        <v>326.25</v>
      </c>
      <c r="E1461" s="55">
        <f>SUMIFS(MasterSheet!I:I, MasterSheet!B:B, A1461, MasterSheet!D:D, B1461, MasterSheet!G:G, C1461)</f>
        <v>1</v>
      </c>
      <c r="F1461" s="55">
        <f t="shared" si="66"/>
        <v>326.25</v>
      </c>
      <c r="G1461" s="62">
        <f>SUMIFS(MasterSheet!J:J, MasterSheet!B:B, A1461, MasterSheet!D:D, B1461, MasterSheet!G:G, C1461)</f>
        <v>1</v>
      </c>
      <c r="H1461" s="62">
        <f t="shared" si="67"/>
        <v>326.25</v>
      </c>
      <c r="I1461" s="64">
        <f>SUMIFS(MasterSheet!K:K, MasterSheet!B:B, A1461, MasterSheet!D:D, B1461, MasterSheet!G:G, C1461)</f>
        <v>0</v>
      </c>
      <c r="J1461" s="64">
        <f t="shared" si="68"/>
        <v>0</v>
      </c>
      <c r="K1461" s="6" t="str">
        <f>VLOOKUP(C1461,MasterSheet!G:T,14,)</f>
        <v>BioLegend</v>
      </c>
      <c r="L1461" s="6" t="str">
        <f>VLOOKUP(K1461,Sheet1!A:C,3,)</f>
        <v>DOLLAR</v>
      </c>
      <c r="M1461" s="6" t="str" cm="1">
        <f t="array" ref="M1461">_xlfn.TEXTJOIN(", ", TRUE,
   _xlfn._xlws.FILTER(MasterSheet!O:O,
      (MasterSheet!B:B=A1461) *
      (MasterSheet!D:D=B1461) *
      (MasterSheet!G:G=C1461) *
      (MasterSheet!J:J&gt;0)
   )
)</f>
        <v>ICGEB</v>
      </c>
      <c r="N1461" s="6"/>
    </row>
    <row r="1462" spans="1:14" x14ac:dyDescent="0.25">
      <c r="A1462" s="6" t="str">
        <v>EED117403</v>
      </c>
      <c r="B1462" s="7">
        <v>45864</v>
      </c>
      <c r="C1462" s="6">
        <v>359610</v>
      </c>
      <c r="D1462" s="6">
        <f>_xlfn.XLOOKUP(C1462,MasterSheet!G:G,MasterSheet!E:E)</f>
        <v>236.6</v>
      </c>
      <c r="E1462" s="55">
        <f>SUMIFS(MasterSheet!I:I, MasterSheet!B:B, A1462, MasterSheet!D:D, B1462, MasterSheet!G:G, C1462)</f>
        <v>1</v>
      </c>
      <c r="F1462" s="55">
        <f t="shared" si="66"/>
        <v>236.6</v>
      </c>
      <c r="G1462" s="62">
        <f>SUMIFS(MasterSheet!J:J, MasterSheet!B:B, A1462, MasterSheet!D:D, B1462, MasterSheet!G:G, C1462)</f>
        <v>1</v>
      </c>
      <c r="H1462" s="62">
        <f t="shared" si="67"/>
        <v>236.6</v>
      </c>
      <c r="I1462" s="64">
        <f>SUMIFS(MasterSheet!K:K, MasterSheet!B:B, A1462, MasterSheet!D:D, B1462, MasterSheet!G:G, C1462)</f>
        <v>0</v>
      </c>
      <c r="J1462" s="64">
        <f t="shared" si="68"/>
        <v>0</v>
      </c>
      <c r="K1462" s="6" t="str">
        <f>VLOOKUP(C1462,MasterSheet!G:T,14,)</f>
        <v>Biolegend</v>
      </c>
      <c r="L1462" s="6" t="str">
        <f>VLOOKUP(K1462,Sheet1!A:C,3,)</f>
        <v>DOLLAR</v>
      </c>
      <c r="M1462" s="6" t="str" cm="1">
        <f t="array" ref="M1462">_xlfn.TEXTJOIN(", ", TRUE,
   _xlfn._xlws.FILTER(MasterSheet!O:O,
      (MasterSheet!B:B=A1462) *
      (MasterSheet!D:D=B1462) *
      (MasterSheet!G:G=C1462) *
      (MasterSheet!J:J&gt;0)
   )
)</f>
        <v>MEDLIFE</v>
      </c>
      <c r="N1462" s="6"/>
    </row>
    <row r="1463" spans="1:14" x14ac:dyDescent="0.25">
      <c r="A1463" s="6" t="str">
        <v>EED117403</v>
      </c>
      <c r="B1463" s="7">
        <v>45864</v>
      </c>
      <c r="C1463" s="6">
        <v>362508</v>
      </c>
      <c r="D1463" s="6">
        <f>_xlfn.XLOOKUP(C1463,MasterSheet!G:G,MasterSheet!E:E)</f>
        <v>5</v>
      </c>
      <c r="E1463" s="55">
        <f>SUMIFS(MasterSheet!I:I, MasterSheet!B:B, A1463, MasterSheet!D:D, B1463, MasterSheet!G:G, C1463)</f>
        <v>1</v>
      </c>
      <c r="F1463" s="55">
        <f t="shared" si="66"/>
        <v>5</v>
      </c>
      <c r="G1463" s="62">
        <f>SUMIFS(MasterSheet!J:J, MasterSheet!B:B, A1463, MasterSheet!D:D, B1463, MasterSheet!G:G, C1463)</f>
        <v>1</v>
      </c>
      <c r="H1463" s="62">
        <f t="shared" si="67"/>
        <v>5</v>
      </c>
      <c r="I1463" s="64">
        <f>SUMIFS(MasterSheet!K:K, MasterSheet!B:B, A1463, MasterSheet!D:D, B1463, MasterSheet!G:G, C1463)</f>
        <v>0</v>
      </c>
      <c r="J1463" s="64">
        <f t="shared" si="68"/>
        <v>0</v>
      </c>
      <c r="K1463" s="6" t="str">
        <f>VLOOKUP(C1463,MasterSheet!G:T,14,)</f>
        <v>BioLegend</v>
      </c>
      <c r="L1463" s="6" t="str">
        <f>VLOOKUP(K1463,Sheet1!A:C,3,)</f>
        <v>DOLLAR</v>
      </c>
      <c r="M1463" s="6" t="str" cm="1">
        <f t="array" ref="M1463">_xlfn.TEXTJOIN(", ", TRUE,
   _xlfn._xlws.FILTER(MasterSheet!O:O,
      (MasterSheet!B:B=A1463) *
      (MasterSheet!D:D=B1463) *
      (MasterSheet!G:G=C1463) *
      (MasterSheet!J:J&gt;0)
   )
)</f>
        <v>ABHI BIO</v>
      </c>
      <c r="N1463" s="6"/>
    </row>
    <row r="1464" spans="1:14" x14ac:dyDescent="0.25">
      <c r="A1464" s="6" t="str">
        <v>EED117403</v>
      </c>
      <c r="B1464" s="7">
        <v>45864</v>
      </c>
      <c r="C1464" s="6">
        <v>363022</v>
      </c>
      <c r="D1464" s="6">
        <f>_xlfn.XLOOKUP(C1464,MasterSheet!G:G,MasterSheet!E:E)</f>
        <v>304.5</v>
      </c>
      <c r="E1464" s="55">
        <f>SUMIFS(MasterSheet!I:I, MasterSheet!B:B, A1464, MasterSheet!D:D, B1464, MasterSheet!G:G, C1464)</f>
        <v>1</v>
      </c>
      <c r="F1464" s="55">
        <f t="shared" si="66"/>
        <v>304.5</v>
      </c>
      <c r="G1464" s="62">
        <f>SUMIFS(MasterSheet!J:J, MasterSheet!B:B, A1464, MasterSheet!D:D, B1464, MasterSheet!G:G, C1464)</f>
        <v>1</v>
      </c>
      <c r="H1464" s="62">
        <f t="shared" si="67"/>
        <v>304.5</v>
      </c>
      <c r="I1464" s="64">
        <f>SUMIFS(MasterSheet!K:K, MasterSheet!B:B, A1464, MasterSheet!D:D, B1464, MasterSheet!G:G, C1464)</f>
        <v>0</v>
      </c>
      <c r="J1464" s="64">
        <f t="shared" si="68"/>
        <v>0</v>
      </c>
      <c r="K1464" s="6" t="str">
        <f>VLOOKUP(C1464,MasterSheet!G:T,14,)</f>
        <v>Biolegend</v>
      </c>
      <c r="L1464" s="6" t="str">
        <f>VLOOKUP(K1464,Sheet1!A:C,3,)</f>
        <v>DOLLAR</v>
      </c>
      <c r="M1464" s="6" t="str" cm="1">
        <f t="array" ref="M1464">_xlfn.TEXTJOIN(", ", TRUE,
   _xlfn._xlws.FILTER(MasterSheet!O:O,
      (MasterSheet!B:B=A1464) *
      (MasterSheet!D:D=B1464) *
      (MasterSheet!G:G=C1464) *
      (MasterSheet!J:J&gt;0)
   )
)</f>
        <v>ACTREC</v>
      </c>
      <c r="N1464" s="6"/>
    </row>
    <row r="1465" spans="1:14" x14ac:dyDescent="0.25">
      <c r="A1465" s="6" t="str">
        <v>EED117403</v>
      </c>
      <c r="B1465" s="7">
        <v>45864</v>
      </c>
      <c r="C1465" s="6">
        <v>363210</v>
      </c>
      <c r="D1465" s="6">
        <f>_xlfn.XLOOKUP(C1465,MasterSheet!G:G,MasterSheet!E:E)</f>
        <v>259</v>
      </c>
      <c r="E1465" s="55">
        <f>SUMIFS(MasterSheet!I:I, MasterSheet!B:B, A1465, MasterSheet!D:D, B1465, MasterSheet!G:G, C1465)</f>
        <v>1</v>
      </c>
      <c r="F1465" s="55">
        <f t="shared" si="66"/>
        <v>259</v>
      </c>
      <c r="G1465" s="62">
        <f>SUMIFS(MasterSheet!J:J, MasterSheet!B:B, A1465, MasterSheet!D:D, B1465, MasterSheet!G:G, C1465)</f>
        <v>1</v>
      </c>
      <c r="H1465" s="62">
        <f t="shared" si="67"/>
        <v>259</v>
      </c>
      <c r="I1465" s="64">
        <f>SUMIFS(MasterSheet!K:K, MasterSheet!B:B, A1465, MasterSheet!D:D, B1465, MasterSheet!G:G, C1465)</f>
        <v>0</v>
      </c>
      <c r="J1465" s="64">
        <f t="shared" si="68"/>
        <v>0</v>
      </c>
      <c r="K1465" s="6" t="str">
        <f>VLOOKUP(C1465,MasterSheet!G:T,14,)</f>
        <v>BioLegend</v>
      </c>
      <c r="L1465" s="6" t="str">
        <f>VLOOKUP(K1465,Sheet1!A:C,3,)</f>
        <v>DOLLAR</v>
      </c>
      <c r="M1465" s="6" t="str" cm="1">
        <f t="array" ref="M1465">_xlfn.TEXTJOIN(", ", TRUE,
   _xlfn._xlws.FILTER(MasterSheet!O:O,
      (MasterSheet!B:B=A1465) *
      (MasterSheet!D:D=B1465) *
      (MasterSheet!G:G=C1465) *
      (MasterSheet!J:J&gt;0)
   )
)</f>
        <v>ICGEB</v>
      </c>
      <c r="N1465" s="6"/>
    </row>
    <row r="1466" spans="1:14" x14ac:dyDescent="0.25">
      <c r="A1466" s="6" t="str">
        <v>EED117403</v>
      </c>
      <c r="B1466" s="7">
        <v>45864</v>
      </c>
      <c r="C1466" s="6">
        <v>363804</v>
      </c>
      <c r="D1466" s="6">
        <f>_xlfn.XLOOKUP(C1466,MasterSheet!G:G,MasterSheet!E:E)</f>
        <v>242.9</v>
      </c>
      <c r="E1466" s="55">
        <f>SUMIFS(MasterSheet!I:I, MasterSheet!B:B, A1466, MasterSheet!D:D, B1466, MasterSheet!G:G, C1466)</f>
        <v>1</v>
      </c>
      <c r="F1466" s="55">
        <f t="shared" si="66"/>
        <v>242.9</v>
      </c>
      <c r="G1466" s="62">
        <f>SUMIFS(MasterSheet!J:J, MasterSheet!B:B, A1466, MasterSheet!D:D, B1466, MasterSheet!G:G, C1466)</f>
        <v>1</v>
      </c>
      <c r="H1466" s="62">
        <f t="shared" si="67"/>
        <v>242.9</v>
      </c>
      <c r="I1466" s="64">
        <f>SUMIFS(MasterSheet!K:K, MasterSheet!B:B, A1466, MasterSheet!D:D, B1466, MasterSheet!G:G, C1466)</f>
        <v>0</v>
      </c>
      <c r="J1466" s="64">
        <f t="shared" si="68"/>
        <v>0</v>
      </c>
      <c r="K1466" s="6" t="str">
        <f>VLOOKUP(C1466,MasterSheet!G:T,14,)</f>
        <v>Biolegend</v>
      </c>
      <c r="L1466" s="6" t="str">
        <f>VLOOKUP(K1466,Sheet1!A:C,3,)</f>
        <v>DOLLAR</v>
      </c>
      <c r="M1466" s="6" t="str" cm="1">
        <f t="array" ref="M1466">_xlfn.TEXTJOIN(", ", TRUE,
   _xlfn._xlws.FILTER(MasterSheet!O:O,
      (MasterSheet!B:B=A1466) *
      (MasterSheet!D:D=B1466) *
      (MasterSheet!G:G=C1466) *
      (MasterSheet!J:J&gt;0)
   )
)</f>
        <v>AURIGINE ONCO</v>
      </c>
      <c r="N1466" s="6"/>
    </row>
    <row r="1467" spans="1:14" x14ac:dyDescent="0.25">
      <c r="A1467" s="6" t="str">
        <v>EED117403</v>
      </c>
      <c r="B1467" s="7">
        <v>45864</v>
      </c>
      <c r="C1467" s="6">
        <v>367422</v>
      </c>
      <c r="D1467" s="6">
        <f>_xlfn.XLOOKUP(C1467,MasterSheet!G:G,MasterSheet!E:E)</f>
        <v>301.5</v>
      </c>
      <c r="E1467" s="55">
        <f>SUMIFS(MasterSheet!I:I, MasterSheet!B:B, A1467, MasterSheet!D:D, B1467, MasterSheet!G:G, C1467)</f>
        <v>1</v>
      </c>
      <c r="F1467" s="55">
        <f t="shared" si="66"/>
        <v>301.5</v>
      </c>
      <c r="G1467" s="62">
        <f>SUMIFS(MasterSheet!J:J, MasterSheet!B:B, A1467, MasterSheet!D:D, B1467, MasterSheet!G:G, C1467)</f>
        <v>1</v>
      </c>
      <c r="H1467" s="62">
        <f t="shared" si="67"/>
        <v>301.5</v>
      </c>
      <c r="I1467" s="64">
        <f>SUMIFS(MasterSheet!K:K, MasterSheet!B:B, A1467, MasterSheet!D:D, B1467, MasterSheet!G:G, C1467)</f>
        <v>0</v>
      </c>
      <c r="J1467" s="64">
        <f t="shared" si="68"/>
        <v>0</v>
      </c>
      <c r="K1467" s="6" t="str">
        <f>VLOOKUP(C1467,MasterSheet!G:T,14,)</f>
        <v>Biolegend</v>
      </c>
      <c r="L1467" s="6" t="str">
        <f>VLOOKUP(K1467,Sheet1!A:C,3,)</f>
        <v>DOLLAR</v>
      </c>
      <c r="M1467" s="6" t="str" cm="1">
        <f t="array" ref="M1467">_xlfn.TEXTJOIN(", ", TRUE,
   _xlfn._xlws.FILTER(MasterSheet!O:O,
      (MasterSheet!B:B=A1467) *
      (MasterSheet!D:D=B1467) *
      (MasterSheet!G:G=C1467) *
      (MasterSheet!J:J&gt;0)
   )
)</f>
        <v>BTL</v>
      </c>
      <c r="N1467" s="6"/>
    </row>
    <row r="1468" spans="1:14" x14ac:dyDescent="0.25">
      <c r="A1468" s="6" t="str">
        <v>EED117403</v>
      </c>
      <c r="B1468" s="7">
        <v>45864</v>
      </c>
      <c r="C1468" s="6">
        <v>367730</v>
      </c>
      <c r="D1468" s="6">
        <f>_xlfn.XLOOKUP(C1468,MasterSheet!G:G,MasterSheet!E:E)</f>
        <v>259</v>
      </c>
      <c r="E1468" s="55">
        <f>SUMIFS(MasterSheet!I:I, MasterSheet!B:B, A1468, MasterSheet!D:D, B1468, MasterSheet!G:G, C1468)</f>
        <v>1</v>
      </c>
      <c r="F1468" s="55">
        <f t="shared" si="66"/>
        <v>259</v>
      </c>
      <c r="G1468" s="62">
        <f>SUMIFS(MasterSheet!J:J, MasterSheet!B:B, A1468, MasterSheet!D:D, B1468, MasterSheet!G:G, C1468)</f>
        <v>1</v>
      </c>
      <c r="H1468" s="62">
        <f t="shared" si="67"/>
        <v>259</v>
      </c>
      <c r="I1468" s="64">
        <f>SUMIFS(MasterSheet!K:K, MasterSheet!B:B, A1468, MasterSheet!D:D, B1468, MasterSheet!G:G, C1468)</f>
        <v>0</v>
      </c>
      <c r="J1468" s="64">
        <f t="shared" si="68"/>
        <v>0</v>
      </c>
      <c r="K1468" s="6" t="str">
        <f>VLOOKUP(C1468,MasterSheet!G:T,14,)</f>
        <v>Biolegend</v>
      </c>
      <c r="L1468" s="6" t="str">
        <f>VLOOKUP(K1468,Sheet1!A:C,3,)</f>
        <v>DOLLAR</v>
      </c>
      <c r="M1468" s="6" t="str" cm="1">
        <f t="array" ref="M1468">_xlfn.TEXTJOIN(", ", TRUE,
   _xlfn._xlws.FILTER(MasterSheet!O:O,
      (MasterSheet!B:B=A1468) *
      (MasterSheet!D:D=B1468) *
      (MasterSheet!G:G=C1468) *
      (MasterSheet!J:J&gt;0)
   )
)</f>
        <v>AURIGINE ONCO</v>
      </c>
      <c r="N1468" s="6"/>
    </row>
    <row r="1469" spans="1:14" x14ac:dyDescent="0.25">
      <c r="A1469" s="6" t="str">
        <v>EED117403</v>
      </c>
      <c r="B1469" s="7">
        <v>45864</v>
      </c>
      <c r="C1469" s="6">
        <v>368526</v>
      </c>
      <c r="D1469" s="6">
        <f>_xlfn.XLOOKUP(C1469,MasterSheet!G:G,MasterSheet!E:E)</f>
        <v>305.25</v>
      </c>
      <c r="E1469" s="55">
        <f>SUMIFS(MasterSheet!I:I, MasterSheet!B:B, A1469, MasterSheet!D:D, B1469, MasterSheet!G:G, C1469)</f>
        <v>1</v>
      </c>
      <c r="F1469" s="55">
        <f t="shared" si="66"/>
        <v>305.25</v>
      </c>
      <c r="G1469" s="62">
        <f>SUMIFS(MasterSheet!J:J, MasterSheet!B:B, A1469, MasterSheet!D:D, B1469, MasterSheet!G:G, C1469)</f>
        <v>1</v>
      </c>
      <c r="H1469" s="62">
        <f t="shared" si="67"/>
        <v>305.25</v>
      </c>
      <c r="I1469" s="64">
        <f>SUMIFS(MasterSheet!K:K, MasterSheet!B:B, A1469, MasterSheet!D:D, B1469, MasterSheet!G:G, C1469)</f>
        <v>0</v>
      </c>
      <c r="J1469" s="64">
        <f t="shared" si="68"/>
        <v>0</v>
      </c>
      <c r="K1469" s="6" t="str">
        <f>VLOOKUP(C1469,MasterSheet!G:T,14,)</f>
        <v>BioLegend</v>
      </c>
      <c r="L1469" s="6" t="str">
        <f>VLOOKUP(K1469,Sheet1!A:C,3,)</f>
        <v>DOLLAR</v>
      </c>
      <c r="M1469" s="6" t="str" cm="1">
        <f t="array" ref="M1469">_xlfn.TEXTJOIN(", ", TRUE,
   _xlfn._xlws.FILTER(MasterSheet!O:O,
      (MasterSheet!B:B=A1469) *
      (MasterSheet!D:D=B1469) *
      (MasterSheet!G:G=C1469) *
      (MasterSheet!J:J&gt;0)
   )
)</f>
        <v>ICGEB</v>
      </c>
      <c r="N1469" s="6"/>
    </row>
    <row r="1470" spans="1:14" x14ac:dyDescent="0.25">
      <c r="A1470" s="6" t="str">
        <v>EED117403</v>
      </c>
      <c r="B1470" s="7">
        <v>45864</v>
      </c>
      <c r="C1470" s="6">
        <v>372214</v>
      </c>
      <c r="D1470" s="6">
        <f>_xlfn.XLOOKUP(C1470,MasterSheet!G:G,MasterSheet!E:E)</f>
        <v>259</v>
      </c>
      <c r="E1470" s="55">
        <f>SUMIFS(MasterSheet!I:I, MasterSheet!B:B, A1470, MasterSheet!D:D, B1470, MasterSheet!G:G, C1470)</f>
        <v>1</v>
      </c>
      <c r="F1470" s="55">
        <f t="shared" si="66"/>
        <v>259</v>
      </c>
      <c r="G1470" s="62">
        <f>SUMIFS(MasterSheet!J:J, MasterSheet!B:B, A1470, MasterSheet!D:D, B1470, MasterSheet!G:G, C1470)</f>
        <v>1</v>
      </c>
      <c r="H1470" s="62">
        <f t="shared" si="67"/>
        <v>259</v>
      </c>
      <c r="I1470" s="64">
        <f>SUMIFS(MasterSheet!K:K, MasterSheet!B:B, A1470, MasterSheet!D:D, B1470, MasterSheet!G:G, C1470)</f>
        <v>0</v>
      </c>
      <c r="J1470" s="64">
        <f t="shared" si="68"/>
        <v>0</v>
      </c>
      <c r="K1470" s="6" t="str">
        <f>VLOOKUP(C1470,MasterSheet!G:T,14,)</f>
        <v>BioLegend</v>
      </c>
      <c r="L1470" s="6" t="str">
        <f>VLOOKUP(K1470,Sheet1!A:C,3,)</f>
        <v>DOLLAR</v>
      </c>
      <c r="M1470" s="6" t="str" cm="1">
        <f t="array" ref="M1470">_xlfn.TEXTJOIN(", ", TRUE,
   _xlfn._xlws.FILTER(MasterSheet!O:O,
      (MasterSheet!B:B=A1470) *
      (MasterSheet!D:D=B1470) *
      (MasterSheet!G:G=C1470) *
      (MasterSheet!J:J&gt;0)
   )
)</f>
        <v>FARCAST</v>
      </c>
      <c r="N1470" s="6"/>
    </row>
    <row r="1471" spans="1:14" x14ac:dyDescent="0.25">
      <c r="A1471" s="6" t="str">
        <v>EED117403</v>
      </c>
      <c r="B1471" s="7">
        <v>45864</v>
      </c>
      <c r="C1471" s="6">
        <v>373308</v>
      </c>
      <c r="D1471" s="6">
        <f>_xlfn.XLOOKUP(C1471,MasterSheet!G:G,MasterSheet!E:E)</f>
        <v>279.3</v>
      </c>
      <c r="E1471" s="55">
        <f>SUMIFS(MasterSheet!I:I, MasterSheet!B:B, A1471, MasterSheet!D:D, B1471, MasterSheet!G:G, C1471)</f>
        <v>1</v>
      </c>
      <c r="F1471" s="55">
        <f t="shared" si="66"/>
        <v>279.3</v>
      </c>
      <c r="G1471" s="62">
        <f>SUMIFS(MasterSheet!J:J, MasterSheet!B:B, A1471, MasterSheet!D:D, B1471, MasterSheet!G:G, C1471)</f>
        <v>1</v>
      </c>
      <c r="H1471" s="62">
        <f t="shared" si="67"/>
        <v>279.3</v>
      </c>
      <c r="I1471" s="64">
        <f>SUMIFS(MasterSheet!K:K, MasterSheet!B:B, A1471, MasterSheet!D:D, B1471, MasterSheet!G:G, C1471)</f>
        <v>0</v>
      </c>
      <c r="J1471" s="64">
        <f t="shared" si="68"/>
        <v>0</v>
      </c>
      <c r="K1471" s="6" t="str">
        <f>VLOOKUP(C1471,MasterSheet!G:T,14,)</f>
        <v>Biolegend</v>
      </c>
      <c r="L1471" s="6" t="str">
        <f>VLOOKUP(K1471,Sheet1!A:C,3,)</f>
        <v>DOLLAR</v>
      </c>
      <c r="M1471" s="6" t="str" cm="1">
        <f t="array" ref="M1471">_xlfn.TEXTJOIN(", ", TRUE,
   _xlfn._xlws.FILTER(MasterSheet!O:O,
      (MasterSheet!B:B=A1471) *
      (MasterSheet!D:D=B1471) *
      (MasterSheet!G:G=C1471) *
      (MasterSheet!J:J&gt;0)
   )
)</f>
        <v>BIO SOLUTION</v>
      </c>
      <c r="N1471" s="6"/>
    </row>
    <row r="1472" spans="1:14" x14ac:dyDescent="0.25">
      <c r="A1472" s="6" t="str">
        <v>EED117403</v>
      </c>
      <c r="B1472" s="7">
        <v>45864</v>
      </c>
      <c r="C1472" s="6">
        <v>375021</v>
      </c>
      <c r="D1472" s="6">
        <f>_xlfn.XLOOKUP(C1472,MasterSheet!G:G,MasterSheet!E:E)</f>
        <v>111.3</v>
      </c>
      <c r="E1472" s="55">
        <f>SUMIFS(MasterSheet!I:I, MasterSheet!B:B, A1472, MasterSheet!D:D, B1472, MasterSheet!G:G, C1472)</f>
        <v>1</v>
      </c>
      <c r="F1472" s="55">
        <f t="shared" si="66"/>
        <v>111.3</v>
      </c>
      <c r="G1472" s="62">
        <f>SUMIFS(MasterSheet!J:J, MasterSheet!B:B, A1472, MasterSheet!D:D, B1472, MasterSheet!G:G, C1472)</f>
        <v>1</v>
      </c>
      <c r="H1472" s="62">
        <f t="shared" si="67"/>
        <v>111.3</v>
      </c>
      <c r="I1472" s="64">
        <f>SUMIFS(MasterSheet!K:K, MasterSheet!B:B, A1472, MasterSheet!D:D, B1472, MasterSheet!G:G, C1472)</f>
        <v>0</v>
      </c>
      <c r="J1472" s="64">
        <f t="shared" si="68"/>
        <v>0</v>
      </c>
      <c r="K1472" s="6" t="str">
        <f>VLOOKUP(C1472,MasterSheet!G:T,14,)</f>
        <v>Biolegend</v>
      </c>
      <c r="L1472" s="6" t="str">
        <f>VLOOKUP(K1472,Sheet1!A:C,3,)</f>
        <v>DOLLAR</v>
      </c>
      <c r="M1472" s="6" t="str" cm="1">
        <f t="array" ref="M1472">_xlfn.TEXTJOIN(", ", TRUE,
   _xlfn._xlws.FILTER(MasterSheet!O:O,
      (MasterSheet!B:B=A1472) *
      (MasterSheet!D:D=B1472) *
      (MasterSheet!G:G=C1472) *
      (MasterSheet!J:J&gt;0)
   )
)</f>
        <v>ABHI BIO</v>
      </c>
      <c r="N1472" s="6"/>
    </row>
    <row r="1473" spans="1:14" x14ac:dyDescent="0.25">
      <c r="A1473" s="6" t="str">
        <v>EED117403</v>
      </c>
      <c r="B1473" s="7">
        <v>45864</v>
      </c>
      <c r="C1473" s="6">
        <v>375120</v>
      </c>
      <c r="D1473" s="6">
        <f>_xlfn.XLOOKUP(C1473,MasterSheet!G:G,MasterSheet!E:E)</f>
        <v>287.7</v>
      </c>
      <c r="E1473" s="55">
        <f>SUMIFS(MasterSheet!I:I, MasterSheet!B:B, A1473, MasterSheet!D:D, B1473, MasterSheet!G:G, C1473)</f>
        <v>1</v>
      </c>
      <c r="F1473" s="55">
        <f t="shared" si="66"/>
        <v>287.7</v>
      </c>
      <c r="G1473" s="62">
        <f>SUMIFS(MasterSheet!J:J, MasterSheet!B:B, A1473, MasterSheet!D:D, B1473, MasterSheet!G:G, C1473)</f>
        <v>1</v>
      </c>
      <c r="H1473" s="62">
        <f t="shared" si="67"/>
        <v>287.7</v>
      </c>
      <c r="I1473" s="64">
        <f>SUMIFS(MasterSheet!K:K, MasterSheet!B:B, A1473, MasterSheet!D:D, B1473, MasterSheet!G:G, C1473)</f>
        <v>0</v>
      </c>
      <c r="J1473" s="64">
        <f t="shared" si="68"/>
        <v>0</v>
      </c>
      <c r="K1473" s="6" t="str">
        <f>VLOOKUP(C1473,MasterSheet!G:T,14,)</f>
        <v>Biolegend</v>
      </c>
      <c r="L1473" s="6" t="str">
        <f>VLOOKUP(K1473,Sheet1!A:C,3,)</f>
        <v>DOLLAR</v>
      </c>
      <c r="M1473" s="6" t="str" cm="1">
        <f t="array" ref="M1473">_xlfn.TEXTJOIN(", ", TRUE,
   _xlfn._xlws.FILTER(MasterSheet!O:O,
      (MasterSheet!B:B=A1473) *
      (MasterSheet!D:D=B1473) *
      (MasterSheet!G:G=C1473) *
      (MasterSheet!J:J&gt;0)
   )
)</f>
        <v>AURIGINE ONCO</v>
      </c>
      <c r="N1473" s="6"/>
    </row>
    <row r="1474" spans="1:14" x14ac:dyDescent="0.25">
      <c r="A1474" s="6" t="str">
        <v>EED117403</v>
      </c>
      <c r="B1474" s="7">
        <v>45864</v>
      </c>
      <c r="C1474" s="6">
        <v>375151</v>
      </c>
      <c r="D1474" s="6">
        <f>_xlfn.XLOOKUP(C1474,MasterSheet!G:G,MasterSheet!E:E)</f>
        <v>123.2</v>
      </c>
      <c r="E1474" s="55">
        <f>SUMIFS(MasterSheet!I:I, MasterSheet!B:B, A1474, MasterSheet!D:D, B1474, MasterSheet!G:G, C1474)</f>
        <v>1</v>
      </c>
      <c r="F1474" s="55">
        <f t="shared" si="66"/>
        <v>123.2</v>
      </c>
      <c r="G1474" s="62">
        <f>SUMIFS(MasterSheet!J:J, MasterSheet!B:B, A1474, MasterSheet!D:D, B1474, MasterSheet!G:G, C1474)</f>
        <v>1</v>
      </c>
      <c r="H1474" s="62">
        <f t="shared" si="67"/>
        <v>123.2</v>
      </c>
      <c r="I1474" s="64">
        <f>SUMIFS(MasterSheet!K:K, MasterSheet!B:B, A1474, MasterSheet!D:D, B1474, MasterSheet!G:G, C1474)</f>
        <v>0</v>
      </c>
      <c r="J1474" s="64">
        <f t="shared" si="68"/>
        <v>0</v>
      </c>
      <c r="K1474" s="6" t="str">
        <f>VLOOKUP(C1474,MasterSheet!G:T,14,)</f>
        <v>Biolegend</v>
      </c>
      <c r="L1474" s="6" t="str">
        <f>VLOOKUP(K1474,Sheet1!A:C,3,)</f>
        <v>DOLLAR</v>
      </c>
      <c r="M1474" s="6" t="str" cm="1">
        <f t="array" ref="M1474">_xlfn.TEXTJOIN(", ", TRUE,
   _xlfn._xlws.FILTER(MasterSheet!O:O,
      (MasterSheet!B:B=A1474) *
      (MasterSheet!D:D=B1474) *
      (MasterSheet!G:G=C1474) *
      (MasterSheet!J:J&gt;0)
   )
)</f>
        <v>ABHI BIO</v>
      </c>
      <c r="N1474" s="6"/>
    </row>
    <row r="1475" spans="1:14" x14ac:dyDescent="0.25">
      <c r="A1475" s="6" t="str">
        <v>EED117403</v>
      </c>
      <c r="B1475" s="7">
        <v>45864</v>
      </c>
      <c r="C1475" s="6">
        <v>381505</v>
      </c>
      <c r="D1475" s="6">
        <f>_xlfn.XLOOKUP(C1475,MasterSheet!G:G,MasterSheet!E:E)</f>
        <v>115.5</v>
      </c>
      <c r="E1475" s="55">
        <f>SUMIFS(MasterSheet!I:I, MasterSheet!B:B, A1475, MasterSheet!D:D, B1475, MasterSheet!G:G, C1475)</f>
        <v>1</v>
      </c>
      <c r="F1475" s="55">
        <f t="shared" ref="F1475:F1538" si="69">D1475*E1475</f>
        <v>115.5</v>
      </c>
      <c r="G1475" s="62">
        <f>SUMIFS(MasterSheet!J:J, MasterSheet!B:B, A1475, MasterSheet!D:D, B1475, MasterSheet!G:G, C1475)</f>
        <v>1</v>
      </c>
      <c r="H1475" s="62">
        <f t="shared" ref="H1475:H1538" si="70">G1475*D1475</f>
        <v>115.5</v>
      </c>
      <c r="I1475" s="64">
        <f>SUMIFS(MasterSheet!K:K, MasterSheet!B:B, A1475, MasterSheet!D:D, B1475, MasterSheet!G:G, C1475)</f>
        <v>0</v>
      </c>
      <c r="J1475" s="64">
        <f t="shared" ref="J1475:J1538" si="71">I1475*D1475</f>
        <v>0</v>
      </c>
      <c r="K1475" s="6" t="str">
        <f>VLOOKUP(C1475,MasterSheet!G:T,14,)</f>
        <v>Biolegend</v>
      </c>
      <c r="L1475" s="6" t="str">
        <f>VLOOKUP(K1475,Sheet1!A:C,3,)</f>
        <v>DOLLAR</v>
      </c>
      <c r="M1475" s="6" t="str" cm="1">
        <f t="array" ref="M1475">_xlfn.TEXTJOIN(", ", TRUE,
   _xlfn._xlws.FILTER(MasterSheet!O:O,
      (MasterSheet!B:B=A1475) *
      (MasterSheet!D:D=B1475) *
      (MasterSheet!G:G=C1475) *
      (MasterSheet!J:J&gt;0)
   )
)</f>
        <v>RCB</v>
      </c>
      <c r="N1475" s="6"/>
    </row>
    <row r="1476" spans="1:14" x14ac:dyDescent="0.25">
      <c r="A1476" s="6" t="str">
        <v>EED117403</v>
      </c>
      <c r="B1476" s="7">
        <v>45864</v>
      </c>
      <c r="C1476" s="6">
        <v>392303</v>
      </c>
      <c r="D1476" s="6">
        <f>_xlfn.XLOOKUP(C1476,MasterSheet!G:G,MasterSheet!E:E)</f>
        <v>107.8</v>
      </c>
      <c r="E1476" s="55">
        <f>SUMIFS(MasterSheet!I:I, MasterSheet!B:B, A1476, MasterSheet!D:D, B1476, MasterSheet!G:G, C1476)</f>
        <v>1</v>
      </c>
      <c r="F1476" s="55">
        <f t="shared" si="69"/>
        <v>107.8</v>
      </c>
      <c r="G1476" s="62">
        <f>SUMIFS(MasterSheet!J:J, MasterSheet!B:B, A1476, MasterSheet!D:D, B1476, MasterSheet!G:G, C1476)</f>
        <v>1</v>
      </c>
      <c r="H1476" s="62">
        <f t="shared" si="70"/>
        <v>107.8</v>
      </c>
      <c r="I1476" s="64">
        <f>SUMIFS(MasterSheet!K:K, MasterSheet!B:B, A1476, MasterSheet!D:D, B1476, MasterSheet!G:G, C1476)</f>
        <v>0</v>
      </c>
      <c r="J1476" s="64">
        <f t="shared" si="71"/>
        <v>0</v>
      </c>
      <c r="K1476" s="6" t="str">
        <f>VLOOKUP(C1476,MasterSheet!G:T,14,)</f>
        <v>Biolegend</v>
      </c>
      <c r="L1476" s="6" t="str">
        <f>VLOOKUP(K1476,Sheet1!A:C,3,)</f>
        <v>DOLLAR</v>
      </c>
      <c r="M1476" s="6" t="str" cm="1">
        <f t="array" ref="M1476">_xlfn.TEXTJOIN(", ", TRUE,
   _xlfn._xlws.FILTER(MasterSheet!O:O,
      (MasterSheet!B:B=A1476) *
      (MasterSheet!D:D=B1476) *
      (MasterSheet!G:G=C1476) *
      (MasterSheet!J:J&gt;0)
   )
)</f>
        <v>Lokesh Enterprises</v>
      </c>
      <c r="N1476" s="6"/>
    </row>
    <row r="1477" spans="1:14" x14ac:dyDescent="0.25">
      <c r="A1477" s="6" t="str">
        <v>EED117403</v>
      </c>
      <c r="B1477" s="7">
        <v>45864</v>
      </c>
      <c r="C1477" s="6">
        <v>400107</v>
      </c>
      <c r="D1477" s="6">
        <f>_xlfn.XLOOKUP(C1477,MasterSheet!G:G,MasterSheet!E:E)</f>
        <v>18</v>
      </c>
      <c r="E1477" s="55">
        <f>SUMIFS(MasterSheet!I:I, MasterSheet!B:B, A1477, MasterSheet!D:D, B1477, MasterSheet!G:G, C1477)</f>
        <v>1</v>
      </c>
      <c r="F1477" s="55">
        <f t="shared" si="69"/>
        <v>18</v>
      </c>
      <c r="G1477" s="62">
        <f>SUMIFS(MasterSheet!J:J, MasterSheet!B:B, A1477, MasterSheet!D:D, B1477, MasterSheet!G:G, C1477)</f>
        <v>1</v>
      </c>
      <c r="H1477" s="62">
        <f t="shared" si="70"/>
        <v>18</v>
      </c>
      <c r="I1477" s="64">
        <f>SUMIFS(MasterSheet!K:K, MasterSheet!B:B, A1477, MasterSheet!D:D, B1477, MasterSheet!G:G, C1477)</f>
        <v>0</v>
      </c>
      <c r="J1477" s="64">
        <f t="shared" si="71"/>
        <v>0</v>
      </c>
      <c r="K1477" s="6" t="str">
        <f>VLOOKUP(C1477,MasterSheet!G:T,14,)</f>
        <v>BioLegend</v>
      </c>
      <c r="L1477" s="6" t="str">
        <f>VLOOKUP(K1477,Sheet1!A:C,3,)</f>
        <v>DOLLAR</v>
      </c>
      <c r="M1477" s="6" t="str" cm="1">
        <f t="array" ref="M1477">_xlfn.TEXTJOIN(", ", TRUE,
   _xlfn._xlws.FILTER(MasterSheet!O:O,
      (MasterSheet!B:B=A1477) *
      (MasterSheet!D:D=B1477) *
      (MasterSheet!G:G=C1477) *
      (MasterSheet!J:J&gt;0)
   )
)</f>
        <v>TECHWEST</v>
      </c>
      <c r="N1477" s="6"/>
    </row>
    <row r="1478" spans="1:14" x14ac:dyDescent="0.25">
      <c r="A1478" s="6" t="str">
        <v>EED117403</v>
      </c>
      <c r="B1478" s="7">
        <v>45864</v>
      </c>
      <c r="C1478" s="6">
        <v>400112</v>
      </c>
      <c r="D1478" s="6">
        <f>_xlfn.XLOOKUP(C1478,MasterSheet!G:G,MasterSheet!E:E)</f>
        <v>53.9</v>
      </c>
      <c r="E1478" s="55">
        <f>SUMIFS(MasterSheet!I:I, MasterSheet!B:B, A1478, MasterSheet!D:D, B1478, MasterSheet!G:G, C1478)</f>
        <v>1</v>
      </c>
      <c r="F1478" s="55">
        <f t="shared" si="69"/>
        <v>53.9</v>
      </c>
      <c r="G1478" s="62">
        <f>SUMIFS(MasterSheet!J:J, MasterSheet!B:B, A1478, MasterSheet!D:D, B1478, MasterSheet!G:G, C1478)</f>
        <v>1</v>
      </c>
      <c r="H1478" s="62">
        <f t="shared" si="70"/>
        <v>53.9</v>
      </c>
      <c r="I1478" s="64">
        <f>SUMIFS(MasterSheet!K:K, MasterSheet!B:B, A1478, MasterSheet!D:D, B1478, MasterSheet!G:G, C1478)</f>
        <v>0</v>
      </c>
      <c r="J1478" s="64">
        <f t="shared" si="71"/>
        <v>0</v>
      </c>
      <c r="K1478" s="6" t="str">
        <f>VLOOKUP(C1478,MasterSheet!G:T,14,)</f>
        <v>BioLegend</v>
      </c>
      <c r="L1478" s="6" t="str">
        <f>VLOOKUP(K1478,Sheet1!A:C,3,)</f>
        <v>DOLLAR</v>
      </c>
      <c r="M1478" s="6" t="str" cm="1">
        <f t="array" ref="M1478">_xlfn.TEXTJOIN(", ", TRUE,
   _xlfn._xlws.FILTER(MasterSheet!O:O,
      (MasterSheet!B:B=A1478) *
      (MasterSheet!D:D=B1478) *
      (MasterSheet!G:G=C1478) *
      (MasterSheet!J:J&gt;0)
   )
)</f>
        <v>AURIGINE ONCO</v>
      </c>
      <c r="N1478" s="6"/>
    </row>
    <row r="1479" spans="1:14" x14ac:dyDescent="0.25">
      <c r="A1479" s="6" t="str">
        <v>EED117403</v>
      </c>
      <c r="B1479" s="7">
        <v>45864</v>
      </c>
      <c r="C1479" s="6">
        <v>400113</v>
      </c>
      <c r="D1479" s="6">
        <f>_xlfn.XLOOKUP(C1479,MasterSheet!G:G,MasterSheet!E:E)</f>
        <v>42.7</v>
      </c>
      <c r="E1479" s="55">
        <f>SUMIFS(MasterSheet!I:I, MasterSheet!B:B, A1479, MasterSheet!D:D, B1479, MasterSheet!G:G, C1479)</f>
        <v>1</v>
      </c>
      <c r="F1479" s="55">
        <f t="shared" si="69"/>
        <v>42.7</v>
      </c>
      <c r="G1479" s="62">
        <f>SUMIFS(MasterSheet!J:J, MasterSheet!B:B, A1479, MasterSheet!D:D, B1479, MasterSheet!G:G, C1479)</f>
        <v>1</v>
      </c>
      <c r="H1479" s="62">
        <f t="shared" si="70"/>
        <v>42.7</v>
      </c>
      <c r="I1479" s="64">
        <f>SUMIFS(MasterSheet!K:K, MasterSheet!B:B, A1479, MasterSheet!D:D, B1479, MasterSheet!G:G, C1479)</f>
        <v>0</v>
      </c>
      <c r="J1479" s="64">
        <f t="shared" si="71"/>
        <v>0</v>
      </c>
      <c r="K1479" s="6" t="str">
        <f>VLOOKUP(C1479,MasterSheet!G:T,14,)</f>
        <v>BioLegend</v>
      </c>
      <c r="L1479" s="6" t="str">
        <f>VLOOKUP(K1479,Sheet1!A:C,3,)</f>
        <v>DOLLAR</v>
      </c>
      <c r="M1479" s="6" t="str" cm="1">
        <f t="array" ref="M1479">_xlfn.TEXTJOIN(", ", TRUE,
   _xlfn._xlws.FILTER(MasterSheet!O:O,
      (MasterSheet!B:B=A1479) *
      (MasterSheet!D:D=B1479) *
      (MasterSheet!G:G=C1479) *
      (MasterSheet!J:J&gt;0)
   )
)</f>
        <v>TECHWEST</v>
      </c>
      <c r="N1479" s="6"/>
    </row>
    <row r="1480" spans="1:14" x14ac:dyDescent="0.25">
      <c r="A1480" s="6" t="str">
        <v>EED117403</v>
      </c>
      <c r="B1480" s="7">
        <v>45864</v>
      </c>
      <c r="C1480" s="6">
        <v>400117</v>
      </c>
      <c r="D1480" s="6">
        <f>_xlfn.XLOOKUP(C1480,MasterSheet!G:G,MasterSheet!E:E)</f>
        <v>74.2</v>
      </c>
      <c r="E1480" s="55">
        <f>SUMIFS(MasterSheet!I:I, MasterSheet!B:B, A1480, MasterSheet!D:D, B1480, MasterSheet!G:G, C1480)</f>
        <v>1</v>
      </c>
      <c r="F1480" s="55">
        <f t="shared" si="69"/>
        <v>74.2</v>
      </c>
      <c r="G1480" s="62">
        <f>SUMIFS(MasterSheet!J:J, MasterSheet!B:B, A1480, MasterSheet!D:D, B1480, MasterSheet!G:G, C1480)</f>
        <v>1</v>
      </c>
      <c r="H1480" s="62">
        <f t="shared" si="70"/>
        <v>74.2</v>
      </c>
      <c r="I1480" s="64">
        <f>SUMIFS(MasterSheet!K:K, MasterSheet!B:B, A1480, MasterSheet!D:D, B1480, MasterSheet!G:G, C1480)</f>
        <v>0</v>
      </c>
      <c r="J1480" s="64">
        <f t="shared" si="71"/>
        <v>0</v>
      </c>
      <c r="K1480" s="6" t="str">
        <f>VLOOKUP(C1480,MasterSheet!G:T,14,)</f>
        <v>Biolegend</v>
      </c>
      <c r="L1480" s="6" t="str">
        <f>VLOOKUP(K1480,Sheet1!A:C,3,)</f>
        <v>DOLLAR</v>
      </c>
      <c r="M1480" s="6" t="str" cm="1">
        <f t="array" ref="M1480">_xlfn.TEXTJOIN(", ", TRUE,
   _xlfn._xlws.FILTER(MasterSheet!O:O,
      (MasterSheet!B:B=A1480) *
      (MasterSheet!D:D=B1480) *
      (MasterSheet!G:G=C1480) *
      (MasterSheet!J:J&gt;0)
   )
)</f>
        <v>TECHWEST</v>
      </c>
      <c r="N1480" s="6"/>
    </row>
    <row r="1481" spans="1:14" x14ac:dyDescent="0.25">
      <c r="A1481" s="6" t="str">
        <v>EED117403</v>
      </c>
      <c r="B1481" s="7">
        <v>45864</v>
      </c>
      <c r="C1481" s="6">
        <v>400126</v>
      </c>
      <c r="D1481" s="6">
        <f>_xlfn.XLOOKUP(C1481,MasterSheet!G:G,MasterSheet!E:E)</f>
        <v>125.3</v>
      </c>
      <c r="E1481" s="55">
        <f>SUMIFS(MasterSheet!I:I, MasterSheet!B:B, A1481, MasterSheet!D:D, B1481, MasterSheet!G:G, C1481)</f>
        <v>1</v>
      </c>
      <c r="F1481" s="55">
        <f t="shared" si="69"/>
        <v>125.3</v>
      </c>
      <c r="G1481" s="62">
        <f>SUMIFS(MasterSheet!J:J, MasterSheet!B:B, A1481, MasterSheet!D:D, B1481, MasterSheet!G:G, C1481)</f>
        <v>1</v>
      </c>
      <c r="H1481" s="62">
        <f t="shared" si="70"/>
        <v>125.3</v>
      </c>
      <c r="I1481" s="64">
        <f>SUMIFS(MasterSheet!K:K, MasterSheet!B:B, A1481, MasterSheet!D:D, B1481, MasterSheet!G:G, C1481)</f>
        <v>0</v>
      </c>
      <c r="J1481" s="64">
        <f t="shared" si="71"/>
        <v>0</v>
      </c>
      <c r="K1481" s="6" t="str">
        <f>VLOOKUP(C1481,MasterSheet!G:T,14,)</f>
        <v>Biolegend</v>
      </c>
      <c r="L1481" s="6" t="str">
        <f>VLOOKUP(K1481,Sheet1!A:C,3,)</f>
        <v>DOLLAR</v>
      </c>
      <c r="M1481" s="6" t="str" cm="1">
        <f t="array" ref="M1481">_xlfn.TEXTJOIN(", ", TRUE,
   _xlfn._xlws.FILTER(MasterSheet!O:O,
      (MasterSheet!B:B=A1481) *
      (MasterSheet!D:D=B1481) *
      (MasterSheet!G:G=C1481) *
      (MasterSheet!J:J&gt;0)
   )
)</f>
        <v>PI HEALTH</v>
      </c>
      <c r="N1481" s="6"/>
    </row>
    <row r="1482" spans="1:14" x14ac:dyDescent="0.25">
      <c r="A1482" s="6" t="str">
        <v>EED117403</v>
      </c>
      <c r="B1482" s="7">
        <v>45864</v>
      </c>
      <c r="C1482" s="6">
        <v>400128</v>
      </c>
      <c r="D1482" s="6">
        <f>_xlfn.XLOOKUP(C1482,MasterSheet!G:G,MasterSheet!E:E)</f>
        <v>125.3</v>
      </c>
      <c r="E1482" s="55">
        <f>SUMIFS(MasterSheet!I:I, MasterSheet!B:B, A1482, MasterSheet!D:D, B1482, MasterSheet!G:G, C1482)</f>
        <v>1</v>
      </c>
      <c r="F1482" s="55">
        <f t="shared" si="69"/>
        <v>125.3</v>
      </c>
      <c r="G1482" s="62">
        <f>SUMIFS(MasterSheet!J:J, MasterSheet!B:B, A1482, MasterSheet!D:D, B1482, MasterSheet!G:G, C1482)</f>
        <v>1</v>
      </c>
      <c r="H1482" s="62">
        <f t="shared" si="70"/>
        <v>125.3</v>
      </c>
      <c r="I1482" s="64">
        <f>SUMIFS(MasterSheet!K:K, MasterSheet!B:B, A1482, MasterSheet!D:D, B1482, MasterSheet!G:G, C1482)</f>
        <v>0</v>
      </c>
      <c r="J1482" s="64">
        <f t="shared" si="71"/>
        <v>0</v>
      </c>
      <c r="K1482" s="6" t="str">
        <f>VLOOKUP(C1482,MasterSheet!G:T,14,)</f>
        <v>BioLegend</v>
      </c>
      <c r="L1482" s="6" t="str">
        <f>VLOOKUP(K1482,Sheet1!A:C,3,)</f>
        <v>DOLLAR</v>
      </c>
      <c r="M1482" s="6" t="str" cm="1">
        <f t="array" ref="M1482">_xlfn.TEXTJOIN(", ", TRUE,
   _xlfn._xlws.FILTER(MasterSheet!O:O,
      (MasterSheet!B:B=A1482) *
      (MasterSheet!D:D=B1482) *
      (MasterSheet!G:G=C1482) *
      (MasterSheet!J:J&gt;0)
   )
)</f>
        <v>AURIGINE ONCO</v>
      </c>
      <c r="N1482" s="6"/>
    </row>
    <row r="1483" spans="1:14" x14ac:dyDescent="0.25">
      <c r="A1483" s="6" t="str">
        <v>EED117403</v>
      </c>
      <c r="B1483" s="7">
        <v>45864</v>
      </c>
      <c r="C1483" s="6">
        <v>400129</v>
      </c>
      <c r="D1483" s="6">
        <f>_xlfn.XLOOKUP(C1483,MasterSheet!G:G,MasterSheet!E:E)</f>
        <v>146.30000000000001</v>
      </c>
      <c r="E1483" s="55">
        <f>SUMIFS(MasterSheet!I:I, MasterSheet!B:B, A1483, MasterSheet!D:D, B1483, MasterSheet!G:G, C1483)</f>
        <v>1</v>
      </c>
      <c r="F1483" s="55">
        <f t="shared" si="69"/>
        <v>146.30000000000001</v>
      </c>
      <c r="G1483" s="62">
        <f>SUMIFS(MasterSheet!J:J, MasterSheet!B:B, A1483, MasterSheet!D:D, B1483, MasterSheet!G:G, C1483)</f>
        <v>1</v>
      </c>
      <c r="H1483" s="62">
        <f t="shared" si="70"/>
        <v>146.30000000000001</v>
      </c>
      <c r="I1483" s="64">
        <f>SUMIFS(MasterSheet!K:K, MasterSheet!B:B, A1483, MasterSheet!D:D, B1483, MasterSheet!G:G, C1483)</f>
        <v>0</v>
      </c>
      <c r="J1483" s="64">
        <f t="shared" si="71"/>
        <v>0</v>
      </c>
      <c r="K1483" s="6" t="str">
        <f>VLOOKUP(C1483,MasterSheet!G:T,14,)</f>
        <v>Biolegend</v>
      </c>
      <c r="L1483" s="6" t="str">
        <f>VLOOKUP(K1483,Sheet1!A:C,3,)</f>
        <v>DOLLAR</v>
      </c>
      <c r="M1483" s="6" t="str" cm="1">
        <f t="array" ref="M1483">_xlfn.TEXTJOIN(", ", TRUE,
   _xlfn._xlws.FILTER(MasterSheet!O:O,
      (MasterSheet!B:B=A1483) *
      (MasterSheet!D:D=B1483) *
      (MasterSheet!G:G=C1483) *
      (MasterSheet!J:J&gt;0)
   )
)</f>
        <v>AURIGINE ONCO</v>
      </c>
      <c r="N1483" s="6"/>
    </row>
    <row r="1484" spans="1:14" x14ac:dyDescent="0.25">
      <c r="A1484" s="6" t="str">
        <v>EED117403</v>
      </c>
      <c r="B1484" s="7">
        <v>45864</v>
      </c>
      <c r="C1484" s="6">
        <v>400130</v>
      </c>
      <c r="D1484" s="6">
        <f>_xlfn.XLOOKUP(C1484,MasterSheet!G:G,MasterSheet!E:E)</f>
        <v>146.30000000000001</v>
      </c>
      <c r="E1484" s="55">
        <f>SUMIFS(MasterSheet!I:I, MasterSheet!B:B, A1484, MasterSheet!D:D, B1484, MasterSheet!G:G, C1484)</f>
        <v>1</v>
      </c>
      <c r="F1484" s="55">
        <f t="shared" si="69"/>
        <v>146.30000000000001</v>
      </c>
      <c r="G1484" s="62">
        <f>SUMIFS(MasterSheet!J:J, MasterSheet!B:B, A1484, MasterSheet!D:D, B1484, MasterSheet!G:G, C1484)</f>
        <v>1</v>
      </c>
      <c r="H1484" s="62">
        <f t="shared" si="70"/>
        <v>146.30000000000001</v>
      </c>
      <c r="I1484" s="64">
        <f>SUMIFS(MasterSheet!K:K, MasterSheet!B:B, A1484, MasterSheet!D:D, B1484, MasterSheet!G:G, C1484)</f>
        <v>0</v>
      </c>
      <c r="J1484" s="64">
        <f t="shared" si="71"/>
        <v>0</v>
      </c>
      <c r="K1484" s="6" t="str">
        <f>VLOOKUP(C1484,MasterSheet!G:T,14,)</f>
        <v>BioLegend</v>
      </c>
      <c r="L1484" s="6" t="str">
        <f>VLOOKUP(K1484,Sheet1!A:C,3,)</f>
        <v>DOLLAR</v>
      </c>
      <c r="M1484" s="6" t="str" cm="1">
        <f t="array" ref="M1484">_xlfn.TEXTJOIN(", ", TRUE,
   _xlfn._xlws.FILTER(MasterSheet!O:O,
      (MasterSheet!B:B=A1484) *
      (MasterSheet!D:D=B1484) *
      (MasterSheet!G:G=C1484) *
      (MasterSheet!J:J&gt;0)
   )
)</f>
        <v>AURIGINE ONCO</v>
      </c>
      <c r="N1484" s="6"/>
    </row>
    <row r="1485" spans="1:14" x14ac:dyDescent="0.25">
      <c r="A1485" s="6" t="str">
        <v>EED117403</v>
      </c>
      <c r="B1485" s="7">
        <v>45864</v>
      </c>
      <c r="C1485" s="6">
        <v>400133</v>
      </c>
      <c r="D1485" s="6">
        <f>_xlfn.XLOOKUP(C1485,MasterSheet!G:G,MasterSheet!E:E)</f>
        <v>58.1</v>
      </c>
      <c r="E1485" s="55">
        <f>SUMIFS(MasterSheet!I:I, MasterSheet!B:B, A1485, MasterSheet!D:D, B1485, MasterSheet!G:G, C1485)</f>
        <v>1</v>
      </c>
      <c r="F1485" s="55">
        <f t="shared" si="69"/>
        <v>58.1</v>
      </c>
      <c r="G1485" s="62">
        <f>SUMIFS(MasterSheet!J:J, MasterSheet!B:B, A1485, MasterSheet!D:D, B1485, MasterSheet!G:G, C1485)</f>
        <v>1</v>
      </c>
      <c r="H1485" s="62">
        <f t="shared" si="70"/>
        <v>58.1</v>
      </c>
      <c r="I1485" s="64">
        <f>SUMIFS(MasterSheet!K:K, MasterSheet!B:B, A1485, MasterSheet!D:D, B1485, MasterSheet!G:G, C1485)</f>
        <v>0</v>
      </c>
      <c r="J1485" s="64">
        <f t="shared" si="71"/>
        <v>0</v>
      </c>
      <c r="K1485" s="6" t="str">
        <f>VLOOKUP(C1485,MasterSheet!G:T,14,)</f>
        <v>Biolegend</v>
      </c>
      <c r="L1485" s="6" t="str">
        <f>VLOOKUP(K1485,Sheet1!A:C,3,)</f>
        <v>DOLLAR</v>
      </c>
      <c r="M1485" s="6" t="str" cm="1">
        <f t="array" ref="M1485">_xlfn.TEXTJOIN(", ", TRUE,
   _xlfn._xlws.FILTER(MasterSheet!O:O,
      (MasterSheet!B:B=A1485) *
      (MasterSheet!D:D=B1485) *
      (MasterSheet!G:G=C1485) *
      (MasterSheet!J:J&gt;0)
   )
)</f>
        <v>TECHWEST</v>
      </c>
      <c r="N1485" s="6"/>
    </row>
    <row r="1486" spans="1:14" x14ac:dyDescent="0.25">
      <c r="A1486" s="6" t="str">
        <v>EED117403</v>
      </c>
      <c r="B1486" s="7">
        <v>45864</v>
      </c>
      <c r="C1486" s="6">
        <v>400144</v>
      </c>
      <c r="D1486" s="6">
        <f>_xlfn.XLOOKUP(C1486,MasterSheet!G:G,MasterSheet!E:E)</f>
        <v>135.1</v>
      </c>
      <c r="E1486" s="55">
        <f>SUMIFS(MasterSheet!I:I, MasterSheet!B:B, A1486, MasterSheet!D:D, B1486, MasterSheet!G:G, C1486)</f>
        <v>1</v>
      </c>
      <c r="F1486" s="55">
        <f t="shared" si="69"/>
        <v>135.1</v>
      </c>
      <c r="G1486" s="62">
        <f>SUMIFS(MasterSheet!J:J, MasterSheet!B:B, A1486, MasterSheet!D:D, B1486, MasterSheet!G:G, C1486)</f>
        <v>1</v>
      </c>
      <c r="H1486" s="62">
        <f t="shared" si="70"/>
        <v>135.1</v>
      </c>
      <c r="I1486" s="64">
        <f>SUMIFS(MasterSheet!K:K, MasterSheet!B:B, A1486, MasterSheet!D:D, B1486, MasterSheet!G:G, C1486)</f>
        <v>0</v>
      </c>
      <c r="J1486" s="64">
        <f t="shared" si="71"/>
        <v>0</v>
      </c>
      <c r="K1486" s="6" t="str">
        <f>VLOOKUP(C1486,MasterSheet!G:T,14,)</f>
        <v>Biolegend</v>
      </c>
      <c r="L1486" s="6" t="str">
        <f>VLOOKUP(K1486,Sheet1!A:C,3,)</f>
        <v>DOLLAR</v>
      </c>
      <c r="M1486" s="6" t="str" cm="1">
        <f t="array" ref="M1486">_xlfn.TEXTJOIN(", ", TRUE,
   _xlfn._xlws.FILTER(MasterSheet!O:O,
      (MasterSheet!B:B=A1486) *
      (MasterSheet!D:D=B1486) *
      (MasterSheet!G:G=C1486) *
      (MasterSheet!J:J&gt;0)
   )
)</f>
        <v>AURIGINE ONCO</v>
      </c>
      <c r="N1486" s="6"/>
    </row>
    <row r="1487" spans="1:14" x14ac:dyDescent="0.25">
      <c r="A1487" s="6" t="str">
        <v>EED117403</v>
      </c>
      <c r="B1487" s="7">
        <v>45864</v>
      </c>
      <c r="C1487" s="6">
        <v>400148</v>
      </c>
      <c r="D1487" s="6">
        <f>_xlfn.XLOOKUP(C1487,MasterSheet!G:G,MasterSheet!E:E)</f>
        <v>147.69999999999999</v>
      </c>
      <c r="E1487" s="55">
        <f>SUMIFS(MasterSheet!I:I, MasterSheet!B:B, A1487, MasterSheet!D:D, B1487, MasterSheet!G:G, C1487)</f>
        <v>1</v>
      </c>
      <c r="F1487" s="55">
        <f t="shared" si="69"/>
        <v>147.69999999999999</v>
      </c>
      <c r="G1487" s="62">
        <f>SUMIFS(MasterSheet!J:J, MasterSheet!B:B, A1487, MasterSheet!D:D, B1487, MasterSheet!G:G, C1487)</f>
        <v>1</v>
      </c>
      <c r="H1487" s="62">
        <f t="shared" si="70"/>
        <v>147.69999999999999</v>
      </c>
      <c r="I1487" s="64">
        <f>SUMIFS(MasterSheet!K:K, MasterSheet!B:B, A1487, MasterSheet!D:D, B1487, MasterSheet!G:G, C1487)</f>
        <v>0</v>
      </c>
      <c r="J1487" s="64">
        <f t="shared" si="71"/>
        <v>0</v>
      </c>
      <c r="K1487" s="6" t="str">
        <f>VLOOKUP(C1487,MasterSheet!G:T,14,)</f>
        <v>Biolegend</v>
      </c>
      <c r="L1487" s="6" t="str">
        <f>VLOOKUP(K1487,Sheet1!A:C,3,)</f>
        <v>DOLLAR</v>
      </c>
      <c r="M1487" s="6" t="str" cm="1">
        <f t="array" ref="M1487">_xlfn.TEXTJOIN(", ", TRUE,
   _xlfn._xlws.FILTER(MasterSheet!O:O,
      (MasterSheet!B:B=A1487) *
      (MasterSheet!D:D=B1487) *
      (MasterSheet!G:G=C1487) *
      (MasterSheet!J:J&gt;0)
   )
)</f>
        <v>PI HEALTH</v>
      </c>
      <c r="N1487" s="6"/>
    </row>
    <row r="1488" spans="1:14" x14ac:dyDescent="0.25">
      <c r="A1488" s="6" t="str">
        <v>EED117403</v>
      </c>
      <c r="B1488" s="7">
        <v>45864</v>
      </c>
      <c r="C1488" s="6">
        <v>400163</v>
      </c>
      <c r="D1488" s="6">
        <f>_xlfn.XLOOKUP(C1488,MasterSheet!G:G,MasterSheet!E:E)</f>
        <v>153</v>
      </c>
      <c r="E1488" s="55">
        <f>SUMIFS(MasterSheet!I:I, MasterSheet!B:B, A1488, MasterSheet!D:D, B1488, MasterSheet!G:G, C1488)</f>
        <v>1</v>
      </c>
      <c r="F1488" s="55">
        <f t="shared" si="69"/>
        <v>153</v>
      </c>
      <c r="G1488" s="62">
        <f>SUMIFS(MasterSheet!J:J, MasterSheet!B:B, A1488, MasterSheet!D:D, B1488, MasterSheet!G:G, C1488)</f>
        <v>1</v>
      </c>
      <c r="H1488" s="62">
        <f t="shared" si="70"/>
        <v>153</v>
      </c>
      <c r="I1488" s="64">
        <f>SUMIFS(MasterSheet!K:K, MasterSheet!B:B, A1488, MasterSheet!D:D, B1488, MasterSheet!G:G, C1488)</f>
        <v>0</v>
      </c>
      <c r="J1488" s="64">
        <f t="shared" si="71"/>
        <v>0</v>
      </c>
      <c r="K1488" s="6" t="str">
        <f>VLOOKUP(C1488,MasterSheet!G:T,14,)</f>
        <v>BioLegend</v>
      </c>
      <c r="L1488" s="6" t="str">
        <f>VLOOKUP(K1488,Sheet1!A:C,3,)</f>
        <v>DOLLAR</v>
      </c>
      <c r="M1488" s="6" t="str" cm="1">
        <f t="array" ref="M1488">_xlfn.TEXTJOIN(", ", TRUE,
   _xlfn._xlws.FILTER(MasterSheet!O:O,
      (MasterSheet!B:B=A1488) *
      (MasterSheet!D:D=B1488) *
      (MasterSheet!G:G=C1488) *
      (MasterSheet!J:J&gt;0)
   )
)</f>
        <v>AURIGINE ONCO</v>
      </c>
      <c r="N1488" s="6"/>
    </row>
    <row r="1489" spans="1:14" x14ac:dyDescent="0.25">
      <c r="A1489" s="6" t="str">
        <v>EED117403</v>
      </c>
      <c r="B1489" s="7">
        <v>45864</v>
      </c>
      <c r="C1489" s="6">
        <v>400168</v>
      </c>
      <c r="D1489" s="6">
        <f>_xlfn.XLOOKUP(C1489,MasterSheet!G:G,MasterSheet!E:E)</f>
        <v>309.75</v>
      </c>
      <c r="E1489" s="55">
        <f>SUMIFS(MasterSheet!I:I, MasterSheet!B:B, A1489, MasterSheet!D:D, B1489, MasterSheet!G:G, C1489)</f>
        <v>1</v>
      </c>
      <c r="F1489" s="55">
        <f t="shared" si="69"/>
        <v>309.75</v>
      </c>
      <c r="G1489" s="62">
        <f>SUMIFS(MasterSheet!J:J, MasterSheet!B:B, A1489, MasterSheet!D:D, B1489, MasterSheet!G:G, C1489)</f>
        <v>1</v>
      </c>
      <c r="H1489" s="62">
        <f t="shared" si="70"/>
        <v>309.75</v>
      </c>
      <c r="I1489" s="64">
        <f>SUMIFS(MasterSheet!K:K, MasterSheet!B:B, A1489, MasterSheet!D:D, B1489, MasterSheet!G:G, C1489)</f>
        <v>0</v>
      </c>
      <c r="J1489" s="64">
        <f t="shared" si="71"/>
        <v>0</v>
      </c>
      <c r="K1489" s="6" t="str">
        <f>VLOOKUP(C1489,MasterSheet!G:T,14,)</f>
        <v>Biolegend</v>
      </c>
      <c r="L1489" s="6" t="str">
        <f>VLOOKUP(K1489,Sheet1!A:C,3,)</f>
        <v>DOLLAR</v>
      </c>
      <c r="M1489" s="6" t="str" cm="1">
        <f t="array" ref="M1489">_xlfn.TEXTJOIN(", ", TRUE,
   _xlfn._xlws.FILTER(MasterSheet!O:O,
      (MasterSheet!B:B=A1489) *
      (MasterSheet!D:D=B1489) *
      (MasterSheet!G:G=C1489) *
      (MasterSheet!J:J&gt;0)
   )
)</f>
        <v>PI HEALTH</v>
      </c>
      <c r="N1489" s="6"/>
    </row>
    <row r="1490" spans="1:14" x14ac:dyDescent="0.25">
      <c r="A1490" s="6" t="str">
        <v>EED117403</v>
      </c>
      <c r="B1490" s="7">
        <v>45864</v>
      </c>
      <c r="C1490" s="6">
        <v>400172</v>
      </c>
      <c r="D1490" s="6">
        <f>_xlfn.XLOOKUP(C1490,MasterSheet!G:G,MasterSheet!E:E)</f>
        <v>288.75</v>
      </c>
      <c r="E1490" s="55">
        <f>SUMIFS(MasterSheet!I:I, MasterSheet!B:B, A1490, MasterSheet!D:D, B1490, MasterSheet!G:G, C1490)</f>
        <v>1</v>
      </c>
      <c r="F1490" s="55">
        <f t="shared" si="69"/>
        <v>288.75</v>
      </c>
      <c r="G1490" s="62">
        <f>SUMIFS(MasterSheet!J:J, MasterSheet!B:B, A1490, MasterSheet!D:D, B1490, MasterSheet!G:G, C1490)</f>
        <v>1</v>
      </c>
      <c r="H1490" s="62">
        <f t="shared" si="70"/>
        <v>288.75</v>
      </c>
      <c r="I1490" s="64">
        <f>SUMIFS(MasterSheet!K:K, MasterSheet!B:B, A1490, MasterSheet!D:D, B1490, MasterSheet!G:G, C1490)</f>
        <v>0</v>
      </c>
      <c r="J1490" s="64">
        <f t="shared" si="71"/>
        <v>0</v>
      </c>
      <c r="K1490" s="6" t="str">
        <f>VLOOKUP(C1490,MasterSheet!G:T,14,)</f>
        <v>Biolegend</v>
      </c>
      <c r="L1490" s="6" t="str">
        <f>VLOOKUP(K1490,Sheet1!A:C,3,)</f>
        <v>DOLLAR</v>
      </c>
      <c r="M1490" s="6" t="str" cm="1">
        <f t="array" ref="M1490">_xlfn.TEXTJOIN(", ", TRUE,
   _xlfn._xlws.FILTER(MasterSheet!O:O,
      (MasterSheet!B:B=A1490) *
      (MasterSheet!D:D=B1490) *
      (MasterSheet!G:G=C1490) *
      (MasterSheet!J:J&gt;0)
   )
)</f>
        <v>AURIGINE ONCO</v>
      </c>
      <c r="N1490" s="6"/>
    </row>
    <row r="1491" spans="1:14" x14ac:dyDescent="0.25">
      <c r="A1491" s="6" t="str">
        <v>EED117403</v>
      </c>
      <c r="B1491" s="7">
        <v>45864</v>
      </c>
      <c r="C1491" s="6">
        <v>400209</v>
      </c>
      <c r="D1491" s="6">
        <f>_xlfn.XLOOKUP(C1491,MasterSheet!G:G,MasterSheet!E:E)</f>
        <v>32.9</v>
      </c>
      <c r="E1491" s="55">
        <f>SUMIFS(MasterSheet!I:I, MasterSheet!B:B, A1491, MasterSheet!D:D, B1491, MasterSheet!G:G, C1491)</f>
        <v>1</v>
      </c>
      <c r="F1491" s="55">
        <f t="shared" si="69"/>
        <v>32.9</v>
      </c>
      <c r="G1491" s="62">
        <f>SUMIFS(MasterSheet!J:J, MasterSheet!B:B, A1491, MasterSheet!D:D, B1491, MasterSheet!G:G, C1491)</f>
        <v>1</v>
      </c>
      <c r="H1491" s="62">
        <f t="shared" si="70"/>
        <v>32.9</v>
      </c>
      <c r="I1491" s="64">
        <f>SUMIFS(MasterSheet!K:K, MasterSheet!B:B, A1491, MasterSheet!D:D, B1491, MasterSheet!G:G, C1491)</f>
        <v>0</v>
      </c>
      <c r="J1491" s="64">
        <f t="shared" si="71"/>
        <v>0</v>
      </c>
      <c r="K1491" s="6" t="str">
        <f>VLOOKUP(C1491,MasterSheet!G:T,14,)</f>
        <v>BioLegend</v>
      </c>
      <c r="L1491" s="6" t="str">
        <f>VLOOKUP(K1491,Sheet1!A:C,3,)</f>
        <v>DOLLAR</v>
      </c>
      <c r="M1491" s="6" t="str" cm="1">
        <f t="array" ref="M1491">_xlfn.TEXTJOIN(", ", TRUE,
   _xlfn._xlws.FILTER(MasterSheet!O:O,
      (MasterSheet!B:B=A1491) *
      (MasterSheet!D:D=B1491) *
      (MasterSheet!G:G=C1491) *
      (MasterSheet!J:J&gt;0)
   )
)</f>
        <v>AURIGINE ONCO</v>
      </c>
      <c r="N1491" s="6"/>
    </row>
    <row r="1492" spans="1:14" x14ac:dyDescent="0.25">
      <c r="A1492" s="6" t="str">
        <v>EED117403</v>
      </c>
      <c r="B1492" s="7">
        <v>45864</v>
      </c>
      <c r="C1492" s="6">
        <v>400214</v>
      </c>
      <c r="D1492" s="6">
        <f>_xlfn.XLOOKUP(C1492,MasterSheet!G:G,MasterSheet!E:E)</f>
        <v>93.8</v>
      </c>
      <c r="E1492" s="55">
        <f>SUMIFS(MasterSheet!I:I, MasterSheet!B:B, A1492, MasterSheet!D:D, B1492, MasterSheet!G:G, C1492)</f>
        <v>1</v>
      </c>
      <c r="F1492" s="55">
        <f t="shared" si="69"/>
        <v>93.8</v>
      </c>
      <c r="G1492" s="62">
        <f>SUMIFS(MasterSheet!J:J, MasterSheet!B:B, A1492, MasterSheet!D:D, B1492, MasterSheet!G:G, C1492)</f>
        <v>1</v>
      </c>
      <c r="H1492" s="62">
        <f t="shared" si="70"/>
        <v>93.8</v>
      </c>
      <c r="I1492" s="64">
        <f>SUMIFS(MasterSheet!K:K, MasterSheet!B:B, A1492, MasterSheet!D:D, B1492, MasterSheet!G:G, C1492)</f>
        <v>0</v>
      </c>
      <c r="J1492" s="64">
        <f t="shared" si="71"/>
        <v>0</v>
      </c>
      <c r="K1492" s="6" t="str">
        <f>VLOOKUP(C1492,MasterSheet!G:T,14,)</f>
        <v>Biolegend</v>
      </c>
      <c r="L1492" s="6" t="str">
        <f>VLOOKUP(K1492,Sheet1!A:C,3,)</f>
        <v>DOLLAR</v>
      </c>
      <c r="M1492" s="6" t="str" cm="1">
        <f t="array" ref="M1492">_xlfn.TEXTJOIN(", ", TRUE,
   _xlfn._xlws.FILTER(MasterSheet!O:O,
      (MasterSheet!B:B=A1492) *
      (MasterSheet!D:D=B1492) *
      (MasterSheet!G:G=C1492) *
      (MasterSheet!J:J&gt;0)
   )
)</f>
        <v>AURIGINE ONCO</v>
      </c>
      <c r="N1492" s="6"/>
    </row>
    <row r="1493" spans="1:14" x14ac:dyDescent="0.25">
      <c r="A1493" s="6" t="str">
        <v>EED117403</v>
      </c>
      <c r="B1493" s="7">
        <v>45864</v>
      </c>
      <c r="C1493" s="6">
        <v>400220</v>
      </c>
      <c r="D1493" s="6">
        <f>_xlfn.XLOOKUP(C1493,MasterSheet!G:G,MasterSheet!E:E)</f>
        <v>57</v>
      </c>
      <c r="E1493" s="55">
        <f>SUMIFS(MasterSheet!I:I, MasterSheet!B:B, A1493, MasterSheet!D:D, B1493, MasterSheet!G:G, C1493)</f>
        <v>1</v>
      </c>
      <c r="F1493" s="55">
        <f t="shared" si="69"/>
        <v>57</v>
      </c>
      <c r="G1493" s="62">
        <f>SUMIFS(MasterSheet!J:J, MasterSheet!B:B, A1493, MasterSheet!D:D, B1493, MasterSheet!G:G, C1493)</f>
        <v>1</v>
      </c>
      <c r="H1493" s="62">
        <f t="shared" si="70"/>
        <v>57</v>
      </c>
      <c r="I1493" s="64">
        <f>SUMIFS(MasterSheet!K:K, MasterSheet!B:B, A1493, MasterSheet!D:D, B1493, MasterSheet!G:G, C1493)</f>
        <v>0</v>
      </c>
      <c r="J1493" s="64">
        <f t="shared" si="71"/>
        <v>0</v>
      </c>
      <c r="K1493" s="6" t="str">
        <f>VLOOKUP(C1493,MasterSheet!G:T,14,)</f>
        <v>BioLegend</v>
      </c>
      <c r="L1493" s="6" t="str">
        <f>VLOOKUP(K1493,Sheet1!A:C,3,)</f>
        <v>DOLLAR</v>
      </c>
      <c r="M1493" s="6" t="str" cm="1">
        <f t="array" ref="M1493">_xlfn.TEXTJOIN(", ", TRUE,
   _xlfn._xlws.FILTER(MasterSheet!O:O,
      (MasterSheet!B:B=A1493) *
      (MasterSheet!D:D=B1493) *
      (MasterSheet!G:G=C1493) *
      (MasterSheet!J:J&gt;0)
   )
)</f>
        <v>PI HEALTH</v>
      </c>
      <c r="N1493" s="6"/>
    </row>
    <row r="1494" spans="1:14" x14ac:dyDescent="0.25">
      <c r="A1494" s="6" t="str">
        <v>EED117403</v>
      </c>
      <c r="B1494" s="7">
        <v>45864</v>
      </c>
      <c r="C1494" s="6">
        <v>400336</v>
      </c>
      <c r="D1494" s="6">
        <f>_xlfn.XLOOKUP(C1494,MasterSheet!G:G,MasterSheet!E:E)</f>
        <v>147.69999999999999</v>
      </c>
      <c r="E1494" s="55">
        <f>SUMIFS(MasterSheet!I:I, MasterSheet!B:B, A1494, MasterSheet!D:D, B1494, MasterSheet!G:G, C1494)</f>
        <v>1</v>
      </c>
      <c r="F1494" s="55">
        <f t="shared" si="69"/>
        <v>147.69999999999999</v>
      </c>
      <c r="G1494" s="62">
        <f>SUMIFS(MasterSheet!J:J, MasterSheet!B:B, A1494, MasterSheet!D:D, B1494, MasterSheet!G:G, C1494)</f>
        <v>1</v>
      </c>
      <c r="H1494" s="62">
        <f t="shared" si="70"/>
        <v>147.69999999999999</v>
      </c>
      <c r="I1494" s="64">
        <f>SUMIFS(MasterSheet!K:K, MasterSheet!B:B, A1494, MasterSheet!D:D, B1494, MasterSheet!G:G, C1494)</f>
        <v>0</v>
      </c>
      <c r="J1494" s="64">
        <f t="shared" si="71"/>
        <v>0</v>
      </c>
      <c r="K1494" s="6" t="str">
        <f>VLOOKUP(C1494,MasterSheet!G:T,14,)</f>
        <v>Biolegend</v>
      </c>
      <c r="L1494" s="6" t="str">
        <f>VLOOKUP(K1494,Sheet1!A:C,3,)</f>
        <v>DOLLAR</v>
      </c>
      <c r="M1494" s="6" t="str" cm="1">
        <f t="array" ref="M1494">_xlfn.TEXTJOIN(", ", TRUE,
   _xlfn._xlws.FILTER(MasterSheet!O:O,
      (MasterSheet!B:B=A1494) *
      (MasterSheet!D:D=B1494) *
      (MasterSheet!G:G=C1494) *
      (MasterSheet!J:J&gt;0)
   )
)</f>
        <v>PI HEALTH</v>
      </c>
      <c r="N1494" s="6"/>
    </row>
    <row r="1495" spans="1:14" x14ac:dyDescent="0.25">
      <c r="A1495" s="6" t="str">
        <v>EED117403</v>
      </c>
      <c r="B1495" s="7">
        <v>45864</v>
      </c>
      <c r="C1495" s="6">
        <v>401208</v>
      </c>
      <c r="D1495" s="6">
        <f>_xlfn.XLOOKUP(C1495,MasterSheet!G:G,MasterSheet!E:E)</f>
        <v>81.900000000000006</v>
      </c>
      <c r="E1495" s="55">
        <f>SUMIFS(MasterSheet!I:I, MasterSheet!B:B, A1495, MasterSheet!D:D, B1495, MasterSheet!G:G, C1495)</f>
        <v>1</v>
      </c>
      <c r="F1495" s="55">
        <f t="shared" si="69"/>
        <v>81.900000000000006</v>
      </c>
      <c r="G1495" s="62">
        <f>SUMIFS(MasterSheet!J:J, MasterSheet!B:B, A1495, MasterSheet!D:D, B1495, MasterSheet!G:G, C1495)</f>
        <v>1</v>
      </c>
      <c r="H1495" s="62">
        <f t="shared" si="70"/>
        <v>81.900000000000006</v>
      </c>
      <c r="I1495" s="64">
        <f>SUMIFS(MasterSheet!K:K, MasterSheet!B:B, A1495, MasterSheet!D:D, B1495, MasterSheet!G:G, C1495)</f>
        <v>0</v>
      </c>
      <c r="J1495" s="64">
        <f t="shared" si="71"/>
        <v>0</v>
      </c>
      <c r="K1495" s="6" t="str">
        <f>VLOOKUP(C1495,MasterSheet!G:T,14,)</f>
        <v>Biolegend</v>
      </c>
      <c r="L1495" s="6" t="str">
        <f>VLOOKUP(K1495,Sheet1!A:C,3,)</f>
        <v>DOLLAR</v>
      </c>
      <c r="M1495" s="6" t="str" cm="1">
        <f t="array" ref="M1495">_xlfn.TEXTJOIN(", ", TRUE,
   _xlfn._xlws.FILTER(MasterSheet!O:O,
      (MasterSheet!B:B=A1495) *
      (MasterSheet!D:D=B1495) *
      (MasterSheet!G:G=C1495) *
      (MasterSheet!J:J&gt;0)
   )
)</f>
        <v>PI HEALTH</v>
      </c>
      <c r="N1495" s="6"/>
    </row>
    <row r="1496" spans="1:14" x14ac:dyDescent="0.25">
      <c r="A1496" s="6" t="str">
        <v>EED117403</v>
      </c>
      <c r="B1496" s="7">
        <v>45864</v>
      </c>
      <c r="C1496" s="6">
        <v>405202</v>
      </c>
      <c r="D1496" s="6">
        <f>_xlfn.XLOOKUP(C1496,MasterSheet!G:G,MasterSheet!E:E)</f>
        <v>82.6</v>
      </c>
      <c r="E1496" s="55">
        <f>SUMIFS(MasterSheet!I:I, MasterSheet!B:B, A1496, MasterSheet!D:D, B1496, MasterSheet!G:G, C1496)</f>
        <v>2</v>
      </c>
      <c r="F1496" s="55">
        <f t="shared" si="69"/>
        <v>165.2</v>
      </c>
      <c r="G1496" s="62">
        <f>SUMIFS(MasterSheet!J:J, MasterSheet!B:B, A1496, MasterSheet!D:D, B1496, MasterSheet!G:G, C1496)</f>
        <v>2</v>
      </c>
      <c r="H1496" s="62">
        <f t="shared" si="70"/>
        <v>165.2</v>
      </c>
      <c r="I1496" s="64">
        <f>SUMIFS(MasterSheet!K:K, MasterSheet!B:B, A1496, MasterSheet!D:D, B1496, MasterSheet!G:G, C1496)</f>
        <v>0</v>
      </c>
      <c r="J1496" s="64">
        <f t="shared" si="71"/>
        <v>0</v>
      </c>
      <c r="K1496" s="6" t="str">
        <f>VLOOKUP(C1496,MasterSheet!G:T,14,)</f>
        <v>Biolegend</v>
      </c>
      <c r="L1496" s="6" t="str">
        <f>VLOOKUP(K1496,Sheet1!A:C,3,)</f>
        <v>DOLLAR</v>
      </c>
      <c r="M1496" s="6" t="str" cm="1">
        <f t="array" ref="M1496">_xlfn.TEXTJOIN(", ", TRUE,
   _xlfn._xlws.FILTER(MasterSheet!O:O,
      (MasterSheet!B:B=A1496) *
      (MasterSheet!D:D=B1496) *
      (MasterSheet!G:G=C1496) *
      (MasterSheet!J:J&gt;0)
   )
)</f>
        <v>THSTI</v>
      </c>
      <c r="N1496" s="6"/>
    </row>
    <row r="1497" spans="1:14" x14ac:dyDescent="0.25">
      <c r="A1497" s="6" t="str">
        <v>EED117403</v>
      </c>
      <c r="B1497" s="7">
        <v>45864</v>
      </c>
      <c r="C1497" s="6">
        <v>405245</v>
      </c>
      <c r="D1497" s="6">
        <f>_xlfn.XLOOKUP(C1497,MasterSheet!G:G,MasterSheet!E:E)</f>
        <v>166.6</v>
      </c>
      <c r="E1497" s="55">
        <f>SUMIFS(MasterSheet!I:I, MasterSheet!B:B, A1497, MasterSheet!D:D, B1497, MasterSheet!G:G, C1497)</f>
        <v>2</v>
      </c>
      <c r="F1497" s="55">
        <f t="shared" si="69"/>
        <v>333.2</v>
      </c>
      <c r="G1497" s="62">
        <f>SUMIFS(MasterSheet!J:J, MasterSheet!B:B, A1497, MasterSheet!D:D, B1497, MasterSheet!G:G, C1497)</f>
        <v>2</v>
      </c>
      <c r="H1497" s="62">
        <f t="shared" si="70"/>
        <v>333.2</v>
      </c>
      <c r="I1497" s="64">
        <f>SUMIFS(MasterSheet!K:K, MasterSheet!B:B, A1497, MasterSheet!D:D, B1497, MasterSheet!G:G, C1497)</f>
        <v>0</v>
      </c>
      <c r="J1497" s="64">
        <f t="shared" si="71"/>
        <v>0</v>
      </c>
      <c r="K1497" s="6" t="str">
        <f>VLOOKUP(C1497,MasterSheet!G:T,14,)</f>
        <v>Biolegend</v>
      </c>
      <c r="L1497" s="6" t="str">
        <f>VLOOKUP(K1497,Sheet1!A:C,3,)</f>
        <v>DOLLAR</v>
      </c>
      <c r="M1497" s="6" t="str" cm="1">
        <f t="array" ref="M1497">_xlfn.TEXTJOIN(", ", TRUE,
   _xlfn._xlws.FILTER(MasterSheet!O:O,
      (MasterSheet!B:B=A1497) *
      (MasterSheet!D:D=B1497) *
      (MasterSheet!G:G=C1497) *
      (MasterSheet!J:J&gt;0)
   )
)</f>
        <v>THSTI</v>
      </c>
      <c r="N1497" s="6"/>
    </row>
    <row r="1498" spans="1:14" x14ac:dyDescent="0.25">
      <c r="A1498" s="6" t="str">
        <v>EED117403</v>
      </c>
      <c r="B1498" s="7">
        <v>45864</v>
      </c>
      <c r="C1498" s="6">
        <v>405301</v>
      </c>
      <c r="D1498" s="6">
        <f>_xlfn.XLOOKUP(C1498,MasterSheet!G:G,MasterSheet!E:E)</f>
        <v>127.4</v>
      </c>
      <c r="E1498" s="55">
        <f>SUMIFS(MasterSheet!I:I, MasterSheet!B:B, A1498, MasterSheet!D:D, B1498, MasterSheet!G:G, C1498)</f>
        <v>1</v>
      </c>
      <c r="F1498" s="55">
        <f t="shared" si="69"/>
        <v>127.4</v>
      </c>
      <c r="G1498" s="62">
        <f>SUMIFS(MasterSheet!J:J, MasterSheet!B:B, A1498, MasterSheet!D:D, B1498, MasterSheet!G:G, C1498)</f>
        <v>1</v>
      </c>
      <c r="H1498" s="62">
        <f t="shared" si="70"/>
        <v>127.4</v>
      </c>
      <c r="I1498" s="64">
        <f>SUMIFS(MasterSheet!K:K, MasterSheet!B:B, A1498, MasterSheet!D:D, B1498, MasterSheet!G:G, C1498)</f>
        <v>0</v>
      </c>
      <c r="J1498" s="64">
        <f t="shared" si="71"/>
        <v>0</v>
      </c>
      <c r="K1498" s="6" t="str">
        <f>VLOOKUP(C1498,MasterSheet!G:T,14,)</f>
        <v>Biolegend</v>
      </c>
      <c r="L1498" s="6" t="str">
        <f>VLOOKUP(K1498,Sheet1!A:C,3,)</f>
        <v>DOLLAR</v>
      </c>
      <c r="M1498" s="6" t="str" cm="1">
        <f t="array" ref="M1498">_xlfn.TEXTJOIN(", ", TRUE,
   _xlfn._xlws.FILTER(MasterSheet!O:O,
      (MasterSheet!B:B=A1498) *
      (MasterSheet!D:D=B1498) *
      (MasterSheet!G:G=C1498) *
      (MasterSheet!J:J&gt;0)
   )
)</f>
        <v>THSTI</v>
      </c>
      <c r="N1498" s="6"/>
    </row>
    <row r="1499" spans="1:14" x14ac:dyDescent="0.25">
      <c r="A1499" s="6" t="str">
        <v>EED117403</v>
      </c>
      <c r="B1499" s="7">
        <v>45864</v>
      </c>
      <c r="C1499" s="6">
        <v>405303</v>
      </c>
      <c r="D1499" s="6">
        <f>_xlfn.XLOOKUP(C1499,MasterSheet!G:G,MasterSheet!E:E)</f>
        <v>262.5</v>
      </c>
      <c r="E1499" s="55">
        <f>SUMIFS(MasterSheet!I:I, MasterSheet!B:B, A1499, MasterSheet!D:D, B1499, MasterSheet!G:G, C1499)</f>
        <v>1</v>
      </c>
      <c r="F1499" s="55">
        <f t="shared" si="69"/>
        <v>262.5</v>
      </c>
      <c r="G1499" s="62">
        <f>SUMIFS(MasterSheet!J:J, MasterSheet!B:B, A1499, MasterSheet!D:D, B1499, MasterSheet!G:G, C1499)</f>
        <v>1</v>
      </c>
      <c r="H1499" s="62">
        <f t="shared" si="70"/>
        <v>262.5</v>
      </c>
      <c r="I1499" s="64">
        <f>SUMIFS(MasterSheet!K:K, MasterSheet!B:B, A1499, MasterSheet!D:D, B1499, MasterSheet!G:G, C1499)</f>
        <v>0</v>
      </c>
      <c r="J1499" s="64">
        <f t="shared" si="71"/>
        <v>0</v>
      </c>
      <c r="K1499" s="6" t="str">
        <f>VLOOKUP(C1499,MasterSheet!G:T,14,)</f>
        <v>Biolegend</v>
      </c>
      <c r="L1499" s="6" t="str">
        <f>VLOOKUP(K1499,Sheet1!A:C,3,)</f>
        <v>DOLLAR</v>
      </c>
      <c r="M1499" s="6" t="str" cm="1">
        <f t="array" ref="M1499">_xlfn.TEXTJOIN(", ", TRUE,
   _xlfn._xlws.FILTER(MasterSheet!O:O,
      (MasterSheet!B:B=A1499) *
      (MasterSheet!D:D=B1499) *
      (MasterSheet!G:G=C1499) *
      (MasterSheet!J:J&gt;0)
   )
)</f>
        <v>THSTI</v>
      </c>
      <c r="N1499" s="6"/>
    </row>
    <row r="1500" spans="1:14" x14ac:dyDescent="0.25">
      <c r="A1500" s="6" t="str">
        <v>EED117403</v>
      </c>
      <c r="B1500" s="7">
        <v>45864</v>
      </c>
      <c r="C1500" s="6">
        <v>406602</v>
      </c>
      <c r="D1500" s="6">
        <f>_xlfn.XLOOKUP(C1500,MasterSheet!G:G,MasterSheet!E:E)</f>
        <v>119.7</v>
      </c>
      <c r="E1500" s="55">
        <f>SUMIFS(MasterSheet!I:I, MasterSheet!B:B, A1500, MasterSheet!D:D, B1500, MasterSheet!G:G, C1500)</f>
        <v>1</v>
      </c>
      <c r="F1500" s="55">
        <f t="shared" si="69"/>
        <v>119.7</v>
      </c>
      <c r="G1500" s="62">
        <f>SUMIFS(MasterSheet!J:J, MasterSheet!B:B, A1500, MasterSheet!D:D, B1500, MasterSheet!G:G, C1500)</f>
        <v>1</v>
      </c>
      <c r="H1500" s="62">
        <f t="shared" si="70"/>
        <v>119.7</v>
      </c>
      <c r="I1500" s="64">
        <f>SUMIFS(MasterSheet!K:K, MasterSheet!B:B, A1500, MasterSheet!D:D, B1500, MasterSheet!G:G, C1500)</f>
        <v>0</v>
      </c>
      <c r="J1500" s="64">
        <f t="shared" si="71"/>
        <v>0</v>
      </c>
      <c r="K1500" s="6" t="str">
        <f>VLOOKUP(C1500,MasterSheet!G:T,14,)</f>
        <v>Biolegend</v>
      </c>
      <c r="L1500" s="6" t="str">
        <f>VLOOKUP(K1500,Sheet1!A:C,3,)</f>
        <v>DOLLAR</v>
      </c>
      <c r="M1500" s="6" t="str" cm="1">
        <f t="array" ref="M1500">_xlfn.TEXTJOIN(", ", TRUE,
   _xlfn._xlws.FILTER(MasterSheet!O:O,
      (MasterSheet!B:B=A1500) *
      (MasterSheet!D:D=B1500) *
      (MasterSheet!G:G=C1500) *
      (MasterSheet!J:J&gt;0)
   )
)</f>
        <v>THSTI</v>
      </c>
      <c r="N1500" s="6"/>
    </row>
    <row r="1501" spans="1:14" x14ac:dyDescent="0.25">
      <c r="A1501" s="6" t="str">
        <v>EED117403</v>
      </c>
      <c r="B1501" s="7">
        <v>45864</v>
      </c>
      <c r="C1501" s="6">
        <v>406604</v>
      </c>
      <c r="D1501" s="6">
        <f>_xlfn.XLOOKUP(C1501,MasterSheet!G:G,MasterSheet!E:E)</f>
        <v>144.19999999999999</v>
      </c>
      <c r="E1501" s="55">
        <f>SUMIFS(MasterSheet!I:I, MasterSheet!B:B, A1501, MasterSheet!D:D, B1501, MasterSheet!G:G, C1501)</f>
        <v>1</v>
      </c>
      <c r="F1501" s="55">
        <f t="shared" si="69"/>
        <v>144.19999999999999</v>
      </c>
      <c r="G1501" s="62">
        <f>SUMIFS(MasterSheet!J:J, MasterSheet!B:B, A1501, MasterSheet!D:D, B1501, MasterSheet!G:G, C1501)</f>
        <v>1</v>
      </c>
      <c r="H1501" s="62">
        <f t="shared" si="70"/>
        <v>144.19999999999999</v>
      </c>
      <c r="I1501" s="64">
        <f>SUMIFS(MasterSheet!K:K, MasterSheet!B:B, A1501, MasterSheet!D:D, B1501, MasterSheet!G:G, C1501)</f>
        <v>0</v>
      </c>
      <c r="J1501" s="64">
        <f t="shared" si="71"/>
        <v>0</v>
      </c>
      <c r="K1501" s="6" t="str">
        <f>VLOOKUP(C1501,MasterSheet!G:T,14,)</f>
        <v>Biolegend</v>
      </c>
      <c r="L1501" s="6" t="str">
        <f>VLOOKUP(K1501,Sheet1!A:C,3,)</f>
        <v>DOLLAR</v>
      </c>
      <c r="M1501" s="6" t="str" cm="1">
        <f t="array" ref="M1501">_xlfn.TEXTJOIN(", ", TRUE,
   _xlfn._xlws.FILTER(MasterSheet!O:O,
      (MasterSheet!B:B=A1501) *
      (MasterSheet!D:D=B1501) *
      (MasterSheet!G:G=C1501) *
      (MasterSheet!J:J&gt;0)
   )
)</f>
        <v>THSTI</v>
      </c>
      <c r="N1501" s="6"/>
    </row>
    <row r="1502" spans="1:14" x14ac:dyDescent="0.25">
      <c r="A1502" s="6" t="str">
        <v>EED117403</v>
      </c>
      <c r="B1502" s="7">
        <v>45864</v>
      </c>
      <c r="C1502" s="6">
        <v>421301</v>
      </c>
      <c r="D1502" s="6">
        <f>_xlfn.XLOOKUP(C1502,MasterSheet!G:G,MasterSheet!E:E)</f>
        <v>32.4</v>
      </c>
      <c r="E1502" s="55">
        <f>SUMIFS(MasterSheet!I:I, MasterSheet!B:B, A1502, MasterSheet!D:D, B1502, MasterSheet!G:G, C1502)</f>
        <v>1</v>
      </c>
      <c r="F1502" s="55">
        <f t="shared" si="69"/>
        <v>32.4</v>
      </c>
      <c r="G1502" s="62">
        <f>SUMIFS(MasterSheet!J:J, MasterSheet!B:B, A1502, MasterSheet!D:D, B1502, MasterSheet!G:G, C1502)</f>
        <v>1</v>
      </c>
      <c r="H1502" s="62">
        <f t="shared" si="70"/>
        <v>32.4</v>
      </c>
      <c r="I1502" s="64">
        <f>SUMIFS(MasterSheet!K:K, MasterSheet!B:B, A1502, MasterSheet!D:D, B1502, MasterSheet!G:G, C1502)</f>
        <v>0</v>
      </c>
      <c r="J1502" s="64">
        <f t="shared" si="71"/>
        <v>0</v>
      </c>
      <c r="K1502" s="6" t="str">
        <f>VLOOKUP(C1502,MasterSheet!G:T,14,)</f>
        <v>BioLegend</v>
      </c>
      <c r="L1502" s="6" t="str">
        <f>VLOOKUP(K1502,Sheet1!A:C,3,)</f>
        <v>DOLLAR</v>
      </c>
      <c r="M1502" s="6" t="str" cm="1">
        <f t="array" ref="M1502">_xlfn.TEXTJOIN(", ", TRUE,
   _xlfn._xlws.FILTER(MasterSheet!O:O,
      (MasterSheet!B:B=A1502) *
      (MasterSheet!D:D=B1502) *
      (MasterSheet!G:G=C1502) *
      (MasterSheet!J:J&gt;0)
   )
)</f>
        <v>MANIPAL</v>
      </c>
      <c r="N1502" s="6"/>
    </row>
    <row r="1503" spans="1:14" x14ac:dyDescent="0.25">
      <c r="A1503" s="6" t="str">
        <v>EED117403</v>
      </c>
      <c r="B1503" s="7">
        <v>45864</v>
      </c>
      <c r="C1503" s="6">
        <v>423114</v>
      </c>
      <c r="D1503" s="6">
        <f>_xlfn.XLOOKUP(C1503,MasterSheet!G:G,MasterSheet!E:E)</f>
        <v>205.1</v>
      </c>
      <c r="E1503" s="55">
        <f>SUMIFS(MasterSheet!I:I, MasterSheet!B:B, A1503, MasterSheet!D:D, B1503, MasterSheet!G:G, C1503)</f>
        <v>3</v>
      </c>
      <c r="F1503" s="55">
        <f t="shared" si="69"/>
        <v>615.29999999999995</v>
      </c>
      <c r="G1503" s="62">
        <f>SUMIFS(MasterSheet!J:J, MasterSheet!B:B, A1503, MasterSheet!D:D, B1503, MasterSheet!G:G, C1503)</f>
        <v>3</v>
      </c>
      <c r="H1503" s="62">
        <f t="shared" si="70"/>
        <v>615.29999999999995</v>
      </c>
      <c r="I1503" s="64">
        <f>SUMIFS(MasterSheet!K:K, MasterSheet!B:B, A1503, MasterSheet!D:D, B1503, MasterSheet!G:G, C1503)</f>
        <v>0</v>
      </c>
      <c r="J1503" s="64">
        <f t="shared" si="71"/>
        <v>0</v>
      </c>
      <c r="K1503" s="6" t="str">
        <f>VLOOKUP(C1503,MasterSheet!G:T,14,)</f>
        <v>Biolegend</v>
      </c>
      <c r="L1503" s="6" t="str">
        <f>VLOOKUP(K1503,Sheet1!A:C,3,)</f>
        <v>DOLLAR</v>
      </c>
      <c r="M1503" s="6" t="str" cm="1">
        <f t="array" ref="M1503">_xlfn.TEXTJOIN(", ", TRUE,
   _xlfn._xlws.FILTER(MasterSheet!O:O,
      (MasterSheet!B:B=A1503) *
      (MasterSheet!D:D=B1503) *
      (MasterSheet!G:G=C1503) *
      (MasterSheet!J:J&gt;0)
   )
)</f>
        <v>PI HEALTH</v>
      </c>
      <c r="N1503" s="6"/>
    </row>
    <row r="1504" spans="1:14" x14ac:dyDescent="0.25">
      <c r="A1504" s="6" t="str">
        <v>EED117403</v>
      </c>
      <c r="B1504" s="7">
        <v>45864</v>
      </c>
      <c r="C1504" s="6">
        <v>423125</v>
      </c>
      <c r="D1504" s="6">
        <f>_xlfn.XLOOKUP(C1504,MasterSheet!G:G,MasterSheet!E:E)</f>
        <v>62.3</v>
      </c>
      <c r="E1504" s="55">
        <f>SUMIFS(MasterSheet!I:I, MasterSheet!B:B, A1504, MasterSheet!D:D, B1504, MasterSheet!G:G, C1504)</f>
        <v>1</v>
      </c>
      <c r="F1504" s="55">
        <f t="shared" si="69"/>
        <v>62.3</v>
      </c>
      <c r="G1504" s="62">
        <f>SUMIFS(MasterSheet!J:J, MasterSheet!B:B, A1504, MasterSheet!D:D, B1504, MasterSheet!G:G, C1504)</f>
        <v>1</v>
      </c>
      <c r="H1504" s="62">
        <f t="shared" si="70"/>
        <v>62.3</v>
      </c>
      <c r="I1504" s="64">
        <f>SUMIFS(MasterSheet!K:K, MasterSheet!B:B, A1504, MasterSheet!D:D, B1504, MasterSheet!G:G, C1504)</f>
        <v>0</v>
      </c>
      <c r="J1504" s="64">
        <f t="shared" si="71"/>
        <v>0</v>
      </c>
      <c r="K1504" s="6" t="str">
        <f>VLOOKUP(C1504,MasterSheet!G:T,14,)</f>
        <v>Biolegend</v>
      </c>
      <c r="L1504" s="6" t="str">
        <f>VLOOKUP(K1504,Sheet1!A:C,3,)</f>
        <v>DOLLAR</v>
      </c>
      <c r="M1504" s="6" t="str" cm="1">
        <f t="array" ref="M1504">_xlfn.TEXTJOIN(", ", TRUE,
   _xlfn._xlws.FILTER(MasterSheet!O:O,
      (MasterSheet!B:B=A1504) *
      (MasterSheet!D:D=B1504) *
      (MasterSheet!G:G=C1504) *
      (MasterSheet!J:J&gt;0)
   )
)</f>
        <v>ACTREC</v>
      </c>
      <c r="N1504" s="6"/>
    </row>
    <row r="1505" spans="1:14" x14ac:dyDescent="0.25">
      <c r="A1505" s="6" t="str">
        <v>EED117403</v>
      </c>
      <c r="B1505" s="7">
        <v>45864</v>
      </c>
      <c r="C1505" s="6">
        <v>423501</v>
      </c>
      <c r="D1505" s="6">
        <f>_xlfn.XLOOKUP(C1505,MasterSheet!G:G,MasterSheet!E:E)</f>
        <v>29.4</v>
      </c>
      <c r="E1505" s="55">
        <f>SUMIFS(MasterSheet!I:I, MasterSheet!B:B, A1505, MasterSheet!D:D, B1505, MasterSheet!G:G, C1505)</f>
        <v>1</v>
      </c>
      <c r="F1505" s="55">
        <f t="shared" si="69"/>
        <v>29.4</v>
      </c>
      <c r="G1505" s="62">
        <f>SUMIFS(MasterSheet!J:J, MasterSheet!B:B, A1505, MasterSheet!D:D, B1505, MasterSheet!G:G, C1505)</f>
        <v>1</v>
      </c>
      <c r="H1505" s="62">
        <f t="shared" si="70"/>
        <v>29.4</v>
      </c>
      <c r="I1505" s="64">
        <f>SUMIFS(MasterSheet!K:K, MasterSheet!B:B, A1505, MasterSheet!D:D, B1505, MasterSheet!G:G, C1505)</f>
        <v>0</v>
      </c>
      <c r="J1505" s="64">
        <f t="shared" si="71"/>
        <v>0</v>
      </c>
      <c r="K1505" s="6" t="str">
        <f>VLOOKUP(C1505,MasterSheet!G:T,14,)</f>
        <v>BioLegend</v>
      </c>
      <c r="L1505" s="6" t="str">
        <f>VLOOKUP(K1505,Sheet1!A:C,3,)</f>
        <v>DOLLAR</v>
      </c>
      <c r="M1505" s="6" t="str" cm="1">
        <f t="array" ref="M1505">_xlfn.TEXTJOIN(", ", TRUE,
   _xlfn._xlws.FILTER(MasterSheet!O:O,
      (MasterSheet!B:B=A1505) *
      (MasterSheet!D:D=B1505) *
      (MasterSheet!G:G=C1505) *
      (MasterSheet!J:J&gt;0)
   )
)</f>
        <v>THSTI</v>
      </c>
      <c r="N1505" s="6"/>
    </row>
    <row r="1506" spans="1:14" x14ac:dyDescent="0.25">
      <c r="A1506" s="6" t="str">
        <v>EED117403</v>
      </c>
      <c r="B1506" s="7">
        <v>45864</v>
      </c>
      <c r="C1506" s="6">
        <v>500302</v>
      </c>
      <c r="D1506" s="6">
        <f>_xlfn.XLOOKUP(C1506,MasterSheet!G:G,MasterSheet!E:E)</f>
        <v>164.5</v>
      </c>
      <c r="E1506" s="55">
        <f>SUMIFS(MasterSheet!I:I, MasterSheet!B:B, A1506, MasterSheet!D:D, B1506, MasterSheet!G:G, C1506)</f>
        <v>1</v>
      </c>
      <c r="F1506" s="55">
        <f t="shared" si="69"/>
        <v>164.5</v>
      </c>
      <c r="G1506" s="62">
        <f>SUMIFS(MasterSheet!J:J, MasterSheet!B:B, A1506, MasterSheet!D:D, B1506, MasterSheet!G:G, C1506)</f>
        <v>1</v>
      </c>
      <c r="H1506" s="62">
        <f t="shared" si="70"/>
        <v>164.5</v>
      </c>
      <c r="I1506" s="64">
        <f>SUMIFS(MasterSheet!K:K, MasterSheet!B:B, A1506, MasterSheet!D:D, B1506, MasterSheet!G:G, C1506)</f>
        <v>0</v>
      </c>
      <c r="J1506" s="64">
        <f t="shared" si="71"/>
        <v>0</v>
      </c>
      <c r="K1506" s="6" t="str">
        <f>VLOOKUP(C1506,MasterSheet!G:T,14,)</f>
        <v>Biolegend</v>
      </c>
      <c r="L1506" s="6" t="str">
        <f>VLOOKUP(K1506,Sheet1!A:C,3,)</f>
        <v>DOLLAR</v>
      </c>
      <c r="M1506" s="6" t="str" cm="1">
        <f t="array" ref="M1506">_xlfn.TEXTJOIN(", ", TRUE,
   _xlfn._xlws.FILTER(MasterSheet!O:O,
      (MasterSheet!B:B=A1506) *
      (MasterSheet!D:D=B1506) *
      (MasterSheet!G:G=C1506) *
      (MasterSheet!J:J&gt;0)
   )
)</f>
        <v>THSTI</v>
      </c>
      <c r="N1506" s="6"/>
    </row>
    <row r="1507" spans="1:14" x14ac:dyDescent="0.25">
      <c r="A1507" s="6" t="str">
        <v>EED117403</v>
      </c>
      <c r="B1507" s="7">
        <v>45864</v>
      </c>
      <c r="C1507" s="6">
        <v>502802</v>
      </c>
      <c r="D1507" s="6">
        <f>_xlfn.XLOOKUP(C1507,MasterSheet!G:G,MasterSheet!E:E)</f>
        <v>164.5</v>
      </c>
      <c r="E1507" s="55">
        <f>SUMIFS(MasterSheet!I:I, MasterSheet!B:B, A1507, MasterSheet!D:D, B1507, MasterSheet!G:G, C1507)</f>
        <v>1</v>
      </c>
      <c r="F1507" s="55">
        <f t="shared" si="69"/>
        <v>164.5</v>
      </c>
      <c r="G1507" s="62">
        <f>SUMIFS(MasterSheet!J:J, MasterSheet!B:B, A1507, MasterSheet!D:D, B1507, MasterSheet!G:G, C1507)</f>
        <v>1</v>
      </c>
      <c r="H1507" s="62">
        <f t="shared" si="70"/>
        <v>164.5</v>
      </c>
      <c r="I1507" s="64">
        <f>SUMIFS(MasterSheet!K:K, MasterSheet!B:B, A1507, MasterSheet!D:D, B1507, MasterSheet!G:G, C1507)</f>
        <v>0</v>
      </c>
      <c r="J1507" s="64">
        <f t="shared" si="71"/>
        <v>0</v>
      </c>
      <c r="K1507" s="6" t="str">
        <f>VLOOKUP(C1507,MasterSheet!G:T,14,)</f>
        <v>Biolegend</v>
      </c>
      <c r="L1507" s="6" t="str">
        <f>VLOOKUP(K1507,Sheet1!A:C,3,)</f>
        <v>DOLLAR</v>
      </c>
      <c r="M1507" s="6" t="str" cm="1">
        <f t="array" ref="M1507">_xlfn.TEXTJOIN(", ", TRUE,
   _xlfn._xlws.FILTER(MasterSheet!O:O,
      (MasterSheet!B:B=A1507) *
      (MasterSheet!D:D=B1507) *
      (MasterSheet!G:G=C1507) *
      (MasterSheet!J:J&gt;0)
   )
)</f>
        <v>THSTI</v>
      </c>
      <c r="N1507" s="6"/>
    </row>
    <row r="1508" spans="1:14" x14ac:dyDescent="0.25">
      <c r="A1508" s="6" t="str">
        <v>EED117403</v>
      </c>
      <c r="B1508" s="7">
        <v>45864</v>
      </c>
      <c r="C1508" s="6">
        <v>502912</v>
      </c>
      <c r="D1508" s="6">
        <f>_xlfn.XLOOKUP(C1508,MasterSheet!G:G,MasterSheet!E:E)</f>
        <v>167.4</v>
      </c>
      <c r="E1508" s="55">
        <f>SUMIFS(MasterSheet!I:I, MasterSheet!B:B, A1508, MasterSheet!D:D, B1508, MasterSheet!G:G, C1508)</f>
        <v>1</v>
      </c>
      <c r="F1508" s="55">
        <f t="shared" si="69"/>
        <v>167.4</v>
      </c>
      <c r="G1508" s="62">
        <f>SUMIFS(MasterSheet!J:J, MasterSheet!B:B, A1508, MasterSheet!D:D, B1508, MasterSheet!G:G, C1508)</f>
        <v>1</v>
      </c>
      <c r="H1508" s="62">
        <f t="shared" si="70"/>
        <v>167.4</v>
      </c>
      <c r="I1508" s="64">
        <f>SUMIFS(MasterSheet!K:K, MasterSheet!B:B, A1508, MasterSheet!D:D, B1508, MasterSheet!G:G, C1508)</f>
        <v>0</v>
      </c>
      <c r="J1508" s="64">
        <f t="shared" si="71"/>
        <v>0</v>
      </c>
      <c r="K1508" s="6" t="str">
        <f>VLOOKUP(C1508,MasterSheet!G:T,14,)</f>
        <v>BioLegend</v>
      </c>
      <c r="L1508" s="6" t="str">
        <f>VLOOKUP(K1508,Sheet1!A:C,3,)</f>
        <v>DOLLAR</v>
      </c>
      <c r="M1508" s="6" t="str" cm="1">
        <f t="array" ref="M1508">_xlfn.TEXTJOIN(", ", TRUE,
   _xlfn._xlws.FILTER(MasterSheet!O:O,
      (MasterSheet!B:B=A1508) *
      (MasterSheet!D:D=B1508) *
      (MasterSheet!G:G=C1508) *
      (MasterSheet!J:J&gt;0)
   )
)</f>
        <v>THSTI</v>
      </c>
      <c r="N1508" s="6"/>
    </row>
    <row r="1509" spans="1:14" x14ac:dyDescent="0.25">
      <c r="A1509" s="6" t="str">
        <v>EED117403</v>
      </c>
      <c r="B1509" s="7">
        <v>45864</v>
      </c>
      <c r="C1509" s="6">
        <v>505806</v>
      </c>
      <c r="D1509" s="6">
        <f>_xlfn.XLOOKUP(C1509,MasterSheet!G:G,MasterSheet!E:E)</f>
        <v>69.3</v>
      </c>
      <c r="E1509" s="55">
        <f>SUMIFS(MasterSheet!I:I, MasterSheet!B:B, A1509, MasterSheet!D:D, B1509, MasterSheet!G:G, C1509)</f>
        <v>2</v>
      </c>
      <c r="F1509" s="55">
        <f t="shared" si="69"/>
        <v>138.6</v>
      </c>
      <c r="G1509" s="62">
        <f>SUMIFS(MasterSheet!J:J, MasterSheet!B:B, A1509, MasterSheet!D:D, B1509, MasterSheet!G:G, C1509)</f>
        <v>2</v>
      </c>
      <c r="H1509" s="62">
        <f t="shared" si="70"/>
        <v>138.6</v>
      </c>
      <c r="I1509" s="64">
        <f>SUMIFS(MasterSheet!K:K, MasterSheet!B:B, A1509, MasterSheet!D:D, B1509, MasterSheet!G:G, C1509)</f>
        <v>0</v>
      </c>
      <c r="J1509" s="64">
        <f t="shared" si="71"/>
        <v>0</v>
      </c>
      <c r="K1509" s="6" t="str">
        <f>VLOOKUP(C1509,MasterSheet!G:T,14,)</f>
        <v>Biolegend</v>
      </c>
      <c r="L1509" s="6" t="str">
        <f>VLOOKUP(K1509,Sheet1!A:C,3,)</f>
        <v>DOLLAR</v>
      </c>
      <c r="M1509" s="6" t="str" cm="1">
        <f t="array" ref="M1509">_xlfn.TEXTJOIN(", ", TRUE,
   _xlfn._xlws.FILTER(MasterSheet!O:O,
      (MasterSheet!B:B=A1509) *
      (MasterSheet!D:D=B1509) *
      (MasterSheet!G:G=C1509) *
      (MasterSheet!J:J&gt;0)
   )
)</f>
        <v>MICRO VAPI</v>
      </c>
      <c r="N1509" s="6"/>
    </row>
    <row r="1510" spans="1:14" x14ac:dyDescent="0.25">
      <c r="A1510" s="6" t="str">
        <v>EED117403</v>
      </c>
      <c r="B1510" s="7">
        <v>45864</v>
      </c>
      <c r="C1510" s="6">
        <v>506515</v>
      </c>
      <c r="D1510" s="6">
        <f>_xlfn.XLOOKUP(C1510,MasterSheet!G:G,MasterSheet!E:E)</f>
        <v>88.2</v>
      </c>
      <c r="E1510" s="55">
        <f>SUMIFS(MasterSheet!I:I, MasterSheet!B:B, A1510, MasterSheet!D:D, B1510, MasterSheet!G:G, C1510)</f>
        <v>1</v>
      </c>
      <c r="F1510" s="55">
        <f t="shared" si="69"/>
        <v>88.2</v>
      </c>
      <c r="G1510" s="62">
        <f>SUMIFS(MasterSheet!J:J, MasterSheet!B:B, A1510, MasterSheet!D:D, B1510, MasterSheet!G:G, C1510)</f>
        <v>1</v>
      </c>
      <c r="H1510" s="62">
        <f t="shared" si="70"/>
        <v>88.2</v>
      </c>
      <c r="I1510" s="64">
        <f>SUMIFS(MasterSheet!K:K, MasterSheet!B:B, A1510, MasterSheet!D:D, B1510, MasterSheet!G:G, C1510)</f>
        <v>0</v>
      </c>
      <c r="J1510" s="64">
        <f t="shared" si="71"/>
        <v>0</v>
      </c>
      <c r="K1510" s="6" t="str">
        <f>VLOOKUP(C1510,MasterSheet!G:T,14,)</f>
        <v>Biolegend</v>
      </c>
      <c r="L1510" s="6" t="str">
        <f>VLOOKUP(K1510,Sheet1!A:C,3,)</f>
        <v>DOLLAR</v>
      </c>
      <c r="M1510" s="6" t="str" cm="1">
        <f t="array" ref="M1510">_xlfn.TEXTJOIN(", ", TRUE,
   _xlfn._xlws.FILTER(MasterSheet!O:O,
      (MasterSheet!B:B=A1510) *
      (MasterSheet!D:D=B1510) *
      (MasterSheet!G:G=C1510) *
      (MasterSheet!J:J&gt;0)
   )
)</f>
        <v>ABHI BIO</v>
      </c>
      <c r="N1510" s="6"/>
    </row>
    <row r="1511" spans="1:14" x14ac:dyDescent="0.25">
      <c r="A1511" s="6" t="str">
        <v>EED117403</v>
      </c>
      <c r="B1511" s="7">
        <v>45864</v>
      </c>
      <c r="C1511" s="6">
        <v>515406</v>
      </c>
      <c r="D1511" s="6">
        <f>_xlfn.XLOOKUP(C1511,MasterSheet!G:G,MasterSheet!E:E)</f>
        <v>254.8</v>
      </c>
      <c r="E1511" s="55">
        <f>SUMIFS(MasterSheet!I:I, MasterSheet!B:B, A1511, MasterSheet!D:D, B1511, MasterSheet!G:G, C1511)</f>
        <v>2</v>
      </c>
      <c r="F1511" s="55">
        <f t="shared" si="69"/>
        <v>509.6</v>
      </c>
      <c r="G1511" s="62">
        <f>SUMIFS(MasterSheet!J:J, MasterSheet!B:B, A1511, MasterSheet!D:D, B1511, MasterSheet!G:G, C1511)</f>
        <v>2</v>
      </c>
      <c r="H1511" s="62">
        <f t="shared" si="70"/>
        <v>509.6</v>
      </c>
      <c r="I1511" s="64">
        <f>SUMIFS(MasterSheet!K:K, MasterSheet!B:B, A1511, MasterSheet!D:D, B1511, MasterSheet!G:G, C1511)</f>
        <v>0</v>
      </c>
      <c r="J1511" s="64">
        <f t="shared" si="71"/>
        <v>0</v>
      </c>
      <c r="K1511" s="6" t="str">
        <f>VLOOKUP(C1511,MasterSheet!G:T,14,)</f>
        <v>Biolegend</v>
      </c>
      <c r="L1511" s="6" t="str">
        <f>VLOOKUP(K1511,Sheet1!A:C,3,)</f>
        <v>DOLLAR</v>
      </c>
      <c r="M1511" s="6" t="str" cm="1">
        <f t="array" ref="M1511">_xlfn.TEXTJOIN(", ", TRUE,
   _xlfn._xlws.FILTER(MasterSheet!O:O,
      (MasterSheet!B:B=A1511) *
      (MasterSheet!D:D=B1511) *
      (MasterSheet!G:G=C1511) *
      (MasterSheet!J:J&gt;0)
   )
)</f>
        <v>MICRO VAPI</v>
      </c>
      <c r="N1511" s="6"/>
    </row>
    <row r="1512" spans="1:14" x14ac:dyDescent="0.25">
      <c r="A1512" s="6" t="str">
        <v>EED117403</v>
      </c>
      <c r="B1512" s="7">
        <v>45864</v>
      </c>
      <c r="C1512" s="6">
        <v>519503</v>
      </c>
      <c r="D1512" s="6">
        <f>_xlfn.XLOOKUP(C1512,MasterSheet!G:G,MasterSheet!E:E)</f>
        <v>107.1</v>
      </c>
      <c r="E1512" s="55">
        <f>SUMIFS(MasterSheet!I:I, MasterSheet!B:B, A1512, MasterSheet!D:D, B1512, MasterSheet!G:G, C1512)</f>
        <v>1</v>
      </c>
      <c r="F1512" s="55">
        <f t="shared" si="69"/>
        <v>107.1</v>
      </c>
      <c r="G1512" s="62">
        <f>SUMIFS(MasterSheet!J:J, MasterSheet!B:B, A1512, MasterSheet!D:D, B1512, MasterSheet!G:G, C1512)</f>
        <v>1</v>
      </c>
      <c r="H1512" s="62">
        <f t="shared" si="70"/>
        <v>107.1</v>
      </c>
      <c r="I1512" s="64">
        <f>SUMIFS(MasterSheet!K:K, MasterSheet!B:B, A1512, MasterSheet!D:D, B1512, MasterSheet!G:G, C1512)</f>
        <v>0</v>
      </c>
      <c r="J1512" s="64">
        <f t="shared" si="71"/>
        <v>0</v>
      </c>
      <c r="K1512" s="6" t="str">
        <f>VLOOKUP(C1512,MasterSheet!G:T,14,)</f>
        <v>Biolegend</v>
      </c>
      <c r="L1512" s="6" t="str">
        <f>VLOOKUP(K1512,Sheet1!A:C,3,)</f>
        <v>DOLLAR</v>
      </c>
      <c r="M1512" s="6" t="str" cm="1">
        <f t="array" ref="M1512">_xlfn.TEXTJOIN(", ", TRUE,
   _xlfn._xlws.FILTER(MasterSheet!O:O,
      (MasterSheet!B:B=A1512) *
      (MasterSheet!D:D=B1512) *
      (MasterSheet!G:G=C1512) *
      (MasterSheet!J:J&gt;0)
   )
)</f>
        <v>Lokesh Enterprises</v>
      </c>
      <c r="N1512" s="6"/>
    </row>
    <row r="1513" spans="1:14" x14ac:dyDescent="0.25">
      <c r="A1513" s="6" t="str">
        <v>EED117403</v>
      </c>
      <c r="B1513" s="7">
        <v>45864</v>
      </c>
      <c r="C1513" s="6">
        <v>572902</v>
      </c>
      <c r="D1513" s="6">
        <f>_xlfn.XLOOKUP(C1513,MasterSheet!G:G,MasterSheet!E:E)</f>
        <v>102.9</v>
      </c>
      <c r="E1513" s="55">
        <f>SUMIFS(MasterSheet!I:I, MasterSheet!B:B, A1513, MasterSheet!D:D, B1513, MasterSheet!G:G, C1513)</f>
        <v>4</v>
      </c>
      <c r="F1513" s="55">
        <f t="shared" si="69"/>
        <v>411.6</v>
      </c>
      <c r="G1513" s="62">
        <f>SUMIFS(MasterSheet!J:J, MasterSheet!B:B, A1513, MasterSheet!D:D, B1513, MasterSheet!G:G, C1513)</f>
        <v>4</v>
      </c>
      <c r="H1513" s="62">
        <f t="shared" si="70"/>
        <v>411.6</v>
      </c>
      <c r="I1513" s="64">
        <f>SUMIFS(MasterSheet!K:K, MasterSheet!B:B, A1513, MasterSheet!D:D, B1513, MasterSheet!G:G, C1513)</f>
        <v>0</v>
      </c>
      <c r="J1513" s="64">
        <f t="shared" si="71"/>
        <v>0</v>
      </c>
      <c r="K1513" s="6" t="str">
        <f>VLOOKUP(C1513,MasterSheet!G:T,14,)</f>
        <v>Biolegend</v>
      </c>
      <c r="L1513" s="6" t="str">
        <f>VLOOKUP(K1513,Sheet1!A:C,3,)</f>
        <v>DOLLAR</v>
      </c>
      <c r="M1513" s="6" t="str" cm="1">
        <f t="array" ref="M1513">_xlfn.TEXTJOIN(", ", TRUE,
   _xlfn._xlws.FILTER(MasterSheet!O:O,
      (MasterSheet!B:B=A1513) *
      (MasterSheet!D:D=B1513) *
      (MasterSheet!G:G=C1513) *
      (MasterSheet!J:J&gt;0)
   )
)</f>
        <v>BTL</v>
      </c>
      <c r="N1513" s="6"/>
    </row>
    <row r="1514" spans="1:14" x14ac:dyDescent="0.25">
      <c r="A1514" s="6" t="str">
        <v>EED117403</v>
      </c>
      <c r="B1514" s="7">
        <v>45864</v>
      </c>
      <c r="C1514" s="6">
        <v>572903</v>
      </c>
      <c r="D1514" s="6">
        <f>_xlfn.XLOOKUP(C1514,MasterSheet!G:G,MasterSheet!E:E)</f>
        <v>177.1</v>
      </c>
      <c r="E1514" s="55">
        <f>SUMIFS(MasterSheet!I:I, MasterSheet!B:B, A1514, MasterSheet!D:D, B1514, MasterSheet!G:G, C1514)</f>
        <v>1</v>
      </c>
      <c r="F1514" s="55">
        <f t="shared" si="69"/>
        <v>177.1</v>
      </c>
      <c r="G1514" s="62">
        <f>SUMIFS(MasterSheet!J:J, MasterSheet!B:B, A1514, MasterSheet!D:D, B1514, MasterSheet!G:G, C1514)</f>
        <v>1</v>
      </c>
      <c r="H1514" s="62">
        <f t="shared" si="70"/>
        <v>177.1</v>
      </c>
      <c r="I1514" s="64">
        <f>SUMIFS(MasterSheet!K:K, MasterSheet!B:B, A1514, MasterSheet!D:D, B1514, MasterSheet!G:G, C1514)</f>
        <v>0</v>
      </c>
      <c r="J1514" s="64">
        <f t="shared" si="71"/>
        <v>0</v>
      </c>
      <c r="K1514" s="6" t="str">
        <f>VLOOKUP(C1514,MasterSheet!G:T,14,)</f>
        <v>Biolegend</v>
      </c>
      <c r="L1514" s="6" t="str">
        <f>VLOOKUP(K1514,Sheet1!A:C,3,)</f>
        <v>DOLLAR</v>
      </c>
      <c r="M1514" s="6" t="str" cm="1">
        <f t="array" ref="M1514">_xlfn.TEXTJOIN(", ", TRUE,
   _xlfn._xlws.FILTER(MasterSheet!O:O,
      (MasterSheet!B:B=A1514) *
      (MasterSheet!D:D=B1514) *
      (MasterSheet!G:G=C1514) *
      (MasterSheet!J:J&gt;0)
   )
)</f>
        <v>M BIOtech</v>
      </c>
      <c r="N1514" s="6"/>
    </row>
    <row r="1515" spans="1:14" x14ac:dyDescent="0.25">
      <c r="A1515" s="6" t="str">
        <v>EED117403</v>
      </c>
      <c r="B1515" s="7">
        <v>45864</v>
      </c>
      <c r="C1515" s="6">
        <v>574804</v>
      </c>
      <c r="D1515" s="6">
        <f>_xlfn.XLOOKUP(C1515,MasterSheet!G:G,MasterSheet!E:E)</f>
        <v>144.19999999999999</v>
      </c>
      <c r="E1515" s="55">
        <f>SUMIFS(MasterSheet!I:I, MasterSheet!B:B, A1515, MasterSheet!D:D, B1515, MasterSheet!G:G, C1515)</f>
        <v>1</v>
      </c>
      <c r="F1515" s="55">
        <f t="shared" si="69"/>
        <v>144.19999999999999</v>
      </c>
      <c r="G1515" s="62">
        <f>SUMIFS(MasterSheet!J:J, MasterSheet!B:B, A1515, MasterSheet!D:D, B1515, MasterSheet!G:G, C1515)</f>
        <v>1</v>
      </c>
      <c r="H1515" s="62">
        <f t="shared" si="70"/>
        <v>144.19999999999999</v>
      </c>
      <c r="I1515" s="64">
        <f>SUMIFS(MasterSheet!K:K, MasterSheet!B:B, A1515, MasterSheet!D:D, B1515, MasterSheet!G:G, C1515)</f>
        <v>0</v>
      </c>
      <c r="J1515" s="64">
        <f t="shared" si="71"/>
        <v>0</v>
      </c>
      <c r="K1515" s="6" t="str">
        <f>VLOOKUP(C1515,MasterSheet!G:T,14,)</f>
        <v>BioLegend</v>
      </c>
      <c r="L1515" s="6" t="str">
        <f>VLOOKUP(K1515,Sheet1!A:C,3,)</f>
        <v>DOLLAR</v>
      </c>
      <c r="M1515" s="6" t="str" cm="1">
        <f t="array" ref="M1515">_xlfn.TEXTJOIN(", ", TRUE,
   _xlfn._xlws.FILTER(MasterSheet!O:O,
      (MasterSheet!B:B=A1515) *
      (MasterSheet!D:D=B1515) *
      (MasterSheet!G:G=C1515) *
      (MasterSheet!J:J&gt;0)
   )
)</f>
        <v>BIO SOLUTION</v>
      </c>
      <c r="N1515" s="6"/>
    </row>
    <row r="1516" spans="1:14" x14ac:dyDescent="0.25">
      <c r="A1516" s="6" t="str">
        <v>EED117403</v>
      </c>
      <c r="B1516" s="7">
        <v>45864</v>
      </c>
      <c r="C1516" s="6">
        <v>589002</v>
      </c>
      <c r="D1516" s="6">
        <f>_xlfn.XLOOKUP(C1516,MasterSheet!G:G,MasterSheet!E:E)</f>
        <v>193.8</v>
      </c>
      <c r="E1516" s="55">
        <f>SUMIFS(MasterSheet!I:I, MasterSheet!B:B, A1516, MasterSheet!D:D, B1516, MasterSheet!G:G, C1516)</f>
        <v>1</v>
      </c>
      <c r="F1516" s="55">
        <f t="shared" si="69"/>
        <v>193.8</v>
      </c>
      <c r="G1516" s="62">
        <f>SUMIFS(MasterSheet!J:J, MasterSheet!B:B, A1516, MasterSheet!D:D, B1516, MasterSheet!G:G, C1516)</f>
        <v>1</v>
      </c>
      <c r="H1516" s="62">
        <f t="shared" si="70"/>
        <v>193.8</v>
      </c>
      <c r="I1516" s="64">
        <f>SUMIFS(MasterSheet!K:K, MasterSheet!B:B, A1516, MasterSheet!D:D, B1516, MasterSheet!G:G, C1516)</f>
        <v>0</v>
      </c>
      <c r="J1516" s="64">
        <f t="shared" si="71"/>
        <v>0</v>
      </c>
      <c r="K1516" s="6" t="str">
        <f>VLOOKUP(C1516,MasterSheet!G:T,14,)</f>
        <v>Biolegend</v>
      </c>
      <c r="L1516" s="6" t="str">
        <f>VLOOKUP(K1516,Sheet1!A:C,3,)</f>
        <v>DOLLAR</v>
      </c>
      <c r="M1516" s="6" t="str" cm="1">
        <f t="array" ref="M1516">_xlfn.TEXTJOIN(", ", TRUE,
   _xlfn._xlws.FILTER(MasterSheet!O:O,
      (MasterSheet!B:B=A1516) *
      (MasterSheet!D:D=B1516) *
      (MasterSheet!G:G=C1516) *
      (MasterSheet!J:J&gt;0)
   )
)</f>
        <v>IMTECH</v>
      </c>
      <c r="N1516" s="6"/>
    </row>
    <row r="1517" spans="1:14" x14ac:dyDescent="0.25">
      <c r="A1517" s="6" t="str">
        <v>EED117403</v>
      </c>
      <c r="B1517" s="7">
        <v>45864</v>
      </c>
      <c r="C1517" s="6">
        <v>740868</v>
      </c>
      <c r="D1517" s="6">
        <f>_xlfn.XLOOKUP(C1517,MasterSheet!G:G,MasterSheet!E:E)</f>
        <v>205.8</v>
      </c>
      <c r="E1517" s="55">
        <f>SUMIFS(MasterSheet!I:I, MasterSheet!B:B, A1517, MasterSheet!D:D, B1517, MasterSheet!G:G, C1517)</f>
        <v>1</v>
      </c>
      <c r="F1517" s="55">
        <f t="shared" si="69"/>
        <v>205.8</v>
      </c>
      <c r="G1517" s="62">
        <f>SUMIFS(MasterSheet!J:J, MasterSheet!B:B, A1517, MasterSheet!D:D, B1517, MasterSheet!G:G, C1517)</f>
        <v>1</v>
      </c>
      <c r="H1517" s="62">
        <f t="shared" si="70"/>
        <v>205.8</v>
      </c>
      <c r="I1517" s="64">
        <f>SUMIFS(MasterSheet!K:K, MasterSheet!B:B, A1517, MasterSheet!D:D, B1517, MasterSheet!G:G, C1517)</f>
        <v>0</v>
      </c>
      <c r="J1517" s="64">
        <f t="shared" si="71"/>
        <v>0</v>
      </c>
      <c r="K1517" s="6" t="str">
        <f>VLOOKUP(C1517,MasterSheet!G:T,14,)</f>
        <v>Biolegend</v>
      </c>
      <c r="L1517" s="6" t="str">
        <f>VLOOKUP(K1517,Sheet1!A:C,3,)</f>
        <v>DOLLAR</v>
      </c>
      <c r="M1517" s="6" t="str" cm="1">
        <f t="array" ref="M1517">_xlfn.TEXTJOIN(", ", TRUE,
   _xlfn._xlws.FILTER(MasterSheet!O:O,
      (MasterSheet!B:B=A1517) *
      (MasterSheet!D:D=B1517) *
      (MasterSheet!G:G=C1517) *
      (MasterSheet!J:J&gt;0)
   )
)</f>
        <v>NEUBERG</v>
      </c>
      <c r="N1517" s="6"/>
    </row>
    <row r="1518" spans="1:14" x14ac:dyDescent="0.25">
      <c r="A1518" s="6" t="str">
        <v>EED117403</v>
      </c>
      <c r="B1518" s="7">
        <v>45864</v>
      </c>
      <c r="C1518" s="6">
        <v>740869</v>
      </c>
      <c r="D1518" s="6">
        <f>_xlfn.XLOOKUP(C1518,MasterSheet!G:G,MasterSheet!E:E)</f>
        <v>41.3</v>
      </c>
      <c r="E1518" s="55">
        <f>SUMIFS(MasterSheet!I:I, MasterSheet!B:B, A1518, MasterSheet!D:D, B1518, MasterSheet!G:G, C1518)</f>
        <v>1</v>
      </c>
      <c r="F1518" s="55">
        <f t="shared" si="69"/>
        <v>41.3</v>
      </c>
      <c r="G1518" s="62">
        <f>SUMIFS(MasterSheet!J:J, MasterSheet!B:B, A1518, MasterSheet!D:D, B1518, MasterSheet!G:G, C1518)</f>
        <v>1</v>
      </c>
      <c r="H1518" s="62">
        <f t="shared" si="70"/>
        <v>41.3</v>
      </c>
      <c r="I1518" s="64">
        <f>SUMIFS(MasterSheet!K:K, MasterSheet!B:B, A1518, MasterSheet!D:D, B1518, MasterSheet!G:G, C1518)</f>
        <v>0</v>
      </c>
      <c r="J1518" s="64">
        <f t="shared" si="71"/>
        <v>0</v>
      </c>
      <c r="K1518" s="6" t="str">
        <f>VLOOKUP(C1518,MasterSheet!G:T,14,)</f>
        <v>Biolegend</v>
      </c>
      <c r="L1518" s="6" t="str">
        <f>VLOOKUP(K1518,Sheet1!A:C,3,)</f>
        <v>DOLLAR</v>
      </c>
      <c r="M1518" s="6" t="str" cm="1">
        <f t="array" ref="M1518">_xlfn.TEXTJOIN(", ", TRUE,
   _xlfn._xlws.FILTER(MasterSheet!O:O,
      (MasterSheet!B:B=A1518) *
      (MasterSheet!D:D=B1518) *
      (MasterSheet!G:G=C1518) *
      (MasterSheet!J:J&gt;0)
   )
)</f>
        <v>NEUBERG</v>
      </c>
      <c r="N1518" s="6"/>
    </row>
    <row r="1519" spans="1:14" x14ac:dyDescent="0.25">
      <c r="A1519" s="6" t="str">
        <v>EED117403</v>
      </c>
      <c r="B1519" s="7">
        <v>45864</v>
      </c>
      <c r="C1519" s="6">
        <v>740870</v>
      </c>
      <c r="D1519" s="6">
        <f>_xlfn.XLOOKUP(C1519,MasterSheet!G:G,MasterSheet!E:E)</f>
        <v>82.6</v>
      </c>
      <c r="E1519" s="55">
        <f>SUMIFS(MasterSheet!I:I, MasterSheet!B:B, A1519, MasterSheet!D:D, B1519, MasterSheet!G:G, C1519)</f>
        <v>1</v>
      </c>
      <c r="F1519" s="55">
        <f t="shared" si="69"/>
        <v>82.6</v>
      </c>
      <c r="G1519" s="62">
        <f>SUMIFS(MasterSheet!J:J, MasterSheet!B:B, A1519, MasterSheet!D:D, B1519, MasterSheet!G:G, C1519)</f>
        <v>1</v>
      </c>
      <c r="H1519" s="62">
        <f t="shared" si="70"/>
        <v>82.6</v>
      </c>
      <c r="I1519" s="64">
        <f>SUMIFS(MasterSheet!K:K, MasterSheet!B:B, A1519, MasterSheet!D:D, B1519, MasterSheet!G:G, C1519)</f>
        <v>0</v>
      </c>
      <c r="J1519" s="64">
        <f t="shared" si="71"/>
        <v>0</v>
      </c>
      <c r="K1519" s="6" t="str">
        <f>VLOOKUP(C1519,MasterSheet!G:T,14,)</f>
        <v>Biolegend</v>
      </c>
      <c r="L1519" s="6" t="str">
        <f>VLOOKUP(K1519,Sheet1!A:C,3,)</f>
        <v>DOLLAR</v>
      </c>
      <c r="M1519" s="6" t="str" cm="1">
        <f t="array" ref="M1519">_xlfn.TEXTJOIN(", ", TRUE,
   _xlfn._xlws.FILTER(MasterSheet!O:O,
      (MasterSheet!B:B=A1519) *
      (MasterSheet!D:D=B1519) *
      (MasterSheet!G:G=C1519) *
      (MasterSheet!J:J&gt;0)
   )
)</f>
        <v>NEUBERG</v>
      </c>
      <c r="N1519" s="6"/>
    </row>
    <row r="1520" spans="1:14" x14ac:dyDescent="0.25">
      <c r="A1520" s="6" t="str">
        <v>EED117403</v>
      </c>
      <c r="B1520" s="7">
        <v>45864</v>
      </c>
      <c r="C1520" s="6">
        <v>740981</v>
      </c>
      <c r="D1520" s="6">
        <f>_xlfn.XLOOKUP(C1520,MasterSheet!G:G,MasterSheet!E:E)</f>
        <v>82.6</v>
      </c>
      <c r="E1520" s="55">
        <f>SUMIFS(MasterSheet!I:I, MasterSheet!B:B, A1520, MasterSheet!D:D, B1520, MasterSheet!G:G, C1520)</f>
        <v>1</v>
      </c>
      <c r="F1520" s="55">
        <f t="shared" si="69"/>
        <v>82.6</v>
      </c>
      <c r="G1520" s="62">
        <f>SUMIFS(MasterSheet!J:J, MasterSheet!B:B, A1520, MasterSheet!D:D, B1520, MasterSheet!G:G, C1520)</f>
        <v>1</v>
      </c>
      <c r="H1520" s="62">
        <f t="shared" si="70"/>
        <v>82.6</v>
      </c>
      <c r="I1520" s="64">
        <f>SUMIFS(MasterSheet!K:K, MasterSheet!B:B, A1520, MasterSheet!D:D, B1520, MasterSheet!G:G, C1520)</f>
        <v>0</v>
      </c>
      <c r="J1520" s="64">
        <f t="shared" si="71"/>
        <v>0</v>
      </c>
      <c r="K1520" s="6" t="str">
        <f>VLOOKUP(C1520,MasterSheet!G:T,14,)</f>
        <v>Biolegend</v>
      </c>
      <c r="L1520" s="6" t="str">
        <f>VLOOKUP(K1520,Sheet1!A:C,3,)</f>
        <v>DOLLAR</v>
      </c>
      <c r="M1520" s="6" t="str" cm="1">
        <f t="array" ref="M1520">_xlfn.TEXTJOIN(", ", TRUE,
   _xlfn._xlws.FILTER(MasterSheet!O:O,
      (MasterSheet!B:B=A1520) *
      (MasterSheet!D:D=B1520) *
      (MasterSheet!G:G=C1520) *
      (MasterSheet!J:J&gt;0)
   )
)</f>
        <v>NEUBERG</v>
      </c>
      <c r="N1520" s="6"/>
    </row>
    <row r="1521" spans="1:14" x14ac:dyDescent="0.25">
      <c r="A1521" s="6" t="str">
        <v>EED117403</v>
      </c>
      <c r="B1521" s="7">
        <v>45864</v>
      </c>
      <c r="C1521" s="6">
        <v>741094</v>
      </c>
      <c r="D1521" s="6">
        <f>_xlfn.XLOOKUP(C1521,MasterSheet!G:G,MasterSheet!E:E)</f>
        <v>205.8</v>
      </c>
      <c r="E1521" s="55">
        <f>SUMIFS(MasterSheet!I:I, MasterSheet!B:B, A1521, MasterSheet!D:D, B1521, MasterSheet!G:G, C1521)</f>
        <v>1</v>
      </c>
      <c r="F1521" s="55">
        <f t="shared" si="69"/>
        <v>205.8</v>
      </c>
      <c r="G1521" s="62">
        <f>SUMIFS(MasterSheet!J:J, MasterSheet!B:B, A1521, MasterSheet!D:D, B1521, MasterSheet!G:G, C1521)</f>
        <v>1</v>
      </c>
      <c r="H1521" s="62">
        <f t="shared" si="70"/>
        <v>205.8</v>
      </c>
      <c r="I1521" s="64">
        <f>SUMIFS(MasterSheet!K:K, MasterSheet!B:B, A1521, MasterSheet!D:D, B1521, MasterSheet!G:G, C1521)</f>
        <v>0</v>
      </c>
      <c r="J1521" s="64">
        <f t="shared" si="71"/>
        <v>0</v>
      </c>
      <c r="K1521" s="6" t="str">
        <f>VLOOKUP(C1521,MasterSheet!G:T,14,)</f>
        <v>Biolegend</v>
      </c>
      <c r="L1521" s="6" t="str">
        <f>VLOOKUP(K1521,Sheet1!A:C,3,)</f>
        <v>DOLLAR</v>
      </c>
      <c r="M1521" s="6" t="str" cm="1">
        <f t="array" ref="M1521">_xlfn.TEXTJOIN(", ", TRUE,
   _xlfn._xlws.FILTER(MasterSheet!O:O,
      (MasterSheet!B:B=A1521) *
      (MasterSheet!D:D=B1521) *
      (MasterSheet!G:G=C1521) *
      (MasterSheet!J:J&gt;0)
   )
)</f>
        <v>NEUBERG</v>
      </c>
      <c r="N1521" s="6"/>
    </row>
    <row r="1522" spans="1:14" x14ac:dyDescent="0.25">
      <c r="A1522" s="6" t="str">
        <v>EED117403</v>
      </c>
      <c r="B1522" s="7">
        <v>45864</v>
      </c>
      <c r="C1522" s="6">
        <v>741095</v>
      </c>
      <c r="D1522" s="6">
        <f>_xlfn.XLOOKUP(C1522,MasterSheet!G:G,MasterSheet!E:E)</f>
        <v>41.3</v>
      </c>
      <c r="E1522" s="55">
        <f>SUMIFS(MasterSheet!I:I, MasterSheet!B:B, A1522, MasterSheet!D:D, B1522, MasterSheet!G:G, C1522)</f>
        <v>1</v>
      </c>
      <c r="F1522" s="55">
        <f t="shared" si="69"/>
        <v>41.3</v>
      </c>
      <c r="G1522" s="62">
        <f>SUMIFS(MasterSheet!J:J, MasterSheet!B:B, A1522, MasterSheet!D:D, B1522, MasterSheet!G:G, C1522)</f>
        <v>1</v>
      </c>
      <c r="H1522" s="62">
        <f t="shared" si="70"/>
        <v>41.3</v>
      </c>
      <c r="I1522" s="64">
        <f>SUMIFS(MasterSheet!K:K, MasterSheet!B:B, A1522, MasterSheet!D:D, B1522, MasterSheet!G:G, C1522)</f>
        <v>0</v>
      </c>
      <c r="J1522" s="64">
        <f t="shared" si="71"/>
        <v>0</v>
      </c>
      <c r="K1522" s="6" t="str">
        <f>VLOOKUP(C1522,MasterSheet!G:T,14,)</f>
        <v>Biolegend</v>
      </c>
      <c r="L1522" s="6" t="str">
        <f>VLOOKUP(K1522,Sheet1!A:C,3,)</f>
        <v>DOLLAR</v>
      </c>
      <c r="M1522" s="6" t="str" cm="1">
        <f t="array" ref="M1522">_xlfn.TEXTJOIN(", ", TRUE,
   _xlfn._xlws.FILTER(MasterSheet!O:O,
      (MasterSheet!B:B=A1522) *
      (MasterSheet!D:D=B1522) *
      (MasterSheet!G:G=C1522) *
      (MasterSheet!J:J&gt;0)
   )
)</f>
        <v>NEUBERG</v>
      </c>
      <c r="N1522" s="6"/>
    </row>
    <row r="1523" spans="1:14" x14ac:dyDescent="0.25">
      <c r="A1523" s="6" t="str">
        <v>EED117403</v>
      </c>
      <c r="B1523" s="7">
        <v>45864</v>
      </c>
      <c r="C1523" s="6">
        <v>741110</v>
      </c>
      <c r="D1523" s="6">
        <f>_xlfn.XLOOKUP(C1523,MasterSheet!G:G,MasterSheet!E:E)</f>
        <v>82.6</v>
      </c>
      <c r="E1523" s="55">
        <f>SUMIFS(MasterSheet!I:I, MasterSheet!B:B, A1523, MasterSheet!D:D, B1523, MasterSheet!G:G, C1523)</f>
        <v>1</v>
      </c>
      <c r="F1523" s="55">
        <f t="shared" si="69"/>
        <v>82.6</v>
      </c>
      <c r="G1523" s="62">
        <f>SUMIFS(MasterSheet!J:J, MasterSheet!B:B, A1523, MasterSheet!D:D, B1523, MasterSheet!G:G, C1523)</f>
        <v>1</v>
      </c>
      <c r="H1523" s="62">
        <f t="shared" si="70"/>
        <v>82.6</v>
      </c>
      <c r="I1523" s="64">
        <f>SUMIFS(MasterSheet!K:K, MasterSheet!B:B, A1523, MasterSheet!D:D, B1523, MasterSheet!G:G, C1523)</f>
        <v>0</v>
      </c>
      <c r="J1523" s="64">
        <f t="shared" si="71"/>
        <v>0</v>
      </c>
      <c r="K1523" s="6" t="str">
        <f>VLOOKUP(C1523,MasterSheet!G:T,14,)</f>
        <v>Biolegend</v>
      </c>
      <c r="L1523" s="6" t="str">
        <f>VLOOKUP(K1523,Sheet1!A:C,3,)</f>
        <v>DOLLAR</v>
      </c>
      <c r="M1523" s="6" t="str" cm="1">
        <f t="array" ref="M1523">_xlfn.TEXTJOIN(", ", TRUE,
   _xlfn._xlws.FILTER(MasterSheet!O:O,
      (MasterSheet!B:B=A1523) *
      (MasterSheet!D:D=B1523) *
      (MasterSheet!G:G=C1523) *
      (MasterSheet!J:J&gt;0)
   )
)</f>
        <v>NEUBERG</v>
      </c>
      <c r="N1523" s="6"/>
    </row>
    <row r="1524" spans="1:14" x14ac:dyDescent="0.25">
      <c r="A1524" s="6" t="str">
        <v>EED117403</v>
      </c>
      <c r="B1524" s="7">
        <v>45864</v>
      </c>
      <c r="C1524" s="6">
        <v>741121</v>
      </c>
      <c r="D1524" s="6">
        <f>_xlfn.XLOOKUP(C1524,MasterSheet!G:G,MasterSheet!E:E)</f>
        <v>82.6</v>
      </c>
      <c r="E1524" s="55">
        <f>SUMIFS(MasterSheet!I:I, MasterSheet!B:B, A1524, MasterSheet!D:D, B1524, MasterSheet!G:G, C1524)</f>
        <v>1</v>
      </c>
      <c r="F1524" s="55">
        <f t="shared" si="69"/>
        <v>82.6</v>
      </c>
      <c r="G1524" s="62">
        <f>SUMIFS(MasterSheet!J:J, MasterSheet!B:B, A1524, MasterSheet!D:D, B1524, MasterSheet!G:G, C1524)</f>
        <v>1</v>
      </c>
      <c r="H1524" s="62">
        <f t="shared" si="70"/>
        <v>82.6</v>
      </c>
      <c r="I1524" s="64">
        <f>SUMIFS(MasterSheet!K:K, MasterSheet!B:B, A1524, MasterSheet!D:D, B1524, MasterSheet!G:G, C1524)</f>
        <v>0</v>
      </c>
      <c r="J1524" s="64">
        <f t="shared" si="71"/>
        <v>0</v>
      </c>
      <c r="K1524" s="6" t="str">
        <f>VLOOKUP(C1524,MasterSheet!G:T,14,)</f>
        <v>Biolegend</v>
      </c>
      <c r="L1524" s="6" t="str">
        <f>VLOOKUP(K1524,Sheet1!A:C,3,)</f>
        <v>DOLLAR</v>
      </c>
      <c r="M1524" s="6" t="str" cm="1">
        <f t="array" ref="M1524">_xlfn.TEXTJOIN(", ", TRUE,
   _xlfn._xlws.FILTER(MasterSheet!O:O,
      (MasterSheet!B:B=A1524) *
      (MasterSheet!D:D=B1524) *
      (MasterSheet!G:G=C1524) *
      (MasterSheet!J:J&gt;0)
   )
)</f>
        <v>NEUBERG</v>
      </c>
      <c r="N1524" s="6"/>
    </row>
    <row r="1525" spans="1:14" x14ac:dyDescent="0.25">
      <c r="A1525" s="6">
        <v>920577</v>
      </c>
      <c r="B1525" s="7">
        <v>45866</v>
      </c>
      <c r="C1525" s="6" t="str">
        <v>MBS1602983</v>
      </c>
      <c r="D1525" s="6">
        <f>_xlfn.XLOOKUP(C1525,MasterSheet!G:G,MasterSheet!E:E)</f>
        <v>544</v>
      </c>
      <c r="E1525" s="55">
        <f>SUMIFS(MasterSheet!I:I, MasterSheet!B:B, A1525, MasterSheet!D:D, B1525, MasterSheet!G:G, C1525)</f>
        <v>1</v>
      </c>
      <c r="F1525" s="55">
        <f t="shared" si="69"/>
        <v>544</v>
      </c>
      <c r="G1525" s="62">
        <f>SUMIFS(MasterSheet!J:J, MasterSheet!B:B, A1525, MasterSheet!D:D, B1525, MasterSheet!G:G, C1525)</f>
        <v>1</v>
      </c>
      <c r="H1525" s="62">
        <f t="shared" si="70"/>
        <v>544</v>
      </c>
      <c r="I1525" s="64">
        <f>SUMIFS(MasterSheet!K:K, MasterSheet!B:B, A1525, MasterSheet!D:D, B1525, MasterSheet!G:G, C1525)</f>
        <v>0</v>
      </c>
      <c r="J1525" s="64">
        <f t="shared" si="71"/>
        <v>0</v>
      </c>
      <c r="K1525" s="6" t="str">
        <f>VLOOKUP(C1525,MasterSheet!G:T,14,)</f>
        <v>MyBioSource</v>
      </c>
      <c r="L1525" s="6" t="str">
        <f>VLOOKUP(K1525,Sheet1!A:C,3,)</f>
        <v>DOLLAR</v>
      </c>
      <c r="M1525" s="6" t="str" cm="1">
        <f t="array" ref="M1525">_xlfn.TEXTJOIN(", ", TRUE,
   _xlfn._xlws.FILTER(MasterSheet!O:O,
      (MasterSheet!B:B=A1525) *
      (MasterSheet!D:D=B1525) *
      (MasterSheet!G:G=C1525) *
      (MasterSheet!J:J&gt;0)
   )
)</f>
        <v>BioChain</v>
      </c>
      <c r="N1525" s="6"/>
    </row>
    <row r="1526" spans="1:14" x14ac:dyDescent="0.25">
      <c r="A1526" s="6">
        <v>920577</v>
      </c>
      <c r="B1526" s="7">
        <v>45866</v>
      </c>
      <c r="C1526" s="6" t="str">
        <v>MBS762203</v>
      </c>
      <c r="D1526" s="6">
        <f>_xlfn.XLOOKUP(C1526,MasterSheet!G:G,MasterSheet!E:E)</f>
        <v>450.5</v>
      </c>
      <c r="E1526" s="55">
        <f>SUMIFS(MasterSheet!I:I, MasterSheet!B:B, A1526, MasterSheet!D:D, B1526, MasterSheet!G:G, C1526)</f>
        <v>1</v>
      </c>
      <c r="F1526" s="55">
        <f t="shared" si="69"/>
        <v>450.5</v>
      </c>
      <c r="G1526" s="62">
        <f>SUMIFS(MasterSheet!J:J, MasterSheet!B:B, A1526, MasterSheet!D:D, B1526, MasterSheet!G:G, C1526)</f>
        <v>1</v>
      </c>
      <c r="H1526" s="62">
        <f t="shared" si="70"/>
        <v>450.5</v>
      </c>
      <c r="I1526" s="64">
        <f>SUMIFS(MasterSheet!K:K, MasterSheet!B:B, A1526, MasterSheet!D:D, B1526, MasterSheet!G:G, C1526)</f>
        <v>0</v>
      </c>
      <c r="J1526" s="64">
        <f t="shared" si="71"/>
        <v>0</v>
      </c>
      <c r="K1526" s="6" t="str">
        <f>VLOOKUP(C1526,MasterSheet!G:T,14,)</f>
        <v>MyBioSource</v>
      </c>
      <c r="L1526" s="6" t="str">
        <f>VLOOKUP(K1526,Sheet1!A:C,3,)</f>
        <v>DOLLAR</v>
      </c>
      <c r="M1526" s="6" t="str" cm="1">
        <f t="array" ref="M1526">_xlfn.TEXTJOIN(", ", TRUE,
   _xlfn._xlws.FILTER(MasterSheet!O:O,
      (MasterSheet!B:B=A1526) *
      (MasterSheet!D:D=B1526) *
      (MasterSheet!G:G=C1526) *
      (MasterSheet!J:J&gt;0)
   )
)</f>
        <v>BioChain</v>
      </c>
      <c r="N1526" s="6"/>
    </row>
    <row r="1527" spans="1:14" x14ac:dyDescent="0.25">
      <c r="A1527" s="6">
        <v>920577</v>
      </c>
      <c r="B1527" s="7">
        <v>45866</v>
      </c>
      <c r="C1527" s="6" t="str">
        <v>MBS162118</v>
      </c>
      <c r="D1527" s="6">
        <f>_xlfn.XLOOKUP(C1527,MasterSheet!G:G,MasterSheet!E:E)</f>
        <v>544</v>
      </c>
      <c r="E1527" s="55">
        <f>SUMIFS(MasterSheet!I:I, MasterSheet!B:B, A1527, MasterSheet!D:D, B1527, MasterSheet!G:G, C1527)</f>
        <v>1</v>
      </c>
      <c r="F1527" s="55">
        <f t="shared" si="69"/>
        <v>544</v>
      </c>
      <c r="G1527" s="62">
        <f>SUMIFS(MasterSheet!J:J, MasterSheet!B:B, A1527, MasterSheet!D:D, B1527, MasterSheet!G:G, C1527)</f>
        <v>1</v>
      </c>
      <c r="H1527" s="62">
        <f t="shared" si="70"/>
        <v>544</v>
      </c>
      <c r="I1527" s="64">
        <f>SUMIFS(MasterSheet!K:K, MasterSheet!B:B, A1527, MasterSheet!D:D, B1527, MasterSheet!G:G, C1527)</f>
        <v>0</v>
      </c>
      <c r="J1527" s="64">
        <f t="shared" si="71"/>
        <v>0</v>
      </c>
      <c r="K1527" s="6" t="str">
        <f>VLOOKUP(C1527,MasterSheet!G:T,14,)</f>
        <v>MyBioSource</v>
      </c>
      <c r="L1527" s="6" t="str">
        <f>VLOOKUP(K1527,Sheet1!A:C,3,)</f>
        <v>DOLLAR</v>
      </c>
      <c r="M1527" s="6" t="str" cm="1">
        <f t="array" ref="M1527">_xlfn.TEXTJOIN(", ", TRUE,
   _xlfn._xlws.FILTER(MasterSheet!O:O,
      (MasterSheet!B:B=A1527) *
      (MasterSheet!D:D=B1527) *
      (MasterSheet!G:G=C1527) *
      (MasterSheet!J:J&gt;0)
   )
)</f>
        <v>BioChain</v>
      </c>
      <c r="N1527" s="6"/>
    </row>
    <row r="1528" spans="1:14" x14ac:dyDescent="0.25">
      <c r="A1528" s="6">
        <v>920577</v>
      </c>
      <c r="B1528" s="7">
        <v>45866</v>
      </c>
      <c r="C1528" s="6" t="str">
        <v>MBS7214580</v>
      </c>
      <c r="D1528" s="6">
        <f>_xlfn.XLOOKUP(C1528,MasterSheet!G:G,MasterSheet!E:E)</f>
        <v>684.25</v>
      </c>
      <c r="E1528" s="55">
        <f>SUMIFS(MasterSheet!I:I, MasterSheet!B:B, A1528, MasterSheet!D:D, B1528, MasterSheet!G:G, C1528)</f>
        <v>1</v>
      </c>
      <c r="F1528" s="55">
        <f t="shared" si="69"/>
        <v>684.25</v>
      </c>
      <c r="G1528" s="62">
        <f>SUMIFS(MasterSheet!J:J, MasterSheet!B:B, A1528, MasterSheet!D:D, B1528, MasterSheet!G:G, C1528)</f>
        <v>1</v>
      </c>
      <c r="H1528" s="62">
        <f t="shared" si="70"/>
        <v>684.25</v>
      </c>
      <c r="I1528" s="64">
        <f>SUMIFS(MasterSheet!K:K, MasterSheet!B:B, A1528, MasterSheet!D:D, B1528, MasterSheet!G:G, C1528)</f>
        <v>0</v>
      </c>
      <c r="J1528" s="64">
        <f t="shared" si="71"/>
        <v>0</v>
      </c>
      <c r="K1528" s="6" t="str">
        <f>VLOOKUP(C1528,MasterSheet!G:T,14,)</f>
        <v>MyBioSource</v>
      </c>
      <c r="L1528" s="6" t="str">
        <f>VLOOKUP(K1528,Sheet1!A:C,3,)</f>
        <v>DOLLAR</v>
      </c>
      <c r="M1528" s="6" t="str" cm="1">
        <f t="array" ref="M1528">_xlfn.TEXTJOIN(", ", TRUE,
   _xlfn._xlws.FILTER(MasterSheet!O:O,
      (MasterSheet!B:B=A1528) *
      (MasterSheet!D:D=B1528) *
      (MasterSheet!G:G=C1528) *
      (MasterSheet!J:J&gt;0)
   )
)</f>
        <v>BioChain</v>
      </c>
      <c r="N1528" s="6"/>
    </row>
    <row r="1529" spans="1:14" x14ac:dyDescent="0.25">
      <c r="A1529" s="6">
        <v>920577</v>
      </c>
      <c r="B1529" s="7">
        <v>45866</v>
      </c>
      <c r="C1529" s="6" t="str">
        <v>MBS166244</v>
      </c>
      <c r="D1529" s="6">
        <f>_xlfn.XLOOKUP(C1529,MasterSheet!G:G,MasterSheet!E:E)</f>
        <v>544</v>
      </c>
      <c r="E1529" s="55">
        <f>SUMIFS(MasterSheet!I:I, MasterSheet!B:B, A1529, MasterSheet!D:D, B1529, MasterSheet!G:G, C1529)</f>
        <v>1</v>
      </c>
      <c r="F1529" s="55">
        <f t="shared" si="69"/>
        <v>544</v>
      </c>
      <c r="G1529" s="62">
        <f>SUMIFS(MasterSheet!J:J, MasterSheet!B:B, A1529, MasterSheet!D:D, B1529, MasterSheet!G:G, C1529)</f>
        <v>1</v>
      </c>
      <c r="H1529" s="62">
        <f t="shared" si="70"/>
        <v>544</v>
      </c>
      <c r="I1529" s="64">
        <f>SUMIFS(MasterSheet!K:K, MasterSheet!B:B, A1529, MasterSheet!D:D, B1529, MasterSheet!G:G, C1529)</f>
        <v>0</v>
      </c>
      <c r="J1529" s="64">
        <f t="shared" si="71"/>
        <v>0</v>
      </c>
      <c r="K1529" s="6" t="str">
        <f>VLOOKUP(C1529,MasterSheet!G:T,14,)</f>
        <v>MyBioSource</v>
      </c>
      <c r="L1529" s="6" t="str">
        <f>VLOOKUP(K1529,Sheet1!A:C,3,)</f>
        <v>DOLLAR</v>
      </c>
      <c r="M1529" s="6" t="str" cm="1">
        <f t="array" ref="M1529">_xlfn.TEXTJOIN(", ", TRUE,
   _xlfn._xlws.FILTER(MasterSheet!O:O,
      (MasterSheet!B:B=A1529) *
      (MasterSheet!D:D=B1529) *
      (MasterSheet!G:G=C1529) *
      (MasterSheet!J:J&gt;0)
   )
)</f>
        <v>BioChain</v>
      </c>
      <c r="N1529" s="6"/>
    </row>
    <row r="1530" spans="1:14" x14ac:dyDescent="0.25">
      <c r="A1530" s="6" t="str">
        <v>INV250723-095</v>
      </c>
      <c r="B1530" s="7">
        <v>45866</v>
      </c>
      <c r="C1530" s="6" t="str">
        <v xml:space="preserve">T20198 </v>
      </c>
      <c r="D1530" s="6">
        <f>_xlfn.XLOOKUP(C1530,MasterSheet!G:G,MasterSheet!E:E)</f>
        <v>14.5</v>
      </c>
      <c r="E1530" s="55">
        <f>SUMIFS(MasterSheet!I:I, MasterSheet!B:B, A1530, MasterSheet!D:D, B1530, MasterSheet!G:G, C1530)</f>
        <v>1</v>
      </c>
      <c r="F1530" s="55">
        <f t="shared" si="69"/>
        <v>14.5</v>
      </c>
      <c r="G1530" s="62">
        <f>SUMIFS(MasterSheet!J:J, MasterSheet!B:B, A1530, MasterSheet!D:D, B1530, MasterSheet!G:G, C1530)</f>
        <v>1</v>
      </c>
      <c r="H1530" s="62">
        <f t="shared" si="70"/>
        <v>14.5</v>
      </c>
      <c r="I1530" s="64">
        <f>SUMIFS(MasterSheet!K:K, MasterSheet!B:B, A1530, MasterSheet!D:D, B1530, MasterSheet!G:G, C1530)</f>
        <v>0</v>
      </c>
      <c r="J1530" s="64">
        <f t="shared" si="71"/>
        <v>0</v>
      </c>
      <c r="K1530" s="6" t="str">
        <f>VLOOKUP(C1530,MasterSheet!G:T,14,)</f>
        <v>TargetMol</v>
      </c>
      <c r="L1530" s="6" t="str">
        <f>VLOOKUP(K1530,Sheet1!A:C,3,)</f>
        <v>DOLLAR</v>
      </c>
      <c r="M1530" s="6" t="str" cm="1">
        <f t="array" ref="M1530">_xlfn.TEXTJOIN(", ", TRUE,
   _xlfn._xlws.FILTER(MasterSheet!O:O,
      (MasterSheet!B:B=A1530) *
      (MasterSheet!D:D=B1530) *
      (MasterSheet!G:G=C1530) *
      (MasterSheet!J:J&gt;0)
   )
)</f>
        <v>THSTI</v>
      </c>
      <c r="N1530" s="6"/>
    </row>
    <row r="1531" spans="1:14" x14ac:dyDescent="0.25">
      <c r="A1531" s="6" t="str">
        <v>INV250723-095</v>
      </c>
      <c r="B1531" s="7">
        <v>45866</v>
      </c>
      <c r="C1531" s="6" t="str">
        <v xml:space="preserve">T16381 </v>
      </c>
      <c r="D1531" s="6">
        <f>_xlfn.XLOOKUP(C1531,MasterSheet!G:G,MasterSheet!E:E)</f>
        <v>71.5</v>
      </c>
      <c r="E1531" s="55">
        <f>SUMIFS(MasterSheet!I:I, MasterSheet!B:B, A1531, MasterSheet!D:D, B1531, MasterSheet!G:G, C1531)</f>
        <v>1</v>
      </c>
      <c r="F1531" s="55">
        <f t="shared" si="69"/>
        <v>71.5</v>
      </c>
      <c r="G1531" s="62">
        <f>SUMIFS(MasterSheet!J:J, MasterSheet!B:B, A1531, MasterSheet!D:D, B1531, MasterSheet!G:G, C1531)</f>
        <v>1</v>
      </c>
      <c r="H1531" s="62">
        <f t="shared" si="70"/>
        <v>71.5</v>
      </c>
      <c r="I1531" s="64">
        <f>SUMIFS(MasterSheet!K:K, MasterSheet!B:B, A1531, MasterSheet!D:D, B1531, MasterSheet!G:G, C1531)</f>
        <v>0</v>
      </c>
      <c r="J1531" s="64">
        <f t="shared" si="71"/>
        <v>0</v>
      </c>
      <c r="K1531" s="6" t="str">
        <f>VLOOKUP(C1531,MasterSheet!G:T,14,)</f>
        <v>TargetMol</v>
      </c>
      <c r="L1531" s="6" t="str">
        <f>VLOOKUP(K1531,Sheet1!A:C,3,)</f>
        <v>DOLLAR</v>
      </c>
      <c r="M1531" s="6" t="str" cm="1">
        <f t="array" ref="M1531">_xlfn.TEXTJOIN(", ", TRUE,
   _xlfn._xlws.FILTER(MasterSheet!O:O,
      (MasterSheet!B:B=A1531) *
      (MasterSheet!D:D=B1531) *
      (MasterSheet!G:G=C1531) *
      (MasterSheet!J:J&gt;0)
   )
)</f>
        <v>THSTI</v>
      </c>
      <c r="N1531" s="6"/>
    </row>
    <row r="1532" spans="1:14" x14ac:dyDescent="0.25">
      <c r="A1532" s="6" t="str">
        <v>INV250723-095</v>
      </c>
      <c r="B1532" s="7">
        <v>45866</v>
      </c>
      <c r="C1532" s="6" t="str">
        <v xml:space="preserve">T0416 </v>
      </c>
      <c r="D1532" s="6">
        <f>_xlfn.XLOOKUP(C1532,MasterSheet!G:G,MasterSheet!E:E)</f>
        <v>14.5</v>
      </c>
      <c r="E1532" s="55">
        <f>SUMIFS(MasterSheet!I:I, MasterSheet!B:B, A1532, MasterSheet!D:D, B1532, MasterSheet!G:G, C1532)</f>
        <v>1</v>
      </c>
      <c r="F1532" s="55">
        <f t="shared" si="69"/>
        <v>14.5</v>
      </c>
      <c r="G1532" s="62">
        <f>SUMIFS(MasterSheet!J:J, MasterSheet!B:B, A1532, MasterSheet!D:D, B1532, MasterSheet!G:G, C1532)</f>
        <v>1</v>
      </c>
      <c r="H1532" s="62">
        <f t="shared" si="70"/>
        <v>14.5</v>
      </c>
      <c r="I1532" s="64">
        <f>SUMIFS(MasterSheet!K:K, MasterSheet!B:B, A1532, MasterSheet!D:D, B1532, MasterSheet!G:G, C1532)</f>
        <v>0</v>
      </c>
      <c r="J1532" s="64">
        <f t="shared" si="71"/>
        <v>0</v>
      </c>
      <c r="K1532" s="6" t="str">
        <f>VLOOKUP(C1532,MasterSheet!G:T,14,)</f>
        <v>TargetMol</v>
      </c>
      <c r="L1532" s="6" t="str">
        <f>VLOOKUP(K1532,Sheet1!A:C,3,)</f>
        <v>DOLLAR</v>
      </c>
      <c r="M1532" s="6" t="str" cm="1">
        <f t="array" ref="M1532">_xlfn.TEXTJOIN(", ", TRUE,
   _xlfn._xlws.FILTER(MasterSheet!O:O,
      (MasterSheet!B:B=A1532) *
      (MasterSheet!D:D=B1532) *
      (MasterSheet!G:G=C1532) *
      (MasterSheet!J:J&gt;0)
   )
)</f>
        <v>THSTI</v>
      </c>
      <c r="N1532" s="6"/>
    </row>
    <row r="1533" spans="1:14" x14ac:dyDescent="0.25">
      <c r="A1533" s="6" t="str">
        <v>INV250723-094</v>
      </c>
      <c r="B1533" s="7">
        <v>45866</v>
      </c>
      <c r="C1533" s="6" t="str">
        <v xml:space="preserve">T8344 </v>
      </c>
      <c r="D1533" s="6">
        <f>_xlfn.XLOOKUP(C1533,MasterSheet!G:G,MasterSheet!E:E)</f>
        <v>26.4</v>
      </c>
      <c r="E1533" s="55">
        <f>SUMIFS(MasterSheet!I:I, MasterSheet!B:B, A1533, MasterSheet!D:D, B1533, MasterSheet!G:G, C1533)</f>
        <v>1</v>
      </c>
      <c r="F1533" s="55">
        <f t="shared" si="69"/>
        <v>26.4</v>
      </c>
      <c r="G1533" s="62">
        <f>SUMIFS(MasterSheet!J:J, MasterSheet!B:B, A1533, MasterSheet!D:D, B1533, MasterSheet!G:G, C1533)</f>
        <v>1</v>
      </c>
      <c r="H1533" s="62">
        <f t="shared" si="70"/>
        <v>26.4</v>
      </c>
      <c r="I1533" s="64">
        <f>SUMIFS(MasterSheet!K:K, MasterSheet!B:B, A1533, MasterSheet!D:D, B1533, MasterSheet!G:G, C1533)</f>
        <v>0</v>
      </c>
      <c r="J1533" s="64">
        <f t="shared" si="71"/>
        <v>0</v>
      </c>
      <c r="K1533" s="6" t="str">
        <f>VLOOKUP(C1533,MasterSheet!G:T,14,)</f>
        <v>TargetMol</v>
      </c>
      <c r="L1533" s="6" t="str">
        <f>VLOOKUP(K1533,Sheet1!A:C,3,)</f>
        <v>DOLLAR</v>
      </c>
      <c r="M1533" s="6" t="str" cm="1">
        <f t="array" ref="M1533">_xlfn.TEXTJOIN(", ", TRUE,
   _xlfn._xlws.FILTER(MasterSheet!O:O,
      (MasterSheet!B:B=A1533) *
      (MasterSheet!D:D=B1533) *
      (MasterSheet!G:G=C1533) *
      (MasterSheet!J:J&gt;0)
   )
)</f>
        <v>ILS</v>
      </c>
      <c r="N1533" s="6"/>
    </row>
    <row r="1534" spans="1:14" x14ac:dyDescent="0.25">
      <c r="A1534" s="6">
        <v>176223</v>
      </c>
      <c r="B1534" s="7">
        <v>45866</v>
      </c>
      <c r="C1534" s="6" t="str">
        <v>BE0004-1</v>
      </c>
      <c r="D1534" s="6">
        <f>_xlfn.XLOOKUP(C1534,MasterSheet!G:G,MasterSheet!E:E)</f>
        <v>103.2</v>
      </c>
      <c r="E1534" s="55">
        <f>SUMIFS(MasterSheet!I:I, MasterSheet!B:B, A1534, MasterSheet!D:D, B1534, MasterSheet!G:G, C1534)</f>
        <v>1</v>
      </c>
      <c r="F1534" s="55">
        <f t="shared" si="69"/>
        <v>103.2</v>
      </c>
      <c r="G1534" s="62">
        <f>SUMIFS(MasterSheet!J:J, MasterSheet!B:B, A1534, MasterSheet!D:D, B1534, MasterSheet!G:G, C1534)</f>
        <v>1</v>
      </c>
      <c r="H1534" s="62">
        <f t="shared" si="70"/>
        <v>103.2</v>
      </c>
      <c r="I1534" s="64">
        <f>SUMIFS(MasterSheet!K:K, MasterSheet!B:B, A1534, MasterSheet!D:D, B1534, MasterSheet!G:G, C1534)</f>
        <v>0</v>
      </c>
      <c r="J1534" s="64">
        <f t="shared" si="71"/>
        <v>0</v>
      </c>
      <c r="K1534" s="6" t="str">
        <f>VLOOKUP(C1534,MasterSheet!G:T,14,)</f>
        <v>BioXcell</v>
      </c>
      <c r="L1534" s="6" t="str">
        <f>VLOOKUP(K1534,Sheet1!A:C,3,)</f>
        <v>DOLLAR</v>
      </c>
      <c r="M1534" s="6" t="str" cm="1">
        <f t="array" ref="M1534">_xlfn.TEXTJOIN(", ", TRUE,
   _xlfn._xlws.FILTER(MasterSheet!O:O,
      (MasterSheet!B:B=A1534) *
      (MasterSheet!D:D=B1534) *
      (MasterSheet!G:G=C1534) *
      (MasterSheet!J:J&gt;0)
   )
)</f>
        <v>PATEL CHEM</v>
      </c>
      <c r="N1534" s="6"/>
    </row>
    <row r="1535" spans="1:14" x14ac:dyDescent="0.25">
      <c r="A1535" s="6">
        <v>176223</v>
      </c>
      <c r="B1535" s="7">
        <v>45866</v>
      </c>
      <c r="C1535" s="6" t="str">
        <v>BE0033-2</v>
      </c>
      <c r="D1535" s="6">
        <f>_xlfn.XLOOKUP(C1535,MasterSheet!G:G,MasterSheet!E:E)</f>
        <v>400</v>
      </c>
      <c r="E1535" s="55">
        <f>SUMIFS(MasterSheet!I:I, MasterSheet!B:B, A1535, MasterSheet!D:D, B1535, MasterSheet!G:G, C1535)</f>
        <v>1</v>
      </c>
      <c r="F1535" s="55">
        <f t="shared" si="69"/>
        <v>400</v>
      </c>
      <c r="G1535" s="62">
        <f>SUMIFS(MasterSheet!J:J, MasterSheet!B:B, A1535, MasterSheet!D:D, B1535, MasterSheet!G:G, C1535)</f>
        <v>1</v>
      </c>
      <c r="H1535" s="62">
        <f t="shared" si="70"/>
        <v>400</v>
      </c>
      <c r="I1535" s="64">
        <f>SUMIFS(MasterSheet!K:K, MasterSheet!B:B, A1535, MasterSheet!D:D, B1535, MasterSheet!G:G, C1535)</f>
        <v>0</v>
      </c>
      <c r="J1535" s="64">
        <f t="shared" si="71"/>
        <v>0</v>
      </c>
      <c r="K1535" s="6" t="str">
        <f>VLOOKUP(C1535,MasterSheet!G:T,14,)</f>
        <v>BioXcell</v>
      </c>
      <c r="L1535" s="6" t="str">
        <f>VLOOKUP(K1535,Sheet1!A:C,3,)</f>
        <v>DOLLAR</v>
      </c>
      <c r="M1535" s="6" t="str" cm="1">
        <f t="array" ref="M1535">_xlfn.TEXTJOIN(", ", TRUE,
   _xlfn._xlws.FILTER(MasterSheet!O:O,
      (MasterSheet!B:B=A1535) *
      (MasterSheet!D:D=B1535) *
      (MasterSheet!G:G=C1535) *
      (MasterSheet!J:J&gt;0)
   )
)</f>
        <v>PATEL CHEM</v>
      </c>
      <c r="N1535" s="6"/>
    </row>
    <row r="1536" spans="1:14" x14ac:dyDescent="0.25">
      <c r="A1536" s="6">
        <v>176223</v>
      </c>
      <c r="B1536" s="7">
        <v>45866</v>
      </c>
      <c r="C1536" s="6" t="str">
        <v>BE0150</v>
      </c>
      <c r="D1536" s="6">
        <f>_xlfn.XLOOKUP(C1536,MasterSheet!G:G,MasterSheet!E:E)</f>
        <v>103.2</v>
      </c>
      <c r="E1536" s="55">
        <f>SUMIFS(MasterSheet!I:I, MasterSheet!B:B, A1536, MasterSheet!D:D, B1536, MasterSheet!G:G, C1536)</f>
        <v>1</v>
      </c>
      <c r="F1536" s="55">
        <f t="shared" si="69"/>
        <v>103.2</v>
      </c>
      <c r="G1536" s="62">
        <f>SUMIFS(MasterSheet!J:J, MasterSheet!B:B, A1536, MasterSheet!D:D, B1536, MasterSheet!G:G, C1536)</f>
        <v>1</v>
      </c>
      <c r="H1536" s="62">
        <f t="shared" si="70"/>
        <v>103.2</v>
      </c>
      <c r="I1536" s="64">
        <f>SUMIFS(MasterSheet!K:K, MasterSheet!B:B, A1536, MasterSheet!D:D, B1536, MasterSheet!G:G, C1536)</f>
        <v>0</v>
      </c>
      <c r="J1536" s="64">
        <f t="shared" si="71"/>
        <v>0</v>
      </c>
      <c r="K1536" s="6" t="str">
        <f>VLOOKUP(C1536,MasterSheet!G:T,14,)</f>
        <v>BioXcell</v>
      </c>
      <c r="L1536" s="6" t="str">
        <f>VLOOKUP(K1536,Sheet1!A:C,3,)</f>
        <v>DOLLAR</v>
      </c>
      <c r="M1536" s="6" t="str" cm="1">
        <f t="array" ref="M1536">_xlfn.TEXTJOIN(", ", TRUE,
   _xlfn._xlws.FILTER(MasterSheet!O:O,
      (MasterSheet!B:B=A1536) *
      (MasterSheet!D:D=B1536) *
      (MasterSheet!G:G=C1536) *
      (MasterSheet!J:J&gt;0)
   )
)</f>
        <v>ILS</v>
      </c>
      <c r="N1536" s="6"/>
    </row>
    <row r="1537" spans="1:14" x14ac:dyDescent="0.25">
      <c r="A1537" s="6">
        <v>176223</v>
      </c>
      <c r="B1537" s="7">
        <v>45866</v>
      </c>
      <c r="C1537" s="6" t="str">
        <v>BE0222</v>
      </c>
      <c r="D1537" s="6">
        <f>_xlfn.XLOOKUP(C1537,MasterSheet!G:G,MasterSheet!E:E)</f>
        <v>450</v>
      </c>
      <c r="E1537" s="55">
        <f>SUMIFS(MasterSheet!I:I, MasterSheet!B:B, A1537, MasterSheet!D:D, B1537, MasterSheet!G:G, C1537)</f>
        <v>1</v>
      </c>
      <c r="F1537" s="55">
        <f t="shared" si="69"/>
        <v>450</v>
      </c>
      <c r="G1537" s="62">
        <f>SUMIFS(MasterSheet!J:J, MasterSheet!B:B, A1537, MasterSheet!D:D, B1537, MasterSheet!G:G, C1537)</f>
        <v>1</v>
      </c>
      <c r="H1537" s="62">
        <f t="shared" si="70"/>
        <v>450</v>
      </c>
      <c r="I1537" s="64">
        <f>SUMIFS(MasterSheet!K:K, MasterSheet!B:B, A1537, MasterSheet!D:D, B1537, MasterSheet!G:G, C1537)</f>
        <v>0</v>
      </c>
      <c r="J1537" s="64">
        <f t="shared" si="71"/>
        <v>0</v>
      </c>
      <c r="K1537" s="6" t="str">
        <f>VLOOKUP(C1537,MasterSheet!G:T,14,)</f>
        <v>BioXcell</v>
      </c>
      <c r="L1537" s="6" t="str">
        <f>VLOOKUP(K1537,Sheet1!A:C,3,)</f>
        <v>DOLLAR</v>
      </c>
      <c r="M1537" s="6" t="str" cm="1">
        <f t="array" ref="M1537">_xlfn.TEXTJOIN(", ", TRUE,
   _xlfn._xlws.FILTER(MasterSheet!O:O,
      (MasterSheet!B:B=A1537) *
      (MasterSheet!D:D=B1537) *
      (MasterSheet!G:G=C1537) *
      (MasterSheet!J:J&gt;0)
   )
)</f>
        <v>ILS</v>
      </c>
      <c r="N1537" s="6"/>
    </row>
    <row r="1538" spans="1:14" x14ac:dyDescent="0.25">
      <c r="A1538" s="6">
        <v>176223</v>
      </c>
      <c r="B1538" s="7">
        <v>45866</v>
      </c>
      <c r="C1538" s="6" t="str">
        <v>CP174</v>
      </c>
      <c r="D1538" s="6">
        <f>_xlfn.XLOOKUP(C1538,MasterSheet!G:G,MasterSheet!E:E)</f>
        <v>546.6</v>
      </c>
      <c r="E1538" s="55">
        <f>SUMIFS(MasterSheet!I:I, MasterSheet!B:B, A1538, MasterSheet!D:D, B1538, MasterSheet!G:G, C1538)</f>
        <v>1</v>
      </c>
      <c r="F1538" s="55">
        <f t="shared" si="69"/>
        <v>546.6</v>
      </c>
      <c r="G1538" s="62">
        <f>SUMIFS(MasterSheet!J:J, MasterSheet!B:B, A1538, MasterSheet!D:D, B1538, MasterSheet!G:G, C1538)</f>
        <v>1</v>
      </c>
      <c r="H1538" s="62">
        <f t="shared" si="70"/>
        <v>546.6</v>
      </c>
      <c r="I1538" s="64">
        <f>SUMIFS(MasterSheet!K:K, MasterSheet!B:B, A1538, MasterSheet!D:D, B1538, MasterSheet!G:G, C1538)</f>
        <v>0</v>
      </c>
      <c r="J1538" s="64">
        <f t="shared" si="71"/>
        <v>0</v>
      </c>
      <c r="K1538" s="6" t="str">
        <f>VLOOKUP(C1538,MasterSheet!G:T,14,)</f>
        <v>BioXcell</v>
      </c>
      <c r="L1538" s="6" t="str">
        <f>VLOOKUP(K1538,Sheet1!A:C,3,)</f>
        <v>DOLLAR</v>
      </c>
      <c r="M1538" s="6" t="str" cm="1">
        <f t="array" ref="M1538">_xlfn.TEXTJOIN(", ", TRUE,
   _xlfn._xlws.FILTER(MasterSheet!O:O,
      (MasterSheet!B:B=A1538) *
      (MasterSheet!D:D=B1538) *
      (MasterSheet!G:G=C1538) *
      (MasterSheet!J:J&gt;0)
   )
)</f>
        <v>ARAGEN</v>
      </c>
      <c r="N1538" s="6"/>
    </row>
    <row r="1539" spans="1:14" x14ac:dyDescent="0.25">
      <c r="A1539" s="6">
        <v>176374</v>
      </c>
      <c r="B1539" s="7">
        <v>45867</v>
      </c>
      <c r="C1539" s="6" t="str">
        <v>BE0089</v>
      </c>
      <c r="D1539" s="6">
        <f>_xlfn.XLOOKUP(C1539,MasterSheet!G:G,MasterSheet!E:E)</f>
        <v>1017.8</v>
      </c>
      <c r="E1539" s="55">
        <f>SUMIFS(MasterSheet!I:I, MasterSheet!B:B, A1539, MasterSheet!D:D, B1539, MasterSheet!G:G, C1539)</f>
        <v>1</v>
      </c>
      <c r="F1539" s="55">
        <f t="shared" ref="F1539:F1602" si="72">D1539*E1539</f>
        <v>1017.8</v>
      </c>
      <c r="G1539" s="62">
        <f>SUMIFS(MasterSheet!J:J, MasterSheet!B:B, A1539, MasterSheet!D:D, B1539, MasterSheet!G:G, C1539)</f>
        <v>1</v>
      </c>
      <c r="H1539" s="62">
        <f t="shared" ref="H1539:H1602" si="73">G1539*D1539</f>
        <v>1017.8</v>
      </c>
      <c r="I1539" s="64">
        <f>SUMIFS(MasterSheet!K:K, MasterSheet!B:B, A1539, MasterSheet!D:D, B1539, MasterSheet!G:G, C1539)</f>
        <v>0</v>
      </c>
      <c r="J1539" s="64">
        <f t="shared" ref="J1539:J1602" si="74">I1539*D1539</f>
        <v>0</v>
      </c>
      <c r="K1539" s="6" t="str">
        <f>VLOOKUP(C1539,MasterSheet!G:T,14,)</f>
        <v>BioXcell</v>
      </c>
      <c r="L1539" s="6" t="str">
        <f>VLOOKUP(K1539,Sheet1!A:C,3,)</f>
        <v>DOLLAR</v>
      </c>
      <c r="M1539" s="6" t="str" cm="1">
        <f t="array" ref="M1539">_xlfn.TEXTJOIN(", ", TRUE,
   _xlfn._xlws.FILTER(MasterSheet!O:O,
      (MasterSheet!B:B=A1539) *
      (MasterSheet!D:D=B1539) *
      (MasterSheet!G:G=C1539) *
      (MasterSheet!J:J&gt;0)
   )
)</f>
        <v>SAI LIFE</v>
      </c>
      <c r="N1539" s="6"/>
    </row>
    <row r="1540" spans="1:14" x14ac:dyDescent="0.25">
      <c r="A1540" s="6">
        <v>176374</v>
      </c>
      <c r="B1540" s="7">
        <v>45867</v>
      </c>
      <c r="C1540" s="6" t="str">
        <v>BE0146</v>
      </c>
      <c r="D1540" s="6">
        <f>_xlfn.XLOOKUP(C1540,MasterSheet!G:G,MasterSheet!E:E)</f>
        <v>2255.8000000000002</v>
      </c>
      <c r="E1540" s="55">
        <f>SUMIFS(MasterSheet!I:I, MasterSheet!B:B, A1540, MasterSheet!D:D, B1540, MasterSheet!G:G, C1540)</f>
        <v>1</v>
      </c>
      <c r="F1540" s="55">
        <f t="shared" si="72"/>
        <v>2255.8000000000002</v>
      </c>
      <c r="G1540" s="62">
        <f>SUMIFS(MasterSheet!J:J, MasterSheet!B:B, A1540, MasterSheet!D:D, B1540, MasterSheet!G:G, C1540)</f>
        <v>1</v>
      </c>
      <c r="H1540" s="62">
        <f t="shared" si="73"/>
        <v>2255.8000000000002</v>
      </c>
      <c r="I1540" s="64">
        <f>SUMIFS(MasterSheet!K:K, MasterSheet!B:B, A1540, MasterSheet!D:D, B1540, MasterSheet!G:G, C1540)</f>
        <v>0</v>
      </c>
      <c r="J1540" s="64">
        <f t="shared" si="74"/>
        <v>0</v>
      </c>
      <c r="K1540" s="6" t="str">
        <f>VLOOKUP(C1540,MasterSheet!G:T,14,)</f>
        <v>BioXcell</v>
      </c>
      <c r="L1540" s="6" t="str">
        <f>VLOOKUP(K1540,Sheet1!A:C,3,)</f>
        <v>DOLLAR</v>
      </c>
      <c r="M1540" s="6" t="str" cm="1">
        <f t="array" ref="M1540">_xlfn.TEXTJOIN(", ", TRUE,
   _xlfn._xlws.FILTER(MasterSheet!O:O,
      (MasterSheet!B:B=A1540) *
      (MasterSheet!D:D=B1540) *
      (MasterSheet!G:G=C1540) *
      (MasterSheet!J:J&gt;0)
   )
)</f>
        <v>SAI LIFE</v>
      </c>
      <c r="N1540" s="6"/>
    </row>
    <row r="1541" spans="1:14" x14ac:dyDescent="0.25">
      <c r="A1541" s="6">
        <v>65619</v>
      </c>
      <c r="B1541" s="7">
        <v>45866</v>
      </c>
      <c r="C1541" s="6" t="str">
        <v>AR1065</v>
      </c>
      <c r="D1541" s="6">
        <f>_xlfn.XLOOKUP(C1541,MasterSheet!G:G,MasterSheet!E:E)</f>
        <v>17.5</v>
      </c>
      <c r="E1541" s="55">
        <f>SUMIFS(MasterSheet!I:I, MasterSheet!B:B, A1541, MasterSheet!D:D, B1541, MasterSheet!G:G, C1541)</f>
        <v>5</v>
      </c>
      <c r="F1541" s="55">
        <f t="shared" si="72"/>
        <v>87.5</v>
      </c>
      <c r="G1541" s="62">
        <f>SUMIFS(MasterSheet!J:J, MasterSheet!B:B, A1541, MasterSheet!D:D, B1541, MasterSheet!G:G, C1541)</f>
        <v>5</v>
      </c>
      <c r="H1541" s="62">
        <f t="shared" si="73"/>
        <v>87.5</v>
      </c>
      <c r="I1541" s="64">
        <f>SUMIFS(MasterSheet!K:K, MasterSheet!B:B, A1541, MasterSheet!D:D, B1541, MasterSheet!G:G, C1541)</f>
        <v>0</v>
      </c>
      <c r="J1541" s="64">
        <f t="shared" si="74"/>
        <v>0</v>
      </c>
      <c r="K1541" s="6" t="str">
        <f>VLOOKUP(C1541,MasterSheet!G:T,14,)</f>
        <v>Boster</v>
      </c>
      <c r="L1541" s="6" t="str">
        <f>VLOOKUP(K1541,Sheet1!A:C,3,)</f>
        <v>DOLLAR</v>
      </c>
      <c r="M1541" s="6" t="str" cm="1">
        <f t="array" ref="M1541">_xlfn.TEXTJOIN(", ", TRUE,
   _xlfn._xlws.FILTER(MasterSheet!O:O,
      (MasterSheet!B:B=A1541) *
      (MasterSheet!D:D=B1541) *
      (MasterSheet!G:G=C1541) *
      (MasterSheet!J:J&gt;0)
   )
)</f>
        <v>PATEL CHEM</v>
      </c>
      <c r="N1541" s="6"/>
    </row>
    <row r="1542" spans="1:14" x14ac:dyDescent="0.25">
      <c r="A1542" s="6">
        <v>83197</v>
      </c>
      <c r="B1542" s="7">
        <v>45866</v>
      </c>
      <c r="C1542" s="6" t="str">
        <v>CYT-334</v>
      </c>
      <c r="D1542" s="6">
        <f>_xlfn.XLOOKUP(C1542,MasterSheet!G:G,MasterSheet!E:E)</f>
        <v>45</v>
      </c>
      <c r="E1542" s="55">
        <f>SUMIFS(MasterSheet!I:I, MasterSheet!B:B, A1542, MasterSheet!D:D, B1542, MasterSheet!G:G, C1542)</f>
        <v>1</v>
      </c>
      <c r="F1542" s="55">
        <f t="shared" si="72"/>
        <v>45</v>
      </c>
      <c r="G1542" s="62">
        <f>SUMIFS(MasterSheet!J:J, MasterSheet!B:B, A1542, MasterSheet!D:D, B1542, MasterSheet!G:G, C1542)</f>
        <v>1</v>
      </c>
      <c r="H1542" s="62">
        <f t="shared" si="73"/>
        <v>45</v>
      </c>
      <c r="I1542" s="64">
        <f>SUMIFS(MasterSheet!K:K, MasterSheet!B:B, A1542, MasterSheet!D:D, B1542, MasterSheet!G:G, C1542)</f>
        <v>0</v>
      </c>
      <c r="J1542" s="64">
        <f t="shared" si="74"/>
        <v>0</v>
      </c>
      <c r="K1542" s="6" t="str">
        <f>VLOOKUP(C1542,MasterSheet!G:T,14,)</f>
        <v>Prospec</v>
      </c>
      <c r="L1542" s="6" t="str">
        <f>VLOOKUP(K1542,Sheet1!A:C,3,)</f>
        <v>DOLLAR</v>
      </c>
      <c r="M1542" s="6" t="str" cm="1">
        <f t="array" ref="M1542">_xlfn.TEXTJOIN(", ", TRUE,
   _xlfn._xlws.FILTER(MasterSheet!O:O,
      (MasterSheet!B:B=A1542) *
      (MasterSheet!D:D=B1542) *
      (MasterSheet!G:G=C1542) *
      (MasterSheet!J:J&gt;0)
   )
)</f>
        <v>AIIMS</v>
      </c>
      <c r="N1542" s="6"/>
    </row>
    <row r="1543" spans="1:14" x14ac:dyDescent="0.25">
      <c r="A1543" s="6">
        <v>83197</v>
      </c>
      <c r="B1543" s="7">
        <v>45866</v>
      </c>
      <c r="C1543" s="6" t="str">
        <v>CYT-308</v>
      </c>
      <c r="D1543" s="6">
        <f>_xlfn.XLOOKUP(C1543,MasterSheet!G:G,MasterSheet!E:E)</f>
        <v>100</v>
      </c>
      <c r="E1543" s="55">
        <f>SUMIFS(MasterSheet!I:I, MasterSheet!B:B, A1543, MasterSheet!D:D, B1543, MasterSheet!G:G, C1543)</f>
        <v>1</v>
      </c>
      <c r="F1543" s="55">
        <f t="shared" si="72"/>
        <v>100</v>
      </c>
      <c r="G1543" s="62">
        <f>SUMIFS(MasterSheet!J:J, MasterSheet!B:B, A1543, MasterSheet!D:D, B1543, MasterSheet!G:G, C1543)</f>
        <v>1</v>
      </c>
      <c r="H1543" s="62">
        <f t="shared" si="73"/>
        <v>100</v>
      </c>
      <c r="I1543" s="64">
        <f>SUMIFS(MasterSheet!K:K, MasterSheet!B:B, A1543, MasterSheet!D:D, B1543, MasterSheet!G:G, C1543)</f>
        <v>0</v>
      </c>
      <c r="J1543" s="64">
        <f t="shared" si="74"/>
        <v>0</v>
      </c>
      <c r="K1543" s="6" t="str">
        <f>VLOOKUP(C1543,MasterSheet!G:T,14,)</f>
        <v>Prospec</v>
      </c>
      <c r="L1543" s="6" t="str">
        <f>VLOOKUP(K1543,Sheet1!A:C,3,)</f>
        <v>DOLLAR</v>
      </c>
      <c r="M1543" s="6" t="str" cm="1">
        <f t="array" ref="M1543">_xlfn.TEXTJOIN(", ", TRUE,
   _xlfn._xlws.FILTER(MasterSheet!O:O,
      (MasterSheet!B:B=A1543) *
      (MasterSheet!D:D=B1543) *
      (MasterSheet!G:G=C1543) *
      (MasterSheet!J:J&gt;0)
   )
)</f>
        <v>AIIMS</v>
      </c>
      <c r="N1543" s="6"/>
    </row>
    <row r="1544" spans="1:14" x14ac:dyDescent="0.25">
      <c r="A1544" s="6">
        <v>83197</v>
      </c>
      <c r="B1544" s="7">
        <v>45866</v>
      </c>
      <c r="C1544" s="6" t="str">
        <v>CYT-223</v>
      </c>
      <c r="D1544" s="6">
        <f>_xlfn.XLOOKUP(C1544,MasterSheet!G:G,MasterSheet!E:E)</f>
        <v>100</v>
      </c>
      <c r="E1544" s="55">
        <f>SUMIFS(MasterSheet!I:I, MasterSheet!B:B, A1544, MasterSheet!D:D, B1544, MasterSheet!G:G, C1544)</f>
        <v>1</v>
      </c>
      <c r="F1544" s="55">
        <f t="shared" si="72"/>
        <v>100</v>
      </c>
      <c r="G1544" s="62">
        <f>SUMIFS(MasterSheet!J:J, MasterSheet!B:B, A1544, MasterSheet!D:D, B1544, MasterSheet!G:G, C1544)</f>
        <v>1</v>
      </c>
      <c r="H1544" s="62">
        <f t="shared" si="73"/>
        <v>100</v>
      </c>
      <c r="I1544" s="64">
        <f>SUMIFS(MasterSheet!K:K, MasterSheet!B:B, A1544, MasterSheet!D:D, B1544, MasterSheet!G:G, C1544)</f>
        <v>0</v>
      </c>
      <c r="J1544" s="64">
        <f t="shared" si="74"/>
        <v>0</v>
      </c>
      <c r="K1544" s="6" t="str">
        <f>VLOOKUP(C1544,MasterSheet!G:T,14,)</f>
        <v>Prospec</v>
      </c>
      <c r="L1544" s="6" t="str">
        <f>VLOOKUP(K1544,Sheet1!A:C,3,)</f>
        <v>DOLLAR</v>
      </c>
      <c r="M1544" s="6" t="str" cm="1">
        <f t="array" ref="M1544">_xlfn.TEXTJOIN(", ", TRUE,
   _xlfn._xlws.FILTER(MasterSheet!O:O,
      (MasterSheet!B:B=A1544) *
      (MasterSheet!D:D=B1544) *
      (MasterSheet!G:G=C1544) *
      (MasterSheet!J:J&gt;0)
   )
)</f>
        <v>AIIMS</v>
      </c>
      <c r="N1544" s="6"/>
    </row>
    <row r="1545" spans="1:14" x14ac:dyDescent="0.25">
      <c r="A1545" s="6">
        <v>90230165</v>
      </c>
      <c r="B1545" s="7">
        <v>45866</v>
      </c>
      <c r="C1545" s="6" t="str">
        <v>A80-104P</v>
      </c>
      <c r="D1545" s="6">
        <f>_xlfn.XLOOKUP(C1545,MasterSheet!G:G,MasterSheet!E:E)</f>
        <v>116.2</v>
      </c>
      <c r="E1545" s="55">
        <f>SUMIFS(MasterSheet!I:I, MasterSheet!B:B, A1545, MasterSheet!D:D, B1545, MasterSheet!G:G, C1545)</f>
        <v>2</v>
      </c>
      <c r="F1545" s="55">
        <f t="shared" si="72"/>
        <v>232.4</v>
      </c>
      <c r="G1545" s="62">
        <f>SUMIFS(MasterSheet!J:J, MasterSheet!B:B, A1545, MasterSheet!D:D, B1545, MasterSheet!G:G, C1545)</f>
        <v>2</v>
      </c>
      <c r="H1545" s="62">
        <f t="shared" si="73"/>
        <v>232.4</v>
      </c>
      <c r="I1545" s="64">
        <f>SUMIFS(MasterSheet!K:K, MasterSheet!B:B, A1545, MasterSheet!D:D, B1545, MasterSheet!G:G, C1545)</f>
        <v>0</v>
      </c>
      <c r="J1545" s="64">
        <f t="shared" si="74"/>
        <v>0</v>
      </c>
      <c r="K1545" s="6" t="str">
        <f>VLOOKUP(C1545,MasterSheet!G:T,14,)</f>
        <v>Bethyl</v>
      </c>
      <c r="L1545" s="6" t="str">
        <f>VLOOKUP(K1545,Sheet1!A:C,3,)</f>
        <v>DOLLAR</v>
      </c>
      <c r="M1545" s="6" t="str" cm="1">
        <f t="array" ref="M1545">_xlfn.TEXTJOIN(", ", TRUE,
   _xlfn._xlws.FILTER(MasterSheet!O:O,
      (MasterSheet!B:B=A1545) *
      (MasterSheet!D:D=B1545) *
      (MasterSheet!G:G=C1545) *
      (MasterSheet!J:J&gt;0)
   )
)</f>
        <v>Biogenix, Biogenix</v>
      </c>
      <c r="N1545" s="6"/>
    </row>
    <row r="1546" spans="1:14" x14ac:dyDescent="0.25">
      <c r="A1546" s="6" t="str">
        <v>2-68</v>
      </c>
      <c r="B1546" s="7">
        <v>45869</v>
      </c>
      <c r="C1546" s="6" t="str">
        <v>PIC-1/5</v>
      </c>
      <c r="D1546" s="6">
        <f>_xlfn.XLOOKUP(C1546,MasterSheet!G:G,MasterSheet!E:E)</f>
        <v>3960</v>
      </c>
      <c r="E1546" s="55">
        <f>SUMIFS(MasterSheet!I:I, MasterSheet!B:B, A1546, MasterSheet!D:D, B1546, MasterSheet!G:G, C1546)</f>
        <v>1</v>
      </c>
      <c r="F1546" s="55">
        <f t="shared" si="72"/>
        <v>3960</v>
      </c>
      <c r="G1546" s="62">
        <f>SUMIFS(MasterSheet!J:J, MasterSheet!B:B, A1546, MasterSheet!D:D, B1546, MasterSheet!G:G, C1546)</f>
        <v>1</v>
      </c>
      <c r="H1546" s="62">
        <f t="shared" si="73"/>
        <v>3960</v>
      </c>
      <c r="I1546" s="64">
        <f>SUMIFS(MasterSheet!K:K, MasterSheet!B:B, A1546, MasterSheet!D:D, B1546, MasterSheet!G:G, C1546)</f>
        <v>0</v>
      </c>
      <c r="J1546" s="64">
        <f t="shared" si="74"/>
        <v>0</v>
      </c>
      <c r="K1546" s="6" t="str">
        <f>VLOOKUP(C1546,MasterSheet!G:T,14,)</f>
        <v>Edna</v>
      </c>
      <c r="L1546" s="6" t="str">
        <f>VLOOKUP(K1546,Sheet1!A:C,3,)</f>
        <v>INR</v>
      </c>
      <c r="M1546" s="6" t="str" cm="1">
        <f t="array" ref="M1546">_xlfn.TEXTJOIN(", ", TRUE,
   _xlfn._xlws.FILTER(MasterSheet!O:O,
      (MasterSheet!B:B=A1546) *
      (MasterSheet!D:D=B1546) *
      (MasterSheet!G:G=C1546) *
      (MasterSheet!J:J&gt;0)
   )
)</f>
        <v>AMRITA</v>
      </c>
      <c r="N1546" s="6"/>
    </row>
    <row r="1547" spans="1:14" x14ac:dyDescent="0.25">
      <c r="A1547" s="6" t="str">
        <v>2-68</v>
      </c>
      <c r="B1547" s="7">
        <v>45869</v>
      </c>
      <c r="C1547" s="6" t="str">
        <v>RI-(25/50/100)</v>
      </c>
      <c r="D1547" s="6">
        <f>_xlfn.XLOOKUP(C1547,MasterSheet!G:G,MasterSheet!E:E)</f>
        <v>1822.5</v>
      </c>
      <c r="E1547" s="55">
        <f>SUMIFS(MasterSheet!I:I, MasterSheet!B:B, A1547, MasterSheet!D:D, B1547, MasterSheet!G:G, C1547)</f>
        <v>1</v>
      </c>
      <c r="F1547" s="55">
        <f t="shared" si="72"/>
        <v>1822.5</v>
      </c>
      <c r="G1547" s="62">
        <f>SUMIFS(MasterSheet!J:J, MasterSheet!B:B, A1547, MasterSheet!D:D, B1547, MasterSheet!G:G, C1547)</f>
        <v>1</v>
      </c>
      <c r="H1547" s="62">
        <f t="shared" si="73"/>
        <v>1822.5</v>
      </c>
      <c r="I1547" s="64">
        <f>SUMIFS(MasterSheet!K:K, MasterSheet!B:B, A1547, MasterSheet!D:D, B1547, MasterSheet!G:G, C1547)</f>
        <v>0</v>
      </c>
      <c r="J1547" s="64">
        <f t="shared" si="74"/>
        <v>0</v>
      </c>
      <c r="K1547" s="6" t="str">
        <f>VLOOKUP(C1547,MasterSheet!G:T,14,)</f>
        <v>Edna</v>
      </c>
      <c r="L1547" s="6" t="str">
        <f>VLOOKUP(K1547,Sheet1!A:C,3,)</f>
        <v>INR</v>
      </c>
      <c r="M1547" s="6" t="str" cm="1">
        <f t="array" ref="M1547">_xlfn.TEXTJOIN(", ", TRUE,
   _xlfn._xlws.FILTER(MasterSheet!O:O,
      (MasterSheet!B:B=A1547) *
      (MasterSheet!D:D=B1547) *
      (MasterSheet!G:G=C1547) *
      (MasterSheet!J:J&gt;0)
   )
)</f>
        <v>AMRITA</v>
      </c>
      <c r="N1547" s="6"/>
    </row>
    <row r="1548" spans="1:14" x14ac:dyDescent="0.25">
      <c r="A1548" s="6" t="str">
        <v>2-68</v>
      </c>
      <c r="B1548" s="7">
        <v>45869</v>
      </c>
      <c r="C1548" s="6" t="str">
        <v>DTW-20</v>
      </c>
      <c r="D1548" s="6">
        <f>_xlfn.XLOOKUP(C1548,MasterSheet!G:G,MasterSheet!E:E)</f>
        <v>625</v>
      </c>
      <c r="E1548" s="55">
        <f>SUMIFS(MasterSheet!I:I, MasterSheet!B:B, A1548, MasterSheet!D:D, B1548, MasterSheet!G:G, C1548)</f>
        <v>1</v>
      </c>
      <c r="F1548" s="55">
        <f t="shared" si="72"/>
        <v>625</v>
      </c>
      <c r="G1548" s="62">
        <f>SUMIFS(MasterSheet!J:J, MasterSheet!B:B, A1548, MasterSheet!D:D, B1548, MasterSheet!G:G, C1548)</f>
        <v>1</v>
      </c>
      <c r="H1548" s="62">
        <f t="shared" si="73"/>
        <v>625</v>
      </c>
      <c r="I1548" s="64">
        <f>SUMIFS(MasterSheet!K:K, MasterSheet!B:B, A1548, MasterSheet!D:D, B1548, MasterSheet!G:G, C1548)</f>
        <v>0</v>
      </c>
      <c r="J1548" s="64">
        <f t="shared" si="74"/>
        <v>0</v>
      </c>
      <c r="K1548" s="6" t="str">
        <f>VLOOKUP(C1548,MasterSheet!G:T,14,)</f>
        <v>Edna</v>
      </c>
      <c r="L1548" s="6" t="str">
        <f>VLOOKUP(K1548,Sheet1!A:C,3,)</f>
        <v>INR</v>
      </c>
      <c r="M1548" s="6" t="str" cm="1">
        <f t="array" ref="M1548">_xlfn.TEXTJOIN(", ", TRUE,
   _xlfn._xlws.FILTER(MasterSheet!O:O,
      (MasterSheet!B:B=A1548) *
      (MasterSheet!D:D=B1548) *
      (MasterSheet!G:G=C1548) *
      (MasterSheet!J:J&gt;0)
   )
)</f>
        <v>AMRITA</v>
      </c>
      <c r="N1548" s="6"/>
    </row>
    <row r="1549" spans="1:14" x14ac:dyDescent="0.25">
      <c r="A1549" s="6" t="str">
        <v>EED117596</v>
      </c>
      <c r="B1549" s="7">
        <v>45869</v>
      </c>
      <c r="C1549" s="6">
        <v>101225</v>
      </c>
      <c r="D1549" s="6">
        <f>_xlfn.XLOOKUP(C1549,MasterSheet!G:G,MasterSheet!E:E)</f>
        <v>65.8</v>
      </c>
      <c r="E1549" s="55">
        <f>SUMIFS(MasterSheet!I:I, MasterSheet!B:B, A1549, MasterSheet!D:D, B1549, MasterSheet!G:G, C1549)</f>
        <v>1</v>
      </c>
      <c r="F1549" s="55">
        <f t="shared" si="72"/>
        <v>65.8</v>
      </c>
      <c r="G1549" s="62">
        <f>SUMIFS(MasterSheet!J:J, MasterSheet!B:B, A1549, MasterSheet!D:D, B1549, MasterSheet!G:G, C1549)</f>
        <v>1</v>
      </c>
      <c r="H1549" s="62">
        <f t="shared" si="73"/>
        <v>65.8</v>
      </c>
      <c r="I1549" s="64">
        <f>SUMIFS(MasterSheet!K:K, MasterSheet!B:B, A1549, MasterSheet!D:D, B1549, MasterSheet!G:G, C1549)</f>
        <v>0</v>
      </c>
      <c r="J1549" s="64">
        <f t="shared" si="74"/>
        <v>0</v>
      </c>
      <c r="K1549" s="6" t="str">
        <f>VLOOKUP(C1549,MasterSheet!G:T,14,)</f>
        <v>BioLegend</v>
      </c>
      <c r="L1549" s="6" t="str">
        <f>VLOOKUP(K1549,Sheet1!A:C,3,)</f>
        <v>DOLLAR</v>
      </c>
      <c r="M1549" s="6" t="str" cm="1">
        <f t="array" ref="M1549">_xlfn.TEXTJOIN(", ", TRUE,
   _xlfn._xlws.FILTER(MasterSheet!O:O,
      (MasterSheet!B:B=A1549) *
      (MasterSheet!D:D=B1549) *
      (MasterSheet!G:G=C1549) *
      (MasterSheet!J:J&gt;0)
   )
)</f>
        <v>LABEX</v>
      </c>
      <c r="N1549" s="6"/>
    </row>
    <row r="1550" spans="1:14" x14ac:dyDescent="0.25">
      <c r="A1550" s="6" t="str">
        <v>EED117596</v>
      </c>
      <c r="B1550" s="7">
        <v>45869</v>
      </c>
      <c r="C1550" s="6">
        <v>101320</v>
      </c>
      <c r="D1550" s="6">
        <f>_xlfn.XLOOKUP(C1550,MasterSheet!G:G,MasterSheet!E:E)</f>
        <v>160.30000000000001</v>
      </c>
      <c r="E1550" s="55">
        <f>SUMIFS(MasterSheet!I:I, MasterSheet!B:B, A1550, MasterSheet!D:D, B1550, MasterSheet!G:G, C1550)</f>
        <v>1</v>
      </c>
      <c r="F1550" s="55">
        <f t="shared" si="72"/>
        <v>160.30000000000001</v>
      </c>
      <c r="G1550" s="62">
        <f>SUMIFS(MasterSheet!J:J, MasterSheet!B:B, A1550, MasterSheet!D:D, B1550, MasterSheet!G:G, C1550)</f>
        <v>1</v>
      </c>
      <c r="H1550" s="62">
        <f t="shared" si="73"/>
        <v>160.30000000000001</v>
      </c>
      <c r="I1550" s="64">
        <f>SUMIFS(MasterSheet!K:K, MasterSheet!B:B, A1550, MasterSheet!D:D, B1550, MasterSheet!G:G, C1550)</f>
        <v>0</v>
      </c>
      <c r="J1550" s="64">
        <f t="shared" si="74"/>
        <v>0</v>
      </c>
      <c r="K1550" s="6" t="str">
        <f>VLOOKUP(C1550,MasterSheet!G:T,14,)</f>
        <v>BioLegend</v>
      </c>
      <c r="L1550" s="6" t="str">
        <f>VLOOKUP(K1550,Sheet1!A:C,3,)</f>
        <v>DOLLAR</v>
      </c>
      <c r="M1550" s="6" t="str" cm="1">
        <f t="array" ref="M1550">_xlfn.TEXTJOIN(", ", TRUE,
   _xlfn._xlws.FILTER(MasterSheet!O:O,
      (MasterSheet!B:B=A1550) *
      (MasterSheet!D:D=B1550) *
      (MasterSheet!G:G=C1550) *
      (MasterSheet!J:J&gt;0)
   )
)</f>
        <v>SAI LIFE</v>
      </c>
      <c r="N1550" s="6"/>
    </row>
    <row r="1551" spans="1:14" x14ac:dyDescent="0.25">
      <c r="A1551" s="6" t="str">
        <v>EED117596</v>
      </c>
      <c r="B1551" s="7">
        <v>45869</v>
      </c>
      <c r="C1551" s="6">
        <v>102605</v>
      </c>
      <c r="D1551" s="6">
        <f>_xlfn.XLOOKUP(C1551,MasterSheet!G:G,MasterSheet!E:E)</f>
        <v>93.8</v>
      </c>
      <c r="E1551" s="55">
        <f>SUMIFS(MasterSheet!I:I, MasterSheet!B:B, A1551, MasterSheet!D:D, B1551, MasterSheet!G:G, C1551)</f>
        <v>1</v>
      </c>
      <c r="F1551" s="55">
        <f t="shared" si="72"/>
        <v>93.8</v>
      </c>
      <c r="G1551" s="62">
        <f>SUMIFS(MasterSheet!J:J, MasterSheet!B:B, A1551, MasterSheet!D:D, B1551, MasterSheet!G:G, C1551)</f>
        <v>1</v>
      </c>
      <c r="H1551" s="62">
        <f t="shared" si="73"/>
        <v>93.8</v>
      </c>
      <c r="I1551" s="64">
        <f>SUMIFS(MasterSheet!K:K, MasterSheet!B:B, A1551, MasterSheet!D:D, B1551, MasterSheet!G:G, C1551)</f>
        <v>0</v>
      </c>
      <c r="J1551" s="64">
        <f t="shared" si="74"/>
        <v>0</v>
      </c>
      <c r="K1551" s="6" t="str">
        <f>VLOOKUP(C1551,MasterSheet!G:T,14,)</f>
        <v>BioLegend</v>
      </c>
      <c r="L1551" s="6" t="str">
        <f>VLOOKUP(K1551,Sheet1!A:C,3,)</f>
        <v>DOLLAR</v>
      </c>
      <c r="M1551" s="6" t="str" cm="1">
        <f t="array" ref="M1551">_xlfn.TEXTJOIN(", ", TRUE,
   _xlfn._xlws.FILTER(MasterSheet!O:O,
      (MasterSheet!B:B=A1551) *
      (MasterSheet!D:D=B1551) *
      (MasterSheet!G:G=C1551) *
      (MasterSheet!J:J&gt;0)
   )
)</f>
        <v>IGIB</v>
      </c>
      <c r="N1551" s="6"/>
    </row>
    <row r="1552" spans="1:14" x14ac:dyDescent="0.25">
      <c r="A1552" s="6" t="str">
        <v>EED117596</v>
      </c>
      <c r="B1552" s="7">
        <v>45869</v>
      </c>
      <c r="C1552" s="6">
        <v>103116</v>
      </c>
      <c r="D1552" s="6">
        <f>_xlfn.XLOOKUP(C1552,MasterSheet!G:G,MasterSheet!E:E)</f>
        <v>137.19999999999999</v>
      </c>
      <c r="E1552" s="55">
        <f>SUMIFS(MasterSheet!I:I, MasterSheet!B:B, A1552, MasterSheet!D:D, B1552, MasterSheet!G:G, C1552)</f>
        <v>1</v>
      </c>
      <c r="F1552" s="55">
        <f t="shared" si="72"/>
        <v>137.19999999999999</v>
      </c>
      <c r="G1552" s="62">
        <f>SUMIFS(MasterSheet!J:J, MasterSheet!B:B, A1552, MasterSheet!D:D, B1552, MasterSheet!G:G, C1552)</f>
        <v>1</v>
      </c>
      <c r="H1552" s="62">
        <f t="shared" si="73"/>
        <v>137.19999999999999</v>
      </c>
      <c r="I1552" s="64">
        <f>SUMIFS(MasterSheet!K:K, MasterSheet!B:B, A1552, MasterSheet!D:D, B1552, MasterSheet!G:G, C1552)</f>
        <v>0</v>
      </c>
      <c r="J1552" s="64">
        <f t="shared" si="74"/>
        <v>0</v>
      </c>
      <c r="K1552" s="6" t="str">
        <f>VLOOKUP(C1552,MasterSheet!G:T,14,)</f>
        <v>BioLegend</v>
      </c>
      <c r="L1552" s="6" t="str">
        <f>VLOOKUP(K1552,Sheet1!A:C,3,)</f>
        <v>DOLLAR</v>
      </c>
      <c r="M1552" s="6" t="str" cm="1">
        <f t="array" ref="M1552">_xlfn.TEXTJOIN(", ", TRUE,
   _xlfn._xlws.FILTER(MasterSheet!O:O,
      (MasterSheet!B:B=A1552) *
      (MasterSheet!D:D=B1552) *
      (MasterSheet!G:G=C1552) *
      (MasterSheet!J:J&gt;0)
   )
)</f>
        <v>SAI LIFE</v>
      </c>
      <c r="N1552" s="6"/>
    </row>
    <row r="1553" spans="1:14" x14ac:dyDescent="0.25">
      <c r="A1553" s="6" t="str">
        <v>EED117596</v>
      </c>
      <c r="B1553" s="7">
        <v>45869</v>
      </c>
      <c r="C1553" s="6">
        <v>103227</v>
      </c>
      <c r="D1553" s="6">
        <f>_xlfn.XLOOKUP(C1553,MasterSheet!G:G,MasterSheet!E:E)</f>
        <v>150.5</v>
      </c>
      <c r="E1553" s="55">
        <f>SUMIFS(MasterSheet!I:I, MasterSheet!B:B, A1553, MasterSheet!D:D, B1553, MasterSheet!G:G, C1553)</f>
        <v>2</v>
      </c>
      <c r="F1553" s="55">
        <f t="shared" si="72"/>
        <v>301</v>
      </c>
      <c r="G1553" s="62">
        <f>SUMIFS(MasterSheet!J:J, MasterSheet!B:B, A1553, MasterSheet!D:D, B1553, MasterSheet!G:G, C1553)</f>
        <v>2</v>
      </c>
      <c r="H1553" s="62">
        <f t="shared" si="73"/>
        <v>301</v>
      </c>
      <c r="I1553" s="64">
        <f>SUMIFS(MasterSheet!K:K, MasterSheet!B:B, A1553, MasterSheet!D:D, B1553, MasterSheet!G:G, C1553)</f>
        <v>0</v>
      </c>
      <c r="J1553" s="64">
        <f t="shared" si="74"/>
        <v>0</v>
      </c>
      <c r="K1553" s="6" t="str">
        <f>VLOOKUP(C1553,MasterSheet!G:T,14,)</f>
        <v>BioLegend</v>
      </c>
      <c r="L1553" s="6" t="str">
        <f>VLOOKUP(K1553,Sheet1!A:C,3,)</f>
        <v>DOLLAR</v>
      </c>
      <c r="M1553" s="6" t="str" cm="1">
        <f t="array" ref="M1553">_xlfn.TEXTJOIN(", ", TRUE,
   _xlfn._xlws.FILTER(MasterSheet!O:O,
      (MasterSheet!B:B=A1553) *
      (MasterSheet!D:D=B1553) *
      (MasterSheet!G:G=C1553) *
      (MasterSheet!J:J&gt;0)
   )
)</f>
        <v>SAI LIFE</v>
      </c>
      <c r="N1553" s="6"/>
    </row>
    <row r="1554" spans="1:14" x14ac:dyDescent="0.25">
      <c r="A1554" s="6" t="str">
        <v>EED117596</v>
      </c>
      <c r="B1554" s="7">
        <v>45869</v>
      </c>
      <c r="C1554" s="6">
        <v>104419</v>
      </c>
      <c r="D1554" s="6">
        <f>_xlfn.XLOOKUP(C1554,MasterSheet!G:G,MasterSheet!E:E)</f>
        <v>60.6</v>
      </c>
      <c r="E1554" s="55">
        <f>SUMIFS(MasterSheet!I:I, MasterSheet!B:B, A1554, MasterSheet!D:D, B1554, MasterSheet!G:G, C1554)</f>
        <v>4</v>
      </c>
      <c r="F1554" s="55">
        <f t="shared" si="72"/>
        <v>242.4</v>
      </c>
      <c r="G1554" s="62">
        <f>SUMIFS(MasterSheet!J:J, MasterSheet!B:B, A1554, MasterSheet!D:D, B1554, MasterSheet!G:G, C1554)</f>
        <v>4</v>
      </c>
      <c r="H1554" s="62">
        <f t="shared" si="73"/>
        <v>242.4</v>
      </c>
      <c r="I1554" s="64">
        <f>SUMIFS(MasterSheet!K:K, MasterSheet!B:B, A1554, MasterSheet!D:D, B1554, MasterSheet!G:G, C1554)</f>
        <v>0</v>
      </c>
      <c r="J1554" s="64">
        <f t="shared" si="74"/>
        <v>0</v>
      </c>
      <c r="K1554" s="6" t="str">
        <f>VLOOKUP(C1554,MasterSheet!G:T,14,)</f>
        <v>BioLegend</v>
      </c>
      <c r="L1554" s="6" t="str">
        <f>VLOOKUP(K1554,Sheet1!A:C,3,)</f>
        <v>DOLLAR</v>
      </c>
      <c r="M1554" s="6" t="str" cm="1">
        <f t="array" ref="M1554">_xlfn.TEXTJOIN(", ", TRUE,
   _xlfn._xlws.FILTER(MasterSheet!O:O,
      (MasterSheet!B:B=A1554) *
      (MasterSheet!D:D=B1554) *
      (MasterSheet!G:G=C1554) *
      (MasterSheet!J:J&gt;0)
   )
)</f>
        <v>AURIGINE SERVICE</v>
      </c>
      <c r="N1554" s="6"/>
    </row>
    <row r="1555" spans="1:14" x14ac:dyDescent="0.25">
      <c r="A1555" s="6" t="str">
        <v>EED117596</v>
      </c>
      <c r="B1555" s="7">
        <v>45869</v>
      </c>
      <c r="C1555" s="6">
        <v>104518</v>
      </c>
      <c r="D1555" s="6">
        <f>_xlfn.XLOOKUP(C1555,MasterSheet!G:G,MasterSheet!E:E)</f>
        <v>160.30000000000001</v>
      </c>
      <c r="E1555" s="55">
        <f>SUMIFS(MasterSheet!I:I, MasterSheet!B:B, A1555, MasterSheet!D:D, B1555, MasterSheet!G:G, C1555)</f>
        <v>1</v>
      </c>
      <c r="F1555" s="55">
        <f t="shared" si="72"/>
        <v>160.30000000000001</v>
      </c>
      <c r="G1555" s="62">
        <f>SUMIFS(MasterSheet!J:J, MasterSheet!B:B, A1555, MasterSheet!D:D, B1555, MasterSheet!G:G, C1555)</f>
        <v>1</v>
      </c>
      <c r="H1555" s="62">
        <f t="shared" si="73"/>
        <v>160.30000000000001</v>
      </c>
      <c r="I1555" s="64">
        <f>SUMIFS(MasterSheet!K:K, MasterSheet!B:B, A1555, MasterSheet!D:D, B1555, MasterSheet!G:G, C1555)</f>
        <v>0</v>
      </c>
      <c r="J1555" s="64">
        <f t="shared" si="74"/>
        <v>0</v>
      </c>
      <c r="K1555" s="6" t="str">
        <f>VLOOKUP(C1555,MasterSheet!G:T,14,)</f>
        <v>BioLegend</v>
      </c>
      <c r="L1555" s="6" t="str">
        <f>VLOOKUP(K1555,Sheet1!A:C,3,)</f>
        <v>DOLLAR</v>
      </c>
      <c r="M1555" s="6" t="str" cm="1">
        <f t="array" ref="M1555">_xlfn.TEXTJOIN(", ", TRUE,
   _xlfn._xlws.FILTER(MasterSheet!O:O,
      (MasterSheet!B:B=A1555) *
      (MasterSheet!D:D=B1555) *
      (MasterSheet!G:G=C1555) *
      (MasterSheet!J:J&gt;0)
   )
)</f>
        <v>ACTREC</v>
      </c>
      <c r="N1555" s="6"/>
    </row>
    <row r="1556" spans="1:14" x14ac:dyDescent="0.25">
      <c r="A1556" s="6" t="str">
        <v>EED117596</v>
      </c>
      <c r="B1556" s="7">
        <v>45869</v>
      </c>
      <c r="C1556" s="6">
        <v>108407</v>
      </c>
      <c r="D1556" s="6">
        <f>_xlfn.XLOOKUP(C1556,MasterSheet!G:G,MasterSheet!E:E)</f>
        <v>39.200000000000003</v>
      </c>
      <c r="E1556" s="55">
        <f>SUMIFS(MasterSheet!I:I, MasterSheet!B:B, A1556, MasterSheet!D:D, B1556, MasterSheet!G:G, C1556)</f>
        <v>1</v>
      </c>
      <c r="F1556" s="55">
        <f t="shared" si="72"/>
        <v>39.200000000000003</v>
      </c>
      <c r="G1556" s="62">
        <f>SUMIFS(MasterSheet!J:J, MasterSheet!B:B, A1556, MasterSheet!D:D, B1556, MasterSheet!G:G, C1556)</f>
        <v>1</v>
      </c>
      <c r="H1556" s="62">
        <f t="shared" si="73"/>
        <v>39.200000000000003</v>
      </c>
      <c r="I1556" s="64">
        <f>SUMIFS(MasterSheet!K:K, MasterSheet!B:B, A1556, MasterSheet!D:D, B1556, MasterSheet!G:G, C1556)</f>
        <v>0</v>
      </c>
      <c r="J1556" s="64">
        <f t="shared" si="74"/>
        <v>0</v>
      </c>
      <c r="K1556" s="6" t="str">
        <f>VLOOKUP(C1556,MasterSheet!G:T,14,)</f>
        <v>BioLegend</v>
      </c>
      <c r="L1556" s="6" t="str">
        <f>VLOOKUP(K1556,Sheet1!A:C,3,)</f>
        <v>DOLLAR</v>
      </c>
      <c r="M1556" s="6" t="str" cm="1">
        <f t="array" ref="M1556">_xlfn.TEXTJOIN(", ", TRUE,
   _xlfn._xlws.FILTER(MasterSheet!O:O,
      (MasterSheet!B:B=A1556) *
      (MasterSheet!D:D=B1556) *
      (MasterSheet!G:G=C1556) *
      (MasterSheet!J:J&gt;0)
   )
)</f>
        <v>LABEX</v>
      </c>
      <c r="N1556" s="6"/>
    </row>
    <row r="1557" spans="1:14" x14ac:dyDescent="0.25">
      <c r="A1557" s="6" t="str">
        <v>EED117596</v>
      </c>
      <c r="B1557" s="7">
        <v>45869</v>
      </c>
      <c r="C1557" s="6">
        <v>118227</v>
      </c>
      <c r="D1557" s="6">
        <f>_xlfn.XLOOKUP(C1557,MasterSheet!G:G,MasterSheet!E:E)</f>
        <v>222.75</v>
      </c>
      <c r="E1557" s="55">
        <f>SUMIFS(MasterSheet!I:I, MasterSheet!B:B, A1557, MasterSheet!D:D, B1557, MasterSheet!G:G, C1557)</f>
        <v>2</v>
      </c>
      <c r="F1557" s="55">
        <f t="shared" si="72"/>
        <v>445.5</v>
      </c>
      <c r="G1557" s="62">
        <f>SUMIFS(MasterSheet!J:J, MasterSheet!B:B, A1557, MasterSheet!D:D, B1557, MasterSheet!G:G, C1557)</f>
        <v>2</v>
      </c>
      <c r="H1557" s="62">
        <f t="shared" si="73"/>
        <v>445.5</v>
      </c>
      <c r="I1557" s="64">
        <f>SUMIFS(MasterSheet!K:K, MasterSheet!B:B, A1557, MasterSheet!D:D, B1557, MasterSheet!G:G, C1557)</f>
        <v>0</v>
      </c>
      <c r="J1557" s="64">
        <f t="shared" si="74"/>
        <v>0</v>
      </c>
      <c r="K1557" s="6" t="str">
        <f>VLOOKUP(C1557,MasterSheet!G:T,14,)</f>
        <v>BioLegend</v>
      </c>
      <c r="L1557" s="6" t="str">
        <f>VLOOKUP(K1557,Sheet1!A:C,3,)</f>
        <v>DOLLAR</v>
      </c>
      <c r="M1557" s="6" t="str" cm="1">
        <f t="array" ref="M1557">_xlfn.TEXTJOIN(", ", TRUE,
   _xlfn._xlws.FILTER(MasterSheet!O:O,
      (MasterSheet!B:B=A1557) *
      (MasterSheet!D:D=B1557) *
      (MasterSheet!G:G=C1557) *
      (MasterSheet!J:J&gt;0)
   )
)</f>
        <v>ACTREC</v>
      </c>
      <c r="N1557" s="6"/>
    </row>
    <row r="1558" spans="1:14" x14ac:dyDescent="0.25">
      <c r="A1558" s="6" t="str">
        <v>EED117596</v>
      </c>
      <c r="B1558" s="7">
        <v>45869</v>
      </c>
      <c r="C1558" s="6">
        <v>125221</v>
      </c>
      <c r="D1558" s="6">
        <f>_xlfn.XLOOKUP(C1558,MasterSheet!G:G,MasterSheet!E:E)</f>
        <v>210</v>
      </c>
      <c r="E1558" s="55">
        <f>SUMIFS(MasterSheet!I:I, MasterSheet!B:B, A1558, MasterSheet!D:D, B1558, MasterSheet!G:G, C1558)</f>
        <v>2</v>
      </c>
      <c r="F1558" s="55">
        <f t="shared" si="72"/>
        <v>420</v>
      </c>
      <c r="G1558" s="62">
        <f>SUMIFS(MasterSheet!J:J, MasterSheet!B:B, A1558, MasterSheet!D:D, B1558, MasterSheet!G:G, C1558)</f>
        <v>2</v>
      </c>
      <c r="H1558" s="62">
        <f t="shared" si="73"/>
        <v>420</v>
      </c>
      <c r="I1558" s="64">
        <f>SUMIFS(MasterSheet!K:K, MasterSheet!B:B, A1558, MasterSheet!D:D, B1558, MasterSheet!G:G, C1558)</f>
        <v>0</v>
      </c>
      <c r="J1558" s="64">
        <f t="shared" si="74"/>
        <v>0</v>
      </c>
      <c r="K1558" s="6" t="str">
        <f>VLOOKUP(C1558,MasterSheet!G:T,14,)</f>
        <v>BioLegend</v>
      </c>
      <c r="L1558" s="6" t="str">
        <f>VLOOKUP(K1558,Sheet1!A:C,3,)</f>
        <v>DOLLAR</v>
      </c>
      <c r="M1558" s="6" t="str" cm="1">
        <f t="array" ref="M1558">_xlfn.TEXTJOIN(", ", TRUE,
   _xlfn._xlws.FILTER(MasterSheet!O:O,
      (MasterSheet!B:B=A1558) *
      (MasterSheet!D:D=B1558) *
      (MasterSheet!G:G=C1558) *
      (MasterSheet!J:J&gt;0)
   )
)</f>
        <v>ACTREC</v>
      </c>
      <c r="N1558" s="6"/>
    </row>
    <row r="1559" spans="1:14" x14ac:dyDescent="0.25">
      <c r="A1559" s="6" t="str">
        <v>EED117596</v>
      </c>
      <c r="B1559" s="7">
        <v>45869</v>
      </c>
      <c r="C1559" s="6">
        <v>135214</v>
      </c>
      <c r="D1559" s="6">
        <f>_xlfn.XLOOKUP(C1559,MasterSheet!G:G,MasterSheet!E:E)</f>
        <v>221.9</v>
      </c>
      <c r="E1559" s="55">
        <f>SUMIFS(MasterSheet!I:I, MasterSheet!B:B, A1559, MasterSheet!D:D, B1559, MasterSheet!G:G, C1559)</f>
        <v>1</v>
      </c>
      <c r="F1559" s="55">
        <f t="shared" si="72"/>
        <v>221.9</v>
      </c>
      <c r="G1559" s="62">
        <f>SUMIFS(MasterSheet!J:J, MasterSheet!B:B, A1559, MasterSheet!D:D, B1559, MasterSheet!G:G, C1559)</f>
        <v>1</v>
      </c>
      <c r="H1559" s="62">
        <f t="shared" si="73"/>
        <v>221.9</v>
      </c>
      <c r="I1559" s="64">
        <f>SUMIFS(MasterSheet!K:K, MasterSheet!B:B, A1559, MasterSheet!D:D, B1559, MasterSheet!G:G, C1559)</f>
        <v>0</v>
      </c>
      <c r="J1559" s="64">
        <f t="shared" si="74"/>
        <v>0</v>
      </c>
      <c r="K1559" s="6" t="str">
        <f>VLOOKUP(C1559,MasterSheet!G:T,14,)</f>
        <v>BioLegend</v>
      </c>
      <c r="L1559" s="6" t="str">
        <f>VLOOKUP(K1559,Sheet1!A:C,3,)</f>
        <v>DOLLAR</v>
      </c>
      <c r="M1559" s="6" t="str" cm="1">
        <f t="array" ref="M1559">_xlfn.TEXTJOIN(", ", TRUE,
   _xlfn._xlws.FILTER(MasterSheet!O:O,
      (MasterSheet!B:B=A1559) *
      (MasterSheet!D:D=B1559) *
      (MasterSheet!G:G=C1559) *
      (MasterSheet!J:J&gt;0)
   )
)</f>
        <v>ACTREC</v>
      </c>
      <c r="N1559" s="6"/>
    </row>
    <row r="1560" spans="1:14" x14ac:dyDescent="0.25">
      <c r="A1560" s="6" t="str">
        <v>EED117596</v>
      </c>
      <c r="B1560" s="7">
        <v>45869</v>
      </c>
      <c r="C1560" s="6">
        <v>139314</v>
      </c>
      <c r="D1560" s="6">
        <f>_xlfn.XLOOKUP(C1560,MasterSheet!G:G,MasterSheet!E:E)</f>
        <v>267.39999999999998</v>
      </c>
      <c r="E1560" s="55">
        <f>SUMIFS(MasterSheet!I:I, MasterSheet!B:B, A1560, MasterSheet!D:D, B1560, MasterSheet!G:G, C1560)</f>
        <v>1</v>
      </c>
      <c r="F1560" s="55">
        <f t="shared" si="72"/>
        <v>267.39999999999998</v>
      </c>
      <c r="G1560" s="62">
        <f>SUMIFS(MasterSheet!J:J, MasterSheet!B:B, A1560, MasterSheet!D:D, B1560, MasterSheet!G:G, C1560)</f>
        <v>1</v>
      </c>
      <c r="H1560" s="62">
        <f t="shared" si="73"/>
        <v>267.39999999999998</v>
      </c>
      <c r="I1560" s="64">
        <f>SUMIFS(MasterSheet!K:K, MasterSheet!B:B, A1560, MasterSheet!D:D, B1560, MasterSheet!G:G, C1560)</f>
        <v>0</v>
      </c>
      <c r="J1560" s="64">
        <f t="shared" si="74"/>
        <v>0</v>
      </c>
      <c r="K1560" s="6" t="str">
        <f>VLOOKUP(C1560,MasterSheet!G:T,14,)</f>
        <v>BioLegend</v>
      </c>
      <c r="L1560" s="6" t="str">
        <f>VLOOKUP(K1560,Sheet1!A:C,3,)</f>
        <v>DOLLAR</v>
      </c>
      <c r="M1560" s="6" t="str" cm="1">
        <f t="array" ref="M1560">_xlfn.TEXTJOIN(", ", TRUE,
   _xlfn._xlws.FILTER(MasterSheet!O:O,
      (MasterSheet!B:B=A1560) *
      (MasterSheet!D:D=B1560) *
      (MasterSheet!G:G=C1560) *
      (MasterSheet!J:J&gt;0)
   )
)</f>
        <v>NIAB</v>
      </c>
      <c r="N1560" s="6"/>
    </row>
    <row r="1561" spans="1:14" x14ac:dyDescent="0.25">
      <c r="A1561" s="6" t="str">
        <v>EED117596</v>
      </c>
      <c r="B1561" s="7">
        <v>45869</v>
      </c>
      <c r="C1561" s="6">
        <v>145513</v>
      </c>
      <c r="D1561" s="6">
        <f>_xlfn.XLOOKUP(C1561,MasterSheet!G:G,MasterSheet!E:E)</f>
        <v>161.25</v>
      </c>
      <c r="E1561" s="55">
        <f>SUMIFS(MasterSheet!I:I, MasterSheet!B:B, A1561, MasterSheet!D:D, B1561, MasterSheet!G:G, C1561)</f>
        <v>2</v>
      </c>
      <c r="F1561" s="55">
        <f t="shared" si="72"/>
        <v>322.5</v>
      </c>
      <c r="G1561" s="62">
        <f>SUMIFS(MasterSheet!J:J, MasterSheet!B:B, A1561, MasterSheet!D:D, B1561, MasterSheet!G:G, C1561)</f>
        <v>2</v>
      </c>
      <c r="H1561" s="62">
        <f t="shared" si="73"/>
        <v>322.5</v>
      </c>
      <c r="I1561" s="64">
        <f>SUMIFS(MasterSheet!K:K, MasterSheet!B:B, A1561, MasterSheet!D:D, B1561, MasterSheet!G:G, C1561)</f>
        <v>0</v>
      </c>
      <c r="J1561" s="64">
        <f t="shared" si="74"/>
        <v>0</v>
      </c>
      <c r="K1561" s="6" t="str">
        <f>VLOOKUP(C1561,MasterSheet!G:T,14,)</f>
        <v>BioLegend</v>
      </c>
      <c r="L1561" s="6" t="str">
        <f>VLOOKUP(K1561,Sheet1!A:C,3,)</f>
        <v>DOLLAR</v>
      </c>
      <c r="M1561" s="6" t="str" cm="1">
        <f t="array" ref="M1561">_xlfn.TEXTJOIN(", ", TRUE,
   _xlfn._xlws.FILTER(MasterSheet!O:O,
      (MasterSheet!B:B=A1561) *
      (MasterSheet!D:D=B1561) *
      (MasterSheet!G:G=C1561) *
      (MasterSheet!J:J&gt;0)
   )
)</f>
        <v>ACTREC</v>
      </c>
      <c r="N1561" s="6"/>
    </row>
    <row r="1562" spans="1:14" x14ac:dyDescent="0.25">
      <c r="A1562" s="6" t="str">
        <v>EED117596</v>
      </c>
      <c r="B1562" s="7">
        <v>45869</v>
      </c>
      <c r="C1562" s="6">
        <v>155509</v>
      </c>
      <c r="D1562" s="6">
        <f>_xlfn.XLOOKUP(C1562,MasterSheet!G:G,MasterSheet!E:E)</f>
        <v>231</v>
      </c>
      <c r="E1562" s="55">
        <f>SUMIFS(MasterSheet!I:I, MasterSheet!B:B, A1562, MasterSheet!D:D, B1562, MasterSheet!G:G, C1562)</f>
        <v>1</v>
      </c>
      <c r="F1562" s="55">
        <f t="shared" si="72"/>
        <v>231</v>
      </c>
      <c r="G1562" s="62">
        <f>SUMIFS(MasterSheet!J:J, MasterSheet!B:B, A1562, MasterSheet!D:D, B1562, MasterSheet!G:G, C1562)</f>
        <v>1</v>
      </c>
      <c r="H1562" s="62">
        <f t="shared" si="73"/>
        <v>231</v>
      </c>
      <c r="I1562" s="64">
        <f>SUMIFS(MasterSheet!K:K, MasterSheet!B:B, A1562, MasterSheet!D:D, B1562, MasterSheet!G:G, C1562)</f>
        <v>0</v>
      </c>
      <c r="J1562" s="64">
        <f t="shared" si="74"/>
        <v>0</v>
      </c>
      <c r="K1562" s="6" t="str">
        <f>VLOOKUP(C1562,MasterSheet!G:T,14,)</f>
        <v>BioLegend</v>
      </c>
      <c r="L1562" s="6" t="str">
        <f>VLOOKUP(K1562,Sheet1!A:C,3,)</f>
        <v>DOLLAR</v>
      </c>
      <c r="M1562" s="6" t="str" cm="1">
        <f t="array" ref="M1562">_xlfn.TEXTJOIN(", ", TRUE,
   _xlfn._xlws.FILTER(MasterSheet!O:O,
      (MasterSheet!B:B=A1562) *
      (MasterSheet!D:D=B1562) *
      (MasterSheet!G:G=C1562) *
      (MasterSheet!J:J&gt;0)
   )
)</f>
        <v>NIAB</v>
      </c>
      <c r="N1562" s="6"/>
    </row>
    <row r="1563" spans="1:14" x14ac:dyDescent="0.25">
      <c r="A1563" s="6" t="str">
        <v>EED117596</v>
      </c>
      <c r="B1563" s="7">
        <v>45869</v>
      </c>
      <c r="C1563" s="6">
        <v>300306</v>
      </c>
      <c r="D1563" s="6">
        <f>_xlfn.XLOOKUP(C1563,MasterSheet!G:G,MasterSheet!E:E)</f>
        <v>38.5</v>
      </c>
      <c r="E1563" s="55">
        <f>SUMIFS(MasterSheet!I:I, MasterSheet!B:B, A1563, MasterSheet!D:D, B1563, MasterSheet!G:G, C1563)</f>
        <v>1</v>
      </c>
      <c r="F1563" s="55">
        <f t="shared" si="72"/>
        <v>38.5</v>
      </c>
      <c r="G1563" s="62">
        <f>SUMIFS(MasterSheet!J:J, MasterSheet!B:B, A1563, MasterSheet!D:D, B1563, MasterSheet!G:G, C1563)</f>
        <v>1</v>
      </c>
      <c r="H1563" s="62">
        <f t="shared" si="73"/>
        <v>38.5</v>
      </c>
      <c r="I1563" s="64">
        <f>SUMIFS(MasterSheet!K:K, MasterSheet!B:B, A1563, MasterSheet!D:D, B1563, MasterSheet!G:G, C1563)</f>
        <v>0</v>
      </c>
      <c r="J1563" s="64">
        <f t="shared" si="74"/>
        <v>0</v>
      </c>
      <c r="K1563" s="6" t="str">
        <f>VLOOKUP(C1563,MasterSheet!G:T,14,)</f>
        <v>Biolegend</v>
      </c>
      <c r="L1563" s="6" t="str">
        <f>VLOOKUP(K1563,Sheet1!A:C,3,)</f>
        <v>DOLLAR</v>
      </c>
      <c r="M1563" s="6" t="str" cm="1">
        <f t="array" ref="M1563">_xlfn.TEXTJOIN(", ", TRUE,
   _xlfn._xlws.FILTER(MasterSheet!O:O,
      (MasterSheet!B:B=A1563) *
      (MasterSheet!D:D=B1563) *
      (MasterSheet!G:G=C1563) *
      (MasterSheet!J:J&gt;0)
   )
)</f>
        <v>Lokesh Enterprises</v>
      </c>
      <c r="N1563" s="6"/>
    </row>
    <row r="1564" spans="1:14" x14ac:dyDescent="0.25">
      <c r="A1564" s="6" t="str">
        <v>EED117596</v>
      </c>
      <c r="B1564" s="7">
        <v>45869</v>
      </c>
      <c r="C1564" s="6">
        <v>300406</v>
      </c>
      <c r="D1564" s="6">
        <f>_xlfn.XLOOKUP(C1564,MasterSheet!G:G,MasterSheet!E:E)</f>
        <v>35</v>
      </c>
      <c r="E1564" s="55">
        <f>SUMIFS(MasterSheet!I:I, MasterSheet!B:B, A1564, MasterSheet!D:D, B1564, MasterSheet!G:G, C1564)</f>
        <v>1</v>
      </c>
      <c r="F1564" s="55">
        <f t="shared" si="72"/>
        <v>35</v>
      </c>
      <c r="G1564" s="62">
        <f>SUMIFS(MasterSheet!J:J, MasterSheet!B:B, A1564, MasterSheet!D:D, B1564, MasterSheet!G:G, C1564)</f>
        <v>1</v>
      </c>
      <c r="H1564" s="62">
        <f t="shared" si="73"/>
        <v>35</v>
      </c>
      <c r="I1564" s="64">
        <f>SUMIFS(MasterSheet!K:K, MasterSheet!B:B, A1564, MasterSheet!D:D, B1564, MasterSheet!G:G, C1564)</f>
        <v>0</v>
      </c>
      <c r="J1564" s="64">
        <f t="shared" si="74"/>
        <v>0</v>
      </c>
      <c r="K1564" s="6" t="str">
        <f>VLOOKUP(C1564,MasterSheet!G:T,14,)</f>
        <v>BioLegend</v>
      </c>
      <c r="L1564" s="6" t="str">
        <f>VLOOKUP(K1564,Sheet1!A:C,3,)</f>
        <v>DOLLAR</v>
      </c>
      <c r="M1564" s="6" t="str" cm="1">
        <f t="array" ref="M1564">_xlfn.TEXTJOIN(", ", TRUE,
   _xlfn._xlws.FILTER(MasterSheet!O:O,
      (MasterSheet!B:B=A1564) *
      (MasterSheet!D:D=B1564) *
      (MasterSheet!G:G=C1564) *
      (MasterSheet!J:J&gt;0)
   )
)</f>
        <v>IMMUNEEL</v>
      </c>
      <c r="N1564" s="6"/>
    </row>
    <row r="1565" spans="1:14" x14ac:dyDescent="0.25">
      <c r="A1565" s="6" t="str">
        <v>EED117596</v>
      </c>
      <c r="B1565" s="7">
        <v>45869</v>
      </c>
      <c r="C1565" s="6">
        <v>300922</v>
      </c>
      <c r="D1565" s="6">
        <f>_xlfn.XLOOKUP(C1565,MasterSheet!G:G,MasterSheet!E:E)</f>
        <v>234.5</v>
      </c>
      <c r="E1565" s="55">
        <f>SUMIFS(MasterSheet!I:I, MasterSheet!B:B, A1565, MasterSheet!D:D, B1565, MasterSheet!G:G, C1565)</f>
        <v>1</v>
      </c>
      <c r="F1565" s="55">
        <f t="shared" si="72"/>
        <v>234.5</v>
      </c>
      <c r="G1565" s="62">
        <f>SUMIFS(MasterSheet!J:J, MasterSheet!B:B, A1565, MasterSheet!D:D, B1565, MasterSheet!G:G, C1565)</f>
        <v>1</v>
      </c>
      <c r="H1565" s="62">
        <f t="shared" si="73"/>
        <v>234.5</v>
      </c>
      <c r="I1565" s="64">
        <f>SUMIFS(MasterSheet!K:K, MasterSheet!B:B, A1565, MasterSheet!D:D, B1565, MasterSheet!G:G, C1565)</f>
        <v>0</v>
      </c>
      <c r="J1565" s="64">
        <f t="shared" si="74"/>
        <v>0</v>
      </c>
      <c r="K1565" s="6" t="str">
        <f>VLOOKUP(C1565,MasterSheet!G:T,14,)</f>
        <v>BioLegend</v>
      </c>
      <c r="L1565" s="6" t="str">
        <f>VLOOKUP(K1565,Sheet1!A:C,3,)</f>
        <v>DOLLAR</v>
      </c>
      <c r="M1565" s="6" t="str" cm="1">
        <f t="array" ref="M1565">_xlfn.TEXTJOIN(", ", TRUE,
   _xlfn._xlws.FILTER(MasterSheet!O:O,
      (MasterSheet!B:B=A1565) *
      (MasterSheet!D:D=B1565) *
      (MasterSheet!G:G=C1565) *
      (MasterSheet!J:J&gt;0)
   )
)</f>
        <v>Lokesh Enterprises</v>
      </c>
      <c r="N1565" s="6"/>
    </row>
    <row r="1566" spans="1:14" x14ac:dyDescent="0.25">
      <c r="A1566" s="6" t="str">
        <v>EED117596</v>
      </c>
      <c r="B1566" s="7">
        <v>45869</v>
      </c>
      <c r="C1566" s="6">
        <v>301016</v>
      </c>
      <c r="D1566" s="6">
        <f>_xlfn.XLOOKUP(C1566,MasterSheet!G:G,MasterSheet!E:E)</f>
        <v>204.4</v>
      </c>
      <c r="E1566" s="55">
        <f>SUMIFS(MasterSheet!I:I, MasterSheet!B:B, A1566, MasterSheet!D:D, B1566, MasterSheet!G:G, C1566)</f>
        <v>1</v>
      </c>
      <c r="F1566" s="55">
        <f t="shared" si="72"/>
        <v>204.4</v>
      </c>
      <c r="G1566" s="62">
        <f>SUMIFS(MasterSheet!J:J, MasterSheet!B:B, A1566, MasterSheet!D:D, B1566, MasterSheet!G:G, C1566)</f>
        <v>1</v>
      </c>
      <c r="H1566" s="62">
        <f t="shared" si="73"/>
        <v>204.4</v>
      </c>
      <c r="I1566" s="64">
        <f>SUMIFS(MasterSheet!K:K, MasterSheet!B:B, A1566, MasterSheet!D:D, B1566, MasterSheet!G:G, C1566)</f>
        <v>0</v>
      </c>
      <c r="J1566" s="64">
        <f t="shared" si="74"/>
        <v>0</v>
      </c>
      <c r="K1566" s="6" t="str">
        <f>VLOOKUP(C1566,MasterSheet!G:T,14,)</f>
        <v>BioLegend</v>
      </c>
      <c r="L1566" s="6" t="str">
        <f>VLOOKUP(K1566,Sheet1!A:C,3,)</f>
        <v>DOLLAR</v>
      </c>
      <c r="M1566" s="6" t="str" cm="1">
        <f t="array" ref="M1566">_xlfn.TEXTJOIN(", ", TRUE,
   _xlfn._xlws.FILTER(MasterSheet!O:O,
      (MasterSheet!B:B=A1566) *
      (MasterSheet!D:D=B1566) *
      (MasterSheet!G:G=C1566) *
      (MasterSheet!J:J&gt;0)
   )
)</f>
        <v>AURIGINE ONCO</v>
      </c>
      <c r="N1566" s="6"/>
    </row>
    <row r="1567" spans="1:14" x14ac:dyDescent="0.25">
      <c r="A1567" s="6" t="str">
        <v>EED117596</v>
      </c>
      <c r="B1567" s="7">
        <v>45869</v>
      </c>
      <c r="C1567" s="6">
        <v>301852</v>
      </c>
      <c r="D1567" s="6">
        <f>_xlfn.XLOOKUP(C1567,MasterSheet!G:G,MasterSheet!E:E)</f>
        <v>242.9</v>
      </c>
      <c r="E1567" s="55">
        <f>SUMIFS(MasterSheet!I:I, MasterSheet!B:B, A1567, MasterSheet!D:D, B1567, MasterSheet!G:G, C1567)</f>
        <v>2</v>
      </c>
      <c r="F1567" s="55">
        <f t="shared" si="72"/>
        <v>485.8</v>
      </c>
      <c r="G1567" s="62">
        <f>SUMIFS(MasterSheet!J:J, MasterSheet!B:B, A1567, MasterSheet!D:D, B1567, MasterSheet!G:G, C1567)</f>
        <v>2</v>
      </c>
      <c r="H1567" s="62">
        <f t="shared" si="73"/>
        <v>485.8</v>
      </c>
      <c r="I1567" s="64">
        <f>SUMIFS(MasterSheet!K:K, MasterSheet!B:B, A1567, MasterSheet!D:D, B1567, MasterSheet!G:G, C1567)</f>
        <v>0</v>
      </c>
      <c r="J1567" s="64">
        <f t="shared" si="74"/>
        <v>0</v>
      </c>
      <c r="K1567" s="6" t="str">
        <f>VLOOKUP(C1567,MasterSheet!G:T,14,)</f>
        <v>BioLegend</v>
      </c>
      <c r="L1567" s="6" t="str">
        <f>VLOOKUP(K1567,Sheet1!A:C,3,)</f>
        <v>DOLLAR</v>
      </c>
      <c r="M1567" s="6" t="str" cm="1">
        <f t="array" ref="M1567">_xlfn.TEXTJOIN(", ", TRUE,
   _xlfn._xlws.FILTER(MasterSheet!O:O,
      (MasterSheet!B:B=A1567) *
      (MasterSheet!D:D=B1567) *
      (MasterSheet!G:G=C1567) *
      (MasterSheet!J:J&gt;0)
   )
)</f>
        <v>IMMUNEEL</v>
      </c>
      <c r="N1567" s="6"/>
    </row>
    <row r="1568" spans="1:14" x14ac:dyDescent="0.25">
      <c r="A1568" s="6" t="str">
        <v>EED117596</v>
      </c>
      <c r="B1568" s="7">
        <v>45869</v>
      </c>
      <c r="C1568" s="6">
        <v>301904</v>
      </c>
      <c r="D1568" s="6">
        <f>_xlfn.XLOOKUP(C1568,MasterSheet!G:G,MasterSheet!E:E)</f>
        <v>133.69999999999999</v>
      </c>
      <c r="E1568" s="55">
        <f>SUMIFS(MasterSheet!I:I, MasterSheet!B:B, A1568, MasterSheet!D:D, B1568, MasterSheet!G:G, C1568)</f>
        <v>1</v>
      </c>
      <c r="F1568" s="55">
        <f t="shared" si="72"/>
        <v>133.69999999999999</v>
      </c>
      <c r="G1568" s="62">
        <f>SUMIFS(MasterSheet!J:J, MasterSheet!B:B, A1568, MasterSheet!D:D, B1568, MasterSheet!G:G, C1568)</f>
        <v>1</v>
      </c>
      <c r="H1568" s="62">
        <f t="shared" si="73"/>
        <v>133.69999999999999</v>
      </c>
      <c r="I1568" s="64">
        <f>SUMIFS(MasterSheet!K:K, MasterSheet!B:B, A1568, MasterSheet!D:D, B1568, MasterSheet!G:G, C1568)</f>
        <v>0</v>
      </c>
      <c r="J1568" s="64">
        <f t="shared" si="74"/>
        <v>0</v>
      </c>
      <c r="K1568" s="6" t="str">
        <f>VLOOKUP(C1568,MasterSheet!G:T,14,)</f>
        <v>BioLegend</v>
      </c>
      <c r="L1568" s="6" t="str">
        <f>VLOOKUP(K1568,Sheet1!A:C,3,)</f>
        <v>DOLLAR</v>
      </c>
      <c r="M1568" s="6" t="str" cm="1">
        <f t="array" ref="M1568">_xlfn.TEXTJOIN(", ", TRUE,
   _xlfn._xlws.FILTER(MasterSheet!O:O,
      (MasterSheet!B:B=A1568) *
      (MasterSheet!D:D=B1568) *
      (MasterSheet!G:G=C1568) *
      (MasterSheet!J:J&gt;0)
   )
)</f>
        <v>IGIB</v>
      </c>
      <c r="N1568" s="6"/>
    </row>
    <row r="1569" spans="1:14" x14ac:dyDescent="0.25">
      <c r="A1569" s="6" t="str">
        <v>EED117596</v>
      </c>
      <c r="B1569" s="7">
        <v>45869</v>
      </c>
      <c r="C1569" s="6">
        <v>302048</v>
      </c>
      <c r="D1569" s="6">
        <f>_xlfn.XLOOKUP(C1569,MasterSheet!G:G,MasterSheet!E:E)</f>
        <v>282</v>
      </c>
      <c r="E1569" s="55">
        <f>SUMIFS(MasterSheet!I:I, MasterSheet!B:B, A1569, MasterSheet!D:D, B1569, MasterSheet!G:G, C1569)</f>
        <v>2</v>
      </c>
      <c r="F1569" s="55">
        <f t="shared" si="72"/>
        <v>564</v>
      </c>
      <c r="G1569" s="62">
        <f>SUMIFS(MasterSheet!J:J, MasterSheet!B:B, A1569, MasterSheet!D:D, B1569, MasterSheet!G:G, C1569)</f>
        <v>2</v>
      </c>
      <c r="H1569" s="62">
        <f t="shared" si="73"/>
        <v>564</v>
      </c>
      <c r="I1569" s="64">
        <f>SUMIFS(MasterSheet!K:K, MasterSheet!B:B, A1569, MasterSheet!D:D, B1569, MasterSheet!G:G, C1569)</f>
        <v>0</v>
      </c>
      <c r="J1569" s="64">
        <f t="shared" si="74"/>
        <v>0</v>
      </c>
      <c r="K1569" s="6" t="str">
        <f>VLOOKUP(C1569,MasterSheet!G:T,14,)</f>
        <v>BioLegend</v>
      </c>
      <c r="L1569" s="6" t="str">
        <f>VLOOKUP(K1569,Sheet1!A:C,3,)</f>
        <v>DOLLAR</v>
      </c>
      <c r="M1569" s="6" t="str" cm="1">
        <f t="array" ref="M1569">_xlfn.TEXTJOIN(", ", TRUE,
   _xlfn._xlws.FILTER(MasterSheet!O:O,
      (MasterSheet!B:B=A1569) *
      (MasterSheet!D:D=B1569) *
      (MasterSheet!G:G=C1569) *
      (MasterSheet!J:J&gt;0)
   )
)</f>
        <v>IMMUNEEL</v>
      </c>
      <c r="N1569" s="6"/>
    </row>
    <row r="1570" spans="1:14" x14ac:dyDescent="0.25">
      <c r="A1570" s="6" t="str">
        <v>EED117596</v>
      </c>
      <c r="B1570" s="7">
        <v>45869</v>
      </c>
      <c r="C1570" s="6">
        <v>302336</v>
      </c>
      <c r="D1570" s="6">
        <f>_xlfn.XLOOKUP(C1570,MasterSheet!G:G,MasterSheet!E:E)</f>
        <v>297</v>
      </c>
      <c r="E1570" s="55">
        <f>SUMIFS(MasterSheet!I:I, MasterSheet!B:B, A1570, MasterSheet!D:D, B1570, MasterSheet!G:G, C1570)</f>
        <v>2</v>
      </c>
      <c r="F1570" s="55">
        <f t="shared" si="72"/>
        <v>594</v>
      </c>
      <c r="G1570" s="62">
        <f>SUMIFS(MasterSheet!J:J, MasterSheet!B:B, A1570, MasterSheet!D:D, B1570, MasterSheet!G:G, C1570)</f>
        <v>2</v>
      </c>
      <c r="H1570" s="62">
        <f t="shared" si="73"/>
        <v>594</v>
      </c>
      <c r="I1570" s="64">
        <f>SUMIFS(MasterSheet!K:K, MasterSheet!B:B, A1570, MasterSheet!D:D, B1570, MasterSheet!G:G, C1570)</f>
        <v>0</v>
      </c>
      <c r="J1570" s="64">
        <f t="shared" si="74"/>
        <v>0</v>
      </c>
      <c r="K1570" s="6" t="str">
        <f>VLOOKUP(C1570,MasterSheet!G:T,14,)</f>
        <v>BioLegend</v>
      </c>
      <c r="L1570" s="6" t="str">
        <f>VLOOKUP(K1570,Sheet1!A:C,3,)</f>
        <v>DOLLAR</v>
      </c>
      <c r="M1570" s="6" t="str" cm="1">
        <f t="array" ref="M1570">_xlfn.TEXTJOIN(", ", TRUE,
   _xlfn._xlws.FILTER(MasterSheet!O:O,
      (MasterSheet!B:B=A1570) *
      (MasterSheet!D:D=B1570) *
      (MasterSheet!G:G=C1570) *
      (MasterSheet!J:J&gt;0)
   )
)</f>
        <v>IMMUNEEL</v>
      </c>
      <c r="N1570" s="6"/>
    </row>
    <row r="1571" spans="1:14" x14ac:dyDescent="0.25">
      <c r="A1571" s="6" t="str">
        <v>EED117596</v>
      </c>
      <c r="B1571" s="7">
        <v>45869</v>
      </c>
      <c r="C1571" s="6">
        <v>302828</v>
      </c>
      <c r="D1571" s="6">
        <f>_xlfn.XLOOKUP(C1571,MasterSheet!G:G,MasterSheet!E:E)</f>
        <v>318</v>
      </c>
      <c r="E1571" s="55">
        <f>SUMIFS(MasterSheet!I:I, MasterSheet!B:B, A1571, MasterSheet!D:D, B1571, MasterSheet!G:G, C1571)</f>
        <v>1</v>
      </c>
      <c r="F1571" s="55">
        <f t="shared" si="72"/>
        <v>318</v>
      </c>
      <c r="G1571" s="62">
        <f>SUMIFS(MasterSheet!J:J, MasterSheet!B:B, A1571, MasterSheet!D:D, B1571, MasterSheet!G:G, C1571)</f>
        <v>1</v>
      </c>
      <c r="H1571" s="62">
        <f t="shared" si="73"/>
        <v>318</v>
      </c>
      <c r="I1571" s="64">
        <f>SUMIFS(MasterSheet!K:K, MasterSheet!B:B, A1571, MasterSheet!D:D, B1571, MasterSheet!G:G, C1571)</f>
        <v>0</v>
      </c>
      <c r="J1571" s="64">
        <f t="shared" si="74"/>
        <v>0</v>
      </c>
      <c r="K1571" s="6" t="str">
        <f>VLOOKUP(C1571,MasterSheet!G:T,14,)</f>
        <v>BioLegend</v>
      </c>
      <c r="L1571" s="6" t="str">
        <f>VLOOKUP(K1571,Sheet1!A:C,3,)</f>
        <v>DOLLAR</v>
      </c>
      <c r="M1571" s="6" t="str" cm="1">
        <f t="array" ref="M1571">_xlfn.TEXTJOIN(", ", TRUE,
   _xlfn._xlws.FILTER(MasterSheet!O:O,
      (MasterSheet!B:B=A1571) *
      (MasterSheet!D:D=B1571) *
      (MasterSheet!G:G=C1571) *
      (MasterSheet!J:J&gt;0)
   )
)</f>
        <v>AURIGINE ONCO</v>
      </c>
      <c r="N1571" s="6"/>
    </row>
    <row r="1572" spans="1:14" x14ac:dyDescent="0.25">
      <c r="A1572" s="6" t="str">
        <v>EED117596</v>
      </c>
      <c r="B1572" s="7">
        <v>45869</v>
      </c>
      <c r="C1572" s="6">
        <v>304024</v>
      </c>
      <c r="D1572" s="6">
        <f>_xlfn.XLOOKUP(C1572,MasterSheet!G:G,MasterSheet!E:E)</f>
        <v>159</v>
      </c>
      <c r="E1572" s="55">
        <f>SUMIFS(MasterSheet!I:I, MasterSheet!B:B, A1572, MasterSheet!D:D, B1572, MasterSheet!G:G, C1572)</f>
        <v>1</v>
      </c>
      <c r="F1572" s="55">
        <f t="shared" si="72"/>
        <v>159</v>
      </c>
      <c r="G1572" s="62">
        <f>SUMIFS(MasterSheet!J:J, MasterSheet!B:B, A1572, MasterSheet!D:D, B1572, MasterSheet!G:G, C1572)</f>
        <v>1</v>
      </c>
      <c r="H1572" s="62">
        <f t="shared" si="73"/>
        <v>159</v>
      </c>
      <c r="I1572" s="64">
        <f>SUMIFS(MasterSheet!K:K, MasterSheet!B:B, A1572, MasterSheet!D:D, B1572, MasterSheet!G:G, C1572)</f>
        <v>0</v>
      </c>
      <c r="J1572" s="64">
        <f t="shared" si="74"/>
        <v>0</v>
      </c>
      <c r="K1572" s="6" t="str">
        <f>VLOOKUP(C1572,MasterSheet!G:T,14,)</f>
        <v>BioLegend</v>
      </c>
      <c r="L1572" s="6" t="str">
        <f>VLOOKUP(K1572,Sheet1!A:C,3,)</f>
        <v>DOLLAR</v>
      </c>
      <c r="M1572" s="6" t="str" cm="1">
        <f t="array" ref="M1572">_xlfn.TEXTJOIN(", ", TRUE,
   _xlfn._xlws.FILTER(MasterSheet!O:O,
      (MasterSheet!B:B=A1572) *
      (MasterSheet!D:D=B1572) *
      (MasterSheet!G:G=C1572) *
      (MasterSheet!J:J&gt;0)
   )
)</f>
        <v>FARCAST</v>
      </c>
      <c r="N1572" s="6"/>
    </row>
    <row r="1573" spans="1:14" x14ac:dyDescent="0.25">
      <c r="A1573" s="6" t="str">
        <v>EED117596</v>
      </c>
      <c r="B1573" s="7">
        <v>45869</v>
      </c>
      <c r="C1573" s="6">
        <v>306742</v>
      </c>
      <c r="D1573" s="6">
        <f>_xlfn.XLOOKUP(C1573,MasterSheet!G:G,MasterSheet!E:E)</f>
        <v>326.25</v>
      </c>
      <c r="E1573" s="55">
        <f>SUMIFS(MasterSheet!I:I, MasterSheet!B:B, A1573, MasterSheet!D:D, B1573, MasterSheet!G:G, C1573)</f>
        <v>2</v>
      </c>
      <c r="F1573" s="55">
        <f t="shared" si="72"/>
        <v>652.5</v>
      </c>
      <c r="G1573" s="62">
        <f>SUMIFS(MasterSheet!J:J, MasterSheet!B:B, A1573, MasterSheet!D:D, B1573, MasterSheet!G:G, C1573)</f>
        <v>2</v>
      </c>
      <c r="H1573" s="62">
        <f t="shared" si="73"/>
        <v>652.5</v>
      </c>
      <c r="I1573" s="64">
        <f>SUMIFS(MasterSheet!K:K, MasterSheet!B:B, A1573, MasterSheet!D:D, B1573, MasterSheet!G:G, C1573)</f>
        <v>0</v>
      </c>
      <c r="J1573" s="64">
        <f t="shared" si="74"/>
        <v>0</v>
      </c>
      <c r="K1573" s="6" t="str">
        <f>VLOOKUP(C1573,MasterSheet!G:T,14,)</f>
        <v>BioLegend</v>
      </c>
      <c r="L1573" s="6" t="str">
        <f>VLOOKUP(K1573,Sheet1!A:C,3,)</f>
        <v>DOLLAR</v>
      </c>
      <c r="M1573" s="6" t="str" cm="1">
        <f t="array" ref="M1573">_xlfn.TEXTJOIN(", ", TRUE,
   _xlfn._xlws.FILTER(MasterSheet!O:O,
      (MasterSheet!B:B=A1573) *
      (MasterSheet!D:D=B1573) *
      (MasterSheet!G:G=C1573) *
      (MasterSheet!J:J&gt;0)
   )
)</f>
        <v>IMMUNEEL</v>
      </c>
      <c r="N1573" s="6"/>
    </row>
    <row r="1574" spans="1:14" x14ac:dyDescent="0.25">
      <c r="A1574" s="6" t="str">
        <v>EED117596</v>
      </c>
      <c r="B1574" s="7">
        <v>45869</v>
      </c>
      <c r="C1574" s="6">
        <v>307642</v>
      </c>
      <c r="D1574" s="6">
        <f>_xlfn.XLOOKUP(C1574,MasterSheet!G:G,MasterSheet!E:E)</f>
        <v>330</v>
      </c>
      <c r="E1574" s="55">
        <f>SUMIFS(MasterSheet!I:I, MasterSheet!B:B, A1574, MasterSheet!D:D, B1574, MasterSheet!G:G, C1574)</f>
        <v>1</v>
      </c>
      <c r="F1574" s="55">
        <f t="shared" si="72"/>
        <v>330</v>
      </c>
      <c r="G1574" s="62">
        <f>SUMIFS(MasterSheet!J:J, MasterSheet!B:B, A1574, MasterSheet!D:D, B1574, MasterSheet!G:G, C1574)</f>
        <v>0</v>
      </c>
      <c r="H1574" s="62">
        <f t="shared" si="73"/>
        <v>0</v>
      </c>
      <c r="I1574" s="64">
        <f>SUMIFS(MasterSheet!K:K, MasterSheet!B:B, A1574, MasterSheet!D:D, B1574, MasterSheet!G:G, C1574)</f>
        <v>1</v>
      </c>
      <c r="J1574" s="64">
        <f t="shared" si="74"/>
        <v>330</v>
      </c>
      <c r="K1574" s="6" t="str">
        <f>VLOOKUP(C1574,MasterSheet!G:T,14,)</f>
        <v>BioLegend</v>
      </c>
      <c r="L1574" s="6" t="str">
        <f>VLOOKUP(K1574,Sheet1!A:C,3,)</f>
        <v>DOLLAR</v>
      </c>
      <c r="M1574" s="6" t="e" cm="1" vm="1">
        <f t="array" ref="M1574">_xlfn.TEXTJOIN(", ", TRUE,
   _xlfn._xlws.FILTER(MasterSheet!O:O,
      (MasterSheet!B:B=A1574) *
      (MasterSheet!D:D=B1574) *
      (MasterSheet!G:G=C1574) *
      (MasterSheet!J:J&gt;0)
   )
)</f>
        <v>#VALUE!</v>
      </c>
      <c r="N1574" s="6"/>
    </row>
    <row r="1575" spans="1:14" x14ac:dyDescent="0.25">
      <c r="A1575" s="6" t="str">
        <v>EED117596</v>
      </c>
      <c r="B1575" s="7">
        <v>45869</v>
      </c>
      <c r="C1575" s="6">
        <v>308703</v>
      </c>
      <c r="D1575" s="6">
        <f>_xlfn.XLOOKUP(C1575,MasterSheet!G:G,MasterSheet!E:E)</f>
        <v>77</v>
      </c>
      <c r="E1575" s="55">
        <f>SUMIFS(MasterSheet!I:I, MasterSheet!B:B, A1575, MasterSheet!D:D, B1575, MasterSheet!G:G, C1575)</f>
        <v>1</v>
      </c>
      <c r="F1575" s="55">
        <f t="shared" si="72"/>
        <v>77</v>
      </c>
      <c r="G1575" s="62">
        <f>SUMIFS(MasterSheet!J:J, MasterSheet!B:B, A1575, MasterSheet!D:D, B1575, MasterSheet!G:G, C1575)</f>
        <v>1</v>
      </c>
      <c r="H1575" s="62">
        <f t="shared" si="73"/>
        <v>77</v>
      </c>
      <c r="I1575" s="64">
        <f>SUMIFS(MasterSheet!K:K, MasterSheet!B:B, A1575, MasterSheet!D:D, B1575, MasterSheet!G:G, C1575)</f>
        <v>0</v>
      </c>
      <c r="J1575" s="64">
        <f t="shared" si="74"/>
        <v>0</v>
      </c>
      <c r="K1575" s="6" t="str">
        <f>VLOOKUP(C1575,MasterSheet!G:T,14,)</f>
        <v>BioLegend</v>
      </c>
      <c r="L1575" s="6" t="str">
        <f>VLOOKUP(K1575,Sheet1!A:C,3,)</f>
        <v>DOLLAR</v>
      </c>
      <c r="M1575" s="6" t="str" cm="1">
        <f t="array" ref="M1575">_xlfn.TEXTJOIN(", ", TRUE,
   _xlfn._xlws.FILTER(MasterSheet!O:O,
      (MasterSheet!B:B=A1575) *
      (MasterSheet!D:D=B1575) *
      (MasterSheet!G:G=C1575) *
      (MasterSheet!J:J&gt;0)
   )
)</f>
        <v>HELIX</v>
      </c>
      <c r="N1575" s="6"/>
    </row>
    <row r="1576" spans="1:14" x14ac:dyDescent="0.25">
      <c r="A1576" s="6" t="str">
        <v>EED117596</v>
      </c>
      <c r="B1576" s="7">
        <v>45869</v>
      </c>
      <c r="C1576" s="6">
        <v>313205</v>
      </c>
      <c r="D1576" s="6">
        <f>_xlfn.XLOOKUP(C1576,MasterSheet!G:G,MasterSheet!E:E)</f>
        <v>97.3</v>
      </c>
      <c r="E1576" s="55">
        <f>SUMIFS(MasterSheet!I:I, MasterSheet!B:B, A1576, MasterSheet!D:D, B1576, MasterSheet!G:G, C1576)</f>
        <v>1</v>
      </c>
      <c r="F1576" s="55">
        <f t="shared" si="72"/>
        <v>97.3</v>
      </c>
      <c r="G1576" s="62">
        <f>SUMIFS(MasterSheet!J:J, MasterSheet!B:B, A1576, MasterSheet!D:D, B1576, MasterSheet!G:G, C1576)</f>
        <v>1</v>
      </c>
      <c r="H1576" s="62">
        <f t="shared" si="73"/>
        <v>97.3</v>
      </c>
      <c r="I1576" s="64">
        <f>SUMIFS(MasterSheet!K:K, MasterSheet!B:B, A1576, MasterSheet!D:D, B1576, MasterSheet!G:G, C1576)</f>
        <v>0</v>
      </c>
      <c r="J1576" s="64">
        <f t="shared" si="74"/>
        <v>0</v>
      </c>
      <c r="K1576" s="6" t="str">
        <f>VLOOKUP(C1576,MasterSheet!G:T,14,)</f>
        <v>BioLegend</v>
      </c>
      <c r="L1576" s="6" t="str">
        <f>VLOOKUP(K1576,Sheet1!A:C,3,)</f>
        <v>DOLLAR</v>
      </c>
      <c r="M1576" s="6" t="str" cm="1">
        <f t="array" ref="M1576">_xlfn.TEXTJOIN(", ", TRUE,
   _xlfn._xlws.FILTER(MasterSheet!O:O,
      (MasterSheet!B:B=A1576) *
      (MasterSheet!D:D=B1576) *
      (MasterSheet!G:G=C1576) *
      (MasterSheet!J:J&gt;0)
   )
)</f>
        <v>MTOR</v>
      </c>
      <c r="N1576" s="6"/>
    </row>
    <row r="1577" spans="1:14" x14ac:dyDescent="0.25">
      <c r="A1577" s="6" t="str">
        <v>EED117596</v>
      </c>
      <c r="B1577" s="7">
        <v>45869</v>
      </c>
      <c r="C1577" s="6">
        <v>313225</v>
      </c>
      <c r="D1577" s="6">
        <f>_xlfn.XLOOKUP(C1577,MasterSheet!G:G,MasterSheet!E:E)</f>
        <v>111.3</v>
      </c>
      <c r="E1577" s="55">
        <f>SUMIFS(MasterSheet!I:I, MasterSheet!B:B, A1577, MasterSheet!D:D, B1577, MasterSheet!G:G, C1577)</f>
        <v>1</v>
      </c>
      <c r="F1577" s="55">
        <f t="shared" si="72"/>
        <v>111.3</v>
      </c>
      <c r="G1577" s="62">
        <f>SUMIFS(MasterSheet!J:J, MasterSheet!B:B, A1577, MasterSheet!D:D, B1577, MasterSheet!G:G, C1577)</f>
        <v>1</v>
      </c>
      <c r="H1577" s="62">
        <f t="shared" si="73"/>
        <v>111.3</v>
      </c>
      <c r="I1577" s="64">
        <f>SUMIFS(MasterSheet!K:K, MasterSheet!B:B, A1577, MasterSheet!D:D, B1577, MasterSheet!G:G, C1577)</f>
        <v>0</v>
      </c>
      <c r="J1577" s="64">
        <f t="shared" si="74"/>
        <v>0</v>
      </c>
      <c r="K1577" s="6" t="str">
        <f>VLOOKUP(C1577,MasterSheet!G:T,14,)</f>
        <v>BioLegend</v>
      </c>
      <c r="L1577" s="6" t="str">
        <f>VLOOKUP(K1577,Sheet1!A:C,3,)</f>
        <v>DOLLAR</v>
      </c>
      <c r="M1577" s="6" t="str" cm="1">
        <f t="array" ref="M1577">_xlfn.TEXTJOIN(", ", TRUE,
   _xlfn._xlws.FILTER(MasterSheet!O:O,
      (MasterSheet!B:B=A1577) *
      (MasterSheet!D:D=B1577) *
      (MasterSheet!G:G=C1577) *
      (MasterSheet!J:J&gt;0)
   )
)</f>
        <v>LABEX</v>
      </c>
      <c r="N1577" s="6"/>
    </row>
    <row r="1578" spans="1:14" x14ac:dyDescent="0.25">
      <c r="A1578" s="6" t="str">
        <v>EED117596</v>
      </c>
      <c r="B1578" s="7">
        <v>45869</v>
      </c>
      <c r="C1578" s="6">
        <v>314512</v>
      </c>
      <c r="D1578" s="6">
        <f>_xlfn.XLOOKUP(C1578,MasterSheet!G:G,MasterSheet!E:E)</f>
        <v>229.2</v>
      </c>
      <c r="E1578" s="55">
        <f>SUMIFS(MasterSheet!I:I, MasterSheet!B:B, A1578, MasterSheet!D:D, B1578, MasterSheet!G:G, C1578)</f>
        <v>1</v>
      </c>
      <c r="F1578" s="55">
        <f t="shared" si="72"/>
        <v>229.2</v>
      </c>
      <c r="G1578" s="62">
        <f>SUMIFS(MasterSheet!J:J, MasterSheet!B:B, A1578, MasterSheet!D:D, B1578, MasterSheet!G:G, C1578)</f>
        <v>1</v>
      </c>
      <c r="H1578" s="62">
        <f t="shared" si="73"/>
        <v>229.2</v>
      </c>
      <c r="I1578" s="64">
        <f>SUMIFS(MasterSheet!K:K, MasterSheet!B:B, A1578, MasterSheet!D:D, B1578, MasterSheet!G:G, C1578)</f>
        <v>0</v>
      </c>
      <c r="J1578" s="64">
        <f t="shared" si="74"/>
        <v>0</v>
      </c>
      <c r="K1578" s="6" t="str">
        <f>VLOOKUP(C1578,MasterSheet!G:T,14,)</f>
        <v>BioLegend</v>
      </c>
      <c r="L1578" s="6" t="str">
        <f>VLOOKUP(K1578,Sheet1!A:C,3,)</f>
        <v>DOLLAR</v>
      </c>
      <c r="M1578" s="6" t="str" cm="1">
        <f t="array" ref="M1578">_xlfn.TEXTJOIN(", ", TRUE,
   _xlfn._xlws.FILTER(MasterSheet!O:O,
      (MasterSheet!B:B=A1578) *
      (MasterSheet!D:D=B1578) *
      (MasterSheet!G:G=C1578) *
      (MasterSheet!J:J&gt;0)
   )
)</f>
        <v>DR LAL</v>
      </c>
      <c r="N1578" s="6"/>
    </row>
    <row r="1579" spans="1:14" x14ac:dyDescent="0.25">
      <c r="A1579" s="6" t="str">
        <v>EED117596</v>
      </c>
      <c r="B1579" s="7">
        <v>45869</v>
      </c>
      <c r="C1579" s="6">
        <v>317307</v>
      </c>
      <c r="D1579" s="6">
        <f>_xlfn.XLOOKUP(C1579,MasterSheet!G:G,MasterSheet!E:E)</f>
        <v>16.8</v>
      </c>
      <c r="E1579" s="55">
        <f>SUMIFS(MasterSheet!I:I, MasterSheet!B:B, A1579, MasterSheet!D:D, B1579, MasterSheet!G:G, C1579)</f>
        <v>1</v>
      </c>
      <c r="F1579" s="55">
        <f t="shared" si="72"/>
        <v>16.8</v>
      </c>
      <c r="G1579" s="62">
        <f>SUMIFS(MasterSheet!J:J, MasterSheet!B:B, A1579, MasterSheet!D:D, B1579, MasterSheet!G:G, C1579)</f>
        <v>1</v>
      </c>
      <c r="H1579" s="62">
        <f t="shared" si="73"/>
        <v>16.8</v>
      </c>
      <c r="I1579" s="64">
        <f>SUMIFS(MasterSheet!K:K, MasterSheet!B:B, A1579, MasterSheet!D:D, B1579, MasterSheet!G:G, C1579)</f>
        <v>0</v>
      </c>
      <c r="J1579" s="64">
        <f t="shared" si="74"/>
        <v>0</v>
      </c>
      <c r="K1579" s="6" t="str">
        <f>VLOOKUP(C1579,MasterSheet!G:T,14,)</f>
        <v>BioLegend</v>
      </c>
      <c r="L1579" s="6" t="str">
        <f>VLOOKUP(K1579,Sheet1!A:C,3,)</f>
        <v>DOLLAR</v>
      </c>
      <c r="M1579" s="6" t="str" cm="1">
        <f t="array" ref="M1579">_xlfn.TEXTJOIN(", ", TRUE,
   _xlfn._xlws.FILTER(MasterSheet!O:O,
      (MasterSheet!B:B=A1579) *
      (MasterSheet!D:D=B1579) *
      (MasterSheet!G:G=C1579) *
      (MasterSheet!J:J&gt;0)
   )
)</f>
        <v>BIO HEALTH</v>
      </c>
      <c r="N1579" s="6"/>
    </row>
    <row r="1580" spans="1:14" x14ac:dyDescent="0.25">
      <c r="A1580" s="6" t="str">
        <v>EED117596</v>
      </c>
      <c r="B1580" s="7">
        <v>45869</v>
      </c>
      <c r="C1580" s="6">
        <v>318334</v>
      </c>
      <c r="D1580" s="6">
        <f>_xlfn.XLOOKUP(C1580,MasterSheet!G:G,MasterSheet!E:E)</f>
        <v>321.75</v>
      </c>
      <c r="E1580" s="55">
        <f>SUMIFS(MasterSheet!I:I, MasterSheet!B:B, A1580, MasterSheet!D:D, B1580, MasterSheet!G:G, C1580)</f>
        <v>2</v>
      </c>
      <c r="F1580" s="55">
        <f t="shared" si="72"/>
        <v>643.5</v>
      </c>
      <c r="G1580" s="62">
        <f>SUMIFS(MasterSheet!J:J, MasterSheet!B:B, A1580, MasterSheet!D:D, B1580, MasterSheet!G:G, C1580)</f>
        <v>2</v>
      </c>
      <c r="H1580" s="62">
        <f t="shared" si="73"/>
        <v>643.5</v>
      </c>
      <c r="I1580" s="64">
        <f>SUMIFS(MasterSheet!K:K, MasterSheet!B:B, A1580, MasterSheet!D:D, B1580, MasterSheet!G:G, C1580)</f>
        <v>0</v>
      </c>
      <c r="J1580" s="64">
        <f t="shared" si="74"/>
        <v>0</v>
      </c>
      <c r="K1580" s="6" t="str">
        <f>VLOOKUP(C1580,MasterSheet!G:T,14,)</f>
        <v>BioLegend</v>
      </c>
      <c r="L1580" s="6" t="str">
        <f>VLOOKUP(K1580,Sheet1!A:C,3,)</f>
        <v>DOLLAR</v>
      </c>
      <c r="M1580" s="6" t="str" cm="1">
        <f t="array" ref="M1580">_xlfn.TEXTJOIN(", ", TRUE,
   _xlfn._xlws.FILTER(MasterSheet!O:O,
      (MasterSheet!B:B=A1580) *
      (MasterSheet!D:D=B1580) *
      (MasterSheet!G:G=C1580) *
      (MasterSheet!J:J&gt;0)
   )
)</f>
        <v>IMMUNEEL</v>
      </c>
      <c r="N1580" s="6"/>
    </row>
    <row r="1581" spans="1:14" x14ac:dyDescent="0.25">
      <c r="A1581" s="6" t="str">
        <v>EED117596</v>
      </c>
      <c r="B1581" s="7">
        <v>45869</v>
      </c>
      <c r="C1581" s="6">
        <v>321106</v>
      </c>
      <c r="D1581" s="6">
        <f>_xlfn.XLOOKUP(C1581,MasterSheet!G:G,MasterSheet!E:E)</f>
        <v>179.9</v>
      </c>
      <c r="E1581" s="55">
        <f>SUMIFS(MasterSheet!I:I, MasterSheet!B:B, A1581, MasterSheet!D:D, B1581, MasterSheet!G:G, C1581)</f>
        <v>1</v>
      </c>
      <c r="F1581" s="55">
        <f t="shared" si="72"/>
        <v>179.9</v>
      </c>
      <c r="G1581" s="62">
        <f>SUMIFS(MasterSheet!J:J, MasterSheet!B:B, A1581, MasterSheet!D:D, B1581, MasterSheet!G:G, C1581)</f>
        <v>1</v>
      </c>
      <c r="H1581" s="62">
        <f t="shared" si="73"/>
        <v>179.9</v>
      </c>
      <c r="I1581" s="64">
        <f>SUMIFS(MasterSheet!K:K, MasterSheet!B:B, A1581, MasterSheet!D:D, B1581, MasterSheet!G:G, C1581)</f>
        <v>0</v>
      </c>
      <c r="J1581" s="64">
        <f t="shared" si="74"/>
        <v>0</v>
      </c>
      <c r="K1581" s="6" t="str">
        <f>VLOOKUP(C1581,MasterSheet!G:T,14,)</f>
        <v>BioLegend</v>
      </c>
      <c r="L1581" s="6" t="str">
        <f>VLOOKUP(K1581,Sheet1!A:C,3,)</f>
        <v>DOLLAR</v>
      </c>
      <c r="M1581" s="6" t="str" cm="1">
        <f t="array" ref="M1581">_xlfn.TEXTJOIN(", ", TRUE,
   _xlfn._xlws.FILTER(MasterSheet!O:O,
      (MasterSheet!B:B=A1581) *
      (MasterSheet!D:D=B1581) *
      (MasterSheet!G:G=C1581) *
      (MasterSheet!J:J&gt;0)
   )
)</f>
        <v>IGIB</v>
      </c>
      <c r="N1581" s="6"/>
    </row>
    <row r="1582" spans="1:14" x14ac:dyDescent="0.25">
      <c r="A1582" s="6" t="str">
        <v>EED117596</v>
      </c>
      <c r="B1582" s="7">
        <v>45869</v>
      </c>
      <c r="C1582" s="6">
        <v>328107</v>
      </c>
      <c r="D1582" s="6">
        <f>_xlfn.XLOOKUP(C1582,MasterSheet!G:G,MasterSheet!E:E)</f>
        <v>70.7</v>
      </c>
      <c r="E1582" s="55">
        <f>SUMIFS(MasterSheet!I:I, MasterSheet!B:B, A1582, MasterSheet!D:D, B1582, MasterSheet!G:G, C1582)</f>
        <v>1</v>
      </c>
      <c r="F1582" s="55">
        <f t="shared" si="72"/>
        <v>70.7</v>
      </c>
      <c r="G1582" s="62">
        <f>SUMIFS(MasterSheet!J:J, MasterSheet!B:B, A1582, MasterSheet!D:D, B1582, MasterSheet!G:G, C1582)</f>
        <v>1</v>
      </c>
      <c r="H1582" s="62">
        <f t="shared" si="73"/>
        <v>70.7</v>
      </c>
      <c r="I1582" s="64">
        <f>SUMIFS(MasterSheet!K:K, MasterSheet!B:B, A1582, MasterSheet!D:D, B1582, MasterSheet!G:G, C1582)</f>
        <v>0</v>
      </c>
      <c r="J1582" s="64">
        <f t="shared" si="74"/>
        <v>0</v>
      </c>
      <c r="K1582" s="6" t="str">
        <f>VLOOKUP(C1582,MasterSheet!G:T,14,)</f>
        <v>BioLegend</v>
      </c>
      <c r="L1582" s="6" t="str">
        <f>VLOOKUP(K1582,Sheet1!A:C,3,)</f>
        <v>DOLLAR</v>
      </c>
      <c r="M1582" s="6" t="str" cm="1">
        <f t="array" ref="M1582">_xlfn.TEXTJOIN(", ", TRUE,
   _xlfn._xlws.FILTER(MasterSheet!O:O,
      (MasterSheet!B:B=A1582) *
      (MasterSheet!D:D=B1582) *
      (MasterSheet!G:G=C1582) *
      (MasterSheet!J:J&gt;0)
   )
)</f>
        <v>MTOR</v>
      </c>
      <c r="N1582" s="6"/>
    </row>
    <row r="1583" spans="1:14" x14ac:dyDescent="0.25">
      <c r="A1583" s="6" t="str">
        <v>EED117596</v>
      </c>
      <c r="B1583" s="7">
        <v>45869</v>
      </c>
      <c r="C1583" s="6">
        <v>329932</v>
      </c>
      <c r="D1583" s="6">
        <f>_xlfn.XLOOKUP(C1583,MasterSheet!G:G,MasterSheet!E:E)</f>
        <v>301.5</v>
      </c>
      <c r="E1583" s="55">
        <f>SUMIFS(MasterSheet!I:I, MasterSheet!B:B, A1583, MasterSheet!D:D, B1583, MasterSheet!G:G, C1583)</f>
        <v>2</v>
      </c>
      <c r="F1583" s="55">
        <f t="shared" si="72"/>
        <v>603</v>
      </c>
      <c r="G1583" s="62">
        <f>SUMIFS(MasterSheet!J:J, MasterSheet!B:B, A1583, MasterSheet!D:D, B1583, MasterSheet!G:G, C1583)</f>
        <v>2</v>
      </c>
      <c r="H1583" s="62">
        <f t="shared" si="73"/>
        <v>603</v>
      </c>
      <c r="I1583" s="64">
        <f>SUMIFS(MasterSheet!K:K, MasterSheet!B:B, A1583, MasterSheet!D:D, B1583, MasterSheet!G:G, C1583)</f>
        <v>0</v>
      </c>
      <c r="J1583" s="64">
        <f t="shared" si="74"/>
        <v>0</v>
      </c>
      <c r="K1583" s="6" t="str">
        <f>VLOOKUP(C1583,MasterSheet!G:T,14,)</f>
        <v>BioLegend</v>
      </c>
      <c r="L1583" s="6" t="str">
        <f>VLOOKUP(K1583,Sheet1!A:C,3,)</f>
        <v>DOLLAR</v>
      </c>
      <c r="M1583" s="6" t="str" cm="1">
        <f t="array" ref="M1583">_xlfn.TEXTJOIN(", ", TRUE,
   _xlfn._xlws.FILTER(MasterSheet!O:O,
      (MasterSheet!B:B=A1583) *
      (MasterSheet!D:D=B1583) *
      (MasterSheet!G:G=C1583) *
      (MasterSheet!J:J&gt;0)
   )
)</f>
        <v>IMMUNEEL</v>
      </c>
      <c r="N1583" s="6"/>
    </row>
    <row r="1584" spans="1:14" x14ac:dyDescent="0.25">
      <c r="A1584" s="6" t="str">
        <v>EED117596</v>
      </c>
      <c r="B1584" s="7">
        <v>45869</v>
      </c>
      <c r="C1584" s="6">
        <v>331208</v>
      </c>
      <c r="D1584" s="6">
        <f>_xlfn.XLOOKUP(C1584,MasterSheet!G:G,MasterSheet!E:E)</f>
        <v>147.69999999999999</v>
      </c>
      <c r="E1584" s="55">
        <f>SUMIFS(MasterSheet!I:I, MasterSheet!B:B, A1584, MasterSheet!D:D, B1584, MasterSheet!G:G, C1584)</f>
        <v>1</v>
      </c>
      <c r="F1584" s="55">
        <f t="shared" si="72"/>
        <v>147.69999999999999</v>
      </c>
      <c r="G1584" s="62">
        <f>SUMIFS(MasterSheet!J:J, MasterSheet!B:B, A1584, MasterSheet!D:D, B1584, MasterSheet!G:G, C1584)</f>
        <v>1</v>
      </c>
      <c r="H1584" s="62">
        <f t="shared" si="73"/>
        <v>147.69999999999999</v>
      </c>
      <c r="I1584" s="64">
        <f>SUMIFS(MasterSheet!K:K, MasterSheet!B:B, A1584, MasterSheet!D:D, B1584, MasterSheet!G:G, C1584)</f>
        <v>0</v>
      </c>
      <c r="J1584" s="64">
        <f t="shared" si="74"/>
        <v>0</v>
      </c>
      <c r="K1584" s="6" t="str">
        <f>VLOOKUP(C1584,MasterSheet!G:T,14,)</f>
        <v>BioLegend</v>
      </c>
      <c r="L1584" s="6" t="str">
        <f>VLOOKUP(K1584,Sheet1!A:C,3,)</f>
        <v>DOLLAR</v>
      </c>
      <c r="M1584" s="6" t="str" cm="1">
        <f t="array" ref="M1584">_xlfn.TEXTJOIN(", ", TRUE,
   _xlfn._xlws.FILTER(MasterSheet!O:O,
      (MasterSheet!B:B=A1584) *
      (MasterSheet!D:D=B1584) *
      (MasterSheet!G:G=C1584) *
      (MasterSheet!J:J&gt;0)
   )
)</f>
        <v>BTL</v>
      </c>
      <c r="N1584" s="6"/>
    </row>
    <row r="1585" spans="1:14" x14ac:dyDescent="0.25">
      <c r="A1585" s="6" t="str">
        <v>EED117596</v>
      </c>
      <c r="B1585" s="7">
        <v>45869</v>
      </c>
      <c r="C1585" s="6">
        <v>331210</v>
      </c>
      <c r="D1585" s="6">
        <f>_xlfn.XLOOKUP(C1585,MasterSheet!G:G,MasterSheet!E:E)</f>
        <v>187.6</v>
      </c>
      <c r="E1585" s="55">
        <f>SUMIFS(MasterSheet!I:I, MasterSheet!B:B, A1585, MasterSheet!D:D, B1585, MasterSheet!G:G, C1585)</f>
        <v>2</v>
      </c>
      <c r="F1585" s="55">
        <f t="shared" si="72"/>
        <v>375.2</v>
      </c>
      <c r="G1585" s="62">
        <f>SUMIFS(MasterSheet!J:J, MasterSheet!B:B, A1585, MasterSheet!D:D, B1585, MasterSheet!G:G, C1585)</f>
        <v>2</v>
      </c>
      <c r="H1585" s="62">
        <f t="shared" si="73"/>
        <v>375.2</v>
      </c>
      <c r="I1585" s="64">
        <f>SUMIFS(MasterSheet!K:K, MasterSheet!B:B, A1585, MasterSheet!D:D, B1585, MasterSheet!G:G, C1585)</f>
        <v>0</v>
      </c>
      <c r="J1585" s="64">
        <f t="shared" si="74"/>
        <v>0</v>
      </c>
      <c r="K1585" s="6" t="str">
        <f>VLOOKUP(C1585,MasterSheet!G:T,14,)</f>
        <v>BioLegend</v>
      </c>
      <c r="L1585" s="6" t="str">
        <f>VLOOKUP(K1585,Sheet1!A:C,3,)</f>
        <v>DOLLAR</v>
      </c>
      <c r="M1585" s="6" t="str" cm="1">
        <f t="array" ref="M1585">_xlfn.TEXTJOIN(", ", TRUE,
   _xlfn._xlws.FILTER(MasterSheet!O:O,
      (MasterSheet!B:B=A1585) *
      (MasterSheet!D:D=B1585) *
      (MasterSheet!G:G=C1585) *
      (MasterSheet!J:J&gt;0)
   )
)</f>
        <v>IMMUNEEL</v>
      </c>
      <c r="N1585" s="6"/>
    </row>
    <row r="1586" spans="1:14" x14ac:dyDescent="0.25">
      <c r="A1586" s="6" t="str">
        <v>EED117596</v>
      </c>
      <c r="B1586" s="7">
        <v>45869</v>
      </c>
      <c r="C1586" s="6">
        <v>331411</v>
      </c>
      <c r="D1586" s="6">
        <f>_xlfn.XLOOKUP(C1586,MasterSheet!G:G,MasterSheet!E:E)</f>
        <v>169.5</v>
      </c>
      <c r="E1586" s="55">
        <f>SUMIFS(MasterSheet!I:I, MasterSheet!B:B, A1586, MasterSheet!D:D, B1586, MasterSheet!G:G, C1586)</f>
        <v>1</v>
      </c>
      <c r="F1586" s="55">
        <f t="shared" si="72"/>
        <v>169.5</v>
      </c>
      <c r="G1586" s="62">
        <f>SUMIFS(MasterSheet!J:J, MasterSheet!B:B, A1586, MasterSheet!D:D, B1586, MasterSheet!G:G, C1586)</f>
        <v>1</v>
      </c>
      <c r="H1586" s="62">
        <f t="shared" si="73"/>
        <v>169.5</v>
      </c>
      <c r="I1586" s="64">
        <f>SUMIFS(MasterSheet!K:K, MasterSheet!B:B, A1586, MasterSheet!D:D, B1586, MasterSheet!G:G, C1586)</f>
        <v>0</v>
      </c>
      <c r="J1586" s="64">
        <f t="shared" si="74"/>
        <v>0</v>
      </c>
      <c r="K1586" s="6" t="str">
        <f>VLOOKUP(C1586,MasterSheet!G:T,14,)</f>
        <v>BioLegend</v>
      </c>
      <c r="L1586" s="6" t="str">
        <f>VLOOKUP(K1586,Sheet1!A:C,3,)</f>
        <v>DOLLAR</v>
      </c>
      <c r="M1586" s="6" t="str" cm="1">
        <f t="array" ref="M1586">_xlfn.TEXTJOIN(", ", TRUE,
   _xlfn._xlws.FILTER(MasterSheet!O:O,
      (MasterSheet!B:B=A1586) *
      (MasterSheet!D:D=B1586) *
      (MasterSheet!G:G=C1586) *
      (MasterSheet!J:J&gt;0)
   )
)</f>
        <v>BTL</v>
      </c>
      <c r="N1586" s="6"/>
    </row>
    <row r="1587" spans="1:14" x14ac:dyDescent="0.25">
      <c r="A1587" s="6" t="str">
        <v>EED117596</v>
      </c>
      <c r="B1587" s="7">
        <v>45869</v>
      </c>
      <c r="C1587" s="6">
        <v>331430</v>
      </c>
      <c r="D1587" s="6">
        <f>_xlfn.XLOOKUP(C1587,MasterSheet!G:G,MasterSheet!E:E)</f>
        <v>330</v>
      </c>
      <c r="E1587" s="55">
        <f>SUMIFS(MasterSheet!I:I, MasterSheet!B:B, A1587, MasterSheet!D:D, B1587, MasterSheet!G:G, C1587)</f>
        <v>2</v>
      </c>
      <c r="F1587" s="55">
        <f t="shared" si="72"/>
        <v>660</v>
      </c>
      <c r="G1587" s="62">
        <f>SUMIFS(MasterSheet!J:J, MasterSheet!B:B, A1587, MasterSheet!D:D, B1587, MasterSheet!G:G, C1587)</f>
        <v>2</v>
      </c>
      <c r="H1587" s="62">
        <f t="shared" si="73"/>
        <v>660</v>
      </c>
      <c r="I1587" s="64">
        <f>SUMIFS(MasterSheet!K:K, MasterSheet!B:B, A1587, MasterSheet!D:D, B1587, MasterSheet!G:G, C1587)</f>
        <v>0</v>
      </c>
      <c r="J1587" s="64">
        <f t="shared" si="74"/>
        <v>0</v>
      </c>
      <c r="K1587" s="6" t="str">
        <f>VLOOKUP(C1587,MasterSheet!G:T,14,)</f>
        <v>BioLegend</v>
      </c>
      <c r="L1587" s="6" t="str">
        <f>VLOOKUP(K1587,Sheet1!A:C,3,)</f>
        <v>DOLLAR</v>
      </c>
      <c r="M1587" s="6" t="str" cm="1">
        <f t="array" ref="M1587">_xlfn.TEXTJOIN(", ", TRUE,
   _xlfn._xlws.FILTER(MasterSheet!O:O,
      (MasterSheet!B:B=A1587) *
      (MasterSheet!D:D=B1587) *
      (MasterSheet!G:G=C1587) *
      (MasterSheet!J:J&gt;0)
   )
)</f>
        <v>IMMUNEEL</v>
      </c>
      <c r="N1587" s="6"/>
    </row>
    <row r="1588" spans="1:14" x14ac:dyDescent="0.25">
      <c r="A1588" s="6" t="str">
        <v>EED117596</v>
      </c>
      <c r="B1588" s="7">
        <v>45869</v>
      </c>
      <c r="C1588" s="6">
        <v>332706</v>
      </c>
      <c r="D1588" s="6">
        <f>_xlfn.XLOOKUP(C1588,MasterSheet!G:G,MasterSheet!E:E)</f>
        <v>265.3</v>
      </c>
      <c r="E1588" s="55">
        <f>SUMIFS(MasterSheet!I:I, MasterSheet!B:B, A1588, MasterSheet!D:D, B1588, MasterSheet!G:G, C1588)</f>
        <v>2</v>
      </c>
      <c r="F1588" s="55">
        <f t="shared" si="72"/>
        <v>530.6</v>
      </c>
      <c r="G1588" s="62">
        <f>SUMIFS(MasterSheet!J:J, MasterSheet!B:B, A1588, MasterSheet!D:D, B1588, MasterSheet!G:G, C1588)</f>
        <v>2</v>
      </c>
      <c r="H1588" s="62">
        <f t="shared" si="73"/>
        <v>530.6</v>
      </c>
      <c r="I1588" s="64">
        <f>SUMIFS(MasterSheet!K:K, MasterSheet!B:B, A1588, MasterSheet!D:D, B1588, MasterSheet!G:G, C1588)</f>
        <v>0</v>
      </c>
      <c r="J1588" s="64">
        <f t="shared" si="74"/>
        <v>0</v>
      </c>
      <c r="K1588" s="6" t="str">
        <f>VLOOKUP(C1588,MasterSheet!G:T,14,)</f>
        <v>BioLegend</v>
      </c>
      <c r="L1588" s="6" t="str">
        <f>VLOOKUP(K1588,Sheet1!A:C,3,)</f>
        <v>DOLLAR</v>
      </c>
      <c r="M1588" s="6" t="str" cm="1">
        <f t="array" ref="M1588">_xlfn.TEXTJOIN(", ", TRUE,
   _xlfn._xlws.FILTER(MasterSheet!O:O,
      (MasterSheet!B:B=A1588) *
      (MasterSheet!D:D=B1588) *
      (MasterSheet!G:G=C1588) *
      (MasterSheet!J:J&gt;0)
   )
)</f>
        <v>MEDLIFE</v>
      </c>
      <c r="N1588" s="6"/>
    </row>
    <row r="1589" spans="1:14" x14ac:dyDescent="0.25">
      <c r="A1589" s="6" t="str">
        <v>EED117596</v>
      </c>
      <c r="B1589" s="7">
        <v>45869</v>
      </c>
      <c r="C1589" s="6">
        <v>341608</v>
      </c>
      <c r="D1589" s="6">
        <f>_xlfn.XLOOKUP(C1589,MasterSheet!G:G,MasterSheet!E:E)</f>
        <v>226.8</v>
      </c>
      <c r="E1589" s="55">
        <f>SUMIFS(MasterSheet!I:I, MasterSheet!B:B, A1589, MasterSheet!D:D, B1589, MasterSheet!G:G, C1589)</f>
        <v>1</v>
      </c>
      <c r="F1589" s="55">
        <f t="shared" si="72"/>
        <v>226.8</v>
      </c>
      <c r="G1589" s="62">
        <f>SUMIFS(MasterSheet!J:J, MasterSheet!B:B, A1589, MasterSheet!D:D, B1589, MasterSheet!G:G, C1589)</f>
        <v>0</v>
      </c>
      <c r="H1589" s="62">
        <f t="shared" si="73"/>
        <v>0</v>
      </c>
      <c r="I1589" s="64">
        <f>SUMIFS(MasterSheet!K:K, MasterSheet!B:B, A1589, MasterSheet!D:D, B1589, MasterSheet!G:G, C1589)</f>
        <v>1</v>
      </c>
      <c r="J1589" s="64">
        <f t="shared" si="74"/>
        <v>226.8</v>
      </c>
      <c r="K1589" s="6" t="str">
        <f>VLOOKUP(C1589,MasterSheet!G:T,14,)</f>
        <v>BioLegend</v>
      </c>
      <c r="L1589" s="6" t="str">
        <f>VLOOKUP(K1589,Sheet1!A:C,3,)</f>
        <v>DOLLAR</v>
      </c>
      <c r="M1589" s="6" t="e" cm="1" vm="1">
        <f t="array" ref="M1589">_xlfn.TEXTJOIN(", ", TRUE,
   _xlfn._xlws.FILTER(MasterSheet!O:O,
      (MasterSheet!B:B=A1589) *
      (MasterSheet!D:D=B1589) *
      (MasterSheet!G:G=C1589) *
      (MasterSheet!J:J&gt;0)
   )
)</f>
        <v>#VALUE!</v>
      </c>
      <c r="N1589" s="6"/>
    </row>
    <row r="1590" spans="1:14" x14ac:dyDescent="0.25">
      <c r="A1590" s="6" t="str">
        <v>EED117596</v>
      </c>
      <c r="B1590" s="7">
        <v>45869</v>
      </c>
      <c r="C1590" s="6">
        <v>343523</v>
      </c>
      <c r="D1590" s="6">
        <f>_xlfn.XLOOKUP(C1590,MasterSheet!G:G,MasterSheet!E:E)</f>
        <v>70.7</v>
      </c>
      <c r="E1590" s="55">
        <f>SUMIFS(MasterSheet!I:I, MasterSheet!B:B, A1590, MasterSheet!D:D, B1590, MasterSheet!G:G, C1590)</f>
        <v>1</v>
      </c>
      <c r="F1590" s="55">
        <f t="shared" si="72"/>
        <v>70.7</v>
      </c>
      <c r="G1590" s="62">
        <f>SUMIFS(MasterSheet!J:J, MasterSheet!B:B, A1590, MasterSheet!D:D, B1590, MasterSheet!G:G, C1590)</f>
        <v>1</v>
      </c>
      <c r="H1590" s="62">
        <f t="shared" si="73"/>
        <v>70.7</v>
      </c>
      <c r="I1590" s="64">
        <f>SUMIFS(MasterSheet!K:K, MasterSheet!B:B, A1590, MasterSheet!D:D, B1590, MasterSheet!G:G, C1590)</f>
        <v>0</v>
      </c>
      <c r="J1590" s="64">
        <f t="shared" si="74"/>
        <v>0</v>
      </c>
      <c r="K1590" s="6" t="str">
        <f>VLOOKUP(C1590,MasterSheet!G:T,14,)</f>
        <v>BioLegend</v>
      </c>
      <c r="L1590" s="6" t="str">
        <f>VLOOKUP(K1590,Sheet1!A:C,3,)</f>
        <v>DOLLAR</v>
      </c>
      <c r="M1590" s="6" t="str" cm="1">
        <f t="array" ref="M1590">_xlfn.TEXTJOIN(", ", TRUE,
   _xlfn._xlws.FILTER(MasterSheet!O:O,
      (MasterSheet!B:B=A1590) *
      (MasterSheet!D:D=B1590) *
      (MasterSheet!G:G=C1590) *
      (MasterSheet!J:J&gt;0)
   )
)</f>
        <v>M BIOTECH</v>
      </c>
      <c r="N1590" s="6"/>
    </row>
    <row r="1591" spans="1:14" x14ac:dyDescent="0.25">
      <c r="A1591" s="6" t="str">
        <v>EED117596</v>
      </c>
      <c r="B1591" s="7">
        <v>45869</v>
      </c>
      <c r="C1591" s="6">
        <v>353236</v>
      </c>
      <c r="D1591" s="6">
        <f>_xlfn.XLOOKUP(C1591,MasterSheet!G:G,MasterSheet!E:E)</f>
        <v>229.2</v>
      </c>
      <c r="E1591" s="55">
        <f>SUMIFS(MasterSheet!I:I, MasterSheet!B:B, A1591, MasterSheet!D:D, B1591, MasterSheet!G:G, C1591)</f>
        <v>1</v>
      </c>
      <c r="F1591" s="55">
        <f t="shared" si="72"/>
        <v>229.2</v>
      </c>
      <c r="G1591" s="62">
        <f>SUMIFS(MasterSheet!J:J, MasterSheet!B:B, A1591, MasterSheet!D:D, B1591, MasterSheet!G:G, C1591)</f>
        <v>1</v>
      </c>
      <c r="H1591" s="62">
        <f t="shared" si="73"/>
        <v>229.2</v>
      </c>
      <c r="I1591" s="64">
        <f>SUMIFS(MasterSheet!K:K, MasterSheet!B:B, A1591, MasterSheet!D:D, B1591, MasterSheet!G:G, C1591)</f>
        <v>0</v>
      </c>
      <c r="J1591" s="64">
        <f t="shared" si="74"/>
        <v>0</v>
      </c>
      <c r="K1591" s="6" t="str">
        <f>VLOOKUP(C1591,MasterSheet!G:T,14,)</f>
        <v>BioLegend</v>
      </c>
      <c r="L1591" s="6" t="str">
        <f>VLOOKUP(K1591,Sheet1!A:C,3,)</f>
        <v>DOLLAR</v>
      </c>
      <c r="M1591" s="6" t="str" cm="1">
        <f t="array" ref="M1591">_xlfn.TEXTJOIN(", ", TRUE,
   _xlfn._xlws.FILTER(MasterSheet!O:O,
      (MasterSheet!B:B=A1591) *
      (MasterSheet!D:D=B1591) *
      (MasterSheet!G:G=C1591) *
      (MasterSheet!J:J&gt;0)
   )
)</f>
        <v>AURIGINE ONCO</v>
      </c>
      <c r="N1591" s="6"/>
    </row>
    <row r="1592" spans="1:14" x14ac:dyDescent="0.25">
      <c r="A1592" s="6" t="str">
        <v>EED117596</v>
      </c>
      <c r="B1592" s="7">
        <v>45869</v>
      </c>
      <c r="C1592" s="6">
        <v>356418</v>
      </c>
      <c r="D1592" s="6">
        <f>_xlfn.XLOOKUP(C1592,MasterSheet!G:G,MasterSheet!E:E)</f>
        <v>285.75</v>
      </c>
      <c r="E1592" s="55">
        <f>SUMIFS(MasterSheet!I:I, MasterSheet!B:B, A1592, MasterSheet!D:D, B1592, MasterSheet!G:G, C1592)</f>
        <v>2</v>
      </c>
      <c r="F1592" s="55">
        <f t="shared" si="72"/>
        <v>571.5</v>
      </c>
      <c r="G1592" s="62">
        <f>SUMIFS(MasterSheet!J:J, MasterSheet!B:B, A1592, MasterSheet!D:D, B1592, MasterSheet!G:G, C1592)</f>
        <v>2</v>
      </c>
      <c r="H1592" s="62">
        <f t="shared" si="73"/>
        <v>571.5</v>
      </c>
      <c r="I1592" s="64">
        <f>SUMIFS(MasterSheet!K:K, MasterSheet!B:B, A1592, MasterSheet!D:D, B1592, MasterSheet!G:G, C1592)</f>
        <v>0</v>
      </c>
      <c r="J1592" s="64">
        <f t="shared" si="74"/>
        <v>0</v>
      </c>
      <c r="K1592" s="6" t="str">
        <f>VLOOKUP(C1592,MasterSheet!G:T,14,)</f>
        <v>BioLegend</v>
      </c>
      <c r="L1592" s="6" t="str">
        <f>VLOOKUP(K1592,Sheet1!A:C,3,)</f>
        <v>DOLLAR</v>
      </c>
      <c r="M1592" s="6" t="str" cm="1">
        <f t="array" ref="M1592">_xlfn.TEXTJOIN(", ", TRUE,
   _xlfn._xlws.FILTER(MasterSheet!O:O,
      (MasterSheet!B:B=A1592) *
      (MasterSheet!D:D=B1592) *
      (MasterSheet!G:G=C1592) *
      (MasterSheet!J:J&gt;0)
   )
)</f>
        <v>AURIGINE ONCO</v>
      </c>
      <c r="N1592" s="6"/>
    </row>
    <row r="1593" spans="1:14" x14ac:dyDescent="0.25">
      <c r="A1593" s="6" t="str">
        <v>EED117596</v>
      </c>
      <c r="B1593" s="7">
        <v>45869</v>
      </c>
      <c r="C1593" s="6">
        <v>357404</v>
      </c>
      <c r="D1593" s="6">
        <f>_xlfn.XLOOKUP(C1593,MasterSheet!G:G,MasterSheet!E:E)</f>
        <v>111.3</v>
      </c>
      <c r="E1593" s="55">
        <f>SUMIFS(MasterSheet!I:I, MasterSheet!B:B, A1593, MasterSheet!D:D, B1593, MasterSheet!G:G, C1593)</f>
        <v>1</v>
      </c>
      <c r="F1593" s="55">
        <f t="shared" si="72"/>
        <v>111.3</v>
      </c>
      <c r="G1593" s="62">
        <f>SUMIFS(MasterSheet!J:J, MasterSheet!B:B, A1593, MasterSheet!D:D, B1593, MasterSheet!G:G, C1593)</f>
        <v>1</v>
      </c>
      <c r="H1593" s="62">
        <f t="shared" si="73"/>
        <v>111.3</v>
      </c>
      <c r="I1593" s="64">
        <f>SUMIFS(MasterSheet!K:K, MasterSheet!B:B, A1593, MasterSheet!D:D, B1593, MasterSheet!G:G, C1593)</f>
        <v>0</v>
      </c>
      <c r="J1593" s="64">
        <f t="shared" si="74"/>
        <v>0</v>
      </c>
      <c r="K1593" s="6" t="str">
        <f>VLOOKUP(C1593,MasterSheet!G:T,14,)</f>
        <v>BioLegend</v>
      </c>
      <c r="L1593" s="6" t="str">
        <f>VLOOKUP(K1593,Sheet1!A:C,3,)</f>
        <v>DOLLAR</v>
      </c>
      <c r="M1593" s="6" t="str" cm="1">
        <f t="array" ref="M1593">_xlfn.TEXTJOIN(", ", TRUE,
   _xlfn._xlws.FILTER(MasterSheet!O:O,
      (MasterSheet!B:B=A1593) *
      (MasterSheet!D:D=B1593) *
      (MasterSheet!G:G=C1593) *
      (MasterSheet!J:J&gt;0)
   )
)</f>
        <v>Lokesh Enterprises</v>
      </c>
      <c r="N1593" s="6"/>
    </row>
    <row r="1594" spans="1:14" x14ac:dyDescent="0.25">
      <c r="A1594" s="6" t="str">
        <v>EED117596</v>
      </c>
      <c r="B1594" s="7">
        <v>45869</v>
      </c>
      <c r="C1594" s="6">
        <v>362503</v>
      </c>
      <c r="D1594" s="6">
        <f>_xlfn.XLOOKUP(C1594,MasterSheet!G:G,MasterSheet!E:E)</f>
        <v>75</v>
      </c>
      <c r="E1594" s="55">
        <f>SUMIFS(MasterSheet!I:I, MasterSheet!B:B, A1594, MasterSheet!D:D, B1594, MasterSheet!G:G, C1594)</f>
        <v>1</v>
      </c>
      <c r="F1594" s="55">
        <f t="shared" si="72"/>
        <v>75</v>
      </c>
      <c r="G1594" s="62">
        <f>SUMIFS(MasterSheet!J:J, MasterSheet!B:B, A1594, MasterSheet!D:D, B1594, MasterSheet!G:G, C1594)</f>
        <v>1</v>
      </c>
      <c r="H1594" s="62">
        <f t="shared" si="73"/>
        <v>75</v>
      </c>
      <c r="I1594" s="64">
        <f>SUMIFS(MasterSheet!K:K, MasterSheet!B:B, A1594, MasterSheet!D:D, B1594, MasterSheet!G:G, C1594)</f>
        <v>0</v>
      </c>
      <c r="J1594" s="64">
        <f t="shared" si="74"/>
        <v>0</v>
      </c>
      <c r="K1594" s="6" t="str">
        <f>VLOOKUP(C1594,MasterSheet!G:T,14,)</f>
        <v>BioLegend</v>
      </c>
      <c r="L1594" s="6" t="str">
        <f>VLOOKUP(K1594,Sheet1!A:C,3,)</f>
        <v>DOLLAR</v>
      </c>
      <c r="M1594" s="6" t="str" cm="1">
        <f t="array" ref="M1594">_xlfn.TEXTJOIN(", ", TRUE,
   _xlfn._xlws.FILTER(MasterSheet!O:O,
      (MasterSheet!B:B=A1594) *
      (MasterSheet!D:D=B1594) *
      (MasterSheet!G:G=C1594) *
      (MasterSheet!J:J&gt;0)
   )
)</f>
        <v>MEDLIFE</v>
      </c>
      <c r="N1594" s="6"/>
    </row>
    <row r="1595" spans="1:14" x14ac:dyDescent="0.25">
      <c r="A1595" s="6" t="str">
        <v>EED117596</v>
      </c>
      <c r="B1595" s="7">
        <v>45869</v>
      </c>
      <c r="C1595" s="6">
        <v>364808</v>
      </c>
      <c r="D1595" s="6">
        <f>_xlfn.XLOOKUP(C1595,MasterSheet!G:G,MasterSheet!E:E)</f>
        <v>296.25</v>
      </c>
      <c r="E1595" s="55">
        <f>SUMIFS(MasterSheet!I:I, MasterSheet!B:B, A1595, MasterSheet!D:D, B1595, MasterSheet!G:G, C1595)</f>
        <v>2</v>
      </c>
      <c r="F1595" s="55">
        <f t="shared" si="72"/>
        <v>592.5</v>
      </c>
      <c r="G1595" s="62">
        <f>SUMIFS(MasterSheet!J:J, MasterSheet!B:B, A1595, MasterSheet!D:D, B1595, MasterSheet!G:G, C1595)</f>
        <v>2</v>
      </c>
      <c r="H1595" s="62">
        <f t="shared" si="73"/>
        <v>592.5</v>
      </c>
      <c r="I1595" s="64">
        <f>SUMIFS(MasterSheet!K:K, MasterSheet!B:B, A1595, MasterSheet!D:D, B1595, MasterSheet!G:G, C1595)</f>
        <v>0</v>
      </c>
      <c r="J1595" s="64">
        <f t="shared" si="74"/>
        <v>0</v>
      </c>
      <c r="K1595" s="6" t="str">
        <f>VLOOKUP(C1595,MasterSheet!G:T,14,)</f>
        <v>BioLegend</v>
      </c>
      <c r="L1595" s="6" t="str">
        <f>VLOOKUP(K1595,Sheet1!A:C,3,)</f>
        <v>DOLLAR</v>
      </c>
      <c r="M1595" s="6" t="str" cm="1">
        <f t="array" ref="M1595">_xlfn.TEXTJOIN(", ", TRUE,
   _xlfn._xlws.FILTER(MasterSheet!O:O,
      (MasterSheet!B:B=A1595) *
      (MasterSheet!D:D=B1595) *
      (MasterSheet!G:G=C1595) *
      (MasterSheet!J:J&gt;0)
   )
)</f>
        <v>IMMUNEEL</v>
      </c>
      <c r="N1595" s="6"/>
    </row>
    <row r="1596" spans="1:14" x14ac:dyDescent="0.25">
      <c r="A1596" s="6" t="str">
        <v>EED117596</v>
      </c>
      <c r="B1596" s="7">
        <v>45869</v>
      </c>
      <c r="C1596" s="6">
        <v>368516</v>
      </c>
      <c r="D1596" s="6">
        <f>_xlfn.XLOOKUP(C1596,MasterSheet!G:G,MasterSheet!E:E)</f>
        <v>221.9</v>
      </c>
      <c r="E1596" s="55">
        <f>SUMIFS(MasterSheet!I:I, MasterSheet!B:B, A1596, MasterSheet!D:D, B1596, MasterSheet!G:G, C1596)</f>
        <v>2</v>
      </c>
      <c r="F1596" s="55">
        <f t="shared" si="72"/>
        <v>443.8</v>
      </c>
      <c r="G1596" s="62">
        <f>SUMIFS(MasterSheet!J:J, MasterSheet!B:B, A1596, MasterSheet!D:D, B1596, MasterSheet!G:G, C1596)</f>
        <v>2</v>
      </c>
      <c r="H1596" s="62">
        <f t="shared" si="73"/>
        <v>443.8</v>
      </c>
      <c r="I1596" s="64">
        <f>SUMIFS(MasterSheet!K:K, MasterSheet!B:B, A1596, MasterSheet!D:D, B1596, MasterSheet!G:G, C1596)</f>
        <v>0</v>
      </c>
      <c r="J1596" s="64">
        <f t="shared" si="74"/>
        <v>0</v>
      </c>
      <c r="K1596" s="6" t="str">
        <f>VLOOKUP(C1596,MasterSheet!G:T,14,)</f>
        <v>BioLegend</v>
      </c>
      <c r="L1596" s="6" t="str">
        <f>VLOOKUP(K1596,Sheet1!A:C,3,)</f>
        <v>DOLLAR</v>
      </c>
      <c r="M1596" s="6" t="str" cm="1">
        <f t="array" ref="M1596">_xlfn.TEXTJOIN(", ", TRUE,
   _xlfn._xlws.FILTER(MasterSheet!O:O,
      (MasterSheet!B:B=A1596) *
      (MasterSheet!D:D=B1596) *
      (MasterSheet!G:G=C1596) *
      (MasterSheet!J:J&gt;0)
   )
)</f>
        <v>IMMUNEEL</v>
      </c>
      <c r="N1596" s="6"/>
    </row>
    <row r="1597" spans="1:14" x14ac:dyDescent="0.25">
      <c r="A1597" s="6" t="str">
        <v>EED117596</v>
      </c>
      <c r="B1597" s="7">
        <v>45869</v>
      </c>
      <c r="C1597" s="6">
        <v>368535</v>
      </c>
      <c r="D1597" s="6">
        <f>_xlfn.XLOOKUP(C1597,MasterSheet!G:G,MasterSheet!E:E)</f>
        <v>78.400000000000006</v>
      </c>
      <c r="E1597" s="55">
        <f>SUMIFS(MasterSheet!I:I, MasterSheet!B:B, A1597, MasterSheet!D:D, B1597, MasterSheet!G:G, C1597)</f>
        <v>1</v>
      </c>
      <c r="F1597" s="55">
        <f t="shared" si="72"/>
        <v>78.400000000000006</v>
      </c>
      <c r="G1597" s="62">
        <f>SUMIFS(MasterSheet!J:J, MasterSheet!B:B, A1597, MasterSheet!D:D, B1597, MasterSheet!G:G, C1597)</f>
        <v>1</v>
      </c>
      <c r="H1597" s="62">
        <f t="shared" si="73"/>
        <v>78.400000000000006</v>
      </c>
      <c r="I1597" s="64">
        <f>SUMIFS(MasterSheet!K:K, MasterSheet!B:B, A1597, MasterSheet!D:D, B1597, MasterSheet!G:G, C1597)</f>
        <v>0</v>
      </c>
      <c r="J1597" s="64">
        <f t="shared" si="74"/>
        <v>0</v>
      </c>
      <c r="K1597" s="6" t="str">
        <f>VLOOKUP(C1597,MasterSheet!G:T,14,)</f>
        <v>BioLegend</v>
      </c>
      <c r="L1597" s="6" t="str">
        <f>VLOOKUP(K1597,Sheet1!A:C,3,)</f>
        <v>DOLLAR</v>
      </c>
      <c r="M1597" s="6" t="str" cm="1">
        <f t="array" ref="M1597">_xlfn.TEXTJOIN(", ", TRUE,
   _xlfn._xlws.FILTER(MasterSheet!O:O,
      (MasterSheet!B:B=A1597) *
      (MasterSheet!D:D=B1597) *
      (MasterSheet!G:G=C1597) *
      (MasterSheet!J:J&gt;0)
   )
)</f>
        <v>LABEX</v>
      </c>
      <c r="N1597" s="6"/>
    </row>
    <row r="1598" spans="1:14" x14ac:dyDescent="0.25">
      <c r="A1598" s="6" t="str">
        <v>EED117596</v>
      </c>
      <c r="B1598" s="7">
        <v>45869</v>
      </c>
      <c r="C1598" s="6">
        <v>369324</v>
      </c>
      <c r="D1598" s="6">
        <f>_xlfn.XLOOKUP(C1598,MasterSheet!G:G,MasterSheet!E:E)</f>
        <v>309.75</v>
      </c>
      <c r="E1598" s="55">
        <f>SUMIFS(MasterSheet!I:I, MasterSheet!B:B, A1598, MasterSheet!D:D, B1598, MasterSheet!G:G, C1598)</f>
        <v>2</v>
      </c>
      <c r="F1598" s="55">
        <f t="shared" si="72"/>
        <v>619.5</v>
      </c>
      <c r="G1598" s="62">
        <f>SUMIFS(MasterSheet!J:J, MasterSheet!B:B, A1598, MasterSheet!D:D, B1598, MasterSheet!G:G, C1598)</f>
        <v>2</v>
      </c>
      <c r="H1598" s="62">
        <f t="shared" si="73"/>
        <v>619.5</v>
      </c>
      <c r="I1598" s="64">
        <f>SUMIFS(MasterSheet!K:K, MasterSheet!B:B, A1598, MasterSheet!D:D, B1598, MasterSheet!G:G, C1598)</f>
        <v>0</v>
      </c>
      <c r="J1598" s="64">
        <f t="shared" si="74"/>
        <v>0</v>
      </c>
      <c r="K1598" s="6" t="str">
        <f>VLOOKUP(C1598,MasterSheet!G:T,14,)</f>
        <v>BioLegend</v>
      </c>
      <c r="L1598" s="6" t="str">
        <f>VLOOKUP(K1598,Sheet1!A:C,3,)</f>
        <v>DOLLAR</v>
      </c>
      <c r="M1598" s="6" t="str" cm="1">
        <f t="array" ref="M1598">_xlfn.TEXTJOIN(", ", TRUE,
   _xlfn._xlws.FILTER(MasterSheet!O:O,
      (MasterSheet!B:B=A1598) *
      (MasterSheet!D:D=B1598) *
      (MasterSheet!G:G=C1598) *
      (MasterSheet!J:J&gt;0)
   )
)</f>
        <v>IMMUNEEL</v>
      </c>
      <c r="N1598" s="6"/>
    </row>
    <row r="1599" spans="1:14" x14ac:dyDescent="0.25">
      <c r="A1599" s="6" t="str">
        <v>EED117596</v>
      </c>
      <c r="B1599" s="7">
        <v>45869</v>
      </c>
      <c r="C1599" s="6">
        <v>375518</v>
      </c>
      <c r="D1599" s="6">
        <f>_xlfn.XLOOKUP(C1599,MasterSheet!G:G,MasterSheet!E:E)</f>
        <v>199.5</v>
      </c>
      <c r="E1599" s="55">
        <f>SUMIFS(MasterSheet!I:I, MasterSheet!B:B, A1599, MasterSheet!D:D, B1599, MasterSheet!G:G, C1599)</f>
        <v>1</v>
      </c>
      <c r="F1599" s="55">
        <f t="shared" si="72"/>
        <v>199.5</v>
      </c>
      <c r="G1599" s="62">
        <f>SUMIFS(MasterSheet!J:J, MasterSheet!B:B, A1599, MasterSheet!D:D, B1599, MasterSheet!G:G, C1599)</f>
        <v>1</v>
      </c>
      <c r="H1599" s="62">
        <f t="shared" si="73"/>
        <v>199.5</v>
      </c>
      <c r="I1599" s="64">
        <f>SUMIFS(MasterSheet!K:K, MasterSheet!B:B, A1599, MasterSheet!D:D, B1599, MasterSheet!G:G, C1599)</f>
        <v>0</v>
      </c>
      <c r="J1599" s="64">
        <f t="shared" si="74"/>
        <v>0</v>
      </c>
      <c r="K1599" s="6" t="str">
        <f>VLOOKUP(C1599,MasterSheet!G:T,14,)</f>
        <v>BioLegend</v>
      </c>
      <c r="L1599" s="6" t="str">
        <f>VLOOKUP(K1599,Sheet1!A:C,3,)</f>
        <v>DOLLAR</v>
      </c>
      <c r="M1599" s="6" t="str" cm="1">
        <f t="array" ref="M1599">_xlfn.TEXTJOIN(", ", TRUE,
   _xlfn._xlws.FILTER(MasterSheet!O:O,
      (MasterSheet!B:B=A1599) *
      (MasterSheet!D:D=B1599) *
      (MasterSheet!G:G=C1599) *
      (MasterSheet!J:J&gt;0)
   )
)</f>
        <v>ACTREC</v>
      </c>
      <c r="N1599" s="6"/>
    </row>
    <row r="1600" spans="1:14" x14ac:dyDescent="0.25">
      <c r="A1600" s="6" t="str">
        <v>EED117596</v>
      </c>
      <c r="B1600" s="7">
        <v>45869</v>
      </c>
      <c r="C1600" s="6">
        <v>400128</v>
      </c>
      <c r="D1600" s="6">
        <f>_xlfn.XLOOKUP(C1600,MasterSheet!G:G,MasterSheet!E:E)</f>
        <v>125.3</v>
      </c>
      <c r="E1600" s="55">
        <f>SUMIFS(MasterSheet!I:I, MasterSheet!B:B, A1600, MasterSheet!D:D, B1600, MasterSheet!G:G, C1600)</f>
        <v>1</v>
      </c>
      <c r="F1600" s="55">
        <f t="shared" si="72"/>
        <v>125.3</v>
      </c>
      <c r="G1600" s="62">
        <f>SUMIFS(MasterSheet!J:J, MasterSheet!B:B, A1600, MasterSheet!D:D, B1600, MasterSheet!G:G, C1600)</f>
        <v>1</v>
      </c>
      <c r="H1600" s="62">
        <f t="shared" si="73"/>
        <v>125.3</v>
      </c>
      <c r="I1600" s="64">
        <f>SUMIFS(MasterSheet!K:K, MasterSheet!B:B, A1600, MasterSheet!D:D, B1600, MasterSheet!G:G, C1600)</f>
        <v>0</v>
      </c>
      <c r="J1600" s="64">
        <f t="shared" si="74"/>
        <v>0</v>
      </c>
      <c r="K1600" s="6" t="str">
        <f>VLOOKUP(C1600,MasterSheet!G:T,14,)</f>
        <v>BioLegend</v>
      </c>
      <c r="L1600" s="6" t="str">
        <f>VLOOKUP(K1600,Sheet1!A:C,3,)</f>
        <v>DOLLAR</v>
      </c>
      <c r="M1600" s="6" t="str" cm="1">
        <f t="array" ref="M1600">_xlfn.TEXTJOIN(", ", TRUE,
   _xlfn._xlws.FILTER(MasterSheet!O:O,
      (MasterSheet!B:B=A1600) *
      (MasterSheet!D:D=B1600) *
      (MasterSheet!G:G=C1600) *
      (MasterSheet!J:J&gt;0)
   )
)</f>
        <v>AURIGINE ONCO</v>
      </c>
      <c r="N1600" s="6"/>
    </row>
    <row r="1601" spans="1:14" x14ac:dyDescent="0.25">
      <c r="A1601" s="6" t="str">
        <v>EED117596</v>
      </c>
      <c r="B1601" s="7">
        <v>45869</v>
      </c>
      <c r="C1601" s="6">
        <v>400158</v>
      </c>
      <c r="D1601" s="6">
        <f>_xlfn.XLOOKUP(C1601,MasterSheet!G:G,MasterSheet!E:E)</f>
        <v>268.5</v>
      </c>
      <c r="E1601" s="55">
        <f>SUMIFS(MasterSheet!I:I, MasterSheet!B:B, A1601, MasterSheet!D:D, B1601, MasterSheet!G:G, C1601)</f>
        <v>1</v>
      </c>
      <c r="F1601" s="55">
        <f t="shared" si="72"/>
        <v>268.5</v>
      </c>
      <c r="G1601" s="62">
        <f>SUMIFS(MasterSheet!J:J, MasterSheet!B:B, A1601, MasterSheet!D:D, B1601, MasterSheet!G:G, C1601)</f>
        <v>1</v>
      </c>
      <c r="H1601" s="62">
        <f t="shared" si="73"/>
        <v>268.5</v>
      </c>
      <c r="I1601" s="64">
        <f>SUMIFS(MasterSheet!K:K, MasterSheet!B:B, A1601, MasterSheet!D:D, B1601, MasterSheet!G:G, C1601)</f>
        <v>0</v>
      </c>
      <c r="J1601" s="64">
        <f t="shared" si="74"/>
        <v>0</v>
      </c>
      <c r="K1601" s="6" t="str">
        <f>VLOOKUP(C1601,MasterSheet!G:T,14,)</f>
        <v>BioLegend</v>
      </c>
      <c r="L1601" s="6" t="str">
        <f>VLOOKUP(K1601,Sheet1!A:C,3,)</f>
        <v>DOLLAR</v>
      </c>
      <c r="M1601" s="6" t="str" cm="1">
        <f t="array" ref="M1601">_xlfn.TEXTJOIN(", ", TRUE,
   _xlfn._xlws.FILTER(MasterSheet!O:O,
      (MasterSheet!B:B=A1601) *
      (MasterSheet!D:D=B1601) *
      (MasterSheet!G:G=C1601) *
      (MasterSheet!J:J&gt;0)
   )
)</f>
        <v>AURIGINE ONCO</v>
      </c>
      <c r="N1601" s="6"/>
    </row>
    <row r="1602" spans="1:14" x14ac:dyDescent="0.25">
      <c r="A1602" s="6" t="str">
        <v>EED117596</v>
      </c>
      <c r="B1602" s="7">
        <v>45869</v>
      </c>
      <c r="C1602" s="6">
        <v>400164</v>
      </c>
      <c r="D1602" s="6">
        <f>_xlfn.XLOOKUP(C1602,MasterSheet!G:G,MasterSheet!E:E)</f>
        <v>309.75</v>
      </c>
      <c r="E1602" s="55">
        <f>SUMIFS(MasterSheet!I:I, MasterSheet!B:B, A1602, MasterSheet!D:D, B1602, MasterSheet!G:G, C1602)</f>
        <v>1</v>
      </c>
      <c r="F1602" s="55">
        <f t="shared" si="72"/>
        <v>309.75</v>
      </c>
      <c r="G1602" s="62">
        <f>SUMIFS(MasterSheet!J:J, MasterSheet!B:B, A1602, MasterSheet!D:D, B1602, MasterSheet!G:G, C1602)</f>
        <v>1</v>
      </c>
      <c r="H1602" s="62">
        <f t="shared" si="73"/>
        <v>309.75</v>
      </c>
      <c r="I1602" s="64">
        <f>SUMIFS(MasterSheet!K:K, MasterSheet!B:B, A1602, MasterSheet!D:D, B1602, MasterSheet!G:G, C1602)</f>
        <v>0</v>
      </c>
      <c r="J1602" s="64">
        <f t="shared" si="74"/>
        <v>0</v>
      </c>
      <c r="K1602" s="6" t="str">
        <f>VLOOKUP(C1602,MasterSheet!G:T,14,)</f>
        <v>BioLegend</v>
      </c>
      <c r="L1602" s="6" t="str">
        <f>VLOOKUP(K1602,Sheet1!A:C,3,)</f>
        <v>DOLLAR</v>
      </c>
      <c r="M1602" s="6" t="str" cm="1">
        <f t="array" ref="M1602">_xlfn.TEXTJOIN(", ", TRUE,
   _xlfn._xlws.FILTER(MasterSheet!O:O,
      (MasterSheet!B:B=A1602) *
      (MasterSheet!D:D=B1602) *
      (MasterSheet!G:G=C1602) *
      (MasterSheet!J:J&gt;0)
   )
)</f>
        <v>AURIGINE ONCO</v>
      </c>
      <c r="N1602" s="6"/>
    </row>
    <row r="1603" spans="1:14" x14ac:dyDescent="0.25">
      <c r="A1603" s="6" t="str">
        <v>EED117596</v>
      </c>
      <c r="B1603" s="7">
        <v>45869</v>
      </c>
      <c r="C1603" s="6">
        <v>400247</v>
      </c>
      <c r="D1603" s="6">
        <f>_xlfn.XLOOKUP(C1603,MasterSheet!G:G,MasterSheet!E:E)</f>
        <v>49.8</v>
      </c>
      <c r="E1603" s="55">
        <f>SUMIFS(MasterSheet!I:I, MasterSheet!B:B, A1603, MasterSheet!D:D, B1603, MasterSheet!G:G, C1603)</f>
        <v>1</v>
      </c>
      <c r="F1603" s="55">
        <f t="shared" ref="F1603:F1666" si="75">D1603*E1603</f>
        <v>49.8</v>
      </c>
      <c r="G1603" s="62">
        <f>SUMIFS(MasterSheet!J:J, MasterSheet!B:B, A1603, MasterSheet!D:D, B1603, MasterSheet!G:G, C1603)</f>
        <v>1</v>
      </c>
      <c r="H1603" s="62">
        <f t="shared" ref="H1603:H1666" si="76">G1603*D1603</f>
        <v>49.8</v>
      </c>
      <c r="I1603" s="64">
        <f>SUMIFS(MasterSheet!K:K, MasterSheet!B:B, A1603, MasterSheet!D:D, B1603, MasterSheet!G:G, C1603)</f>
        <v>0</v>
      </c>
      <c r="J1603" s="64">
        <f t="shared" ref="J1603:J1666" si="77">I1603*D1603</f>
        <v>0</v>
      </c>
      <c r="K1603" s="6" t="str">
        <f>VLOOKUP(C1603,MasterSheet!G:T,14,)</f>
        <v>BioLegend</v>
      </c>
      <c r="L1603" s="6" t="str">
        <f>VLOOKUP(K1603,Sheet1!A:C,3,)</f>
        <v>DOLLAR</v>
      </c>
      <c r="M1603" s="6" t="str" cm="1">
        <f t="array" ref="M1603">_xlfn.TEXTJOIN(", ", TRUE,
   _xlfn._xlws.FILTER(MasterSheet!O:O,
      (MasterSheet!B:B=A1603) *
      (MasterSheet!D:D=B1603) *
      (MasterSheet!G:G=C1603) *
      (MasterSheet!J:J&gt;0)
   )
)</f>
        <v>AURIGINE ONCO</v>
      </c>
      <c r="N1603" s="6"/>
    </row>
    <row r="1604" spans="1:14" x14ac:dyDescent="0.25">
      <c r="A1604" s="6" t="str">
        <v>EED117596</v>
      </c>
      <c r="B1604" s="7">
        <v>45869</v>
      </c>
      <c r="C1604" s="6">
        <v>400907</v>
      </c>
      <c r="D1604" s="6">
        <f>_xlfn.XLOOKUP(C1604,MasterSheet!G:G,MasterSheet!E:E)</f>
        <v>60.2</v>
      </c>
      <c r="E1604" s="55">
        <f>SUMIFS(MasterSheet!I:I, MasterSheet!B:B, A1604, MasterSheet!D:D, B1604, MasterSheet!G:G, C1604)</f>
        <v>1</v>
      </c>
      <c r="F1604" s="55">
        <f t="shared" si="75"/>
        <v>60.2</v>
      </c>
      <c r="G1604" s="62">
        <f>SUMIFS(MasterSheet!J:J, MasterSheet!B:B, A1604, MasterSheet!D:D, B1604, MasterSheet!G:G, C1604)</f>
        <v>1</v>
      </c>
      <c r="H1604" s="62">
        <f t="shared" si="76"/>
        <v>60.2</v>
      </c>
      <c r="I1604" s="64">
        <f>SUMIFS(MasterSheet!K:K, MasterSheet!B:B, A1604, MasterSheet!D:D, B1604, MasterSheet!G:G, C1604)</f>
        <v>0</v>
      </c>
      <c r="J1604" s="64">
        <f t="shared" si="77"/>
        <v>0</v>
      </c>
      <c r="K1604" s="6" t="str">
        <f>VLOOKUP(C1604,MasterSheet!G:T,14,)</f>
        <v>BioLegend</v>
      </c>
      <c r="L1604" s="6" t="str">
        <f>VLOOKUP(K1604,Sheet1!A:C,3,)</f>
        <v>DOLLAR</v>
      </c>
      <c r="M1604" s="6" t="str" cm="1">
        <f t="array" ref="M1604">_xlfn.TEXTJOIN(", ", TRUE,
   _xlfn._xlws.FILTER(MasterSheet!O:O,
      (MasterSheet!B:B=A1604) *
      (MasterSheet!D:D=B1604) *
      (MasterSheet!G:G=C1604) *
      (MasterSheet!J:J&gt;0)
   )
)</f>
        <v>IGIB</v>
      </c>
      <c r="N1604" s="6"/>
    </row>
    <row r="1605" spans="1:14" x14ac:dyDescent="0.25">
      <c r="A1605" s="6" t="str">
        <v>EED117596</v>
      </c>
      <c r="B1605" s="7">
        <v>45869</v>
      </c>
      <c r="C1605" s="6">
        <v>401605</v>
      </c>
      <c r="D1605" s="6">
        <f>_xlfn.XLOOKUP(C1605,MasterSheet!G:G,MasterSheet!E:E)</f>
        <v>37.799999999999997</v>
      </c>
      <c r="E1605" s="55">
        <f>SUMIFS(MasterSheet!I:I, MasterSheet!B:B, A1605, MasterSheet!D:D, B1605, MasterSheet!G:G, C1605)</f>
        <v>1</v>
      </c>
      <c r="F1605" s="55">
        <f t="shared" si="75"/>
        <v>37.799999999999997</v>
      </c>
      <c r="G1605" s="62">
        <f>SUMIFS(MasterSheet!J:J, MasterSheet!B:B, A1605, MasterSheet!D:D, B1605, MasterSheet!G:G, C1605)</f>
        <v>1</v>
      </c>
      <c r="H1605" s="62">
        <f t="shared" si="76"/>
        <v>37.799999999999997</v>
      </c>
      <c r="I1605" s="64">
        <f>SUMIFS(MasterSheet!K:K, MasterSheet!B:B, A1605, MasterSheet!D:D, B1605, MasterSheet!G:G, C1605)</f>
        <v>0</v>
      </c>
      <c r="J1605" s="64">
        <f t="shared" si="77"/>
        <v>0</v>
      </c>
      <c r="K1605" s="6" t="str">
        <f>VLOOKUP(C1605,MasterSheet!G:T,14,)</f>
        <v>BioLegend</v>
      </c>
      <c r="L1605" s="6" t="str">
        <f>VLOOKUP(K1605,Sheet1!A:C,3,)</f>
        <v>DOLLAR</v>
      </c>
      <c r="M1605" s="6" t="str" cm="1">
        <f t="array" ref="M1605">_xlfn.TEXTJOIN(", ", TRUE,
   _xlfn._xlws.FILTER(MasterSheet!O:O,
      (MasterSheet!B:B=A1605) *
      (MasterSheet!D:D=B1605) *
      (MasterSheet!G:G=C1605) *
      (MasterSheet!J:J&gt;0)
   )
)</f>
        <v>IGIB</v>
      </c>
      <c r="N1605" s="6"/>
    </row>
    <row r="1606" spans="1:14" x14ac:dyDescent="0.25">
      <c r="A1606" s="6" t="str">
        <v>EED117596</v>
      </c>
      <c r="B1606" s="7">
        <v>45869</v>
      </c>
      <c r="C1606" s="6">
        <v>405207</v>
      </c>
      <c r="D1606" s="6">
        <f>_xlfn.XLOOKUP(C1606,MasterSheet!G:G,MasterSheet!E:E)</f>
        <v>71.400000000000006</v>
      </c>
      <c r="E1606" s="55">
        <f>SUMIFS(MasterSheet!I:I, MasterSheet!B:B, A1606, MasterSheet!D:D, B1606, MasterSheet!G:G, C1606)</f>
        <v>2</v>
      </c>
      <c r="F1606" s="55">
        <f t="shared" si="75"/>
        <v>142.80000000000001</v>
      </c>
      <c r="G1606" s="62">
        <f>SUMIFS(MasterSheet!J:J, MasterSheet!B:B, A1606, MasterSheet!D:D, B1606, MasterSheet!G:G, C1606)</f>
        <v>2</v>
      </c>
      <c r="H1606" s="62">
        <f t="shared" si="76"/>
        <v>142.80000000000001</v>
      </c>
      <c r="I1606" s="64">
        <f>SUMIFS(MasterSheet!K:K, MasterSheet!B:B, A1606, MasterSheet!D:D, B1606, MasterSheet!G:G, C1606)</f>
        <v>0</v>
      </c>
      <c r="J1606" s="64">
        <f t="shared" si="77"/>
        <v>0</v>
      </c>
      <c r="K1606" s="6" t="str">
        <f>VLOOKUP(C1606,MasterSheet!G:T,14,)</f>
        <v>BioLegend</v>
      </c>
      <c r="L1606" s="6" t="str">
        <f>VLOOKUP(K1606,Sheet1!A:C,3,)</f>
        <v>DOLLAR</v>
      </c>
      <c r="M1606" s="6" t="str" cm="1">
        <f t="array" ref="M1606">_xlfn.TEXTJOIN(", ", TRUE,
   _xlfn._xlws.FILTER(MasterSheet!O:O,
      (MasterSheet!B:B=A1606) *
      (MasterSheet!D:D=B1606) *
      (MasterSheet!G:G=C1606) *
      (MasterSheet!J:J&gt;0)
   )
)</f>
        <v>IMMUNEEL</v>
      </c>
      <c r="N1606" s="6"/>
    </row>
    <row r="1607" spans="1:14" x14ac:dyDescent="0.25">
      <c r="A1607" s="6" t="str">
        <v>EED117596</v>
      </c>
      <c r="B1607" s="7">
        <v>45869</v>
      </c>
      <c r="C1607" s="6">
        <v>405330</v>
      </c>
      <c r="D1607" s="6">
        <f>_xlfn.XLOOKUP(C1607,MasterSheet!G:G,MasterSheet!E:E)</f>
        <v>185.5</v>
      </c>
      <c r="E1607" s="55">
        <f>SUMIFS(MasterSheet!I:I, MasterSheet!B:B, A1607, MasterSheet!D:D, B1607, MasterSheet!G:G, C1607)</f>
        <v>1</v>
      </c>
      <c r="F1607" s="55">
        <f t="shared" si="75"/>
        <v>185.5</v>
      </c>
      <c r="G1607" s="62">
        <f>SUMIFS(MasterSheet!J:J, MasterSheet!B:B, A1607, MasterSheet!D:D, B1607, MasterSheet!G:G, C1607)</f>
        <v>1</v>
      </c>
      <c r="H1607" s="62">
        <f t="shared" si="76"/>
        <v>185.5</v>
      </c>
      <c r="I1607" s="64">
        <f>SUMIFS(MasterSheet!K:K, MasterSheet!B:B, A1607, MasterSheet!D:D, B1607, MasterSheet!G:G, C1607)</f>
        <v>0</v>
      </c>
      <c r="J1607" s="64">
        <f t="shared" si="77"/>
        <v>0</v>
      </c>
      <c r="K1607" s="6" t="str">
        <f>VLOOKUP(C1607,MasterSheet!G:T,14,)</f>
        <v>BioLegend</v>
      </c>
      <c r="L1607" s="6" t="str">
        <f>VLOOKUP(K1607,Sheet1!A:C,3,)</f>
        <v>DOLLAR</v>
      </c>
      <c r="M1607" s="6" t="str" cm="1">
        <f t="array" ref="M1607">_xlfn.TEXTJOIN(", ", TRUE,
   _xlfn._xlws.FILTER(MasterSheet!O:O,
      (MasterSheet!B:B=A1607) *
      (MasterSheet!D:D=B1607) *
      (MasterSheet!G:G=C1607) *
      (MasterSheet!J:J&gt;0)
   )
)</f>
        <v>ILS</v>
      </c>
      <c r="N1607" s="6"/>
    </row>
    <row r="1608" spans="1:14" x14ac:dyDescent="0.25">
      <c r="A1608" s="6" t="str">
        <v>EED117596</v>
      </c>
      <c r="B1608" s="7">
        <v>45869</v>
      </c>
      <c r="C1608" s="6">
        <v>405717</v>
      </c>
      <c r="D1608" s="6">
        <f>_xlfn.XLOOKUP(C1608,MasterSheet!G:G,MasterSheet!E:E)</f>
        <v>78.400000000000006</v>
      </c>
      <c r="E1608" s="55">
        <f>SUMIFS(MasterSheet!I:I, MasterSheet!B:B, A1608, MasterSheet!D:D, B1608, MasterSheet!G:G, C1608)</f>
        <v>1</v>
      </c>
      <c r="F1608" s="55">
        <f t="shared" si="75"/>
        <v>78.400000000000006</v>
      </c>
      <c r="G1608" s="62">
        <f>SUMIFS(MasterSheet!J:J, MasterSheet!B:B, A1608, MasterSheet!D:D, B1608, MasterSheet!G:G, C1608)</f>
        <v>1</v>
      </c>
      <c r="H1608" s="62">
        <f t="shared" si="76"/>
        <v>78.400000000000006</v>
      </c>
      <c r="I1608" s="64">
        <f>SUMIFS(MasterSheet!K:K, MasterSheet!B:B, A1608, MasterSheet!D:D, B1608, MasterSheet!G:G, C1608)</f>
        <v>0</v>
      </c>
      <c r="J1608" s="64">
        <f t="shared" si="77"/>
        <v>0</v>
      </c>
      <c r="K1608" s="6" t="str">
        <f>VLOOKUP(C1608,MasterSheet!G:T,14,)</f>
        <v>BioLegend</v>
      </c>
      <c r="L1608" s="6" t="str">
        <f>VLOOKUP(K1608,Sheet1!A:C,3,)</f>
        <v>DOLLAR</v>
      </c>
      <c r="M1608" s="6" t="str" cm="1">
        <f t="array" ref="M1608">_xlfn.TEXTJOIN(", ", TRUE,
   _xlfn._xlws.FILTER(MasterSheet!O:O,
      (MasterSheet!B:B=A1608) *
      (MasterSheet!D:D=B1608) *
      (MasterSheet!G:G=C1608) *
      (MasterSheet!J:J&gt;0)
   )
)</f>
        <v>ILS</v>
      </c>
      <c r="N1608" s="6"/>
    </row>
    <row r="1609" spans="1:14" x14ac:dyDescent="0.25">
      <c r="A1609" s="6" t="str">
        <v>EED117596</v>
      </c>
      <c r="B1609" s="7">
        <v>45869</v>
      </c>
      <c r="C1609" s="6">
        <v>406515</v>
      </c>
      <c r="D1609" s="6">
        <f>_xlfn.XLOOKUP(C1609,MasterSheet!G:G,MasterSheet!E:E)</f>
        <v>70.7</v>
      </c>
      <c r="E1609" s="55">
        <f>SUMIFS(MasterSheet!I:I, MasterSheet!B:B, A1609, MasterSheet!D:D, B1609, MasterSheet!G:G, C1609)</f>
        <v>1</v>
      </c>
      <c r="F1609" s="55">
        <f t="shared" si="75"/>
        <v>70.7</v>
      </c>
      <c r="G1609" s="62">
        <f>SUMIFS(MasterSheet!J:J, MasterSheet!B:B, A1609, MasterSheet!D:D, B1609, MasterSheet!G:G, C1609)</f>
        <v>1</v>
      </c>
      <c r="H1609" s="62">
        <f t="shared" si="76"/>
        <v>70.7</v>
      </c>
      <c r="I1609" s="64">
        <f>SUMIFS(MasterSheet!K:K, MasterSheet!B:B, A1609, MasterSheet!D:D, B1609, MasterSheet!G:G, C1609)</f>
        <v>0</v>
      </c>
      <c r="J1609" s="64">
        <f t="shared" si="77"/>
        <v>0</v>
      </c>
      <c r="K1609" s="6" t="str">
        <f>VLOOKUP(C1609,MasterSheet!G:T,14,)</f>
        <v>BioLegend</v>
      </c>
      <c r="L1609" s="6" t="str">
        <f>VLOOKUP(K1609,Sheet1!A:C,3,)</f>
        <v>DOLLAR</v>
      </c>
      <c r="M1609" s="6" t="str" cm="1">
        <f t="array" ref="M1609">_xlfn.TEXTJOIN(", ", TRUE,
   _xlfn._xlws.FILTER(MasterSheet!O:O,
      (MasterSheet!B:B=A1609) *
      (MasterSheet!D:D=B1609) *
      (MasterSheet!G:G=C1609) *
      (MasterSheet!J:J&gt;0)
   )
)</f>
        <v>ILS</v>
      </c>
      <c r="N1609" s="6"/>
    </row>
    <row r="1610" spans="1:14" x14ac:dyDescent="0.25">
      <c r="A1610" s="6" t="str">
        <v>EED117596</v>
      </c>
      <c r="B1610" s="7">
        <v>45869</v>
      </c>
      <c r="C1610" s="6">
        <v>420403</v>
      </c>
      <c r="D1610" s="6">
        <f>_xlfn.XLOOKUP(C1610,MasterSheet!G:G,MasterSheet!E:E)</f>
        <v>21</v>
      </c>
      <c r="E1610" s="55">
        <f>SUMIFS(MasterSheet!I:I, MasterSheet!B:B, A1610, MasterSheet!D:D, B1610, MasterSheet!G:G, C1610)</f>
        <v>10</v>
      </c>
      <c r="F1610" s="55">
        <f t="shared" si="75"/>
        <v>210</v>
      </c>
      <c r="G1610" s="62">
        <f>SUMIFS(MasterSheet!J:J, MasterSheet!B:B, A1610, MasterSheet!D:D, B1610, MasterSheet!G:G, C1610)</f>
        <v>10</v>
      </c>
      <c r="H1610" s="62">
        <f t="shared" si="76"/>
        <v>210</v>
      </c>
      <c r="I1610" s="64">
        <f>SUMIFS(MasterSheet!K:K, MasterSheet!B:B, A1610, MasterSheet!D:D, B1610, MasterSheet!G:G, C1610)</f>
        <v>0</v>
      </c>
      <c r="J1610" s="64">
        <f t="shared" si="77"/>
        <v>0</v>
      </c>
      <c r="K1610" s="6" t="str">
        <f>VLOOKUP(C1610,MasterSheet!G:T,14,)</f>
        <v>BioLegend</v>
      </c>
      <c r="L1610" s="6" t="str">
        <f>VLOOKUP(K1610,Sheet1!A:C,3,)</f>
        <v>DOLLAR</v>
      </c>
      <c r="M1610" s="6" t="str" cm="1">
        <f t="array" ref="M1610">_xlfn.TEXTJOIN(", ", TRUE,
   _xlfn._xlws.FILTER(MasterSheet!O:O,
      (MasterSheet!B:B=A1610) *
      (MasterSheet!D:D=B1610) *
      (MasterSheet!G:G=C1610) *
      (MasterSheet!J:J&gt;0)
   )
)</f>
        <v>BIOCON</v>
      </c>
      <c r="N1610" s="6"/>
    </row>
    <row r="1611" spans="1:14" x14ac:dyDescent="0.25">
      <c r="A1611" s="6" t="str">
        <v>EED117596</v>
      </c>
      <c r="B1611" s="7">
        <v>45869</v>
      </c>
      <c r="C1611" s="6">
        <v>420404</v>
      </c>
      <c r="D1611" s="6">
        <f>_xlfn.XLOOKUP(C1611,MasterSheet!G:G,MasterSheet!E:E)</f>
        <v>35.4</v>
      </c>
      <c r="E1611" s="55">
        <f>SUMIFS(MasterSheet!I:I, MasterSheet!B:B, A1611, MasterSheet!D:D, B1611, MasterSheet!G:G, C1611)</f>
        <v>2</v>
      </c>
      <c r="F1611" s="55">
        <f t="shared" si="75"/>
        <v>70.8</v>
      </c>
      <c r="G1611" s="62">
        <f>SUMIFS(MasterSheet!J:J, MasterSheet!B:B, A1611, MasterSheet!D:D, B1611, MasterSheet!G:G, C1611)</f>
        <v>2</v>
      </c>
      <c r="H1611" s="62">
        <f t="shared" si="76"/>
        <v>70.8</v>
      </c>
      <c r="I1611" s="64">
        <f>SUMIFS(MasterSheet!K:K, MasterSheet!B:B, A1611, MasterSheet!D:D, B1611, MasterSheet!G:G, C1611)</f>
        <v>0</v>
      </c>
      <c r="J1611" s="64">
        <f t="shared" si="77"/>
        <v>0</v>
      </c>
      <c r="K1611" s="6" t="str">
        <f>VLOOKUP(C1611,MasterSheet!G:T,14,)</f>
        <v>BioLegend</v>
      </c>
      <c r="L1611" s="6" t="str">
        <f>VLOOKUP(K1611,Sheet1!A:C,3,)</f>
        <v>DOLLAR</v>
      </c>
      <c r="M1611" s="6" t="str" cm="1">
        <f t="array" ref="M1611">_xlfn.TEXTJOIN(", ", TRUE,
   _xlfn._xlws.FILTER(MasterSheet!O:O,
      (MasterSheet!B:B=A1611) *
      (MasterSheet!D:D=B1611) *
      (MasterSheet!G:G=C1611) *
      (MasterSheet!J:J&gt;0)
   )
)</f>
        <v>IMMUNEEL</v>
      </c>
      <c r="N1611" s="6"/>
    </row>
    <row r="1612" spans="1:14" x14ac:dyDescent="0.25">
      <c r="A1612" s="6" t="str">
        <v>EED117596</v>
      </c>
      <c r="B1612" s="7">
        <v>45869</v>
      </c>
      <c r="C1612" s="6">
        <v>421601</v>
      </c>
      <c r="D1612" s="6">
        <f>_xlfn.XLOOKUP(C1612,MasterSheet!G:G,MasterSheet!E:E)</f>
        <v>84.6</v>
      </c>
      <c r="E1612" s="55">
        <f>SUMIFS(MasterSheet!I:I, MasterSheet!B:B, A1612, MasterSheet!D:D, B1612, MasterSheet!G:G, C1612)</f>
        <v>3</v>
      </c>
      <c r="F1612" s="55">
        <f t="shared" si="75"/>
        <v>253.79999999999998</v>
      </c>
      <c r="G1612" s="62">
        <f>SUMIFS(MasterSheet!J:J, MasterSheet!B:B, A1612, MasterSheet!D:D, B1612, MasterSheet!G:G, C1612)</f>
        <v>3</v>
      </c>
      <c r="H1612" s="62">
        <f t="shared" si="76"/>
        <v>253.79999999999998</v>
      </c>
      <c r="I1612" s="64">
        <f>SUMIFS(MasterSheet!K:K, MasterSheet!B:B, A1612, MasterSheet!D:D, B1612, MasterSheet!G:G, C1612)</f>
        <v>0</v>
      </c>
      <c r="J1612" s="64">
        <f t="shared" si="77"/>
        <v>0</v>
      </c>
      <c r="K1612" s="6" t="str">
        <f>VLOOKUP(C1612,MasterSheet!G:T,14,)</f>
        <v>BioLegend</v>
      </c>
      <c r="L1612" s="6" t="str">
        <f>VLOOKUP(K1612,Sheet1!A:C,3,)</f>
        <v>DOLLAR</v>
      </c>
      <c r="M1612" s="6" t="str" cm="1">
        <f t="array" ref="M1612">_xlfn.TEXTJOIN(", ", TRUE,
   _xlfn._xlws.FILTER(MasterSheet!O:O,
      (MasterSheet!B:B=A1612) *
      (MasterSheet!D:D=B1612) *
      (MasterSheet!G:G=C1612) *
      (MasterSheet!J:J&gt;0)
   )
)</f>
        <v>BIO SOLUTION</v>
      </c>
      <c r="N1612" s="6"/>
    </row>
    <row r="1613" spans="1:14" x14ac:dyDescent="0.25">
      <c r="A1613" s="6" t="str">
        <v>EED117596</v>
      </c>
      <c r="B1613" s="7">
        <v>45869</v>
      </c>
      <c r="C1613" s="6">
        <v>422302</v>
      </c>
      <c r="D1613" s="6">
        <f>_xlfn.XLOOKUP(C1613,MasterSheet!G:G,MasterSheet!E:E)</f>
        <v>160.30000000000001</v>
      </c>
      <c r="E1613" s="55">
        <f>SUMIFS(MasterSheet!I:I, MasterSheet!B:B, A1613, MasterSheet!D:D, B1613, MasterSheet!G:G, C1613)</f>
        <v>3</v>
      </c>
      <c r="F1613" s="55">
        <f t="shared" si="75"/>
        <v>480.90000000000003</v>
      </c>
      <c r="G1613" s="62">
        <f>SUMIFS(MasterSheet!J:J, MasterSheet!B:B, A1613, MasterSheet!D:D, B1613, MasterSheet!G:G, C1613)</f>
        <v>3</v>
      </c>
      <c r="H1613" s="62">
        <f t="shared" si="76"/>
        <v>480.90000000000003</v>
      </c>
      <c r="I1613" s="64">
        <f>SUMIFS(MasterSheet!K:K, MasterSheet!B:B, A1613, MasterSheet!D:D, B1613, MasterSheet!G:G, C1613)</f>
        <v>0</v>
      </c>
      <c r="J1613" s="64">
        <f t="shared" si="77"/>
        <v>0</v>
      </c>
      <c r="K1613" s="6" t="str">
        <f>VLOOKUP(C1613,MasterSheet!G:T,14,)</f>
        <v>BioLegend</v>
      </c>
      <c r="L1613" s="6" t="str">
        <f>VLOOKUP(K1613,Sheet1!A:C,3,)</f>
        <v>DOLLAR</v>
      </c>
      <c r="M1613" s="6" t="str" cm="1">
        <f t="array" ref="M1613">_xlfn.TEXTJOIN(", ", TRUE,
   _xlfn._xlws.FILTER(MasterSheet!O:O,
      (MasterSheet!B:B=A1613) *
      (MasterSheet!D:D=B1613) *
      (MasterSheet!G:G=C1613) *
      (MasterSheet!J:J&gt;0)
   )
)</f>
        <v>AURIGINE ONCO</v>
      </c>
      <c r="N1613" s="6"/>
    </row>
    <row r="1614" spans="1:14" x14ac:dyDescent="0.25">
      <c r="A1614" s="6" t="str">
        <v>EED117596</v>
      </c>
      <c r="B1614" s="7">
        <v>45869</v>
      </c>
      <c r="C1614" s="6">
        <v>423601</v>
      </c>
      <c r="D1614" s="6">
        <f>_xlfn.XLOOKUP(C1614,MasterSheet!G:G,MasterSheet!E:E)</f>
        <v>46.2</v>
      </c>
      <c r="E1614" s="55">
        <f>SUMIFS(MasterSheet!I:I, MasterSheet!B:B, A1614, MasterSheet!D:D, B1614, MasterSheet!G:G, C1614)</f>
        <v>5</v>
      </c>
      <c r="F1614" s="55">
        <f t="shared" si="75"/>
        <v>231</v>
      </c>
      <c r="G1614" s="62">
        <f>SUMIFS(MasterSheet!J:J, MasterSheet!B:B, A1614, MasterSheet!D:D, B1614, MasterSheet!G:G, C1614)</f>
        <v>5</v>
      </c>
      <c r="H1614" s="62">
        <f t="shared" si="76"/>
        <v>231</v>
      </c>
      <c r="I1614" s="64">
        <f>SUMIFS(MasterSheet!K:K, MasterSheet!B:B, A1614, MasterSheet!D:D, B1614, MasterSheet!G:G, C1614)</f>
        <v>0</v>
      </c>
      <c r="J1614" s="64">
        <f t="shared" si="77"/>
        <v>0</v>
      </c>
      <c r="K1614" s="6" t="str">
        <f>VLOOKUP(C1614,MasterSheet!G:T,14,)</f>
        <v>BioLegend</v>
      </c>
      <c r="L1614" s="6" t="str">
        <f>VLOOKUP(K1614,Sheet1!A:C,3,)</f>
        <v>DOLLAR</v>
      </c>
      <c r="M1614" s="6" t="str" cm="1">
        <f t="array" ref="M1614">_xlfn.TEXTJOIN(", ", TRUE,
   _xlfn._xlws.FILTER(MasterSheet!O:O,
      (MasterSheet!B:B=A1614) *
      (MasterSheet!D:D=B1614) *
      (MasterSheet!G:G=C1614) *
      (MasterSheet!J:J&gt;0)
   )
)</f>
        <v>JUBILANT</v>
      </c>
      <c r="N1614" s="6"/>
    </row>
    <row r="1615" spans="1:14" x14ac:dyDescent="0.25">
      <c r="A1615" s="6" t="str">
        <v>EED117596</v>
      </c>
      <c r="B1615" s="7">
        <v>45869</v>
      </c>
      <c r="C1615" s="6">
        <v>424807</v>
      </c>
      <c r="D1615" s="6">
        <f>_xlfn.XLOOKUP(C1615,MasterSheet!G:G,MasterSheet!E:E)</f>
        <v>41.3</v>
      </c>
      <c r="E1615" s="55">
        <f>SUMIFS(MasterSheet!I:I, MasterSheet!B:B, A1615, MasterSheet!D:D, B1615, MasterSheet!G:G, C1615)</f>
        <v>1</v>
      </c>
      <c r="F1615" s="55">
        <f t="shared" si="75"/>
        <v>41.3</v>
      </c>
      <c r="G1615" s="62">
        <f>SUMIFS(MasterSheet!J:J, MasterSheet!B:B, A1615, MasterSheet!D:D, B1615, MasterSheet!G:G, C1615)</f>
        <v>1</v>
      </c>
      <c r="H1615" s="62">
        <f t="shared" si="76"/>
        <v>41.3</v>
      </c>
      <c r="I1615" s="64">
        <f>SUMIFS(MasterSheet!K:K, MasterSheet!B:B, A1615, MasterSheet!D:D, B1615, MasterSheet!G:G, C1615)</f>
        <v>0</v>
      </c>
      <c r="J1615" s="64">
        <f t="shared" si="77"/>
        <v>0</v>
      </c>
      <c r="K1615" s="6" t="str">
        <f>VLOOKUP(C1615,MasterSheet!G:T,14,)</f>
        <v>BioLegend</v>
      </c>
      <c r="L1615" s="6" t="str">
        <f>VLOOKUP(K1615,Sheet1!A:C,3,)</f>
        <v>DOLLAR</v>
      </c>
      <c r="M1615" s="6" t="str" cm="1">
        <f t="array" ref="M1615">_xlfn.TEXTJOIN(", ", TRUE,
   _xlfn._xlws.FILTER(MasterSheet!O:O,
      (MasterSheet!B:B=A1615) *
      (MasterSheet!D:D=B1615) *
      (MasterSheet!G:G=C1615) *
      (MasterSheet!J:J&gt;0)
   )
)</f>
        <v>HELIX</v>
      </c>
      <c r="N1615" s="6"/>
    </row>
    <row r="1616" spans="1:14" x14ac:dyDescent="0.25">
      <c r="A1616" s="6" t="str">
        <v>EED117596</v>
      </c>
      <c r="B1616" s="7">
        <v>45869</v>
      </c>
      <c r="C1616" s="6">
        <v>425401</v>
      </c>
      <c r="D1616" s="6">
        <f>_xlfn.XLOOKUP(C1616,MasterSheet!G:G,MasterSheet!E:E)</f>
        <v>111.3</v>
      </c>
      <c r="E1616" s="55">
        <f>SUMIFS(MasterSheet!I:I, MasterSheet!B:B, A1616, MasterSheet!D:D, B1616, MasterSheet!G:G, C1616)</f>
        <v>1</v>
      </c>
      <c r="F1616" s="55">
        <f t="shared" si="75"/>
        <v>111.3</v>
      </c>
      <c r="G1616" s="62">
        <f>SUMIFS(MasterSheet!J:J, MasterSheet!B:B, A1616, MasterSheet!D:D, B1616, MasterSheet!G:G, C1616)</f>
        <v>1</v>
      </c>
      <c r="H1616" s="62">
        <f t="shared" si="76"/>
        <v>111.3</v>
      </c>
      <c r="I1616" s="64">
        <f>SUMIFS(MasterSheet!K:K, MasterSheet!B:B, A1616, MasterSheet!D:D, B1616, MasterSheet!G:G, C1616)</f>
        <v>0</v>
      </c>
      <c r="J1616" s="64">
        <f t="shared" si="77"/>
        <v>0</v>
      </c>
      <c r="K1616" s="6" t="str">
        <f>VLOOKUP(C1616,MasterSheet!G:T,14,)</f>
        <v>BioLegend</v>
      </c>
      <c r="L1616" s="6" t="str">
        <f>VLOOKUP(K1616,Sheet1!A:C,3,)</f>
        <v>DOLLAR</v>
      </c>
      <c r="M1616" s="6" t="str" cm="1">
        <f t="array" ref="M1616">_xlfn.TEXTJOIN(", ", TRUE,
   _xlfn._xlws.FILTER(MasterSheet!O:O,
      (MasterSheet!B:B=A1616) *
      (MasterSheet!D:D=B1616) *
      (MasterSheet!G:G=C1616) *
      (MasterSheet!J:J&gt;0)
   )
)</f>
        <v>BIO SOLUTION</v>
      </c>
      <c r="N1616" s="6"/>
    </row>
    <row r="1617" spans="1:14" x14ac:dyDescent="0.25">
      <c r="A1617" s="6" t="str">
        <v>EED117596</v>
      </c>
      <c r="B1617" s="7">
        <v>45869</v>
      </c>
      <c r="C1617" s="6">
        <v>640945</v>
      </c>
      <c r="D1617" s="6">
        <f>_xlfn.XLOOKUP(C1617,MasterSheet!G:G,MasterSheet!E:E)</f>
        <v>283.5</v>
      </c>
      <c r="E1617" s="55">
        <f>SUMIFS(MasterSheet!I:I, MasterSheet!B:B, A1617, MasterSheet!D:D, B1617, MasterSheet!G:G, C1617)</f>
        <v>1</v>
      </c>
      <c r="F1617" s="55">
        <f t="shared" si="75"/>
        <v>283.5</v>
      </c>
      <c r="G1617" s="62">
        <f>SUMIFS(MasterSheet!J:J, MasterSheet!B:B, A1617, MasterSheet!D:D, B1617, MasterSheet!G:G, C1617)</f>
        <v>1</v>
      </c>
      <c r="H1617" s="62">
        <f t="shared" si="76"/>
        <v>283.5</v>
      </c>
      <c r="I1617" s="64">
        <f>SUMIFS(MasterSheet!K:K, MasterSheet!B:B, A1617, MasterSheet!D:D, B1617, MasterSheet!G:G, C1617)</f>
        <v>0</v>
      </c>
      <c r="J1617" s="64">
        <f t="shared" si="77"/>
        <v>0</v>
      </c>
      <c r="K1617" s="6" t="str">
        <f>VLOOKUP(C1617,MasterSheet!G:T,14,)</f>
        <v>BioLegend</v>
      </c>
      <c r="L1617" s="6" t="str">
        <f>VLOOKUP(K1617,Sheet1!A:C,3,)</f>
        <v>DOLLAR</v>
      </c>
      <c r="M1617" s="6" t="str" cm="1">
        <f t="array" ref="M1617">_xlfn.TEXTJOIN(", ", TRUE,
   _xlfn._xlws.FILTER(MasterSheet!O:O,
      (MasterSheet!B:B=A1617) *
      (MasterSheet!D:D=B1617) *
      (MasterSheet!G:G=C1617) *
      (MasterSheet!J:J&gt;0)
   )
)</f>
        <v>POOJA TRADERS</v>
      </c>
      <c r="N1617" s="6"/>
    </row>
    <row r="1618" spans="1:14" x14ac:dyDescent="0.25">
      <c r="A1618" s="6" t="str">
        <v>EED117596</v>
      </c>
      <c r="B1618" s="7">
        <v>45869</v>
      </c>
      <c r="C1618" s="6">
        <v>693504</v>
      </c>
      <c r="D1618" s="6">
        <f>_xlfn.XLOOKUP(C1618,MasterSheet!G:G,MasterSheet!E:E)</f>
        <v>200.9</v>
      </c>
      <c r="E1618" s="55">
        <f>SUMIFS(MasterSheet!I:I, MasterSheet!B:B, A1618, MasterSheet!D:D, B1618, MasterSheet!G:G, C1618)</f>
        <v>1</v>
      </c>
      <c r="F1618" s="55">
        <f t="shared" si="75"/>
        <v>200.9</v>
      </c>
      <c r="G1618" s="62">
        <f>SUMIFS(MasterSheet!J:J, MasterSheet!B:B, A1618, MasterSheet!D:D, B1618, MasterSheet!G:G, C1618)</f>
        <v>1</v>
      </c>
      <c r="H1618" s="62">
        <f t="shared" si="76"/>
        <v>200.9</v>
      </c>
      <c r="I1618" s="64">
        <f>SUMIFS(MasterSheet!K:K, MasterSheet!B:B, A1618, MasterSheet!D:D, B1618, MasterSheet!G:G, C1618)</f>
        <v>0</v>
      </c>
      <c r="J1618" s="64">
        <f t="shared" si="77"/>
        <v>0</v>
      </c>
      <c r="K1618" s="6" t="str">
        <f>VLOOKUP(C1618,MasterSheet!G:T,14,)</f>
        <v>BioLegend</v>
      </c>
      <c r="L1618" s="6" t="str">
        <f>VLOOKUP(K1618,Sheet1!A:C,3,)</f>
        <v>DOLLAR</v>
      </c>
      <c r="M1618" s="6" t="str" cm="1">
        <f t="array" ref="M1618">_xlfn.TEXTJOIN(", ", TRUE,
   _xlfn._xlws.FILTER(MasterSheet!O:O,
      (MasterSheet!B:B=A1618) *
      (MasterSheet!D:D=B1618) *
      (MasterSheet!G:G=C1618) *
      (MasterSheet!J:J&gt;0)
   )
)</f>
        <v>DR LAL</v>
      </c>
      <c r="N1618" s="6"/>
    </row>
    <row r="1619" spans="1:14" x14ac:dyDescent="0.25">
      <c r="A1619" s="6" t="str">
        <v>EED117596</v>
      </c>
      <c r="B1619" s="7">
        <v>45869</v>
      </c>
      <c r="C1619" s="6">
        <v>781802</v>
      </c>
      <c r="D1619" s="6">
        <f>_xlfn.XLOOKUP(C1619,MasterSheet!G:G,MasterSheet!E:E)</f>
        <v>133.80000000000001</v>
      </c>
      <c r="E1619" s="55">
        <f>SUMIFS(MasterSheet!I:I, MasterSheet!B:B, A1619, MasterSheet!D:D, B1619, MasterSheet!G:G, C1619)</f>
        <v>1</v>
      </c>
      <c r="F1619" s="55">
        <f t="shared" si="75"/>
        <v>133.80000000000001</v>
      </c>
      <c r="G1619" s="62">
        <f>SUMIFS(MasterSheet!J:J, MasterSheet!B:B, A1619, MasterSheet!D:D, B1619, MasterSheet!G:G, C1619)</f>
        <v>1</v>
      </c>
      <c r="H1619" s="62">
        <f t="shared" si="76"/>
        <v>133.80000000000001</v>
      </c>
      <c r="I1619" s="64">
        <f>SUMIFS(MasterSheet!K:K, MasterSheet!B:B, A1619, MasterSheet!D:D, B1619, MasterSheet!G:G, C1619)</f>
        <v>0</v>
      </c>
      <c r="J1619" s="64">
        <f t="shared" si="77"/>
        <v>0</v>
      </c>
      <c r="K1619" s="6" t="str">
        <f>VLOOKUP(C1619,MasterSheet!G:T,14,)</f>
        <v>BioLegend</v>
      </c>
      <c r="L1619" s="6" t="str">
        <f>VLOOKUP(K1619,Sheet1!A:C,3,)</f>
        <v>DOLLAR</v>
      </c>
      <c r="M1619" s="6" t="str" cm="1">
        <f t="array" ref="M1619">_xlfn.TEXTJOIN(", ", TRUE,
   _xlfn._xlws.FILTER(MasterSheet!O:O,
      (MasterSheet!B:B=A1619) *
      (MasterSheet!D:D=B1619) *
      (MasterSheet!G:G=C1619) *
      (MasterSheet!J:J&gt;0)
   )
)</f>
        <v>HKP</v>
      </c>
      <c r="N1619" s="6"/>
    </row>
    <row r="1620" spans="1:14" x14ac:dyDescent="0.25">
      <c r="A1620" s="6" t="str">
        <v>EED117596</v>
      </c>
      <c r="B1620" s="7">
        <v>45869</v>
      </c>
      <c r="C1620" s="6">
        <v>783904</v>
      </c>
      <c r="D1620" s="6">
        <f>_xlfn.XLOOKUP(C1620,MasterSheet!G:G,MasterSheet!E:E)</f>
        <v>177.1</v>
      </c>
      <c r="E1620" s="55">
        <f>SUMIFS(MasterSheet!I:I, MasterSheet!B:B, A1620, MasterSheet!D:D, B1620, MasterSheet!G:G, C1620)</f>
        <v>2</v>
      </c>
      <c r="F1620" s="55">
        <f t="shared" si="75"/>
        <v>354.2</v>
      </c>
      <c r="G1620" s="62">
        <f>SUMIFS(MasterSheet!J:J, MasterSheet!B:B, A1620, MasterSheet!D:D, B1620, MasterSheet!G:G, C1620)</f>
        <v>2</v>
      </c>
      <c r="H1620" s="62">
        <f t="shared" si="76"/>
        <v>354.2</v>
      </c>
      <c r="I1620" s="64">
        <f>SUMIFS(MasterSheet!K:K, MasterSheet!B:B, A1620, MasterSheet!D:D, B1620, MasterSheet!G:G, C1620)</f>
        <v>0</v>
      </c>
      <c r="J1620" s="64">
        <f t="shared" si="77"/>
        <v>0</v>
      </c>
      <c r="K1620" s="6" t="str">
        <f>VLOOKUP(C1620,MasterSheet!G:T,14,)</f>
        <v>BioLegend</v>
      </c>
      <c r="L1620" s="6" t="str">
        <f>VLOOKUP(K1620,Sheet1!A:C,3,)</f>
        <v>DOLLAR</v>
      </c>
      <c r="M1620" s="6" t="str" cm="1">
        <f t="array" ref="M1620">_xlfn.TEXTJOIN(", ", TRUE,
   _xlfn._xlws.FILTER(MasterSheet!O:O,
      (MasterSheet!B:B=A1620) *
      (MasterSheet!D:D=B1620) *
      (MasterSheet!G:G=C1620) *
      (MasterSheet!J:J&gt;0)
   )
)</f>
        <v>BTL</v>
      </c>
      <c r="N1620" s="6"/>
    </row>
    <row r="1621" spans="1:14" x14ac:dyDescent="0.25">
      <c r="A1621" s="6" t="str">
        <v>EED117596</v>
      </c>
      <c r="B1621" s="7">
        <v>45869</v>
      </c>
      <c r="C1621" s="6">
        <v>784002</v>
      </c>
      <c r="D1621" s="6">
        <f>_xlfn.XLOOKUP(C1621,MasterSheet!G:G,MasterSheet!E:E)</f>
        <v>37.799999999999997</v>
      </c>
      <c r="E1621" s="55">
        <f>SUMIFS(MasterSheet!I:I, MasterSheet!B:B, A1621, MasterSheet!D:D, B1621, MasterSheet!G:G, C1621)</f>
        <v>1</v>
      </c>
      <c r="F1621" s="55">
        <f t="shared" si="75"/>
        <v>37.799999999999997</v>
      </c>
      <c r="G1621" s="62">
        <f>SUMIFS(MasterSheet!J:J, MasterSheet!B:B, A1621, MasterSheet!D:D, B1621, MasterSheet!G:G, C1621)</f>
        <v>1</v>
      </c>
      <c r="H1621" s="62">
        <f t="shared" si="76"/>
        <v>37.799999999999997</v>
      </c>
      <c r="I1621" s="64">
        <f>SUMIFS(MasterSheet!K:K, MasterSheet!B:B, A1621, MasterSheet!D:D, B1621, MasterSheet!G:G, C1621)</f>
        <v>0</v>
      </c>
      <c r="J1621" s="64">
        <f t="shared" si="77"/>
        <v>0</v>
      </c>
      <c r="K1621" s="6" t="str">
        <f>VLOOKUP(C1621,MasterSheet!G:T,14,)</f>
        <v>BioLegend</v>
      </c>
      <c r="L1621" s="6" t="str">
        <f>VLOOKUP(K1621,Sheet1!A:C,3,)</f>
        <v>DOLLAR</v>
      </c>
      <c r="M1621" s="6" t="str" cm="1">
        <f t="array" ref="M1621">_xlfn.TEXTJOIN(", ", TRUE,
   _xlfn._xlws.FILTER(MasterSheet!O:O,
      (MasterSheet!B:B=A1621) *
      (MasterSheet!D:D=B1621) *
      (MasterSheet!G:G=C1621) *
      (MasterSheet!J:J&gt;0)
   )
)</f>
        <v>HKP</v>
      </c>
      <c r="N1621" s="6"/>
    </row>
    <row r="1622" spans="1:14" x14ac:dyDescent="0.25">
      <c r="A1622" s="6" t="str">
        <v>EED117596</v>
      </c>
      <c r="B1622" s="7">
        <v>45869</v>
      </c>
      <c r="C1622" s="6">
        <v>788902</v>
      </c>
      <c r="D1622" s="6">
        <f>_xlfn.XLOOKUP(C1622,MasterSheet!G:G,MasterSheet!E:E)</f>
        <v>152.6</v>
      </c>
      <c r="E1622" s="55">
        <f>SUMIFS(MasterSheet!I:I, MasterSheet!B:B, A1622, MasterSheet!D:D, B1622, MasterSheet!G:G, C1622)</f>
        <v>1</v>
      </c>
      <c r="F1622" s="55">
        <f t="shared" si="75"/>
        <v>152.6</v>
      </c>
      <c r="G1622" s="62">
        <f>SUMIFS(MasterSheet!J:J, MasterSheet!B:B, A1622, MasterSheet!D:D, B1622, MasterSheet!G:G, C1622)</f>
        <v>1</v>
      </c>
      <c r="H1622" s="62">
        <f t="shared" si="76"/>
        <v>152.6</v>
      </c>
      <c r="I1622" s="64">
        <f>SUMIFS(MasterSheet!K:K, MasterSheet!B:B, A1622, MasterSheet!D:D, B1622, MasterSheet!G:G, C1622)</f>
        <v>0</v>
      </c>
      <c r="J1622" s="64">
        <f t="shared" si="77"/>
        <v>0</v>
      </c>
      <c r="K1622" s="6" t="str">
        <f>VLOOKUP(C1622,MasterSheet!G:T,14,)</f>
        <v>BioLegend</v>
      </c>
      <c r="L1622" s="6" t="str">
        <f>VLOOKUP(K1622,Sheet1!A:C,3,)</f>
        <v>DOLLAR</v>
      </c>
      <c r="M1622" s="6" t="str" cm="1">
        <f t="array" ref="M1622">_xlfn.TEXTJOIN(", ", TRUE,
   _xlfn._xlws.FILTER(MasterSheet!O:O,
      (MasterSheet!B:B=A1622) *
      (MasterSheet!D:D=B1622) *
      (MasterSheet!G:G=C1622) *
      (MasterSheet!J:J&gt;0)
   )
)</f>
        <v>HKP</v>
      </c>
      <c r="N1622" s="6"/>
    </row>
    <row r="1623" spans="1:14" x14ac:dyDescent="0.25">
      <c r="A1623" s="6" t="str">
        <v>EED117596</v>
      </c>
      <c r="B1623" s="7">
        <v>45869</v>
      </c>
      <c r="C1623" s="6">
        <v>914204</v>
      </c>
      <c r="D1623" s="6">
        <f>_xlfn.XLOOKUP(C1623,MasterSheet!G:G,MasterSheet!E:E)</f>
        <v>160.30000000000001</v>
      </c>
      <c r="E1623" s="55">
        <f>SUMIFS(MasterSheet!I:I, MasterSheet!B:B, A1623, MasterSheet!D:D, B1623, MasterSheet!G:G, C1623)</f>
        <v>1</v>
      </c>
      <c r="F1623" s="55">
        <f t="shared" si="75"/>
        <v>160.30000000000001</v>
      </c>
      <c r="G1623" s="62">
        <f>SUMIFS(MasterSheet!J:J, MasterSheet!B:B, A1623, MasterSheet!D:D, B1623, MasterSheet!G:G, C1623)</f>
        <v>1</v>
      </c>
      <c r="H1623" s="62">
        <f t="shared" si="76"/>
        <v>160.30000000000001</v>
      </c>
      <c r="I1623" s="64">
        <f>SUMIFS(MasterSheet!K:K, MasterSheet!B:B, A1623, MasterSheet!D:D, B1623, MasterSheet!G:G, C1623)</f>
        <v>0</v>
      </c>
      <c r="J1623" s="64">
        <f t="shared" si="77"/>
        <v>0</v>
      </c>
      <c r="K1623" s="6" t="str">
        <f>VLOOKUP(C1623,MasterSheet!G:T,14,)</f>
        <v>BioLegend</v>
      </c>
      <c r="L1623" s="6" t="str">
        <f>VLOOKUP(K1623,Sheet1!A:C,3,)</f>
        <v>DOLLAR</v>
      </c>
      <c r="M1623" s="6" t="str" cm="1">
        <f t="array" ref="M1623">_xlfn.TEXTJOIN(", ", TRUE,
   _xlfn._xlws.FILTER(MasterSheet!O:O,
      (MasterSheet!B:B=A1623) *
      (MasterSheet!D:D=B1623) *
      (MasterSheet!G:G=C1623) *
      (MasterSheet!J:J&gt;0)
   )
)</f>
        <v>M BIOTECH</v>
      </c>
      <c r="N1623" s="6"/>
    </row>
    <row r="1624" spans="1:14" x14ac:dyDescent="0.25">
      <c r="A1624" s="6" t="str">
        <v>O071825IN3302886G</v>
      </c>
      <c r="B1624" s="7">
        <v>45869</v>
      </c>
      <c r="C1624" s="6" t="str">
        <v>M-007612-01-0005</v>
      </c>
      <c r="D1624" s="6">
        <f>_xlfn.XLOOKUP(C1624,MasterSheet!G:G,MasterSheet!E:E)</f>
        <v>291</v>
      </c>
      <c r="E1624" s="55">
        <f>SUMIFS(MasterSheet!I:I, MasterSheet!B:B, A1624, MasterSheet!D:D, B1624, MasterSheet!G:G, C1624)</f>
        <v>1</v>
      </c>
      <c r="F1624" s="55">
        <f t="shared" si="75"/>
        <v>291</v>
      </c>
      <c r="G1624" s="62">
        <f>SUMIFS(MasterSheet!J:J, MasterSheet!B:B, A1624, MasterSheet!D:D, B1624, MasterSheet!G:G, C1624)</f>
        <v>1</v>
      </c>
      <c r="H1624" s="62">
        <f t="shared" si="76"/>
        <v>291</v>
      </c>
      <c r="I1624" s="64">
        <f>SUMIFS(MasterSheet!K:K, MasterSheet!B:B, A1624, MasterSheet!D:D, B1624, MasterSheet!G:G, C1624)</f>
        <v>0</v>
      </c>
      <c r="J1624" s="64">
        <f t="shared" si="77"/>
        <v>0</v>
      </c>
      <c r="K1624" s="6" t="str">
        <f>VLOOKUP(C1624,MasterSheet!G:T,14,)</f>
        <v>DHARMACON</v>
      </c>
      <c r="L1624" s="6" t="str">
        <f>VLOOKUP(K1624,Sheet1!A:C,3,)</f>
        <v>DOLLAR</v>
      </c>
      <c r="M1624" s="6" t="str" cm="1">
        <f t="array" ref="M1624">_xlfn.TEXTJOIN(", ", TRUE,
   _xlfn._xlws.FILTER(MasterSheet!O:O,
      (MasterSheet!B:B=A1624) *
      (MasterSheet!D:D=B1624) *
      (MasterSheet!G:G=C1624) *
      (MasterSheet!J:J&gt;0)
   )
)</f>
        <v>ICGEB</v>
      </c>
      <c r="N1624" s="6"/>
    </row>
    <row r="1625" spans="1:14" x14ac:dyDescent="0.25">
      <c r="A1625" s="6" t="str">
        <v>O071825IN3302886G</v>
      </c>
      <c r="B1625" s="7">
        <v>45869</v>
      </c>
      <c r="C1625" s="6" t="str">
        <v>L-095518-02-0005</v>
      </c>
      <c r="D1625" s="6">
        <f>_xlfn.XLOOKUP(C1625,MasterSheet!G:G,MasterSheet!E:E)</f>
        <v>374</v>
      </c>
      <c r="E1625" s="55">
        <f>SUMIFS(MasterSheet!I:I, MasterSheet!B:B, A1625, MasterSheet!D:D, B1625, MasterSheet!G:G, C1625)</f>
        <v>1</v>
      </c>
      <c r="F1625" s="55">
        <f t="shared" si="75"/>
        <v>374</v>
      </c>
      <c r="G1625" s="62">
        <f>SUMIFS(MasterSheet!J:J, MasterSheet!B:B, A1625, MasterSheet!D:D, B1625, MasterSheet!G:G, C1625)</f>
        <v>1</v>
      </c>
      <c r="H1625" s="62">
        <f t="shared" si="76"/>
        <v>374</v>
      </c>
      <c r="I1625" s="64">
        <f>SUMIFS(MasterSheet!K:K, MasterSheet!B:B, A1625, MasterSheet!D:D, B1625, MasterSheet!G:G, C1625)</f>
        <v>0</v>
      </c>
      <c r="J1625" s="64">
        <f t="shared" si="77"/>
        <v>0</v>
      </c>
      <c r="K1625" s="6" t="str">
        <f>VLOOKUP(C1625,MasterSheet!G:T,14,)</f>
        <v>DHARMACON</v>
      </c>
      <c r="L1625" s="6" t="str">
        <f>VLOOKUP(K1625,Sheet1!A:C,3,)</f>
        <v>DOLLAR</v>
      </c>
      <c r="M1625" s="6" t="str" cm="1">
        <f t="array" ref="M1625">_xlfn.TEXTJOIN(", ", TRUE,
   _xlfn._xlws.FILTER(MasterSheet!O:O,
      (MasterSheet!B:B=A1625) *
      (MasterSheet!D:D=B1625) *
      (MasterSheet!G:G=C1625) *
      (MasterSheet!J:J&gt;0)
   )
)</f>
        <v>THSTI</v>
      </c>
      <c r="N1625" s="6"/>
    </row>
    <row r="1626" spans="1:14" x14ac:dyDescent="0.25">
      <c r="A1626" s="6" t="str">
        <v>O071825IN3302886G</v>
      </c>
      <c r="B1626" s="7">
        <v>45869</v>
      </c>
      <c r="C1626" s="6" t="str">
        <v>L-097263-02-0005</v>
      </c>
      <c r="D1626" s="6">
        <f>_xlfn.XLOOKUP(C1626,MasterSheet!G:G,MasterSheet!E:E)</f>
        <v>374</v>
      </c>
      <c r="E1626" s="55">
        <f>SUMIFS(MasterSheet!I:I, MasterSheet!B:B, A1626, MasterSheet!D:D, B1626, MasterSheet!G:G, C1626)</f>
        <v>1</v>
      </c>
      <c r="F1626" s="55">
        <f t="shared" si="75"/>
        <v>374</v>
      </c>
      <c r="G1626" s="62">
        <f>SUMIFS(MasterSheet!J:J, MasterSheet!B:B, A1626, MasterSheet!D:D, B1626, MasterSheet!G:G, C1626)</f>
        <v>1</v>
      </c>
      <c r="H1626" s="62">
        <f t="shared" si="76"/>
        <v>374</v>
      </c>
      <c r="I1626" s="64">
        <f>SUMIFS(MasterSheet!K:K, MasterSheet!B:B, A1626, MasterSheet!D:D, B1626, MasterSheet!G:G, C1626)</f>
        <v>0</v>
      </c>
      <c r="J1626" s="64">
        <f t="shared" si="77"/>
        <v>0</v>
      </c>
      <c r="K1626" s="6" t="str">
        <f>VLOOKUP(C1626,MasterSheet!G:T,14,)</f>
        <v>DHARMACON</v>
      </c>
      <c r="L1626" s="6" t="str">
        <f>VLOOKUP(K1626,Sheet1!A:C,3,)</f>
        <v>DOLLAR</v>
      </c>
      <c r="M1626" s="6" t="str" cm="1">
        <f t="array" ref="M1626">_xlfn.TEXTJOIN(", ", TRUE,
   _xlfn._xlws.FILTER(MasterSheet!O:O,
      (MasterSheet!B:B=A1626) *
      (MasterSheet!D:D=B1626) *
      (MasterSheet!G:G=C1626) *
      (MasterSheet!J:J&gt;0)
   )
)</f>
        <v>THSTI</v>
      </c>
      <c r="N1626" s="6"/>
    </row>
    <row r="1627" spans="1:14" x14ac:dyDescent="0.25">
      <c r="A1627" s="6" t="str">
        <v>O071825IN3302886G</v>
      </c>
      <c r="B1627" s="7">
        <v>45869</v>
      </c>
      <c r="C1627" s="6" t="str">
        <v>IN-001005-01-05</v>
      </c>
      <c r="D1627" s="6">
        <f>_xlfn.XLOOKUP(C1627,MasterSheet!G:G,MasterSheet!E:E)</f>
        <v>201</v>
      </c>
      <c r="E1627" s="55">
        <f>SUMIFS(MasterSheet!I:I, MasterSheet!B:B, A1627, MasterSheet!D:D, B1627, MasterSheet!G:G, C1627)</f>
        <v>1</v>
      </c>
      <c r="F1627" s="55">
        <f t="shared" si="75"/>
        <v>201</v>
      </c>
      <c r="G1627" s="62">
        <f>SUMIFS(MasterSheet!J:J, MasterSheet!B:B, A1627, MasterSheet!D:D, B1627, MasterSheet!G:G, C1627)</f>
        <v>1</v>
      </c>
      <c r="H1627" s="62">
        <f t="shared" si="76"/>
        <v>201</v>
      </c>
      <c r="I1627" s="64">
        <f>SUMIFS(MasterSheet!K:K, MasterSheet!B:B, A1627, MasterSheet!D:D, B1627, MasterSheet!G:G, C1627)</f>
        <v>0</v>
      </c>
      <c r="J1627" s="64">
        <f t="shared" si="77"/>
        <v>0</v>
      </c>
      <c r="K1627" s="6" t="str">
        <f>VLOOKUP(C1627,MasterSheet!G:T,14,)</f>
        <v>Dharmacon</v>
      </c>
      <c r="L1627" s="6" t="str">
        <f>VLOOKUP(K1627,Sheet1!A:C,3,)</f>
        <v>DOLLAR</v>
      </c>
      <c r="M1627" s="6" t="str" cm="1">
        <f t="array" ref="M1627">_xlfn.TEXTJOIN(", ", TRUE,
   _xlfn._xlws.FILTER(MasterSheet!O:O,
      (MasterSheet!B:B=A1627) *
      (MasterSheet!D:D=B1627) *
      (MasterSheet!G:G=C1627) *
      (MasterSheet!J:J&gt;0)
   )
)</f>
        <v>THSTI</v>
      </c>
      <c r="N1627" s="6"/>
    </row>
    <row r="1628" spans="1:14" x14ac:dyDescent="0.25">
      <c r="A1628" s="6" t="str">
        <v>O071825IN3302886G</v>
      </c>
      <c r="B1628" s="7">
        <v>45869</v>
      </c>
      <c r="C1628" s="6" t="str">
        <v>IH-300834-06-0005</v>
      </c>
      <c r="D1628" s="6">
        <f>_xlfn.XLOOKUP(C1628,MasterSheet!G:G,MasterSheet!E:E)</f>
        <v>201</v>
      </c>
      <c r="E1628" s="55">
        <f>SUMIFS(MasterSheet!I:I, MasterSheet!B:B, A1628, MasterSheet!D:D, B1628, MasterSheet!G:G, C1628)</f>
        <v>1</v>
      </c>
      <c r="F1628" s="55">
        <f t="shared" si="75"/>
        <v>201</v>
      </c>
      <c r="G1628" s="62">
        <f>SUMIFS(MasterSheet!J:J, MasterSheet!B:B, A1628, MasterSheet!D:D, B1628, MasterSheet!G:G, C1628)</f>
        <v>1</v>
      </c>
      <c r="H1628" s="62">
        <f t="shared" si="76"/>
        <v>201</v>
      </c>
      <c r="I1628" s="64">
        <f>SUMIFS(MasterSheet!K:K, MasterSheet!B:B, A1628, MasterSheet!D:D, B1628, MasterSheet!G:G, C1628)</f>
        <v>0</v>
      </c>
      <c r="J1628" s="64">
        <f t="shared" si="77"/>
        <v>0</v>
      </c>
      <c r="K1628" s="6" t="str">
        <f>VLOOKUP(C1628,MasterSheet!G:T,14,)</f>
        <v>DHARMACON</v>
      </c>
      <c r="L1628" s="6" t="str">
        <f>VLOOKUP(K1628,Sheet1!A:C,3,)</f>
        <v>DOLLAR</v>
      </c>
      <c r="M1628" s="6" t="str" cm="1">
        <f t="array" ref="M1628">_xlfn.TEXTJOIN(", ", TRUE,
   _xlfn._xlws.FILTER(MasterSheet!O:O,
      (MasterSheet!B:B=A1628) *
      (MasterSheet!D:D=B1628) *
      (MasterSheet!G:G=C1628) *
      (MasterSheet!J:J&gt;0)
   )
)</f>
        <v>THSTI</v>
      </c>
      <c r="N1628" s="6"/>
    </row>
    <row r="1629" spans="1:14" x14ac:dyDescent="0.25">
      <c r="A1629" s="6" t="str">
        <v>O071825IN3302886G</v>
      </c>
      <c r="B1629" s="7">
        <v>45869</v>
      </c>
      <c r="C1629" s="6" t="str">
        <v>C-300834-05-0005</v>
      </c>
      <c r="D1629" s="6">
        <f>_xlfn.XLOOKUP(C1629,MasterSheet!G:G,MasterSheet!E:E)</f>
        <v>201</v>
      </c>
      <c r="E1629" s="55">
        <f>SUMIFS(MasterSheet!I:I, MasterSheet!B:B, A1629, MasterSheet!D:D, B1629, MasterSheet!G:G, C1629)</f>
        <v>1</v>
      </c>
      <c r="F1629" s="55">
        <f t="shared" si="75"/>
        <v>201</v>
      </c>
      <c r="G1629" s="62">
        <f>SUMIFS(MasterSheet!J:J, MasterSheet!B:B, A1629, MasterSheet!D:D, B1629, MasterSheet!G:G, C1629)</f>
        <v>1</v>
      </c>
      <c r="H1629" s="62">
        <f t="shared" si="76"/>
        <v>201</v>
      </c>
      <c r="I1629" s="64">
        <f>SUMIFS(MasterSheet!K:K, MasterSheet!B:B, A1629, MasterSheet!D:D, B1629, MasterSheet!G:G, C1629)</f>
        <v>0</v>
      </c>
      <c r="J1629" s="64">
        <f t="shared" si="77"/>
        <v>0</v>
      </c>
      <c r="K1629" s="6" t="str">
        <f>VLOOKUP(C1629,MasterSheet!G:T,14,)</f>
        <v>DHARMACON</v>
      </c>
      <c r="L1629" s="6" t="str">
        <f>VLOOKUP(K1629,Sheet1!A:C,3,)</f>
        <v>DOLLAR</v>
      </c>
      <c r="M1629" s="6" t="str" cm="1">
        <f t="array" ref="M1629">_xlfn.TEXTJOIN(", ", TRUE,
   _xlfn._xlws.FILTER(MasterSheet!O:O,
      (MasterSheet!B:B=A1629) *
      (MasterSheet!D:D=B1629) *
      (MasterSheet!G:G=C1629) *
      (MasterSheet!J:J&gt;0)
   )
)</f>
        <v>THSTI</v>
      </c>
      <c r="N1629" s="6"/>
    </row>
    <row r="1630" spans="1:14" x14ac:dyDescent="0.25">
      <c r="A1630" s="6" t="str">
        <v>O071825IN3302886G</v>
      </c>
      <c r="B1630" s="7">
        <v>45869</v>
      </c>
      <c r="C1630" s="6" t="str">
        <v>CN-001000-01-05</v>
      </c>
      <c r="D1630" s="6">
        <f>_xlfn.XLOOKUP(C1630,MasterSheet!G:G,MasterSheet!E:E)</f>
        <v>201</v>
      </c>
      <c r="E1630" s="55">
        <f>SUMIFS(MasterSheet!I:I, MasterSheet!B:B, A1630, MasterSheet!D:D, B1630, MasterSheet!G:G, C1630)</f>
        <v>1</v>
      </c>
      <c r="F1630" s="55">
        <f t="shared" si="75"/>
        <v>201</v>
      </c>
      <c r="G1630" s="62">
        <f>SUMIFS(MasterSheet!J:J, MasterSheet!B:B, A1630, MasterSheet!D:D, B1630, MasterSheet!G:G, C1630)</f>
        <v>1</v>
      </c>
      <c r="H1630" s="62">
        <f t="shared" si="76"/>
        <v>201</v>
      </c>
      <c r="I1630" s="64">
        <f>SUMIFS(MasterSheet!K:K, MasterSheet!B:B, A1630, MasterSheet!D:D, B1630, MasterSheet!G:G, C1630)</f>
        <v>0</v>
      </c>
      <c r="J1630" s="64">
        <f t="shared" si="77"/>
        <v>0</v>
      </c>
      <c r="K1630" s="6" t="str">
        <f>VLOOKUP(C1630,MasterSheet!G:T,14,)</f>
        <v>Dharmacon</v>
      </c>
      <c r="L1630" s="6" t="str">
        <f>VLOOKUP(K1630,Sheet1!A:C,3,)</f>
        <v>DOLLAR</v>
      </c>
      <c r="M1630" s="6" t="str" cm="1">
        <f t="array" ref="M1630">_xlfn.TEXTJOIN(", ", TRUE,
   _xlfn._xlws.FILTER(MasterSheet!O:O,
      (MasterSheet!B:B=A1630) *
      (MasterSheet!D:D=B1630) *
      (MasterSheet!G:G=C1630) *
      (MasterSheet!J:J&gt;0)
   )
)</f>
        <v>THSTI</v>
      </c>
      <c r="N1630" s="6"/>
    </row>
    <row r="1631" spans="1:14" x14ac:dyDescent="0.25">
      <c r="A1631" s="6" t="str">
        <v>O071825IN3302886G</v>
      </c>
      <c r="B1631" s="7">
        <v>45869</v>
      </c>
      <c r="C1631" s="6" t="str">
        <v>VSC10698</v>
      </c>
      <c r="D1631" s="6">
        <f>_xlfn.XLOOKUP(C1631,MasterSheet!G:G,MasterSheet!E:E)</f>
        <v>582</v>
      </c>
      <c r="E1631" s="55">
        <f>SUMIFS(MasterSheet!I:I, MasterSheet!B:B, A1631, MasterSheet!D:D, B1631, MasterSheet!G:G, C1631)</f>
        <v>1</v>
      </c>
      <c r="F1631" s="55">
        <f t="shared" si="75"/>
        <v>582</v>
      </c>
      <c r="G1631" s="62">
        <f>SUMIFS(MasterSheet!J:J, MasterSheet!B:B, A1631, MasterSheet!D:D, B1631, MasterSheet!G:G, C1631)</f>
        <v>1</v>
      </c>
      <c r="H1631" s="62">
        <f t="shared" si="76"/>
        <v>582</v>
      </c>
      <c r="I1631" s="64">
        <f>SUMIFS(MasterSheet!K:K, MasterSheet!B:B, A1631, MasterSheet!D:D, B1631, MasterSheet!G:G, C1631)</f>
        <v>0</v>
      </c>
      <c r="J1631" s="64">
        <f t="shared" si="77"/>
        <v>0</v>
      </c>
      <c r="K1631" s="6" t="str">
        <f>VLOOKUP(C1631,MasterSheet!G:T,14,)</f>
        <v>DHARMACON</v>
      </c>
      <c r="L1631" s="6" t="str">
        <f>VLOOKUP(K1631,Sheet1!A:C,3,)</f>
        <v>DOLLAR</v>
      </c>
      <c r="M1631" s="6" t="str" cm="1">
        <f t="array" ref="M1631">_xlfn.TEXTJOIN(", ", TRUE,
   _xlfn._xlws.FILTER(MasterSheet!O:O,
      (MasterSheet!B:B=A1631) *
      (MasterSheet!D:D=B1631) *
      (MasterSheet!G:G=C1631) *
      (MasterSheet!J:J&gt;0)
   )
)</f>
        <v>ACTREC</v>
      </c>
      <c r="N1631" s="6"/>
    </row>
    <row r="1632" spans="1:14" x14ac:dyDescent="0.25">
      <c r="A1632" s="6" t="str">
        <v>O071825IN3302886G</v>
      </c>
      <c r="B1632" s="7">
        <v>45869</v>
      </c>
      <c r="C1632" s="6" t="str">
        <v>VSC6570</v>
      </c>
      <c r="D1632" s="6">
        <f>_xlfn.XLOOKUP(C1632,MasterSheet!G:G,MasterSheet!E:E)</f>
        <v>582</v>
      </c>
      <c r="E1632" s="55">
        <f>SUMIFS(MasterSheet!I:I, MasterSheet!B:B, A1632, MasterSheet!D:D, B1632, MasterSheet!G:G, C1632)</f>
        <v>1</v>
      </c>
      <c r="F1632" s="55">
        <f t="shared" si="75"/>
        <v>582</v>
      </c>
      <c r="G1632" s="62">
        <f>SUMIFS(MasterSheet!J:J, MasterSheet!B:B, A1632, MasterSheet!D:D, B1632, MasterSheet!G:G, C1632)</f>
        <v>1</v>
      </c>
      <c r="H1632" s="62">
        <f t="shared" si="76"/>
        <v>582</v>
      </c>
      <c r="I1632" s="64">
        <f>SUMIFS(MasterSheet!K:K, MasterSheet!B:B, A1632, MasterSheet!D:D, B1632, MasterSheet!G:G, C1632)</f>
        <v>0</v>
      </c>
      <c r="J1632" s="64">
        <f t="shared" si="77"/>
        <v>0</v>
      </c>
      <c r="K1632" s="6" t="str">
        <f>VLOOKUP(C1632,MasterSheet!G:T,14,)</f>
        <v>DHARMACON</v>
      </c>
      <c r="L1632" s="6" t="str">
        <f>VLOOKUP(K1632,Sheet1!A:C,3,)</f>
        <v>DOLLAR</v>
      </c>
      <c r="M1632" s="6" t="str" cm="1">
        <f t="array" ref="M1632">_xlfn.TEXTJOIN(", ", TRUE,
   _xlfn._xlws.FILTER(MasterSheet!O:O,
      (MasterSheet!B:B=A1632) *
      (MasterSheet!D:D=B1632) *
      (MasterSheet!G:G=C1632) *
      (MasterSheet!J:J&gt;0)
   )
)</f>
        <v>ACTREC</v>
      </c>
      <c r="N1632" s="6"/>
    </row>
    <row r="1633" spans="1:14" x14ac:dyDescent="0.25">
      <c r="A1633" s="6" t="str">
        <v>O071825IN3302886G</v>
      </c>
      <c r="B1633" s="7">
        <v>45869</v>
      </c>
      <c r="C1633" s="6" t="str">
        <v>V3SH7675-01EG3725</v>
      </c>
      <c r="D1633" s="6">
        <f>_xlfn.XLOOKUP(C1633,MasterSheet!G:G,MasterSheet!E:E)</f>
        <v>1649</v>
      </c>
      <c r="E1633" s="55">
        <f>SUMIFS(MasterSheet!I:I, MasterSheet!B:B, A1633, MasterSheet!D:D, B1633, MasterSheet!G:G, C1633)</f>
        <v>1</v>
      </c>
      <c r="F1633" s="55">
        <f t="shared" si="75"/>
        <v>1649</v>
      </c>
      <c r="G1633" s="62">
        <f>SUMIFS(MasterSheet!J:J, MasterSheet!B:B, A1633, MasterSheet!D:D, B1633, MasterSheet!G:G, C1633)</f>
        <v>1</v>
      </c>
      <c r="H1633" s="62">
        <f t="shared" si="76"/>
        <v>1649</v>
      </c>
      <c r="I1633" s="64">
        <f>SUMIFS(MasterSheet!K:K, MasterSheet!B:B, A1633, MasterSheet!D:D, B1633, MasterSheet!G:G, C1633)</f>
        <v>0</v>
      </c>
      <c r="J1633" s="64">
        <f t="shared" si="77"/>
        <v>0</v>
      </c>
      <c r="K1633" s="6" t="str">
        <f>VLOOKUP(C1633,MasterSheet!G:T,14,)</f>
        <v>DHARMACON</v>
      </c>
      <c r="L1633" s="6" t="str">
        <f>VLOOKUP(K1633,Sheet1!A:C,3,)</f>
        <v>DOLLAR</v>
      </c>
      <c r="M1633" s="6" t="str" cm="1">
        <f t="array" ref="M1633">_xlfn.TEXTJOIN(", ", TRUE,
   _xlfn._xlws.FILTER(MasterSheet!O:O,
      (MasterSheet!B:B=A1633) *
      (MasterSheet!D:D=B1633) *
      (MasterSheet!G:G=C1633) *
      (MasterSheet!J:J&gt;0)
   )
)</f>
        <v>ACTREC</v>
      </c>
      <c r="N1633" s="6"/>
    </row>
    <row r="1634" spans="1:14" x14ac:dyDescent="0.25">
      <c r="A1634" s="6" t="str">
        <v>O071825IN3302886G</v>
      </c>
      <c r="B1634" s="7">
        <v>45869</v>
      </c>
      <c r="C1634" s="6" t="str">
        <v>V3SH7675-01EG8061</v>
      </c>
      <c r="D1634" s="6">
        <f>_xlfn.XLOOKUP(C1634,MasterSheet!G:G,MasterSheet!E:E)</f>
        <v>1649</v>
      </c>
      <c r="E1634" s="55">
        <f>SUMIFS(MasterSheet!I:I, MasterSheet!B:B, A1634, MasterSheet!D:D, B1634, MasterSheet!G:G, C1634)</f>
        <v>1</v>
      </c>
      <c r="F1634" s="55">
        <f t="shared" si="75"/>
        <v>1649</v>
      </c>
      <c r="G1634" s="62">
        <f>SUMIFS(MasterSheet!J:J, MasterSheet!B:B, A1634, MasterSheet!D:D, B1634, MasterSheet!G:G, C1634)</f>
        <v>1</v>
      </c>
      <c r="H1634" s="62">
        <f t="shared" si="76"/>
        <v>1649</v>
      </c>
      <c r="I1634" s="64">
        <f>SUMIFS(MasterSheet!K:K, MasterSheet!B:B, A1634, MasterSheet!D:D, B1634, MasterSheet!G:G, C1634)</f>
        <v>0</v>
      </c>
      <c r="J1634" s="64">
        <f t="shared" si="77"/>
        <v>0</v>
      </c>
      <c r="K1634" s="6" t="str">
        <f>VLOOKUP(C1634,MasterSheet!G:T,14,)</f>
        <v>DHARMACON</v>
      </c>
      <c r="L1634" s="6" t="str">
        <f>VLOOKUP(K1634,Sheet1!A:C,3,)</f>
        <v>DOLLAR</v>
      </c>
      <c r="M1634" s="6" t="str" cm="1">
        <f t="array" ref="M1634">_xlfn.TEXTJOIN(", ", TRUE,
   _xlfn._xlws.FILTER(MasterSheet!O:O,
      (MasterSheet!B:B=A1634) *
      (MasterSheet!D:D=B1634) *
      (MasterSheet!G:G=C1634) *
      (MasterSheet!J:J&gt;0)
   )
)</f>
        <v>ACTREC</v>
      </c>
      <c r="N1634" s="6"/>
    </row>
    <row r="1635" spans="1:14" x14ac:dyDescent="0.25">
      <c r="A1635" s="6" t="str">
        <v>O071825IN3302886G</v>
      </c>
      <c r="B1635" s="7">
        <v>45869</v>
      </c>
      <c r="C1635" s="6" t="str">
        <v>YSC6273-201936830</v>
      </c>
      <c r="D1635" s="6">
        <f>_xlfn.XLOOKUP(C1635,MasterSheet!G:G,MasterSheet!E:E)</f>
        <v>55</v>
      </c>
      <c r="E1635" s="55">
        <f>SUMIFS(MasterSheet!I:I, MasterSheet!B:B, A1635, MasterSheet!D:D, B1635, MasterSheet!G:G, C1635)</f>
        <v>1</v>
      </c>
      <c r="F1635" s="55">
        <f t="shared" si="75"/>
        <v>55</v>
      </c>
      <c r="G1635" s="62">
        <f>SUMIFS(MasterSheet!J:J, MasterSheet!B:B, A1635, MasterSheet!D:D, B1635, MasterSheet!G:G, C1635)</f>
        <v>1</v>
      </c>
      <c r="H1635" s="62">
        <f t="shared" si="76"/>
        <v>55</v>
      </c>
      <c r="I1635" s="64">
        <f>SUMIFS(MasterSheet!K:K, MasterSheet!B:B, A1635, MasterSheet!D:D, B1635, MasterSheet!G:G, C1635)</f>
        <v>0</v>
      </c>
      <c r="J1635" s="64">
        <f t="shared" si="77"/>
        <v>0</v>
      </c>
      <c r="K1635" s="6" t="str">
        <f>VLOOKUP(C1635,MasterSheet!G:T,14,)</f>
        <v>DHARMACON</v>
      </c>
      <c r="L1635" s="6" t="str">
        <f>VLOOKUP(K1635,Sheet1!A:C,3,)</f>
        <v>DOLLAR</v>
      </c>
      <c r="M1635" s="6" t="str" cm="1">
        <f t="array" ref="M1635">_xlfn.TEXTJOIN(", ", TRUE,
   _xlfn._xlws.FILTER(MasterSheet!O:O,
      (MasterSheet!B:B=A1635) *
      (MasterSheet!D:D=B1635) *
      (MasterSheet!G:G=C1635) *
      (MasterSheet!J:J&gt;0)
   )
)</f>
        <v>HYDERABAD UNIVERSITY</v>
      </c>
      <c r="N1635" s="6"/>
    </row>
    <row r="1636" spans="1:14" x14ac:dyDescent="0.25">
      <c r="A1636" s="6" t="str">
        <v>O071825IN3302886G</v>
      </c>
      <c r="B1636" s="7">
        <v>45869</v>
      </c>
      <c r="C1636" s="6" t="str">
        <v>T-2004-03</v>
      </c>
      <c r="D1636" s="6">
        <f>_xlfn.XLOOKUP(C1636,MasterSheet!G:G,MasterSheet!E:E)</f>
        <v>393</v>
      </c>
      <c r="E1636" s="55">
        <f>SUMIFS(MasterSheet!I:I, MasterSheet!B:B, A1636, MasterSheet!D:D, B1636, MasterSheet!G:G, C1636)</f>
        <v>1</v>
      </c>
      <c r="F1636" s="55">
        <f t="shared" si="75"/>
        <v>393</v>
      </c>
      <c r="G1636" s="62">
        <f>SUMIFS(MasterSheet!J:J, MasterSheet!B:B, A1636, MasterSheet!D:D, B1636, MasterSheet!G:G, C1636)</f>
        <v>1</v>
      </c>
      <c r="H1636" s="62">
        <f t="shared" si="76"/>
        <v>393</v>
      </c>
      <c r="I1636" s="64">
        <f>SUMIFS(MasterSheet!K:K, MasterSheet!B:B, A1636, MasterSheet!D:D, B1636, MasterSheet!G:G, C1636)</f>
        <v>0</v>
      </c>
      <c r="J1636" s="64">
        <f t="shared" si="77"/>
        <v>0</v>
      </c>
      <c r="K1636" s="6" t="str">
        <f>VLOOKUP(C1636,MasterSheet!G:T,14,)</f>
        <v>DHARMACON</v>
      </c>
      <c r="L1636" s="6" t="str">
        <f>VLOOKUP(K1636,Sheet1!A:C,3,)</f>
        <v>DOLLAR</v>
      </c>
      <c r="M1636" s="6" t="str" cm="1">
        <f t="array" ref="M1636">_xlfn.TEXTJOIN(", ", TRUE,
   _xlfn._xlws.FILTER(MasterSheet!O:O,
      (MasterSheet!B:B=A1636) *
      (MasterSheet!D:D=B1636) *
      (MasterSheet!G:G=C1636) *
      (MasterSheet!J:J&gt;0)
   )
)</f>
        <v>THSTI</v>
      </c>
      <c r="N1636" s="6"/>
    </row>
    <row r="1637" spans="1:14" x14ac:dyDescent="0.25">
      <c r="A1637" s="6">
        <v>194911</v>
      </c>
      <c r="B1637" s="7">
        <v>45870</v>
      </c>
      <c r="C1637" s="6" t="str">
        <v>Z1004</v>
      </c>
      <c r="D1637" s="6">
        <f>_xlfn.XLOOKUP(C1637,MasterSheet!G:G,MasterSheet!E:E)</f>
        <v>285</v>
      </c>
      <c r="E1637" s="55">
        <f>SUMIFS(MasterSheet!I:I, MasterSheet!B:B, A1637, MasterSheet!D:D, B1637, MasterSheet!G:G, C1637)</f>
        <v>1</v>
      </c>
      <c r="F1637" s="55">
        <f t="shared" si="75"/>
        <v>285</v>
      </c>
      <c r="G1637" s="62">
        <f>SUMIFS(MasterSheet!J:J, MasterSheet!B:B, A1637, MasterSheet!D:D, B1637, MasterSheet!G:G, C1637)</f>
        <v>1</v>
      </c>
      <c r="H1637" s="62">
        <f t="shared" si="76"/>
        <v>285</v>
      </c>
      <c r="I1637" s="64">
        <f>SUMIFS(MasterSheet!K:K, MasterSheet!B:B, A1637, MasterSheet!D:D, B1637, MasterSheet!G:G, C1637)</f>
        <v>0</v>
      </c>
      <c r="J1637" s="64">
        <f t="shared" si="77"/>
        <v>0</v>
      </c>
      <c r="K1637" s="6" t="str">
        <f>VLOOKUP(C1637,MasterSheet!G:T,14,)</f>
        <v>US Bio</v>
      </c>
      <c r="L1637" s="6" t="str">
        <f>VLOOKUP(K1637,Sheet1!A:C,3,)</f>
        <v>DOLLAR</v>
      </c>
      <c r="M1637" s="6" t="str" cm="1">
        <f t="array" ref="M1637">_xlfn.TEXTJOIN(", ", TRUE,
   _xlfn._xlws.FILTER(MasterSheet!O:O,
      (MasterSheet!B:B=A1637) *
      (MasterSheet!D:D=B1637) *
      (MasterSheet!G:G=C1637) *
      (MasterSheet!J:J&gt;0)
   )
)</f>
        <v>IISC</v>
      </c>
      <c r="N1637" s="6"/>
    </row>
    <row r="1638" spans="1:14" x14ac:dyDescent="0.25">
      <c r="A1638" s="6">
        <v>194911</v>
      </c>
      <c r="B1638" s="7">
        <v>45870</v>
      </c>
      <c r="C1638" s="6" t="str">
        <v>F5050</v>
      </c>
      <c r="D1638" s="6">
        <f>_xlfn.XLOOKUP(C1638,MasterSheet!G:G,MasterSheet!E:E)</f>
        <v>391</v>
      </c>
      <c r="E1638" s="55">
        <f>SUMIFS(MasterSheet!I:I, MasterSheet!B:B, A1638, MasterSheet!D:D, B1638, MasterSheet!G:G, C1638)</f>
        <v>1</v>
      </c>
      <c r="F1638" s="55">
        <f t="shared" si="75"/>
        <v>391</v>
      </c>
      <c r="G1638" s="62">
        <f>SUMIFS(MasterSheet!J:J, MasterSheet!B:B, A1638, MasterSheet!D:D, B1638, MasterSheet!G:G, C1638)</f>
        <v>1</v>
      </c>
      <c r="H1638" s="62">
        <f t="shared" si="76"/>
        <v>391</v>
      </c>
      <c r="I1638" s="64">
        <f>SUMIFS(MasterSheet!K:K, MasterSheet!B:B, A1638, MasterSheet!D:D, B1638, MasterSheet!G:G, C1638)</f>
        <v>0</v>
      </c>
      <c r="J1638" s="64">
        <f t="shared" si="77"/>
        <v>0</v>
      </c>
      <c r="K1638" s="6" t="str">
        <f>VLOOKUP(C1638,MasterSheet!G:T,14,)</f>
        <v>US Bio</v>
      </c>
      <c r="L1638" s="6" t="str">
        <f>VLOOKUP(K1638,Sheet1!A:C,3,)</f>
        <v>DOLLAR</v>
      </c>
      <c r="M1638" s="6" t="str" cm="1">
        <f t="array" ref="M1638">_xlfn.TEXTJOIN(", ", TRUE,
   _xlfn._xlws.FILTER(MasterSheet!O:O,
      (MasterSheet!B:B=A1638) *
      (MasterSheet!D:D=B1638) *
      (MasterSheet!G:G=C1638) *
      (MasterSheet!J:J&gt;0)
   )
)</f>
        <v>LAURUS BIO</v>
      </c>
      <c r="N1638" s="6"/>
    </row>
    <row r="1639" spans="1:14" x14ac:dyDescent="0.25">
      <c r="A1639" s="6" t="str">
        <v>Opening Stock</v>
      </c>
      <c r="B1639" s="7">
        <v>45870</v>
      </c>
      <c r="C1639" s="6">
        <v>41003</v>
      </c>
      <c r="D1639" s="6">
        <f>_xlfn.XLOOKUP(C1639,MasterSheet!G:G,MasterSheet!E:E)</f>
        <v>112.8</v>
      </c>
      <c r="E1639" s="55">
        <f>SUMIFS(MasterSheet!I:I, MasterSheet!B:B, A1639, MasterSheet!D:D, B1639, MasterSheet!G:G, C1639)</f>
        <v>5</v>
      </c>
      <c r="F1639" s="55">
        <f t="shared" si="75"/>
        <v>564</v>
      </c>
      <c r="G1639" s="62">
        <f>SUMIFS(MasterSheet!J:J, MasterSheet!B:B, A1639, MasterSheet!D:D, B1639, MasterSheet!G:G, C1639)</f>
        <v>0</v>
      </c>
      <c r="H1639" s="62">
        <f t="shared" si="76"/>
        <v>0</v>
      </c>
      <c r="I1639" s="64">
        <f>SUMIFS(MasterSheet!K:K, MasterSheet!B:B, A1639, MasterSheet!D:D, B1639, MasterSheet!G:G, C1639)</f>
        <v>5</v>
      </c>
      <c r="J1639" s="64">
        <f t="shared" si="77"/>
        <v>564</v>
      </c>
      <c r="K1639" s="6" t="str">
        <f>VLOOKUP(C1639,MasterSheet!G:T,14,)</f>
        <v>BIOTIUM</v>
      </c>
      <c r="L1639" s="6" t="str">
        <f>VLOOKUP(K1639,Sheet1!A:C,3,)</f>
        <v>DOLLAR</v>
      </c>
      <c r="M1639" s="6" t="e" cm="1" vm="1">
        <f t="array" ref="M1639">_xlfn.TEXTJOIN(", ", TRUE,
   _xlfn._xlws.FILTER(MasterSheet!O:O,
      (MasterSheet!B:B=A1639) *
      (MasterSheet!D:D=B1639) *
      (MasterSheet!G:G=C1639) *
      (MasterSheet!J:J&gt;0)
   )
)</f>
        <v>#VALUE!</v>
      </c>
      <c r="N1639" s="6"/>
    </row>
    <row r="1640" spans="1:14" x14ac:dyDescent="0.25">
      <c r="A1640" s="6" t="str">
        <v>Opening Stock</v>
      </c>
      <c r="B1640" s="7">
        <v>45870</v>
      </c>
      <c r="C1640" s="6" t="str">
        <v>41003-T</v>
      </c>
      <c r="D1640" s="6">
        <f>_xlfn.XLOOKUP(C1640,MasterSheet!G:G,MasterSheet!E:E)</f>
        <v>27.2</v>
      </c>
      <c r="E1640" s="55">
        <f>SUMIFS(MasterSheet!I:I, MasterSheet!B:B, A1640, MasterSheet!D:D, B1640, MasterSheet!G:G, C1640)</f>
        <v>1</v>
      </c>
      <c r="F1640" s="55">
        <f t="shared" si="75"/>
        <v>27.2</v>
      </c>
      <c r="G1640" s="62">
        <f>SUMIFS(MasterSheet!J:J, MasterSheet!B:B, A1640, MasterSheet!D:D, B1640, MasterSheet!G:G, C1640)</f>
        <v>1</v>
      </c>
      <c r="H1640" s="62">
        <f t="shared" si="76"/>
        <v>27.2</v>
      </c>
      <c r="I1640" s="64">
        <f>SUMIFS(MasterSheet!K:K, MasterSheet!B:B, A1640, MasterSheet!D:D, B1640, MasterSheet!G:G, C1640)</f>
        <v>0</v>
      </c>
      <c r="J1640" s="64">
        <f t="shared" si="77"/>
        <v>0</v>
      </c>
      <c r="K1640" s="6" t="str">
        <f>VLOOKUP(C1640,MasterSheet!G:T,14,)</f>
        <v>BIOTIUM</v>
      </c>
      <c r="L1640" s="6" t="str">
        <f>VLOOKUP(K1640,Sheet1!A:C,3,)</f>
        <v>DOLLAR</v>
      </c>
      <c r="M1640" s="6" t="str" cm="1">
        <f t="array" ref="M1640">_xlfn.TEXTJOIN(", ", TRUE,
   _xlfn._xlws.FILTER(MasterSheet!O:O,
      (MasterSheet!B:B=A1640) *
      (MasterSheet!D:D=B1640) *
      (MasterSheet!G:G=C1640) *
      (MasterSheet!J:J&gt;0)
   )
)</f>
        <v>SB BIOCHEM</v>
      </c>
      <c r="N1640" s="6"/>
    </row>
    <row r="1641" spans="1:14" x14ac:dyDescent="0.25">
      <c r="A1641" s="6" t="str">
        <v>INV250730-073</v>
      </c>
      <c r="B1641" s="7">
        <v>45873</v>
      </c>
      <c r="C1641" s="6" t="str">
        <v>T21675</v>
      </c>
      <c r="D1641" s="6">
        <f>_xlfn.XLOOKUP(C1641,MasterSheet!G:G,MasterSheet!E:E)</f>
        <v>32.4</v>
      </c>
      <c r="E1641" s="55">
        <f>SUMIFS(MasterSheet!I:I, MasterSheet!B:B, A1641, MasterSheet!D:D, B1641, MasterSheet!G:G, C1641)</f>
        <v>1</v>
      </c>
      <c r="F1641" s="55">
        <f t="shared" si="75"/>
        <v>32.4</v>
      </c>
      <c r="G1641" s="62">
        <f>SUMIFS(MasterSheet!J:J, MasterSheet!B:B, A1641, MasterSheet!D:D, B1641, MasterSheet!G:G, C1641)</f>
        <v>1</v>
      </c>
      <c r="H1641" s="62">
        <f t="shared" si="76"/>
        <v>32.4</v>
      </c>
      <c r="I1641" s="64">
        <f>SUMIFS(MasterSheet!K:K, MasterSheet!B:B, A1641, MasterSheet!D:D, B1641, MasterSheet!G:G, C1641)</f>
        <v>0</v>
      </c>
      <c r="J1641" s="64">
        <f t="shared" si="77"/>
        <v>0</v>
      </c>
      <c r="K1641" s="6" t="str">
        <f>VLOOKUP(C1641,MasterSheet!G:T,14,)</f>
        <v>TargetMol</v>
      </c>
      <c r="L1641" s="6" t="str">
        <f>VLOOKUP(K1641,Sheet1!A:C,3,)</f>
        <v>DOLLAR</v>
      </c>
      <c r="M1641" s="6" t="str" cm="1">
        <f t="array" ref="M1641">_xlfn.TEXTJOIN(", ", TRUE,
   _xlfn._xlws.FILTER(MasterSheet!O:O,
      (MasterSheet!B:B=A1641) *
      (MasterSheet!D:D=B1641) *
      (MasterSheet!G:G=C1641) *
      (MasterSheet!J:J&gt;0)
   )
)</f>
        <v>NIMHANS</v>
      </c>
      <c r="N1641" s="6"/>
    </row>
    <row r="1642" spans="1:14" x14ac:dyDescent="0.25">
      <c r="A1642" s="6" t="str">
        <v>INV250730-073</v>
      </c>
      <c r="B1642" s="7">
        <v>45873</v>
      </c>
      <c r="C1642" s="6" t="str">
        <v>TN6772</v>
      </c>
      <c r="D1642" s="6">
        <f>_xlfn.XLOOKUP(C1642,MasterSheet!G:G,MasterSheet!E:E)</f>
        <v>30</v>
      </c>
      <c r="E1642" s="55">
        <f>SUMIFS(MasterSheet!I:I, MasterSheet!B:B, A1642, MasterSheet!D:D, B1642, MasterSheet!G:G, C1642)</f>
        <v>2</v>
      </c>
      <c r="F1642" s="55">
        <f t="shared" si="75"/>
        <v>60</v>
      </c>
      <c r="G1642" s="62">
        <f>SUMIFS(MasterSheet!J:J, MasterSheet!B:B, A1642, MasterSheet!D:D, B1642, MasterSheet!G:G, C1642)</f>
        <v>2</v>
      </c>
      <c r="H1642" s="62">
        <f t="shared" si="76"/>
        <v>60</v>
      </c>
      <c r="I1642" s="64">
        <f>SUMIFS(MasterSheet!K:K, MasterSheet!B:B, A1642, MasterSheet!D:D, B1642, MasterSheet!G:G, C1642)</f>
        <v>0</v>
      </c>
      <c r="J1642" s="64">
        <f t="shared" si="77"/>
        <v>0</v>
      </c>
      <c r="K1642" s="6" t="str">
        <f>VLOOKUP(C1642,MasterSheet!G:T,14,)</f>
        <v>TargetMol</v>
      </c>
      <c r="L1642" s="6" t="str">
        <f>VLOOKUP(K1642,Sheet1!A:C,3,)</f>
        <v>DOLLAR</v>
      </c>
      <c r="M1642" s="6" t="str" cm="1">
        <f t="array" ref="M1642">_xlfn.TEXTJOIN(", ", TRUE,
   _xlfn._xlws.FILTER(MasterSheet!O:O,
      (MasterSheet!B:B=A1642) *
      (MasterSheet!D:D=B1642) *
      (MasterSheet!G:G=C1642) *
      (MasterSheet!J:J&gt;0)
   )
)</f>
        <v>UTKARSH</v>
      </c>
      <c r="N1642" s="6"/>
    </row>
    <row r="1643" spans="1:14" x14ac:dyDescent="0.25">
      <c r="A1643" s="6" t="str">
        <v>INV250730-075</v>
      </c>
      <c r="B1643" s="7">
        <v>45873</v>
      </c>
      <c r="C1643" s="6" t="str">
        <v>T1130</v>
      </c>
      <c r="D1643" s="6">
        <f>_xlfn.XLOOKUP(C1643,MasterSheet!G:G,MasterSheet!E:E)</f>
        <v>23</v>
      </c>
      <c r="E1643" s="55">
        <f>SUMIFS(MasterSheet!I:I, MasterSheet!B:B, A1643, MasterSheet!D:D, B1643, MasterSheet!G:G, C1643)</f>
        <v>1</v>
      </c>
      <c r="F1643" s="55">
        <f t="shared" si="75"/>
        <v>23</v>
      </c>
      <c r="G1643" s="62">
        <f>SUMIFS(MasterSheet!J:J, MasterSheet!B:B, A1643, MasterSheet!D:D, B1643, MasterSheet!G:G, C1643)</f>
        <v>0</v>
      </c>
      <c r="H1643" s="62">
        <f t="shared" si="76"/>
        <v>0</v>
      </c>
      <c r="I1643" s="64">
        <f>SUMIFS(MasterSheet!K:K, MasterSheet!B:B, A1643, MasterSheet!D:D, B1643, MasterSheet!G:G, C1643)</f>
        <v>1</v>
      </c>
      <c r="J1643" s="64">
        <f t="shared" si="77"/>
        <v>23</v>
      </c>
      <c r="K1643" s="6" t="str">
        <f>VLOOKUP(C1643,MasterSheet!G:T,14,)</f>
        <v>TargetMol</v>
      </c>
      <c r="L1643" s="6" t="str">
        <f>VLOOKUP(K1643,Sheet1!A:C,3,)</f>
        <v>DOLLAR</v>
      </c>
      <c r="M1643" s="6" t="e" cm="1" vm="1">
        <f t="array" ref="M1643">_xlfn.TEXTJOIN(", ", TRUE,
   _xlfn._xlws.FILTER(MasterSheet!O:O,
      (MasterSheet!B:B=A1643) *
      (MasterSheet!D:D=B1643) *
      (MasterSheet!G:G=C1643) *
      (MasterSheet!J:J&gt;0)
   )
)</f>
        <v>#VALUE!</v>
      </c>
      <c r="N1643" s="6"/>
    </row>
    <row r="1644" spans="1:14" x14ac:dyDescent="0.25">
      <c r="A1644" s="6" t="str">
        <v>INV250730-076</v>
      </c>
      <c r="B1644" s="7">
        <v>45873</v>
      </c>
      <c r="C1644" s="6" t="str">
        <v>TN1729</v>
      </c>
      <c r="D1644" s="6">
        <f>_xlfn.XLOOKUP(C1644,MasterSheet!G:G,MasterSheet!E:E)</f>
        <v>238.8</v>
      </c>
      <c r="E1644" s="55">
        <f>SUMIFS(MasterSheet!I:I, MasterSheet!B:B, A1644, MasterSheet!D:D, B1644, MasterSheet!G:G, C1644)</f>
        <v>2</v>
      </c>
      <c r="F1644" s="55">
        <f t="shared" si="75"/>
        <v>477.6</v>
      </c>
      <c r="G1644" s="62">
        <f>SUMIFS(MasterSheet!J:J, MasterSheet!B:B, A1644, MasterSheet!D:D, B1644, MasterSheet!G:G, C1644)</f>
        <v>2</v>
      </c>
      <c r="H1644" s="62">
        <f t="shared" si="76"/>
        <v>477.6</v>
      </c>
      <c r="I1644" s="64">
        <f>SUMIFS(MasterSheet!K:K, MasterSheet!B:B, A1644, MasterSheet!D:D, B1644, MasterSheet!G:G, C1644)</f>
        <v>0</v>
      </c>
      <c r="J1644" s="64">
        <f t="shared" si="77"/>
        <v>0</v>
      </c>
      <c r="K1644" s="6" t="str">
        <f>VLOOKUP(C1644,MasterSheet!G:T,14,)</f>
        <v>TargetMol</v>
      </c>
      <c r="L1644" s="6" t="str">
        <f>VLOOKUP(K1644,Sheet1!A:C,3,)</f>
        <v>DOLLAR</v>
      </c>
      <c r="M1644" s="6" t="str" cm="1">
        <f t="array" ref="M1644">_xlfn.TEXTJOIN(", ", TRUE,
   _xlfn._xlws.FILTER(MasterSheet!O:O,
      (MasterSheet!B:B=A1644) *
      (MasterSheet!D:D=B1644) *
      (MasterSheet!G:G=C1644) *
      (MasterSheet!J:J&gt;0)
   )
)</f>
        <v>RG SONS</v>
      </c>
      <c r="N1644" s="6"/>
    </row>
    <row r="1645" spans="1:14" x14ac:dyDescent="0.25">
      <c r="A1645" s="6" t="str">
        <v>INV250730-077</v>
      </c>
      <c r="B1645" s="7">
        <v>45873</v>
      </c>
      <c r="C1645" s="6" t="str">
        <v>T6568</v>
      </c>
      <c r="D1645" s="6">
        <f>_xlfn.XLOOKUP(C1645,MasterSheet!G:G,MasterSheet!E:E)</f>
        <v>23.4</v>
      </c>
      <c r="E1645" s="55">
        <f>SUMIFS(MasterSheet!I:I, MasterSheet!B:B, A1645, MasterSheet!D:D, B1645, MasterSheet!G:G, C1645)</f>
        <v>1</v>
      </c>
      <c r="F1645" s="55">
        <f t="shared" si="75"/>
        <v>23.4</v>
      </c>
      <c r="G1645" s="62">
        <f>SUMIFS(MasterSheet!J:J, MasterSheet!B:B, A1645, MasterSheet!D:D, B1645, MasterSheet!G:G, C1645)</f>
        <v>1</v>
      </c>
      <c r="H1645" s="62">
        <f t="shared" si="76"/>
        <v>23.4</v>
      </c>
      <c r="I1645" s="64">
        <f>SUMIFS(MasterSheet!K:K, MasterSheet!B:B, A1645, MasterSheet!D:D, B1645, MasterSheet!G:G, C1645)</f>
        <v>0</v>
      </c>
      <c r="J1645" s="64">
        <f t="shared" si="77"/>
        <v>0</v>
      </c>
      <c r="K1645" s="6" t="str">
        <f>VLOOKUP(C1645,MasterSheet!G:T,14,)</f>
        <v>TargetMol</v>
      </c>
      <c r="L1645" s="6" t="str">
        <f>VLOOKUP(K1645,Sheet1!A:C,3,)</f>
        <v>DOLLAR</v>
      </c>
      <c r="M1645" s="6" t="str" cm="1">
        <f t="array" ref="M1645">_xlfn.TEXTJOIN(", ", TRUE,
   _xlfn._xlws.FILTER(MasterSheet!O:O,
      (MasterSheet!B:B=A1645) *
      (MasterSheet!D:D=B1645) *
      (MasterSheet!G:G=C1645) *
      (MasterSheet!J:J&gt;0)
   )
)</f>
        <v>BIO SOLUTION</v>
      </c>
      <c r="N1645" s="6"/>
    </row>
    <row r="1646" spans="1:14" x14ac:dyDescent="0.25">
      <c r="A1646" s="6" t="str">
        <v>INV250730-078</v>
      </c>
      <c r="B1646" s="7">
        <v>45873</v>
      </c>
      <c r="C1646" s="6" t="str">
        <v>T13018</v>
      </c>
      <c r="D1646" s="6">
        <f>_xlfn.XLOOKUP(C1646,MasterSheet!G:G,MasterSheet!E:E)</f>
        <v>58.2</v>
      </c>
      <c r="E1646" s="55">
        <f>SUMIFS(MasterSheet!I:I, MasterSheet!B:B, A1646, MasterSheet!D:D, B1646, MasterSheet!G:G, C1646)</f>
        <v>1</v>
      </c>
      <c r="F1646" s="55">
        <f t="shared" si="75"/>
        <v>58.2</v>
      </c>
      <c r="G1646" s="62">
        <f>SUMIFS(MasterSheet!J:J, MasterSheet!B:B, A1646, MasterSheet!D:D, B1646, MasterSheet!G:G, C1646)</f>
        <v>1</v>
      </c>
      <c r="H1646" s="62">
        <f t="shared" si="76"/>
        <v>58.2</v>
      </c>
      <c r="I1646" s="64">
        <f>SUMIFS(MasterSheet!K:K, MasterSheet!B:B, A1646, MasterSheet!D:D, B1646, MasterSheet!G:G, C1646)</f>
        <v>0</v>
      </c>
      <c r="J1646" s="64">
        <f t="shared" si="77"/>
        <v>0</v>
      </c>
      <c r="K1646" s="6" t="str">
        <f>VLOOKUP(C1646,MasterSheet!G:T,14,)</f>
        <v>TargetMol</v>
      </c>
      <c r="L1646" s="6" t="str">
        <f>VLOOKUP(K1646,Sheet1!A:C,3,)</f>
        <v>DOLLAR</v>
      </c>
      <c r="M1646" s="6" t="str" cm="1">
        <f t="array" ref="M1646">_xlfn.TEXTJOIN(", ", TRUE,
   _xlfn._xlws.FILTER(MasterSheet!O:O,
      (MasterSheet!B:B=A1646) *
      (MasterSheet!D:D=B1646) *
      (MasterSheet!G:G=C1646) *
      (MasterSheet!J:J&gt;0)
   )
)</f>
        <v>RG SONS</v>
      </c>
      <c r="N1646" s="6"/>
    </row>
    <row r="1647" spans="1:14" x14ac:dyDescent="0.25">
      <c r="A1647" s="6" t="str">
        <v>INV250730-078</v>
      </c>
      <c r="B1647" s="7">
        <v>45873</v>
      </c>
      <c r="C1647" s="6" t="str">
        <v>T1614</v>
      </c>
      <c r="D1647" s="6">
        <f>_xlfn.XLOOKUP(C1647,MasterSheet!G:G,MasterSheet!E:E)</f>
        <v>30</v>
      </c>
      <c r="E1647" s="55">
        <f>SUMIFS(MasterSheet!I:I, MasterSheet!B:B, A1647, MasterSheet!D:D, B1647, MasterSheet!G:G, C1647)</f>
        <v>1</v>
      </c>
      <c r="F1647" s="55">
        <f t="shared" si="75"/>
        <v>30</v>
      </c>
      <c r="G1647" s="62">
        <f>SUMIFS(MasterSheet!J:J, MasterSheet!B:B, A1647, MasterSheet!D:D, B1647, MasterSheet!G:G, C1647)</f>
        <v>1</v>
      </c>
      <c r="H1647" s="62">
        <f t="shared" si="76"/>
        <v>30</v>
      </c>
      <c r="I1647" s="64">
        <f>SUMIFS(MasterSheet!K:K, MasterSheet!B:B, A1647, MasterSheet!D:D, B1647, MasterSheet!G:G, C1647)</f>
        <v>0</v>
      </c>
      <c r="J1647" s="64">
        <f t="shared" si="77"/>
        <v>0</v>
      </c>
      <c r="K1647" s="6" t="str">
        <f>VLOOKUP(C1647,MasterSheet!G:T,14,)</f>
        <v>TargetMol</v>
      </c>
      <c r="L1647" s="6" t="str">
        <f>VLOOKUP(K1647,Sheet1!A:C,3,)</f>
        <v>DOLLAR</v>
      </c>
      <c r="M1647" s="6" t="str" cm="1">
        <f t="array" ref="M1647">_xlfn.TEXTJOIN(", ", TRUE,
   _xlfn._xlws.FILTER(MasterSheet!O:O,
      (MasterSheet!B:B=A1647) *
      (MasterSheet!D:D=B1647) *
      (MasterSheet!G:G=C1647) *
      (MasterSheet!J:J&gt;0)
   )
)</f>
        <v>AIIMS</v>
      </c>
      <c r="N1647" s="6"/>
    </row>
    <row r="1648" spans="1:14" x14ac:dyDescent="0.25">
      <c r="A1648" s="6" t="str">
        <v>INV250730-078</v>
      </c>
      <c r="B1648" s="7">
        <v>45873</v>
      </c>
      <c r="C1648" s="6" t="str">
        <v>T0450L</v>
      </c>
      <c r="D1648" s="6">
        <f>_xlfn.XLOOKUP(C1648,MasterSheet!G:G,MasterSheet!E:E)</f>
        <v>37.799999999999997</v>
      </c>
      <c r="E1648" s="55">
        <f>SUMIFS(MasterSheet!I:I, MasterSheet!B:B, A1648, MasterSheet!D:D, B1648, MasterSheet!G:G, C1648)</f>
        <v>1</v>
      </c>
      <c r="F1648" s="55">
        <f t="shared" si="75"/>
        <v>37.799999999999997</v>
      </c>
      <c r="G1648" s="62">
        <f>SUMIFS(MasterSheet!J:J, MasterSheet!B:B, A1648, MasterSheet!D:D, B1648, MasterSheet!G:G, C1648)</f>
        <v>1</v>
      </c>
      <c r="H1648" s="62">
        <f t="shared" si="76"/>
        <v>37.799999999999997</v>
      </c>
      <c r="I1648" s="64">
        <f>SUMIFS(MasterSheet!K:K, MasterSheet!B:B, A1648, MasterSheet!D:D, B1648, MasterSheet!G:G, C1648)</f>
        <v>0</v>
      </c>
      <c r="J1648" s="64">
        <f t="shared" si="77"/>
        <v>0</v>
      </c>
      <c r="K1648" s="6" t="str">
        <f>VLOOKUP(C1648,MasterSheet!G:T,14,)</f>
        <v>TargetMol</v>
      </c>
      <c r="L1648" s="6" t="str">
        <f>VLOOKUP(K1648,Sheet1!A:C,3,)</f>
        <v>DOLLAR</v>
      </c>
      <c r="M1648" s="6" t="str" cm="1">
        <f t="array" ref="M1648">_xlfn.TEXTJOIN(", ", TRUE,
   _xlfn._xlws.FILTER(MasterSheet!O:O,
      (MasterSheet!B:B=A1648) *
      (MasterSheet!D:D=B1648) *
      (MasterSheet!G:G=C1648) *
      (MasterSheet!J:J&gt;0)
   )
)</f>
        <v>AIIMS</v>
      </c>
      <c r="N1648" s="6"/>
    </row>
    <row r="1649" spans="1:14" x14ac:dyDescent="0.25">
      <c r="A1649" s="6" t="str">
        <v>INV250730-079</v>
      </c>
      <c r="B1649" s="7">
        <v>45873</v>
      </c>
      <c r="C1649" s="6" t="str">
        <v>T5144</v>
      </c>
      <c r="D1649" s="6">
        <f>_xlfn.XLOOKUP(C1649,MasterSheet!G:G,MasterSheet!E:E)</f>
        <v>37.200000000000003</v>
      </c>
      <c r="E1649" s="55">
        <f>SUMIFS(MasterSheet!I:I, MasterSheet!B:B, A1649, MasterSheet!D:D, B1649, MasterSheet!G:G, C1649)</f>
        <v>1</v>
      </c>
      <c r="F1649" s="55">
        <f t="shared" si="75"/>
        <v>37.200000000000003</v>
      </c>
      <c r="G1649" s="62">
        <f>SUMIFS(MasterSheet!J:J, MasterSheet!B:B, A1649, MasterSheet!D:D, B1649, MasterSheet!G:G, C1649)</f>
        <v>1</v>
      </c>
      <c r="H1649" s="62">
        <f t="shared" si="76"/>
        <v>37.200000000000003</v>
      </c>
      <c r="I1649" s="64">
        <f>SUMIFS(MasterSheet!K:K, MasterSheet!B:B, A1649, MasterSheet!D:D, B1649, MasterSheet!G:G, C1649)</f>
        <v>0</v>
      </c>
      <c r="J1649" s="64">
        <f t="shared" si="77"/>
        <v>0</v>
      </c>
      <c r="K1649" s="6" t="str">
        <f>VLOOKUP(C1649,MasterSheet!G:T,14,)</f>
        <v>TargetMol</v>
      </c>
      <c r="L1649" s="6" t="str">
        <f>VLOOKUP(K1649,Sheet1!A:C,3,)</f>
        <v>DOLLAR</v>
      </c>
      <c r="M1649" s="6" t="str" cm="1">
        <f t="array" ref="M1649">_xlfn.TEXTJOIN(", ", TRUE,
   _xlfn._xlws.FILTER(MasterSheet!O:O,
      (MasterSheet!B:B=A1649) *
      (MasterSheet!D:D=B1649) *
      (MasterSheet!G:G=C1649) *
      (MasterSheet!J:J&gt;0)
   )
)</f>
        <v>LABEX</v>
      </c>
      <c r="N1649" s="6"/>
    </row>
    <row r="1650" spans="1:14" x14ac:dyDescent="0.25">
      <c r="A1650" s="6" t="str">
        <v>INV250730-079</v>
      </c>
      <c r="B1650" s="7">
        <v>45873</v>
      </c>
      <c r="C1650" s="6" t="str">
        <v>T19029</v>
      </c>
      <c r="D1650" s="6">
        <f>_xlfn.XLOOKUP(C1650,MasterSheet!G:G,MasterSheet!E:E)</f>
        <v>26.4</v>
      </c>
      <c r="E1650" s="55">
        <f>SUMIFS(MasterSheet!I:I, MasterSheet!B:B, A1650, MasterSheet!D:D, B1650, MasterSheet!G:G, C1650)</f>
        <v>1</v>
      </c>
      <c r="F1650" s="55">
        <f t="shared" si="75"/>
        <v>26.4</v>
      </c>
      <c r="G1650" s="62">
        <f>SUMIFS(MasterSheet!J:J, MasterSheet!B:B, A1650, MasterSheet!D:D, B1650, MasterSheet!G:G, C1650)</f>
        <v>1</v>
      </c>
      <c r="H1650" s="62">
        <f t="shared" si="76"/>
        <v>26.4</v>
      </c>
      <c r="I1650" s="64">
        <f>SUMIFS(MasterSheet!K:K, MasterSheet!B:B, A1650, MasterSheet!D:D, B1650, MasterSheet!G:G, C1650)</f>
        <v>0</v>
      </c>
      <c r="J1650" s="64">
        <f t="shared" si="77"/>
        <v>0</v>
      </c>
      <c r="K1650" s="6" t="str">
        <f>VLOOKUP(C1650,MasterSheet!G:T,14,)</f>
        <v>TargetMol</v>
      </c>
      <c r="L1650" s="6" t="str">
        <f>VLOOKUP(K1650,Sheet1!A:C,3,)</f>
        <v>DOLLAR</v>
      </c>
      <c r="M1650" s="6" t="str" cm="1">
        <f t="array" ref="M1650">_xlfn.TEXTJOIN(", ", TRUE,
   _xlfn._xlws.FILTER(MasterSheet!O:O,
      (MasterSheet!B:B=A1650) *
      (MasterSheet!D:D=B1650) *
      (MasterSheet!G:G=C1650) *
      (MasterSheet!J:J&gt;0)
   )
)</f>
        <v>BIO SOLUTION</v>
      </c>
      <c r="N1650" s="6"/>
    </row>
    <row r="1651" spans="1:14" x14ac:dyDescent="0.25">
      <c r="A1651" s="6" t="str">
        <v>INV250730-079</v>
      </c>
      <c r="B1651" s="7">
        <v>45873</v>
      </c>
      <c r="C1651" s="6" t="str">
        <v>T4360</v>
      </c>
      <c r="D1651" s="6">
        <f>_xlfn.XLOOKUP(C1651,MasterSheet!G:G,MasterSheet!E:E)</f>
        <v>43.2</v>
      </c>
      <c r="E1651" s="55">
        <f>SUMIFS(MasterSheet!I:I, MasterSheet!B:B, A1651, MasterSheet!D:D, B1651, MasterSheet!G:G, C1651)</f>
        <v>1</v>
      </c>
      <c r="F1651" s="55">
        <f t="shared" si="75"/>
        <v>43.2</v>
      </c>
      <c r="G1651" s="62">
        <f>SUMIFS(MasterSheet!J:J, MasterSheet!B:B, A1651, MasterSheet!D:D, B1651, MasterSheet!G:G, C1651)</f>
        <v>1</v>
      </c>
      <c r="H1651" s="62">
        <f t="shared" si="76"/>
        <v>43.2</v>
      </c>
      <c r="I1651" s="64">
        <f>SUMIFS(MasterSheet!K:K, MasterSheet!B:B, A1651, MasterSheet!D:D, B1651, MasterSheet!G:G, C1651)</f>
        <v>0</v>
      </c>
      <c r="J1651" s="64">
        <f t="shared" si="77"/>
        <v>0</v>
      </c>
      <c r="K1651" s="6" t="str">
        <f>VLOOKUP(C1651,MasterSheet!G:T,14,)</f>
        <v>TargetMol</v>
      </c>
      <c r="L1651" s="6" t="str">
        <f>VLOOKUP(K1651,Sheet1!A:C,3,)</f>
        <v>DOLLAR</v>
      </c>
      <c r="M1651" s="6" t="str" cm="1">
        <f t="array" ref="M1651">_xlfn.TEXTJOIN(", ", TRUE,
   _xlfn._xlws.FILTER(MasterSheet!O:O,
      (MasterSheet!B:B=A1651) *
      (MasterSheet!D:D=B1651) *
      (MasterSheet!G:G=C1651) *
      (MasterSheet!J:J&gt;0)
   )
)</f>
        <v>BIO SOLUTION</v>
      </c>
      <c r="N1651" s="6"/>
    </row>
    <row r="1652" spans="1:14" x14ac:dyDescent="0.25">
      <c r="A1652" s="6" t="str">
        <v>INV250730-079</v>
      </c>
      <c r="B1652" s="7">
        <v>45873</v>
      </c>
      <c r="C1652" s="6" t="str">
        <v>T1537</v>
      </c>
      <c r="D1652" s="6">
        <f>_xlfn.XLOOKUP(C1652,MasterSheet!G:G,MasterSheet!E:E)</f>
        <v>18</v>
      </c>
      <c r="E1652" s="55">
        <f>SUMIFS(MasterSheet!I:I, MasterSheet!B:B, A1652, MasterSheet!D:D, B1652, MasterSheet!G:G, C1652)</f>
        <v>1</v>
      </c>
      <c r="F1652" s="55">
        <f t="shared" si="75"/>
        <v>18</v>
      </c>
      <c r="G1652" s="62">
        <f>SUMIFS(MasterSheet!J:J, MasterSheet!B:B, A1652, MasterSheet!D:D, B1652, MasterSheet!G:G, C1652)</f>
        <v>1</v>
      </c>
      <c r="H1652" s="62">
        <f t="shared" si="76"/>
        <v>18</v>
      </c>
      <c r="I1652" s="64">
        <f>SUMIFS(MasterSheet!K:K, MasterSheet!B:B, A1652, MasterSheet!D:D, B1652, MasterSheet!G:G, C1652)</f>
        <v>0</v>
      </c>
      <c r="J1652" s="64">
        <f t="shared" si="77"/>
        <v>0</v>
      </c>
      <c r="K1652" s="6" t="str">
        <f>VLOOKUP(C1652,MasterSheet!G:T,14,)</f>
        <v>TargetMol</v>
      </c>
      <c r="L1652" s="6" t="str">
        <f>VLOOKUP(K1652,Sheet1!A:C,3,)</f>
        <v>DOLLAR</v>
      </c>
      <c r="M1652" s="6" t="str" cm="1">
        <f t="array" ref="M1652">_xlfn.TEXTJOIN(", ", TRUE,
   _xlfn._xlws.FILTER(MasterSheet!O:O,
      (MasterSheet!B:B=A1652) *
      (MasterSheet!D:D=B1652) *
      (MasterSheet!G:G=C1652) *
      (MasterSheet!J:J&gt;0)
   )
)</f>
        <v>BIO SOLUTION</v>
      </c>
      <c r="N1652" s="6"/>
    </row>
    <row r="1653" spans="1:14" x14ac:dyDescent="0.25">
      <c r="A1653" s="6" t="str">
        <v>INV250730-079</v>
      </c>
      <c r="B1653" s="7">
        <v>45873</v>
      </c>
      <c r="C1653" s="6" t="str">
        <v>T3985</v>
      </c>
      <c r="D1653" s="6">
        <f>_xlfn.XLOOKUP(C1653,MasterSheet!G:G,MasterSheet!E:E)</f>
        <v>27</v>
      </c>
      <c r="E1653" s="55">
        <f>SUMIFS(MasterSheet!I:I, MasterSheet!B:B, A1653, MasterSheet!D:D, B1653, MasterSheet!G:G, C1653)</f>
        <v>1</v>
      </c>
      <c r="F1653" s="55">
        <f t="shared" si="75"/>
        <v>27</v>
      </c>
      <c r="G1653" s="62">
        <f>SUMIFS(MasterSheet!J:J, MasterSheet!B:B, A1653, MasterSheet!D:D, B1653, MasterSheet!G:G, C1653)</f>
        <v>1</v>
      </c>
      <c r="H1653" s="62">
        <f t="shared" si="76"/>
        <v>27</v>
      </c>
      <c r="I1653" s="64">
        <f>SUMIFS(MasterSheet!K:K, MasterSheet!B:B, A1653, MasterSheet!D:D, B1653, MasterSheet!G:G, C1653)</f>
        <v>0</v>
      </c>
      <c r="J1653" s="64">
        <f t="shared" si="77"/>
        <v>0</v>
      </c>
      <c r="K1653" s="6" t="str">
        <f>VLOOKUP(C1653,MasterSheet!G:T,14,)</f>
        <v>TargetMol</v>
      </c>
      <c r="L1653" s="6" t="str">
        <f>VLOOKUP(K1653,Sheet1!A:C,3,)</f>
        <v>DOLLAR</v>
      </c>
      <c r="M1653" s="6" t="str" cm="1">
        <f t="array" ref="M1653">_xlfn.TEXTJOIN(", ", TRUE,
   _xlfn._xlws.FILTER(MasterSheet!O:O,
      (MasterSheet!B:B=A1653) *
      (MasterSheet!D:D=B1653) *
      (MasterSheet!G:G=C1653) *
      (MasterSheet!J:J&gt;0)
   )
)</f>
        <v>BIO SOLUTION</v>
      </c>
      <c r="N1653" s="6"/>
    </row>
    <row r="1654" spans="1:14" x14ac:dyDescent="0.25">
      <c r="A1654" s="6">
        <v>65744</v>
      </c>
      <c r="B1654" s="7">
        <v>45873</v>
      </c>
      <c r="C1654" s="6" t="str">
        <v>A02082-2</v>
      </c>
      <c r="D1654" s="6">
        <f>_xlfn.XLOOKUP(C1654,MasterSheet!G:G,MasterSheet!E:E)</f>
        <v>259</v>
      </c>
      <c r="E1654" s="55">
        <f>SUMIFS(MasterSheet!I:I, MasterSheet!B:B, A1654, MasterSheet!D:D, B1654, MasterSheet!G:G, C1654)</f>
        <v>1</v>
      </c>
      <c r="F1654" s="55">
        <f t="shared" si="75"/>
        <v>259</v>
      </c>
      <c r="G1654" s="62">
        <f>SUMIFS(MasterSheet!J:J, MasterSheet!B:B, A1654, MasterSheet!D:D, B1654, MasterSheet!G:G, C1654)</f>
        <v>1</v>
      </c>
      <c r="H1654" s="62">
        <f t="shared" si="76"/>
        <v>259</v>
      </c>
      <c r="I1654" s="64">
        <f>SUMIFS(MasterSheet!K:K, MasterSheet!B:B, A1654, MasterSheet!D:D, B1654, MasterSheet!G:G, C1654)</f>
        <v>0</v>
      </c>
      <c r="J1654" s="64">
        <f t="shared" si="77"/>
        <v>0</v>
      </c>
      <c r="K1654" s="6" t="str">
        <f>VLOOKUP(C1654,MasterSheet!G:T,14,)</f>
        <v>Boster</v>
      </c>
      <c r="L1654" s="6" t="str">
        <f>VLOOKUP(K1654,Sheet1!A:C,3,)</f>
        <v>DOLLAR</v>
      </c>
      <c r="M1654" s="6" t="str" cm="1">
        <f t="array" ref="M1654">_xlfn.TEXTJOIN(", ", TRUE,
   _xlfn._xlws.FILTER(MasterSheet!O:O,
      (MasterSheet!B:B=A1654) *
      (MasterSheet!D:D=B1654) *
      (MasterSheet!G:G=C1654) *
      (MasterSheet!J:J&gt;0)
   )
)</f>
        <v>SYNGENE</v>
      </c>
      <c r="N1654" s="6"/>
    </row>
    <row r="1655" spans="1:14" x14ac:dyDescent="0.25">
      <c r="A1655" s="6">
        <v>176807</v>
      </c>
      <c r="B1655" s="7">
        <v>45873</v>
      </c>
      <c r="C1655" s="6" t="str">
        <v>BE0075-1</v>
      </c>
      <c r="D1655" s="6">
        <f>_xlfn.XLOOKUP(C1655,MasterSheet!G:G,MasterSheet!E:E)</f>
        <v>340</v>
      </c>
      <c r="E1655" s="55">
        <f>SUMIFS(MasterSheet!I:I, MasterSheet!B:B, A1655, MasterSheet!D:D, B1655, MasterSheet!G:G, C1655)</f>
        <v>1</v>
      </c>
      <c r="F1655" s="55">
        <f t="shared" si="75"/>
        <v>340</v>
      </c>
      <c r="G1655" s="62">
        <f>SUMIFS(MasterSheet!J:J, MasterSheet!B:B, A1655, MasterSheet!D:D, B1655, MasterSheet!G:G, C1655)</f>
        <v>1</v>
      </c>
      <c r="H1655" s="62">
        <f t="shared" si="76"/>
        <v>340</v>
      </c>
      <c r="I1655" s="64">
        <f>SUMIFS(MasterSheet!K:K, MasterSheet!B:B, A1655, MasterSheet!D:D, B1655, MasterSheet!G:G, C1655)</f>
        <v>0</v>
      </c>
      <c r="J1655" s="64">
        <f t="shared" si="77"/>
        <v>0</v>
      </c>
      <c r="K1655" s="6" t="str">
        <f>VLOOKUP(C1655,MasterSheet!G:T,14,)</f>
        <v>BioXcell</v>
      </c>
      <c r="L1655" s="6" t="str">
        <f>VLOOKUP(K1655,Sheet1!A:C,3,)</f>
        <v>DOLLAR</v>
      </c>
      <c r="M1655" s="6" t="str" cm="1">
        <f t="array" ref="M1655">_xlfn.TEXTJOIN(", ", TRUE,
   _xlfn._xlws.FILTER(MasterSheet!O:O,
      (MasterSheet!B:B=A1655) *
      (MasterSheet!D:D=B1655) *
      (MasterSheet!G:G=C1655) *
      (MasterSheet!J:J&gt;0)
   )
)</f>
        <v>NII</v>
      </c>
      <c r="N1655" s="6"/>
    </row>
    <row r="1656" spans="1:14" x14ac:dyDescent="0.25">
      <c r="A1656" s="6">
        <v>176807</v>
      </c>
      <c r="B1656" s="7">
        <v>45873</v>
      </c>
      <c r="C1656" s="6" t="str">
        <v>BP0090</v>
      </c>
      <c r="D1656" s="6">
        <f>_xlfn.XLOOKUP(C1656,MasterSheet!G:G,MasterSheet!E:E)</f>
        <v>530</v>
      </c>
      <c r="E1656" s="55">
        <f>SUMIFS(MasterSheet!I:I, MasterSheet!B:B, A1656, MasterSheet!D:D, B1656, MasterSheet!G:G, C1656)</f>
        <v>1</v>
      </c>
      <c r="F1656" s="55">
        <f t="shared" si="75"/>
        <v>530</v>
      </c>
      <c r="G1656" s="62">
        <f>SUMIFS(MasterSheet!J:J, MasterSheet!B:B, A1656, MasterSheet!D:D, B1656, MasterSheet!G:G, C1656)</f>
        <v>1</v>
      </c>
      <c r="H1656" s="62">
        <f t="shared" si="76"/>
        <v>530</v>
      </c>
      <c r="I1656" s="64">
        <f>SUMIFS(MasterSheet!K:K, MasterSheet!B:B, A1656, MasterSheet!D:D, B1656, MasterSheet!G:G, C1656)</f>
        <v>0</v>
      </c>
      <c r="J1656" s="64">
        <f t="shared" si="77"/>
        <v>0</v>
      </c>
      <c r="K1656" s="6" t="str">
        <f>VLOOKUP(C1656,MasterSheet!G:T,14,)</f>
        <v>BioXcell</v>
      </c>
      <c r="L1656" s="6" t="str">
        <f>VLOOKUP(K1656,Sheet1!A:C,3,)</f>
        <v>DOLLAR</v>
      </c>
      <c r="M1656" s="6" t="str" cm="1">
        <f t="array" ref="M1656">_xlfn.TEXTJOIN(", ", TRUE,
   _xlfn._xlws.FILTER(MasterSheet!O:O,
      (MasterSheet!B:B=A1656) *
      (MasterSheet!D:D=B1656) *
      (MasterSheet!G:G=C1656) *
      (MasterSheet!J:J&gt;0)
   )
)</f>
        <v>NII</v>
      </c>
      <c r="N1656" s="6"/>
    </row>
    <row r="1657" spans="1:14" x14ac:dyDescent="0.25">
      <c r="A1657" s="6">
        <v>20438</v>
      </c>
      <c r="B1657" s="7">
        <v>45874</v>
      </c>
      <c r="C1657" s="6" t="str">
        <v>CY-SC023</v>
      </c>
      <c r="D1657" s="6">
        <f>_xlfn.XLOOKUP(C1657,MasterSheet!G:G,MasterSheet!E:E)</f>
        <v>401.86</v>
      </c>
      <c r="E1657" s="55">
        <f>SUMIFS(MasterSheet!I:I, MasterSheet!B:B, A1657, MasterSheet!D:D, B1657, MasterSheet!G:G, C1657)</f>
        <v>1</v>
      </c>
      <c r="F1657" s="55">
        <f t="shared" si="75"/>
        <v>401.86</v>
      </c>
      <c r="G1657" s="62">
        <f>SUMIFS(MasterSheet!J:J, MasterSheet!B:B, A1657, MasterSheet!D:D, B1657, MasterSheet!G:G, C1657)</f>
        <v>1</v>
      </c>
      <c r="H1657" s="62">
        <f t="shared" si="76"/>
        <v>401.86</v>
      </c>
      <c r="I1657" s="64">
        <f>SUMIFS(MasterSheet!K:K, MasterSheet!B:B, A1657, MasterSheet!D:D, B1657, MasterSheet!G:G, C1657)</f>
        <v>0</v>
      </c>
      <c r="J1657" s="64">
        <f t="shared" si="77"/>
        <v>0</v>
      </c>
      <c r="K1657" s="6" t="str">
        <f>VLOOKUP(C1657,MasterSheet!G:T,14,)</f>
        <v>Cytoskeleton</v>
      </c>
      <c r="L1657" s="6" t="str">
        <f>VLOOKUP(K1657,Sheet1!A:C,3,)</f>
        <v>DOLLAR</v>
      </c>
      <c r="M1657" s="6" t="str" cm="1">
        <f t="array" ref="M1657">_xlfn.TEXTJOIN(", ", TRUE,
   _xlfn._xlws.FILTER(MasterSheet!O:O,
      (MasterSheet!B:B=A1657) *
      (MasterSheet!D:D=B1657) *
      (MasterSheet!G:G=C1657) *
      (MasterSheet!J:J&gt;0)
   )
)</f>
        <v>General Trading Company</v>
      </c>
      <c r="N1657" s="6"/>
    </row>
    <row r="1658" spans="1:14" x14ac:dyDescent="0.25">
      <c r="A1658" s="6">
        <v>20438</v>
      </c>
      <c r="B1658" s="7">
        <v>45874</v>
      </c>
      <c r="C1658" s="6" t="str">
        <v>CY-SC022</v>
      </c>
      <c r="D1658" s="6">
        <f>_xlfn.XLOOKUP(C1658,MasterSheet!G:G,MasterSheet!E:E)</f>
        <v>401.86</v>
      </c>
      <c r="E1658" s="55">
        <f>SUMIFS(MasterSheet!I:I, MasterSheet!B:B, A1658, MasterSheet!D:D, B1658, MasterSheet!G:G, C1658)</f>
        <v>1</v>
      </c>
      <c r="F1658" s="55">
        <f t="shared" si="75"/>
        <v>401.86</v>
      </c>
      <c r="G1658" s="62">
        <f>SUMIFS(MasterSheet!J:J, MasterSheet!B:B, A1658, MasterSheet!D:D, B1658, MasterSheet!G:G, C1658)</f>
        <v>1</v>
      </c>
      <c r="H1658" s="62">
        <f t="shared" si="76"/>
        <v>401.86</v>
      </c>
      <c r="I1658" s="64">
        <f>SUMIFS(MasterSheet!K:K, MasterSheet!B:B, A1658, MasterSheet!D:D, B1658, MasterSheet!G:G, C1658)</f>
        <v>0</v>
      </c>
      <c r="J1658" s="64">
        <f t="shared" si="77"/>
        <v>0</v>
      </c>
      <c r="K1658" s="6" t="str">
        <f>VLOOKUP(C1658,MasterSheet!G:T,14,)</f>
        <v>Cytoskeleton</v>
      </c>
      <c r="L1658" s="6" t="str">
        <f>VLOOKUP(K1658,Sheet1!A:C,3,)</f>
        <v>DOLLAR</v>
      </c>
      <c r="M1658" s="6" t="str" cm="1">
        <f t="array" ref="M1658">_xlfn.TEXTJOIN(", ", TRUE,
   _xlfn._xlws.FILTER(MasterSheet!O:O,
      (MasterSheet!B:B=A1658) *
      (MasterSheet!D:D=B1658) *
      (MasterSheet!G:G=C1658) *
      (MasterSheet!J:J&gt;0)
   )
)</f>
        <v>General Trading Company</v>
      </c>
      <c r="N1658" s="6"/>
    </row>
    <row r="1659" spans="1:14" x14ac:dyDescent="0.25">
      <c r="A1659" s="6">
        <v>20438</v>
      </c>
      <c r="B1659" s="7">
        <v>45874</v>
      </c>
      <c r="C1659" s="6" t="str">
        <v>CY-SC021</v>
      </c>
      <c r="D1659" s="6">
        <f>_xlfn.XLOOKUP(C1659,MasterSheet!G:G,MasterSheet!E:E)</f>
        <v>401.86</v>
      </c>
      <c r="E1659" s="55">
        <f>SUMIFS(MasterSheet!I:I, MasterSheet!B:B, A1659, MasterSheet!D:D, B1659, MasterSheet!G:G, C1659)</f>
        <v>1</v>
      </c>
      <c r="F1659" s="55">
        <f t="shared" si="75"/>
        <v>401.86</v>
      </c>
      <c r="G1659" s="62">
        <f>SUMIFS(MasterSheet!J:J, MasterSheet!B:B, A1659, MasterSheet!D:D, B1659, MasterSheet!G:G, C1659)</f>
        <v>1</v>
      </c>
      <c r="H1659" s="62">
        <f t="shared" si="76"/>
        <v>401.86</v>
      </c>
      <c r="I1659" s="64">
        <f>SUMIFS(MasterSheet!K:K, MasterSheet!B:B, A1659, MasterSheet!D:D, B1659, MasterSheet!G:G, C1659)</f>
        <v>0</v>
      </c>
      <c r="J1659" s="64">
        <f t="shared" si="77"/>
        <v>0</v>
      </c>
      <c r="K1659" s="6" t="str">
        <f>VLOOKUP(C1659,MasterSheet!G:T,14,)</f>
        <v>Cytoskeleton</v>
      </c>
      <c r="L1659" s="6" t="str">
        <f>VLOOKUP(K1659,Sheet1!A:C,3,)</f>
        <v>DOLLAR</v>
      </c>
      <c r="M1659" s="6" t="str" cm="1">
        <f t="array" ref="M1659">_xlfn.TEXTJOIN(", ", TRUE,
   _xlfn._xlws.FILTER(MasterSheet!O:O,
      (MasterSheet!B:B=A1659) *
      (MasterSheet!D:D=B1659) *
      (MasterSheet!G:G=C1659) *
      (MasterSheet!J:J&gt;0)
   )
)</f>
        <v>General Trading Company</v>
      </c>
      <c r="N1659" s="6"/>
    </row>
    <row r="1660" spans="1:14" x14ac:dyDescent="0.25">
      <c r="A1660" s="6">
        <v>20438</v>
      </c>
      <c r="B1660" s="7">
        <v>45874</v>
      </c>
      <c r="C1660" s="6" t="str">
        <v>CY-SC020</v>
      </c>
      <c r="D1660" s="6">
        <f>_xlfn.XLOOKUP(C1660,MasterSheet!G:G,MasterSheet!E:E)</f>
        <v>401.86</v>
      </c>
      <c r="E1660" s="55">
        <f>SUMIFS(MasterSheet!I:I, MasterSheet!B:B, A1660, MasterSheet!D:D, B1660, MasterSheet!G:G, C1660)</f>
        <v>1</v>
      </c>
      <c r="F1660" s="55">
        <f t="shared" si="75"/>
        <v>401.86</v>
      </c>
      <c r="G1660" s="62">
        <f>SUMIFS(MasterSheet!J:J, MasterSheet!B:B, A1660, MasterSheet!D:D, B1660, MasterSheet!G:G, C1660)</f>
        <v>1</v>
      </c>
      <c r="H1660" s="62">
        <f t="shared" si="76"/>
        <v>401.86</v>
      </c>
      <c r="I1660" s="64">
        <f>SUMIFS(MasterSheet!K:K, MasterSheet!B:B, A1660, MasterSheet!D:D, B1660, MasterSheet!G:G, C1660)</f>
        <v>0</v>
      </c>
      <c r="J1660" s="64">
        <f t="shared" si="77"/>
        <v>0</v>
      </c>
      <c r="K1660" s="6" t="str">
        <f>VLOOKUP(C1660,MasterSheet!G:T,14,)</f>
        <v>Cytoskeleton</v>
      </c>
      <c r="L1660" s="6" t="str">
        <f>VLOOKUP(K1660,Sheet1!A:C,3,)</f>
        <v>DOLLAR</v>
      </c>
      <c r="M1660" s="6" t="str" cm="1">
        <f t="array" ref="M1660">_xlfn.TEXTJOIN(", ", TRUE,
   _xlfn._xlws.FILTER(MasterSheet!O:O,
      (MasterSheet!B:B=A1660) *
      (MasterSheet!D:D=B1660) *
      (MasterSheet!G:G=C1660) *
      (MasterSheet!J:J&gt;0)
   )
)</f>
        <v>General Trading Company</v>
      </c>
      <c r="N1660" s="6"/>
    </row>
    <row r="1661" spans="1:14" x14ac:dyDescent="0.25">
      <c r="A1661" s="6">
        <v>176672</v>
      </c>
      <c r="B1661" s="7">
        <v>45874</v>
      </c>
      <c r="C1661" s="6" t="str">
        <v>BE0293</v>
      </c>
      <c r="D1661" s="6">
        <f>_xlfn.XLOOKUP(C1661,MasterSheet!G:G,MasterSheet!E:E)</f>
        <v>2696.4</v>
      </c>
      <c r="E1661" s="55">
        <f>SUMIFS(MasterSheet!I:I, MasterSheet!B:B, A1661, MasterSheet!D:D, B1661, MasterSheet!G:G, C1661)</f>
        <v>2</v>
      </c>
      <c r="F1661" s="55">
        <f t="shared" si="75"/>
        <v>5392.8</v>
      </c>
      <c r="G1661" s="62">
        <f>SUMIFS(MasterSheet!J:J, MasterSheet!B:B, A1661, MasterSheet!D:D, B1661, MasterSheet!G:G, C1661)</f>
        <v>2</v>
      </c>
      <c r="H1661" s="62">
        <f t="shared" si="76"/>
        <v>5392.8</v>
      </c>
      <c r="I1661" s="64">
        <f>SUMIFS(MasterSheet!K:K, MasterSheet!B:B, A1661, MasterSheet!D:D, B1661, MasterSheet!G:G, C1661)</f>
        <v>0</v>
      </c>
      <c r="J1661" s="64">
        <f t="shared" si="77"/>
        <v>0</v>
      </c>
      <c r="K1661" s="6" t="str">
        <f>VLOOKUP(C1661,MasterSheet!G:T,14,)</f>
        <v>BioXcell</v>
      </c>
      <c r="L1661" s="6" t="str">
        <f>VLOOKUP(K1661,Sheet1!A:C,3,)</f>
        <v>DOLLAR</v>
      </c>
      <c r="M1661" s="6" t="str" cm="1">
        <f t="array" ref="M1661">_xlfn.TEXTJOIN(", ", TRUE,
   _xlfn._xlws.FILTER(MasterSheet!O:O,
      (MasterSheet!B:B=A1661) *
      (MasterSheet!D:D=B1661) *
      (MasterSheet!G:G=C1661) *
      (MasterSheet!J:J&gt;0)
   )
)</f>
        <v>SYNGENE</v>
      </c>
      <c r="N1661" s="6"/>
    </row>
    <row r="1662" spans="1:14" x14ac:dyDescent="0.25">
      <c r="A1662" s="6" t="str">
        <v>O073025IN3306891G</v>
      </c>
      <c r="B1662" s="7">
        <v>45874</v>
      </c>
      <c r="C1662" s="6" t="str">
        <v>CTM-1163061</v>
      </c>
      <c r="D1662" s="6">
        <f>_xlfn.XLOOKUP(C1662,MasterSheet!G:G,MasterSheet!E:E)</f>
        <v>234.41</v>
      </c>
      <c r="E1662" s="55">
        <f>SUMIFS(MasterSheet!I:I, MasterSheet!B:B, A1662, MasterSheet!D:D, B1662, MasterSheet!G:G, C1662)</f>
        <v>1</v>
      </c>
      <c r="F1662" s="55">
        <f t="shared" si="75"/>
        <v>234.41</v>
      </c>
      <c r="G1662" s="62">
        <f>SUMIFS(MasterSheet!J:J, MasterSheet!B:B, A1662, MasterSheet!D:D, B1662, MasterSheet!G:G, C1662)</f>
        <v>1</v>
      </c>
      <c r="H1662" s="62">
        <f t="shared" si="76"/>
        <v>234.41</v>
      </c>
      <c r="I1662" s="64">
        <f>SUMIFS(MasterSheet!K:K, MasterSheet!B:B, A1662, MasterSheet!D:D, B1662, MasterSheet!G:G, C1662)</f>
        <v>0</v>
      </c>
      <c r="J1662" s="64">
        <f t="shared" si="77"/>
        <v>0</v>
      </c>
      <c r="K1662" s="6" t="str">
        <f>VLOOKUP(C1662,MasterSheet!G:T,14,)</f>
        <v>Dharmacon</v>
      </c>
      <c r="L1662" s="6" t="str">
        <f>VLOOKUP(K1662,Sheet1!A:C,3,)</f>
        <v>DOLLAR</v>
      </c>
      <c r="M1662" s="6" t="str" cm="1">
        <f t="array" ref="M1662">_xlfn.TEXTJOIN(", ", TRUE,
   _xlfn._xlws.FILTER(MasterSheet!O:O,
      (MasterSheet!B:B=A1662) *
      (MasterSheet!D:D=B1662) *
      (MasterSheet!G:G=C1662) *
      (MasterSheet!J:J&gt;0)
   )
)</f>
        <v>HELIX</v>
      </c>
      <c r="N1662" s="6"/>
    </row>
    <row r="1663" spans="1:14" x14ac:dyDescent="0.25">
      <c r="A1663" s="6" t="str">
        <v>O073025IN3306891G</v>
      </c>
      <c r="B1663" s="7">
        <v>45874</v>
      </c>
      <c r="C1663" s="6" t="str">
        <v>D-001810-10-05</v>
      </c>
      <c r="D1663" s="6">
        <f>_xlfn.XLOOKUP(C1663,MasterSheet!G:G,MasterSheet!E:E)</f>
        <v>188</v>
      </c>
      <c r="E1663" s="55">
        <f>SUMIFS(MasterSheet!I:I, MasterSheet!B:B, A1663, MasterSheet!D:D, B1663, MasterSheet!G:G, C1663)</f>
        <v>2</v>
      </c>
      <c r="F1663" s="55">
        <f t="shared" si="75"/>
        <v>376</v>
      </c>
      <c r="G1663" s="62">
        <f>SUMIFS(MasterSheet!J:J, MasterSheet!B:B, A1663, MasterSheet!D:D, B1663, MasterSheet!G:G, C1663)</f>
        <v>2</v>
      </c>
      <c r="H1663" s="62">
        <f t="shared" si="76"/>
        <v>376</v>
      </c>
      <c r="I1663" s="64">
        <f>SUMIFS(MasterSheet!K:K, MasterSheet!B:B, A1663, MasterSheet!D:D, B1663, MasterSheet!G:G, C1663)</f>
        <v>0</v>
      </c>
      <c r="J1663" s="64">
        <f t="shared" si="77"/>
        <v>0</v>
      </c>
      <c r="K1663" s="6" t="str">
        <f>VLOOKUP(C1663,MasterSheet!G:T,14,)</f>
        <v>Dharmacon</v>
      </c>
      <c r="L1663" s="6" t="str">
        <f>VLOOKUP(K1663,Sheet1!A:C,3,)</f>
        <v>DOLLAR</v>
      </c>
      <c r="M1663" s="6" t="str" cm="1">
        <f t="array" ref="M1663">_xlfn.TEXTJOIN(", ", TRUE,
   _xlfn._xlws.FILTER(MasterSheet!O:O,
      (MasterSheet!B:B=A1663) *
      (MasterSheet!D:D=B1663) *
      (MasterSheet!G:G=C1663) *
      (MasterSheet!J:J&gt;0)
   )
)</f>
        <v>SAI LIFE, Lokesh Enterprises</v>
      </c>
      <c r="N1663" s="6"/>
    </row>
    <row r="1664" spans="1:14" x14ac:dyDescent="0.25">
      <c r="A1664" s="6" t="str">
        <v>O073025IN3306891G</v>
      </c>
      <c r="B1664" s="7">
        <v>45874</v>
      </c>
      <c r="C1664" s="6" t="str">
        <v>L-005465-00-0005</v>
      </c>
      <c r="D1664" s="6">
        <f>_xlfn.XLOOKUP(C1664,MasterSheet!G:G,MasterSheet!E:E)</f>
        <v>374</v>
      </c>
      <c r="E1664" s="55">
        <f>SUMIFS(MasterSheet!I:I, MasterSheet!B:B, A1664, MasterSheet!D:D, B1664, MasterSheet!G:G, C1664)</f>
        <v>1</v>
      </c>
      <c r="F1664" s="55">
        <f t="shared" si="75"/>
        <v>374</v>
      </c>
      <c r="G1664" s="62">
        <f>SUMIFS(MasterSheet!J:J, MasterSheet!B:B, A1664, MasterSheet!D:D, B1664, MasterSheet!G:G, C1664)</f>
        <v>1</v>
      </c>
      <c r="H1664" s="62">
        <f t="shared" si="76"/>
        <v>374</v>
      </c>
      <c r="I1664" s="64">
        <f>SUMIFS(MasterSheet!K:K, MasterSheet!B:B, A1664, MasterSheet!D:D, B1664, MasterSheet!G:G, C1664)</f>
        <v>0</v>
      </c>
      <c r="J1664" s="64">
        <f t="shared" si="77"/>
        <v>0</v>
      </c>
      <c r="K1664" s="6" t="str">
        <f>VLOOKUP(C1664,MasterSheet!G:T,14,)</f>
        <v>Dharmacon</v>
      </c>
      <c r="L1664" s="6" t="str">
        <f>VLOOKUP(K1664,Sheet1!A:C,3,)</f>
        <v>DOLLAR</v>
      </c>
      <c r="M1664" s="6" t="str" cm="1">
        <f t="array" ref="M1664">_xlfn.TEXTJOIN(", ", TRUE,
   _xlfn._xlws.FILTER(MasterSheet!O:O,
      (MasterSheet!B:B=A1664) *
      (MasterSheet!D:D=B1664) *
      (MasterSheet!G:G=C1664) *
      (MasterSheet!J:J&gt;0)
   )
)</f>
        <v>SYNGENE</v>
      </c>
      <c r="N1664" s="6"/>
    </row>
    <row r="1665" spans="1:14" x14ac:dyDescent="0.25">
      <c r="A1665" s="6" t="str">
        <v>O073025IN3306891G</v>
      </c>
      <c r="B1665" s="7">
        <v>45874</v>
      </c>
      <c r="C1665" s="6" t="str">
        <v>L-005462-00-0005</v>
      </c>
      <c r="D1665" s="6">
        <f>_xlfn.XLOOKUP(C1665,MasterSheet!G:G,MasterSheet!E:E)</f>
        <v>374</v>
      </c>
      <c r="E1665" s="55">
        <f>SUMIFS(MasterSheet!I:I, MasterSheet!B:B, A1665, MasterSheet!D:D, B1665, MasterSheet!G:G, C1665)</f>
        <v>1</v>
      </c>
      <c r="F1665" s="55">
        <f t="shared" si="75"/>
        <v>374</v>
      </c>
      <c r="G1665" s="62">
        <f>SUMIFS(MasterSheet!J:J, MasterSheet!B:B, A1665, MasterSheet!D:D, B1665, MasterSheet!G:G, C1665)</f>
        <v>1</v>
      </c>
      <c r="H1665" s="62">
        <f t="shared" si="76"/>
        <v>374</v>
      </c>
      <c r="I1665" s="64">
        <f>SUMIFS(MasterSheet!K:K, MasterSheet!B:B, A1665, MasterSheet!D:D, B1665, MasterSheet!G:G, C1665)</f>
        <v>0</v>
      </c>
      <c r="J1665" s="64">
        <f t="shared" si="77"/>
        <v>0</v>
      </c>
      <c r="K1665" s="6" t="str">
        <f>VLOOKUP(C1665,MasterSheet!G:T,14,)</f>
        <v>Dharmacon</v>
      </c>
      <c r="L1665" s="6" t="str">
        <f>VLOOKUP(K1665,Sheet1!A:C,3,)</f>
        <v>DOLLAR</v>
      </c>
      <c r="M1665" s="6" t="str" cm="1">
        <f t="array" ref="M1665">_xlfn.TEXTJOIN(", ", TRUE,
   _xlfn._xlws.FILTER(MasterSheet!O:O,
      (MasterSheet!B:B=A1665) *
      (MasterSheet!D:D=B1665) *
      (MasterSheet!G:G=C1665) *
      (MasterSheet!J:J&gt;0)
   )
)</f>
        <v>SYNGENE</v>
      </c>
      <c r="N1665" s="6"/>
    </row>
    <row r="1666" spans="1:14" x14ac:dyDescent="0.25">
      <c r="A1666" s="6" t="str">
        <v>O073025IN3306891G</v>
      </c>
      <c r="B1666" s="7">
        <v>45874</v>
      </c>
      <c r="C1666" s="6" t="str">
        <v>MHS6278-211690444</v>
      </c>
      <c r="D1666" s="6">
        <f>_xlfn.XLOOKUP(C1666,MasterSheet!G:G,MasterSheet!E:E)</f>
        <v>88</v>
      </c>
      <c r="E1666" s="55">
        <f>SUMIFS(MasterSheet!I:I, MasterSheet!B:B, A1666, MasterSheet!D:D, B1666, MasterSheet!G:G, C1666)</f>
        <v>1</v>
      </c>
      <c r="F1666" s="55">
        <f t="shared" si="75"/>
        <v>88</v>
      </c>
      <c r="G1666" s="62">
        <f>SUMIFS(MasterSheet!J:J, MasterSheet!B:B, A1666, MasterSheet!D:D, B1666, MasterSheet!G:G, C1666)</f>
        <v>1</v>
      </c>
      <c r="H1666" s="62">
        <f t="shared" si="76"/>
        <v>88</v>
      </c>
      <c r="I1666" s="64">
        <f>SUMIFS(MasterSheet!K:K, MasterSheet!B:B, A1666, MasterSheet!D:D, B1666, MasterSheet!G:G, C1666)</f>
        <v>0</v>
      </c>
      <c r="J1666" s="64">
        <f t="shared" si="77"/>
        <v>0</v>
      </c>
      <c r="K1666" s="6" t="str">
        <f>VLOOKUP(C1666,MasterSheet!G:T,14,)</f>
        <v>Dharmacon</v>
      </c>
      <c r="L1666" s="6" t="str">
        <f>VLOOKUP(K1666,Sheet1!A:C,3,)</f>
        <v>DOLLAR</v>
      </c>
      <c r="M1666" s="6" t="str" cm="1">
        <f t="array" ref="M1666">_xlfn.TEXTJOIN(", ", TRUE,
   _xlfn._xlws.FILTER(MasterSheet!O:O,
      (MasterSheet!B:B=A1666) *
      (MasterSheet!D:D=B1666) *
      (MasterSheet!G:G=C1666) *
      (MasterSheet!J:J&gt;0)
   )
)</f>
        <v>IIT-ROORKE</v>
      </c>
      <c r="N1666" s="6"/>
    </row>
    <row r="1667" spans="1:14" x14ac:dyDescent="0.25">
      <c r="A1667" s="6" t="str">
        <v>O073025IN3306891G</v>
      </c>
      <c r="B1667" s="7">
        <v>45874</v>
      </c>
      <c r="C1667" s="6" t="str">
        <v>MHS6278-202800174</v>
      </c>
      <c r="D1667" s="6">
        <f>_xlfn.XLOOKUP(C1667,MasterSheet!G:G,MasterSheet!E:E)</f>
        <v>88</v>
      </c>
      <c r="E1667" s="55">
        <f>SUMIFS(MasterSheet!I:I, MasterSheet!B:B, A1667, MasterSheet!D:D, B1667, MasterSheet!G:G, C1667)</f>
        <v>1</v>
      </c>
      <c r="F1667" s="55">
        <f t="shared" ref="F1667:F1730" si="78">D1667*E1667</f>
        <v>88</v>
      </c>
      <c r="G1667" s="62">
        <f>SUMIFS(MasterSheet!J:J, MasterSheet!B:B, A1667, MasterSheet!D:D, B1667, MasterSheet!G:G, C1667)</f>
        <v>1</v>
      </c>
      <c r="H1667" s="62">
        <f t="shared" ref="H1667:H1730" si="79">G1667*D1667</f>
        <v>88</v>
      </c>
      <c r="I1667" s="64">
        <f>SUMIFS(MasterSheet!K:K, MasterSheet!B:B, A1667, MasterSheet!D:D, B1667, MasterSheet!G:G, C1667)</f>
        <v>0</v>
      </c>
      <c r="J1667" s="64">
        <f t="shared" ref="J1667:J1730" si="80">I1667*D1667</f>
        <v>0</v>
      </c>
      <c r="K1667" s="6" t="str">
        <f>VLOOKUP(C1667,MasterSheet!G:T,14,)</f>
        <v>Dharmacon</v>
      </c>
      <c r="L1667" s="6" t="str">
        <f>VLOOKUP(K1667,Sheet1!A:C,3,)</f>
        <v>DOLLAR</v>
      </c>
      <c r="M1667" s="6" t="str" cm="1">
        <f t="array" ref="M1667">_xlfn.TEXTJOIN(", ", TRUE,
   _xlfn._xlws.FILTER(MasterSheet!O:O,
      (MasterSheet!B:B=A1667) *
      (MasterSheet!D:D=B1667) *
      (MasterSheet!G:G=C1667) *
      (MasterSheet!J:J&gt;0)
   )
)</f>
        <v>IIT-ROORKE</v>
      </c>
      <c r="N1667" s="6"/>
    </row>
    <row r="1668" spans="1:14" x14ac:dyDescent="0.25">
      <c r="A1668" s="6" t="str">
        <v>O073025IN3306891G</v>
      </c>
      <c r="B1668" s="7">
        <v>45874</v>
      </c>
      <c r="C1668" s="6" t="str">
        <v>B-005000-100</v>
      </c>
      <c r="D1668" s="6">
        <f>_xlfn.XLOOKUP(C1668,MasterSheet!G:G,MasterSheet!E:E)</f>
        <v>14</v>
      </c>
      <c r="E1668" s="55">
        <f>SUMIFS(MasterSheet!I:I, MasterSheet!B:B, A1668, MasterSheet!D:D, B1668, MasterSheet!G:G, C1668)</f>
        <v>3</v>
      </c>
      <c r="F1668" s="55">
        <f t="shared" si="78"/>
        <v>42</v>
      </c>
      <c r="G1668" s="62">
        <f>SUMIFS(MasterSheet!J:J, MasterSheet!B:B, A1668, MasterSheet!D:D, B1668, MasterSheet!G:G, C1668)</f>
        <v>3</v>
      </c>
      <c r="H1668" s="62">
        <f t="shared" si="79"/>
        <v>42</v>
      </c>
      <c r="I1668" s="64">
        <f>SUMIFS(MasterSheet!K:K, MasterSheet!B:B, A1668, MasterSheet!D:D, B1668, MasterSheet!G:G, C1668)</f>
        <v>0</v>
      </c>
      <c r="J1668" s="64">
        <f t="shared" si="80"/>
        <v>0</v>
      </c>
      <c r="K1668" s="6" t="str">
        <f>VLOOKUP(C1668,MasterSheet!G:T,14,)</f>
        <v>Dharmacon</v>
      </c>
      <c r="L1668" s="6" t="str">
        <f>VLOOKUP(K1668,Sheet1!A:C,3,)</f>
        <v>DOLLAR</v>
      </c>
      <c r="M1668" s="6" t="str" cm="1">
        <f t="array" ref="M1668">_xlfn.TEXTJOIN(", ", TRUE,
   _xlfn._xlws.FILTER(MasterSheet!O:O,
      (MasterSheet!B:B=A1668) *
      (MasterSheet!D:D=B1668) *
      (MasterSheet!G:G=C1668) *
      (MasterSheet!J:J&gt;0)
   )
)</f>
        <v>SAI LIFE</v>
      </c>
      <c r="N1668" s="6"/>
    </row>
    <row r="1669" spans="1:14" x14ac:dyDescent="0.25">
      <c r="A1669" s="6" t="str">
        <v>O073025IN3306891G</v>
      </c>
      <c r="B1669" s="7">
        <v>45874</v>
      </c>
      <c r="C1669" s="6" t="str">
        <v>T-2001-03</v>
      </c>
      <c r="D1669" s="6">
        <f>_xlfn.XLOOKUP(C1669,MasterSheet!G:G,MasterSheet!E:E)</f>
        <v>393.4</v>
      </c>
      <c r="E1669" s="55">
        <f>SUMIFS(MasterSheet!I:I, MasterSheet!B:B, A1669, MasterSheet!D:D, B1669, MasterSheet!G:G, C1669)</f>
        <v>1</v>
      </c>
      <c r="F1669" s="55">
        <f t="shared" si="78"/>
        <v>393.4</v>
      </c>
      <c r="G1669" s="62">
        <f>SUMIFS(MasterSheet!J:J, MasterSheet!B:B, A1669, MasterSheet!D:D, B1669, MasterSheet!G:G, C1669)</f>
        <v>1</v>
      </c>
      <c r="H1669" s="62">
        <f t="shared" si="79"/>
        <v>393.4</v>
      </c>
      <c r="I1669" s="64">
        <f>SUMIFS(MasterSheet!K:K, MasterSheet!B:B, A1669, MasterSheet!D:D, B1669, MasterSheet!G:G, C1669)</f>
        <v>0</v>
      </c>
      <c r="J1669" s="64">
        <f t="shared" si="80"/>
        <v>0</v>
      </c>
      <c r="K1669" s="6" t="str">
        <f>VLOOKUP(C1669,MasterSheet!G:T,14,)</f>
        <v>Dharmacon</v>
      </c>
      <c r="L1669" s="6" t="str">
        <f>VLOOKUP(K1669,Sheet1!A:C,3,)</f>
        <v>DOLLAR</v>
      </c>
      <c r="M1669" s="6" t="str" cm="1">
        <f t="array" ref="M1669">_xlfn.TEXTJOIN(", ", TRUE,
   _xlfn._xlws.FILTER(MasterSheet!O:O,
      (MasterSheet!B:B=A1669) *
      (MasterSheet!D:D=B1669) *
      (MasterSheet!G:G=C1669) *
      (MasterSheet!J:J&gt;0)
   )
)</f>
        <v>SAI LIFE</v>
      </c>
      <c r="N1669" s="6"/>
    </row>
    <row r="1670" spans="1:14" x14ac:dyDescent="0.25">
      <c r="A1670" s="6" t="str">
        <v>I238276-IN</v>
      </c>
      <c r="B1670" s="7">
        <v>45874</v>
      </c>
      <c r="C1670" s="6" t="str">
        <v>70069-T</v>
      </c>
      <c r="D1670" s="6">
        <f>_xlfn.XLOOKUP(C1670,MasterSheet!G:G,MasterSheet!E:E)</f>
        <v>60.8</v>
      </c>
      <c r="E1670" s="55">
        <f>SUMIFS(MasterSheet!I:I, MasterSheet!B:B, A1670, MasterSheet!D:D, B1670, MasterSheet!G:G, C1670)</f>
        <v>1</v>
      </c>
      <c r="F1670" s="55">
        <f t="shared" si="78"/>
        <v>60.8</v>
      </c>
      <c r="G1670" s="62">
        <f>SUMIFS(MasterSheet!J:J, MasterSheet!B:B, A1670, MasterSheet!D:D, B1670, MasterSheet!G:G, C1670)</f>
        <v>1</v>
      </c>
      <c r="H1670" s="62">
        <f t="shared" si="79"/>
        <v>60.8</v>
      </c>
      <c r="I1670" s="64">
        <f>SUMIFS(MasterSheet!K:K, MasterSheet!B:B, A1670, MasterSheet!D:D, B1670, MasterSheet!G:G, C1670)</f>
        <v>0</v>
      </c>
      <c r="J1670" s="64">
        <f t="shared" si="80"/>
        <v>0</v>
      </c>
      <c r="K1670" s="6" t="str">
        <f>VLOOKUP(C1670,MasterSheet!G:T,14,)</f>
        <v>BIOTIUM</v>
      </c>
      <c r="L1670" s="6" t="str">
        <f>VLOOKUP(K1670,Sheet1!A:C,3,)</f>
        <v>DOLLAR</v>
      </c>
      <c r="M1670" s="6" t="str" cm="1">
        <f t="array" ref="M1670">_xlfn.TEXTJOIN(", ", TRUE,
   _xlfn._xlws.FILTER(MasterSheet!O:O,
      (MasterSheet!B:B=A1670) *
      (MasterSheet!D:D=B1670) *
      (MasterSheet!G:G=C1670) *
      (MasterSheet!J:J&gt;0)
   )
)</f>
        <v>ABHI BIO</v>
      </c>
      <c r="N1670" s="6"/>
    </row>
    <row r="1671" spans="1:14" x14ac:dyDescent="0.25">
      <c r="A1671" s="6" t="str">
        <v>I238276-IN</v>
      </c>
      <c r="B1671" s="7">
        <v>45874</v>
      </c>
      <c r="C1671" s="6" t="str">
        <v>41003-T</v>
      </c>
      <c r="D1671" s="6">
        <f>_xlfn.XLOOKUP(C1671,MasterSheet!G:G,MasterSheet!E:E)</f>
        <v>27.2</v>
      </c>
      <c r="E1671" s="55">
        <f>SUMIFS(MasterSheet!I:I, MasterSheet!B:B, A1671, MasterSheet!D:D, B1671, MasterSheet!G:G, C1671)</f>
        <v>1</v>
      </c>
      <c r="F1671" s="55">
        <f t="shared" si="78"/>
        <v>27.2</v>
      </c>
      <c r="G1671" s="62">
        <f>SUMIFS(MasterSheet!J:J, MasterSheet!B:B, A1671, MasterSheet!D:D, B1671, MasterSheet!G:G, C1671)</f>
        <v>1</v>
      </c>
      <c r="H1671" s="62">
        <f t="shared" si="79"/>
        <v>27.2</v>
      </c>
      <c r="I1671" s="64">
        <f>SUMIFS(MasterSheet!K:K, MasterSheet!B:B, A1671, MasterSheet!D:D, B1671, MasterSheet!G:G, C1671)</f>
        <v>0</v>
      </c>
      <c r="J1671" s="64">
        <f t="shared" si="80"/>
        <v>0</v>
      </c>
      <c r="K1671" s="6" t="str">
        <f>VLOOKUP(C1671,MasterSheet!G:T,14,)</f>
        <v>BIOTIUM</v>
      </c>
      <c r="L1671" s="6" t="str">
        <f>VLOOKUP(K1671,Sheet1!A:C,3,)</f>
        <v>DOLLAR</v>
      </c>
      <c r="M1671" s="6" t="str" cm="1">
        <f t="array" ref="M1671">_xlfn.TEXTJOIN(", ", TRUE,
   _xlfn._xlws.FILTER(MasterSheet!O:O,
      (MasterSheet!B:B=A1671) *
      (MasterSheet!D:D=B1671) *
      (MasterSheet!G:G=C1671) *
      (MasterSheet!J:J&gt;0)
   )
)</f>
        <v>SB BIOCHEM</v>
      </c>
      <c r="N1671" s="6"/>
    </row>
    <row r="1672" spans="1:14" x14ac:dyDescent="0.25">
      <c r="A1672" s="6" t="str">
        <v>I238277-IN</v>
      </c>
      <c r="B1672" s="7">
        <v>45874</v>
      </c>
      <c r="C1672" s="6">
        <v>23004</v>
      </c>
      <c r="D1672" s="6">
        <f>_xlfn.XLOOKUP(C1672,MasterSheet!G:G,MasterSheet!E:E)</f>
        <v>160.80000000000001</v>
      </c>
      <c r="E1672" s="55">
        <f>SUMIFS(MasterSheet!I:I, MasterSheet!B:B, A1672, MasterSheet!D:D, B1672, MasterSheet!G:G, C1672)</f>
        <v>2</v>
      </c>
      <c r="F1672" s="55">
        <f t="shared" si="78"/>
        <v>321.60000000000002</v>
      </c>
      <c r="G1672" s="62">
        <f>SUMIFS(MasterSheet!J:J, MasterSheet!B:B, A1672, MasterSheet!D:D, B1672, MasterSheet!G:G, C1672)</f>
        <v>2</v>
      </c>
      <c r="H1672" s="62">
        <f t="shared" si="79"/>
        <v>321.60000000000002</v>
      </c>
      <c r="I1672" s="64">
        <f>SUMIFS(MasterSheet!K:K, MasterSheet!B:B, A1672, MasterSheet!D:D, B1672, MasterSheet!G:G, C1672)</f>
        <v>0</v>
      </c>
      <c r="J1672" s="64">
        <f t="shared" si="80"/>
        <v>0</v>
      </c>
      <c r="K1672" s="6" t="str">
        <f>VLOOKUP(C1672,MasterSheet!G:T,14,)</f>
        <v>BIOTIUM</v>
      </c>
      <c r="L1672" s="6" t="str">
        <f>VLOOKUP(K1672,Sheet1!A:C,3,)</f>
        <v>DOLLAR</v>
      </c>
      <c r="M1672" s="6" t="str" cm="1">
        <f t="array" ref="M1672">_xlfn.TEXTJOIN(", ", TRUE,
   _xlfn._xlws.FILTER(MasterSheet!O:O,
      (MasterSheet!B:B=A1672) *
      (MasterSheet!D:D=B1672) *
      (MasterSheet!G:G=C1672) *
      (MasterSheet!J:J&gt;0)
   )
)</f>
        <v>Excell</v>
      </c>
      <c r="N1672" s="6"/>
    </row>
    <row r="1673" spans="1:14" x14ac:dyDescent="0.25">
      <c r="A1673" s="6" t="str">
        <v>I238277-IN</v>
      </c>
      <c r="B1673" s="7">
        <v>45874</v>
      </c>
      <c r="C1673" s="6" t="str">
        <v>23014-T</v>
      </c>
      <c r="D1673" s="6">
        <f>_xlfn.XLOOKUP(C1673,MasterSheet!G:G,MasterSheet!E:E)</f>
        <v>51.2</v>
      </c>
      <c r="E1673" s="55">
        <f>SUMIFS(MasterSheet!I:I, MasterSheet!B:B, A1673, MasterSheet!D:D, B1673, MasterSheet!G:G, C1673)</f>
        <v>1</v>
      </c>
      <c r="F1673" s="55">
        <f t="shared" si="78"/>
        <v>51.2</v>
      </c>
      <c r="G1673" s="62">
        <f>SUMIFS(MasterSheet!J:J, MasterSheet!B:B, A1673, MasterSheet!D:D, B1673, MasterSheet!G:G, C1673)</f>
        <v>1</v>
      </c>
      <c r="H1673" s="62">
        <f t="shared" si="79"/>
        <v>51.2</v>
      </c>
      <c r="I1673" s="64">
        <f>SUMIFS(MasterSheet!K:K, MasterSheet!B:B, A1673, MasterSheet!D:D, B1673, MasterSheet!G:G, C1673)</f>
        <v>0</v>
      </c>
      <c r="J1673" s="64">
        <f t="shared" si="80"/>
        <v>0</v>
      </c>
      <c r="K1673" s="6" t="str">
        <f>VLOOKUP(C1673,MasterSheet!G:T,14,)</f>
        <v>BIOTIUM</v>
      </c>
      <c r="L1673" s="6" t="str">
        <f>VLOOKUP(K1673,Sheet1!A:C,3,)</f>
        <v>DOLLAR</v>
      </c>
      <c r="M1673" s="6" t="str" cm="1">
        <f t="array" ref="M1673">_xlfn.TEXTJOIN(", ", TRUE,
   _xlfn._xlws.FILTER(MasterSheet!O:O,
      (MasterSheet!B:B=A1673) *
      (MasterSheet!D:D=B1673) *
      (MasterSheet!G:G=C1673) *
      (MasterSheet!J:J&gt;0)
   )
)</f>
        <v>Amrita</v>
      </c>
      <c r="N1673" s="6"/>
    </row>
    <row r="1674" spans="1:14" x14ac:dyDescent="0.25">
      <c r="A1674" s="6" t="str">
        <v>I238277-IN</v>
      </c>
      <c r="B1674" s="7">
        <v>45874</v>
      </c>
      <c r="C1674" s="6" t="str">
        <v>21003-1L</v>
      </c>
      <c r="D1674" s="6">
        <f>_xlfn.XLOOKUP(C1674,MasterSheet!G:G,MasterSheet!E:E)</f>
        <v>104.8</v>
      </c>
      <c r="E1674" s="55">
        <f>SUMIFS(MasterSheet!I:I, MasterSheet!B:B, A1674, MasterSheet!D:D, B1674, MasterSheet!G:G, C1674)</f>
        <v>2</v>
      </c>
      <c r="F1674" s="55">
        <f t="shared" si="78"/>
        <v>209.6</v>
      </c>
      <c r="G1674" s="62">
        <f>SUMIFS(MasterSheet!J:J, MasterSheet!B:B, A1674, MasterSheet!D:D, B1674, MasterSheet!G:G, C1674)</f>
        <v>2</v>
      </c>
      <c r="H1674" s="62">
        <f t="shared" si="79"/>
        <v>209.6</v>
      </c>
      <c r="I1674" s="64">
        <f>SUMIFS(MasterSheet!K:K, MasterSheet!B:B, A1674, MasterSheet!D:D, B1674, MasterSheet!G:G, C1674)</f>
        <v>0</v>
      </c>
      <c r="J1674" s="64">
        <f t="shared" si="80"/>
        <v>0</v>
      </c>
      <c r="K1674" s="6" t="str">
        <f>VLOOKUP(C1674,MasterSheet!G:T,14,)</f>
        <v>Biotium</v>
      </c>
      <c r="L1674" s="6" t="str">
        <f>VLOOKUP(K1674,Sheet1!A:C,3,)</f>
        <v>DOLLAR</v>
      </c>
      <c r="M1674" s="6" t="str" cm="1">
        <f t="array" ref="M1674">_xlfn.TEXTJOIN(", ", TRUE,
   _xlfn._xlws.FILTER(MasterSheet!O:O,
      (MasterSheet!B:B=A1674) *
      (MasterSheet!D:D=B1674) *
      (MasterSheet!G:G=C1674) *
      (MasterSheet!J:J&gt;0)
   )
)</f>
        <v>Premas</v>
      </c>
      <c r="N1674" s="6"/>
    </row>
    <row r="1675" spans="1:14" x14ac:dyDescent="0.25">
      <c r="A1675" s="6" t="str">
        <v>I238277-IN</v>
      </c>
      <c r="B1675" s="7">
        <v>45874</v>
      </c>
      <c r="C1675" s="6" t="str">
        <v>23017-T</v>
      </c>
      <c r="D1675" s="6">
        <f>_xlfn.XLOOKUP(C1675,MasterSheet!G:G,MasterSheet!E:E)</f>
        <v>67.2</v>
      </c>
      <c r="E1675" s="55">
        <f>SUMIFS(MasterSheet!I:I, MasterSheet!B:B, A1675, MasterSheet!D:D, B1675, MasterSheet!G:G, C1675)</f>
        <v>1</v>
      </c>
      <c r="F1675" s="55">
        <f t="shared" si="78"/>
        <v>67.2</v>
      </c>
      <c r="G1675" s="62">
        <f>SUMIFS(MasterSheet!J:J, MasterSheet!B:B, A1675, MasterSheet!D:D, B1675, MasterSheet!G:G, C1675)</f>
        <v>1</v>
      </c>
      <c r="H1675" s="62">
        <f t="shared" si="79"/>
        <v>67.2</v>
      </c>
      <c r="I1675" s="64">
        <f>SUMIFS(MasterSheet!K:K, MasterSheet!B:B, A1675, MasterSheet!D:D, B1675, MasterSheet!G:G, C1675)</f>
        <v>0</v>
      </c>
      <c r="J1675" s="64">
        <f t="shared" si="80"/>
        <v>0</v>
      </c>
      <c r="K1675" s="6" t="str">
        <f>VLOOKUP(C1675,MasterSheet!G:T,14,)</f>
        <v>BIOTIUM</v>
      </c>
      <c r="L1675" s="6" t="str">
        <f>VLOOKUP(K1675,Sheet1!A:C,3,)</f>
        <v>DOLLAR</v>
      </c>
      <c r="M1675" s="6" t="str" cm="1">
        <f t="array" ref="M1675">_xlfn.TEXTJOIN(", ", TRUE,
   _xlfn._xlws.FILTER(MasterSheet!O:O,
      (MasterSheet!B:B=A1675) *
      (MasterSheet!D:D=B1675) *
      (MasterSheet!G:G=C1675) *
      (MasterSheet!J:J&gt;0)
   )
)</f>
        <v>Cellin Bio</v>
      </c>
      <c r="N1675" s="6"/>
    </row>
    <row r="1676" spans="1:14" x14ac:dyDescent="0.25">
      <c r="A1676" s="6" t="str">
        <v>I238277-IN</v>
      </c>
      <c r="B1676" s="7">
        <v>45874</v>
      </c>
      <c r="C1676" s="6" t="str">
        <v>41003-T</v>
      </c>
      <c r="D1676" s="6">
        <f>_xlfn.XLOOKUP(C1676,MasterSheet!G:G,MasterSheet!E:E)</f>
        <v>27.2</v>
      </c>
      <c r="E1676" s="55">
        <f>SUMIFS(MasterSheet!I:I, MasterSheet!B:B, A1676, MasterSheet!D:D, B1676, MasterSheet!G:G, C1676)</f>
        <v>2</v>
      </c>
      <c r="F1676" s="55">
        <f t="shared" si="78"/>
        <v>54.4</v>
      </c>
      <c r="G1676" s="62">
        <f>SUMIFS(MasterSheet!J:J, MasterSheet!B:B, A1676, MasterSheet!D:D, B1676, MasterSheet!G:G, C1676)</f>
        <v>2</v>
      </c>
      <c r="H1676" s="62">
        <f t="shared" si="79"/>
        <v>54.4</v>
      </c>
      <c r="I1676" s="64">
        <f>SUMIFS(MasterSheet!K:K, MasterSheet!B:B, A1676, MasterSheet!D:D, B1676, MasterSheet!G:G, C1676)</f>
        <v>0</v>
      </c>
      <c r="J1676" s="64">
        <f t="shared" si="80"/>
        <v>0</v>
      </c>
      <c r="K1676" s="6" t="str">
        <f>VLOOKUP(C1676,MasterSheet!G:T,14,)</f>
        <v>BIOTIUM</v>
      </c>
      <c r="L1676" s="6" t="str">
        <f>VLOOKUP(K1676,Sheet1!A:C,3,)</f>
        <v>DOLLAR</v>
      </c>
      <c r="M1676" s="6" t="str" cm="1">
        <f t="array" ref="M1676">_xlfn.TEXTJOIN(", ", TRUE,
   _xlfn._xlws.FILTER(MasterSheet!O:O,
      (MasterSheet!B:B=A1676) *
      (MasterSheet!D:D=B1676) *
      (MasterSheet!G:G=C1676) *
      (MasterSheet!J:J&gt;0)
   )
)</f>
        <v>Cellin Bio</v>
      </c>
      <c r="N1676" s="6"/>
    </row>
    <row r="1677" spans="1:14" x14ac:dyDescent="0.25">
      <c r="A1677" s="6" t="str">
        <v>I238278-IN</v>
      </c>
      <c r="B1677" s="7">
        <v>45874</v>
      </c>
      <c r="C1677" s="6">
        <v>90082</v>
      </c>
      <c r="D1677" s="6">
        <f>_xlfn.XLOOKUP(C1677,MasterSheet!G:G,MasterSheet!E:E)</f>
        <v>25.6</v>
      </c>
      <c r="E1677" s="55">
        <f>SUMIFS(MasterSheet!I:I, MasterSheet!B:B, A1677, MasterSheet!D:D, B1677, MasterSheet!G:G, C1677)</f>
        <v>1</v>
      </c>
      <c r="F1677" s="55">
        <f t="shared" si="78"/>
        <v>25.6</v>
      </c>
      <c r="G1677" s="62">
        <f>SUMIFS(MasterSheet!J:J, MasterSheet!B:B, A1677, MasterSheet!D:D, B1677, MasterSheet!G:G, C1677)</f>
        <v>1</v>
      </c>
      <c r="H1677" s="62">
        <f t="shared" si="79"/>
        <v>25.6</v>
      </c>
      <c r="I1677" s="64">
        <f>SUMIFS(MasterSheet!K:K, MasterSheet!B:B, A1677, MasterSheet!D:D, B1677, MasterSheet!G:G, C1677)</f>
        <v>0</v>
      </c>
      <c r="J1677" s="64">
        <f t="shared" si="80"/>
        <v>0</v>
      </c>
      <c r="K1677" s="6" t="str">
        <f>VLOOKUP(C1677,MasterSheet!G:T,14,)</f>
        <v>BIOTIUM</v>
      </c>
      <c r="L1677" s="6" t="str">
        <f>VLOOKUP(K1677,Sheet1!A:C,3,)</f>
        <v>DOLLAR</v>
      </c>
      <c r="M1677" s="6" t="str" cm="1">
        <f t="array" ref="M1677">_xlfn.TEXTJOIN(", ", TRUE,
   _xlfn._xlws.FILTER(MasterSheet!O:O,
      (MasterSheet!B:B=A1677) *
      (MasterSheet!D:D=B1677) *
      (MasterSheet!G:G=C1677) *
      (MasterSheet!J:J&gt;0)
   )
)</f>
        <v>BIO SOLUTION</v>
      </c>
      <c r="N1677" s="6"/>
    </row>
    <row r="1678" spans="1:14" x14ac:dyDescent="0.25">
      <c r="A1678" s="6" t="str">
        <v>I238278-IN</v>
      </c>
      <c r="B1678" s="7">
        <v>45874</v>
      </c>
      <c r="C1678" s="6" t="str">
        <v>21003-1L</v>
      </c>
      <c r="D1678" s="6">
        <f>_xlfn.XLOOKUP(C1678,MasterSheet!G:G,MasterSheet!E:E)</f>
        <v>104.8</v>
      </c>
      <c r="E1678" s="55">
        <f>SUMIFS(MasterSheet!I:I, MasterSheet!B:B, A1678, MasterSheet!D:D, B1678, MasterSheet!G:G, C1678)</f>
        <v>2</v>
      </c>
      <c r="F1678" s="55">
        <f t="shared" si="78"/>
        <v>209.6</v>
      </c>
      <c r="G1678" s="62">
        <f>SUMIFS(MasterSheet!J:J, MasterSheet!B:B, A1678, MasterSheet!D:D, B1678, MasterSheet!G:G, C1678)</f>
        <v>2</v>
      </c>
      <c r="H1678" s="62">
        <f t="shared" si="79"/>
        <v>209.6</v>
      </c>
      <c r="I1678" s="64">
        <f>SUMIFS(MasterSheet!K:K, MasterSheet!B:B, A1678, MasterSheet!D:D, B1678, MasterSheet!G:G, C1678)</f>
        <v>0</v>
      </c>
      <c r="J1678" s="64">
        <f t="shared" si="80"/>
        <v>0</v>
      </c>
      <c r="K1678" s="6" t="str">
        <f>VLOOKUP(C1678,MasterSheet!G:T,14,)</f>
        <v>Biotium</v>
      </c>
      <c r="L1678" s="6" t="str">
        <f>VLOOKUP(K1678,Sheet1!A:C,3,)</f>
        <v>DOLLAR</v>
      </c>
      <c r="M1678" s="6" t="str" cm="1">
        <f t="array" ref="M1678">_xlfn.TEXTJOIN(", ", TRUE,
   _xlfn._xlws.FILTER(MasterSheet!O:O,
      (MasterSheet!B:B=A1678) *
      (MasterSheet!D:D=B1678) *
      (MasterSheet!G:G=C1678) *
      (MasterSheet!J:J&gt;0)
   )
)</f>
        <v>PREMAS</v>
      </c>
      <c r="N1678" s="6"/>
    </row>
    <row r="1679" spans="1:14" x14ac:dyDescent="0.25">
      <c r="A1679" s="6" t="str">
        <v>EED117806</v>
      </c>
      <c r="B1679" s="7">
        <v>45875</v>
      </c>
      <c r="C1679" s="6">
        <v>100213</v>
      </c>
      <c r="D1679" s="6">
        <f>_xlfn.XLOOKUP(C1679,MasterSheet!G:G,MasterSheet!E:E)</f>
        <v>65.8</v>
      </c>
      <c r="E1679" s="55">
        <f>SUMIFS(MasterSheet!I:I, MasterSheet!B:B, A1679, MasterSheet!D:D, B1679, MasterSheet!G:G, C1679)</f>
        <v>1</v>
      </c>
      <c r="F1679" s="55">
        <f t="shared" si="78"/>
        <v>65.8</v>
      </c>
      <c r="G1679" s="62">
        <f>SUMIFS(MasterSheet!J:J, MasterSheet!B:B, A1679, MasterSheet!D:D, B1679, MasterSheet!G:G, C1679)</f>
        <v>1</v>
      </c>
      <c r="H1679" s="62">
        <f t="shared" si="79"/>
        <v>65.8</v>
      </c>
      <c r="I1679" s="64">
        <f>SUMIFS(MasterSheet!K:K, MasterSheet!B:B, A1679, MasterSheet!D:D, B1679, MasterSheet!G:G, C1679)</f>
        <v>0</v>
      </c>
      <c r="J1679" s="64">
        <f t="shared" si="80"/>
        <v>0</v>
      </c>
      <c r="K1679" s="6" t="str">
        <f>VLOOKUP(C1679,MasterSheet!G:T,14,)</f>
        <v>BioLegend</v>
      </c>
      <c r="L1679" s="6" t="str">
        <f>VLOOKUP(K1679,Sheet1!A:C,3,)</f>
        <v>DOLLAR</v>
      </c>
      <c r="M1679" s="6" t="str" cm="1">
        <f t="array" ref="M1679">_xlfn.TEXTJOIN(", ", TRUE,
   _xlfn._xlws.FILTER(MasterSheet!O:O,
      (MasterSheet!B:B=A1679) *
      (MasterSheet!D:D=B1679) *
      (MasterSheet!G:G=C1679) *
      (MasterSheet!J:J&gt;0)
   )
)</f>
        <v>NII</v>
      </c>
      <c r="N1679" s="6"/>
    </row>
    <row r="1680" spans="1:14" x14ac:dyDescent="0.25">
      <c r="A1680" s="6" t="str">
        <v>EED117806</v>
      </c>
      <c r="B1680" s="7">
        <v>45875</v>
      </c>
      <c r="C1680" s="6">
        <v>100328</v>
      </c>
      <c r="D1680" s="6">
        <f>_xlfn.XLOOKUP(C1680,MasterSheet!G:G,MasterSheet!E:E)</f>
        <v>165.9</v>
      </c>
      <c r="E1680" s="55">
        <f>SUMIFS(MasterSheet!I:I, MasterSheet!B:B, A1680, MasterSheet!D:D, B1680, MasterSheet!G:G, C1680)</f>
        <v>2</v>
      </c>
      <c r="F1680" s="55">
        <f t="shared" si="78"/>
        <v>331.8</v>
      </c>
      <c r="G1680" s="62">
        <f>SUMIFS(MasterSheet!J:J, MasterSheet!B:B, A1680, MasterSheet!D:D, B1680, MasterSheet!G:G, C1680)</f>
        <v>2</v>
      </c>
      <c r="H1680" s="62">
        <f t="shared" si="79"/>
        <v>331.8</v>
      </c>
      <c r="I1680" s="64">
        <f>SUMIFS(MasterSheet!K:K, MasterSheet!B:B, A1680, MasterSheet!D:D, B1680, MasterSheet!G:G, C1680)</f>
        <v>0</v>
      </c>
      <c r="J1680" s="64">
        <f t="shared" si="80"/>
        <v>0</v>
      </c>
      <c r="K1680" s="6" t="str">
        <f>VLOOKUP(C1680,MasterSheet!G:T,14,)</f>
        <v>BioLegend</v>
      </c>
      <c r="L1680" s="6" t="str">
        <f>VLOOKUP(K1680,Sheet1!A:C,3,)</f>
        <v>DOLLAR</v>
      </c>
      <c r="M1680" s="6" t="str" cm="1">
        <f t="array" ref="M1680">_xlfn.TEXTJOIN(", ", TRUE,
   _xlfn._xlws.FILTER(MasterSheet!O:O,
      (MasterSheet!B:B=A1680) *
      (MasterSheet!D:D=B1680) *
      (MasterSheet!G:G=C1680) *
      (MasterSheet!J:J&gt;0)
   )
)</f>
        <v>AURIGINE SERVICE</v>
      </c>
      <c r="N1680" s="6"/>
    </row>
    <row r="1681" spans="1:14" x14ac:dyDescent="0.25">
      <c r="A1681" s="6" t="str">
        <v>EED117806</v>
      </c>
      <c r="B1681" s="7">
        <v>45875</v>
      </c>
      <c r="C1681" s="6">
        <v>100528</v>
      </c>
      <c r="D1681" s="6">
        <f>_xlfn.XLOOKUP(C1681,MasterSheet!G:G,MasterSheet!E:E)</f>
        <v>138.6</v>
      </c>
      <c r="E1681" s="55">
        <f>SUMIFS(MasterSheet!I:I, MasterSheet!B:B, A1681, MasterSheet!D:D, B1681, MasterSheet!G:G, C1681)</f>
        <v>2</v>
      </c>
      <c r="F1681" s="55">
        <f t="shared" si="78"/>
        <v>277.2</v>
      </c>
      <c r="G1681" s="62">
        <f>SUMIFS(MasterSheet!J:J, MasterSheet!B:B, A1681, MasterSheet!D:D, B1681, MasterSheet!G:G, C1681)</f>
        <v>2</v>
      </c>
      <c r="H1681" s="62">
        <f t="shared" si="79"/>
        <v>277.2</v>
      </c>
      <c r="I1681" s="64">
        <f>SUMIFS(MasterSheet!K:K, MasterSheet!B:B, A1681, MasterSheet!D:D, B1681, MasterSheet!G:G, C1681)</f>
        <v>0</v>
      </c>
      <c r="J1681" s="64">
        <f t="shared" si="80"/>
        <v>0</v>
      </c>
      <c r="K1681" s="6" t="str">
        <f>VLOOKUP(C1681,MasterSheet!G:T,14,)</f>
        <v>BioLegend</v>
      </c>
      <c r="L1681" s="6" t="str">
        <f>VLOOKUP(K1681,Sheet1!A:C,3,)</f>
        <v>DOLLAR</v>
      </c>
      <c r="M1681" s="6" t="str" cm="1">
        <f t="array" ref="M1681">_xlfn.TEXTJOIN(", ", TRUE,
   _xlfn._xlws.FILTER(MasterSheet!O:O,
      (MasterSheet!B:B=A1681) *
      (MasterSheet!D:D=B1681) *
      (MasterSheet!G:G=C1681) *
      (MasterSheet!J:J&gt;0)
   )
)</f>
        <v>AURIGINE SERVICE</v>
      </c>
      <c r="N1681" s="6"/>
    </row>
    <row r="1682" spans="1:14" x14ac:dyDescent="0.25">
      <c r="A1682" s="6" t="str">
        <v>EED117806</v>
      </c>
      <c r="B1682" s="7">
        <v>45875</v>
      </c>
      <c r="C1682" s="6">
        <v>101238</v>
      </c>
      <c r="D1682" s="6">
        <f>_xlfn.XLOOKUP(C1682,MasterSheet!G:G,MasterSheet!E:E)</f>
        <v>115.5</v>
      </c>
      <c r="E1682" s="55">
        <f>SUMIFS(MasterSheet!I:I, MasterSheet!B:B, A1682, MasterSheet!D:D, B1682, MasterSheet!G:G, C1682)</f>
        <v>1</v>
      </c>
      <c r="F1682" s="55">
        <f t="shared" si="78"/>
        <v>115.5</v>
      </c>
      <c r="G1682" s="62">
        <f>SUMIFS(MasterSheet!J:J, MasterSheet!B:B, A1682, MasterSheet!D:D, B1682, MasterSheet!G:G, C1682)</f>
        <v>1</v>
      </c>
      <c r="H1682" s="62">
        <f t="shared" si="79"/>
        <v>115.5</v>
      </c>
      <c r="I1682" s="64">
        <f>SUMIFS(MasterSheet!K:K, MasterSheet!B:B, A1682, MasterSheet!D:D, B1682, MasterSheet!G:G, C1682)</f>
        <v>0</v>
      </c>
      <c r="J1682" s="64">
        <f t="shared" si="80"/>
        <v>0</v>
      </c>
      <c r="K1682" s="6" t="str">
        <f>VLOOKUP(C1682,MasterSheet!G:T,14,)</f>
        <v>BioLegend</v>
      </c>
      <c r="L1682" s="6" t="str">
        <f>VLOOKUP(K1682,Sheet1!A:C,3,)</f>
        <v>DOLLAR</v>
      </c>
      <c r="M1682" s="6" t="str" cm="1">
        <f t="array" ref="M1682">_xlfn.TEXTJOIN(", ", TRUE,
   _xlfn._xlws.FILTER(MasterSheet!O:O,
      (MasterSheet!B:B=A1682) *
      (MasterSheet!D:D=B1682) *
      (MasterSheet!G:G=C1682) *
      (MasterSheet!J:J&gt;0)
   )
)</f>
        <v>AIIMS</v>
      </c>
      <c r="N1682" s="6"/>
    </row>
    <row r="1683" spans="1:14" x14ac:dyDescent="0.25">
      <c r="A1683" s="6" t="str">
        <v>EED117806</v>
      </c>
      <c r="B1683" s="7">
        <v>45875</v>
      </c>
      <c r="C1683" s="6">
        <v>741036</v>
      </c>
      <c r="D1683" s="6">
        <f>_xlfn.XLOOKUP(C1683,MasterSheet!G:G,MasterSheet!E:E)</f>
        <v>575.4</v>
      </c>
      <c r="E1683" s="55">
        <f>SUMIFS(MasterSheet!I:I, MasterSheet!B:B, A1683, MasterSheet!D:D, B1683, MasterSheet!G:G, C1683)</f>
        <v>1</v>
      </c>
      <c r="F1683" s="55">
        <f t="shared" si="78"/>
        <v>575.4</v>
      </c>
      <c r="G1683" s="62">
        <f>SUMIFS(MasterSheet!J:J, MasterSheet!B:B, A1683, MasterSheet!D:D, B1683, MasterSheet!G:G, C1683)</f>
        <v>1</v>
      </c>
      <c r="H1683" s="62">
        <f t="shared" si="79"/>
        <v>575.4</v>
      </c>
      <c r="I1683" s="64">
        <f>SUMIFS(MasterSheet!K:K, MasterSheet!B:B, A1683, MasterSheet!D:D, B1683, MasterSheet!G:G, C1683)</f>
        <v>0</v>
      </c>
      <c r="J1683" s="64">
        <f t="shared" si="80"/>
        <v>0</v>
      </c>
      <c r="K1683" s="6" t="str">
        <f>VLOOKUP(C1683,MasterSheet!G:T,14,)</f>
        <v>BioLegend</v>
      </c>
      <c r="L1683" s="6" t="str">
        <f>VLOOKUP(K1683,Sheet1!A:C,3,)</f>
        <v>DOLLAR</v>
      </c>
      <c r="M1683" s="6" t="str" cm="1">
        <f t="array" ref="M1683">_xlfn.TEXTJOIN(", ", TRUE,
   _xlfn._xlws.FILTER(MasterSheet!O:O,
      (MasterSheet!B:B=A1683) *
      (MasterSheet!D:D=B1683) *
      (MasterSheet!G:G=C1683) *
      (MasterSheet!J:J&gt;0)
   )
)</f>
        <v>SAI LIFE</v>
      </c>
      <c r="N1683" s="6"/>
    </row>
    <row r="1684" spans="1:14" x14ac:dyDescent="0.25">
      <c r="A1684" s="6" t="str">
        <v>EED117806</v>
      </c>
      <c r="B1684" s="7">
        <v>45875</v>
      </c>
      <c r="C1684" s="6">
        <v>101320</v>
      </c>
      <c r="D1684" s="6">
        <f>_xlfn.XLOOKUP(C1684,MasterSheet!G:G,MasterSheet!E:E)</f>
        <v>160.30000000000001</v>
      </c>
      <c r="E1684" s="55">
        <f>SUMIFS(MasterSheet!I:I, MasterSheet!B:B, A1684, MasterSheet!D:D, B1684, MasterSheet!G:G, C1684)</f>
        <v>3</v>
      </c>
      <c r="F1684" s="55">
        <f t="shared" si="78"/>
        <v>480.90000000000003</v>
      </c>
      <c r="G1684" s="62">
        <f>SUMIFS(MasterSheet!J:J, MasterSheet!B:B, A1684, MasterSheet!D:D, B1684, MasterSheet!G:G, C1684)</f>
        <v>3</v>
      </c>
      <c r="H1684" s="62">
        <f t="shared" si="79"/>
        <v>480.90000000000003</v>
      </c>
      <c r="I1684" s="64">
        <f>SUMIFS(MasterSheet!K:K, MasterSheet!B:B, A1684, MasterSheet!D:D, B1684, MasterSheet!G:G, C1684)</f>
        <v>0</v>
      </c>
      <c r="J1684" s="64">
        <f t="shared" si="80"/>
        <v>0</v>
      </c>
      <c r="K1684" s="6" t="str">
        <f>VLOOKUP(C1684,MasterSheet!G:T,14,)</f>
        <v>BioLegend</v>
      </c>
      <c r="L1684" s="6" t="str">
        <f>VLOOKUP(K1684,Sheet1!A:C,3,)</f>
        <v>DOLLAR</v>
      </c>
      <c r="M1684" s="6" t="str" cm="1">
        <f t="array" ref="M1684">_xlfn.TEXTJOIN(", ", TRUE,
   _xlfn._xlws.FILTER(MasterSheet!O:O,
      (MasterSheet!B:B=A1684) *
      (MasterSheet!D:D=B1684) *
      (MasterSheet!G:G=C1684) *
      (MasterSheet!J:J&gt;0)
   )
)</f>
        <v>AURIGINE SERVICE</v>
      </c>
      <c r="N1684" s="6"/>
    </row>
    <row r="1685" spans="1:14" x14ac:dyDescent="0.25">
      <c r="A1685" s="6" t="str">
        <v>EED117806</v>
      </c>
      <c r="B1685" s="7">
        <v>45875</v>
      </c>
      <c r="C1685" s="6">
        <v>101337</v>
      </c>
      <c r="D1685" s="6">
        <f>_xlfn.XLOOKUP(C1685,MasterSheet!G:G,MasterSheet!E:E)</f>
        <v>214.5</v>
      </c>
      <c r="E1685" s="55">
        <f>SUMIFS(MasterSheet!I:I, MasterSheet!B:B, A1685, MasterSheet!D:D, B1685, MasterSheet!G:G, C1685)</f>
        <v>1</v>
      </c>
      <c r="F1685" s="55">
        <f t="shared" si="78"/>
        <v>214.5</v>
      </c>
      <c r="G1685" s="62">
        <f>SUMIFS(MasterSheet!J:J, MasterSheet!B:B, A1685, MasterSheet!D:D, B1685, MasterSheet!G:G, C1685)</f>
        <v>1</v>
      </c>
      <c r="H1685" s="62">
        <f t="shared" si="79"/>
        <v>214.5</v>
      </c>
      <c r="I1685" s="64">
        <f>SUMIFS(MasterSheet!K:K, MasterSheet!B:B, A1685, MasterSheet!D:D, B1685, MasterSheet!G:G, C1685)</f>
        <v>0</v>
      </c>
      <c r="J1685" s="64">
        <f t="shared" si="80"/>
        <v>0</v>
      </c>
      <c r="K1685" s="6" t="str">
        <f>VLOOKUP(C1685,MasterSheet!G:T,14,)</f>
        <v>BioLegend</v>
      </c>
      <c r="L1685" s="6" t="str">
        <f>VLOOKUP(K1685,Sheet1!A:C,3,)</f>
        <v>DOLLAR</v>
      </c>
      <c r="M1685" s="6" t="str" cm="1">
        <f t="array" ref="M1685">_xlfn.TEXTJOIN(", ", TRUE,
   _xlfn._xlws.FILTER(MasterSheet!O:O,
      (MasterSheet!B:B=A1685) *
      (MasterSheet!D:D=B1685) *
      (MasterSheet!G:G=C1685) *
      (MasterSheet!J:J&gt;0)
   )
)</f>
        <v>NCCS</v>
      </c>
      <c r="N1685" s="6"/>
    </row>
    <row r="1686" spans="1:14" x14ac:dyDescent="0.25">
      <c r="A1686" s="6" t="str">
        <v>EED117806</v>
      </c>
      <c r="B1686" s="7">
        <v>45875</v>
      </c>
      <c r="C1686" s="6">
        <v>102006</v>
      </c>
      <c r="D1686" s="6">
        <f>_xlfn.XLOOKUP(C1686,MasterSheet!G:G,MasterSheet!E:E)</f>
        <v>177.1</v>
      </c>
      <c r="E1686" s="55">
        <f>SUMIFS(MasterSheet!I:I, MasterSheet!B:B, A1686, MasterSheet!D:D, B1686, MasterSheet!G:G, C1686)</f>
        <v>1</v>
      </c>
      <c r="F1686" s="55">
        <f t="shared" si="78"/>
        <v>177.1</v>
      </c>
      <c r="G1686" s="62">
        <f>SUMIFS(MasterSheet!J:J, MasterSheet!B:B, A1686, MasterSheet!D:D, B1686, MasterSheet!G:G, C1686)</f>
        <v>1</v>
      </c>
      <c r="H1686" s="62">
        <f t="shared" si="79"/>
        <v>177.1</v>
      </c>
      <c r="I1686" s="64">
        <f>SUMIFS(MasterSheet!K:K, MasterSheet!B:B, A1686, MasterSheet!D:D, B1686, MasterSheet!G:G, C1686)</f>
        <v>0</v>
      </c>
      <c r="J1686" s="64">
        <f t="shared" si="80"/>
        <v>0</v>
      </c>
      <c r="K1686" s="6" t="str">
        <f>VLOOKUP(C1686,MasterSheet!G:T,14,)</f>
        <v>BioLegend</v>
      </c>
      <c r="L1686" s="6" t="str">
        <f>VLOOKUP(K1686,Sheet1!A:C,3,)</f>
        <v>DOLLAR</v>
      </c>
      <c r="M1686" s="6" t="str" cm="1">
        <f t="array" ref="M1686">_xlfn.TEXTJOIN(", ", TRUE,
   _xlfn._xlws.FILTER(MasterSheet!O:O,
      (MasterSheet!B:B=A1686) *
      (MasterSheet!D:D=B1686) *
      (MasterSheet!G:G=C1686) *
      (MasterSheet!J:J&gt;0)
   )
)</f>
        <v>AURIGINE SERVICE</v>
      </c>
      <c r="N1686" s="6"/>
    </row>
    <row r="1687" spans="1:14" x14ac:dyDescent="0.25">
      <c r="A1687" s="6" t="str">
        <v>EED117806</v>
      </c>
      <c r="B1687" s="7">
        <v>45875</v>
      </c>
      <c r="C1687" s="6">
        <v>103018</v>
      </c>
      <c r="D1687" s="6">
        <f>_xlfn.XLOOKUP(C1687,MasterSheet!G:G,MasterSheet!E:E)</f>
        <v>160.30000000000001</v>
      </c>
      <c r="E1687" s="55">
        <f>SUMIFS(MasterSheet!I:I, MasterSheet!B:B, A1687, MasterSheet!D:D, B1687, MasterSheet!G:G, C1687)</f>
        <v>2</v>
      </c>
      <c r="F1687" s="55">
        <f t="shared" si="78"/>
        <v>320.60000000000002</v>
      </c>
      <c r="G1687" s="62">
        <f>SUMIFS(MasterSheet!J:J, MasterSheet!B:B, A1687, MasterSheet!D:D, B1687, MasterSheet!G:G, C1687)</f>
        <v>2</v>
      </c>
      <c r="H1687" s="62">
        <f t="shared" si="79"/>
        <v>320.60000000000002</v>
      </c>
      <c r="I1687" s="64">
        <f>SUMIFS(MasterSheet!K:K, MasterSheet!B:B, A1687, MasterSheet!D:D, B1687, MasterSheet!G:G, C1687)</f>
        <v>0</v>
      </c>
      <c r="J1687" s="64">
        <f t="shared" si="80"/>
        <v>0</v>
      </c>
      <c r="K1687" s="6" t="str">
        <f>VLOOKUP(C1687,MasterSheet!G:T,14,)</f>
        <v>BioLegend</v>
      </c>
      <c r="L1687" s="6" t="str">
        <f>VLOOKUP(K1687,Sheet1!A:C,3,)</f>
        <v>DOLLAR</v>
      </c>
      <c r="M1687" s="6" t="str" cm="1">
        <f t="array" ref="M1687">_xlfn.TEXTJOIN(", ", TRUE,
   _xlfn._xlws.FILTER(MasterSheet!O:O,
      (MasterSheet!B:B=A1687) *
      (MasterSheet!D:D=B1687) *
      (MasterSheet!G:G=C1687) *
      (MasterSheet!J:J&gt;0)
   )
)</f>
        <v>AURIGINE SERVICE</v>
      </c>
      <c r="N1687" s="6"/>
    </row>
    <row r="1688" spans="1:14" x14ac:dyDescent="0.25">
      <c r="A1688" s="6" t="str">
        <v>EED117806</v>
      </c>
      <c r="B1688" s="7">
        <v>45875</v>
      </c>
      <c r="C1688" s="6">
        <v>103044</v>
      </c>
      <c r="D1688" s="6">
        <f>_xlfn.XLOOKUP(C1688,MasterSheet!G:G,MasterSheet!E:E)</f>
        <v>181.5</v>
      </c>
      <c r="E1688" s="55">
        <f>SUMIFS(MasterSheet!I:I, MasterSheet!B:B, A1688, MasterSheet!D:D, B1688, MasterSheet!G:G, C1688)</f>
        <v>1</v>
      </c>
      <c r="F1688" s="55">
        <f t="shared" si="78"/>
        <v>181.5</v>
      </c>
      <c r="G1688" s="62">
        <f>SUMIFS(MasterSheet!J:J, MasterSheet!B:B, A1688, MasterSheet!D:D, B1688, MasterSheet!G:G, C1688)</f>
        <v>1</v>
      </c>
      <c r="H1688" s="62">
        <f t="shared" si="79"/>
        <v>181.5</v>
      </c>
      <c r="I1688" s="64">
        <f>SUMIFS(MasterSheet!K:K, MasterSheet!B:B, A1688, MasterSheet!D:D, B1688, MasterSheet!G:G, C1688)</f>
        <v>0</v>
      </c>
      <c r="J1688" s="64">
        <f t="shared" si="80"/>
        <v>0</v>
      </c>
      <c r="K1688" s="6" t="str">
        <f>VLOOKUP(C1688,MasterSheet!G:T,14,)</f>
        <v>BioLegend</v>
      </c>
      <c r="L1688" s="6" t="str">
        <f>VLOOKUP(K1688,Sheet1!A:C,3,)</f>
        <v>DOLLAR</v>
      </c>
      <c r="M1688" s="6" t="str" cm="1">
        <f t="array" ref="M1688">_xlfn.TEXTJOIN(", ", TRUE,
   _xlfn._xlws.FILTER(MasterSheet!O:O,
      (MasterSheet!B:B=A1688) *
      (MasterSheet!D:D=B1688) *
      (MasterSheet!G:G=C1688) *
      (MasterSheet!J:J&gt;0)
   )
)</f>
        <v>ABHI BIO</v>
      </c>
      <c r="N1688" s="6"/>
    </row>
    <row r="1689" spans="1:14" x14ac:dyDescent="0.25">
      <c r="A1689" s="6" t="str">
        <v>EED117806</v>
      </c>
      <c r="B1689" s="7">
        <v>45875</v>
      </c>
      <c r="C1689" s="6">
        <v>777404</v>
      </c>
      <c r="D1689" s="6">
        <f>_xlfn.XLOOKUP(C1689,MasterSheet!G:G,MasterSheet!E:E)</f>
        <v>115.5</v>
      </c>
      <c r="E1689" s="55">
        <f>SUMIFS(MasterSheet!I:I, MasterSheet!B:B, A1689, MasterSheet!D:D, B1689, MasterSheet!G:G, C1689)</f>
        <v>1</v>
      </c>
      <c r="F1689" s="55">
        <f t="shared" si="78"/>
        <v>115.5</v>
      </c>
      <c r="G1689" s="62">
        <f>SUMIFS(MasterSheet!J:J, MasterSheet!B:B, A1689, MasterSheet!D:D, B1689, MasterSheet!G:G, C1689)</f>
        <v>1</v>
      </c>
      <c r="H1689" s="62">
        <f t="shared" si="79"/>
        <v>115.5</v>
      </c>
      <c r="I1689" s="64">
        <f>SUMIFS(MasterSheet!K:K, MasterSheet!B:B, A1689, MasterSheet!D:D, B1689, MasterSheet!G:G, C1689)</f>
        <v>0</v>
      </c>
      <c r="J1689" s="64">
        <f t="shared" si="80"/>
        <v>0</v>
      </c>
      <c r="K1689" s="6" t="str">
        <f>VLOOKUP(C1689,MasterSheet!G:T,14,)</f>
        <v>BioLegend</v>
      </c>
      <c r="L1689" s="6" t="str">
        <f>VLOOKUP(K1689,Sheet1!A:C,3,)</f>
        <v>DOLLAR</v>
      </c>
      <c r="M1689" s="6" t="str" cm="1">
        <f t="array" ref="M1689">_xlfn.TEXTJOIN(", ", TRUE,
   _xlfn._xlws.FILTER(MasterSheet!O:O,
      (MasterSheet!B:B=A1689) *
      (MasterSheet!D:D=B1689) *
      (MasterSheet!G:G=C1689) *
      (MasterSheet!J:J&gt;0)
   )
)</f>
        <v>SAI LIFE</v>
      </c>
      <c r="N1689" s="6"/>
    </row>
    <row r="1690" spans="1:14" x14ac:dyDescent="0.25">
      <c r="A1690" s="6" t="str">
        <v>EED117806</v>
      </c>
      <c r="B1690" s="7">
        <v>45875</v>
      </c>
      <c r="C1690" s="6">
        <v>104420</v>
      </c>
      <c r="D1690" s="6">
        <f>_xlfn.XLOOKUP(C1690,MasterSheet!G:G,MasterSheet!E:E)</f>
        <v>137.4</v>
      </c>
      <c r="E1690" s="55">
        <f>SUMIFS(MasterSheet!I:I, MasterSheet!B:B, A1690, MasterSheet!D:D, B1690, MasterSheet!G:G, C1690)</f>
        <v>2</v>
      </c>
      <c r="F1690" s="55">
        <f t="shared" si="78"/>
        <v>274.8</v>
      </c>
      <c r="G1690" s="62">
        <f>SUMIFS(MasterSheet!J:J, MasterSheet!B:B, A1690, MasterSheet!D:D, B1690, MasterSheet!G:G, C1690)</f>
        <v>2</v>
      </c>
      <c r="H1690" s="62">
        <f t="shared" si="79"/>
        <v>274.8</v>
      </c>
      <c r="I1690" s="64">
        <f>SUMIFS(MasterSheet!K:K, MasterSheet!B:B, A1690, MasterSheet!D:D, B1690, MasterSheet!G:G, C1690)</f>
        <v>0</v>
      </c>
      <c r="J1690" s="64">
        <f t="shared" si="80"/>
        <v>0</v>
      </c>
      <c r="K1690" s="6" t="str">
        <f>VLOOKUP(C1690,MasterSheet!G:T,14,)</f>
        <v>BioLegend</v>
      </c>
      <c r="L1690" s="6" t="str">
        <f>VLOOKUP(K1690,Sheet1!A:C,3,)</f>
        <v>DOLLAR</v>
      </c>
      <c r="M1690" s="6" t="str" cm="1">
        <f t="array" ref="M1690">_xlfn.TEXTJOIN(", ", TRUE,
   _xlfn._xlws.FILTER(MasterSheet!O:O,
      (MasterSheet!B:B=A1690) *
      (MasterSheet!D:D=B1690) *
      (MasterSheet!G:G=C1690) *
      (MasterSheet!J:J&gt;0)
   )
)</f>
        <v>AURIGINE SERVICE</v>
      </c>
      <c r="N1690" s="6"/>
    </row>
    <row r="1691" spans="1:14" x14ac:dyDescent="0.25">
      <c r="A1691" s="6" t="str">
        <v>EED117806</v>
      </c>
      <c r="B1691" s="7">
        <v>45875</v>
      </c>
      <c r="C1691" s="6">
        <v>104526</v>
      </c>
      <c r="D1691" s="6">
        <f>_xlfn.XLOOKUP(C1691,MasterSheet!G:G,MasterSheet!E:E)</f>
        <v>173.6</v>
      </c>
      <c r="E1691" s="55">
        <f>SUMIFS(MasterSheet!I:I, MasterSheet!B:B, A1691, MasterSheet!D:D, B1691, MasterSheet!G:G, C1691)</f>
        <v>2</v>
      </c>
      <c r="F1691" s="55">
        <f t="shared" si="78"/>
        <v>347.2</v>
      </c>
      <c r="G1691" s="62">
        <f>SUMIFS(MasterSheet!J:J, MasterSheet!B:B, A1691, MasterSheet!D:D, B1691, MasterSheet!G:G, C1691)</f>
        <v>2</v>
      </c>
      <c r="H1691" s="62">
        <f t="shared" si="79"/>
        <v>347.2</v>
      </c>
      <c r="I1691" s="64">
        <f>SUMIFS(MasterSheet!K:K, MasterSheet!B:B, A1691, MasterSheet!D:D, B1691, MasterSheet!G:G, C1691)</f>
        <v>0</v>
      </c>
      <c r="J1691" s="64">
        <f t="shared" si="80"/>
        <v>0</v>
      </c>
      <c r="K1691" s="6" t="str">
        <f>VLOOKUP(C1691,MasterSheet!G:T,14,)</f>
        <v>BioLegend</v>
      </c>
      <c r="L1691" s="6" t="str">
        <f>VLOOKUP(K1691,Sheet1!A:C,3,)</f>
        <v>DOLLAR</v>
      </c>
      <c r="M1691" s="6" t="str" cm="1">
        <f t="array" ref="M1691">_xlfn.TEXTJOIN(", ", TRUE,
   _xlfn._xlws.FILTER(MasterSheet!O:O,
      (MasterSheet!B:B=A1691) *
      (MasterSheet!D:D=B1691) *
      (MasterSheet!G:G=C1691) *
      (MasterSheet!J:J&gt;0)
   )
)</f>
        <v>AURIGINE SERVICE</v>
      </c>
      <c r="N1691" s="6"/>
    </row>
    <row r="1692" spans="1:14" x14ac:dyDescent="0.25">
      <c r="A1692" s="6" t="str">
        <v>EED117806</v>
      </c>
      <c r="B1692" s="7">
        <v>45875</v>
      </c>
      <c r="C1692" s="6">
        <v>106106</v>
      </c>
      <c r="D1692" s="6">
        <f>_xlfn.XLOOKUP(C1692,MasterSheet!G:G,MasterSheet!E:E)</f>
        <v>221.9</v>
      </c>
      <c r="E1692" s="55">
        <f>SUMIFS(MasterSheet!I:I, MasterSheet!B:B, A1692, MasterSheet!D:D, B1692, MasterSheet!G:G, C1692)</f>
        <v>1</v>
      </c>
      <c r="F1692" s="55">
        <f t="shared" si="78"/>
        <v>221.9</v>
      </c>
      <c r="G1692" s="62">
        <f>SUMIFS(MasterSheet!J:J, MasterSheet!B:B, A1692, MasterSheet!D:D, B1692, MasterSheet!G:G, C1692)</f>
        <v>1</v>
      </c>
      <c r="H1692" s="62">
        <f t="shared" si="79"/>
        <v>221.9</v>
      </c>
      <c r="I1692" s="64">
        <f>SUMIFS(MasterSheet!K:K, MasterSheet!B:B, A1692, MasterSheet!D:D, B1692, MasterSheet!G:G, C1692)</f>
        <v>0</v>
      </c>
      <c r="J1692" s="64">
        <f t="shared" si="80"/>
        <v>0</v>
      </c>
      <c r="K1692" s="6" t="str">
        <f>VLOOKUP(C1692,MasterSheet!G:T,14,)</f>
        <v>BioLegend</v>
      </c>
      <c r="L1692" s="6" t="str">
        <f>VLOOKUP(K1692,Sheet1!A:C,3,)</f>
        <v>DOLLAR</v>
      </c>
      <c r="M1692" s="6" t="str" cm="1">
        <f t="array" ref="M1692">_xlfn.TEXTJOIN(", ", TRUE,
   _xlfn._xlws.FILTER(MasterSheet!O:O,
      (MasterSheet!B:B=A1692) *
      (MasterSheet!D:D=B1692) *
      (MasterSheet!G:G=C1692) *
      (MasterSheet!J:J&gt;0)
   )
)</f>
        <v>AURIGINE SERVICE</v>
      </c>
      <c r="N1692" s="6"/>
    </row>
    <row r="1693" spans="1:14" x14ac:dyDescent="0.25">
      <c r="A1693" s="6" t="str">
        <v>EED117806</v>
      </c>
      <c r="B1693" s="7">
        <v>45875</v>
      </c>
      <c r="C1693" s="6">
        <v>101239</v>
      </c>
      <c r="D1693" s="6">
        <f>_xlfn.XLOOKUP(C1693,MasterSheet!G:G,MasterSheet!E:E)</f>
        <v>156.75</v>
      </c>
      <c r="E1693" s="55">
        <f>SUMIFS(MasterSheet!I:I, MasterSheet!B:B, A1693, MasterSheet!D:D, B1693, MasterSheet!G:G, C1693)</f>
        <v>1</v>
      </c>
      <c r="F1693" s="55">
        <f t="shared" si="78"/>
        <v>156.75</v>
      </c>
      <c r="G1693" s="62">
        <f>SUMIFS(MasterSheet!J:J, MasterSheet!B:B, A1693, MasterSheet!D:D, B1693, MasterSheet!G:G, C1693)</f>
        <v>1</v>
      </c>
      <c r="H1693" s="62">
        <f t="shared" si="79"/>
        <v>156.75</v>
      </c>
      <c r="I1693" s="64">
        <f>SUMIFS(MasterSheet!K:K, MasterSheet!B:B, A1693, MasterSheet!D:D, B1693, MasterSheet!G:G, C1693)</f>
        <v>0</v>
      </c>
      <c r="J1693" s="64">
        <f t="shared" si="80"/>
        <v>0</v>
      </c>
      <c r="K1693" s="6" t="str">
        <f>VLOOKUP(C1693,MasterSheet!G:T,14,)</f>
        <v>BioLegend</v>
      </c>
      <c r="L1693" s="6" t="str">
        <f>VLOOKUP(K1693,Sheet1!A:C,3,)</f>
        <v>DOLLAR</v>
      </c>
      <c r="M1693" s="6" t="str" cm="1">
        <f t="array" ref="M1693">_xlfn.TEXTJOIN(", ", TRUE,
   _xlfn._xlws.FILTER(MasterSheet!O:O,
      (MasterSheet!B:B=A1693) *
      (MasterSheet!D:D=B1693) *
      (MasterSheet!G:G=C1693) *
      (MasterSheet!J:J&gt;0)
   )
)</f>
        <v>SAI LIFE</v>
      </c>
      <c r="N1693" s="6"/>
    </row>
    <row r="1694" spans="1:14" x14ac:dyDescent="0.25">
      <c r="A1694" s="6" t="str">
        <v>EED117806</v>
      </c>
      <c r="B1694" s="7">
        <v>45875</v>
      </c>
      <c r="C1694" s="6">
        <v>117312</v>
      </c>
      <c r="D1694" s="6">
        <f>_xlfn.XLOOKUP(C1694,MasterSheet!G:G,MasterSheet!E:E)</f>
        <v>137.4</v>
      </c>
      <c r="E1694" s="55">
        <f>SUMIFS(MasterSheet!I:I, MasterSheet!B:B, A1694, MasterSheet!D:D, B1694, MasterSheet!G:G, C1694)</f>
        <v>1</v>
      </c>
      <c r="F1694" s="55">
        <f t="shared" si="78"/>
        <v>137.4</v>
      </c>
      <c r="G1694" s="62">
        <f>SUMIFS(MasterSheet!J:J, MasterSheet!B:B, A1694, MasterSheet!D:D, B1694, MasterSheet!G:G, C1694)</f>
        <v>1</v>
      </c>
      <c r="H1694" s="62">
        <f t="shared" si="79"/>
        <v>137.4</v>
      </c>
      <c r="I1694" s="64">
        <f>SUMIFS(MasterSheet!K:K, MasterSheet!B:B, A1694, MasterSheet!D:D, B1694, MasterSheet!G:G, C1694)</f>
        <v>0</v>
      </c>
      <c r="J1694" s="64">
        <f t="shared" si="80"/>
        <v>0</v>
      </c>
      <c r="K1694" s="6" t="str">
        <f>VLOOKUP(C1694,MasterSheet!G:T,14,)</f>
        <v>BioLegend</v>
      </c>
      <c r="L1694" s="6" t="str">
        <f>VLOOKUP(K1694,Sheet1!A:C,3,)</f>
        <v>DOLLAR</v>
      </c>
      <c r="M1694" s="6" t="str" cm="1">
        <f t="array" ref="M1694">_xlfn.TEXTJOIN(", ", TRUE,
   _xlfn._xlws.FILTER(MasterSheet!O:O,
      (MasterSheet!B:B=A1694) *
      (MasterSheet!D:D=B1694) *
      (MasterSheet!G:G=C1694) *
      (MasterSheet!J:J&gt;0)
   )
)</f>
        <v>NII</v>
      </c>
      <c r="N1694" s="6"/>
    </row>
    <row r="1695" spans="1:14" x14ac:dyDescent="0.25">
      <c r="A1695" s="6" t="str">
        <v>EED117806</v>
      </c>
      <c r="B1695" s="7">
        <v>45875</v>
      </c>
      <c r="C1695" s="6">
        <v>119414</v>
      </c>
      <c r="D1695" s="6">
        <f>_xlfn.XLOOKUP(C1695,MasterSheet!G:G,MasterSheet!E:E)</f>
        <v>204.4</v>
      </c>
      <c r="E1695" s="55">
        <f>SUMIFS(MasterSheet!I:I, MasterSheet!B:B, A1695, MasterSheet!D:D, B1695, MasterSheet!G:G, C1695)</f>
        <v>2</v>
      </c>
      <c r="F1695" s="55">
        <f t="shared" si="78"/>
        <v>408.8</v>
      </c>
      <c r="G1695" s="62">
        <f>SUMIFS(MasterSheet!J:J, MasterSheet!B:B, A1695, MasterSheet!D:D, B1695, MasterSheet!G:G, C1695)</f>
        <v>2</v>
      </c>
      <c r="H1695" s="62">
        <f t="shared" si="79"/>
        <v>408.8</v>
      </c>
      <c r="I1695" s="64">
        <f>SUMIFS(MasterSheet!K:K, MasterSheet!B:B, A1695, MasterSheet!D:D, B1695, MasterSheet!G:G, C1695)</f>
        <v>0</v>
      </c>
      <c r="J1695" s="64">
        <f t="shared" si="80"/>
        <v>0</v>
      </c>
      <c r="K1695" s="6" t="str">
        <f>VLOOKUP(C1695,MasterSheet!G:T,14,)</f>
        <v>BioLegend</v>
      </c>
      <c r="L1695" s="6" t="str">
        <f>VLOOKUP(K1695,Sheet1!A:C,3,)</f>
        <v>DOLLAR</v>
      </c>
      <c r="M1695" s="6" t="str" cm="1">
        <f t="array" ref="M1695">_xlfn.TEXTJOIN(", ", TRUE,
   _xlfn._xlws.FILTER(MasterSheet!O:O,
      (MasterSheet!B:B=A1695) *
      (MasterSheet!D:D=B1695) *
      (MasterSheet!G:G=C1695) *
      (MasterSheet!J:J&gt;0)
   )
)</f>
        <v>AURIGINE SERVICE</v>
      </c>
      <c r="N1695" s="6"/>
    </row>
    <row r="1696" spans="1:14" x14ac:dyDescent="0.25">
      <c r="A1696" s="6" t="str">
        <v>EED117806</v>
      </c>
      <c r="B1696" s="7">
        <v>45875</v>
      </c>
      <c r="C1696" s="6">
        <v>120413</v>
      </c>
      <c r="D1696" s="6">
        <f>_xlfn.XLOOKUP(C1696,MasterSheet!G:G,MasterSheet!E:E)</f>
        <v>63</v>
      </c>
      <c r="E1696" s="55">
        <f>SUMIFS(MasterSheet!I:I, MasterSheet!B:B, A1696, MasterSheet!D:D, B1696, MasterSheet!G:G, C1696)</f>
        <v>2</v>
      </c>
      <c r="F1696" s="55">
        <f t="shared" si="78"/>
        <v>126</v>
      </c>
      <c r="G1696" s="62">
        <f>SUMIFS(MasterSheet!J:J, MasterSheet!B:B, A1696, MasterSheet!D:D, B1696, MasterSheet!G:G, C1696)</f>
        <v>2</v>
      </c>
      <c r="H1696" s="62">
        <f t="shared" si="79"/>
        <v>126</v>
      </c>
      <c r="I1696" s="64">
        <f>SUMIFS(MasterSheet!K:K, MasterSheet!B:B, A1696, MasterSheet!D:D, B1696, MasterSheet!G:G, C1696)</f>
        <v>0</v>
      </c>
      <c r="J1696" s="64">
        <f t="shared" si="80"/>
        <v>0</v>
      </c>
      <c r="K1696" s="6" t="str">
        <f>VLOOKUP(C1696,MasterSheet!G:T,14,)</f>
        <v>BioLegend</v>
      </c>
      <c r="L1696" s="6" t="str">
        <f>VLOOKUP(K1696,Sheet1!A:C,3,)</f>
        <v>DOLLAR</v>
      </c>
      <c r="M1696" s="6" t="str" cm="1">
        <f t="array" ref="M1696">_xlfn.TEXTJOIN(", ", TRUE,
   _xlfn._xlws.FILTER(MasterSheet!O:O,
      (MasterSheet!B:B=A1696) *
      (MasterSheet!D:D=B1696) *
      (MasterSheet!G:G=C1696) *
      (MasterSheet!J:J&gt;0)
   )
)</f>
        <v>LABEX</v>
      </c>
      <c r="N1696" s="6"/>
    </row>
    <row r="1697" spans="1:14" x14ac:dyDescent="0.25">
      <c r="A1697" s="6" t="str">
        <v>EED117806</v>
      </c>
      <c r="B1697" s="7">
        <v>45875</v>
      </c>
      <c r="C1697" s="6">
        <v>120605</v>
      </c>
      <c r="D1697" s="6">
        <f>_xlfn.XLOOKUP(C1697,MasterSheet!G:G,MasterSheet!E:E)</f>
        <v>77</v>
      </c>
      <c r="E1697" s="55">
        <f>SUMIFS(MasterSheet!I:I, MasterSheet!B:B, A1697, MasterSheet!D:D, B1697, MasterSheet!G:G, C1697)</f>
        <v>1</v>
      </c>
      <c r="F1697" s="55">
        <f t="shared" si="78"/>
        <v>77</v>
      </c>
      <c r="G1697" s="62">
        <f>SUMIFS(MasterSheet!J:J, MasterSheet!B:B, A1697, MasterSheet!D:D, B1697, MasterSheet!G:G, C1697)</f>
        <v>1</v>
      </c>
      <c r="H1697" s="62">
        <f t="shared" si="79"/>
        <v>77</v>
      </c>
      <c r="I1697" s="64">
        <f>SUMIFS(MasterSheet!K:K, MasterSheet!B:B, A1697, MasterSheet!D:D, B1697, MasterSheet!G:G, C1697)</f>
        <v>0</v>
      </c>
      <c r="J1697" s="64">
        <f t="shared" si="80"/>
        <v>0</v>
      </c>
      <c r="K1697" s="6" t="str">
        <f>VLOOKUP(C1697,MasterSheet!G:T,14,)</f>
        <v>BioLegend</v>
      </c>
      <c r="L1697" s="6" t="str">
        <f>VLOOKUP(K1697,Sheet1!A:C,3,)</f>
        <v>DOLLAR</v>
      </c>
      <c r="M1697" s="6" t="str" cm="1">
        <f t="array" ref="M1697">_xlfn.TEXTJOIN(", ", TRUE,
   _xlfn._xlws.FILTER(MasterSheet!O:O,
      (MasterSheet!B:B=A1697) *
      (MasterSheet!D:D=B1697) *
      (MasterSheet!G:G=C1697) *
      (MasterSheet!J:J&gt;0)
   )
)</f>
        <v>AIIMS</v>
      </c>
      <c r="N1697" s="6"/>
    </row>
    <row r="1698" spans="1:14" x14ac:dyDescent="0.25">
      <c r="A1698" s="6" t="str">
        <v>EED117806</v>
      </c>
      <c r="B1698" s="7">
        <v>45875</v>
      </c>
      <c r="C1698" s="6">
        <v>121419</v>
      </c>
      <c r="D1698" s="6">
        <f>_xlfn.XLOOKUP(C1698,MasterSheet!G:G,MasterSheet!E:E)</f>
        <v>70.7</v>
      </c>
      <c r="E1698" s="55">
        <f>SUMIFS(MasterSheet!I:I, MasterSheet!B:B, A1698, MasterSheet!D:D, B1698, MasterSheet!G:G, C1698)</f>
        <v>1</v>
      </c>
      <c r="F1698" s="55">
        <f t="shared" si="78"/>
        <v>70.7</v>
      </c>
      <c r="G1698" s="62">
        <f>SUMIFS(MasterSheet!J:J, MasterSheet!B:B, A1698, MasterSheet!D:D, B1698, MasterSheet!G:G, C1698)</f>
        <v>1</v>
      </c>
      <c r="H1698" s="62">
        <f t="shared" si="79"/>
        <v>70.7</v>
      </c>
      <c r="I1698" s="64">
        <f>SUMIFS(MasterSheet!K:K, MasterSheet!B:B, A1698, MasterSheet!D:D, B1698, MasterSheet!G:G, C1698)</f>
        <v>0</v>
      </c>
      <c r="J1698" s="64">
        <f t="shared" si="80"/>
        <v>0</v>
      </c>
      <c r="K1698" s="6" t="str">
        <f>VLOOKUP(C1698,MasterSheet!G:T,14,)</f>
        <v>BioLegend</v>
      </c>
      <c r="L1698" s="6" t="str">
        <f>VLOOKUP(K1698,Sheet1!A:C,3,)</f>
        <v>DOLLAR</v>
      </c>
      <c r="M1698" s="6" t="str" cm="1">
        <f t="array" ref="M1698">_xlfn.TEXTJOIN(", ", TRUE,
   _xlfn._xlws.FILTER(MasterSheet!O:O,
      (MasterSheet!B:B=A1698) *
      (MasterSheet!D:D=B1698) *
      (MasterSheet!G:G=C1698) *
      (MasterSheet!J:J&gt;0)
   )
)</f>
        <v>LABEX</v>
      </c>
      <c r="N1698" s="6"/>
    </row>
    <row r="1699" spans="1:14" x14ac:dyDescent="0.25">
      <c r="A1699" s="6" t="str">
        <v>EED117806</v>
      </c>
      <c r="B1699" s="7">
        <v>45875</v>
      </c>
      <c r="C1699" s="6">
        <v>127514</v>
      </c>
      <c r="D1699" s="6">
        <f>_xlfn.XLOOKUP(C1699,MasterSheet!G:G,MasterSheet!E:E)</f>
        <v>207.2</v>
      </c>
      <c r="E1699" s="55">
        <f>SUMIFS(MasterSheet!I:I, MasterSheet!B:B, A1699, MasterSheet!D:D, B1699, MasterSheet!G:G, C1699)</f>
        <v>1</v>
      </c>
      <c r="F1699" s="55">
        <f t="shared" si="78"/>
        <v>207.2</v>
      </c>
      <c r="G1699" s="62">
        <f>SUMIFS(MasterSheet!J:J, MasterSheet!B:B, A1699, MasterSheet!D:D, B1699, MasterSheet!G:G, C1699)</f>
        <v>1</v>
      </c>
      <c r="H1699" s="62">
        <f t="shared" si="79"/>
        <v>207.2</v>
      </c>
      <c r="I1699" s="64">
        <f>SUMIFS(MasterSheet!K:K, MasterSheet!B:B, A1699, MasterSheet!D:D, B1699, MasterSheet!G:G, C1699)</f>
        <v>0</v>
      </c>
      <c r="J1699" s="64">
        <f t="shared" si="80"/>
        <v>0</v>
      </c>
      <c r="K1699" s="6" t="str">
        <f>VLOOKUP(C1699,MasterSheet!G:T,14,)</f>
        <v>BioLegend</v>
      </c>
      <c r="L1699" s="6" t="str">
        <f>VLOOKUP(K1699,Sheet1!A:C,3,)</f>
        <v>DOLLAR</v>
      </c>
      <c r="M1699" s="6" t="str" cm="1">
        <f t="array" ref="M1699">_xlfn.TEXTJOIN(", ", TRUE,
   _xlfn._xlws.FILTER(MasterSheet!O:O,
      (MasterSheet!B:B=A1699) *
      (MasterSheet!D:D=B1699) *
      (MasterSheet!G:G=C1699) *
      (MasterSheet!J:J&gt;0)
   )
)</f>
        <v>RCB</v>
      </c>
      <c r="N1699" s="6"/>
    </row>
    <row r="1700" spans="1:14" x14ac:dyDescent="0.25">
      <c r="A1700" s="6" t="str">
        <v>EED117806</v>
      </c>
      <c r="B1700" s="7">
        <v>45875</v>
      </c>
      <c r="C1700" s="6">
        <v>103116</v>
      </c>
      <c r="D1700" s="6">
        <f>_xlfn.XLOOKUP(C1700,MasterSheet!G:G,MasterSheet!E:E)</f>
        <v>137.19999999999999</v>
      </c>
      <c r="E1700" s="55">
        <f>SUMIFS(MasterSheet!I:I, MasterSheet!B:B, A1700, MasterSheet!D:D, B1700, MasterSheet!G:G, C1700)</f>
        <v>1</v>
      </c>
      <c r="F1700" s="55">
        <f t="shared" si="78"/>
        <v>137.19999999999999</v>
      </c>
      <c r="G1700" s="62">
        <f>SUMIFS(MasterSheet!J:J, MasterSheet!B:B, A1700, MasterSheet!D:D, B1700, MasterSheet!G:G, C1700)</f>
        <v>1</v>
      </c>
      <c r="H1700" s="62">
        <f t="shared" si="79"/>
        <v>137.19999999999999</v>
      </c>
      <c r="I1700" s="64">
        <f>SUMIFS(MasterSheet!K:K, MasterSheet!B:B, A1700, MasterSheet!D:D, B1700, MasterSheet!G:G, C1700)</f>
        <v>0</v>
      </c>
      <c r="J1700" s="64">
        <f t="shared" si="80"/>
        <v>0</v>
      </c>
      <c r="K1700" s="6" t="str">
        <f>VLOOKUP(C1700,MasterSheet!G:T,14,)</f>
        <v>BioLegend</v>
      </c>
      <c r="L1700" s="6" t="str">
        <f>VLOOKUP(K1700,Sheet1!A:C,3,)</f>
        <v>DOLLAR</v>
      </c>
      <c r="M1700" s="6" t="str" cm="1">
        <f t="array" ref="M1700">_xlfn.TEXTJOIN(", ", TRUE,
   _xlfn._xlws.FILTER(MasterSheet!O:O,
      (MasterSheet!B:B=A1700) *
      (MasterSheet!D:D=B1700) *
      (MasterSheet!G:G=C1700) *
      (MasterSheet!J:J&gt;0)
   )
)</f>
        <v>SAI LIFE</v>
      </c>
      <c r="N1700" s="6"/>
    </row>
    <row r="1701" spans="1:14" x14ac:dyDescent="0.25">
      <c r="A1701" s="6" t="str">
        <v>EED117806</v>
      </c>
      <c r="B1701" s="7">
        <v>45875</v>
      </c>
      <c r="C1701" s="6">
        <v>108916</v>
      </c>
      <c r="D1701" s="6">
        <f>_xlfn.XLOOKUP(C1701,MasterSheet!G:G,MasterSheet!E:E)</f>
        <v>242.9</v>
      </c>
      <c r="E1701" s="55">
        <f>SUMIFS(MasterSheet!I:I, MasterSheet!B:B, A1701, MasterSheet!D:D, B1701, MasterSheet!G:G, C1701)</f>
        <v>1</v>
      </c>
      <c r="F1701" s="55">
        <f t="shared" si="78"/>
        <v>242.9</v>
      </c>
      <c r="G1701" s="62">
        <f>SUMIFS(MasterSheet!J:J, MasterSheet!B:B, A1701, MasterSheet!D:D, B1701, MasterSheet!G:G, C1701)</f>
        <v>1</v>
      </c>
      <c r="H1701" s="62">
        <f t="shared" si="79"/>
        <v>242.9</v>
      </c>
      <c r="I1701" s="64">
        <f>SUMIFS(MasterSheet!K:K, MasterSheet!B:B, A1701, MasterSheet!D:D, B1701, MasterSheet!G:G, C1701)</f>
        <v>0</v>
      </c>
      <c r="J1701" s="64">
        <f t="shared" si="80"/>
        <v>0</v>
      </c>
      <c r="K1701" s="6" t="str">
        <f>VLOOKUP(C1701,MasterSheet!G:T,14,)</f>
        <v>BioLegend</v>
      </c>
      <c r="L1701" s="6" t="str">
        <f>VLOOKUP(K1701,Sheet1!A:C,3,)</f>
        <v>DOLLAR</v>
      </c>
      <c r="M1701" s="6" t="str" cm="1">
        <f t="array" ref="M1701">_xlfn.TEXTJOIN(", ", TRUE,
   _xlfn._xlws.FILTER(MasterSheet!O:O,
      (MasterSheet!B:B=A1701) *
      (MasterSheet!D:D=B1701) *
      (MasterSheet!G:G=C1701) *
      (MasterSheet!J:J&gt;0)
   )
)</f>
        <v>SAI LIFE</v>
      </c>
      <c r="N1701" s="6"/>
    </row>
    <row r="1702" spans="1:14" x14ac:dyDescent="0.25">
      <c r="A1702" s="6" t="str">
        <v>EED117806</v>
      </c>
      <c r="B1702" s="7">
        <v>45875</v>
      </c>
      <c r="C1702" s="6">
        <v>133923</v>
      </c>
      <c r="D1702" s="6">
        <f>_xlfn.XLOOKUP(C1702,MasterSheet!G:G,MasterSheet!E:E)</f>
        <v>228</v>
      </c>
      <c r="E1702" s="55">
        <f>SUMIFS(MasterSheet!I:I, MasterSheet!B:B, A1702, MasterSheet!D:D, B1702, MasterSheet!G:G, C1702)</f>
        <v>1</v>
      </c>
      <c r="F1702" s="55">
        <f t="shared" si="78"/>
        <v>228</v>
      </c>
      <c r="G1702" s="62">
        <f>SUMIFS(MasterSheet!J:J, MasterSheet!B:B, A1702, MasterSheet!D:D, B1702, MasterSheet!G:G, C1702)</f>
        <v>1</v>
      </c>
      <c r="H1702" s="62">
        <f t="shared" si="79"/>
        <v>228</v>
      </c>
      <c r="I1702" s="64">
        <f>SUMIFS(MasterSheet!K:K, MasterSheet!B:B, A1702, MasterSheet!D:D, B1702, MasterSheet!G:G, C1702)</f>
        <v>0</v>
      </c>
      <c r="J1702" s="64">
        <f t="shared" si="80"/>
        <v>0</v>
      </c>
      <c r="K1702" s="6" t="str">
        <f>VLOOKUP(C1702,MasterSheet!G:T,14,)</f>
        <v>BioLegend</v>
      </c>
      <c r="L1702" s="6" t="str">
        <f>VLOOKUP(K1702,Sheet1!A:C,3,)</f>
        <v>DOLLAR</v>
      </c>
      <c r="M1702" s="6" t="str" cm="1">
        <f t="array" ref="M1702">_xlfn.TEXTJOIN(", ", TRUE,
   _xlfn._xlws.FILTER(MasterSheet!O:O,
      (MasterSheet!B:B=A1702) *
      (MasterSheet!D:D=B1702) *
      (MasterSheet!G:G=C1702) *
      (MasterSheet!J:J&gt;0)
   )
)</f>
        <v>NCCS</v>
      </c>
      <c r="N1702" s="6"/>
    </row>
    <row r="1703" spans="1:14" x14ac:dyDescent="0.25">
      <c r="A1703" s="6" t="str">
        <v>EED117806</v>
      </c>
      <c r="B1703" s="7">
        <v>45875</v>
      </c>
      <c r="C1703" s="6">
        <v>135027</v>
      </c>
      <c r="D1703" s="6">
        <f>_xlfn.XLOOKUP(C1703,MasterSheet!G:G,MasterSheet!E:E)</f>
        <v>181.5</v>
      </c>
      <c r="E1703" s="55">
        <f>SUMIFS(MasterSheet!I:I, MasterSheet!B:B, A1703, MasterSheet!D:D, B1703, MasterSheet!G:G, C1703)</f>
        <v>1</v>
      </c>
      <c r="F1703" s="55">
        <f t="shared" si="78"/>
        <v>181.5</v>
      </c>
      <c r="G1703" s="62">
        <f>SUMIFS(MasterSheet!J:J, MasterSheet!B:B, A1703, MasterSheet!D:D, B1703, MasterSheet!G:G, C1703)</f>
        <v>1</v>
      </c>
      <c r="H1703" s="62">
        <f t="shared" si="79"/>
        <v>181.5</v>
      </c>
      <c r="I1703" s="64">
        <f>SUMIFS(MasterSheet!K:K, MasterSheet!B:B, A1703, MasterSheet!D:D, B1703, MasterSheet!G:G, C1703)</f>
        <v>0</v>
      </c>
      <c r="J1703" s="64">
        <f t="shared" si="80"/>
        <v>0</v>
      </c>
      <c r="K1703" s="6" t="str">
        <f>VLOOKUP(C1703,MasterSheet!G:T,14,)</f>
        <v>BioLegend</v>
      </c>
      <c r="L1703" s="6" t="str">
        <f>VLOOKUP(K1703,Sheet1!A:C,3,)</f>
        <v>DOLLAR</v>
      </c>
      <c r="M1703" s="6" t="str" cm="1">
        <f t="array" ref="M1703">_xlfn.TEXTJOIN(", ", TRUE,
   _xlfn._xlws.FILTER(MasterSheet!O:O,
      (MasterSheet!B:B=A1703) *
      (MasterSheet!D:D=B1703) *
      (MasterSheet!G:G=C1703) *
      (MasterSheet!J:J&gt;0)
   )
)</f>
        <v>AIIMS</v>
      </c>
      <c r="N1703" s="6"/>
    </row>
    <row r="1704" spans="1:14" x14ac:dyDescent="0.25">
      <c r="A1704" s="6" t="str">
        <v>EED117806</v>
      </c>
      <c r="B1704" s="7">
        <v>45875</v>
      </c>
      <c r="C1704" s="6">
        <v>127614</v>
      </c>
      <c r="D1704" s="6">
        <f>_xlfn.XLOOKUP(C1704,MasterSheet!G:G,MasterSheet!E:E)</f>
        <v>219.8</v>
      </c>
      <c r="E1704" s="55">
        <f>SUMIFS(MasterSheet!I:I, MasterSheet!B:B, A1704, MasterSheet!D:D, B1704, MasterSheet!G:G, C1704)</f>
        <v>1</v>
      </c>
      <c r="F1704" s="55">
        <f t="shared" si="78"/>
        <v>219.8</v>
      </c>
      <c r="G1704" s="62">
        <f>SUMIFS(MasterSheet!J:J, MasterSheet!B:B, A1704, MasterSheet!D:D, B1704, MasterSheet!G:G, C1704)</f>
        <v>1</v>
      </c>
      <c r="H1704" s="62">
        <f t="shared" si="79"/>
        <v>219.8</v>
      </c>
      <c r="I1704" s="64">
        <f>SUMIFS(MasterSheet!K:K, MasterSheet!B:B, A1704, MasterSheet!D:D, B1704, MasterSheet!G:G, C1704)</f>
        <v>0</v>
      </c>
      <c r="J1704" s="64">
        <f t="shared" si="80"/>
        <v>0</v>
      </c>
      <c r="K1704" s="6" t="str">
        <f>VLOOKUP(C1704,MasterSheet!G:T,14,)</f>
        <v>BioLegend</v>
      </c>
      <c r="L1704" s="6" t="str">
        <f>VLOOKUP(K1704,Sheet1!A:C,3,)</f>
        <v>DOLLAR</v>
      </c>
      <c r="M1704" s="6" t="str" cm="1">
        <f t="array" ref="M1704">_xlfn.TEXTJOIN(", ", TRUE,
   _xlfn._xlws.FILTER(MasterSheet!O:O,
      (MasterSheet!B:B=A1704) *
      (MasterSheet!D:D=B1704) *
      (MasterSheet!G:G=C1704) *
      (MasterSheet!J:J&gt;0)
   )
)</f>
        <v>SAI LIFE</v>
      </c>
      <c r="N1704" s="6"/>
    </row>
    <row r="1705" spans="1:14" x14ac:dyDescent="0.25">
      <c r="A1705" s="6" t="str">
        <v>EED117806</v>
      </c>
      <c r="B1705" s="7">
        <v>45875</v>
      </c>
      <c r="C1705" s="6">
        <v>152410</v>
      </c>
      <c r="D1705" s="6">
        <f>_xlfn.XLOOKUP(C1705,MasterSheet!G:G,MasterSheet!E:E)</f>
        <v>195.3</v>
      </c>
      <c r="E1705" s="55">
        <f>SUMIFS(MasterSheet!I:I, MasterSheet!B:B, A1705, MasterSheet!D:D, B1705, MasterSheet!G:G, C1705)</f>
        <v>1</v>
      </c>
      <c r="F1705" s="55">
        <f t="shared" si="78"/>
        <v>195.3</v>
      </c>
      <c r="G1705" s="62">
        <f>SUMIFS(MasterSheet!J:J, MasterSheet!B:B, A1705, MasterSheet!D:D, B1705, MasterSheet!G:G, C1705)</f>
        <v>1</v>
      </c>
      <c r="H1705" s="62">
        <f t="shared" si="79"/>
        <v>195.3</v>
      </c>
      <c r="I1705" s="64">
        <f>SUMIFS(MasterSheet!K:K, MasterSheet!B:B, A1705, MasterSheet!D:D, B1705, MasterSheet!G:G, C1705)</f>
        <v>0</v>
      </c>
      <c r="J1705" s="64">
        <f t="shared" si="80"/>
        <v>0</v>
      </c>
      <c r="K1705" s="6" t="str">
        <f>VLOOKUP(C1705,MasterSheet!G:T,14,)</f>
        <v>BioLegend</v>
      </c>
      <c r="L1705" s="6" t="str">
        <f>VLOOKUP(K1705,Sheet1!A:C,3,)</f>
        <v>DOLLAR</v>
      </c>
      <c r="M1705" s="6" t="str" cm="1">
        <f t="array" ref="M1705">_xlfn.TEXTJOIN(", ", TRUE,
   _xlfn._xlws.FILTER(MasterSheet!O:O,
      (MasterSheet!B:B=A1705) *
      (MasterSheet!D:D=B1705) *
      (MasterSheet!G:G=C1705) *
      (MasterSheet!J:J&gt;0)
   )
)</f>
        <v>NCCS</v>
      </c>
      <c r="N1705" s="6"/>
    </row>
    <row r="1706" spans="1:14" x14ac:dyDescent="0.25">
      <c r="A1706" s="6" t="str">
        <v>EED117806</v>
      </c>
      <c r="B1706" s="7">
        <v>45875</v>
      </c>
      <c r="C1706" s="6">
        <v>153512</v>
      </c>
      <c r="D1706" s="6">
        <f>_xlfn.XLOOKUP(C1706,MasterSheet!G:G,MasterSheet!E:E)</f>
        <v>267.39999999999998</v>
      </c>
      <c r="E1706" s="55">
        <f>SUMIFS(MasterSheet!I:I, MasterSheet!B:B, A1706, MasterSheet!D:D, B1706, MasterSheet!G:G, C1706)</f>
        <v>1</v>
      </c>
      <c r="F1706" s="55">
        <f t="shared" si="78"/>
        <v>267.39999999999998</v>
      </c>
      <c r="G1706" s="62">
        <f>SUMIFS(MasterSheet!J:J, MasterSheet!B:B, A1706, MasterSheet!D:D, B1706, MasterSheet!G:G, C1706)</f>
        <v>1</v>
      </c>
      <c r="H1706" s="62">
        <f t="shared" si="79"/>
        <v>267.39999999999998</v>
      </c>
      <c r="I1706" s="64">
        <f>SUMIFS(MasterSheet!K:K, MasterSheet!B:B, A1706, MasterSheet!D:D, B1706, MasterSheet!G:G, C1706)</f>
        <v>0</v>
      </c>
      <c r="J1706" s="64">
        <f t="shared" si="80"/>
        <v>0</v>
      </c>
      <c r="K1706" s="6" t="str">
        <f>VLOOKUP(C1706,MasterSheet!G:T,14,)</f>
        <v>BioLegend</v>
      </c>
      <c r="L1706" s="6" t="str">
        <f>VLOOKUP(K1706,Sheet1!A:C,3,)</f>
        <v>DOLLAR</v>
      </c>
      <c r="M1706" s="6" t="str" cm="1">
        <f t="array" ref="M1706">_xlfn.TEXTJOIN(", ", TRUE,
   _xlfn._xlws.FILTER(MasterSheet!O:O,
      (MasterSheet!B:B=A1706) *
      (MasterSheet!D:D=B1706) *
      (MasterSheet!G:G=C1706) *
      (MasterSheet!J:J&gt;0)
   )
)</f>
        <v>AIIMS</v>
      </c>
      <c r="N1706" s="6"/>
    </row>
    <row r="1707" spans="1:14" x14ac:dyDescent="0.25">
      <c r="A1707" s="6" t="str">
        <v>EED117806</v>
      </c>
      <c r="B1707" s="7">
        <v>45875</v>
      </c>
      <c r="C1707" s="6">
        <v>156010</v>
      </c>
      <c r="D1707" s="6">
        <f>_xlfn.XLOOKUP(C1707,MasterSheet!G:G,MasterSheet!E:E)</f>
        <v>150.5</v>
      </c>
      <c r="E1707" s="55">
        <f>SUMIFS(MasterSheet!I:I, MasterSheet!B:B, A1707, MasterSheet!D:D, B1707, MasterSheet!G:G, C1707)</f>
        <v>1</v>
      </c>
      <c r="F1707" s="55">
        <f t="shared" si="78"/>
        <v>150.5</v>
      </c>
      <c r="G1707" s="62">
        <f>SUMIFS(MasterSheet!J:J, MasterSheet!B:B, A1707, MasterSheet!D:D, B1707, MasterSheet!G:G, C1707)</f>
        <v>1</v>
      </c>
      <c r="H1707" s="62">
        <f t="shared" si="79"/>
        <v>150.5</v>
      </c>
      <c r="I1707" s="64">
        <f>SUMIFS(MasterSheet!K:K, MasterSheet!B:B, A1707, MasterSheet!D:D, B1707, MasterSheet!G:G, C1707)</f>
        <v>0</v>
      </c>
      <c r="J1707" s="64">
        <f t="shared" si="80"/>
        <v>0</v>
      </c>
      <c r="K1707" s="6" t="str">
        <f>VLOOKUP(C1707,MasterSheet!G:T,14,)</f>
        <v>BioLegend</v>
      </c>
      <c r="L1707" s="6" t="str">
        <f>VLOOKUP(K1707,Sheet1!A:C,3,)</f>
        <v>DOLLAR</v>
      </c>
      <c r="M1707" s="6" t="str" cm="1">
        <f t="array" ref="M1707">_xlfn.TEXTJOIN(", ", TRUE,
   _xlfn._xlws.FILTER(MasterSheet!O:O,
      (MasterSheet!B:B=A1707) *
      (MasterSheet!D:D=B1707) *
      (MasterSheet!G:G=C1707) *
      (MasterSheet!J:J&gt;0)
   )
)</f>
        <v>AIIMS</v>
      </c>
      <c r="N1707" s="6"/>
    </row>
    <row r="1708" spans="1:14" x14ac:dyDescent="0.25">
      <c r="A1708" s="6" t="str">
        <v>EED117806</v>
      </c>
      <c r="B1708" s="7">
        <v>45875</v>
      </c>
      <c r="C1708" s="6">
        <v>301014</v>
      </c>
      <c r="D1708" s="6">
        <f>_xlfn.XLOOKUP(C1708,MasterSheet!G:G,MasterSheet!E:E)</f>
        <v>50.4</v>
      </c>
      <c r="E1708" s="55">
        <f>SUMIFS(MasterSheet!I:I, MasterSheet!B:B, A1708, MasterSheet!D:D, B1708, MasterSheet!G:G, C1708)</f>
        <v>1</v>
      </c>
      <c r="F1708" s="55">
        <f t="shared" si="78"/>
        <v>50.4</v>
      </c>
      <c r="G1708" s="62">
        <f>SUMIFS(MasterSheet!J:J, MasterSheet!B:B, A1708, MasterSheet!D:D, B1708, MasterSheet!G:G, C1708)</f>
        <v>1</v>
      </c>
      <c r="H1708" s="62">
        <f t="shared" si="79"/>
        <v>50.4</v>
      </c>
      <c r="I1708" s="64">
        <f>SUMIFS(MasterSheet!K:K, MasterSheet!B:B, A1708, MasterSheet!D:D, B1708, MasterSheet!G:G, C1708)</f>
        <v>0</v>
      </c>
      <c r="J1708" s="64">
        <f t="shared" si="80"/>
        <v>0</v>
      </c>
      <c r="K1708" s="6" t="str">
        <f>VLOOKUP(C1708,MasterSheet!G:T,14,)</f>
        <v>BioLegend</v>
      </c>
      <c r="L1708" s="6" t="str">
        <f>VLOOKUP(K1708,Sheet1!A:C,3,)</f>
        <v>DOLLAR</v>
      </c>
      <c r="M1708" s="6" t="str" cm="1">
        <f t="array" ref="M1708">_xlfn.TEXTJOIN(", ", TRUE,
   _xlfn._xlws.FILTER(MasterSheet!O:O,
      (MasterSheet!B:B=A1708) *
      (MasterSheet!D:D=B1708) *
      (MasterSheet!G:G=C1708) *
      (MasterSheet!J:J&gt;0)
   )
)</f>
        <v>NII</v>
      </c>
      <c r="N1708" s="6"/>
    </row>
    <row r="1709" spans="1:14" x14ac:dyDescent="0.25">
      <c r="A1709" s="6" t="str">
        <v>EED117806</v>
      </c>
      <c r="B1709" s="7">
        <v>45875</v>
      </c>
      <c r="C1709" s="6">
        <v>301808</v>
      </c>
      <c r="D1709" s="6">
        <f>_xlfn.XLOOKUP(C1709,MasterSheet!G:G,MasterSheet!E:E)</f>
        <v>94.5</v>
      </c>
      <c r="E1709" s="55">
        <f>SUMIFS(MasterSheet!I:I, MasterSheet!B:B, A1709, MasterSheet!D:D, B1709, MasterSheet!G:G, C1709)</f>
        <v>1</v>
      </c>
      <c r="F1709" s="55">
        <f t="shared" si="78"/>
        <v>94.5</v>
      </c>
      <c r="G1709" s="62">
        <f>SUMIFS(MasterSheet!J:J, MasterSheet!B:B, A1709, MasterSheet!D:D, B1709, MasterSheet!G:G, C1709)</f>
        <v>1</v>
      </c>
      <c r="H1709" s="62">
        <f t="shared" si="79"/>
        <v>94.5</v>
      </c>
      <c r="I1709" s="64">
        <f>SUMIFS(MasterSheet!K:K, MasterSheet!B:B, A1709, MasterSheet!D:D, B1709, MasterSheet!G:G, C1709)</f>
        <v>0</v>
      </c>
      <c r="J1709" s="64">
        <f t="shared" si="80"/>
        <v>0</v>
      </c>
      <c r="K1709" s="6" t="str">
        <f>VLOOKUP(C1709,MasterSheet!G:T,14,)</f>
        <v>BioLegend</v>
      </c>
      <c r="L1709" s="6" t="str">
        <f>VLOOKUP(K1709,Sheet1!A:C,3,)</f>
        <v>DOLLAR</v>
      </c>
      <c r="M1709" s="6" t="str" cm="1">
        <f t="array" ref="M1709">_xlfn.TEXTJOIN(", ", TRUE,
   _xlfn._xlws.FILTER(MasterSheet!O:O,
      (MasterSheet!B:B=A1709) *
      (MasterSheet!D:D=B1709) *
      (MasterSheet!G:G=C1709) *
      (MasterSheet!J:J&gt;0)
   )
)</f>
        <v>AURIGINE ONCO</v>
      </c>
      <c r="N1709" s="6"/>
    </row>
    <row r="1710" spans="1:14" x14ac:dyDescent="0.25">
      <c r="A1710" s="6" t="str">
        <v>EED117806</v>
      </c>
      <c r="B1710" s="7">
        <v>45875</v>
      </c>
      <c r="C1710" s="6">
        <v>640906</v>
      </c>
      <c r="D1710" s="6">
        <f>_xlfn.XLOOKUP(C1710,MasterSheet!G:G,MasterSheet!E:E)</f>
        <v>135.80000000000001</v>
      </c>
      <c r="E1710" s="55">
        <f>SUMIFS(MasterSheet!I:I, MasterSheet!B:B, A1710, MasterSheet!D:D, B1710, MasterSheet!G:G, C1710)</f>
        <v>1</v>
      </c>
      <c r="F1710" s="55">
        <f t="shared" si="78"/>
        <v>135.80000000000001</v>
      </c>
      <c r="G1710" s="62">
        <f>SUMIFS(MasterSheet!J:J, MasterSheet!B:B, A1710, MasterSheet!D:D, B1710, MasterSheet!G:G, C1710)</f>
        <v>1</v>
      </c>
      <c r="H1710" s="62">
        <f t="shared" si="79"/>
        <v>135.80000000000001</v>
      </c>
      <c r="I1710" s="64">
        <f>SUMIFS(MasterSheet!K:K, MasterSheet!B:B, A1710, MasterSheet!D:D, B1710, MasterSheet!G:G, C1710)</f>
        <v>0</v>
      </c>
      <c r="J1710" s="64">
        <f t="shared" si="80"/>
        <v>0</v>
      </c>
      <c r="K1710" s="6" t="str">
        <f>VLOOKUP(C1710,MasterSheet!G:T,14,)</f>
        <v>BioLegend</v>
      </c>
      <c r="L1710" s="6" t="str">
        <f>VLOOKUP(K1710,Sheet1!A:C,3,)</f>
        <v>DOLLAR</v>
      </c>
      <c r="M1710" s="6" t="str" cm="1">
        <f t="array" ref="M1710">_xlfn.TEXTJOIN(", ", TRUE,
   _xlfn._xlws.FILTER(MasterSheet!O:O,
      (MasterSheet!B:B=A1710) *
      (MasterSheet!D:D=B1710) *
      (MasterSheet!G:G=C1710) *
      (MasterSheet!J:J&gt;0)
   )
)</f>
        <v>BTL</v>
      </c>
      <c r="N1710" s="6"/>
    </row>
    <row r="1711" spans="1:14" x14ac:dyDescent="0.25">
      <c r="A1711" s="6" t="str">
        <v>EED117806</v>
      </c>
      <c r="B1711" s="7">
        <v>45875</v>
      </c>
      <c r="C1711" s="6">
        <v>302211</v>
      </c>
      <c r="D1711" s="6">
        <f>_xlfn.XLOOKUP(C1711,MasterSheet!G:G,MasterSheet!E:E)</f>
        <v>30.8</v>
      </c>
      <c r="E1711" s="55">
        <f>SUMIFS(MasterSheet!I:I, MasterSheet!B:B, A1711, MasterSheet!D:D, B1711, MasterSheet!G:G, C1711)</f>
        <v>2</v>
      </c>
      <c r="F1711" s="55">
        <f t="shared" si="78"/>
        <v>61.6</v>
      </c>
      <c r="G1711" s="62">
        <f>SUMIFS(MasterSheet!J:J, MasterSheet!B:B, A1711, MasterSheet!D:D, B1711, MasterSheet!G:G, C1711)</f>
        <v>2</v>
      </c>
      <c r="H1711" s="62">
        <f t="shared" si="79"/>
        <v>61.6</v>
      </c>
      <c r="I1711" s="64">
        <f>SUMIFS(MasterSheet!K:K, MasterSheet!B:B, A1711, MasterSheet!D:D, B1711, MasterSheet!G:G, C1711)</f>
        <v>0</v>
      </c>
      <c r="J1711" s="64">
        <f t="shared" si="80"/>
        <v>0</v>
      </c>
      <c r="K1711" s="6" t="str">
        <f>VLOOKUP(C1711,MasterSheet!G:T,14,)</f>
        <v>BioLegend</v>
      </c>
      <c r="L1711" s="6" t="str">
        <f>VLOOKUP(K1711,Sheet1!A:C,3,)</f>
        <v>DOLLAR</v>
      </c>
      <c r="M1711" s="6" t="str" cm="1">
        <f t="array" ref="M1711">_xlfn.TEXTJOIN(", ", TRUE,
   _xlfn._xlws.FILTER(MasterSheet!O:O,
      (MasterSheet!B:B=A1711) *
      (MasterSheet!D:D=B1711) *
      (MasterSheet!G:G=C1711) *
      (MasterSheet!J:J&gt;0)
   )
)</f>
        <v>RESEARCH WORLD, IGIB</v>
      </c>
      <c r="N1711" s="6"/>
    </row>
    <row r="1712" spans="1:14" x14ac:dyDescent="0.25">
      <c r="A1712" s="6" t="str">
        <v>EED117806</v>
      </c>
      <c r="B1712" s="7">
        <v>45875</v>
      </c>
      <c r="C1712" s="6">
        <v>302212</v>
      </c>
      <c r="D1712" s="6">
        <f>_xlfn.XLOOKUP(C1712,MasterSheet!G:G,MasterSheet!E:E)</f>
        <v>73.5</v>
      </c>
      <c r="E1712" s="55">
        <f>SUMIFS(MasterSheet!I:I, MasterSheet!B:B, A1712, MasterSheet!D:D, B1712, MasterSheet!G:G, C1712)</f>
        <v>5</v>
      </c>
      <c r="F1712" s="55">
        <f t="shared" si="78"/>
        <v>367.5</v>
      </c>
      <c r="G1712" s="62">
        <f>SUMIFS(MasterSheet!J:J, MasterSheet!B:B, A1712, MasterSheet!D:D, B1712, MasterSheet!G:G, C1712)</f>
        <v>5</v>
      </c>
      <c r="H1712" s="62">
        <f t="shared" si="79"/>
        <v>367.5</v>
      </c>
      <c r="I1712" s="64">
        <f>SUMIFS(MasterSheet!K:K, MasterSheet!B:B, A1712, MasterSheet!D:D, B1712, MasterSheet!G:G, C1712)</f>
        <v>0</v>
      </c>
      <c r="J1712" s="64">
        <f t="shared" si="80"/>
        <v>0</v>
      </c>
      <c r="K1712" s="6" t="str">
        <f>VLOOKUP(C1712,MasterSheet!G:T,14,)</f>
        <v>BioLegend</v>
      </c>
      <c r="L1712" s="6" t="str">
        <f>VLOOKUP(K1712,Sheet1!A:C,3,)</f>
        <v>DOLLAR</v>
      </c>
      <c r="M1712" s="6" t="str" cm="1">
        <f t="array" ref="M1712">_xlfn.TEXTJOIN(", ", TRUE,
   _xlfn._xlws.FILTER(MasterSheet!O:O,
      (MasterSheet!B:B=A1712) *
      (MasterSheet!D:D=B1712) *
      (MasterSheet!G:G=C1712) *
      (MasterSheet!J:J&gt;0)
   )
)</f>
        <v>BIO SOLUTION</v>
      </c>
      <c r="N1712" s="6"/>
    </row>
    <row r="1713" spans="1:14" x14ac:dyDescent="0.25">
      <c r="A1713" s="6" t="str">
        <v>EED117806</v>
      </c>
      <c r="B1713" s="7">
        <v>45875</v>
      </c>
      <c r="C1713" s="6">
        <v>301833</v>
      </c>
      <c r="D1713" s="6">
        <f>_xlfn.XLOOKUP(C1713,MasterSheet!G:G,MasterSheet!E:E)</f>
        <v>177.75</v>
      </c>
      <c r="E1713" s="55">
        <f>SUMIFS(MasterSheet!I:I, MasterSheet!B:B, A1713, MasterSheet!D:D, B1713, MasterSheet!G:G, C1713)</f>
        <v>2</v>
      </c>
      <c r="F1713" s="55">
        <f t="shared" si="78"/>
        <v>355.5</v>
      </c>
      <c r="G1713" s="62">
        <f>SUMIFS(MasterSheet!J:J, MasterSheet!B:B, A1713, MasterSheet!D:D, B1713, MasterSheet!G:G, C1713)</f>
        <v>2</v>
      </c>
      <c r="H1713" s="62">
        <f t="shared" si="79"/>
        <v>355.5</v>
      </c>
      <c r="I1713" s="64">
        <f>SUMIFS(MasterSheet!K:K, MasterSheet!B:B, A1713, MasterSheet!D:D, B1713, MasterSheet!G:G, C1713)</f>
        <v>0</v>
      </c>
      <c r="J1713" s="64">
        <f t="shared" si="80"/>
        <v>0</v>
      </c>
      <c r="K1713" s="6" t="str">
        <f>VLOOKUP(C1713,MasterSheet!G:T,14,)</f>
        <v>BioLegend</v>
      </c>
      <c r="L1713" s="6" t="str">
        <f>VLOOKUP(K1713,Sheet1!A:C,3,)</f>
        <v>DOLLAR</v>
      </c>
      <c r="M1713" s="6" t="str" cm="1">
        <f t="array" ref="M1713">_xlfn.TEXTJOIN(", ", TRUE,
   _xlfn._xlws.FILTER(MasterSheet!O:O,
      (MasterSheet!B:B=A1713) *
      (MasterSheet!D:D=B1713) *
      (MasterSheet!G:G=C1713) *
      (MasterSheet!J:J&gt;0)
   )
)</f>
        <v>INVITRO</v>
      </c>
      <c r="N1713" s="6"/>
    </row>
    <row r="1714" spans="1:14" x14ac:dyDescent="0.25">
      <c r="A1714" s="6" t="str">
        <v>EED117806</v>
      </c>
      <c r="B1714" s="7">
        <v>45875</v>
      </c>
      <c r="C1714" s="6">
        <v>302610</v>
      </c>
      <c r="D1714" s="6">
        <f>_xlfn.XLOOKUP(C1714,MasterSheet!G:G,MasterSheet!E:E)</f>
        <v>71.5</v>
      </c>
      <c r="E1714" s="55">
        <f>SUMIFS(MasterSheet!I:I, MasterSheet!B:B, A1714, MasterSheet!D:D, B1714, MasterSheet!G:G, C1714)</f>
        <v>1</v>
      </c>
      <c r="F1714" s="55">
        <f t="shared" si="78"/>
        <v>71.5</v>
      </c>
      <c r="G1714" s="62">
        <f>SUMIFS(MasterSheet!J:J, MasterSheet!B:B, A1714, MasterSheet!D:D, B1714, MasterSheet!G:G, C1714)</f>
        <v>1</v>
      </c>
      <c r="H1714" s="62">
        <f t="shared" si="79"/>
        <v>71.5</v>
      </c>
      <c r="I1714" s="64">
        <f>SUMIFS(MasterSheet!K:K, MasterSheet!B:B, A1714, MasterSheet!D:D, B1714, MasterSheet!G:G, C1714)</f>
        <v>0</v>
      </c>
      <c r="J1714" s="64">
        <f t="shared" si="80"/>
        <v>0</v>
      </c>
      <c r="K1714" s="6" t="str">
        <f>VLOOKUP(C1714,MasterSheet!G:T,14,)</f>
        <v>BioLegend</v>
      </c>
      <c r="L1714" s="6" t="str">
        <f>VLOOKUP(K1714,Sheet1!A:C,3,)</f>
        <v>DOLLAR</v>
      </c>
      <c r="M1714" s="6" t="str" cm="1">
        <f t="array" ref="M1714">_xlfn.TEXTJOIN(", ", TRUE,
   _xlfn._xlws.FILTER(MasterSheet!O:O,
      (MasterSheet!B:B=A1714) *
      (MasterSheet!D:D=B1714) *
      (MasterSheet!G:G=C1714) *
      (MasterSheet!J:J&gt;0)
   )
)</f>
        <v>RESEARCH WORLD</v>
      </c>
      <c r="N1714" s="6"/>
    </row>
    <row r="1715" spans="1:14" x14ac:dyDescent="0.25">
      <c r="A1715" s="6" t="str">
        <v>EED117806</v>
      </c>
      <c r="B1715" s="7">
        <v>45875</v>
      </c>
      <c r="C1715" s="6">
        <v>302934</v>
      </c>
      <c r="D1715" s="6">
        <f>_xlfn.XLOOKUP(C1715,MasterSheet!G:G,MasterSheet!E:E)</f>
        <v>89.4</v>
      </c>
      <c r="E1715" s="55">
        <f>SUMIFS(MasterSheet!I:I, MasterSheet!B:B, A1715, MasterSheet!D:D, B1715, MasterSheet!G:G, C1715)</f>
        <v>1</v>
      </c>
      <c r="F1715" s="55">
        <f t="shared" si="78"/>
        <v>89.4</v>
      </c>
      <c r="G1715" s="62">
        <f>SUMIFS(MasterSheet!J:J, MasterSheet!B:B, A1715, MasterSheet!D:D, B1715, MasterSheet!G:G, C1715)</f>
        <v>1</v>
      </c>
      <c r="H1715" s="62">
        <f t="shared" si="79"/>
        <v>89.4</v>
      </c>
      <c r="I1715" s="64">
        <f>SUMIFS(MasterSheet!K:K, MasterSheet!B:B, A1715, MasterSheet!D:D, B1715, MasterSheet!G:G, C1715)</f>
        <v>0</v>
      </c>
      <c r="J1715" s="64">
        <f t="shared" si="80"/>
        <v>0</v>
      </c>
      <c r="K1715" s="6" t="str">
        <f>VLOOKUP(C1715,MasterSheet!G:T,14,)</f>
        <v>BioLegend</v>
      </c>
      <c r="L1715" s="6" t="str">
        <f>VLOOKUP(K1715,Sheet1!A:C,3,)</f>
        <v>DOLLAR</v>
      </c>
      <c r="M1715" s="6" t="str" cm="1">
        <f t="array" ref="M1715">_xlfn.TEXTJOIN(", ", TRUE,
   _xlfn._xlws.FILTER(MasterSheet!O:O,
      (MasterSheet!B:B=A1715) *
      (MasterSheet!D:D=B1715) *
      (MasterSheet!G:G=C1715) *
      (MasterSheet!J:J&gt;0)
   )
)</f>
        <v>LABEX</v>
      </c>
      <c r="N1715" s="6"/>
    </row>
    <row r="1716" spans="1:14" x14ac:dyDescent="0.25">
      <c r="A1716" s="6" t="str">
        <v>EED117806</v>
      </c>
      <c r="B1716" s="7">
        <v>45875</v>
      </c>
      <c r="C1716" s="6">
        <v>303504</v>
      </c>
      <c r="D1716" s="6">
        <f>_xlfn.XLOOKUP(C1716,MasterSheet!G:G,MasterSheet!E:E)</f>
        <v>61.6</v>
      </c>
      <c r="E1716" s="55">
        <f>SUMIFS(MasterSheet!I:I, MasterSheet!B:B, A1716, MasterSheet!D:D, B1716, MasterSheet!G:G, C1716)</f>
        <v>1</v>
      </c>
      <c r="F1716" s="55">
        <f t="shared" si="78"/>
        <v>61.6</v>
      </c>
      <c r="G1716" s="62">
        <f>SUMIFS(MasterSheet!J:J, MasterSheet!B:B, A1716, MasterSheet!D:D, B1716, MasterSheet!G:G, C1716)</f>
        <v>1</v>
      </c>
      <c r="H1716" s="62">
        <f t="shared" si="79"/>
        <v>61.6</v>
      </c>
      <c r="I1716" s="64">
        <f>SUMIFS(MasterSheet!K:K, MasterSheet!B:B, A1716, MasterSheet!D:D, B1716, MasterSheet!G:G, C1716)</f>
        <v>0</v>
      </c>
      <c r="J1716" s="64">
        <f t="shared" si="80"/>
        <v>0</v>
      </c>
      <c r="K1716" s="6" t="str">
        <f>VLOOKUP(C1716,MasterSheet!G:T,14,)</f>
        <v>BioLegend</v>
      </c>
      <c r="L1716" s="6" t="str">
        <f>VLOOKUP(K1716,Sheet1!A:C,3,)</f>
        <v>DOLLAR</v>
      </c>
      <c r="M1716" s="6" t="str" cm="1">
        <f t="array" ref="M1716">_xlfn.TEXTJOIN(", ", TRUE,
   _xlfn._xlws.FILTER(MasterSheet!O:O,
      (MasterSheet!B:B=A1716) *
      (MasterSheet!D:D=B1716) *
      (MasterSheet!G:G=C1716) *
      (MasterSheet!J:J&gt;0)
   )
)</f>
        <v>NCCS</v>
      </c>
      <c r="N1716" s="6"/>
    </row>
    <row r="1717" spans="1:14" x14ac:dyDescent="0.25">
      <c r="A1717" s="6" t="str">
        <v>EED117806</v>
      </c>
      <c r="B1717" s="7">
        <v>45875</v>
      </c>
      <c r="C1717" s="6">
        <v>302339</v>
      </c>
      <c r="D1717" s="6">
        <f>_xlfn.XLOOKUP(C1717,MasterSheet!G:G,MasterSheet!E:E)</f>
        <v>136.5</v>
      </c>
      <c r="E1717" s="55">
        <f>SUMIFS(MasterSheet!I:I, MasterSheet!B:B, A1717, MasterSheet!D:D, B1717, MasterSheet!G:G, C1717)</f>
        <v>1</v>
      </c>
      <c r="F1717" s="55">
        <f t="shared" si="78"/>
        <v>136.5</v>
      </c>
      <c r="G1717" s="62">
        <f>SUMIFS(MasterSheet!J:J, MasterSheet!B:B, A1717, MasterSheet!D:D, B1717, MasterSheet!G:G, C1717)</f>
        <v>1</v>
      </c>
      <c r="H1717" s="62">
        <f t="shared" si="79"/>
        <v>136.5</v>
      </c>
      <c r="I1717" s="64">
        <f>SUMIFS(MasterSheet!K:K, MasterSheet!B:B, A1717, MasterSheet!D:D, B1717, MasterSheet!G:G, C1717)</f>
        <v>0</v>
      </c>
      <c r="J1717" s="64">
        <f t="shared" si="80"/>
        <v>0</v>
      </c>
      <c r="K1717" s="6" t="str">
        <f>VLOOKUP(C1717,MasterSheet!G:T,14,)</f>
        <v>BioLegend</v>
      </c>
      <c r="L1717" s="6" t="str">
        <f>VLOOKUP(K1717,Sheet1!A:C,3,)</f>
        <v>DOLLAR</v>
      </c>
      <c r="M1717" s="6" t="str" cm="1">
        <f t="array" ref="M1717">_xlfn.TEXTJOIN(", ", TRUE,
   _xlfn._xlws.FILTER(MasterSheet!O:O,
      (MasterSheet!B:B=A1717) *
      (MasterSheet!D:D=B1717) *
      (MasterSheet!G:G=C1717) *
      (MasterSheet!J:J&gt;0)
   )
)</f>
        <v>INVITRO</v>
      </c>
      <c r="N1717" s="6"/>
    </row>
    <row r="1718" spans="1:14" x14ac:dyDescent="0.25">
      <c r="A1718" s="6" t="str">
        <v>EED117806</v>
      </c>
      <c r="B1718" s="7">
        <v>45875</v>
      </c>
      <c r="C1718" s="6">
        <v>304118</v>
      </c>
      <c r="D1718" s="6">
        <f>_xlfn.XLOOKUP(C1718,MasterSheet!G:G,MasterSheet!E:E)</f>
        <v>185.5</v>
      </c>
      <c r="E1718" s="55">
        <f>SUMIFS(MasterSheet!I:I, MasterSheet!B:B, A1718, MasterSheet!D:D, B1718, MasterSheet!G:G, C1718)</f>
        <v>1</v>
      </c>
      <c r="F1718" s="55">
        <f t="shared" si="78"/>
        <v>185.5</v>
      </c>
      <c r="G1718" s="62">
        <f>SUMIFS(MasterSheet!J:J, MasterSheet!B:B, A1718, MasterSheet!D:D, B1718, MasterSheet!G:G, C1718)</f>
        <v>1</v>
      </c>
      <c r="H1718" s="62">
        <f t="shared" si="79"/>
        <v>185.5</v>
      </c>
      <c r="I1718" s="64">
        <f>SUMIFS(MasterSheet!K:K, MasterSheet!B:B, A1718, MasterSheet!D:D, B1718, MasterSheet!G:G, C1718)</f>
        <v>0</v>
      </c>
      <c r="J1718" s="64">
        <f t="shared" si="80"/>
        <v>0</v>
      </c>
      <c r="K1718" s="6" t="str">
        <f>VLOOKUP(C1718,MasterSheet!G:T,14,)</f>
        <v>BioLegend</v>
      </c>
      <c r="L1718" s="6" t="str">
        <f>VLOOKUP(K1718,Sheet1!A:C,3,)</f>
        <v>DOLLAR</v>
      </c>
      <c r="M1718" s="6" t="str" cm="1">
        <f t="array" ref="M1718">_xlfn.TEXTJOIN(", ", TRUE,
   _xlfn._xlws.FILTER(MasterSheet!O:O,
      (MasterSheet!B:B=A1718) *
      (MasterSheet!D:D=B1718) *
      (MasterSheet!G:G=C1718) *
      (MasterSheet!J:J&gt;0)
   )
)</f>
        <v>NCCS</v>
      </c>
      <c r="N1718" s="6"/>
    </row>
    <row r="1719" spans="1:14" x14ac:dyDescent="0.25">
      <c r="A1719" s="6" t="str">
        <v>EED117806</v>
      </c>
      <c r="B1719" s="7">
        <v>45875</v>
      </c>
      <c r="C1719" s="6">
        <v>304825</v>
      </c>
      <c r="D1719" s="6">
        <f>_xlfn.XLOOKUP(C1719,MasterSheet!G:G,MasterSheet!E:E)</f>
        <v>86.8</v>
      </c>
      <c r="E1719" s="55">
        <f>SUMIFS(MasterSheet!I:I, MasterSheet!B:B, A1719, MasterSheet!D:D, B1719, MasterSheet!G:G, C1719)</f>
        <v>1</v>
      </c>
      <c r="F1719" s="55">
        <f t="shared" si="78"/>
        <v>86.8</v>
      </c>
      <c r="G1719" s="62">
        <f>SUMIFS(MasterSheet!J:J, MasterSheet!B:B, A1719, MasterSheet!D:D, B1719, MasterSheet!G:G, C1719)</f>
        <v>1</v>
      </c>
      <c r="H1719" s="62">
        <f t="shared" si="79"/>
        <v>86.8</v>
      </c>
      <c r="I1719" s="64">
        <f>SUMIFS(MasterSheet!K:K, MasterSheet!B:B, A1719, MasterSheet!D:D, B1719, MasterSheet!G:G, C1719)</f>
        <v>0</v>
      </c>
      <c r="J1719" s="64">
        <f t="shared" si="80"/>
        <v>0</v>
      </c>
      <c r="K1719" s="6" t="str">
        <f>VLOOKUP(C1719,MasterSheet!G:T,14,)</f>
        <v>BioLegend</v>
      </c>
      <c r="L1719" s="6" t="str">
        <f>VLOOKUP(K1719,Sheet1!A:C,3,)</f>
        <v>DOLLAR</v>
      </c>
      <c r="M1719" s="6" t="str" cm="1">
        <f t="array" ref="M1719">_xlfn.TEXTJOIN(", ", TRUE,
   _xlfn._xlws.FILTER(MasterSheet!O:O,
      (MasterSheet!B:B=A1719) *
      (MasterSheet!D:D=B1719) *
      (MasterSheet!G:G=C1719) *
      (MasterSheet!J:J&gt;0)
   )
)</f>
        <v>ABHI BIO</v>
      </c>
      <c r="N1719" s="6"/>
    </row>
    <row r="1720" spans="1:14" x14ac:dyDescent="0.25">
      <c r="A1720" s="6" t="str">
        <v>EED117806</v>
      </c>
      <c r="B1720" s="7">
        <v>45875</v>
      </c>
      <c r="C1720" s="6">
        <v>304834</v>
      </c>
      <c r="D1720" s="6">
        <f>_xlfn.XLOOKUP(C1720,MasterSheet!G:G,MasterSheet!E:E)</f>
        <v>304.5</v>
      </c>
      <c r="E1720" s="55">
        <f>SUMIFS(MasterSheet!I:I, MasterSheet!B:B, A1720, MasterSheet!D:D, B1720, MasterSheet!G:G, C1720)</f>
        <v>1</v>
      </c>
      <c r="F1720" s="55">
        <f t="shared" si="78"/>
        <v>304.5</v>
      </c>
      <c r="G1720" s="62">
        <f>SUMIFS(MasterSheet!J:J, MasterSheet!B:B, A1720, MasterSheet!D:D, B1720, MasterSheet!G:G, C1720)</f>
        <v>1</v>
      </c>
      <c r="H1720" s="62">
        <f t="shared" si="79"/>
        <v>304.5</v>
      </c>
      <c r="I1720" s="64">
        <f>SUMIFS(MasterSheet!K:K, MasterSheet!B:B, A1720, MasterSheet!D:D, B1720, MasterSheet!G:G, C1720)</f>
        <v>0</v>
      </c>
      <c r="J1720" s="64">
        <f t="shared" si="80"/>
        <v>0</v>
      </c>
      <c r="K1720" s="6" t="str">
        <f>VLOOKUP(C1720,MasterSheet!G:T,14,)</f>
        <v>BioLegend</v>
      </c>
      <c r="L1720" s="6" t="str">
        <f>VLOOKUP(K1720,Sheet1!A:C,3,)</f>
        <v>DOLLAR</v>
      </c>
      <c r="M1720" s="6" t="str" cm="1">
        <f t="array" ref="M1720">_xlfn.TEXTJOIN(", ", TRUE,
   _xlfn._xlws.FILTER(MasterSheet!O:O,
      (MasterSheet!B:B=A1720) *
      (MasterSheet!D:D=B1720) *
      (MasterSheet!G:G=C1720) *
      (MasterSheet!J:J&gt;0)
   )
)</f>
        <v>AIIMS</v>
      </c>
      <c r="N1720" s="6"/>
    </row>
    <row r="1721" spans="1:14" x14ac:dyDescent="0.25">
      <c r="A1721" s="6" t="str">
        <v>EED117806</v>
      </c>
      <c r="B1721" s="7">
        <v>45875</v>
      </c>
      <c r="C1721" s="6">
        <v>305112</v>
      </c>
      <c r="D1721" s="6">
        <f>_xlfn.XLOOKUP(C1721,MasterSheet!G:G,MasterSheet!E:E)</f>
        <v>234.5</v>
      </c>
      <c r="E1721" s="55">
        <f>SUMIFS(MasterSheet!I:I, MasterSheet!B:B, A1721, MasterSheet!D:D, B1721, MasterSheet!G:G, C1721)</f>
        <v>1</v>
      </c>
      <c r="F1721" s="55">
        <f t="shared" si="78"/>
        <v>234.5</v>
      </c>
      <c r="G1721" s="62">
        <f>SUMIFS(MasterSheet!J:J, MasterSheet!B:B, A1721, MasterSheet!D:D, B1721, MasterSheet!G:G, C1721)</f>
        <v>1</v>
      </c>
      <c r="H1721" s="62">
        <f t="shared" si="79"/>
        <v>234.5</v>
      </c>
      <c r="I1721" s="64">
        <f>SUMIFS(MasterSheet!K:K, MasterSheet!B:B, A1721, MasterSheet!D:D, B1721, MasterSheet!G:G, C1721)</f>
        <v>0</v>
      </c>
      <c r="J1721" s="64">
        <f t="shared" si="80"/>
        <v>0</v>
      </c>
      <c r="K1721" s="6" t="str">
        <f>VLOOKUP(C1721,MasterSheet!G:T,14,)</f>
        <v>BioLegend</v>
      </c>
      <c r="L1721" s="6" t="str">
        <f>VLOOKUP(K1721,Sheet1!A:C,3,)</f>
        <v>DOLLAR</v>
      </c>
      <c r="M1721" s="6" t="str" cm="1">
        <f t="array" ref="M1721">_xlfn.TEXTJOIN(", ", TRUE,
   _xlfn._xlws.FILTER(MasterSheet!O:O,
      (MasterSheet!B:B=A1721) *
      (MasterSheet!D:D=B1721) *
      (MasterSheet!G:G=C1721) *
      (MasterSheet!J:J&gt;0)
   )
)</f>
        <v>AIIMS</v>
      </c>
      <c r="N1721" s="6"/>
    </row>
    <row r="1722" spans="1:14" x14ac:dyDescent="0.25">
      <c r="A1722" s="6" t="str">
        <v>EED117806</v>
      </c>
      <c r="B1722" s="7">
        <v>45875</v>
      </c>
      <c r="C1722" s="6">
        <v>305627</v>
      </c>
      <c r="D1722" s="6">
        <f>_xlfn.XLOOKUP(C1722,MasterSheet!G:G,MasterSheet!E:E)</f>
        <v>161.25</v>
      </c>
      <c r="E1722" s="55">
        <f>SUMIFS(MasterSheet!I:I, MasterSheet!B:B, A1722, MasterSheet!D:D, B1722, MasterSheet!G:G, C1722)</f>
        <v>1</v>
      </c>
      <c r="F1722" s="55">
        <f t="shared" si="78"/>
        <v>161.25</v>
      </c>
      <c r="G1722" s="62">
        <f>SUMIFS(MasterSheet!J:J, MasterSheet!B:B, A1722, MasterSheet!D:D, B1722, MasterSheet!G:G, C1722)</f>
        <v>1</v>
      </c>
      <c r="H1722" s="62">
        <f t="shared" si="79"/>
        <v>161.25</v>
      </c>
      <c r="I1722" s="64">
        <f>SUMIFS(MasterSheet!K:K, MasterSheet!B:B, A1722, MasterSheet!D:D, B1722, MasterSheet!G:G, C1722)</f>
        <v>0</v>
      </c>
      <c r="J1722" s="64">
        <f t="shared" si="80"/>
        <v>0</v>
      </c>
      <c r="K1722" s="6" t="str">
        <f>VLOOKUP(C1722,MasterSheet!G:T,14,)</f>
        <v>BioLegend</v>
      </c>
      <c r="L1722" s="6" t="str">
        <f>VLOOKUP(K1722,Sheet1!A:C,3,)</f>
        <v>DOLLAR</v>
      </c>
      <c r="M1722" s="6" t="str" cm="1">
        <f t="array" ref="M1722">_xlfn.TEXTJOIN(", ", TRUE,
   _xlfn._xlws.FILTER(MasterSheet!O:O,
      (MasterSheet!B:B=A1722) *
      (MasterSheet!D:D=B1722) *
      (MasterSheet!G:G=C1722) *
      (MasterSheet!J:J&gt;0)
   )
)</f>
        <v>RESEARCH WORLD</v>
      </c>
      <c r="N1722" s="6"/>
    </row>
    <row r="1723" spans="1:14" x14ac:dyDescent="0.25">
      <c r="A1723" s="6" t="str">
        <v>EED117806</v>
      </c>
      <c r="B1723" s="7">
        <v>45875</v>
      </c>
      <c r="C1723" s="6">
        <v>306026</v>
      </c>
      <c r="D1723" s="6">
        <f>_xlfn.XLOOKUP(C1723,MasterSheet!G:G,MasterSheet!E:E)</f>
        <v>334.5</v>
      </c>
      <c r="E1723" s="55">
        <f>SUMIFS(MasterSheet!I:I, MasterSheet!B:B, A1723, MasterSheet!D:D, B1723, MasterSheet!G:G, C1723)</f>
        <v>5</v>
      </c>
      <c r="F1723" s="55">
        <f t="shared" si="78"/>
        <v>1672.5</v>
      </c>
      <c r="G1723" s="62">
        <f>SUMIFS(MasterSheet!J:J, MasterSheet!B:B, A1723, MasterSheet!D:D, B1723, MasterSheet!G:G, C1723)</f>
        <v>5</v>
      </c>
      <c r="H1723" s="62">
        <f t="shared" si="79"/>
        <v>1672.5</v>
      </c>
      <c r="I1723" s="64">
        <f>SUMIFS(MasterSheet!K:K, MasterSheet!B:B, A1723, MasterSheet!D:D, B1723, MasterSheet!G:G, C1723)</f>
        <v>0</v>
      </c>
      <c r="J1723" s="64">
        <f t="shared" si="80"/>
        <v>0</v>
      </c>
      <c r="K1723" s="6" t="str">
        <f>VLOOKUP(C1723,MasterSheet!G:T,14,)</f>
        <v>BioLegend</v>
      </c>
      <c r="L1723" s="6" t="str">
        <f>VLOOKUP(K1723,Sheet1!A:C,3,)</f>
        <v>DOLLAR</v>
      </c>
      <c r="M1723" s="6" t="str" cm="1">
        <f t="array" ref="M1723">_xlfn.TEXTJOIN(", ", TRUE,
   _xlfn._xlws.FILTER(MasterSheet!O:O,
      (MasterSheet!B:B=A1723) *
      (MasterSheet!D:D=B1723) *
      (MasterSheet!G:G=C1723) *
      (MasterSheet!J:J&gt;0)
   )
)</f>
        <v>BIO SOLUTION</v>
      </c>
      <c r="N1723" s="6"/>
    </row>
    <row r="1724" spans="1:14" x14ac:dyDescent="0.25">
      <c r="A1724" s="6" t="str">
        <v>EED117806</v>
      </c>
      <c r="B1724" s="7">
        <v>45875</v>
      </c>
      <c r="C1724" s="6">
        <v>313404</v>
      </c>
      <c r="D1724" s="6">
        <f>_xlfn.XLOOKUP(C1724,MasterSheet!G:G,MasterSheet!E:E)</f>
        <v>179.2</v>
      </c>
      <c r="E1724" s="55">
        <f>SUMIFS(MasterSheet!I:I, MasterSheet!B:B, A1724, MasterSheet!D:D, B1724, MasterSheet!G:G, C1724)</f>
        <v>1</v>
      </c>
      <c r="F1724" s="55">
        <f t="shared" si="78"/>
        <v>179.2</v>
      </c>
      <c r="G1724" s="62">
        <f>SUMIFS(MasterSheet!J:J, MasterSheet!B:B, A1724, MasterSheet!D:D, B1724, MasterSheet!G:G, C1724)</f>
        <v>1</v>
      </c>
      <c r="H1724" s="62">
        <f t="shared" si="79"/>
        <v>179.2</v>
      </c>
      <c r="I1724" s="64">
        <f>SUMIFS(MasterSheet!K:K, MasterSheet!B:B, A1724, MasterSheet!D:D, B1724, MasterSheet!G:G, C1724)</f>
        <v>0</v>
      </c>
      <c r="J1724" s="64">
        <f t="shared" si="80"/>
        <v>0</v>
      </c>
      <c r="K1724" s="6" t="str">
        <f>VLOOKUP(C1724,MasterSheet!G:T,14,)</f>
        <v>BioLegend</v>
      </c>
      <c r="L1724" s="6" t="str">
        <f>VLOOKUP(K1724,Sheet1!A:C,3,)</f>
        <v>DOLLAR</v>
      </c>
      <c r="M1724" s="6" t="str" cm="1">
        <f t="array" ref="M1724">_xlfn.TEXTJOIN(", ", TRUE,
   _xlfn._xlws.FILTER(MasterSheet!O:O,
      (MasterSheet!B:B=A1724) *
      (MasterSheet!D:D=B1724) *
      (MasterSheet!G:G=C1724) *
      (MasterSheet!J:J&gt;0)
   )
)</f>
        <v>OnQuest</v>
      </c>
      <c r="N1724" s="6"/>
    </row>
    <row r="1725" spans="1:14" x14ac:dyDescent="0.25">
      <c r="A1725" s="6" t="str">
        <v>EED117806</v>
      </c>
      <c r="B1725" s="7">
        <v>45875</v>
      </c>
      <c r="C1725" s="6">
        <v>313519</v>
      </c>
      <c r="D1725" s="6">
        <f>_xlfn.XLOOKUP(C1725,MasterSheet!G:G,MasterSheet!E:E)</f>
        <v>74.2</v>
      </c>
      <c r="E1725" s="55">
        <f>SUMIFS(MasterSheet!I:I, MasterSheet!B:B, A1725, MasterSheet!D:D, B1725, MasterSheet!G:G, C1725)</f>
        <v>2</v>
      </c>
      <c r="F1725" s="55">
        <f t="shared" si="78"/>
        <v>148.4</v>
      </c>
      <c r="G1725" s="62">
        <f>SUMIFS(MasterSheet!J:J, MasterSheet!B:B, A1725, MasterSheet!D:D, B1725, MasterSheet!G:G, C1725)</f>
        <v>2</v>
      </c>
      <c r="H1725" s="62">
        <f t="shared" si="79"/>
        <v>148.4</v>
      </c>
      <c r="I1725" s="64">
        <f>SUMIFS(MasterSheet!K:K, MasterSheet!B:B, A1725, MasterSheet!D:D, B1725, MasterSheet!G:G, C1725)</f>
        <v>0</v>
      </c>
      <c r="J1725" s="64">
        <f t="shared" si="80"/>
        <v>0</v>
      </c>
      <c r="K1725" s="6" t="str">
        <f>VLOOKUP(C1725,MasterSheet!G:T,14,)</f>
        <v>BioLegend</v>
      </c>
      <c r="L1725" s="6" t="str">
        <f>VLOOKUP(K1725,Sheet1!A:C,3,)</f>
        <v>DOLLAR</v>
      </c>
      <c r="M1725" s="6" t="str" cm="1">
        <f t="array" ref="M1725">_xlfn.TEXTJOIN(", ", TRUE,
   _xlfn._xlws.FILTER(MasterSheet!O:O,
      (MasterSheet!B:B=A1725) *
      (MasterSheet!D:D=B1725) *
      (MasterSheet!G:G=C1725) *
      (MasterSheet!J:J&gt;0)
   )
)</f>
        <v>NII</v>
      </c>
      <c r="N1725" s="6"/>
    </row>
    <row r="1726" spans="1:14" x14ac:dyDescent="0.25">
      <c r="A1726" s="6" t="str">
        <v>EED117806</v>
      </c>
      <c r="B1726" s="7">
        <v>45875</v>
      </c>
      <c r="C1726" s="6">
        <v>313612</v>
      </c>
      <c r="D1726" s="6">
        <f>_xlfn.XLOOKUP(C1726,MasterSheet!G:G,MasterSheet!E:E)</f>
        <v>151.19999999999999</v>
      </c>
      <c r="E1726" s="55">
        <f>SUMIFS(MasterSheet!I:I, MasterSheet!B:B, A1726, MasterSheet!D:D, B1726, MasterSheet!G:G, C1726)</f>
        <v>1</v>
      </c>
      <c r="F1726" s="55">
        <f t="shared" si="78"/>
        <v>151.19999999999999</v>
      </c>
      <c r="G1726" s="62">
        <f>SUMIFS(MasterSheet!J:J, MasterSheet!B:B, A1726, MasterSheet!D:D, B1726, MasterSheet!G:G, C1726)</f>
        <v>1</v>
      </c>
      <c r="H1726" s="62">
        <f t="shared" si="79"/>
        <v>151.19999999999999</v>
      </c>
      <c r="I1726" s="64">
        <f>SUMIFS(MasterSheet!K:K, MasterSheet!B:B, A1726, MasterSheet!D:D, B1726, MasterSheet!G:G, C1726)</f>
        <v>0</v>
      </c>
      <c r="J1726" s="64">
        <f t="shared" si="80"/>
        <v>0</v>
      </c>
      <c r="K1726" s="6" t="str">
        <f>VLOOKUP(C1726,MasterSheet!G:T,14,)</f>
        <v>BioLegend</v>
      </c>
      <c r="L1726" s="6" t="str">
        <f>VLOOKUP(K1726,Sheet1!A:C,3,)</f>
        <v>DOLLAR</v>
      </c>
      <c r="M1726" s="6" t="str" cm="1">
        <f t="array" ref="M1726">_xlfn.TEXTJOIN(", ", TRUE,
   _xlfn._xlws.FILTER(MasterSheet!O:O,
      (MasterSheet!B:B=A1726) *
      (MasterSheet!D:D=B1726) *
      (MasterSheet!G:G=C1726) *
      (MasterSheet!J:J&gt;0)
   )
)</f>
        <v>NCCS</v>
      </c>
      <c r="N1726" s="6"/>
    </row>
    <row r="1727" spans="1:14" x14ac:dyDescent="0.25">
      <c r="A1727" s="6" t="str">
        <v>EED117806</v>
      </c>
      <c r="B1727" s="7">
        <v>45875</v>
      </c>
      <c r="C1727" s="6">
        <v>314512</v>
      </c>
      <c r="D1727" s="6">
        <f>_xlfn.XLOOKUP(C1727,MasterSheet!G:G,MasterSheet!E:E)</f>
        <v>229.2</v>
      </c>
      <c r="E1727" s="55">
        <f>SUMIFS(MasterSheet!I:I, MasterSheet!B:B, A1727, MasterSheet!D:D, B1727, MasterSheet!G:G, C1727)</f>
        <v>1</v>
      </c>
      <c r="F1727" s="55">
        <f t="shared" si="78"/>
        <v>229.2</v>
      </c>
      <c r="G1727" s="62">
        <f>SUMIFS(MasterSheet!J:J, MasterSheet!B:B, A1727, MasterSheet!D:D, B1727, MasterSheet!G:G, C1727)</f>
        <v>1</v>
      </c>
      <c r="H1727" s="62">
        <f t="shared" si="79"/>
        <v>229.2</v>
      </c>
      <c r="I1727" s="64">
        <f>SUMIFS(MasterSheet!K:K, MasterSheet!B:B, A1727, MasterSheet!D:D, B1727, MasterSheet!G:G, C1727)</f>
        <v>0</v>
      </c>
      <c r="J1727" s="64">
        <f t="shared" si="80"/>
        <v>0</v>
      </c>
      <c r="K1727" s="6" t="str">
        <f>VLOOKUP(C1727,MasterSheet!G:T,14,)</f>
        <v>BioLegend</v>
      </c>
      <c r="L1727" s="6" t="str">
        <f>VLOOKUP(K1727,Sheet1!A:C,3,)</f>
        <v>DOLLAR</v>
      </c>
      <c r="M1727" s="6" t="str" cm="1">
        <f t="array" ref="M1727">_xlfn.TEXTJOIN(", ", TRUE,
   _xlfn._xlws.FILTER(MasterSheet!O:O,
      (MasterSheet!B:B=A1727) *
      (MasterSheet!D:D=B1727) *
      (MasterSheet!G:G=C1727) *
      (MasterSheet!J:J&gt;0)
   )
)</f>
        <v>LABEX</v>
      </c>
      <c r="N1727" s="6"/>
    </row>
    <row r="1728" spans="1:14" x14ac:dyDescent="0.25">
      <c r="A1728" s="6" t="str">
        <v>EED117806</v>
      </c>
      <c r="B1728" s="7">
        <v>45875</v>
      </c>
      <c r="C1728" s="6">
        <v>314520</v>
      </c>
      <c r="D1728" s="6">
        <f>_xlfn.XLOOKUP(C1728,MasterSheet!G:G,MasterSheet!E:E)</f>
        <v>208.2</v>
      </c>
      <c r="E1728" s="55">
        <f>SUMIFS(MasterSheet!I:I, MasterSheet!B:B, A1728, MasterSheet!D:D, B1728, MasterSheet!G:G, C1728)</f>
        <v>1</v>
      </c>
      <c r="F1728" s="55">
        <f t="shared" si="78"/>
        <v>208.2</v>
      </c>
      <c r="G1728" s="62">
        <f>SUMIFS(MasterSheet!J:J, MasterSheet!B:B, A1728, MasterSheet!D:D, B1728, MasterSheet!G:G, C1728)</f>
        <v>1</v>
      </c>
      <c r="H1728" s="62">
        <f t="shared" si="79"/>
        <v>208.2</v>
      </c>
      <c r="I1728" s="64">
        <f>SUMIFS(MasterSheet!K:K, MasterSheet!B:B, A1728, MasterSheet!D:D, B1728, MasterSheet!G:G, C1728)</f>
        <v>0</v>
      </c>
      <c r="J1728" s="64">
        <f t="shared" si="80"/>
        <v>0</v>
      </c>
      <c r="K1728" s="6" t="str">
        <f>VLOOKUP(C1728,MasterSheet!G:T,14,)</f>
        <v>BioLegend</v>
      </c>
      <c r="L1728" s="6" t="str">
        <f>VLOOKUP(K1728,Sheet1!A:C,3,)</f>
        <v>DOLLAR</v>
      </c>
      <c r="M1728" s="6" t="str" cm="1">
        <f t="array" ref="M1728">_xlfn.TEXTJOIN(", ", TRUE,
   _xlfn._xlws.FILTER(MasterSheet!O:O,
      (MasterSheet!B:B=A1728) *
      (MasterSheet!D:D=B1728) *
      (MasterSheet!G:G=C1728) *
      (MasterSheet!J:J&gt;0)
   )
)</f>
        <v>SYMBIOSIS</v>
      </c>
      <c r="N1728" s="6"/>
    </row>
    <row r="1729" spans="1:14" x14ac:dyDescent="0.25">
      <c r="A1729" s="6" t="str">
        <v>EED117806</v>
      </c>
      <c r="B1729" s="7">
        <v>45875</v>
      </c>
      <c r="C1729" s="6">
        <v>315810</v>
      </c>
      <c r="D1729" s="6">
        <f>_xlfn.XLOOKUP(C1729,MasterSheet!G:G,MasterSheet!E:E)</f>
        <v>259</v>
      </c>
      <c r="E1729" s="55">
        <f>SUMIFS(MasterSheet!I:I, MasterSheet!B:B, A1729, MasterSheet!D:D, B1729, MasterSheet!G:G, C1729)</f>
        <v>1</v>
      </c>
      <c r="F1729" s="55">
        <f t="shared" si="78"/>
        <v>259</v>
      </c>
      <c r="G1729" s="62">
        <f>SUMIFS(MasterSheet!J:J, MasterSheet!B:B, A1729, MasterSheet!D:D, B1729, MasterSheet!G:G, C1729)</f>
        <v>1</v>
      </c>
      <c r="H1729" s="62">
        <f t="shared" si="79"/>
        <v>259</v>
      </c>
      <c r="I1729" s="64">
        <f>SUMIFS(MasterSheet!K:K, MasterSheet!B:B, A1729, MasterSheet!D:D, B1729, MasterSheet!G:G, C1729)</f>
        <v>0</v>
      </c>
      <c r="J1729" s="64">
        <f t="shared" si="80"/>
        <v>0</v>
      </c>
      <c r="K1729" s="6" t="str">
        <f>VLOOKUP(C1729,MasterSheet!G:T,14,)</f>
        <v>BioLegend</v>
      </c>
      <c r="L1729" s="6" t="str">
        <f>VLOOKUP(K1729,Sheet1!A:C,3,)</f>
        <v>DOLLAR</v>
      </c>
      <c r="M1729" s="6" t="str" cm="1">
        <f t="array" ref="M1729">_xlfn.TEXTJOIN(", ", TRUE,
   _xlfn._xlws.FILTER(MasterSheet!O:O,
      (MasterSheet!B:B=A1729) *
      (MasterSheet!D:D=B1729) *
      (MasterSheet!G:G=C1729) *
      (MasterSheet!J:J&gt;0)
   )
)</f>
        <v>AIIMS</v>
      </c>
      <c r="N1729" s="6"/>
    </row>
    <row r="1730" spans="1:14" x14ac:dyDescent="0.25">
      <c r="A1730" s="6" t="str">
        <v>EED117806</v>
      </c>
      <c r="B1730" s="7">
        <v>45875</v>
      </c>
      <c r="C1730" s="6">
        <v>320207</v>
      </c>
      <c r="D1730" s="6">
        <f>_xlfn.XLOOKUP(C1730,MasterSheet!G:G,MasterSheet!E:E)</f>
        <v>128.1</v>
      </c>
      <c r="E1730" s="55">
        <f>SUMIFS(MasterSheet!I:I, MasterSheet!B:B, A1730, MasterSheet!D:D, B1730, MasterSheet!G:G, C1730)</f>
        <v>1</v>
      </c>
      <c r="F1730" s="55">
        <f t="shared" si="78"/>
        <v>128.1</v>
      </c>
      <c r="G1730" s="62">
        <f>SUMIFS(MasterSheet!J:J, MasterSheet!B:B, A1730, MasterSheet!D:D, B1730, MasterSheet!G:G, C1730)</f>
        <v>1</v>
      </c>
      <c r="H1730" s="62">
        <f t="shared" si="79"/>
        <v>128.1</v>
      </c>
      <c r="I1730" s="64">
        <f>SUMIFS(MasterSheet!K:K, MasterSheet!B:B, A1730, MasterSheet!D:D, B1730, MasterSheet!G:G, C1730)</f>
        <v>0</v>
      </c>
      <c r="J1730" s="64">
        <f t="shared" si="80"/>
        <v>0</v>
      </c>
      <c r="K1730" s="6" t="str">
        <f>VLOOKUP(C1730,MasterSheet!G:T,14,)</f>
        <v>BioLegend</v>
      </c>
      <c r="L1730" s="6" t="str">
        <f>VLOOKUP(K1730,Sheet1!A:C,3,)</f>
        <v>DOLLAR</v>
      </c>
      <c r="M1730" s="6" t="str" cm="1">
        <f t="array" ref="M1730">_xlfn.TEXTJOIN(", ", TRUE,
   _xlfn._xlws.FILTER(MasterSheet!O:O,
      (MasterSheet!B:B=A1730) *
      (MasterSheet!D:D=B1730) *
      (MasterSheet!G:G=C1730) *
      (MasterSheet!J:J&gt;0)
   )
)</f>
        <v>ABHI BIO</v>
      </c>
      <c r="N1730" s="6"/>
    </row>
    <row r="1731" spans="1:14" x14ac:dyDescent="0.25">
      <c r="A1731" s="6" t="str">
        <v>EED117806</v>
      </c>
      <c r="B1731" s="7">
        <v>45875</v>
      </c>
      <c r="C1731" s="6">
        <v>320208</v>
      </c>
      <c r="D1731" s="6">
        <f>_xlfn.XLOOKUP(C1731,MasterSheet!G:G,MasterSheet!E:E)</f>
        <v>263.89999999999998</v>
      </c>
      <c r="E1731" s="55">
        <f>SUMIFS(MasterSheet!I:I, MasterSheet!B:B, A1731, MasterSheet!D:D, B1731, MasterSheet!G:G, C1731)</f>
        <v>1</v>
      </c>
      <c r="F1731" s="55">
        <f t="shared" ref="F1731:F1794" si="81">D1731*E1731</f>
        <v>263.89999999999998</v>
      </c>
      <c r="G1731" s="62">
        <f>SUMIFS(MasterSheet!J:J, MasterSheet!B:B, A1731, MasterSheet!D:D, B1731, MasterSheet!G:G, C1731)</f>
        <v>1</v>
      </c>
      <c r="H1731" s="62">
        <f t="shared" ref="H1731:H1794" si="82">G1731*D1731</f>
        <v>263.89999999999998</v>
      </c>
      <c r="I1731" s="64">
        <f>SUMIFS(MasterSheet!K:K, MasterSheet!B:B, A1731, MasterSheet!D:D, B1731, MasterSheet!G:G, C1731)</f>
        <v>0</v>
      </c>
      <c r="J1731" s="64">
        <f t="shared" ref="J1731:J1794" si="83">I1731*D1731</f>
        <v>0</v>
      </c>
      <c r="K1731" s="6" t="str">
        <f>VLOOKUP(C1731,MasterSheet!G:T,14,)</f>
        <v>BioLegend</v>
      </c>
      <c r="L1731" s="6" t="str">
        <f>VLOOKUP(K1731,Sheet1!A:C,3,)</f>
        <v>DOLLAR</v>
      </c>
      <c r="M1731" s="6" t="str" cm="1">
        <f t="array" ref="M1731">_xlfn.TEXTJOIN(", ", TRUE,
   _xlfn._xlws.FILTER(MasterSheet!O:O,
      (MasterSheet!B:B=A1731) *
      (MasterSheet!D:D=B1731) *
      (MasterSheet!G:G=C1731) *
      (MasterSheet!J:J&gt;0)
   )
)</f>
        <v>RESEARCH WORLD</v>
      </c>
      <c r="N1731" s="6"/>
    </row>
    <row r="1732" spans="1:14" x14ac:dyDescent="0.25">
      <c r="A1732" s="6" t="str">
        <v>EED117806</v>
      </c>
      <c r="B1732" s="7">
        <v>45875</v>
      </c>
      <c r="C1732" s="6">
        <v>328114</v>
      </c>
      <c r="D1732" s="6">
        <f>_xlfn.XLOOKUP(C1732,MasterSheet!G:G,MasterSheet!E:E)</f>
        <v>219.8</v>
      </c>
      <c r="E1732" s="55">
        <f>SUMIFS(MasterSheet!I:I, MasterSheet!B:B, A1732, MasterSheet!D:D, B1732, MasterSheet!G:G, C1732)</f>
        <v>1</v>
      </c>
      <c r="F1732" s="55">
        <f t="shared" si="81"/>
        <v>219.8</v>
      </c>
      <c r="G1732" s="62">
        <f>SUMIFS(MasterSheet!J:J, MasterSheet!B:B, A1732, MasterSheet!D:D, B1732, MasterSheet!G:G, C1732)</f>
        <v>1</v>
      </c>
      <c r="H1732" s="62">
        <f t="shared" si="82"/>
        <v>219.8</v>
      </c>
      <c r="I1732" s="64">
        <f>SUMIFS(MasterSheet!K:K, MasterSheet!B:B, A1732, MasterSheet!D:D, B1732, MasterSheet!G:G, C1732)</f>
        <v>0</v>
      </c>
      <c r="J1732" s="64">
        <f t="shared" si="83"/>
        <v>0</v>
      </c>
      <c r="K1732" s="6" t="str">
        <f>VLOOKUP(C1732,MasterSheet!G:T,14,)</f>
        <v>BioLegend</v>
      </c>
      <c r="L1732" s="6" t="str">
        <f>VLOOKUP(K1732,Sheet1!A:C,3,)</f>
        <v>DOLLAR</v>
      </c>
      <c r="M1732" s="6" t="str" cm="1">
        <f t="array" ref="M1732">_xlfn.TEXTJOIN(", ", TRUE,
   _xlfn._xlws.FILTER(MasterSheet!O:O,
      (MasterSheet!B:B=A1732) *
      (MasterSheet!D:D=B1732) *
      (MasterSheet!G:G=C1732) *
      (MasterSheet!J:J&gt;0)
   )
)</f>
        <v>NCCS</v>
      </c>
      <c r="N1732" s="6"/>
    </row>
    <row r="1733" spans="1:14" x14ac:dyDescent="0.25">
      <c r="A1733" s="6" t="str">
        <v>EED117806</v>
      </c>
      <c r="B1733" s="7">
        <v>45875</v>
      </c>
      <c r="C1733" s="6">
        <v>329915</v>
      </c>
      <c r="D1733" s="6">
        <f>_xlfn.XLOOKUP(C1733,MasterSheet!G:G,MasterSheet!E:E)</f>
        <v>107.1</v>
      </c>
      <c r="E1733" s="55">
        <f>SUMIFS(MasterSheet!I:I, MasterSheet!B:B, A1733, MasterSheet!D:D, B1733, MasterSheet!G:G, C1733)</f>
        <v>1</v>
      </c>
      <c r="F1733" s="55">
        <f t="shared" si="81"/>
        <v>107.1</v>
      </c>
      <c r="G1733" s="62">
        <f>SUMIFS(MasterSheet!J:J, MasterSheet!B:B, A1733, MasterSheet!D:D, B1733, MasterSheet!G:G, C1733)</f>
        <v>1</v>
      </c>
      <c r="H1733" s="62">
        <f t="shared" si="82"/>
        <v>107.1</v>
      </c>
      <c r="I1733" s="64">
        <f>SUMIFS(MasterSheet!K:K, MasterSheet!B:B, A1733, MasterSheet!D:D, B1733, MasterSheet!G:G, C1733)</f>
        <v>0</v>
      </c>
      <c r="J1733" s="64">
        <f t="shared" si="83"/>
        <v>0</v>
      </c>
      <c r="K1733" s="6" t="str">
        <f>VLOOKUP(C1733,MasterSheet!G:T,14,)</f>
        <v>BioLegend</v>
      </c>
      <c r="L1733" s="6" t="str">
        <f>VLOOKUP(K1733,Sheet1!A:C,3,)</f>
        <v>DOLLAR</v>
      </c>
      <c r="M1733" s="6" t="str" cm="1">
        <f t="array" ref="M1733">_xlfn.TEXTJOIN(", ", TRUE,
   _xlfn._xlws.FILTER(MasterSheet!O:O,
      (MasterSheet!B:B=A1733) *
      (MasterSheet!D:D=B1733) *
      (MasterSheet!G:G=C1733) *
      (MasterSheet!J:J&gt;0)
   )
)</f>
        <v>IGIB</v>
      </c>
      <c r="N1733" s="6"/>
    </row>
    <row r="1734" spans="1:14" x14ac:dyDescent="0.25">
      <c r="A1734" s="6" t="str">
        <v>EED117806</v>
      </c>
      <c r="B1734" s="7">
        <v>45875</v>
      </c>
      <c r="C1734" s="6">
        <v>333906</v>
      </c>
      <c r="D1734" s="6">
        <f>_xlfn.XLOOKUP(C1734,MasterSheet!G:G,MasterSheet!E:E)</f>
        <v>179.2</v>
      </c>
      <c r="E1734" s="55">
        <f>SUMIFS(MasterSheet!I:I, MasterSheet!B:B, A1734, MasterSheet!D:D, B1734, MasterSheet!G:G, C1734)</f>
        <v>1</v>
      </c>
      <c r="F1734" s="55">
        <f t="shared" si="81"/>
        <v>179.2</v>
      </c>
      <c r="G1734" s="62">
        <f>SUMIFS(MasterSheet!J:J, MasterSheet!B:B, A1734, MasterSheet!D:D, B1734, MasterSheet!G:G, C1734)</f>
        <v>1</v>
      </c>
      <c r="H1734" s="62">
        <f t="shared" si="82"/>
        <v>179.2</v>
      </c>
      <c r="I1734" s="64">
        <f>SUMIFS(MasterSheet!K:K, MasterSheet!B:B, A1734, MasterSheet!D:D, B1734, MasterSheet!G:G, C1734)</f>
        <v>0</v>
      </c>
      <c r="J1734" s="64">
        <f t="shared" si="83"/>
        <v>0</v>
      </c>
      <c r="K1734" s="6" t="str">
        <f>VLOOKUP(C1734,MasterSheet!G:T,14,)</f>
        <v>BioLegend</v>
      </c>
      <c r="L1734" s="6" t="str">
        <f>VLOOKUP(K1734,Sheet1!A:C,3,)</f>
        <v>DOLLAR</v>
      </c>
      <c r="M1734" s="6" t="str" cm="1">
        <f t="array" ref="M1734">_xlfn.TEXTJOIN(", ", TRUE,
   _xlfn._xlws.FILTER(MasterSheet!O:O,
      (MasterSheet!B:B=A1734) *
      (MasterSheet!D:D=B1734) *
      (MasterSheet!G:G=C1734) *
      (MasterSheet!J:J&gt;0)
   )
)</f>
        <v>RESEARCH WORLD</v>
      </c>
      <c r="N1734" s="6"/>
    </row>
    <row r="1735" spans="1:14" x14ac:dyDescent="0.25">
      <c r="A1735" s="6" t="str">
        <v>EED117806</v>
      </c>
      <c r="B1735" s="7">
        <v>45875</v>
      </c>
      <c r="C1735" s="6">
        <v>336718</v>
      </c>
      <c r="D1735" s="6">
        <f>_xlfn.XLOOKUP(C1735,MasterSheet!G:G,MasterSheet!E:E)</f>
        <v>287.7</v>
      </c>
      <c r="E1735" s="55">
        <f>SUMIFS(MasterSheet!I:I, MasterSheet!B:B, A1735, MasterSheet!D:D, B1735, MasterSheet!G:G, C1735)</f>
        <v>1</v>
      </c>
      <c r="F1735" s="55">
        <f t="shared" si="81"/>
        <v>287.7</v>
      </c>
      <c r="G1735" s="62">
        <f>SUMIFS(MasterSheet!J:J, MasterSheet!B:B, A1735, MasterSheet!D:D, B1735, MasterSheet!G:G, C1735)</f>
        <v>1</v>
      </c>
      <c r="H1735" s="62">
        <f t="shared" si="82"/>
        <v>287.7</v>
      </c>
      <c r="I1735" s="64">
        <f>SUMIFS(MasterSheet!K:K, MasterSheet!B:B, A1735, MasterSheet!D:D, B1735, MasterSheet!G:G, C1735)</f>
        <v>0</v>
      </c>
      <c r="J1735" s="64">
        <f t="shared" si="83"/>
        <v>0</v>
      </c>
      <c r="K1735" s="6" t="str">
        <f>VLOOKUP(C1735,MasterSheet!G:T,14,)</f>
        <v>BioLegend</v>
      </c>
      <c r="L1735" s="6" t="str">
        <f>VLOOKUP(K1735,Sheet1!A:C,3,)</f>
        <v>DOLLAR</v>
      </c>
      <c r="M1735" s="6" t="str" cm="1">
        <f t="array" ref="M1735">_xlfn.TEXTJOIN(", ", TRUE,
   _xlfn._xlws.FILTER(MasterSheet!O:O,
      (MasterSheet!B:B=A1735) *
      (MasterSheet!D:D=B1735) *
      (MasterSheet!G:G=C1735) *
      (MasterSheet!J:J&gt;0)
   )
)</f>
        <v>SYMBIOSIS</v>
      </c>
      <c r="N1735" s="6"/>
    </row>
    <row r="1736" spans="1:14" x14ac:dyDescent="0.25">
      <c r="A1736" s="6" t="str">
        <v>EED117806</v>
      </c>
      <c r="B1736" s="7">
        <v>45875</v>
      </c>
      <c r="C1736" s="6">
        <v>303529</v>
      </c>
      <c r="D1736" s="6">
        <f>_xlfn.XLOOKUP(C1736,MasterSheet!G:G,MasterSheet!E:E)</f>
        <v>153</v>
      </c>
      <c r="E1736" s="55">
        <f>SUMIFS(MasterSheet!I:I, MasterSheet!B:B, A1736, MasterSheet!D:D, B1736, MasterSheet!G:G, C1736)</f>
        <v>2</v>
      </c>
      <c r="F1736" s="55">
        <f t="shared" si="81"/>
        <v>306</v>
      </c>
      <c r="G1736" s="62">
        <f>SUMIFS(MasterSheet!J:J, MasterSheet!B:B, A1736, MasterSheet!D:D, B1736, MasterSheet!G:G, C1736)</f>
        <v>2</v>
      </c>
      <c r="H1736" s="62">
        <f t="shared" si="82"/>
        <v>306</v>
      </c>
      <c r="I1736" s="64">
        <f>SUMIFS(MasterSheet!K:K, MasterSheet!B:B, A1736, MasterSheet!D:D, B1736, MasterSheet!G:G, C1736)</f>
        <v>0</v>
      </c>
      <c r="J1736" s="64">
        <f t="shared" si="83"/>
        <v>0</v>
      </c>
      <c r="K1736" s="6" t="str">
        <f>VLOOKUP(C1736,MasterSheet!G:T,14,)</f>
        <v>BioLegend</v>
      </c>
      <c r="L1736" s="6" t="str">
        <f>VLOOKUP(K1736,Sheet1!A:C,3,)</f>
        <v>DOLLAR</v>
      </c>
      <c r="M1736" s="6" t="str" cm="1">
        <f t="array" ref="M1736">_xlfn.TEXTJOIN(", ", TRUE,
   _xlfn._xlws.FILTER(MasterSheet!O:O,
      (MasterSheet!B:B=A1736) *
      (MasterSheet!D:D=B1736) *
      (MasterSheet!G:G=C1736) *
      (MasterSheet!J:J&gt;0)
   )
)</f>
        <v>INVITRO</v>
      </c>
      <c r="N1736" s="6"/>
    </row>
    <row r="1737" spans="1:14" x14ac:dyDescent="0.25">
      <c r="A1737" s="6" t="str">
        <v>EED117806</v>
      </c>
      <c r="B1737" s="7">
        <v>45875</v>
      </c>
      <c r="C1737" s="6">
        <v>345005</v>
      </c>
      <c r="D1737" s="6">
        <f>_xlfn.XLOOKUP(C1737,MasterSheet!G:G,MasterSheet!E:E)</f>
        <v>107.1</v>
      </c>
      <c r="E1737" s="55">
        <f>SUMIFS(MasterSheet!I:I, MasterSheet!B:B, A1737, MasterSheet!D:D, B1737, MasterSheet!G:G, C1737)</f>
        <v>1</v>
      </c>
      <c r="F1737" s="55">
        <f t="shared" si="81"/>
        <v>107.1</v>
      </c>
      <c r="G1737" s="62">
        <f>SUMIFS(MasterSheet!J:J, MasterSheet!B:B, A1737, MasterSheet!D:D, B1737, MasterSheet!G:G, C1737)</f>
        <v>1</v>
      </c>
      <c r="H1737" s="62">
        <f t="shared" si="82"/>
        <v>107.1</v>
      </c>
      <c r="I1737" s="64">
        <f>SUMIFS(MasterSheet!K:K, MasterSheet!B:B, A1737, MasterSheet!D:D, B1737, MasterSheet!G:G, C1737)</f>
        <v>0</v>
      </c>
      <c r="J1737" s="64">
        <f t="shared" si="83"/>
        <v>0</v>
      </c>
      <c r="K1737" s="6" t="str">
        <f>VLOOKUP(C1737,MasterSheet!G:T,14,)</f>
        <v>BioLegend</v>
      </c>
      <c r="L1737" s="6" t="str">
        <f>VLOOKUP(K1737,Sheet1!A:C,3,)</f>
        <v>DOLLAR</v>
      </c>
      <c r="M1737" s="6" t="str" cm="1">
        <f t="array" ref="M1737">_xlfn.TEXTJOIN(", ", TRUE,
   _xlfn._xlws.FILTER(MasterSheet!O:O,
      (MasterSheet!B:B=A1737) *
      (MasterSheet!D:D=B1737) *
      (MasterSheet!G:G=C1737) *
      (MasterSheet!J:J&gt;0)
   )
)</f>
        <v>IGIB</v>
      </c>
      <c r="N1737" s="6"/>
    </row>
    <row r="1738" spans="1:14" x14ac:dyDescent="0.25">
      <c r="A1738" s="6" t="str">
        <v>EED117806</v>
      </c>
      <c r="B1738" s="7">
        <v>45875</v>
      </c>
      <c r="C1738" s="6">
        <v>345030</v>
      </c>
      <c r="D1738" s="6">
        <f>_xlfn.XLOOKUP(C1738,MasterSheet!G:G,MasterSheet!E:E)</f>
        <v>318</v>
      </c>
      <c r="E1738" s="55">
        <f>SUMIFS(MasterSheet!I:I, MasterSheet!B:B, A1738, MasterSheet!D:D, B1738, MasterSheet!G:G, C1738)</f>
        <v>1</v>
      </c>
      <c r="F1738" s="55">
        <f t="shared" si="81"/>
        <v>318</v>
      </c>
      <c r="G1738" s="62">
        <f>SUMIFS(MasterSheet!J:J, MasterSheet!B:B, A1738, MasterSheet!D:D, B1738, MasterSheet!G:G, C1738)</f>
        <v>1</v>
      </c>
      <c r="H1738" s="62">
        <f t="shared" si="82"/>
        <v>318</v>
      </c>
      <c r="I1738" s="64">
        <f>SUMIFS(MasterSheet!K:K, MasterSheet!B:B, A1738, MasterSheet!D:D, B1738, MasterSheet!G:G, C1738)</f>
        <v>0</v>
      </c>
      <c r="J1738" s="64">
        <f t="shared" si="83"/>
        <v>0</v>
      </c>
      <c r="K1738" s="6" t="str">
        <f>VLOOKUP(C1738,MasterSheet!G:T,14,)</f>
        <v>BioLegend</v>
      </c>
      <c r="L1738" s="6" t="str">
        <f>VLOOKUP(K1738,Sheet1!A:C,3,)</f>
        <v>DOLLAR</v>
      </c>
      <c r="M1738" s="6" t="str" cm="1">
        <f t="array" ref="M1738">_xlfn.TEXTJOIN(", ", TRUE,
   _xlfn._xlws.FILTER(MasterSheet!O:O,
      (MasterSheet!B:B=A1738) *
      (MasterSheet!D:D=B1738) *
      (MasterSheet!G:G=C1738) *
      (MasterSheet!J:J&gt;0)
   )
)</f>
        <v>IMMUNEEL</v>
      </c>
      <c r="N1738" s="6"/>
    </row>
    <row r="1739" spans="1:14" x14ac:dyDescent="0.25">
      <c r="A1739" s="6" t="str">
        <v>EED117806</v>
      </c>
      <c r="B1739" s="7">
        <v>45875</v>
      </c>
      <c r="C1739" s="6">
        <v>348206</v>
      </c>
      <c r="D1739" s="6">
        <f>_xlfn.XLOOKUP(C1739,MasterSheet!G:G,MasterSheet!E:E)</f>
        <v>176.4</v>
      </c>
      <c r="E1739" s="55">
        <f>SUMIFS(MasterSheet!I:I, MasterSheet!B:B, A1739, MasterSheet!D:D, B1739, MasterSheet!G:G, C1739)</f>
        <v>1</v>
      </c>
      <c r="F1739" s="55">
        <f t="shared" si="81"/>
        <v>176.4</v>
      </c>
      <c r="G1739" s="62">
        <f>SUMIFS(MasterSheet!J:J, MasterSheet!B:B, A1739, MasterSheet!D:D, B1739, MasterSheet!G:G, C1739)</f>
        <v>1</v>
      </c>
      <c r="H1739" s="62">
        <f t="shared" si="82"/>
        <v>176.4</v>
      </c>
      <c r="I1739" s="64">
        <f>SUMIFS(MasterSheet!K:K, MasterSheet!B:B, A1739, MasterSheet!D:D, B1739, MasterSheet!G:G, C1739)</f>
        <v>0</v>
      </c>
      <c r="J1739" s="64">
        <f t="shared" si="83"/>
        <v>0</v>
      </c>
      <c r="K1739" s="6" t="str">
        <f>VLOOKUP(C1739,MasterSheet!G:T,14,)</f>
        <v>BioLegend</v>
      </c>
      <c r="L1739" s="6" t="str">
        <f>VLOOKUP(K1739,Sheet1!A:C,3,)</f>
        <v>DOLLAR</v>
      </c>
      <c r="M1739" s="6" t="str" cm="1">
        <f t="array" ref="M1739">_xlfn.TEXTJOIN(", ", TRUE,
   _xlfn._xlws.FILTER(MasterSheet!O:O,
      (MasterSheet!B:B=A1739) *
      (MasterSheet!D:D=B1739) *
      (MasterSheet!G:G=C1739) *
      (MasterSheet!J:J&gt;0)
   )
)</f>
        <v>LABEX</v>
      </c>
      <c r="N1739" s="6"/>
    </row>
    <row r="1740" spans="1:14" x14ac:dyDescent="0.25">
      <c r="A1740" s="6" t="str">
        <v>EED117806</v>
      </c>
      <c r="B1740" s="7">
        <v>45875</v>
      </c>
      <c r="C1740" s="6">
        <v>350305</v>
      </c>
      <c r="D1740" s="6">
        <f>_xlfn.XLOOKUP(C1740,MasterSheet!G:G,MasterSheet!E:E)</f>
        <v>90.3</v>
      </c>
      <c r="E1740" s="55">
        <f>SUMIFS(MasterSheet!I:I, MasterSheet!B:B, A1740, MasterSheet!D:D, B1740, MasterSheet!G:G, C1740)</f>
        <v>1</v>
      </c>
      <c r="F1740" s="55">
        <f t="shared" si="81"/>
        <v>90.3</v>
      </c>
      <c r="G1740" s="62">
        <f>SUMIFS(MasterSheet!J:J, MasterSheet!B:B, A1740, MasterSheet!D:D, B1740, MasterSheet!G:G, C1740)</f>
        <v>1</v>
      </c>
      <c r="H1740" s="62">
        <f t="shared" si="82"/>
        <v>90.3</v>
      </c>
      <c r="I1740" s="64">
        <f>SUMIFS(MasterSheet!K:K, MasterSheet!B:B, A1740, MasterSheet!D:D, B1740, MasterSheet!G:G, C1740)</f>
        <v>0</v>
      </c>
      <c r="J1740" s="64">
        <f t="shared" si="83"/>
        <v>0</v>
      </c>
      <c r="K1740" s="6" t="str">
        <f>VLOOKUP(C1740,MasterSheet!G:T,14,)</f>
        <v>BioLegend</v>
      </c>
      <c r="L1740" s="6" t="str">
        <f>VLOOKUP(K1740,Sheet1!A:C,3,)</f>
        <v>DOLLAR</v>
      </c>
      <c r="M1740" s="6" t="str" cm="1">
        <f t="array" ref="M1740">_xlfn.TEXTJOIN(", ", TRUE,
   _xlfn._xlws.FILTER(MasterSheet!O:O,
      (MasterSheet!B:B=A1740) *
      (MasterSheet!D:D=B1740) *
      (MasterSheet!G:G=C1740) *
      (MasterSheet!J:J&gt;0)
   )
)</f>
        <v>ACTREC</v>
      </c>
      <c r="N1740" s="6"/>
    </row>
    <row r="1741" spans="1:14" x14ac:dyDescent="0.25">
      <c r="A1741" s="6" t="str">
        <v>EED117806</v>
      </c>
      <c r="B1741" s="7">
        <v>45875</v>
      </c>
      <c r="C1741" s="6">
        <v>344007</v>
      </c>
      <c r="D1741" s="6">
        <f>_xlfn.XLOOKUP(C1741,MasterSheet!G:G,MasterSheet!E:E)</f>
        <v>142.5</v>
      </c>
      <c r="E1741" s="55">
        <f>SUMIFS(MasterSheet!I:I, MasterSheet!B:B, A1741, MasterSheet!D:D, B1741, MasterSheet!G:G, C1741)</f>
        <v>2</v>
      </c>
      <c r="F1741" s="55">
        <f t="shared" si="81"/>
        <v>285</v>
      </c>
      <c r="G1741" s="62">
        <f>SUMIFS(MasterSheet!J:J, MasterSheet!B:B, A1741, MasterSheet!D:D, B1741, MasterSheet!G:G, C1741)</f>
        <v>2</v>
      </c>
      <c r="H1741" s="62">
        <f t="shared" si="82"/>
        <v>285</v>
      </c>
      <c r="I1741" s="64">
        <f>SUMIFS(MasterSheet!K:K, MasterSheet!B:B, A1741, MasterSheet!D:D, B1741, MasterSheet!G:G, C1741)</f>
        <v>0</v>
      </c>
      <c r="J1741" s="64">
        <f t="shared" si="83"/>
        <v>0</v>
      </c>
      <c r="K1741" s="6" t="str">
        <f>VLOOKUP(C1741,MasterSheet!G:T,14,)</f>
        <v>BioLegend</v>
      </c>
      <c r="L1741" s="6" t="str">
        <f>VLOOKUP(K1741,Sheet1!A:C,3,)</f>
        <v>DOLLAR</v>
      </c>
      <c r="M1741" s="6" t="str" cm="1">
        <f t="array" ref="M1741">_xlfn.TEXTJOIN(", ", TRUE,
   _xlfn._xlws.FILTER(MasterSheet!O:O,
      (MasterSheet!B:B=A1741) *
      (MasterSheet!D:D=B1741) *
      (MasterSheet!G:G=C1741) *
      (MasterSheet!J:J&gt;0)
   )
)</f>
        <v>INVITRO</v>
      </c>
      <c r="N1741" s="6"/>
    </row>
    <row r="1742" spans="1:14" x14ac:dyDescent="0.25">
      <c r="A1742" s="6" t="str">
        <v>EED117806</v>
      </c>
      <c r="B1742" s="7">
        <v>45875</v>
      </c>
      <c r="C1742" s="6">
        <v>359004</v>
      </c>
      <c r="D1742" s="6">
        <f>_xlfn.XLOOKUP(C1742,MasterSheet!G:G,MasterSheet!E:E)</f>
        <v>277.2</v>
      </c>
      <c r="E1742" s="55">
        <f>SUMIFS(MasterSheet!I:I, MasterSheet!B:B, A1742, MasterSheet!D:D, B1742, MasterSheet!G:G, C1742)</f>
        <v>1</v>
      </c>
      <c r="F1742" s="55">
        <f t="shared" si="81"/>
        <v>277.2</v>
      </c>
      <c r="G1742" s="62">
        <f>SUMIFS(MasterSheet!J:J, MasterSheet!B:B, A1742, MasterSheet!D:D, B1742, MasterSheet!G:G, C1742)</f>
        <v>1</v>
      </c>
      <c r="H1742" s="62">
        <f t="shared" si="82"/>
        <v>277.2</v>
      </c>
      <c r="I1742" s="64">
        <f>SUMIFS(MasterSheet!K:K, MasterSheet!B:B, A1742, MasterSheet!D:D, B1742, MasterSheet!G:G, C1742)</f>
        <v>0</v>
      </c>
      <c r="J1742" s="64">
        <f t="shared" si="83"/>
        <v>0</v>
      </c>
      <c r="K1742" s="6" t="str">
        <f>VLOOKUP(C1742,MasterSheet!G:T,14,)</f>
        <v>BioLegend</v>
      </c>
      <c r="L1742" s="6" t="str">
        <f>VLOOKUP(K1742,Sheet1!A:C,3,)</f>
        <v>DOLLAR</v>
      </c>
      <c r="M1742" s="6" t="str" cm="1">
        <f t="array" ref="M1742">_xlfn.TEXTJOIN(", ", TRUE,
   _xlfn._xlws.FILTER(MasterSheet!O:O,
      (MasterSheet!B:B=A1742) *
      (MasterSheet!D:D=B1742) *
      (MasterSheet!G:G=C1742) *
      (MasterSheet!J:J&gt;0)
   )
)</f>
        <v>BIO SOLUTION</v>
      </c>
      <c r="N1742" s="6"/>
    </row>
    <row r="1743" spans="1:14" x14ac:dyDescent="0.25">
      <c r="A1743" s="6" t="str">
        <v>EED117806</v>
      </c>
      <c r="B1743" s="7">
        <v>45875</v>
      </c>
      <c r="C1743" s="6">
        <v>354511</v>
      </c>
      <c r="D1743" s="6">
        <f>_xlfn.XLOOKUP(C1743,MasterSheet!G:G,MasterSheet!E:E)</f>
        <v>86.8</v>
      </c>
      <c r="E1743" s="55">
        <f>SUMIFS(MasterSheet!I:I, MasterSheet!B:B, A1743, MasterSheet!D:D, B1743, MasterSheet!G:G, C1743)</f>
        <v>1</v>
      </c>
      <c r="F1743" s="55">
        <f t="shared" si="81"/>
        <v>86.8</v>
      </c>
      <c r="G1743" s="62">
        <f>SUMIFS(MasterSheet!J:J, MasterSheet!B:B, A1743, MasterSheet!D:D, B1743, MasterSheet!G:G, C1743)</f>
        <v>1</v>
      </c>
      <c r="H1743" s="62">
        <f t="shared" si="82"/>
        <v>86.8</v>
      </c>
      <c r="I1743" s="64">
        <f>SUMIFS(MasterSheet!K:K, MasterSheet!B:B, A1743, MasterSheet!D:D, B1743, MasterSheet!G:G, C1743)</f>
        <v>0</v>
      </c>
      <c r="J1743" s="64">
        <f t="shared" si="83"/>
        <v>0</v>
      </c>
      <c r="K1743" s="6" t="str">
        <f>VLOOKUP(C1743,MasterSheet!G:T,14,)</f>
        <v>BioLegend</v>
      </c>
      <c r="L1743" s="6" t="str">
        <f>VLOOKUP(K1743,Sheet1!A:C,3,)</f>
        <v>DOLLAR</v>
      </c>
      <c r="M1743" s="6" t="str" cm="1">
        <f t="array" ref="M1743">_xlfn.TEXTJOIN(", ", TRUE,
   _xlfn._xlws.FILTER(MasterSheet!O:O,
      (MasterSheet!B:B=A1743) *
      (MasterSheet!D:D=B1743) *
      (MasterSheet!G:G=C1743) *
      (MasterSheet!J:J&gt;0)
   )
)</f>
        <v>INVITRO</v>
      </c>
      <c r="N1743" s="6"/>
    </row>
    <row r="1744" spans="1:14" x14ac:dyDescent="0.25">
      <c r="A1744" s="6" t="str">
        <v>EED117806</v>
      </c>
      <c r="B1744" s="7">
        <v>45875</v>
      </c>
      <c r="C1744" s="6">
        <v>363004</v>
      </c>
      <c r="D1744" s="6">
        <f>_xlfn.XLOOKUP(C1744,MasterSheet!G:G,MasterSheet!E:E)</f>
        <v>96.600000000000009</v>
      </c>
      <c r="E1744" s="55">
        <f>SUMIFS(MasterSheet!I:I, MasterSheet!B:B, A1744, MasterSheet!D:D, B1744, MasterSheet!G:G, C1744)</f>
        <v>3</v>
      </c>
      <c r="F1744" s="55">
        <f t="shared" si="81"/>
        <v>289.8</v>
      </c>
      <c r="G1744" s="62">
        <f>SUMIFS(MasterSheet!J:J, MasterSheet!B:B, A1744, MasterSheet!D:D, B1744, MasterSheet!G:G, C1744)</f>
        <v>3</v>
      </c>
      <c r="H1744" s="62">
        <f t="shared" si="82"/>
        <v>289.8</v>
      </c>
      <c r="I1744" s="64">
        <f>SUMIFS(MasterSheet!K:K, MasterSheet!B:B, A1744, MasterSheet!D:D, B1744, MasterSheet!G:G, C1744)</f>
        <v>0</v>
      </c>
      <c r="J1744" s="64">
        <f t="shared" si="83"/>
        <v>0</v>
      </c>
      <c r="K1744" s="6" t="str">
        <f>VLOOKUP(C1744,MasterSheet!G:T,14,)</f>
        <v>BioLegend</v>
      </c>
      <c r="L1744" s="6" t="str">
        <f>VLOOKUP(K1744,Sheet1!A:C,3,)</f>
        <v>DOLLAR</v>
      </c>
      <c r="M1744" s="6" t="str" cm="1">
        <f t="array" ref="M1744">_xlfn.TEXTJOIN(", ", TRUE,
   _xlfn._xlws.FILTER(MasterSheet!O:O,
      (MasterSheet!B:B=A1744) *
      (MasterSheet!D:D=B1744) *
      (MasterSheet!G:G=C1744) *
      (MasterSheet!J:J&gt;0)
   )
)</f>
        <v>JUBILANT</v>
      </c>
      <c r="N1744" s="6"/>
    </row>
    <row r="1745" spans="1:14" x14ac:dyDescent="0.25">
      <c r="A1745" s="6" t="str">
        <v>EED117806</v>
      </c>
      <c r="B1745" s="7">
        <v>45875</v>
      </c>
      <c r="C1745" s="6">
        <v>366708</v>
      </c>
      <c r="D1745" s="6">
        <f>_xlfn.XLOOKUP(C1745,MasterSheet!G:G,MasterSheet!E:E)</f>
        <v>283.5</v>
      </c>
      <c r="E1745" s="55">
        <f>SUMIFS(MasterSheet!I:I, MasterSheet!B:B, A1745, MasterSheet!D:D, B1745, MasterSheet!G:G, C1745)</f>
        <v>1</v>
      </c>
      <c r="F1745" s="55">
        <f t="shared" si="81"/>
        <v>283.5</v>
      </c>
      <c r="G1745" s="62">
        <f>SUMIFS(MasterSheet!J:J, MasterSheet!B:B, A1745, MasterSheet!D:D, B1745, MasterSheet!G:G, C1745)</f>
        <v>1</v>
      </c>
      <c r="H1745" s="62">
        <f t="shared" si="82"/>
        <v>283.5</v>
      </c>
      <c r="I1745" s="64">
        <f>SUMIFS(MasterSheet!K:K, MasterSheet!B:B, A1745, MasterSheet!D:D, B1745, MasterSheet!G:G, C1745)</f>
        <v>0</v>
      </c>
      <c r="J1745" s="64">
        <f t="shared" si="83"/>
        <v>0</v>
      </c>
      <c r="K1745" s="6" t="str">
        <f>VLOOKUP(C1745,MasterSheet!G:T,14,)</f>
        <v>BioLegend</v>
      </c>
      <c r="L1745" s="6" t="str">
        <f>VLOOKUP(K1745,Sheet1!A:C,3,)</f>
        <v>DOLLAR</v>
      </c>
      <c r="M1745" s="6" t="str" cm="1">
        <f t="array" ref="M1745">_xlfn.TEXTJOIN(", ", TRUE,
   _xlfn._xlws.FILTER(MasterSheet!O:O,
      (MasterSheet!B:B=A1745) *
      (MasterSheet!D:D=B1745) *
      (MasterSheet!G:G=C1745) *
      (MasterSheet!J:J&gt;0)
   )
)</f>
        <v>AIIMS</v>
      </c>
      <c r="N1745" s="6"/>
    </row>
    <row r="1746" spans="1:14" x14ac:dyDescent="0.25">
      <c r="A1746" s="6" t="str">
        <v>EED117806</v>
      </c>
      <c r="B1746" s="7">
        <v>45875</v>
      </c>
      <c r="C1746" s="6">
        <v>369211</v>
      </c>
      <c r="D1746" s="6">
        <f>_xlfn.XLOOKUP(C1746,MasterSheet!G:G,MasterSheet!E:E)</f>
        <v>112.7</v>
      </c>
      <c r="E1746" s="55">
        <f>SUMIFS(MasterSheet!I:I, MasterSheet!B:B, A1746, MasterSheet!D:D, B1746, MasterSheet!G:G, C1746)</f>
        <v>1</v>
      </c>
      <c r="F1746" s="55">
        <f t="shared" si="81"/>
        <v>112.7</v>
      </c>
      <c r="G1746" s="62">
        <f>SUMIFS(MasterSheet!J:J, MasterSheet!B:B, A1746, MasterSheet!D:D, B1746, MasterSheet!G:G, C1746)</f>
        <v>1</v>
      </c>
      <c r="H1746" s="62">
        <f t="shared" si="82"/>
        <v>112.7</v>
      </c>
      <c r="I1746" s="64">
        <f>SUMIFS(MasterSheet!K:K, MasterSheet!B:B, A1746, MasterSheet!D:D, B1746, MasterSheet!G:G, C1746)</f>
        <v>0</v>
      </c>
      <c r="J1746" s="64">
        <f t="shared" si="83"/>
        <v>0</v>
      </c>
      <c r="K1746" s="6" t="str">
        <f>VLOOKUP(C1746,MasterSheet!G:T,14,)</f>
        <v>BioLegend</v>
      </c>
      <c r="L1746" s="6" t="str">
        <f>VLOOKUP(K1746,Sheet1!A:C,3,)</f>
        <v>DOLLAR</v>
      </c>
      <c r="M1746" s="6" t="str" cm="1">
        <f t="array" ref="M1746">_xlfn.TEXTJOIN(", ", TRUE,
   _xlfn._xlws.FILTER(MasterSheet!O:O,
      (MasterSheet!B:B=A1746) *
      (MasterSheet!D:D=B1746) *
      (MasterSheet!G:G=C1746) *
      (MasterSheet!J:J&gt;0)
   )
)</f>
        <v>IGIB</v>
      </c>
      <c r="N1746" s="6"/>
    </row>
    <row r="1747" spans="1:14" x14ac:dyDescent="0.25">
      <c r="A1747" s="6" t="str">
        <v>EED117806</v>
      </c>
      <c r="B1747" s="7">
        <v>45875</v>
      </c>
      <c r="C1747" s="6">
        <v>372733</v>
      </c>
      <c r="D1747" s="6">
        <f>_xlfn.XLOOKUP(C1747,MasterSheet!G:G,MasterSheet!E:E)</f>
        <v>131.6</v>
      </c>
      <c r="E1747" s="55">
        <f>SUMIFS(MasterSheet!I:I, MasterSheet!B:B, A1747, MasterSheet!D:D, B1747, MasterSheet!G:G, C1747)</f>
        <v>1</v>
      </c>
      <c r="F1747" s="55">
        <f t="shared" si="81"/>
        <v>131.6</v>
      </c>
      <c r="G1747" s="62">
        <f>SUMIFS(MasterSheet!J:J, MasterSheet!B:B, A1747, MasterSheet!D:D, B1747, MasterSheet!G:G, C1747)</f>
        <v>1</v>
      </c>
      <c r="H1747" s="62">
        <f t="shared" si="82"/>
        <v>131.6</v>
      </c>
      <c r="I1747" s="64">
        <f>SUMIFS(MasterSheet!K:K, MasterSheet!B:B, A1747, MasterSheet!D:D, B1747, MasterSheet!G:G, C1747)</f>
        <v>0</v>
      </c>
      <c r="J1747" s="64">
        <f t="shared" si="83"/>
        <v>0</v>
      </c>
      <c r="K1747" s="6" t="str">
        <f>VLOOKUP(C1747,MasterSheet!G:T,14,)</f>
        <v>BioLegend</v>
      </c>
      <c r="L1747" s="6" t="str">
        <f>VLOOKUP(K1747,Sheet1!A:C,3,)</f>
        <v>DOLLAR</v>
      </c>
      <c r="M1747" s="6" t="str" cm="1">
        <f t="array" ref="M1747">_xlfn.TEXTJOIN(", ", TRUE,
   _xlfn._xlws.FILTER(MasterSheet!O:O,
      (MasterSheet!B:B=A1747) *
      (MasterSheet!D:D=B1747) *
      (MasterSheet!G:G=C1747) *
      (MasterSheet!J:J&gt;0)
   )
)</f>
        <v>IGIB</v>
      </c>
      <c r="N1747" s="6"/>
    </row>
    <row r="1748" spans="1:14" x14ac:dyDescent="0.25">
      <c r="A1748" s="6" t="str">
        <v>EED117806</v>
      </c>
      <c r="B1748" s="7">
        <v>45875</v>
      </c>
      <c r="C1748" s="6">
        <v>376310</v>
      </c>
      <c r="D1748" s="6">
        <f>_xlfn.XLOOKUP(C1748,MasterSheet!G:G,MasterSheet!E:E)</f>
        <v>217</v>
      </c>
      <c r="E1748" s="55">
        <f>SUMIFS(MasterSheet!I:I, MasterSheet!B:B, A1748, MasterSheet!D:D, B1748, MasterSheet!G:G, C1748)</f>
        <v>1</v>
      </c>
      <c r="F1748" s="55">
        <f t="shared" si="81"/>
        <v>217</v>
      </c>
      <c r="G1748" s="62">
        <f>SUMIFS(MasterSheet!J:J, MasterSheet!B:B, A1748, MasterSheet!D:D, B1748, MasterSheet!G:G, C1748)</f>
        <v>1</v>
      </c>
      <c r="H1748" s="62">
        <f t="shared" si="82"/>
        <v>217</v>
      </c>
      <c r="I1748" s="64">
        <f>SUMIFS(MasterSheet!K:K, MasterSheet!B:B, A1748, MasterSheet!D:D, B1748, MasterSheet!G:G, C1748)</f>
        <v>0</v>
      </c>
      <c r="J1748" s="64">
        <f t="shared" si="83"/>
        <v>0</v>
      </c>
      <c r="K1748" s="6" t="str">
        <f>VLOOKUP(C1748,MasterSheet!G:T,14,)</f>
        <v>BioLegend</v>
      </c>
      <c r="L1748" s="6" t="str">
        <f>VLOOKUP(K1748,Sheet1!A:C,3,)</f>
        <v>DOLLAR</v>
      </c>
      <c r="M1748" s="6" t="str" cm="1">
        <f t="array" ref="M1748">_xlfn.TEXTJOIN(", ", TRUE,
   _xlfn._xlws.FILTER(MasterSheet!O:O,
      (MasterSheet!B:B=A1748) *
      (MasterSheet!D:D=B1748) *
      (MasterSheet!G:G=C1748) *
      (MasterSheet!J:J&gt;0)
   )
)</f>
        <v>AIIMS</v>
      </c>
      <c r="N1748" s="6"/>
    </row>
    <row r="1749" spans="1:14" x14ac:dyDescent="0.25">
      <c r="A1749" s="6" t="str">
        <v>EED117806</v>
      </c>
      <c r="B1749" s="7">
        <v>45875</v>
      </c>
      <c r="C1749" s="6">
        <v>378606</v>
      </c>
      <c r="D1749" s="6">
        <f>_xlfn.XLOOKUP(C1749,MasterSheet!G:G,MasterSheet!E:E)</f>
        <v>196</v>
      </c>
      <c r="E1749" s="55">
        <f>SUMIFS(MasterSheet!I:I, MasterSheet!B:B, A1749, MasterSheet!D:D, B1749, MasterSheet!G:G, C1749)</f>
        <v>2</v>
      </c>
      <c r="F1749" s="55">
        <f t="shared" si="81"/>
        <v>392</v>
      </c>
      <c r="G1749" s="62">
        <f>SUMIFS(MasterSheet!J:J, MasterSheet!B:B, A1749, MasterSheet!D:D, B1749, MasterSheet!G:G, C1749)</f>
        <v>2</v>
      </c>
      <c r="H1749" s="62">
        <f t="shared" si="82"/>
        <v>392</v>
      </c>
      <c r="I1749" s="64">
        <f>SUMIFS(MasterSheet!K:K, MasterSheet!B:B, A1749, MasterSheet!D:D, B1749, MasterSheet!G:G, C1749)</f>
        <v>0</v>
      </c>
      <c r="J1749" s="64">
        <f t="shared" si="83"/>
        <v>0</v>
      </c>
      <c r="K1749" s="6" t="str">
        <f>VLOOKUP(C1749,MasterSheet!G:T,14,)</f>
        <v>BioLegend</v>
      </c>
      <c r="L1749" s="6" t="str">
        <f>VLOOKUP(K1749,Sheet1!A:C,3,)</f>
        <v>DOLLAR</v>
      </c>
      <c r="M1749" s="6" t="str" cm="1">
        <f t="array" ref="M1749">_xlfn.TEXTJOIN(", ", TRUE,
   _xlfn._xlws.FILTER(MasterSheet!O:O,
      (MasterSheet!B:B=A1749) *
      (MasterSheet!D:D=B1749) *
      (MasterSheet!G:G=C1749) *
      (MasterSheet!J:J&gt;0)
   )
)</f>
        <v>AIIMS, MEDLIFE</v>
      </c>
      <c r="N1749" s="6"/>
    </row>
    <row r="1750" spans="1:14" x14ac:dyDescent="0.25">
      <c r="A1750" s="6" t="str">
        <v>EED117806</v>
      </c>
      <c r="B1750" s="7">
        <v>45875</v>
      </c>
      <c r="C1750" s="6">
        <v>400108</v>
      </c>
      <c r="D1750" s="6">
        <f>_xlfn.XLOOKUP(C1750,MasterSheet!G:G,MasterSheet!E:E)</f>
        <v>74.2</v>
      </c>
      <c r="E1750" s="55">
        <f>SUMIFS(MasterSheet!I:I, MasterSheet!B:B, A1750, MasterSheet!D:D, B1750, MasterSheet!G:G, C1750)</f>
        <v>1</v>
      </c>
      <c r="F1750" s="55">
        <f t="shared" si="81"/>
        <v>74.2</v>
      </c>
      <c r="G1750" s="62">
        <f>SUMIFS(MasterSheet!J:J, MasterSheet!B:B, A1750, MasterSheet!D:D, B1750, MasterSheet!G:G, C1750)</f>
        <v>1</v>
      </c>
      <c r="H1750" s="62">
        <f t="shared" si="82"/>
        <v>74.2</v>
      </c>
      <c r="I1750" s="64">
        <f>SUMIFS(MasterSheet!K:K, MasterSheet!B:B, A1750, MasterSheet!D:D, B1750, MasterSheet!G:G, C1750)</f>
        <v>0</v>
      </c>
      <c r="J1750" s="64">
        <f t="shared" si="83"/>
        <v>0</v>
      </c>
      <c r="K1750" s="6" t="str">
        <f>VLOOKUP(C1750,MasterSheet!G:T,14,)</f>
        <v>BioLegend</v>
      </c>
      <c r="L1750" s="6" t="str">
        <f>VLOOKUP(K1750,Sheet1!A:C,3,)</f>
        <v>DOLLAR</v>
      </c>
      <c r="M1750" s="6" t="str" cm="1">
        <f t="array" ref="M1750">_xlfn.TEXTJOIN(", ", TRUE,
   _xlfn._xlws.FILTER(MasterSheet!O:O,
      (MasterSheet!B:B=A1750) *
      (MasterSheet!D:D=B1750) *
      (MasterSheet!G:G=C1750) *
      (MasterSheet!J:J&gt;0)
   )
)</f>
        <v>AURIGINE ONCO</v>
      </c>
      <c r="N1750" s="6"/>
    </row>
    <row r="1751" spans="1:14" x14ac:dyDescent="0.25">
      <c r="A1751" s="6" t="str">
        <v>EED117806</v>
      </c>
      <c r="B1751" s="7">
        <v>45875</v>
      </c>
      <c r="C1751" s="6">
        <v>400211</v>
      </c>
      <c r="D1751" s="6">
        <f>_xlfn.XLOOKUP(C1751,MasterSheet!G:G,MasterSheet!E:E)</f>
        <v>22.2</v>
      </c>
      <c r="E1751" s="55">
        <f>SUMIFS(MasterSheet!I:I, MasterSheet!B:B, A1751, MasterSheet!D:D, B1751, MasterSheet!G:G, C1751)</f>
        <v>1</v>
      </c>
      <c r="F1751" s="55">
        <f t="shared" si="81"/>
        <v>22.2</v>
      </c>
      <c r="G1751" s="62">
        <f>SUMIFS(MasterSheet!J:J, MasterSheet!B:B, A1751, MasterSheet!D:D, B1751, MasterSheet!G:G, C1751)</f>
        <v>1</v>
      </c>
      <c r="H1751" s="62">
        <f t="shared" si="82"/>
        <v>22.2</v>
      </c>
      <c r="I1751" s="64">
        <f>SUMIFS(MasterSheet!K:K, MasterSheet!B:B, A1751, MasterSheet!D:D, B1751, MasterSheet!G:G, C1751)</f>
        <v>0</v>
      </c>
      <c r="J1751" s="64">
        <f t="shared" si="83"/>
        <v>0</v>
      </c>
      <c r="K1751" s="6" t="str">
        <f>VLOOKUP(C1751,MasterSheet!G:T,14,)</f>
        <v>BioLegend</v>
      </c>
      <c r="L1751" s="6" t="str">
        <f>VLOOKUP(K1751,Sheet1!A:C,3,)</f>
        <v>DOLLAR</v>
      </c>
      <c r="M1751" s="6" t="str" cm="1">
        <f t="array" ref="M1751">_xlfn.TEXTJOIN(", ", TRUE,
   _xlfn._xlws.FILTER(MasterSheet!O:O,
      (MasterSheet!B:B=A1751) *
      (MasterSheet!D:D=B1751) *
      (MasterSheet!G:G=C1751) *
      (MasterSheet!J:J&gt;0)
   )
)</f>
        <v>INTAS</v>
      </c>
      <c r="N1751" s="6"/>
    </row>
    <row r="1752" spans="1:14" x14ac:dyDescent="0.25">
      <c r="A1752" s="6" t="str">
        <v>EED117806</v>
      </c>
      <c r="B1752" s="7">
        <v>45875</v>
      </c>
      <c r="C1752" s="6">
        <v>420516</v>
      </c>
      <c r="D1752" s="6">
        <f>_xlfn.XLOOKUP(C1752,MasterSheet!G:G,MasterSheet!E:E)</f>
        <v>154</v>
      </c>
      <c r="E1752" s="55">
        <f>SUMIFS(MasterSheet!I:I, MasterSheet!B:B, A1752, MasterSheet!D:D, B1752, MasterSheet!G:G, C1752)</f>
        <v>1</v>
      </c>
      <c r="F1752" s="55">
        <f t="shared" si="81"/>
        <v>154</v>
      </c>
      <c r="G1752" s="62">
        <f>SUMIFS(MasterSheet!J:J, MasterSheet!B:B, A1752, MasterSheet!D:D, B1752, MasterSheet!G:G, C1752)</f>
        <v>1</v>
      </c>
      <c r="H1752" s="62">
        <f t="shared" si="82"/>
        <v>154</v>
      </c>
      <c r="I1752" s="64">
        <f>SUMIFS(MasterSheet!K:K, MasterSheet!B:B, A1752, MasterSheet!D:D, B1752, MasterSheet!G:G, C1752)</f>
        <v>0</v>
      </c>
      <c r="J1752" s="64">
        <f t="shared" si="83"/>
        <v>0</v>
      </c>
      <c r="K1752" s="6" t="str">
        <f>VLOOKUP(C1752,MasterSheet!G:T,14,)</f>
        <v>BioLegend</v>
      </c>
      <c r="L1752" s="6" t="str">
        <f>VLOOKUP(K1752,Sheet1!A:C,3,)</f>
        <v>DOLLAR</v>
      </c>
      <c r="M1752" s="6" t="str" cm="1">
        <f t="array" ref="M1752">_xlfn.TEXTJOIN(", ", TRUE,
   _xlfn._xlws.FILTER(MasterSheet!O:O,
      (MasterSheet!B:B=A1752) *
      (MasterSheet!D:D=B1752) *
      (MasterSheet!G:G=C1752) *
      (MasterSheet!J:J&gt;0)
   )
)</f>
        <v>NCCS</v>
      </c>
      <c r="N1752" s="6"/>
    </row>
    <row r="1753" spans="1:14" x14ac:dyDescent="0.25">
      <c r="A1753" s="6" t="str">
        <v>EED117806</v>
      </c>
      <c r="B1753" s="7">
        <v>45875</v>
      </c>
      <c r="C1753" s="6">
        <v>421601</v>
      </c>
      <c r="D1753" s="6">
        <f>_xlfn.XLOOKUP(C1753,MasterSheet!G:G,MasterSheet!E:E)</f>
        <v>84.6</v>
      </c>
      <c r="E1753" s="55">
        <f>SUMIFS(MasterSheet!I:I, MasterSheet!B:B, A1753, MasterSheet!D:D, B1753, MasterSheet!G:G, C1753)</f>
        <v>5</v>
      </c>
      <c r="F1753" s="55">
        <f t="shared" si="81"/>
        <v>423</v>
      </c>
      <c r="G1753" s="62">
        <f>SUMIFS(MasterSheet!J:J, MasterSheet!B:B, A1753, MasterSheet!D:D, B1753, MasterSheet!G:G, C1753)</f>
        <v>5</v>
      </c>
      <c r="H1753" s="62">
        <f t="shared" si="82"/>
        <v>423</v>
      </c>
      <c r="I1753" s="64">
        <f>SUMIFS(MasterSheet!K:K, MasterSheet!B:B, A1753, MasterSheet!D:D, B1753, MasterSheet!G:G, C1753)</f>
        <v>0</v>
      </c>
      <c r="J1753" s="64">
        <f t="shared" si="83"/>
        <v>0</v>
      </c>
      <c r="K1753" s="6" t="str">
        <f>VLOOKUP(C1753,MasterSheet!G:T,14,)</f>
        <v>BioLegend</v>
      </c>
      <c r="L1753" s="6" t="str">
        <f>VLOOKUP(K1753,Sheet1!A:C,3,)</f>
        <v>DOLLAR</v>
      </c>
      <c r="M1753" s="6" t="str" cm="1">
        <f t="array" ref="M1753">_xlfn.TEXTJOIN(", ", TRUE,
   _xlfn._xlws.FILTER(MasterSheet!O:O,
      (MasterSheet!B:B=A1753) *
      (MasterSheet!D:D=B1753) *
      (MasterSheet!G:G=C1753) *
      (MasterSheet!J:J&gt;0)
   )
)</f>
        <v>BIO SOLUTION</v>
      </c>
      <c r="N1753" s="6"/>
    </row>
    <row r="1754" spans="1:14" x14ac:dyDescent="0.25">
      <c r="A1754" s="6" t="str">
        <v>EED117806</v>
      </c>
      <c r="B1754" s="7">
        <v>45875</v>
      </c>
      <c r="C1754" s="6">
        <v>425003</v>
      </c>
      <c r="D1754" s="6">
        <f>_xlfn.XLOOKUP(C1754,MasterSheet!G:G,MasterSheet!E:E)</f>
        <v>62.3</v>
      </c>
      <c r="E1754" s="55">
        <f>SUMIFS(MasterSheet!I:I, MasterSheet!B:B, A1754, MasterSheet!D:D, B1754, MasterSheet!G:G, C1754)</f>
        <v>2</v>
      </c>
      <c r="F1754" s="55">
        <f t="shared" si="81"/>
        <v>124.6</v>
      </c>
      <c r="G1754" s="62">
        <f>SUMIFS(MasterSheet!J:J, MasterSheet!B:B, A1754, MasterSheet!D:D, B1754, MasterSheet!G:G, C1754)</f>
        <v>2</v>
      </c>
      <c r="H1754" s="62">
        <f t="shared" si="82"/>
        <v>124.6</v>
      </c>
      <c r="I1754" s="64">
        <f>SUMIFS(MasterSheet!K:K, MasterSheet!B:B, A1754, MasterSheet!D:D, B1754, MasterSheet!G:G, C1754)</f>
        <v>0</v>
      </c>
      <c r="J1754" s="64">
        <f t="shared" si="83"/>
        <v>0</v>
      </c>
      <c r="K1754" s="6" t="str">
        <f>VLOOKUP(C1754,MasterSheet!G:T,14,)</f>
        <v>BioLegend</v>
      </c>
      <c r="L1754" s="6" t="str">
        <f>VLOOKUP(K1754,Sheet1!A:C,3,)</f>
        <v>DOLLAR</v>
      </c>
      <c r="M1754" s="6" t="str" cm="1">
        <f t="array" ref="M1754">_xlfn.TEXTJOIN(", ", TRUE,
   _xlfn._xlws.FILTER(MasterSheet!O:O,
      (MasterSheet!B:B=A1754) *
      (MasterSheet!D:D=B1754) *
      (MasterSheet!G:G=C1754) *
      (MasterSheet!J:J&gt;0)
   )
)</f>
        <v>MILTENEY</v>
      </c>
      <c r="N1754" s="6"/>
    </row>
    <row r="1755" spans="1:14" x14ac:dyDescent="0.25">
      <c r="A1755" s="6" t="str">
        <v>EED117806</v>
      </c>
      <c r="B1755" s="7">
        <v>45875</v>
      </c>
      <c r="C1755" s="6">
        <v>426101</v>
      </c>
      <c r="D1755" s="6">
        <f>_xlfn.XLOOKUP(C1755,MasterSheet!G:G,MasterSheet!E:E)</f>
        <v>32.9</v>
      </c>
      <c r="E1755" s="55">
        <f>SUMIFS(MasterSheet!I:I, MasterSheet!B:B, A1755, MasterSheet!D:D, B1755, MasterSheet!G:G, C1755)</f>
        <v>1</v>
      </c>
      <c r="F1755" s="55">
        <f t="shared" si="81"/>
        <v>32.9</v>
      </c>
      <c r="G1755" s="62">
        <f>SUMIFS(MasterSheet!J:J, MasterSheet!B:B, A1755, MasterSheet!D:D, B1755, MasterSheet!G:G, C1755)</f>
        <v>1</v>
      </c>
      <c r="H1755" s="62">
        <f t="shared" si="82"/>
        <v>32.9</v>
      </c>
      <c r="I1755" s="64">
        <f>SUMIFS(MasterSheet!K:K, MasterSheet!B:B, A1755, MasterSheet!D:D, B1755, MasterSheet!G:G, C1755)</f>
        <v>0</v>
      </c>
      <c r="J1755" s="64">
        <f t="shared" si="83"/>
        <v>0</v>
      </c>
      <c r="K1755" s="6" t="str">
        <f>VLOOKUP(C1755,MasterSheet!G:T,14,)</f>
        <v>BioLegend</v>
      </c>
      <c r="L1755" s="6" t="str">
        <f>VLOOKUP(K1755,Sheet1!A:C,3,)</f>
        <v>DOLLAR</v>
      </c>
      <c r="M1755" s="6" t="str" cm="1">
        <f t="array" ref="M1755">_xlfn.TEXTJOIN(", ", TRUE,
   _xlfn._xlws.FILTER(MasterSheet!O:O,
      (MasterSheet!B:B=A1755) *
      (MasterSheet!D:D=B1755) *
      (MasterSheet!G:G=C1755) *
      (MasterSheet!J:J&gt;0)
   )
)</f>
        <v>INTAS</v>
      </c>
      <c r="N1755" s="6"/>
    </row>
    <row r="1756" spans="1:14" x14ac:dyDescent="0.25">
      <c r="A1756" s="6" t="str">
        <v>EED117806</v>
      </c>
      <c r="B1756" s="7">
        <v>45875</v>
      </c>
      <c r="C1756" s="6">
        <v>427401</v>
      </c>
      <c r="D1756" s="6">
        <f>_xlfn.XLOOKUP(C1756,MasterSheet!G:G,MasterSheet!E:E)</f>
        <v>37.799999999999997</v>
      </c>
      <c r="E1756" s="55">
        <f>SUMIFS(MasterSheet!I:I, MasterSheet!B:B, A1756, MasterSheet!D:D, B1756, MasterSheet!G:G, C1756)</f>
        <v>2</v>
      </c>
      <c r="F1756" s="55">
        <f t="shared" si="81"/>
        <v>75.599999999999994</v>
      </c>
      <c r="G1756" s="62">
        <f>SUMIFS(MasterSheet!J:J, MasterSheet!B:B, A1756, MasterSheet!D:D, B1756, MasterSheet!G:G, C1756)</f>
        <v>2</v>
      </c>
      <c r="H1756" s="62">
        <f t="shared" si="82"/>
        <v>75.599999999999994</v>
      </c>
      <c r="I1756" s="64">
        <f>SUMIFS(MasterSheet!K:K, MasterSheet!B:B, A1756, MasterSheet!D:D, B1756, MasterSheet!G:G, C1756)</f>
        <v>0</v>
      </c>
      <c r="J1756" s="64">
        <f t="shared" si="83"/>
        <v>0</v>
      </c>
      <c r="K1756" s="6" t="str">
        <f>VLOOKUP(C1756,MasterSheet!G:T,14,)</f>
        <v>BioLegend</v>
      </c>
      <c r="L1756" s="6" t="str">
        <f>VLOOKUP(K1756,Sheet1!A:C,3,)</f>
        <v>DOLLAR</v>
      </c>
      <c r="M1756" s="6" t="str" cm="1">
        <f t="array" ref="M1756">_xlfn.TEXTJOIN(", ", TRUE,
   _xlfn._xlws.FILTER(MasterSheet!O:O,
      (MasterSheet!B:B=A1756) *
      (MasterSheet!D:D=B1756) *
      (MasterSheet!G:G=C1756) *
      (MasterSheet!J:J&gt;0)
   )
)</f>
        <v>GENOMID</v>
      </c>
      <c r="N1756" s="6"/>
    </row>
    <row r="1757" spans="1:14" x14ac:dyDescent="0.25">
      <c r="A1757" s="6" t="str">
        <v>EED117806</v>
      </c>
      <c r="B1757" s="7">
        <v>45875</v>
      </c>
      <c r="C1757" s="6">
        <v>503808</v>
      </c>
      <c r="D1757" s="6">
        <f>_xlfn.XLOOKUP(C1757,MasterSheet!G:G,MasterSheet!E:E)</f>
        <v>154</v>
      </c>
      <c r="E1757" s="55">
        <f>SUMIFS(MasterSheet!I:I, MasterSheet!B:B, A1757, MasterSheet!D:D, B1757, MasterSheet!G:G, C1757)</f>
        <v>2</v>
      </c>
      <c r="F1757" s="55">
        <f t="shared" si="81"/>
        <v>308</v>
      </c>
      <c r="G1757" s="62">
        <f>SUMIFS(MasterSheet!J:J, MasterSheet!B:B, A1757, MasterSheet!D:D, B1757, MasterSheet!G:G, C1757)</f>
        <v>2</v>
      </c>
      <c r="H1757" s="62">
        <f t="shared" si="82"/>
        <v>308</v>
      </c>
      <c r="I1757" s="64">
        <f>SUMIFS(MasterSheet!K:K, MasterSheet!B:B, A1757, MasterSheet!D:D, B1757, MasterSheet!G:G, C1757)</f>
        <v>0</v>
      </c>
      <c r="J1757" s="64">
        <f t="shared" si="83"/>
        <v>0</v>
      </c>
      <c r="K1757" s="6" t="str">
        <f>VLOOKUP(C1757,MasterSheet!G:T,14,)</f>
        <v>BioLegend</v>
      </c>
      <c r="L1757" s="6" t="str">
        <f>VLOOKUP(K1757,Sheet1!A:C,3,)</f>
        <v>DOLLAR</v>
      </c>
      <c r="M1757" s="6" t="str" cm="1">
        <f t="array" ref="M1757">_xlfn.TEXTJOIN(", ", TRUE,
   _xlfn._xlws.FILTER(MasterSheet!O:O,
      (MasterSheet!B:B=A1757) *
      (MasterSheet!D:D=B1757) *
      (MasterSheet!G:G=C1757) *
      (MasterSheet!J:J&gt;0)
   )
)</f>
        <v>AURIGINE SERVICE</v>
      </c>
      <c r="N1757" s="6"/>
    </row>
    <row r="1758" spans="1:14" x14ac:dyDescent="0.25">
      <c r="A1758" s="6" t="str">
        <v>EED117806</v>
      </c>
      <c r="B1758" s="7">
        <v>45875</v>
      </c>
      <c r="C1758" s="6">
        <v>505806</v>
      </c>
      <c r="D1758" s="6">
        <f>_xlfn.XLOOKUP(C1758,MasterSheet!G:G,MasterSheet!E:E)</f>
        <v>69.3</v>
      </c>
      <c r="E1758" s="55">
        <f>SUMIFS(MasterSheet!I:I, MasterSheet!B:B, A1758, MasterSheet!D:D, B1758, MasterSheet!G:G, C1758)</f>
        <v>1</v>
      </c>
      <c r="F1758" s="55">
        <f t="shared" si="81"/>
        <v>69.3</v>
      </c>
      <c r="G1758" s="62">
        <f>SUMIFS(MasterSheet!J:J, MasterSheet!B:B, A1758, MasterSheet!D:D, B1758, MasterSheet!G:G, C1758)</f>
        <v>1</v>
      </c>
      <c r="H1758" s="62">
        <f t="shared" si="82"/>
        <v>69.3</v>
      </c>
      <c r="I1758" s="64">
        <f>SUMIFS(MasterSheet!K:K, MasterSheet!B:B, A1758, MasterSheet!D:D, B1758, MasterSheet!G:G, C1758)</f>
        <v>0</v>
      </c>
      <c r="J1758" s="64">
        <f t="shared" si="83"/>
        <v>0</v>
      </c>
      <c r="K1758" s="6" t="str">
        <f>VLOOKUP(C1758,MasterSheet!G:T,14,)</f>
        <v>Biolegend</v>
      </c>
      <c r="L1758" s="6" t="str">
        <f>VLOOKUP(K1758,Sheet1!A:C,3,)</f>
        <v>DOLLAR</v>
      </c>
      <c r="M1758" s="6" t="str" cm="1">
        <f t="array" ref="M1758">_xlfn.TEXTJOIN(", ", TRUE,
   _xlfn._xlws.FILTER(MasterSheet!O:O,
      (MasterSheet!B:B=A1758) *
      (MasterSheet!D:D=B1758) *
      (MasterSheet!G:G=C1758) *
      (MasterSheet!J:J&gt;0)
   )
)</f>
        <v>IMTECH</v>
      </c>
      <c r="N1758" s="6"/>
    </row>
    <row r="1759" spans="1:14" x14ac:dyDescent="0.25">
      <c r="A1759" s="6" t="str">
        <v>EED117806</v>
      </c>
      <c r="B1759" s="7">
        <v>45875</v>
      </c>
      <c r="C1759" s="6">
        <v>505814</v>
      </c>
      <c r="D1759" s="6">
        <f>_xlfn.XLOOKUP(C1759,MasterSheet!G:G,MasterSheet!E:E)</f>
        <v>176.4</v>
      </c>
      <c r="E1759" s="55">
        <f>SUMIFS(MasterSheet!I:I, MasterSheet!B:B, A1759, MasterSheet!D:D, B1759, MasterSheet!G:G, C1759)</f>
        <v>2</v>
      </c>
      <c r="F1759" s="55">
        <f t="shared" si="81"/>
        <v>352.8</v>
      </c>
      <c r="G1759" s="62">
        <f>SUMIFS(MasterSheet!J:J, MasterSheet!B:B, A1759, MasterSheet!D:D, B1759, MasterSheet!G:G, C1759)</f>
        <v>2</v>
      </c>
      <c r="H1759" s="62">
        <f t="shared" si="82"/>
        <v>352.8</v>
      </c>
      <c r="I1759" s="64">
        <f>SUMIFS(MasterSheet!K:K, MasterSheet!B:B, A1759, MasterSheet!D:D, B1759, MasterSheet!G:G, C1759)</f>
        <v>0</v>
      </c>
      <c r="J1759" s="64">
        <f t="shared" si="83"/>
        <v>0</v>
      </c>
      <c r="K1759" s="6" t="str">
        <f>VLOOKUP(C1759,MasterSheet!G:T,14,)</f>
        <v>BioLegend</v>
      </c>
      <c r="L1759" s="6" t="str">
        <f>VLOOKUP(K1759,Sheet1!A:C,3,)</f>
        <v>DOLLAR</v>
      </c>
      <c r="M1759" s="6" t="str" cm="1">
        <f t="array" ref="M1759">_xlfn.TEXTJOIN(", ", TRUE,
   _xlfn._xlws.FILTER(MasterSheet!O:O,
      (MasterSheet!B:B=A1759) *
      (MasterSheet!D:D=B1759) *
      (MasterSheet!G:G=C1759) *
      (MasterSheet!J:J&gt;0)
   )
)</f>
        <v>AURIGINE SERVICE</v>
      </c>
      <c r="N1759" s="6"/>
    </row>
    <row r="1760" spans="1:14" x14ac:dyDescent="0.25">
      <c r="A1760" s="6" t="str">
        <v>EED117806</v>
      </c>
      <c r="B1760" s="7">
        <v>45875</v>
      </c>
      <c r="C1760" s="6">
        <v>506313</v>
      </c>
      <c r="D1760" s="6">
        <f>_xlfn.XLOOKUP(C1760,MasterSheet!G:G,MasterSheet!E:E)</f>
        <v>160.80000000000001</v>
      </c>
      <c r="E1760" s="55">
        <f>SUMIFS(MasterSheet!I:I, MasterSheet!B:B, A1760, MasterSheet!D:D, B1760, MasterSheet!G:G, C1760)</f>
        <v>2</v>
      </c>
      <c r="F1760" s="55">
        <f t="shared" si="81"/>
        <v>321.60000000000002</v>
      </c>
      <c r="G1760" s="62">
        <f>SUMIFS(MasterSheet!J:J, MasterSheet!B:B, A1760, MasterSheet!D:D, B1760, MasterSheet!G:G, C1760)</f>
        <v>2</v>
      </c>
      <c r="H1760" s="62">
        <f t="shared" si="82"/>
        <v>321.60000000000002</v>
      </c>
      <c r="I1760" s="64">
        <f>SUMIFS(MasterSheet!K:K, MasterSheet!B:B, A1760, MasterSheet!D:D, B1760, MasterSheet!G:G, C1760)</f>
        <v>0</v>
      </c>
      <c r="J1760" s="64">
        <f t="shared" si="83"/>
        <v>0</v>
      </c>
      <c r="K1760" s="6" t="str">
        <f>VLOOKUP(C1760,MasterSheet!G:T,14,)</f>
        <v>BioLegend</v>
      </c>
      <c r="L1760" s="6" t="str">
        <f>VLOOKUP(K1760,Sheet1!A:C,3,)</f>
        <v>DOLLAR</v>
      </c>
      <c r="M1760" s="6" t="str" cm="1">
        <f t="array" ref="M1760">_xlfn.TEXTJOIN(", ", TRUE,
   _xlfn._xlws.FILTER(MasterSheet!O:O,
      (MasterSheet!B:B=A1760) *
      (MasterSheet!D:D=B1760) *
      (MasterSheet!G:G=C1760) *
      (MasterSheet!J:J&gt;0)
   )
)</f>
        <v>AURIGINE SERVICE</v>
      </c>
      <c r="N1760" s="6"/>
    </row>
    <row r="1761" spans="1:14" x14ac:dyDescent="0.25">
      <c r="A1761" s="6" t="str">
        <v>EED117806</v>
      </c>
      <c r="B1761" s="7">
        <v>45875</v>
      </c>
      <c r="C1761" s="6">
        <v>128007</v>
      </c>
      <c r="D1761" s="6">
        <f>_xlfn.XLOOKUP(C1761,MasterSheet!G:G,MasterSheet!E:E)</f>
        <v>93.8</v>
      </c>
      <c r="E1761" s="55">
        <f>SUMIFS(MasterSheet!I:I, MasterSheet!B:B, A1761, MasterSheet!D:D, B1761, MasterSheet!G:G, C1761)</f>
        <v>1</v>
      </c>
      <c r="F1761" s="55">
        <f t="shared" si="81"/>
        <v>93.8</v>
      </c>
      <c r="G1761" s="62">
        <f>SUMIFS(MasterSheet!J:J, MasterSheet!B:B, A1761, MasterSheet!D:D, B1761, MasterSheet!G:G, C1761)</f>
        <v>1</v>
      </c>
      <c r="H1761" s="62">
        <f t="shared" si="82"/>
        <v>93.8</v>
      </c>
      <c r="I1761" s="64">
        <f>SUMIFS(MasterSheet!K:K, MasterSheet!B:B, A1761, MasterSheet!D:D, B1761, MasterSheet!G:G, C1761)</f>
        <v>0</v>
      </c>
      <c r="J1761" s="64">
        <f t="shared" si="83"/>
        <v>0</v>
      </c>
      <c r="K1761" s="6" t="str">
        <f>VLOOKUP(C1761,MasterSheet!G:T,14,)</f>
        <v>BioLegend</v>
      </c>
      <c r="L1761" s="6" t="str">
        <f>VLOOKUP(K1761,Sheet1!A:C,3,)</f>
        <v>DOLLAR</v>
      </c>
      <c r="M1761" s="6" t="str" cm="1">
        <f t="array" ref="M1761">_xlfn.TEXTJOIN(", ", TRUE,
   _xlfn._xlws.FILTER(MasterSheet!O:O,
      (MasterSheet!B:B=A1761) *
      (MasterSheet!D:D=B1761) *
      (MasterSheet!G:G=C1761) *
      (MasterSheet!J:J&gt;0)
   )
)</f>
        <v>SAI LIFE</v>
      </c>
      <c r="N1761" s="6"/>
    </row>
    <row r="1762" spans="1:14" x14ac:dyDescent="0.25">
      <c r="A1762" s="6" t="str">
        <v>EED117806</v>
      </c>
      <c r="B1762" s="7">
        <v>45875</v>
      </c>
      <c r="C1762" s="6">
        <v>591202</v>
      </c>
      <c r="D1762" s="6">
        <f>_xlfn.XLOOKUP(C1762,MasterSheet!G:G,MasterSheet!E:E)</f>
        <v>156.1</v>
      </c>
      <c r="E1762" s="55">
        <f>SUMIFS(MasterSheet!I:I, MasterSheet!B:B, A1762, MasterSheet!D:D, B1762, MasterSheet!G:G, C1762)</f>
        <v>2</v>
      </c>
      <c r="F1762" s="55">
        <f t="shared" si="81"/>
        <v>312.2</v>
      </c>
      <c r="G1762" s="62">
        <f>SUMIFS(MasterSheet!J:J, MasterSheet!B:B, A1762, MasterSheet!D:D, B1762, MasterSheet!G:G, C1762)</f>
        <v>2</v>
      </c>
      <c r="H1762" s="62">
        <f t="shared" si="82"/>
        <v>312.2</v>
      </c>
      <c r="I1762" s="64">
        <f>SUMIFS(MasterSheet!K:K, MasterSheet!B:B, A1762, MasterSheet!D:D, B1762, MasterSheet!G:G, C1762)</f>
        <v>0</v>
      </c>
      <c r="J1762" s="64">
        <f t="shared" si="83"/>
        <v>0</v>
      </c>
      <c r="K1762" s="6" t="str">
        <f>VLOOKUP(C1762,MasterSheet!G:T,14,)</f>
        <v>BioLegend</v>
      </c>
      <c r="L1762" s="6" t="str">
        <f>VLOOKUP(K1762,Sheet1!A:C,3,)</f>
        <v>DOLLAR</v>
      </c>
      <c r="M1762" s="6" t="str" cm="1">
        <f t="array" ref="M1762">_xlfn.TEXTJOIN(", ", TRUE,
   _xlfn._xlws.FILTER(MasterSheet!O:O,
      (MasterSheet!B:B=A1762) *
      (MasterSheet!D:D=B1762) *
      (MasterSheet!G:G=C1762) *
      (MasterSheet!J:J&gt;0)
   )
)</f>
        <v>AURIGINE SERVICE</v>
      </c>
      <c r="N1762" s="6"/>
    </row>
    <row r="1763" spans="1:14" x14ac:dyDescent="0.25">
      <c r="A1763" s="6" t="str">
        <v>EED117806</v>
      </c>
      <c r="B1763" s="7">
        <v>45875</v>
      </c>
      <c r="C1763" s="6">
        <v>362533</v>
      </c>
      <c r="D1763" s="6">
        <f>_xlfn.XLOOKUP(C1763,MasterSheet!G:G,MasterSheet!E:E)</f>
        <v>289.5</v>
      </c>
      <c r="E1763" s="55">
        <f>SUMIFS(MasterSheet!I:I, MasterSheet!B:B, A1763, MasterSheet!D:D, B1763, MasterSheet!G:G, C1763)</f>
        <v>2</v>
      </c>
      <c r="F1763" s="55">
        <f t="shared" si="81"/>
        <v>579</v>
      </c>
      <c r="G1763" s="62">
        <f>SUMIFS(MasterSheet!J:J, MasterSheet!B:B, A1763, MasterSheet!D:D, B1763, MasterSheet!G:G, C1763)</f>
        <v>2</v>
      </c>
      <c r="H1763" s="62">
        <f t="shared" si="82"/>
        <v>579</v>
      </c>
      <c r="I1763" s="64">
        <f>SUMIFS(MasterSheet!K:K, MasterSheet!B:B, A1763, MasterSheet!D:D, B1763, MasterSheet!G:G, C1763)</f>
        <v>0</v>
      </c>
      <c r="J1763" s="64">
        <f t="shared" si="83"/>
        <v>0</v>
      </c>
      <c r="K1763" s="6" t="str">
        <f>VLOOKUP(C1763,MasterSheet!G:T,14,)</f>
        <v>BioLegend</v>
      </c>
      <c r="L1763" s="6" t="str">
        <f>VLOOKUP(K1763,Sheet1!A:C,3,)</f>
        <v>DOLLAR</v>
      </c>
      <c r="M1763" s="6" t="str" cm="1">
        <f t="array" ref="M1763">_xlfn.TEXTJOIN(", ", TRUE,
   _xlfn._xlws.FILTER(MasterSheet!O:O,
      (MasterSheet!B:B=A1763) *
      (MasterSheet!D:D=B1763) *
      (MasterSheet!G:G=C1763) *
      (MasterSheet!J:J&gt;0)
   )
)</f>
        <v>INVITRO</v>
      </c>
      <c r="N1763" s="6"/>
    </row>
    <row r="1764" spans="1:14" x14ac:dyDescent="0.25">
      <c r="A1764" s="6" t="str">
        <v>EED117806</v>
      </c>
      <c r="B1764" s="7">
        <v>45875</v>
      </c>
      <c r="C1764" s="6">
        <v>646403</v>
      </c>
      <c r="D1764" s="6">
        <f>_xlfn.XLOOKUP(C1764,MasterSheet!G:G,MasterSheet!E:E)</f>
        <v>90.3</v>
      </c>
      <c r="E1764" s="55">
        <f>SUMIFS(MasterSheet!I:I, MasterSheet!B:B, A1764, MasterSheet!D:D, B1764, MasterSheet!G:G, C1764)</f>
        <v>1</v>
      </c>
      <c r="F1764" s="55">
        <f t="shared" si="81"/>
        <v>90.3</v>
      </c>
      <c r="G1764" s="62">
        <f>SUMIFS(MasterSheet!J:J, MasterSheet!B:B, A1764, MasterSheet!D:D, B1764, MasterSheet!G:G, C1764)</f>
        <v>1</v>
      </c>
      <c r="H1764" s="62">
        <f t="shared" si="82"/>
        <v>90.3</v>
      </c>
      <c r="I1764" s="64">
        <f>SUMIFS(MasterSheet!K:K, MasterSheet!B:B, A1764, MasterSheet!D:D, B1764, MasterSheet!G:G, C1764)</f>
        <v>0</v>
      </c>
      <c r="J1764" s="64">
        <f t="shared" si="83"/>
        <v>0</v>
      </c>
      <c r="K1764" s="6" t="str">
        <f>VLOOKUP(C1764,MasterSheet!G:T,14,)</f>
        <v>BioLegend</v>
      </c>
      <c r="L1764" s="6" t="str">
        <f>VLOOKUP(K1764,Sheet1!A:C,3,)</f>
        <v>DOLLAR</v>
      </c>
      <c r="M1764" s="6" t="str" cm="1">
        <f t="array" ref="M1764">_xlfn.TEXTJOIN(", ", TRUE,
   _xlfn._xlws.FILTER(MasterSheet!O:O,
      (MasterSheet!B:B=A1764) *
      (MasterSheet!D:D=B1764) *
      (MasterSheet!G:G=C1764) *
      (MasterSheet!J:J&gt;0)
   )
)</f>
        <v>RESEARCH WORLD</v>
      </c>
      <c r="N1764" s="6"/>
    </row>
    <row r="1765" spans="1:14" x14ac:dyDescent="0.25">
      <c r="A1765" s="6" t="str">
        <v>EED117806</v>
      </c>
      <c r="B1765" s="7">
        <v>45875</v>
      </c>
      <c r="C1765" s="6">
        <v>666052</v>
      </c>
      <c r="D1765" s="6">
        <f>_xlfn.XLOOKUP(C1765,MasterSheet!G:G,MasterSheet!E:E)</f>
        <v>262.5</v>
      </c>
      <c r="E1765" s="55">
        <f>SUMIFS(MasterSheet!I:I, MasterSheet!B:B, A1765, MasterSheet!D:D, B1765, MasterSheet!G:G, C1765)</f>
        <v>1</v>
      </c>
      <c r="F1765" s="55">
        <f t="shared" si="81"/>
        <v>262.5</v>
      </c>
      <c r="G1765" s="62">
        <f>SUMIFS(MasterSheet!J:J, MasterSheet!B:B, A1765, MasterSheet!D:D, B1765, MasterSheet!G:G, C1765)</f>
        <v>1</v>
      </c>
      <c r="H1765" s="62">
        <f t="shared" si="82"/>
        <v>262.5</v>
      </c>
      <c r="I1765" s="64">
        <f>SUMIFS(MasterSheet!K:K, MasterSheet!B:B, A1765, MasterSheet!D:D, B1765, MasterSheet!G:G, C1765)</f>
        <v>0</v>
      </c>
      <c r="J1765" s="64">
        <f t="shared" si="83"/>
        <v>0</v>
      </c>
      <c r="K1765" s="6" t="str">
        <f>VLOOKUP(C1765,MasterSheet!G:T,14,)</f>
        <v>BioLegend</v>
      </c>
      <c r="L1765" s="6" t="str">
        <f>VLOOKUP(K1765,Sheet1!A:C,3,)</f>
        <v>DOLLAR</v>
      </c>
      <c r="M1765" s="6" t="str" cm="1">
        <f t="array" ref="M1765">_xlfn.TEXTJOIN(", ", TRUE,
   _xlfn._xlws.FILTER(MasterSheet!O:O,
      (MasterSheet!B:B=A1765) *
      (MasterSheet!D:D=B1765) *
      (MasterSheet!G:G=C1765) *
      (MasterSheet!J:J&gt;0)
   )
)</f>
        <v>MEDLIFE</v>
      </c>
      <c r="N1765" s="6"/>
    </row>
    <row r="1766" spans="1:14" x14ac:dyDescent="0.25">
      <c r="A1766" s="6" t="str">
        <v>EED117806</v>
      </c>
      <c r="B1766" s="7">
        <v>45875</v>
      </c>
      <c r="C1766" s="6">
        <v>141717</v>
      </c>
      <c r="D1766" s="6">
        <f>_xlfn.XLOOKUP(C1766,MasterSheet!G:G,MasterSheet!E:E)</f>
        <v>153</v>
      </c>
      <c r="E1766" s="55">
        <f>SUMIFS(MasterSheet!I:I, MasterSheet!B:B, A1766, MasterSheet!D:D, B1766, MasterSheet!G:G, C1766)</f>
        <v>1</v>
      </c>
      <c r="F1766" s="55">
        <f t="shared" si="81"/>
        <v>153</v>
      </c>
      <c r="G1766" s="62">
        <f>SUMIFS(MasterSheet!J:J, MasterSheet!B:B, A1766, MasterSheet!D:D, B1766, MasterSheet!G:G, C1766)</f>
        <v>1</v>
      </c>
      <c r="H1766" s="62">
        <f t="shared" si="82"/>
        <v>153</v>
      </c>
      <c r="I1766" s="64">
        <f>SUMIFS(MasterSheet!K:K, MasterSheet!B:B, A1766, MasterSheet!D:D, B1766, MasterSheet!G:G, C1766)</f>
        <v>0</v>
      </c>
      <c r="J1766" s="64">
        <f t="shared" si="83"/>
        <v>0</v>
      </c>
      <c r="K1766" s="6" t="str">
        <f>VLOOKUP(C1766,MasterSheet!G:T,14,)</f>
        <v>BioLegend</v>
      </c>
      <c r="L1766" s="6" t="str">
        <f>VLOOKUP(K1766,Sheet1!A:C,3,)</f>
        <v>DOLLAR</v>
      </c>
      <c r="M1766" s="6" t="str" cm="1">
        <f t="array" ref="M1766">_xlfn.TEXTJOIN(", ", TRUE,
   _xlfn._xlws.FILTER(MasterSheet!O:O,
      (MasterSheet!B:B=A1766) *
      (MasterSheet!D:D=B1766) *
      (MasterSheet!G:G=C1766) *
      (MasterSheet!J:J&gt;0)
   )
)</f>
        <v>SAI LIFE</v>
      </c>
      <c r="N1766" s="6"/>
    </row>
    <row r="1767" spans="1:14" x14ac:dyDescent="0.25">
      <c r="A1767" s="6" t="str">
        <v>EED117806</v>
      </c>
      <c r="B1767" s="7">
        <v>45875</v>
      </c>
      <c r="C1767" s="6">
        <v>512202</v>
      </c>
      <c r="D1767" s="6">
        <f>_xlfn.XLOOKUP(C1767,MasterSheet!G:G,MasterSheet!E:E)</f>
        <v>221.9</v>
      </c>
      <c r="E1767" s="55">
        <f>SUMIFS(MasterSheet!I:I, MasterSheet!B:B, A1767, MasterSheet!D:D, B1767, MasterSheet!G:G, C1767)</f>
        <v>1</v>
      </c>
      <c r="F1767" s="55">
        <f t="shared" si="81"/>
        <v>221.9</v>
      </c>
      <c r="G1767" s="62">
        <f>SUMIFS(MasterSheet!J:J, MasterSheet!B:B, A1767, MasterSheet!D:D, B1767, MasterSheet!G:G, C1767)</f>
        <v>1</v>
      </c>
      <c r="H1767" s="62">
        <f t="shared" si="82"/>
        <v>221.9</v>
      </c>
      <c r="I1767" s="64">
        <f>SUMIFS(MasterSheet!K:K, MasterSheet!B:B, A1767, MasterSheet!D:D, B1767, MasterSheet!G:G, C1767)</f>
        <v>0</v>
      </c>
      <c r="J1767" s="64">
        <f t="shared" si="83"/>
        <v>0</v>
      </c>
      <c r="K1767" s="6" t="str">
        <f>VLOOKUP(C1767,MasterSheet!G:T,14,)</f>
        <v>BioLegend</v>
      </c>
      <c r="L1767" s="6" t="str">
        <f>VLOOKUP(K1767,Sheet1!A:C,3,)</f>
        <v>DOLLAR</v>
      </c>
      <c r="M1767" s="6" t="str" cm="1">
        <f t="array" ref="M1767">_xlfn.TEXTJOIN(", ", TRUE,
   _xlfn._xlws.FILTER(MasterSheet!O:O,
      (MasterSheet!B:B=A1767) *
      (MasterSheet!D:D=B1767) *
      (MasterSheet!G:G=C1767) *
      (MasterSheet!J:J&gt;0)
   )
)</f>
        <v>SAI LIFE</v>
      </c>
      <c r="N1767" s="6"/>
    </row>
    <row r="1768" spans="1:14" x14ac:dyDescent="0.25">
      <c r="A1768" s="6" t="str">
        <v>EED117806</v>
      </c>
      <c r="B1768" s="7">
        <v>45875</v>
      </c>
      <c r="C1768" s="6">
        <v>770002</v>
      </c>
      <c r="D1768" s="6">
        <f>_xlfn.XLOOKUP(C1768,MasterSheet!G:G,MasterSheet!E:E)</f>
        <v>62.3</v>
      </c>
      <c r="E1768" s="55">
        <f>SUMIFS(MasterSheet!I:I, MasterSheet!B:B, A1768, MasterSheet!D:D, B1768, MasterSheet!G:G, C1768)</f>
        <v>1</v>
      </c>
      <c r="F1768" s="55">
        <f t="shared" si="81"/>
        <v>62.3</v>
      </c>
      <c r="G1768" s="62">
        <f>SUMIFS(MasterSheet!J:J, MasterSheet!B:B, A1768, MasterSheet!D:D, B1768, MasterSheet!G:G, C1768)</f>
        <v>1</v>
      </c>
      <c r="H1768" s="62">
        <f t="shared" si="82"/>
        <v>62.3</v>
      </c>
      <c r="I1768" s="64">
        <f>SUMIFS(MasterSheet!K:K, MasterSheet!B:B, A1768, MasterSheet!D:D, B1768, MasterSheet!G:G, C1768)</f>
        <v>0</v>
      </c>
      <c r="J1768" s="64">
        <f t="shared" si="83"/>
        <v>0</v>
      </c>
      <c r="K1768" s="6" t="str">
        <f>VLOOKUP(C1768,MasterSheet!G:T,14,)</f>
        <v>BioLegend</v>
      </c>
      <c r="L1768" s="6" t="str">
        <f>VLOOKUP(K1768,Sheet1!A:C,3,)</f>
        <v>DOLLAR</v>
      </c>
      <c r="M1768" s="6" t="str" cm="1">
        <f t="array" ref="M1768">_xlfn.TEXTJOIN(", ", TRUE,
   _xlfn._xlws.FILTER(MasterSheet!O:O,
      (MasterSheet!B:B=A1768) *
      (MasterSheet!D:D=B1768) *
      (MasterSheet!G:G=C1768) *
      (MasterSheet!J:J&gt;0)
   )
)</f>
        <v>BIONOVA</v>
      </c>
      <c r="N1768" s="6"/>
    </row>
    <row r="1769" spans="1:14" x14ac:dyDescent="0.25">
      <c r="A1769" s="6" t="str">
        <v>EED117806</v>
      </c>
      <c r="B1769" s="7">
        <v>45875</v>
      </c>
      <c r="C1769" s="6">
        <v>752802</v>
      </c>
      <c r="D1769" s="6">
        <f>_xlfn.XLOOKUP(C1769,MasterSheet!G:G,MasterSheet!E:E)</f>
        <v>102.9</v>
      </c>
      <c r="E1769" s="55">
        <f>SUMIFS(MasterSheet!I:I, MasterSheet!B:B, A1769, MasterSheet!D:D, B1769, MasterSheet!G:G, C1769)</f>
        <v>2</v>
      </c>
      <c r="F1769" s="55">
        <f t="shared" si="81"/>
        <v>205.8</v>
      </c>
      <c r="G1769" s="62">
        <f>SUMIFS(MasterSheet!J:J, MasterSheet!B:B, A1769, MasterSheet!D:D, B1769, MasterSheet!G:G, C1769)</f>
        <v>2</v>
      </c>
      <c r="H1769" s="62">
        <f t="shared" si="82"/>
        <v>205.8</v>
      </c>
      <c r="I1769" s="64">
        <f>SUMIFS(MasterSheet!K:K, MasterSheet!B:B, A1769, MasterSheet!D:D, B1769, MasterSheet!G:G, C1769)</f>
        <v>0</v>
      </c>
      <c r="J1769" s="64">
        <f t="shared" si="83"/>
        <v>0</v>
      </c>
      <c r="K1769" s="6" t="str">
        <f>VLOOKUP(C1769,MasterSheet!G:T,14,)</f>
        <v>BioLegend</v>
      </c>
      <c r="L1769" s="6" t="str">
        <f>VLOOKUP(K1769,Sheet1!A:C,3,)</f>
        <v>DOLLAR</v>
      </c>
      <c r="M1769" s="6" t="str" cm="1">
        <f t="array" ref="M1769">_xlfn.TEXTJOIN(", ", TRUE,
   _xlfn._xlws.FILTER(MasterSheet!O:O,
      (MasterSheet!B:B=A1769) *
      (MasterSheet!D:D=B1769) *
      (MasterSheet!G:G=C1769) *
      (MasterSheet!J:J&gt;0)
   )
)</f>
        <v>SAI LIFE</v>
      </c>
      <c r="N1769" s="6"/>
    </row>
    <row r="1770" spans="1:14" x14ac:dyDescent="0.25">
      <c r="A1770" s="6" t="str">
        <v>EED117806</v>
      </c>
      <c r="B1770" s="7">
        <v>45875</v>
      </c>
      <c r="C1770" s="6">
        <v>844302</v>
      </c>
      <c r="D1770" s="6">
        <f>_xlfn.XLOOKUP(C1770,MasterSheet!G:G,MasterSheet!E:E)</f>
        <v>62.3</v>
      </c>
      <c r="E1770" s="55">
        <f>SUMIFS(MasterSheet!I:I, MasterSheet!B:B, A1770, MasterSheet!D:D, B1770, MasterSheet!G:G, C1770)</f>
        <v>1</v>
      </c>
      <c r="F1770" s="55">
        <f t="shared" si="81"/>
        <v>62.3</v>
      </c>
      <c r="G1770" s="62">
        <f>SUMIFS(MasterSheet!J:J, MasterSheet!B:B, A1770, MasterSheet!D:D, B1770, MasterSheet!G:G, C1770)</f>
        <v>1</v>
      </c>
      <c r="H1770" s="62">
        <f t="shared" si="82"/>
        <v>62.3</v>
      </c>
      <c r="I1770" s="64">
        <f>SUMIFS(MasterSheet!K:K, MasterSheet!B:B, A1770, MasterSheet!D:D, B1770, MasterSheet!G:G, C1770)</f>
        <v>0</v>
      </c>
      <c r="J1770" s="64">
        <f t="shared" si="83"/>
        <v>0</v>
      </c>
      <c r="K1770" s="6" t="str">
        <f>VLOOKUP(C1770,MasterSheet!G:T,14,)</f>
        <v>BioLegend</v>
      </c>
      <c r="L1770" s="6" t="str">
        <f>VLOOKUP(K1770,Sheet1!A:C,3,)</f>
        <v>DOLLAR</v>
      </c>
      <c r="M1770" s="6" t="str" cm="1">
        <f t="array" ref="M1770">_xlfn.TEXTJOIN(", ", TRUE,
   _xlfn._xlws.FILTER(MasterSheet!O:O,
      (MasterSheet!B:B=A1770) *
      (MasterSheet!D:D=B1770) *
      (MasterSheet!G:G=C1770) *
      (MasterSheet!J:J&gt;0)
   )
)</f>
        <v>IGIB</v>
      </c>
      <c r="N1770" s="6"/>
    </row>
    <row r="1771" spans="1:14" x14ac:dyDescent="0.25">
      <c r="A1771" s="6" t="str">
        <v>EED117806</v>
      </c>
      <c r="B1771" s="7">
        <v>45875</v>
      </c>
      <c r="C1771" s="6">
        <v>900007707</v>
      </c>
      <c r="D1771" s="6">
        <f>_xlfn.XLOOKUP(C1771,MasterSheet!G:G,MasterSheet!E:E)</f>
        <v>1530</v>
      </c>
      <c r="E1771" s="55">
        <f>SUMIFS(MasterSheet!I:I, MasterSheet!B:B, A1771, MasterSheet!D:D, B1771, MasterSheet!G:G, C1771)</f>
        <v>2</v>
      </c>
      <c r="F1771" s="55">
        <f t="shared" si="81"/>
        <v>3060</v>
      </c>
      <c r="G1771" s="62">
        <f>SUMIFS(MasterSheet!J:J, MasterSheet!B:B, A1771, MasterSheet!D:D, B1771, MasterSheet!G:G, C1771)</f>
        <v>2</v>
      </c>
      <c r="H1771" s="62">
        <f t="shared" si="82"/>
        <v>3060</v>
      </c>
      <c r="I1771" s="64">
        <f>SUMIFS(MasterSheet!K:K, MasterSheet!B:B, A1771, MasterSheet!D:D, B1771, MasterSheet!G:G, C1771)</f>
        <v>0</v>
      </c>
      <c r="J1771" s="64">
        <f t="shared" si="83"/>
        <v>0</v>
      </c>
      <c r="K1771" s="6" t="str">
        <f>VLOOKUP(C1771,MasterSheet!G:T,14,)</f>
        <v>BioLegend</v>
      </c>
      <c r="L1771" s="6" t="str">
        <f>VLOOKUP(K1771,Sheet1!A:C,3,)</f>
        <v>DOLLAR</v>
      </c>
      <c r="M1771" s="6" t="str" cm="1">
        <f t="array" ref="M1771">_xlfn.TEXTJOIN(", ", TRUE,
   _xlfn._xlws.FILTER(MasterSheet!O:O,
      (MasterSheet!B:B=A1771) *
      (MasterSheet!D:D=B1771) *
      (MasterSheet!G:G=C1771) *
      (MasterSheet!J:J&gt;0)
   )
)</f>
        <v>APOLLO CHENNAI</v>
      </c>
      <c r="N1771" s="6"/>
    </row>
    <row r="1772" spans="1:14" x14ac:dyDescent="0.25">
      <c r="A1772" s="6" t="str">
        <v>QBYSD250705</v>
      </c>
      <c r="B1772" s="7">
        <v>45876</v>
      </c>
      <c r="C1772" s="6" t="str">
        <v>SE260-10A-75</v>
      </c>
      <c r="D1772" s="6">
        <f>_xlfn.XLOOKUP(C1772,MasterSheet!G:G,MasterSheet!E:E)</f>
        <v>585</v>
      </c>
      <c r="E1772" s="55">
        <f>SUMIFS(MasterSheet!I:I, MasterSheet!B:B, A1772, MasterSheet!D:D, B1772, MasterSheet!G:G, C1772)</f>
        <v>1</v>
      </c>
      <c r="F1772" s="55">
        <f t="shared" si="81"/>
        <v>585</v>
      </c>
      <c r="G1772" s="62">
        <f>SUMIFS(MasterSheet!J:J, MasterSheet!B:B, A1772, MasterSheet!D:D, B1772, MasterSheet!G:G, C1772)</f>
        <v>1</v>
      </c>
      <c r="H1772" s="62">
        <f t="shared" si="82"/>
        <v>585</v>
      </c>
      <c r="I1772" s="64">
        <f>SUMIFS(MasterSheet!K:K, MasterSheet!B:B, A1772, MasterSheet!D:D, B1772, MasterSheet!G:G, C1772)</f>
        <v>0</v>
      </c>
      <c r="J1772" s="64">
        <f t="shared" si="83"/>
        <v>0</v>
      </c>
      <c r="K1772" s="6" t="str">
        <f>VLOOKUP(C1772,MasterSheet!G:T,14,)</f>
        <v>HOEFER</v>
      </c>
      <c r="L1772" s="6" t="str">
        <f>VLOOKUP(K1772,Sheet1!A:C,3,)</f>
        <v>DOLLAR</v>
      </c>
      <c r="M1772" s="6" t="str" cm="1">
        <f t="array" ref="M1772">_xlfn.TEXTJOIN(", ", TRUE,
   _xlfn._xlws.FILTER(MasterSheet!O:O,
      (MasterSheet!B:B=A1772) *
      (MasterSheet!D:D=B1772) *
      (MasterSheet!G:G=C1772) *
      (MasterSheet!J:J&gt;0)
   )
)</f>
        <v>UNIVERSITY OF DELHI (South Campus)</v>
      </c>
      <c r="N1772" s="6"/>
    </row>
    <row r="1773" spans="1:14" x14ac:dyDescent="0.25">
      <c r="A1773" s="6">
        <v>65830</v>
      </c>
      <c r="B1773" s="7">
        <v>45880</v>
      </c>
      <c r="C1773" s="6" t="str">
        <v>M00202S232</v>
      </c>
      <c r="D1773" s="6">
        <f>_xlfn.XLOOKUP(C1773,MasterSheet!G:G,MasterSheet!E:E)</f>
        <v>259</v>
      </c>
      <c r="E1773" s="55">
        <f>SUMIFS(MasterSheet!I:I, MasterSheet!B:B, A1773, MasterSheet!D:D, B1773, MasterSheet!G:G, C1773)</f>
        <v>2</v>
      </c>
      <c r="F1773" s="55">
        <f t="shared" si="81"/>
        <v>518</v>
      </c>
      <c r="G1773" s="62">
        <f>SUMIFS(MasterSheet!J:J, MasterSheet!B:B, A1773, MasterSheet!D:D, B1773, MasterSheet!G:G, C1773)</f>
        <v>2</v>
      </c>
      <c r="H1773" s="62">
        <f t="shared" si="82"/>
        <v>518</v>
      </c>
      <c r="I1773" s="64">
        <f>SUMIFS(MasterSheet!K:K, MasterSheet!B:B, A1773, MasterSheet!D:D, B1773, MasterSheet!G:G, C1773)</f>
        <v>0</v>
      </c>
      <c r="J1773" s="64">
        <f t="shared" si="83"/>
        <v>0</v>
      </c>
      <c r="K1773" s="6" t="str">
        <f>VLOOKUP(C1773,MasterSheet!G:T,14,)</f>
        <v>Boster</v>
      </c>
      <c r="L1773" s="6" t="str">
        <f>VLOOKUP(K1773,Sheet1!A:C,3,)</f>
        <v>DOLLAR</v>
      </c>
      <c r="M1773" s="6" t="str" cm="1">
        <f t="array" ref="M1773">_xlfn.TEXTJOIN(", ", TRUE,
   _xlfn._xlws.FILTER(MasterSheet!O:O,
      (MasterSheet!B:B=A1773) *
      (MasterSheet!D:D=B1773) *
      (MasterSheet!G:G=C1773) *
      (MasterSheet!J:J&gt;0)
   )
)</f>
        <v>SYNGENE</v>
      </c>
      <c r="N1773" s="6"/>
    </row>
    <row r="1774" spans="1:14" x14ac:dyDescent="0.25">
      <c r="A1774" s="6" t="str">
        <v>TPC/25-26/00333</v>
      </c>
      <c r="B1774" s="7">
        <v>45881</v>
      </c>
      <c r="C1774" s="6" t="str">
        <v>S1714</v>
      </c>
      <c r="D1774" s="6">
        <f>_xlfn.XLOOKUP(C1774,MasterSheet!G:G,MasterSheet!E:E)</f>
        <v>15540</v>
      </c>
      <c r="E1774" s="55">
        <f>SUMIFS(MasterSheet!I:I, MasterSheet!B:B, A1774, MasterSheet!D:D, B1774, MasterSheet!G:G, C1774)</f>
        <v>1</v>
      </c>
      <c r="F1774" s="55">
        <f t="shared" si="81"/>
        <v>15540</v>
      </c>
      <c r="G1774" s="62">
        <f>SUMIFS(MasterSheet!J:J, MasterSheet!B:B, A1774, MasterSheet!D:D, B1774, MasterSheet!G:G, C1774)</f>
        <v>1</v>
      </c>
      <c r="H1774" s="62">
        <f t="shared" si="82"/>
        <v>15540</v>
      </c>
      <c r="I1774" s="64">
        <f>SUMIFS(MasterSheet!K:K, MasterSheet!B:B, A1774, MasterSheet!D:D, B1774, MasterSheet!G:G, C1774)</f>
        <v>0</v>
      </c>
      <c r="J1774" s="64">
        <f t="shared" si="83"/>
        <v>0</v>
      </c>
      <c r="K1774" s="6" t="str">
        <f>VLOOKUP(C1774,MasterSheet!G:T,14,)</f>
        <v>TOPCLASS ENTERPRISES</v>
      </c>
      <c r="L1774" s="6" t="str">
        <f>VLOOKUP(K1774,Sheet1!A:C,3,)</f>
        <v>INR</v>
      </c>
      <c r="M1774" s="6" t="str" cm="1">
        <f t="array" ref="M1774">_xlfn.TEXTJOIN(", ", TRUE,
   _xlfn._xlws.FILTER(MasterSheet!O:O,
      (MasterSheet!B:B=A1774) *
      (MasterSheet!D:D=B1774) *
      (MasterSheet!G:G=C1774) *
      (MasterSheet!J:J&gt;0)
   )
)</f>
        <v>FARCAST</v>
      </c>
      <c r="N1774" s="6"/>
    </row>
    <row r="1775" spans="1:14" x14ac:dyDescent="0.25">
      <c r="A1775" s="6">
        <v>177075</v>
      </c>
      <c r="B1775" s="7">
        <v>45881</v>
      </c>
      <c r="C1775" s="6" t="str">
        <v>BE0146</v>
      </c>
      <c r="D1775" s="6">
        <f>_xlfn.XLOOKUP(C1775,MasterSheet!G:G,MasterSheet!E:E)</f>
        <v>2255.8000000000002</v>
      </c>
      <c r="E1775" s="55">
        <f>SUMIFS(MasterSheet!I:I, MasterSheet!B:B, A1775, MasterSheet!D:D, B1775, MasterSheet!G:G, C1775)</f>
        <v>1</v>
      </c>
      <c r="F1775" s="55">
        <f t="shared" si="81"/>
        <v>2255.8000000000002</v>
      </c>
      <c r="G1775" s="62">
        <f>SUMIFS(MasterSheet!J:J, MasterSheet!B:B, A1775, MasterSheet!D:D, B1775, MasterSheet!G:G, C1775)</f>
        <v>1</v>
      </c>
      <c r="H1775" s="62">
        <f t="shared" si="82"/>
        <v>2255.8000000000002</v>
      </c>
      <c r="I1775" s="64">
        <f>SUMIFS(MasterSheet!K:K, MasterSheet!B:B, A1775, MasterSheet!D:D, B1775, MasterSheet!G:G, C1775)</f>
        <v>0</v>
      </c>
      <c r="J1775" s="64">
        <f t="shared" si="83"/>
        <v>0</v>
      </c>
      <c r="K1775" s="6" t="str">
        <f>VLOOKUP(C1775,MasterSheet!G:T,14,)</f>
        <v>BioXcell</v>
      </c>
      <c r="L1775" s="6" t="str">
        <f>VLOOKUP(K1775,Sheet1!A:C,3,)</f>
        <v>DOLLAR</v>
      </c>
      <c r="M1775" s="6" t="str" cm="1">
        <f t="array" ref="M1775">_xlfn.TEXTJOIN(", ", TRUE,
   _xlfn._xlws.FILTER(MasterSheet!O:O,
      (MasterSheet!B:B=A1775) *
      (MasterSheet!D:D=B1775) *
      (MasterSheet!G:G=C1775) *
      (MasterSheet!J:J&gt;0)
   )
)</f>
        <v>RG SONS</v>
      </c>
      <c r="N1775" s="6"/>
    </row>
    <row r="1776" spans="1:14" x14ac:dyDescent="0.25">
      <c r="A1776" s="6">
        <v>177075</v>
      </c>
      <c r="B1776" s="7">
        <v>45881</v>
      </c>
      <c r="C1776" s="6" t="str">
        <v>BE0297</v>
      </c>
      <c r="D1776" s="6">
        <f>_xlfn.XLOOKUP(C1776,MasterSheet!G:G,MasterSheet!E:E)</f>
        <v>373.33</v>
      </c>
      <c r="E1776" s="55">
        <f>SUMIFS(MasterSheet!I:I, MasterSheet!B:B, A1776, MasterSheet!D:D, B1776, MasterSheet!G:G, C1776)</f>
        <v>2</v>
      </c>
      <c r="F1776" s="55">
        <f t="shared" si="81"/>
        <v>746.66</v>
      </c>
      <c r="G1776" s="62">
        <f>SUMIFS(MasterSheet!J:J, MasterSheet!B:B, A1776, MasterSheet!D:D, B1776, MasterSheet!G:G, C1776)</f>
        <v>2</v>
      </c>
      <c r="H1776" s="62">
        <f t="shared" si="82"/>
        <v>746.66</v>
      </c>
      <c r="I1776" s="64">
        <f>SUMIFS(MasterSheet!K:K, MasterSheet!B:B, A1776, MasterSheet!D:D, B1776, MasterSheet!G:G, C1776)</f>
        <v>0</v>
      </c>
      <c r="J1776" s="64">
        <f t="shared" si="83"/>
        <v>0</v>
      </c>
      <c r="K1776" s="6" t="str">
        <f>VLOOKUP(C1776,MasterSheet!G:T,14,)</f>
        <v>BioXcell</v>
      </c>
      <c r="L1776" s="6" t="str">
        <f>VLOOKUP(K1776,Sheet1!A:C,3,)</f>
        <v>DOLLAR</v>
      </c>
      <c r="M1776" s="6" t="str" cm="1">
        <f t="array" ref="M1776">_xlfn.TEXTJOIN(", ", TRUE,
   _xlfn._xlws.FILTER(MasterSheet!O:O,
      (MasterSheet!B:B=A1776) *
      (MasterSheet!D:D=B1776) *
      (MasterSheet!G:G=C1776) *
      (MasterSheet!J:J&gt;0)
   )
)</f>
        <v>SYNGENE</v>
      </c>
      <c r="N1776" s="6"/>
    </row>
    <row r="1777" spans="1:14" x14ac:dyDescent="0.25">
      <c r="A1777" s="6" t="str">
        <v>D080725IN3311766G</v>
      </c>
      <c r="B1777" s="7">
        <v>45885</v>
      </c>
      <c r="C1777" s="6" t="str">
        <v>L-180641-01-0005</v>
      </c>
      <c r="D1777" s="6">
        <f>_xlfn.XLOOKUP(C1777,MasterSheet!G:G,MasterSheet!E:E)</f>
        <v>374</v>
      </c>
      <c r="E1777" s="55">
        <f>SUMIFS(MasterSheet!I:I, MasterSheet!B:B, A1777, MasterSheet!D:D, B1777, MasterSheet!G:G, C1777)</f>
        <v>1</v>
      </c>
      <c r="F1777" s="55">
        <f t="shared" si="81"/>
        <v>374</v>
      </c>
      <c r="G1777" s="62">
        <f>SUMIFS(MasterSheet!J:J, MasterSheet!B:B, A1777, MasterSheet!D:D, B1777, MasterSheet!G:G, C1777)</f>
        <v>1</v>
      </c>
      <c r="H1777" s="62">
        <f t="shared" si="82"/>
        <v>374</v>
      </c>
      <c r="I1777" s="64">
        <f>SUMIFS(MasterSheet!K:K, MasterSheet!B:B, A1777, MasterSheet!D:D, B1777, MasterSheet!G:G, C1777)</f>
        <v>0</v>
      </c>
      <c r="J1777" s="64">
        <f t="shared" si="83"/>
        <v>0</v>
      </c>
      <c r="K1777" s="6" t="str">
        <f>VLOOKUP(C1777,MasterSheet!G:T,14,)</f>
        <v>Dharmacon</v>
      </c>
      <c r="L1777" s="6" t="str">
        <f>VLOOKUP(K1777,Sheet1!A:C,3,)</f>
        <v>DOLLAR</v>
      </c>
      <c r="M1777" s="6" t="str" cm="1">
        <f t="array" ref="M1777">_xlfn.TEXTJOIN(", ", TRUE,
   _xlfn._xlws.FILTER(MasterSheet!O:O,
      (MasterSheet!B:B=A1777) *
      (MasterSheet!D:D=B1777) *
      (MasterSheet!G:G=C1777) *
      (MasterSheet!J:J&gt;0)
   )
)</f>
        <v>SAI LIFE</v>
      </c>
      <c r="N1777" s="6"/>
    </row>
    <row r="1778" spans="1:14" x14ac:dyDescent="0.25">
      <c r="A1778" s="6" t="str">
        <v>D080725IN3311766G</v>
      </c>
      <c r="B1778" s="7">
        <v>45885</v>
      </c>
      <c r="C1778" s="6" t="str">
        <v>M-015155-02-0010</v>
      </c>
      <c r="D1778" s="6">
        <f>_xlfn.XLOOKUP(C1778,MasterSheet!G:G,MasterSheet!E:E)</f>
        <v>439</v>
      </c>
      <c r="E1778" s="55">
        <f>SUMIFS(MasterSheet!I:I, MasterSheet!B:B, A1778, MasterSheet!D:D, B1778, MasterSheet!G:G, C1778)</f>
        <v>1</v>
      </c>
      <c r="F1778" s="55">
        <f t="shared" si="81"/>
        <v>439</v>
      </c>
      <c r="G1778" s="62">
        <f>SUMIFS(MasterSheet!J:J, MasterSheet!B:B, A1778, MasterSheet!D:D, B1778, MasterSheet!G:G, C1778)</f>
        <v>1</v>
      </c>
      <c r="H1778" s="62">
        <f t="shared" si="82"/>
        <v>439</v>
      </c>
      <c r="I1778" s="64">
        <f>SUMIFS(MasterSheet!K:K, MasterSheet!B:B, A1778, MasterSheet!D:D, B1778, MasterSheet!G:G, C1778)</f>
        <v>0</v>
      </c>
      <c r="J1778" s="64">
        <f t="shared" si="83"/>
        <v>0</v>
      </c>
      <c r="K1778" s="6" t="str">
        <f>VLOOKUP(C1778,MasterSheet!G:T,14,)</f>
        <v>Dharmacon</v>
      </c>
      <c r="L1778" s="6" t="str">
        <f>VLOOKUP(K1778,Sheet1!A:C,3,)</f>
        <v>DOLLAR</v>
      </c>
      <c r="M1778" s="6" t="str" cm="1">
        <f t="array" ref="M1778">_xlfn.TEXTJOIN(", ", TRUE,
   _xlfn._xlws.FILTER(MasterSheet!O:O,
      (MasterSheet!B:B=A1778) *
      (MasterSheet!D:D=B1778) *
      (MasterSheet!G:G=C1778) *
      (MasterSheet!J:J&gt;0)
   )
)</f>
        <v>SAI LIFE</v>
      </c>
      <c r="N1778" s="6"/>
    </row>
    <row r="1779" spans="1:14" x14ac:dyDescent="0.25">
      <c r="A1779" s="6" t="str">
        <v>D080725IN3311766G</v>
      </c>
      <c r="B1779" s="7">
        <v>45885</v>
      </c>
      <c r="C1779" s="6" t="str">
        <v>D-001810-10-05</v>
      </c>
      <c r="D1779" s="6">
        <f>_xlfn.XLOOKUP(C1779,MasterSheet!G:G,MasterSheet!E:E)</f>
        <v>188</v>
      </c>
      <c r="E1779" s="55">
        <f>SUMIFS(MasterSheet!I:I, MasterSheet!B:B, A1779, MasterSheet!D:D, B1779, MasterSheet!G:G, C1779)</f>
        <v>1</v>
      </c>
      <c r="F1779" s="55">
        <f t="shared" si="81"/>
        <v>188</v>
      </c>
      <c r="G1779" s="62">
        <f>SUMIFS(MasterSheet!J:J, MasterSheet!B:B, A1779, MasterSheet!D:D, B1779, MasterSheet!G:G, C1779)</f>
        <v>1</v>
      </c>
      <c r="H1779" s="62">
        <f t="shared" si="82"/>
        <v>188</v>
      </c>
      <c r="I1779" s="64">
        <f>SUMIFS(MasterSheet!K:K, MasterSheet!B:B, A1779, MasterSheet!D:D, B1779, MasterSheet!G:G, C1779)</f>
        <v>0</v>
      </c>
      <c r="J1779" s="64">
        <f t="shared" si="83"/>
        <v>0</v>
      </c>
      <c r="K1779" s="6" t="str">
        <f>VLOOKUP(C1779,MasterSheet!G:T,14,)</f>
        <v>Dharmacon</v>
      </c>
      <c r="L1779" s="6" t="str">
        <f>VLOOKUP(K1779,Sheet1!A:C,3,)</f>
        <v>DOLLAR</v>
      </c>
      <c r="M1779" s="6" t="str" cm="1">
        <f t="array" ref="M1779">_xlfn.TEXTJOIN(", ", TRUE,
   _xlfn._xlws.FILTER(MasterSheet!O:O,
      (MasterSheet!B:B=A1779) *
      (MasterSheet!D:D=B1779) *
      (MasterSheet!G:G=C1779) *
      (MasterSheet!J:J&gt;0)
   )
)</f>
        <v>TIFR</v>
      </c>
      <c r="N1779" s="6"/>
    </row>
    <row r="1780" spans="1:14" x14ac:dyDescent="0.25">
      <c r="A1780" s="6" t="str">
        <v>D080725IN3311766G</v>
      </c>
      <c r="B1780" s="7">
        <v>45885</v>
      </c>
      <c r="C1780" s="6" t="str">
        <v>L-012200-00-0005</v>
      </c>
      <c r="D1780" s="6">
        <f>_xlfn.XLOOKUP(C1780,MasterSheet!G:G,MasterSheet!E:E)</f>
        <v>374</v>
      </c>
      <c r="E1780" s="55">
        <f>SUMIFS(MasterSheet!I:I, MasterSheet!B:B, A1780, MasterSheet!D:D, B1780, MasterSheet!G:G, C1780)</f>
        <v>1</v>
      </c>
      <c r="F1780" s="55">
        <f t="shared" si="81"/>
        <v>374</v>
      </c>
      <c r="G1780" s="62">
        <f>SUMIFS(MasterSheet!J:J, MasterSheet!B:B, A1780, MasterSheet!D:D, B1780, MasterSheet!G:G, C1780)</f>
        <v>1</v>
      </c>
      <c r="H1780" s="62">
        <f t="shared" si="82"/>
        <v>374</v>
      </c>
      <c r="I1780" s="64">
        <f>SUMIFS(MasterSheet!K:K, MasterSheet!B:B, A1780, MasterSheet!D:D, B1780, MasterSheet!G:G, C1780)</f>
        <v>0</v>
      </c>
      <c r="J1780" s="64">
        <f t="shared" si="83"/>
        <v>0</v>
      </c>
      <c r="K1780" s="6" t="str">
        <f>VLOOKUP(C1780,MasterSheet!G:T,14,)</f>
        <v>Dharmacon</v>
      </c>
      <c r="L1780" s="6" t="str">
        <f>VLOOKUP(K1780,Sheet1!A:C,3,)</f>
        <v>DOLLAR</v>
      </c>
      <c r="M1780" s="6" t="str" cm="1">
        <f t="array" ref="M1780">_xlfn.TEXTJOIN(", ", TRUE,
   _xlfn._xlws.FILTER(MasterSheet!O:O,
      (MasterSheet!B:B=A1780) *
      (MasterSheet!D:D=B1780) *
      (MasterSheet!G:G=C1780) *
      (MasterSheet!J:J&gt;0)
   )
)</f>
        <v>TIFR</v>
      </c>
      <c r="N1780" s="6"/>
    </row>
    <row r="1781" spans="1:14" x14ac:dyDescent="0.25">
      <c r="A1781" s="6" t="str">
        <v>D080725IN3311766G</v>
      </c>
      <c r="B1781" s="7">
        <v>45885</v>
      </c>
      <c r="C1781" s="6" t="str">
        <v>T-2001-02</v>
      </c>
      <c r="D1781" s="6">
        <f>_xlfn.XLOOKUP(C1781,MasterSheet!G:G,MasterSheet!E:E)</f>
        <v>236.6</v>
      </c>
      <c r="E1781" s="55">
        <f>SUMIFS(MasterSheet!I:I, MasterSheet!B:B, A1781, MasterSheet!D:D, B1781, MasterSheet!G:G, C1781)</f>
        <v>2</v>
      </c>
      <c r="F1781" s="55">
        <f t="shared" si="81"/>
        <v>473.2</v>
      </c>
      <c r="G1781" s="62">
        <f>SUMIFS(MasterSheet!J:J, MasterSheet!B:B, A1781, MasterSheet!D:D, B1781, MasterSheet!G:G, C1781)</f>
        <v>2</v>
      </c>
      <c r="H1781" s="62">
        <f t="shared" si="82"/>
        <v>473.2</v>
      </c>
      <c r="I1781" s="64">
        <f>SUMIFS(MasterSheet!K:K, MasterSheet!B:B, A1781, MasterSheet!D:D, B1781, MasterSheet!G:G, C1781)</f>
        <v>0</v>
      </c>
      <c r="J1781" s="64">
        <f t="shared" si="83"/>
        <v>0</v>
      </c>
      <c r="K1781" s="6" t="str">
        <f>VLOOKUP(C1781,MasterSheet!G:T,14,)</f>
        <v>Dharmacon</v>
      </c>
      <c r="L1781" s="6" t="str">
        <f>VLOOKUP(K1781,Sheet1!A:C,3,)</f>
        <v>DOLLAR</v>
      </c>
      <c r="M1781" s="6" t="str" cm="1">
        <f t="array" ref="M1781">_xlfn.TEXTJOIN(", ", TRUE,
   _xlfn._xlws.FILTER(MasterSheet!O:O,
      (MasterSheet!B:B=A1781) *
      (MasterSheet!D:D=B1781) *
      (MasterSheet!G:G=C1781) *
      (MasterSheet!J:J&gt;0)
   )
)</f>
        <v>THSTI</v>
      </c>
      <c r="N1781" s="6"/>
    </row>
    <row r="1782" spans="1:14" x14ac:dyDescent="0.25">
      <c r="A1782" s="6" t="str">
        <v>D080725IN3311766G</v>
      </c>
      <c r="B1782" s="7">
        <v>45885</v>
      </c>
      <c r="C1782" s="6" t="str">
        <v>T-2001-01</v>
      </c>
      <c r="D1782" s="6">
        <f>_xlfn.XLOOKUP(C1782,MasterSheet!G:G,MasterSheet!E:E)</f>
        <v>81</v>
      </c>
      <c r="E1782" s="55">
        <f>SUMIFS(MasterSheet!I:I, MasterSheet!B:B, A1782, MasterSheet!D:D, B1782, MasterSheet!G:G, C1782)</f>
        <v>1</v>
      </c>
      <c r="F1782" s="55">
        <f t="shared" si="81"/>
        <v>81</v>
      </c>
      <c r="G1782" s="62">
        <f>SUMIFS(MasterSheet!J:J, MasterSheet!B:B, A1782, MasterSheet!D:D, B1782, MasterSheet!G:G, C1782)</f>
        <v>1</v>
      </c>
      <c r="H1782" s="62">
        <f t="shared" si="82"/>
        <v>81</v>
      </c>
      <c r="I1782" s="64">
        <f>SUMIFS(MasterSheet!K:K, MasterSheet!B:B, A1782, MasterSheet!D:D, B1782, MasterSheet!G:G, C1782)</f>
        <v>0</v>
      </c>
      <c r="J1782" s="64">
        <f t="shared" si="83"/>
        <v>0</v>
      </c>
      <c r="K1782" s="6" t="str">
        <f>VLOOKUP(C1782,MasterSheet!G:T,14,)</f>
        <v>Dharmacon</v>
      </c>
      <c r="L1782" s="6" t="str">
        <f>VLOOKUP(K1782,Sheet1!A:C,3,)</f>
        <v>DOLLAR</v>
      </c>
      <c r="M1782" s="6" t="str" cm="1">
        <f t="array" ref="M1782">_xlfn.TEXTJOIN(", ", TRUE,
   _xlfn._xlws.FILTER(MasterSheet!O:O,
      (MasterSheet!B:B=A1782) *
      (MasterSheet!D:D=B1782) *
      (MasterSheet!G:G=C1782) *
      (MasterSheet!J:J&gt;0)
   )
)</f>
        <v>FORTUNE BIOSERVICES</v>
      </c>
      <c r="N1782" s="6"/>
    </row>
    <row r="1783" spans="1:14" x14ac:dyDescent="0.25">
      <c r="A1783" s="6" t="str">
        <v>EED118009</v>
      </c>
      <c r="B1783" s="7">
        <v>45885</v>
      </c>
      <c r="C1783" s="6">
        <v>100205</v>
      </c>
      <c r="D1783" s="6">
        <f>_xlfn.XLOOKUP(C1783,MasterSheet!G:G,MasterSheet!E:E)</f>
        <v>42.7</v>
      </c>
      <c r="E1783" s="55">
        <f>SUMIFS(MasterSheet!I:I, MasterSheet!B:B, A1783, MasterSheet!D:D, B1783, MasterSheet!G:G, C1783)</f>
        <v>1</v>
      </c>
      <c r="F1783" s="55">
        <f t="shared" si="81"/>
        <v>42.7</v>
      </c>
      <c r="G1783" s="62">
        <f>SUMIFS(MasterSheet!J:J, MasterSheet!B:B, A1783, MasterSheet!D:D, B1783, MasterSheet!G:G, C1783)</f>
        <v>1</v>
      </c>
      <c r="H1783" s="62">
        <f t="shared" si="82"/>
        <v>42.7</v>
      </c>
      <c r="I1783" s="64">
        <f>SUMIFS(MasterSheet!K:K, MasterSheet!B:B, A1783, MasterSheet!D:D, B1783, MasterSheet!G:G, C1783)</f>
        <v>0</v>
      </c>
      <c r="J1783" s="64">
        <f t="shared" si="83"/>
        <v>0</v>
      </c>
      <c r="K1783" s="6" t="str">
        <f>VLOOKUP(C1783,MasterSheet!G:T,14,)</f>
        <v>BioLegend</v>
      </c>
      <c r="L1783" s="6" t="str">
        <f>VLOOKUP(K1783,Sheet1!A:C,3,)</f>
        <v>DOLLAR</v>
      </c>
      <c r="M1783" s="6" t="str" cm="1">
        <f t="array" ref="M1783">_xlfn.TEXTJOIN(", ", TRUE,
   _xlfn._xlws.FILTER(MasterSheet!O:O,
      (MasterSheet!B:B=A1783) *
      (MasterSheet!D:D=B1783) *
      (MasterSheet!G:G=C1783) *
      (MasterSheet!J:J&gt;0)
   )
)</f>
        <v>Agharkar</v>
      </c>
      <c r="N1783" s="6"/>
    </row>
    <row r="1784" spans="1:14" x14ac:dyDescent="0.25">
      <c r="A1784" s="6" t="str">
        <v>EED118009</v>
      </c>
      <c r="B1784" s="7">
        <v>45885</v>
      </c>
      <c r="C1784" s="6">
        <v>100206</v>
      </c>
      <c r="D1784" s="6">
        <f>_xlfn.XLOOKUP(C1784,MasterSheet!G:G,MasterSheet!E:E)</f>
        <v>100.1</v>
      </c>
      <c r="E1784" s="55">
        <f>SUMIFS(MasterSheet!I:I, MasterSheet!B:B, A1784, MasterSheet!D:D, B1784, MasterSheet!G:G, C1784)</f>
        <v>1</v>
      </c>
      <c r="F1784" s="55">
        <f t="shared" si="81"/>
        <v>100.1</v>
      </c>
      <c r="G1784" s="62">
        <f>SUMIFS(MasterSheet!J:J, MasterSheet!B:B, A1784, MasterSheet!D:D, B1784, MasterSheet!G:G, C1784)</f>
        <v>1</v>
      </c>
      <c r="H1784" s="62">
        <f t="shared" si="82"/>
        <v>100.1</v>
      </c>
      <c r="I1784" s="64">
        <f>SUMIFS(MasterSheet!K:K, MasterSheet!B:B, A1784, MasterSheet!D:D, B1784, MasterSheet!G:G, C1784)</f>
        <v>0</v>
      </c>
      <c r="J1784" s="64">
        <f t="shared" si="83"/>
        <v>0</v>
      </c>
      <c r="K1784" s="6" t="str">
        <f>VLOOKUP(C1784,MasterSheet!G:T,14,)</f>
        <v>BioLegend</v>
      </c>
      <c r="L1784" s="6" t="str">
        <f>VLOOKUP(K1784,Sheet1!A:C,3,)</f>
        <v>DOLLAR</v>
      </c>
      <c r="M1784" s="6" t="str" cm="1">
        <f t="array" ref="M1784">_xlfn.TEXTJOIN(", ", TRUE,
   _xlfn._xlws.FILTER(MasterSheet!O:O,
      (MasterSheet!B:B=A1784) *
      (MasterSheet!D:D=B1784) *
      (MasterSheet!G:G=C1784) *
      (MasterSheet!J:J&gt;0)
   )
)</f>
        <v>NIAB</v>
      </c>
      <c r="N1784" s="6"/>
    </row>
    <row r="1785" spans="1:14" x14ac:dyDescent="0.25">
      <c r="A1785" s="6" t="str">
        <v>EED118009</v>
      </c>
      <c r="B1785" s="7">
        <v>45885</v>
      </c>
      <c r="C1785" s="6">
        <v>100340</v>
      </c>
      <c r="D1785" s="6">
        <f>_xlfn.XLOOKUP(C1785,MasterSheet!G:G,MasterSheet!E:E)</f>
        <v>98.4</v>
      </c>
      <c r="E1785" s="55">
        <f>SUMIFS(MasterSheet!I:I, MasterSheet!B:B, A1785, MasterSheet!D:D, B1785, MasterSheet!G:G, C1785)</f>
        <v>1</v>
      </c>
      <c r="F1785" s="55">
        <f t="shared" si="81"/>
        <v>98.4</v>
      </c>
      <c r="G1785" s="62">
        <f>SUMIFS(MasterSheet!J:J, MasterSheet!B:B, A1785, MasterSheet!D:D, B1785, MasterSheet!G:G, C1785)</f>
        <v>0</v>
      </c>
      <c r="H1785" s="62">
        <f t="shared" si="82"/>
        <v>0</v>
      </c>
      <c r="I1785" s="64">
        <f>SUMIFS(MasterSheet!K:K, MasterSheet!B:B, A1785, MasterSheet!D:D, B1785, MasterSheet!G:G, C1785)</f>
        <v>1</v>
      </c>
      <c r="J1785" s="64">
        <f t="shared" si="83"/>
        <v>98.4</v>
      </c>
      <c r="K1785" s="6" t="str">
        <f>VLOOKUP(C1785,MasterSheet!G:T,14,)</f>
        <v>BioLegend</v>
      </c>
      <c r="L1785" s="6" t="str">
        <f>VLOOKUP(K1785,Sheet1!A:C,3,)</f>
        <v>DOLLAR</v>
      </c>
      <c r="M1785" s="6" t="e" cm="1" vm="1">
        <f t="array" ref="M1785">_xlfn.TEXTJOIN(", ", TRUE,
   _xlfn._xlws.FILTER(MasterSheet!O:O,
      (MasterSheet!B:B=A1785) *
      (MasterSheet!D:D=B1785) *
      (MasterSheet!G:G=C1785) *
      (MasterSheet!J:J&gt;0)
   )
)</f>
        <v>#VALUE!</v>
      </c>
      <c r="N1785" s="6"/>
    </row>
    <row r="1786" spans="1:14" x14ac:dyDescent="0.25">
      <c r="A1786" s="6" t="str">
        <v>EED118009</v>
      </c>
      <c r="B1786" s="7">
        <v>45885</v>
      </c>
      <c r="C1786" s="6">
        <v>100408</v>
      </c>
      <c r="D1786" s="6">
        <f>_xlfn.XLOOKUP(C1786,MasterSheet!G:G,MasterSheet!E:E)</f>
        <v>50.4</v>
      </c>
      <c r="E1786" s="55">
        <f>SUMIFS(MasterSheet!I:I, MasterSheet!B:B, A1786, MasterSheet!D:D, B1786, MasterSheet!G:G, C1786)</f>
        <v>1</v>
      </c>
      <c r="F1786" s="55">
        <f t="shared" si="81"/>
        <v>50.4</v>
      </c>
      <c r="G1786" s="62">
        <f>SUMIFS(MasterSheet!J:J, MasterSheet!B:B, A1786, MasterSheet!D:D, B1786, MasterSheet!G:G, C1786)</f>
        <v>1</v>
      </c>
      <c r="H1786" s="62">
        <f t="shared" si="82"/>
        <v>50.4</v>
      </c>
      <c r="I1786" s="64">
        <f>SUMIFS(MasterSheet!K:K, MasterSheet!B:B, A1786, MasterSheet!D:D, B1786, MasterSheet!G:G, C1786)</f>
        <v>0</v>
      </c>
      <c r="J1786" s="64">
        <f t="shared" si="83"/>
        <v>0</v>
      </c>
      <c r="K1786" s="6" t="str">
        <f>VLOOKUP(C1786,MasterSheet!G:T,14,)</f>
        <v>Biolegend</v>
      </c>
      <c r="L1786" s="6" t="str">
        <f>VLOOKUP(K1786,Sheet1!A:C,3,)</f>
        <v>DOLLAR</v>
      </c>
      <c r="M1786" s="6" t="str" cm="1">
        <f t="array" ref="M1786">_xlfn.TEXTJOIN(", ", TRUE,
   _xlfn._xlws.FILTER(MasterSheet!O:O,
      (MasterSheet!B:B=A1786) *
      (MasterSheet!D:D=B1786) *
      (MasterSheet!G:G=C1786) *
      (MasterSheet!J:J&gt;0)
   )
)</f>
        <v>THSTI</v>
      </c>
      <c r="N1786" s="6"/>
    </row>
    <row r="1787" spans="1:14" x14ac:dyDescent="0.25">
      <c r="A1787" s="6" t="str">
        <v>EED118009</v>
      </c>
      <c r="B1787" s="7">
        <v>45885</v>
      </c>
      <c r="C1787" s="6">
        <v>100422</v>
      </c>
      <c r="D1787" s="6">
        <f>_xlfn.XLOOKUP(C1787,MasterSheet!G:G,MasterSheet!E:E)</f>
        <v>150.5</v>
      </c>
      <c r="E1787" s="55">
        <f>SUMIFS(MasterSheet!I:I, MasterSheet!B:B, A1787, MasterSheet!D:D, B1787, MasterSheet!G:G, C1787)</f>
        <v>1</v>
      </c>
      <c r="F1787" s="55">
        <f t="shared" si="81"/>
        <v>150.5</v>
      </c>
      <c r="G1787" s="62">
        <f>SUMIFS(MasterSheet!J:J, MasterSheet!B:B, A1787, MasterSheet!D:D, B1787, MasterSheet!G:G, C1787)</f>
        <v>1</v>
      </c>
      <c r="H1787" s="62">
        <f t="shared" si="82"/>
        <v>150.5</v>
      </c>
      <c r="I1787" s="64">
        <f>SUMIFS(MasterSheet!K:K, MasterSheet!B:B, A1787, MasterSheet!D:D, B1787, MasterSheet!G:G, C1787)</f>
        <v>0</v>
      </c>
      <c r="J1787" s="64">
        <f t="shared" si="83"/>
        <v>0</v>
      </c>
      <c r="K1787" s="6" t="str">
        <f>VLOOKUP(C1787,MasterSheet!G:T,14,)</f>
        <v>BioLegend</v>
      </c>
      <c r="L1787" s="6" t="str">
        <f>VLOOKUP(K1787,Sheet1!A:C,3,)</f>
        <v>DOLLAR</v>
      </c>
      <c r="M1787" s="6" t="str" cm="1">
        <f t="array" ref="M1787">_xlfn.TEXTJOIN(", ", TRUE,
   _xlfn._xlws.FILTER(MasterSheet!O:O,
      (MasterSheet!B:B=A1787) *
      (MasterSheet!D:D=B1787) *
      (MasterSheet!G:G=C1787) *
      (MasterSheet!J:J&gt;0)
   )
)</f>
        <v>THSTI</v>
      </c>
      <c r="N1787" s="6"/>
    </row>
    <row r="1788" spans="1:14" x14ac:dyDescent="0.25">
      <c r="A1788" s="6" t="str">
        <v>EED118009</v>
      </c>
      <c r="B1788" s="7">
        <v>45885</v>
      </c>
      <c r="C1788" s="6">
        <v>100423</v>
      </c>
      <c r="D1788" s="6">
        <f>_xlfn.XLOOKUP(C1788,MasterSheet!G:G,MasterSheet!E:E)</f>
        <v>160.30000000000001</v>
      </c>
      <c r="E1788" s="55">
        <f>SUMIFS(MasterSheet!I:I, MasterSheet!B:B, A1788, MasterSheet!D:D, B1788, MasterSheet!G:G, C1788)</f>
        <v>1</v>
      </c>
      <c r="F1788" s="55">
        <f t="shared" si="81"/>
        <v>160.30000000000001</v>
      </c>
      <c r="G1788" s="62">
        <f>SUMIFS(MasterSheet!J:J, MasterSheet!B:B, A1788, MasterSheet!D:D, B1788, MasterSheet!G:G, C1788)</f>
        <v>1</v>
      </c>
      <c r="H1788" s="62">
        <f t="shared" si="82"/>
        <v>160.30000000000001</v>
      </c>
      <c r="I1788" s="64">
        <f>SUMIFS(MasterSheet!K:K, MasterSheet!B:B, A1788, MasterSheet!D:D, B1788, MasterSheet!G:G, C1788)</f>
        <v>0</v>
      </c>
      <c r="J1788" s="64">
        <f t="shared" si="83"/>
        <v>0</v>
      </c>
      <c r="K1788" s="6" t="str">
        <f>VLOOKUP(C1788,MasterSheet!G:T,14,)</f>
        <v>BioLegend</v>
      </c>
      <c r="L1788" s="6" t="str">
        <f>VLOOKUP(K1788,Sheet1!A:C,3,)</f>
        <v>DOLLAR</v>
      </c>
      <c r="M1788" s="6" t="str" cm="1">
        <f t="array" ref="M1788">_xlfn.TEXTJOIN(", ", TRUE,
   _xlfn._xlws.FILTER(MasterSheet!O:O,
      (MasterSheet!B:B=A1788) *
      (MasterSheet!D:D=B1788) *
      (MasterSheet!G:G=C1788) *
      (MasterSheet!J:J&gt;0)
   )
)</f>
        <v>Agharkar</v>
      </c>
      <c r="N1788" s="6"/>
    </row>
    <row r="1789" spans="1:14" x14ac:dyDescent="0.25">
      <c r="A1789" s="6" t="str">
        <v>EED118009</v>
      </c>
      <c r="B1789" s="7">
        <v>45885</v>
      </c>
      <c r="C1789" s="6">
        <v>100432</v>
      </c>
      <c r="D1789" s="6">
        <f>_xlfn.XLOOKUP(C1789,MasterSheet!G:G,MasterSheet!E:E)</f>
        <v>172.8</v>
      </c>
      <c r="E1789" s="55">
        <f>SUMIFS(MasterSheet!I:I, MasterSheet!B:B, A1789, MasterSheet!D:D, B1789, MasterSheet!G:G, C1789)</f>
        <v>2</v>
      </c>
      <c r="F1789" s="55">
        <f t="shared" si="81"/>
        <v>345.6</v>
      </c>
      <c r="G1789" s="62">
        <f>SUMIFS(MasterSheet!J:J, MasterSheet!B:B, A1789, MasterSheet!D:D, B1789, MasterSheet!G:G, C1789)</f>
        <v>2</v>
      </c>
      <c r="H1789" s="62">
        <f t="shared" si="82"/>
        <v>345.6</v>
      </c>
      <c r="I1789" s="64">
        <f>SUMIFS(MasterSheet!K:K, MasterSheet!B:B, A1789, MasterSheet!D:D, B1789, MasterSheet!G:G, C1789)</f>
        <v>0</v>
      </c>
      <c r="J1789" s="64">
        <f t="shared" si="83"/>
        <v>0</v>
      </c>
      <c r="K1789" s="6" t="str">
        <f>VLOOKUP(C1789,MasterSheet!G:T,14,)</f>
        <v>BioLegend</v>
      </c>
      <c r="L1789" s="6" t="str">
        <f>VLOOKUP(K1789,Sheet1!A:C,3,)</f>
        <v>DOLLAR</v>
      </c>
      <c r="M1789" s="6" t="str" cm="1">
        <f t="array" ref="M1789">_xlfn.TEXTJOIN(", ", TRUE,
   _xlfn._xlws.FILTER(MasterSheet!O:O,
      (MasterSheet!B:B=A1789) *
      (MasterSheet!D:D=B1789) *
      (MasterSheet!G:G=C1789) *
      (MasterSheet!J:J&gt;0)
   )
)</f>
        <v>THSTI</v>
      </c>
      <c r="N1789" s="6"/>
    </row>
    <row r="1790" spans="1:14" x14ac:dyDescent="0.25">
      <c r="A1790" s="6" t="str">
        <v>EED118009</v>
      </c>
      <c r="B1790" s="7">
        <v>45885</v>
      </c>
      <c r="C1790" s="6">
        <v>100434</v>
      </c>
      <c r="D1790" s="6">
        <f>_xlfn.XLOOKUP(C1790,MasterSheet!G:G,MasterSheet!E:E)</f>
        <v>226.1</v>
      </c>
      <c r="E1790" s="55">
        <f>SUMIFS(MasterSheet!I:I, MasterSheet!B:B, A1790, MasterSheet!D:D, B1790, MasterSheet!G:G, C1790)</f>
        <v>1</v>
      </c>
      <c r="F1790" s="55">
        <f t="shared" si="81"/>
        <v>226.1</v>
      </c>
      <c r="G1790" s="62">
        <f>SUMIFS(MasterSheet!J:J, MasterSheet!B:B, A1790, MasterSheet!D:D, B1790, MasterSheet!G:G, C1790)</f>
        <v>1</v>
      </c>
      <c r="H1790" s="62">
        <f t="shared" si="82"/>
        <v>226.1</v>
      </c>
      <c r="I1790" s="64">
        <f>SUMIFS(MasterSheet!K:K, MasterSheet!B:B, A1790, MasterSheet!D:D, B1790, MasterSheet!G:G, C1790)</f>
        <v>0</v>
      </c>
      <c r="J1790" s="64">
        <f t="shared" si="83"/>
        <v>0</v>
      </c>
      <c r="K1790" s="6" t="str">
        <f>VLOOKUP(C1790,MasterSheet!G:T,14,)</f>
        <v>BioLegend</v>
      </c>
      <c r="L1790" s="6" t="str">
        <f>VLOOKUP(K1790,Sheet1!A:C,3,)</f>
        <v>DOLLAR</v>
      </c>
      <c r="M1790" s="6" t="str" cm="1">
        <f t="array" ref="M1790">_xlfn.TEXTJOIN(", ", TRUE,
   _xlfn._xlws.FILTER(MasterSheet!O:O,
      (MasterSheet!B:B=A1790) *
      (MasterSheet!D:D=B1790) *
      (MasterSheet!G:G=C1790) *
      (MasterSheet!J:J&gt;0)
   )
)</f>
        <v>NIAB</v>
      </c>
      <c r="N1790" s="6"/>
    </row>
    <row r="1791" spans="1:14" x14ac:dyDescent="0.25">
      <c r="A1791" s="6" t="str">
        <v>EED118009</v>
      </c>
      <c r="B1791" s="7">
        <v>45885</v>
      </c>
      <c r="C1791" s="6">
        <v>100449</v>
      </c>
      <c r="D1791" s="6">
        <f>_xlfn.XLOOKUP(C1791,MasterSheet!G:G,MasterSheet!E:E)</f>
        <v>205.5</v>
      </c>
      <c r="E1791" s="55">
        <f>SUMIFS(MasterSheet!I:I, MasterSheet!B:B, A1791, MasterSheet!D:D, B1791, MasterSheet!G:G, C1791)</f>
        <v>1</v>
      </c>
      <c r="F1791" s="55">
        <f t="shared" si="81"/>
        <v>205.5</v>
      </c>
      <c r="G1791" s="62">
        <f>SUMIFS(MasterSheet!J:J, MasterSheet!B:B, A1791, MasterSheet!D:D, B1791, MasterSheet!G:G, C1791)</f>
        <v>1</v>
      </c>
      <c r="H1791" s="62">
        <f t="shared" si="82"/>
        <v>205.5</v>
      </c>
      <c r="I1791" s="64">
        <f>SUMIFS(MasterSheet!K:K, MasterSheet!B:B, A1791, MasterSheet!D:D, B1791, MasterSheet!G:G, C1791)</f>
        <v>0</v>
      </c>
      <c r="J1791" s="64">
        <f t="shared" si="83"/>
        <v>0</v>
      </c>
      <c r="K1791" s="6" t="str">
        <f>VLOOKUP(C1791,MasterSheet!G:T,14,)</f>
        <v>BioLegend</v>
      </c>
      <c r="L1791" s="6" t="str">
        <f>VLOOKUP(K1791,Sheet1!A:C,3,)</f>
        <v>DOLLAR</v>
      </c>
      <c r="M1791" s="6" t="str" cm="1">
        <f t="array" ref="M1791">_xlfn.TEXTJOIN(", ", TRUE,
   _xlfn._xlws.FILTER(MasterSheet!O:O,
      (MasterSheet!B:B=A1791) *
      (MasterSheet!D:D=B1791) *
      (MasterSheet!G:G=C1791) *
      (MasterSheet!J:J&gt;0)
   )
)</f>
        <v>THSTI</v>
      </c>
      <c r="N1791" s="6"/>
    </row>
    <row r="1792" spans="1:14" x14ac:dyDescent="0.25">
      <c r="A1792" s="6" t="str">
        <v>EED118009</v>
      </c>
      <c r="B1792" s="7">
        <v>45885</v>
      </c>
      <c r="C1792" s="6">
        <v>100451</v>
      </c>
      <c r="D1792" s="6">
        <f>_xlfn.XLOOKUP(C1792,MasterSheet!G:G,MasterSheet!E:E)</f>
        <v>231.75</v>
      </c>
      <c r="E1792" s="55">
        <f>SUMIFS(MasterSheet!I:I, MasterSheet!B:B, A1792, MasterSheet!D:D, B1792, MasterSheet!G:G, C1792)</f>
        <v>1</v>
      </c>
      <c r="F1792" s="55">
        <f t="shared" si="81"/>
        <v>231.75</v>
      </c>
      <c r="G1792" s="62">
        <f>SUMIFS(MasterSheet!J:J, MasterSheet!B:B, A1792, MasterSheet!D:D, B1792, MasterSheet!G:G, C1792)</f>
        <v>1</v>
      </c>
      <c r="H1792" s="62">
        <f t="shared" si="82"/>
        <v>231.75</v>
      </c>
      <c r="I1792" s="64">
        <f>SUMIFS(MasterSheet!K:K, MasterSheet!B:B, A1792, MasterSheet!D:D, B1792, MasterSheet!G:G, C1792)</f>
        <v>0</v>
      </c>
      <c r="J1792" s="64">
        <f t="shared" si="83"/>
        <v>0</v>
      </c>
      <c r="K1792" s="6" t="str">
        <f>VLOOKUP(C1792,MasterSheet!G:T,14,)</f>
        <v>BioLegend</v>
      </c>
      <c r="L1792" s="6" t="str">
        <f>VLOOKUP(K1792,Sheet1!A:C,3,)</f>
        <v>DOLLAR</v>
      </c>
      <c r="M1792" s="6" t="str" cm="1">
        <f t="array" ref="M1792">_xlfn.TEXTJOIN(", ", TRUE,
   _xlfn._xlws.FILTER(MasterSheet!O:O,
      (MasterSheet!B:B=A1792) *
      (MasterSheet!D:D=B1792) *
      (MasterSheet!G:G=C1792) *
      (MasterSheet!J:J&gt;0)
   )
)</f>
        <v>ICGEB</v>
      </c>
      <c r="N1792" s="6"/>
    </row>
    <row r="1793" spans="1:14" x14ac:dyDescent="0.25">
      <c r="A1793" s="6" t="str">
        <v>EED118009</v>
      </c>
      <c r="B1793" s="7">
        <v>45885</v>
      </c>
      <c r="C1793" s="6">
        <v>100712</v>
      </c>
      <c r="D1793" s="6">
        <f>_xlfn.XLOOKUP(C1793,MasterSheet!G:G,MasterSheet!E:E)</f>
        <v>73.5</v>
      </c>
      <c r="E1793" s="55">
        <f>SUMIFS(MasterSheet!I:I, MasterSheet!B:B, A1793, MasterSheet!D:D, B1793, MasterSheet!G:G, C1793)</f>
        <v>1</v>
      </c>
      <c r="F1793" s="55">
        <f t="shared" si="81"/>
        <v>73.5</v>
      </c>
      <c r="G1793" s="62">
        <f>SUMIFS(MasterSheet!J:J, MasterSheet!B:B, A1793, MasterSheet!D:D, B1793, MasterSheet!G:G, C1793)</f>
        <v>1</v>
      </c>
      <c r="H1793" s="62">
        <f t="shared" si="82"/>
        <v>73.5</v>
      </c>
      <c r="I1793" s="64">
        <f>SUMIFS(MasterSheet!K:K, MasterSheet!B:B, A1793, MasterSheet!D:D, B1793, MasterSheet!G:G, C1793)</f>
        <v>0</v>
      </c>
      <c r="J1793" s="64">
        <f t="shared" si="83"/>
        <v>0</v>
      </c>
      <c r="K1793" s="6" t="str">
        <f>VLOOKUP(C1793,MasterSheet!G:T,14,)</f>
        <v>BioLegend</v>
      </c>
      <c r="L1793" s="6" t="str">
        <f>VLOOKUP(K1793,Sheet1!A:C,3,)</f>
        <v>DOLLAR</v>
      </c>
      <c r="M1793" s="6" t="str" cm="1">
        <f t="array" ref="M1793">_xlfn.TEXTJOIN(", ", TRUE,
   _xlfn._xlws.FILTER(MasterSheet!O:O,
      (MasterSheet!B:B=A1793) *
      (MasterSheet!D:D=B1793) *
      (MasterSheet!G:G=C1793) *
      (MasterSheet!J:J&gt;0)
   )
)</f>
        <v>Essence</v>
      </c>
      <c r="N1793" s="6"/>
    </row>
    <row r="1794" spans="1:14" x14ac:dyDescent="0.25">
      <c r="A1794" s="6" t="str">
        <v>EED118009</v>
      </c>
      <c r="B1794" s="7">
        <v>45885</v>
      </c>
      <c r="C1794" s="6">
        <v>100721</v>
      </c>
      <c r="D1794" s="6">
        <f>_xlfn.XLOOKUP(C1794,MasterSheet!G:G,MasterSheet!E:E)</f>
        <v>47.6</v>
      </c>
      <c r="E1794" s="55">
        <f>SUMIFS(MasterSheet!I:I, MasterSheet!B:B, A1794, MasterSheet!D:D, B1794, MasterSheet!G:G, C1794)</f>
        <v>1</v>
      </c>
      <c r="F1794" s="55">
        <f t="shared" si="81"/>
        <v>47.6</v>
      </c>
      <c r="G1794" s="62">
        <f>SUMIFS(MasterSheet!J:J, MasterSheet!B:B, A1794, MasterSheet!D:D, B1794, MasterSheet!G:G, C1794)</f>
        <v>1</v>
      </c>
      <c r="H1794" s="62">
        <f t="shared" si="82"/>
        <v>47.6</v>
      </c>
      <c r="I1794" s="64">
        <f>SUMIFS(MasterSheet!K:K, MasterSheet!B:B, A1794, MasterSheet!D:D, B1794, MasterSheet!G:G, C1794)</f>
        <v>0</v>
      </c>
      <c r="J1794" s="64">
        <f t="shared" si="83"/>
        <v>0</v>
      </c>
      <c r="K1794" s="6" t="str">
        <f>VLOOKUP(C1794,MasterSheet!G:T,14,)</f>
        <v>BioLegend</v>
      </c>
      <c r="L1794" s="6" t="str">
        <f>VLOOKUP(K1794,Sheet1!A:C,3,)</f>
        <v>DOLLAR</v>
      </c>
      <c r="M1794" s="6" t="str" cm="1">
        <f t="array" ref="M1794">_xlfn.TEXTJOIN(", ", TRUE,
   _xlfn._xlws.FILTER(MasterSheet!O:O,
      (MasterSheet!B:B=A1794) *
      (MasterSheet!D:D=B1794) *
      (MasterSheet!G:G=C1794) *
      (MasterSheet!J:J&gt;0)
   )
)</f>
        <v>ICGEB</v>
      </c>
      <c r="N1794" s="6"/>
    </row>
    <row r="1795" spans="1:14" x14ac:dyDescent="0.25">
      <c r="A1795" s="6" t="str">
        <v>EED118009</v>
      </c>
      <c r="B1795" s="7">
        <v>45885</v>
      </c>
      <c r="C1795" s="6">
        <v>100734</v>
      </c>
      <c r="D1795" s="6">
        <f>_xlfn.XLOOKUP(C1795,MasterSheet!G:G,MasterSheet!E:E)</f>
        <v>165.9</v>
      </c>
      <c r="E1795" s="55">
        <f>SUMIFS(MasterSheet!I:I, MasterSheet!B:B, A1795, MasterSheet!D:D, B1795, MasterSheet!G:G, C1795)</f>
        <v>1</v>
      </c>
      <c r="F1795" s="55">
        <f t="shared" ref="F1795:F1858" si="84">D1795*E1795</f>
        <v>165.9</v>
      </c>
      <c r="G1795" s="62">
        <f>SUMIFS(MasterSheet!J:J, MasterSheet!B:B, A1795, MasterSheet!D:D, B1795, MasterSheet!G:G, C1795)</f>
        <v>1</v>
      </c>
      <c r="H1795" s="62">
        <f t="shared" ref="H1795:H1858" si="85">G1795*D1795</f>
        <v>165.9</v>
      </c>
      <c r="I1795" s="64">
        <f>SUMIFS(MasterSheet!K:K, MasterSheet!B:B, A1795, MasterSheet!D:D, B1795, MasterSheet!G:G, C1795)</f>
        <v>0</v>
      </c>
      <c r="J1795" s="64">
        <f t="shared" ref="J1795:J1858" si="86">I1795*D1795</f>
        <v>0</v>
      </c>
      <c r="K1795" s="6" t="str">
        <f>VLOOKUP(C1795,MasterSheet!G:T,14,)</f>
        <v>BioLegend</v>
      </c>
      <c r="L1795" s="6" t="str">
        <f>VLOOKUP(K1795,Sheet1!A:C,3,)</f>
        <v>DOLLAR</v>
      </c>
      <c r="M1795" s="6" t="str" cm="1">
        <f t="array" ref="M1795">_xlfn.TEXTJOIN(", ", TRUE,
   _xlfn._xlws.FILTER(MasterSheet!O:O,
      (MasterSheet!B:B=A1795) *
      (MasterSheet!D:D=B1795) *
      (MasterSheet!G:G=C1795) *
      (MasterSheet!J:J&gt;0)
   )
)</f>
        <v>Agharkar</v>
      </c>
      <c r="N1795" s="6"/>
    </row>
    <row r="1796" spans="1:14" x14ac:dyDescent="0.25">
      <c r="A1796" s="6" t="str">
        <v>EED118009</v>
      </c>
      <c r="B1796" s="7">
        <v>45885</v>
      </c>
      <c r="C1796" s="6">
        <v>100742</v>
      </c>
      <c r="D1796" s="6">
        <f>_xlfn.XLOOKUP(C1796,MasterSheet!G:G,MasterSheet!E:E)</f>
        <v>204.75</v>
      </c>
      <c r="E1796" s="55">
        <f>SUMIFS(MasterSheet!I:I, MasterSheet!B:B, A1796, MasterSheet!D:D, B1796, MasterSheet!G:G, C1796)</f>
        <v>1</v>
      </c>
      <c r="F1796" s="55">
        <f t="shared" si="84"/>
        <v>204.75</v>
      </c>
      <c r="G1796" s="62">
        <f>SUMIFS(MasterSheet!J:J, MasterSheet!B:B, A1796, MasterSheet!D:D, B1796, MasterSheet!G:G, C1796)</f>
        <v>1</v>
      </c>
      <c r="H1796" s="62">
        <f t="shared" si="85"/>
        <v>204.75</v>
      </c>
      <c r="I1796" s="64">
        <f>SUMIFS(MasterSheet!K:K, MasterSheet!B:B, A1796, MasterSheet!D:D, B1796, MasterSheet!G:G, C1796)</f>
        <v>0</v>
      </c>
      <c r="J1796" s="64">
        <f t="shared" si="86"/>
        <v>0</v>
      </c>
      <c r="K1796" s="6" t="str">
        <f>VLOOKUP(C1796,MasterSheet!G:T,14,)</f>
        <v>BioLegend</v>
      </c>
      <c r="L1796" s="6" t="str">
        <f>VLOOKUP(K1796,Sheet1!A:C,3,)</f>
        <v>DOLLAR</v>
      </c>
      <c r="M1796" s="6" t="str" cm="1">
        <f t="array" ref="M1796">_xlfn.TEXTJOIN(", ", TRUE,
   _xlfn._xlws.FILTER(MasterSheet!O:O,
      (MasterSheet!B:B=A1796) *
      (MasterSheet!D:D=B1796) *
      (MasterSheet!G:G=C1796) *
      (MasterSheet!J:J&gt;0)
   )
)</f>
        <v>ICGEB</v>
      </c>
      <c r="N1796" s="6"/>
    </row>
    <row r="1797" spans="1:14" x14ac:dyDescent="0.25">
      <c r="A1797" s="6" t="str">
        <v>EED118009</v>
      </c>
      <c r="B1797" s="7">
        <v>45885</v>
      </c>
      <c r="C1797" s="6">
        <v>101212</v>
      </c>
      <c r="D1797" s="6">
        <f>_xlfn.XLOOKUP(C1797,MasterSheet!G:G,MasterSheet!E:E)</f>
        <v>63</v>
      </c>
      <c r="E1797" s="55">
        <f>SUMIFS(MasterSheet!I:I, MasterSheet!B:B, A1797, MasterSheet!D:D, B1797, MasterSheet!G:G, C1797)</f>
        <v>1</v>
      </c>
      <c r="F1797" s="55">
        <f t="shared" si="84"/>
        <v>63</v>
      </c>
      <c r="G1797" s="62">
        <f>SUMIFS(MasterSheet!J:J, MasterSheet!B:B, A1797, MasterSheet!D:D, B1797, MasterSheet!G:G, C1797)</f>
        <v>1</v>
      </c>
      <c r="H1797" s="62">
        <f t="shared" si="85"/>
        <v>63</v>
      </c>
      <c r="I1797" s="64">
        <f>SUMIFS(MasterSheet!K:K, MasterSheet!B:B, A1797, MasterSheet!D:D, B1797, MasterSheet!G:G, C1797)</f>
        <v>0</v>
      </c>
      <c r="J1797" s="64">
        <f t="shared" si="86"/>
        <v>0</v>
      </c>
      <c r="K1797" s="6" t="str">
        <f>VLOOKUP(C1797,MasterSheet!G:T,14,)</f>
        <v>BioLegend</v>
      </c>
      <c r="L1797" s="6" t="str">
        <f>VLOOKUP(K1797,Sheet1!A:C,3,)</f>
        <v>DOLLAR</v>
      </c>
      <c r="M1797" s="6" t="str" cm="1">
        <f t="array" ref="M1797">_xlfn.TEXTJOIN(", ", TRUE,
   _xlfn._xlws.FILTER(MasterSheet!O:O,
      (MasterSheet!B:B=A1797) *
      (MasterSheet!D:D=B1797) *
      (MasterSheet!G:G=C1797) *
      (MasterSheet!J:J&gt;0)
   )
)</f>
        <v>ICGEB</v>
      </c>
      <c r="N1797" s="6"/>
    </row>
    <row r="1798" spans="1:14" x14ac:dyDescent="0.25">
      <c r="A1798" s="6" t="str">
        <v>EED118009</v>
      </c>
      <c r="B1798" s="7">
        <v>45885</v>
      </c>
      <c r="C1798" s="6">
        <v>101242</v>
      </c>
      <c r="D1798" s="6">
        <f>_xlfn.XLOOKUP(C1798,MasterSheet!G:G,MasterSheet!E:E)</f>
        <v>204.75</v>
      </c>
      <c r="E1798" s="55">
        <f>SUMIFS(MasterSheet!I:I, MasterSheet!B:B, A1798, MasterSheet!D:D, B1798, MasterSheet!G:G, C1798)</f>
        <v>1</v>
      </c>
      <c r="F1798" s="55">
        <f t="shared" si="84"/>
        <v>204.75</v>
      </c>
      <c r="G1798" s="62">
        <f>SUMIFS(MasterSheet!J:J, MasterSheet!B:B, A1798, MasterSheet!D:D, B1798, MasterSheet!G:G, C1798)</f>
        <v>1</v>
      </c>
      <c r="H1798" s="62">
        <f t="shared" si="85"/>
        <v>204.75</v>
      </c>
      <c r="I1798" s="64">
        <f>SUMIFS(MasterSheet!K:K, MasterSheet!B:B, A1798, MasterSheet!D:D, B1798, MasterSheet!G:G, C1798)</f>
        <v>0</v>
      </c>
      <c r="J1798" s="64">
        <f t="shared" si="86"/>
        <v>0</v>
      </c>
      <c r="K1798" s="6" t="str">
        <f>VLOOKUP(C1798,MasterSheet!G:T,14,)</f>
        <v>BioLegend</v>
      </c>
      <c r="L1798" s="6" t="str">
        <f>VLOOKUP(K1798,Sheet1!A:C,3,)</f>
        <v>DOLLAR</v>
      </c>
      <c r="M1798" s="6" t="str" cm="1">
        <f t="array" ref="M1798">_xlfn.TEXTJOIN(", ", TRUE,
   _xlfn._xlws.FILTER(MasterSheet!O:O,
      (MasterSheet!B:B=A1798) *
      (MasterSheet!D:D=B1798) *
      (MasterSheet!G:G=C1798) *
      (MasterSheet!J:J&gt;0)
   )
)</f>
        <v>ICGEB</v>
      </c>
      <c r="N1798" s="6"/>
    </row>
    <row r="1799" spans="1:14" x14ac:dyDescent="0.25">
      <c r="A1799" s="6" t="str">
        <v>EED118009</v>
      </c>
      <c r="B1799" s="7">
        <v>45885</v>
      </c>
      <c r="C1799" s="6">
        <v>101263</v>
      </c>
      <c r="D1799" s="6">
        <f>_xlfn.XLOOKUP(C1799,MasterSheet!G:G,MasterSheet!E:E)</f>
        <v>192.75</v>
      </c>
      <c r="E1799" s="55">
        <f>SUMIFS(MasterSheet!I:I, MasterSheet!B:B, A1799, MasterSheet!D:D, B1799, MasterSheet!G:G, C1799)</f>
        <v>1</v>
      </c>
      <c r="F1799" s="55">
        <f t="shared" si="84"/>
        <v>192.75</v>
      </c>
      <c r="G1799" s="62">
        <f>SUMIFS(MasterSheet!J:J, MasterSheet!B:B, A1799, MasterSheet!D:D, B1799, MasterSheet!G:G, C1799)</f>
        <v>1</v>
      </c>
      <c r="H1799" s="62">
        <f t="shared" si="85"/>
        <v>192.75</v>
      </c>
      <c r="I1799" s="64">
        <f>SUMIFS(MasterSheet!K:K, MasterSheet!B:B, A1799, MasterSheet!D:D, B1799, MasterSheet!G:G, C1799)</f>
        <v>0</v>
      </c>
      <c r="J1799" s="64">
        <f t="shared" si="86"/>
        <v>0</v>
      </c>
      <c r="K1799" s="6" t="str">
        <f>VLOOKUP(C1799,MasterSheet!G:T,14,)</f>
        <v>BioLegend</v>
      </c>
      <c r="L1799" s="6" t="str">
        <f>VLOOKUP(K1799,Sheet1!A:C,3,)</f>
        <v>DOLLAR</v>
      </c>
      <c r="M1799" s="6" t="str" cm="1">
        <f t="array" ref="M1799">_xlfn.TEXTJOIN(", ", TRUE,
   _xlfn._xlws.FILTER(MasterSheet!O:O,
      (MasterSheet!B:B=A1799) *
      (MasterSheet!D:D=B1799) *
      (MasterSheet!G:G=C1799) *
      (MasterSheet!J:J&gt;0)
   )
)</f>
        <v>THSTI</v>
      </c>
      <c r="N1799" s="6"/>
    </row>
    <row r="1800" spans="1:14" x14ac:dyDescent="0.25">
      <c r="A1800" s="6" t="str">
        <v>EED118009</v>
      </c>
      <c r="B1800" s="7">
        <v>45885</v>
      </c>
      <c r="C1800" s="6">
        <v>102010</v>
      </c>
      <c r="D1800" s="6">
        <f>_xlfn.XLOOKUP(C1800,MasterSheet!G:G,MasterSheet!E:E)</f>
        <v>177.1</v>
      </c>
      <c r="E1800" s="55">
        <f>SUMIFS(MasterSheet!I:I, MasterSheet!B:B, A1800, MasterSheet!D:D, B1800, MasterSheet!G:G, C1800)</f>
        <v>1</v>
      </c>
      <c r="F1800" s="55">
        <f t="shared" si="84"/>
        <v>177.1</v>
      </c>
      <c r="G1800" s="62">
        <f>SUMIFS(MasterSheet!J:J, MasterSheet!B:B, A1800, MasterSheet!D:D, B1800, MasterSheet!G:G, C1800)</f>
        <v>1</v>
      </c>
      <c r="H1800" s="62">
        <f t="shared" si="85"/>
        <v>177.1</v>
      </c>
      <c r="I1800" s="64">
        <f>SUMIFS(MasterSheet!K:K, MasterSheet!B:B, A1800, MasterSheet!D:D, B1800, MasterSheet!G:G, C1800)</f>
        <v>0</v>
      </c>
      <c r="J1800" s="64">
        <f t="shared" si="86"/>
        <v>0</v>
      </c>
      <c r="K1800" s="6" t="str">
        <f>VLOOKUP(C1800,MasterSheet!G:T,14,)</f>
        <v>BioLegend</v>
      </c>
      <c r="L1800" s="6" t="str">
        <f>VLOOKUP(K1800,Sheet1!A:C,3,)</f>
        <v>DOLLAR</v>
      </c>
      <c r="M1800" s="6" t="str" cm="1">
        <f t="array" ref="M1800">_xlfn.TEXTJOIN(", ", TRUE,
   _xlfn._xlws.FILTER(MasterSheet!O:O,
      (MasterSheet!B:B=A1800) *
      (MasterSheet!D:D=B1800) *
      (MasterSheet!G:G=C1800) *
      (MasterSheet!J:J&gt;0)
   )
)</f>
        <v>ICGEB</v>
      </c>
      <c r="N1800" s="6"/>
    </row>
    <row r="1801" spans="1:14" x14ac:dyDescent="0.25">
      <c r="A1801" s="6" t="str">
        <v>EED118009</v>
      </c>
      <c r="B1801" s="7">
        <v>45885</v>
      </c>
      <c r="C1801" s="6">
        <v>103131</v>
      </c>
      <c r="D1801" s="6">
        <f>_xlfn.XLOOKUP(C1801,MasterSheet!G:G,MasterSheet!E:E)</f>
        <v>60.9</v>
      </c>
      <c r="E1801" s="55">
        <f>SUMIFS(MasterSheet!I:I, MasterSheet!B:B, A1801, MasterSheet!D:D, B1801, MasterSheet!G:G, C1801)</f>
        <v>2</v>
      </c>
      <c r="F1801" s="55">
        <f t="shared" si="84"/>
        <v>121.8</v>
      </c>
      <c r="G1801" s="62">
        <f>SUMIFS(MasterSheet!J:J, MasterSheet!B:B, A1801, MasterSheet!D:D, B1801, MasterSheet!G:G, C1801)</f>
        <v>2</v>
      </c>
      <c r="H1801" s="62">
        <f t="shared" si="85"/>
        <v>121.8</v>
      </c>
      <c r="I1801" s="64">
        <f>SUMIFS(MasterSheet!K:K, MasterSheet!B:B, A1801, MasterSheet!D:D, B1801, MasterSheet!G:G, C1801)</f>
        <v>0</v>
      </c>
      <c r="J1801" s="64">
        <f t="shared" si="86"/>
        <v>0</v>
      </c>
      <c r="K1801" s="6" t="str">
        <f>VLOOKUP(C1801,MasterSheet!G:T,14,)</f>
        <v>BioLegend</v>
      </c>
      <c r="L1801" s="6" t="str">
        <f>VLOOKUP(K1801,Sheet1!A:C,3,)</f>
        <v>DOLLAR</v>
      </c>
      <c r="M1801" s="6" t="str" cm="1">
        <f t="array" ref="M1801">_xlfn.TEXTJOIN(", ", TRUE,
   _xlfn._xlws.FILTER(MasterSheet!O:O,
      (MasterSheet!B:B=A1801) *
      (MasterSheet!D:D=B1801) *
      (MasterSheet!G:G=C1801) *
      (MasterSheet!J:J&gt;0)
   )
)</f>
        <v>ICGEB</v>
      </c>
      <c r="N1801" s="6"/>
    </row>
    <row r="1802" spans="1:14" x14ac:dyDescent="0.25">
      <c r="A1802" s="6" t="str">
        <v>EED118009</v>
      </c>
      <c r="B1802" s="7">
        <v>45885</v>
      </c>
      <c r="C1802" s="6">
        <v>103132</v>
      </c>
      <c r="D1802" s="6">
        <f>_xlfn.XLOOKUP(C1802,MasterSheet!G:G,MasterSheet!E:E)</f>
        <v>154.69999999999999</v>
      </c>
      <c r="E1802" s="55">
        <f>SUMIFS(MasterSheet!I:I, MasterSheet!B:B, A1802, MasterSheet!D:D, B1802, MasterSheet!G:G, C1802)</f>
        <v>1</v>
      </c>
      <c r="F1802" s="55">
        <f t="shared" si="84"/>
        <v>154.69999999999999</v>
      </c>
      <c r="G1802" s="62">
        <f>SUMIFS(MasterSheet!J:J, MasterSheet!B:B, A1802, MasterSheet!D:D, B1802, MasterSheet!G:G, C1802)</f>
        <v>1</v>
      </c>
      <c r="H1802" s="62">
        <f t="shared" si="85"/>
        <v>154.69999999999999</v>
      </c>
      <c r="I1802" s="64">
        <f>SUMIFS(MasterSheet!K:K, MasterSheet!B:B, A1802, MasterSheet!D:D, B1802, MasterSheet!G:G, C1802)</f>
        <v>0</v>
      </c>
      <c r="J1802" s="64">
        <f t="shared" si="86"/>
        <v>0</v>
      </c>
      <c r="K1802" s="6" t="str">
        <f>VLOOKUP(C1802,MasterSheet!G:T,14,)</f>
        <v>BioLegend</v>
      </c>
      <c r="L1802" s="6" t="str">
        <f>VLOOKUP(K1802,Sheet1!A:C,3,)</f>
        <v>DOLLAR</v>
      </c>
      <c r="M1802" s="6" t="str" cm="1">
        <f t="array" ref="M1802">_xlfn.TEXTJOIN(", ", TRUE,
   _xlfn._xlws.FILTER(MasterSheet!O:O,
      (MasterSheet!B:B=A1802) *
      (MasterSheet!D:D=B1802) *
      (MasterSheet!G:G=C1802) *
      (MasterSheet!J:J&gt;0)
   )
)</f>
        <v>ICGEB</v>
      </c>
      <c r="N1802" s="6"/>
    </row>
    <row r="1803" spans="1:14" x14ac:dyDescent="0.25">
      <c r="A1803" s="6" t="str">
        <v>EED118009</v>
      </c>
      <c r="B1803" s="7">
        <v>45885</v>
      </c>
      <c r="C1803" s="6">
        <v>103248</v>
      </c>
      <c r="D1803" s="6">
        <f>_xlfn.XLOOKUP(C1803,MasterSheet!G:G,MasterSheet!E:E)</f>
        <v>181.5</v>
      </c>
      <c r="E1803" s="55">
        <f>SUMIFS(MasterSheet!I:I, MasterSheet!B:B, A1803, MasterSheet!D:D, B1803, MasterSheet!G:G, C1803)</f>
        <v>1</v>
      </c>
      <c r="F1803" s="55">
        <f t="shared" si="84"/>
        <v>181.5</v>
      </c>
      <c r="G1803" s="62">
        <f>SUMIFS(MasterSheet!J:J, MasterSheet!B:B, A1803, MasterSheet!D:D, B1803, MasterSheet!G:G, C1803)</f>
        <v>1</v>
      </c>
      <c r="H1803" s="62">
        <f t="shared" si="85"/>
        <v>181.5</v>
      </c>
      <c r="I1803" s="64">
        <f>SUMIFS(MasterSheet!K:K, MasterSheet!B:B, A1803, MasterSheet!D:D, B1803, MasterSheet!G:G, C1803)</f>
        <v>0</v>
      </c>
      <c r="J1803" s="64">
        <f t="shared" si="86"/>
        <v>0</v>
      </c>
      <c r="K1803" s="6" t="str">
        <f>VLOOKUP(C1803,MasterSheet!G:T,14,)</f>
        <v>BioLegend</v>
      </c>
      <c r="L1803" s="6" t="str">
        <f>VLOOKUP(K1803,Sheet1!A:C,3,)</f>
        <v>DOLLAR</v>
      </c>
      <c r="M1803" s="6" t="str" cm="1">
        <f t="array" ref="M1803">_xlfn.TEXTJOIN(", ", TRUE,
   _xlfn._xlws.FILTER(MasterSheet!O:O,
      (MasterSheet!B:B=A1803) *
      (MasterSheet!D:D=B1803) *
      (MasterSheet!G:G=C1803) *
      (MasterSheet!J:J&gt;0)
   )
)</f>
        <v>NIAB</v>
      </c>
      <c r="N1803" s="6"/>
    </row>
    <row r="1804" spans="1:14" x14ac:dyDescent="0.25">
      <c r="A1804" s="6" t="str">
        <v>EED118009</v>
      </c>
      <c r="B1804" s="7">
        <v>45885</v>
      </c>
      <c r="C1804" s="6">
        <v>104412</v>
      </c>
      <c r="D1804" s="6">
        <f>_xlfn.XLOOKUP(C1804,MasterSheet!G:G,MasterSheet!E:E)</f>
        <v>135.1</v>
      </c>
      <c r="E1804" s="55">
        <f>SUMIFS(MasterSheet!I:I, MasterSheet!B:B, A1804, MasterSheet!D:D, B1804, MasterSheet!G:G, C1804)</f>
        <v>1</v>
      </c>
      <c r="F1804" s="55">
        <f t="shared" si="84"/>
        <v>135.1</v>
      </c>
      <c r="G1804" s="62">
        <f>SUMIFS(MasterSheet!J:J, MasterSheet!B:B, A1804, MasterSheet!D:D, B1804, MasterSheet!G:G, C1804)</f>
        <v>1</v>
      </c>
      <c r="H1804" s="62">
        <f t="shared" si="85"/>
        <v>135.1</v>
      </c>
      <c r="I1804" s="64">
        <f>SUMIFS(MasterSheet!K:K, MasterSheet!B:B, A1804, MasterSheet!D:D, B1804, MasterSheet!G:G, C1804)</f>
        <v>0</v>
      </c>
      <c r="J1804" s="64">
        <f t="shared" si="86"/>
        <v>0</v>
      </c>
      <c r="K1804" s="6" t="str">
        <f>VLOOKUP(C1804,MasterSheet!G:T,14,)</f>
        <v>BioLegend</v>
      </c>
      <c r="L1804" s="6" t="str">
        <f>VLOOKUP(K1804,Sheet1!A:C,3,)</f>
        <v>DOLLAR</v>
      </c>
      <c r="M1804" s="6" t="str" cm="1">
        <f t="array" ref="M1804">_xlfn.TEXTJOIN(", ", TRUE,
   _xlfn._xlws.FILTER(MasterSheet!O:O,
      (MasterSheet!B:B=A1804) *
      (MasterSheet!D:D=B1804) *
      (MasterSheet!G:G=C1804) *
      (MasterSheet!J:J&gt;0)
   )
)</f>
        <v>ICGEB</v>
      </c>
      <c r="N1804" s="6"/>
    </row>
    <row r="1805" spans="1:14" x14ac:dyDescent="0.25">
      <c r="A1805" s="6" t="str">
        <v>EED118009</v>
      </c>
      <c r="B1805" s="7">
        <v>45885</v>
      </c>
      <c r="C1805" s="6">
        <v>107622</v>
      </c>
      <c r="D1805" s="6">
        <f>_xlfn.XLOOKUP(C1805,MasterSheet!G:G,MasterSheet!E:E)</f>
        <v>150.5</v>
      </c>
      <c r="E1805" s="55">
        <f>SUMIFS(MasterSheet!I:I, MasterSheet!B:B, A1805, MasterSheet!D:D, B1805, MasterSheet!G:G, C1805)</f>
        <v>1</v>
      </c>
      <c r="F1805" s="55">
        <f t="shared" si="84"/>
        <v>150.5</v>
      </c>
      <c r="G1805" s="62">
        <f>SUMIFS(MasterSheet!J:J, MasterSheet!B:B, A1805, MasterSheet!D:D, B1805, MasterSheet!G:G, C1805)</f>
        <v>1</v>
      </c>
      <c r="H1805" s="62">
        <f t="shared" si="85"/>
        <v>150.5</v>
      </c>
      <c r="I1805" s="64">
        <f>SUMIFS(MasterSheet!K:K, MasterSheet!B:B, A1805, MasterSheet!D:D, B1805, MasterSheet!G:G, C1805)</f>
        <v>0</v>
      </c>
      <c r="J1805" s="64">
        <f t="shared" si="86"/>
        <v>0</v>
      </c>
      <c r="K1805" s="6" t="str">
        <f>VLOOKUP(C1805,MasterSheet!G:T,14,)</f>
        <v>BioLegend</v>
      </c>
      <c r="L1805" s="6" t="str">
        <f>VLOOKUP(K1805,Sheet1!A:C,3,)</f>
        <v>DOLLAR</v>
      </c>
      <c r="M1805" s="6" t="str" cm="1">
        <f t="array" ref="M1805">_xlfn.TEXTJOIN(", ", TRUE,
   _xlfn._xlws.FILTER(MasterSheet!O:O,
      (MasterSheet!B:B=A1805) *
      (MasterSheet!D:D=B1805) *
      (MasterSheet!G:G=C1805) *
      (MasterSheet!J:J&gt;0)
   )
)</f>
        <v>ICGEB</v>
      </c>
      <c r="N1805" s="6"/>
    </row>
    <row r="1806" spans="1:14" x14ac:dyDescent="0.25">
      <c r="A1806" s="6" t="str">
        <v>EED118009</v>
      </c>
      <c r="B1806" s="7">
        <v>45885</v>
      </c>
      <c r="C1806" s="6">
        <v>107643</v>
      </c>
      <c r="D1806" s="6">
        <f>_xlfn.XLOOKUP(C1806,MasterSheet!G:G,MasterSheet!E:E)</f>
        <v>204.75</v>
      </c>
      <c r="E1806" s="55">
        <f>SUMIFS(MasterSheet!I:I, MasterSheet!B:B, A1806, MasterSheet!D:D, B1806, MasterSheet!G:G, C1806)</f>
        <v>1</v>
      </c>
      <c r="F1806" s="55">
        <f t="shared" si="84"/>
        <v>204.75</v>
      </c>
      <c r="G1806" s="62">
        <f>SUMIFS(MasterSheet!J:J, MasterSheet!B:B, A1806, MasterSheet!D:D, B1806, MasterSheet!G:G, C1806)</f>
        <v>1</v>
      </c>
      <c r="H1806" s="62">
        <f t="shared" si="85"/>
        <v>204.75</v>
      </c>
      <c r="I1806" s="64">
        <f>SUMIFS(MasterSheet!K:K, MasterSheet!B:B, A1806, MasterSheet!D:D, B1806, MasterSheet!G:G, C1806)</f>
        <v>0</v>
      </c>
      <c r="J1806" s="64">
        <f t="shared" si="86"/>
        <v>0</v>
      </c>
      <c r="K1806" s="6" t="str">
        <f>VLOOKUP(C1806,MasterSheet!G:T,14,)</f>
        <v>BioLegend</v>
      </c>
      <c r="L1806" s="6" t="str">
        <f>VLOOKUP(K1806,Sheet1!A:C,3,)</f>
        <v>DOLLAR</v>
      </c>
      <c r="M1806" s="6" t="str" cm="1">
        <f t="array" ref="M1806">_xlfn.TEXTJOIN(", ", TRUE,
   _xlfn._xlws.FILTER(MasterSheet!O:O,
      (MasterSheet!B:B=A1806) *
      (MasterSheet!D:D=B1806) *
      (MasterSheet!G:G=C1806) *
      (MasterSheet!J:J&gt;0)
   )
)</f>
        <v>ICGEB</v>
      </c>
      <c r="N1806" s="6"/>
    </row>
    <row r="1807" spans="1:14" x14ac:dyDescent="0.25">
      <c r="A1807" s="6" t="str">
        <v>EED118009</v>
      </c>
      <c r="B1807" s="7">
        <v>45885</v>
      </c>
      <c r="C1807" s="6">
        <v>108749</v>
      </c>
      <c r="D1807" s="6">
        <f>_xlfn.XLOOKUP(C1807,MasterSheet!G:G,MasterSheet!E:E)</f>
        <v>219.75</v>
      </c>
      <c r="E1807" s="55">
        <f>SUMIFS(MasterSheet!I:I, MasterSheet!B:B, A1807, MasterSheet!D:D, B1807, MasterSheet!G:G, C1807)</f>
        <v>1</v>
      </c>
      <c r="F1807" s="55">
        <f t="shared" si="84"/>
        <v>219.75</v>
      </c>
      <c r="G1807" s="62">
        <f>SUMIFS(MasterSheet!J:J, MasterSheet!B:B, A1807, MasterSheet!D:D, B1807, MasterSheet!G:G, C1807)</f>
        <v>1</v>
      </c>
      <c r="H1807" s="62">
        <f t="shared" si="85"/>
        <v>219.75</v>
      </c>
      <c r="I1807" s="64">
        <f>SUMIFS(MasterSheet!K:K, MasterSheet!B:B, A1807, MasterSheet!D:D, B1807, MasterSheet!G:G, C1807)</f>
        <v>0</v>
      </c>
      <c r="J1807" s="64">
        <f t="shared" si="86"/>
        <v>0</v>
      </c>
      <c r="K1807" s="6" t="str">
        <f>VLOOKUP(C1807,MasterSheet!G:T,14,)</f>
        <v>BioLegend</v>
      </c>
      <c r="L1807" s="6" t="str">
        <f>VLOOKUP(K1807,Sheet1!A:C,3,)</f>
        <v>DOLLAR</v>
      </c>
      <c r="M1807" s="6" t="str" cm="1">
        <f t="array" ref="M1807">_xlfn.TEXTJOIN(", ", TRUE,
   _xlfn._xlws.FILTER(MasterSheet!O:O,
      (MasterSheet!B:B=A1807) *
      (MasterSheet!D:D=B1807) *
      (MasterSheet!G:G=C1807) *
      (MasterSheet!J:J&gt;0)
   )
)</f>
        <v>ICGEB</v>
      </c>
      <c r="N1807" s="6"/>
    </row>
    <row r="1808" spans="1:14" x14ac:dyDescent="0.25">
      <c r="A1808" s="6" t="str">
        <v>EED118009</v>
      </c>
      <c r="B1808" s="7">
        <v>45885</v>
      </c>
      <c r="C1808" s="6">
        <v>110902</v>
      </c>
      <c r="D1808" s="6">
        <f>_xlfn.XLOOKUP(C1808,MasterSheet!G:G,MasterSheet!E:E)</f>
        <v>95.2</v>
      </c>
      <c r="E1808" s="55">
        <f>SUMIFS(MasterSheet!I:I, MasterSheet!B:B, A1808, MasterSheet!D:D, B1808, MasterSheet!G:G, C1808)</f>
        <v>1</v>
      </c>
      <c r="F1808" s="55">
        <f t="shared" si="84"/>
        <v>95.2</v>
      </c>
      <c r="G1808" s="62">
        <f>SUMIFS(MasterSheet!J:J, MasterSheet!B:B, A1808, MasterSheet!D:D, B1808, MasterSheet!G:G, C1808)</f>
        <v>1</v>
      </c>
      <c r="H1808" s="62">
        <f t="shared" si="85"/>
        <v>95.2</v>
      </c>
      <c r="I1808" s="64">
        <f>SUMIFS(MasterSheet!K:K, MasterSheet!B:B, A1808, MasterSheet!D:D, B1808, MasterSheet!G:G, C1808)</f>
        <v>0</v>
      </c>
      <c r="J1808" s="64">
        <f t="shared" si="86"/>
        <v>0</v>
      </c>
      <c r="K1808" s="6" t="str">
        <f>VLOOKUP(C1808,MasterSheet!G:T,14,)</f>
        <v>BioLegend</v>
      </c>
      <c r="L1808" s="6" t="str">
        <f>VLOOKUP(K1808,Sheet1!A:C,3,)</f>
        <v>DOLLAR</v>
      </c>
      <c r="M1808" s="6" t="str" cm="1">
        <f t="array" ref="M1808">_xlfn.TEXTJOIN(", ", TRUE,
   _xlfn._xlws.FILTER(MasterSheet!O:O,
      (MasterSheet!B:B=A1808) *
      (MasterSheet!D:D=B1808) *
      (MasterSheet!G:G=C1808) *
      (MasterSheet!J:J&gt;0)
   )
)</f>
        <v>Essence</v>
      </c>
      <c r="N1808" s="6"/>
    </row>
    <row r="1809" spans="1:14" x14ac:dyDescent="0.25">
      <c r="A1809" s="6" t="str">
        <v>EED118009</v>
      </c>
      <c r="B1809" s="7">
        <v>45885</v>
      </c>
      <c r="C1809" s="6">
        <v>114718</v>
      </c>
      <c r="D1809" s="6">
        <f>_xlfn.XLOOKUP(C1809,MasterSheet!G:G,MasterSheet!E:E)</f>
        <v>189</v>
      </c>
      <c r="E1809" s="55">
        <f>SUMIFS(MasterSheet!I:I, MasterSheet!B:B, A1809, MasterSheet!D:D, B1809, MasterSheet!G:G, C1809)</f>
        <v>1</v>
      </c>
      <c r="F1809" s="55">
        <f t="shared" si="84"/>
        <v>189</v>
      </c>
      <c r="G1809" s="62">
        <f>SUMIFS(MasterSheet!J:J, MasterSheet!B:B, A1809, MasterSheet!D:D, B1809, MasterSheet!G:G, C1809)</f>
        <v>1</v>
      </c>
      <c r="H1809" s="62">
        <f t="shared" si="85"/>
        <v>189</v>
      </c>
      <c r="I1809" s="64">
        <f>SUMIFS(MasterSheet!K:K, MasterSheet!B:B, A1809, MasterSheet!D:D, B1809, MasterSheet!G:G, C1809)</f>
        <v>0</v>
      </c>
      <c r="J1809" s="64">
        <f t="shared" si="86"/>
        <v>0</v>
      </c>
      <c r="K1809" s="6" t="str">
        <f>VLOOKUP(C1809,MasterSheet!G:T,14,)</f>
        <v>BioLegend</v>
      </c>
      <c r="L1809" s="6" t="str">
        <f>VLOOKUP(K1809,Sheet1!A:C,3,)</f>
        <v>DOLLAR</v>
      </c>
      <c r="M1809" s="6" t="str" cm="1">
        <f t="array" ref="M1809">_xlfn.TEXTJOIN(", ", TRUE,
   _xlfn._xlws.FILTER(MasterSheet!O:O,
      (MasterSheet!B:B=A1809) *
      (MasterSheet!D:D=B1809) *
      (MasterSheet!G:G=C1809) *
      (MasterSheet!J:J&gt;0)
   )
)</f>
        <v>ICGEB</v>
      </c>
      <c r="N1809" s="6"/>
    </row>
    <row r="1810" spans="1:14" x14ac:dyDescent="0.25">
      <c r="A1810" s="6" t="str">
        <v>EED118009</v>
      </c>
      <c r="B1810" s="7">
        <v>45885</v>
      </c>
      <c r="C1810" s="6">
        <v>115508</v>
      </c>
      <c r="D1810" s="6">
        <f>_xlfn.XLOOKUP(C1810,MasterSheet!G:G,MasterSheet!E:E)</f>
        <v>80.400000000000006</v>
      </c>
      <c r="E1810" s="55">
        <f>SUMIFS(MasterSheet!I:I, MasterSheet!B:B, A1810, MasterSheet!D:D, B1810, MasterSheet!G:G, C1810)</f>
        <v>1</v>
      </c>
      <c r="F1810" s="55">
        <f t="shared" si="84"/>
        <v>80.400000000000006</v>
      </c>
      <c r="G1810" s="62">
        <f>SUMIFS(MasterSheet!J:J, MasterSheet!B:B, A1810, MasterSheet!D:D, B1810, MasterSheet!G:G, C1810)</f>
        <v>1</v>
      </c>
      <c r="H1810" s="62">
        <f t="shared" si="85"/>
        <v>80.400000000000006</v>
      </c>
      <c r="I1810" s="64">
        <f>SUMIFS(MasterSheet!K:K, MasterSheet!B:B, A1810, MasterSheet!D:D, B1810, MasterSheet!G:G, C1810)</f>
        <v>0</v>
      </c>
      <c r="J1810" s="64">
        <f t="shared" si="86"/>
        <v>0</v>
      </c>
      <c r="K1810" s="6" t="str">
        <f>VLOOKUP(C1810,MasterSheet!G:T,14,)</f>
        <v>BioLegend</v>
      </c>
      <c r="L1810" s="6" t="str">
        <f>VLOOKUP(K1810,Sheet1!A:C,3,)</f>
        <v>DOLLAR</v>
      </c>
      <c r="M1810" s="6" t="str" cm="1">
        <f t="array" ref="M1810">_xlfn.TEXTJOIN(", ", TRUE,
   _xlfn._xlws.FILTER(MasterSheet!O:O,
      (MasterSheet!B:B=A1810) *
      (MasterSheet!D:D=B1810) *
      (MasterSheet!G:G=C1810) *
      (MasterSheet!J:J&gt;0)
   )
)</f>
        <v>THSTI</v>
      </c>
      <c r="N1810" s="6"/>
    </row>
    <row r="1811" spans="1:14" x14ac:dyDescent="0.25">
      <c r="A1811" s="6" t="str">
        <v>EED118009</v>
      </c>
      <c r="B1811" s="7">
        <v>45885</v>
      </c>
      <c r="C1811" s="6">
        <v>115549</v>
      </c>
      <c r="D1811" s="6">
        <f>_xlfn.XLOOKUP(C1811,MasterSheet!G:G,MasterSheet!E:E)</f>
        <v>189.75</v>
      </c>
      <c r="E1811" s="55">
        <f>SUMIFS(MasterSheet!I:I, MasterSheet!B:B, A1811, MasterSheet!D:D, B1811, MasterSheet!G:G, C1811)</f>
        <v>1</v>
      </c>
      <c r="F1811" s="55">
        <f t="shared" si="84"/>
        <v>189.75</v>
      </c>
      <c r="G1811" s="62">
        <f>SUMIFS(MasterSheet!J:J, MasterSheet!B:B, A1811, MasterSheet!D:D, B1811, MasterSheet!G:G, C1811)</f>
        <v>1</v>
      </c>
      <c r="H1811" s="62">
        <f t="shared" si="85"/>
        <v>189.75</v>
      </c>
      <c r="I1811" s="64">
        <f>SUMIFS(MasterSheet!K:K, MasterSheet!B:B, A1811, MasterSheet!D:D, B1811, MasterSheet!G:G, C1811)</f>
        <v>0</v>
      </c>
      <c r="J1811" s="64">
        <f t="shared" si="86"/>
        <v>0</v>
      </c>
      <c r="K1811" s="6" t="str">
        <f>VLOOKUP(C1811,MasterSheet!G:T,14,)</f>
        <v>BioLegend</v>
      </c>
      <c r="L1811" s="6" t="str">
        <f>VLOOKUP(K1811,Sheet1!A:C,3,)</f>
        <v>DOLLAR</v>
      </c>
      <c r="M1811" s="6" t="str" cm="1">
        <f t="array" ref="M1811">_xlfn.TEXTJOIN(", ", TRUE,
   _xlfn._xlws.FILTER(MasterSheet!O:O,
      (MasterSheet!B:B=A1811) *
      (MasterSheet!D:D=B1811) *
      (MasterSheet!G:G=C1811) *
      (MasterSheet!J:J&gt;0)
   )
)</f>
        <v>THSTI</v>
      </c>
      <c r="N1811" s="6"/>
    </row>
    <row r="1812" spans="1:14" x14ac:dyDescent="0.25">
      <c r="A1812" s="6" t="str">
        <v>EED118009</v>
      </c>
      <c r="B1812" s="7">
        <v>45885</v>
      </c>
      <c r="C1812" s="6">
        <v>117306</v>
      </c>
      <c r="D1812" s="6">
        <f>_xlfn.XLOOKUP(C1812,MasterSheet!G:G,MasterSheet!E:E)</f>
        <v>81.2</v>
      </c>
      <c r="E1812" s="55">
        <f>SUMIFS(MasterSheet!I:I, MasterSheet!B:B, A1812, MasterSheet!D:D, B1812, MasterSheet!G:G, C1812)</f>
        <v>1</v>
      </c>
      <c r="F1812" s="55">
        <f t="shared" si="84"/>
        <v>81.2</v>
      </c>
      <c r="G1812" s="62">
        <f>SUMIFS(MasterSheet!J:J, MasterSheet!B:B, A1812, MasterSheet!D:D, B1812, MasterSheet!G:G, C1812)</f>
        <v>1</v>
      </c>
      <c r="H1812" s="62">
        <f t="shared" si="85"/>
        <v>81.2</v>
      </c>
      <c r="I1812" s="64">
        <f>SUMIFS(MasterSheet!K:K, MasterSheet!B:B, A1812, MasterSheet!D:D, B1812, MasterSheet!G:G, C1812)</f>
        <v>0</v>
      </c>
      <c r="J1812" s="64">
        <f t="shared" si="86"/>
        <v>0</v>
      </c>
      <c r="K1812" s="6" t="str">
        <f>VLOOKUP(C1812,MasterSheet!G:T,14,)</f>
        <v>BioLegend</v>
      </c>
      <c r="L1812" s="6" t="str">
        <f>VLOOKUP(K1812,Sheet1!A:C,3,)</f>
        <v>DOLLAR</v>
      </c>
      <c r="M1812" s="6" t="str" cm="1">
        <f t="array" ref="M1812">_xlfn.TEXTJOIN(", ", TRUE,
   _xlfn._xlws.FILTER(MasterSheet!O:O,
      (MasterSheet!B:B=A1812) *
      (MasterSheet!D:D=B1812) *
      (MasterSheet!G:G=C1812) *
      (MasterSheet!J:J&gt;0)
   )
)</f>
        <v>ICGEB</v>
      </c>
      <c r="N1812" s="6"/>
    </row>
    <row r="1813" spans="1:14" x14ac:dyDescent="0.25">
      <c r="A1813" s="6" t="str">
        <v>EED118009</v>
      </c>
      <c r="B1813" s="7">
        <v>45885</v>
      </c>
      <c r="C1813" s="6">
        <v>123110</v>
      </c>
      <c r="D1813" s="6">
        <f>_xlfn.XLOOKUP(C1813,MasterSheet!G:G,MasterSheet!E:E)</f>
        <v>84.6</v>
      </c>
      <c r="E1813" s="55">
        <f>SUMIFS(MasterSheet!I:I, MasterSheet!B:B, A1813, MasterSheet!D:D, B1813, MasterSheet!G:G, C1813)</f>
        <v>1</v>
      </c>
      <c r="F1813" s="55">
        <f t="shared" si="84"/>
        <v>84.6</v>
      </c>
      <c r="G1813" s="62">
        <f>SUMIFS(MasterSheet!J:J, MasterSheet!B:B, A1813, MasterSheet!D:D, B1813, MasterSheet!G:G, C1813)</f>
        <v>1</v>
      </c>
      <c r="H1813" s="62">
        <f t="shared" si="85"/>
        <v>84.6</v>
      </c>
      <c r="I1813" s="64">
        <f>SUMIFS(MasterSheet!K:K, MasterSheet!B:B, A1813, MasterSheet!D:D, B1813, MasterSheet!G:G, C1813)</f>
        <v>0</v>
      </c>
      <c r="J1813" s="64">
        <f t="shared" si="86"/>
        <v>0</v>
      </c>
      <c r="K1813" s="6" t="str">
        <f>VLOOKUP(C1813,MasterSheet!G:T,14,)</f>
        <v>BioLegend</v>
      </c>
      <c r="L1813" s="6" t="str">
        <f>VLOOKUP(K1813,Sheet1!A:C,3,)</f>
        <v>DOLLAR</v>
      </c>
      <c r="M1813" s="6" t="str" cm="1">
        <f t="array" ref="M1813">_xlfn.TEXTJOIN(", ", TRUE,
   _xlfn._xlws.FILTER(MasterSheet!O:O,
      (MasterSheet!B:B=A1813) *
      (MasterSheet!D:D=B1813) *
      (MasterSheet!G:G=C1813) *
      (MasterSheet!J:J&gt;0)
   )
)</f>
        <v>ICGEB</v>
      </c>
      <c r="N1813" s="6"/>
    </row>
    <row r="1814" spans="1:14" x14ac:dyDescent="0.25">
      <c r="A1814" s="6" t="str">
        <v>EED118009</v>
      </c>
      <c r="B1814" s="7">
        <v>45885</v>
      </c>
      <c r="C1814" s="6">
        <v>123431</v>
      </c>
      <c r="D1814" s="6">
        <f>_xlfn.XLOOKUP(C1814,MasterSheet!G:G,MasterSheet!E:E)</f>
        <v>98.7</v>
      </c>
      <c r="E1814" s="55">
        <f>SUMIFS(MasterSheet!I:I, MasterSheet!B:B, A1814, MasterSheet!D:D, B1814, MasterSheet!G:G, C1814)</f>
        <v>1</v>
      </c>
      <c r="F1814" s="55">
        <f t="shared" si="84"/>
        <v>98.7</v>
      </c>
      <c r="G1814" s="62">
        <f>SUMIFS(MasterSheet!J:J, MasterSheet!B:B, A1814, MasterSheet!D:D, B1814, MasterSheet!G:G, C1814)</f>
        <v>1</v>
      </c>
      <c r="H1814" s="62">
        <f t="shared" si="85"/>
        <v>98.7</v>
      </c>
      <c r="I1814" s="64">
        <f>SUMIFS(MasterSheet!K:K, MasterSheet!B:B, A1814, MasterSheet!D:D, B1814, MasterSheet!G:G, C1814)</f>
        <v>0</v>
      </c>
      <c r="J1814" s="64">
        <f t="shared" si="86"/>
        <v>0</v>
      </c>
      <c r="K1814" s="6" t="str">
        <f>VLOOKUP(C1814,MasterSheet!G:T,14,)</f>
        <v>BioLegend</v>
      </c>
      <c r="L1814" s="6" t="str">
        <f>VLOOKUP(K1814,Sheet1!A:C,3,)</f>
        <v>DOLLAR</v>
      </c>
      <c r="M1814" s="6" t="str" cm="1">
        <f t="array" ref="M1814">_xlfn.TEXTJOIN(", ", TRUE,
   _xlfn._xlws.FILTER(MasterSheet!O:O,
      (MasterSheet!B:B=A1814) *
      (MasterSheet!D:D=B1814) *
      (MasterSheet!G:G=C1814) *
      (MasterSheet!J:J&gt;0)
   )
)</f>
        <v>LABEX</v>
      </c>
      <c r="N1814" s="6"/>
    </row>
    <row r="1815" spans="1:14" x14ac:dyDescent="0.25">
      <c r="A1815" s="6" t="str">
        <v>EED118009</v>
      </c>
      <c r="B1815" s="7">
        <v>45885</v>
      </c>
      <c r="C1815" s="6">
        <v>128022</v>
      </c>
      <c r="D1815" s="6">
        <f>_xlfn.XLOOKUP(C1815,MasterSheet!G:G,MasterSheet!E:E)</f>
        <v>185.5</v>
      </c>
      <c r="E1815" s="55">
        <f>SUMIFS(MasterSheet!I:I, MasterSheet!B:B, A1815, MasterSheet!D:D, B1815, MasterSheet!G:G, C1815)</f>
        <v>1</v>
      </c>
      <c r="F1815" s="55">
        <f t="shared" si="84"/>
        <v>185.5</v>
      </c>
      <c r="G1815" s="62">
        <f>SUMIFS(MasterSheet!J:J, MasterSheet!B:B, A1815, MasterSheet!D:D, B1815, MasterSheet!G:G, C1815)</f>
        <v>1</v>
      </c>
      <c r="H1815" s="62">
        <f t="shared" si="85"/>
        <v>185.5</v>
      </c>
      <c r="I1815" s="64">
        <f>SUMIFS(MasterSheet!K:K, MasterSheet!B:B, A1815, MasterSheet!D:D, B1815, MasterSheet!G:G, C1815)</f>
        <v>0</v>
      </c>
      <c r="J1815" s="64">
        <f t="shared" si="86"/>
        <v>0</v>
      </c>
      <c r="K1815" s="6" t="str">
        <f>VLOOKUP(C1815,MasterSheet!G:T,14,)</f>
        <v>BioLegend</v>
      </c>
      <c r="L1815" s="6" t="str">
        <f>VLOOKUP(K1815,Sheet1!A:C,3,)</f>
        <v>DOLLAR</v>
      </c>
      <c r="M1815" s="6" t="str" cm="1">
        <f t="array" ref="M1815">_xlfn.TEXTJOIN(", ", TRUE,
   _xlfn._xlws.FILTER(MasterSheet!O:O,
      (MasterSheet!B:B=A1815) *
      (MasterSheet!D:D=B1815) *
      (MasterSheet!G:G=C1815) *
      (MasterSheet!J:J&gt;0)
   )
)</f>
        <v>ICGEB</v>
      </c>
      <c r="N1815" s="6"/>
    </row>
    <row r="1816" spans="1:14" x14ac:dyDescent="0.25">
      <c r="A1816" s="6" t="str">
        <v>EED118009</v>
      </c>
      <c r="B1816" s="7">
        <v>45885</v>
      </c>
      <c r="C1816" s="6">
        <v>128064</v>
      </c>
      <c r="D1816" s="6">
        <f>_xlfn.XLOOKUP(C1816,MasterSheet!G:G,MasterSheet!E:E)</f>
        <v>164.5</v>
      </c>
      <c r="E1816" s="55">
        <f>SUMIFS(MasterSheet!I:I, MasterSheet!B:B, A1816, MasterSheet!D:D, B1816, MasterSheet!G:G, C1816)</f>
        <v>1</v>
      </c>
      <c r="F1816" s="55">
        <f t="shared" si="84"/>
        <v>164.5</v>
      </c>
      <c r="G1816" s="62">
        <f>SUMIFS(MasterSheet!J:J, MasterSheet!B:B, A1816, MasterSheet!D:D, B1816, MasterSheet!G:G, C1816)</f>
        <v>1</v>
      </c>
      <c r="H1816" s="62">
        <f t="shared" si="85"/>
        <v>164.5</v>
      </c>
      <c r="I1816" s="64">
        <f>SUMIFS(MasterSheet!K:K, MasterSheet!B:B, A1816, MasterSheet!D:D, B1816, MasterSheet!G:G, C1816)</f>
        <v>0</v>
      </c>
      <c r="J1816" s="64">
        <f t="shared" si="86"/>
        <v>0</v>
      </c>
      <c r="K1816" s="6" t="str">
        <f>VLOOKUP(C1816,MasterSheet!G:T,14,)</f>
        <v>BioLegend</v>
      </c>
      <c r="L1816" s="6" t="str">
        <f>VLOOKUP(K1816,Sheet1!A:C,3,)</f>
        <v>DOLLAR</v>
      </c>
      <c r="M1816" s="6" t="str" cm="1">
        <f t="array" ref="M1816">_xlfn.TEXTJOIN(", ", TRUE,
   _xlfn._xlws.FILTER(MasterSheet!O:O,
      (MasterSheet!B:B=A1816) *
      (MasterSheet!D:D=B1816) *
      (MasterSheet!G:G=C1816) *
      (MasterSheet!J:J&gt;0)
   )
)</f>
        <v>ICGEB</v>
      </c>
      <c r="N1816" s="6"/>
    </row>
    <row r="1817" spans="1:14" x14ac:dyDescent="0.25">
      <c r="A1817" s="6" t="str">
        <v>EED118009</v>
      </c>
      <c r="B1817" s="7">
        <v>45885</v>
      </c>
      <c r="C1817" s="6">
        <v>134021</v>
      </c>
      <c r="D1817" s="6">
        <f>_xlfn.XLOOKUP(C1817,MasterSheet!G:G,MasterSheet!E:E)</f>
        <v>227.25</v>
      </c>
      <c r="E1817" s="55">
        <f>SUMIFS(MasterSheet!I:I, MasterSheet!B:B, A1817, MasterSheet!D:D, B1817, MasterSheet!G:G, C1817)</f>
        <v>2</v>
      </c>
      <c r="F1817" s="55">
        <f t="shared" si="84"/>
        <v>454.5</v>
      </c>
      <c r="G1817" s="62">
        <f>SUMIFS(MasterSheet!J:J, MasterSheet!B:B, A1817, MasterSheet!D:D, B1817, MasterSheet!G:G, C1817)</f>
        <v>2</v>
      </c>
      <c r="H1817" s="62">
        <f t="shared" si="85"/>
        <v>454.5</v>
      </c>
      <c r="I1817" s="64">
        <f>SUMIFS(MasterSheet!K:K, MasterSheet!B:B, A1817, MasterSheet!D:D, B1817, MasterSheet!G:G, C1817)</f>
        <v>0</v>
      </c>
      <c r="J1817" s="64">
        <f t="shared" si="86"/>
        <v>0</v>
      </c>
      <c r="K1817" s="6" t="str">
        <f>VLOOKUP(C1817,MasterSheet!G:T,14,)</f>
        <v>BioLegend</v>
      </c>
      <c r="L1817" s="6" t="str">
        <f>VLOOKUP(K1817,Sheet1!A:C,3,)</f>
        <v>DOLLAR</v>
      </c>
      <c r="M1817" s="6" t="str" cm="1">
        <f t="array" ref="M1817">_xlfn.TEXTJOIN(", ", TRUE,
   _xlfn._xlws.FILTER(MasterSheet!O:O,
      (MasterSheet!B:B=A1817) *
      (MasterSheet!D:D=B1817) *
      (MasterSheet!G:G=C1817) *
      (MasterSheet!J:J&gt;0)
   )
)</f>
        <v>ACTREC</v>
      </c>
      <c r="N1817" s="6"/>
    </row>
    <row r="1818" spans="1:14" x14ac:dyDescent="0.25">
      <c r="A1818" s="6" t="str">
        <v>EED118009</v>
      </c>
      <c r="B1818" s="7">
        <v>45885</v>
      </c>
      <c r="C1818" s="6">
        <v>135221</v>
      </c>
      <c r="D1818" s="6">
        <f>_xlfn.XLOOKUP(C1818,MasterSheet!G:G,MasterSheet!E:E)</f>
        <v>194.25</v>
      </c>
      <c r="E1818" s="55">
        <f>SUMIFS(MasterSheet!I:I, MasterSheet!B:B, A1818, MasterSheet!D:D, B1818, MasterSheet!G:G, C1818)</f>
        <v>1</v>
      </c>
      <c r="F1818" s="55">
        <f t="shared" si="84"/>
        <v>194.25</v>
      </c>
      <c r="G1818" s="62">
        <f>SUMIFS(MasterSheet!J:J, MasterSheet!B:B, A1818, MasterSheet!D:D, B1818, MasterSheet!G:G, C1818)</f>
        <v>1</v>
      </c>
      <c r="H1818" s="62">
        <f t="shared" si="85"/>
        <v>194.25</v>
      </c>
      <c r="I1818" s="64">
        <f>SUMIFS(MasterSheet!K:K, MasterSheet!B:B, A1818, MasterSheet!D:D, B1818, MasterSheet!G:G, C1818)</f>
        <v>0</v>
      </c>
      <c r="J1818" s="64">
        <f t="shared" si="86"/>
        <v>0</v>
      </c>
      <c r="K1818" s="6" t="str">
        <f>VLOOKUP(C1818,MasterSheet!G:T,14,)</f>
        <v>BioLegend</v>
      </c>
      <c r="L1818" s="6" t="str">
        <f>VLOOKUP(K1818,Sheet1!A:C,3,)</f>
        <v>DOLLAR</v>
      </c>
      <c r="M1818" s="6" t="str" cm="1">
        <f t="array" ref="M1818">_xlfn.TEXTJOIN(", ", TRUE,
   _xlfn._xlws.FILTER(MasterSheet!O:O,
      (MasterSheet!B:B=A1818) *
      (MasterSheet!D:D=B1818) *
      (MasterSheet!G:G=C1818) *
      (MasterSheet!J:J&gt;0)
   )
)</f>
        <v>NIAB</v>
      </c>
      <c r="N1818" s="6"/>
    </row>
    <row r="1819" spans="1:14" x14ac:dyDescent="0.25">
      <c r="A1819" s="6" t="str">
        <v>EED118009</v>
      </c>
      <c r="B1819" s="7">
        <v>45885</v>
      </c>
      <c r="C1819" s="6">
        <v>136010</v>
      </c>
      <c r="D1819" s="6">
        <f>_xlfn.XLOOKUP(C1819,MasterSheet!G:G,MasterSheet!E:E)</f>
        <v>115.5</v>
      </c>
      <c r="E1819" s="55">
        <f>SUMIFS(MasterSheet!I:I, MasterSheet!B:B, A1819, MasterSheet!D:D, B1819, MasterSheet!G:G, C1819)</f>
        <v>1</v>
      </c>
      <c r="F1819" s="55">
        <f t="shared" si="84"/>
        <v>115.5</v>
      </c>
      <c r="G1819" s="62">
        <f>SUMIFS(MasterSheet!J:J, MasterSheet!B:B, A1819, MasterSheet!D:D, B1819, MasterSheet!G:G, C1819)</f>
        <v>1</v>
      </c>
      <c r="H1819" s="62">
        <f t="shared" si="85"/>
        <v>115.5</v>
      </c>
      <c r="I1819" s="64">
        <f>SUMIFS(MasterSheet!K:K, MasterSheet!B:B, A1819, MasterSheet!D:D, B1819, MasterSheet!G:G, C1819)</f>
        <v>0</v>
      </c>
      <c r="J1819" s="64">
        <f t="shared" si="86"/>
        <v>0</v>
      </c>
      <c r="K1819" s="6" t="str">
        <f>VLOOKUP(C1819,MasterSheet!G:T,14,)</f>
        <v>BioLegend</v>
      </c>
      <c r="L1819" s="6" t="str">
        <f>VLOOKUP(K1819,Sheet1!A:C,3,)</f>
        <v>DOLLAR</v>
      </c>
      <c r="M1819" s="6" t="str" cm="1">
        <f t="array" ref="M1819">_xlfn.TEXTJOIN(", ", TRUE,
   _xlfn._xlws.FILTER(MasterSheet!O:O,
      (MasterSheet!B:B=A1819) *
      (MasterSheet!D:D=B1819) *
      (MasterSheet!G:G=C1819) *
      (MasterSheet!J:J&gt;0)
   )
)</f>
        <v>Essence</v>
      </c>
      <c r="N1819" s="6"/>
    </row>
    <row r="1820" spans="1:14" x14ac:dyDescent="0.25">
      <c r="A1820" s="6" t="str">
        <v>EED118009</v>
      </c>
      <c r="B1820" s="7">
        <v>45885</v>
      </c>
      <c r="C1820" s="6">
        <v>139306</v>
      </c>
      <c r="D1820" s="6">
        <f>_xlfn.XLOOKUP(C1820,MasterSheet!G:G,MasterSheet!E:E)</f>
        <v>186.9</v>
      </c>
      <c r="E1820" s="55">
        <f>SUMIFS(MasterSheet!I:I, MasterSheet!B:B, A1820, MasterSheet!D:D, B1820, MasterSheet!G:G, C1820)</f>
        <v>1</v>
      </c>
      <c r="F1820" s="55">
        <f t="shared" si="84"/>
        <v>186.9</v>
      </c>
      <c r="G1820" s="62">
        <f>SUMIFS(MasterSheet!J:J, MasterSheet!B:B, A1820, MasterSheet!D:D, B1820, MasterSheet!G:G, C1820)</f>
        <v>1</v>
      </c>
      <c r="H1820" s="62">
        <f t="shared" si="85"/>
        <v>186.9</v>
      </c>
      <c r="I1820" s="64">
        <f>SUMIFS(MasterSheet!K:K, MasterSheet!B:B, A1820, MasterSheet!D:D, B1820, MasterSheet!G:G, C1820)</f>
        <v>0</v>
      </c>
      <c r="J1820" s="64">
        <f t="shared" si="86"/>
        <v>0</v>
      </c>
      <c r="K1820" s="6" t="str">
        <f>VLOOKUP(C1820,MasterSheet!G:T,14,)</f>
        <v>BioLegend</v>
      </c>
      <c r="L1820" s="6" t="str">
        <f>VLOOKUP(K1820,Sheet1!A:C,3,)</f>
        <v>DOLLAR</v>
      </c>
      <c r="M1820" s="6" t="str" cm="1">
        <f t="array" ref="M1820">_xlfn.TEXTJOIN(", ", TRUE,
   _xlfn._xlws.FILTER(MasterSheet!O:O,
      (MasterSheet!B:B=A1820) *
      (MasterSheet!D:D=B1820) *
      (MasterSheet!G:G=C1820) *
      (MasterSheet!J:J&gt;0)
   )
)</f>
        <v>ICGEB</v>
      </c>
      <c r="N1820" s="6"/>
    </row>
    <row r="1821" spans="1:14" x14ac:dyDescent="0.25">
      <c r="A1821" s="6" t="str">
        <v>EED118009</v>
      </c>
      <c r="B1821" s="7">
        <v>45885</v>
      </c>
      <c r="C1821" s="6">
        <v>139309</v>
      </c>
      <c r="D1821" s="6">
        <f>_xlfn.XLOOKUP(C1821,MasterSheet!G:G,MasterSheet!E:E)</f>
        <v>219</v>
      </c>
      <c r="E1821" s="55">
        <f>SUMIFS(MasterSheet!I:I, MasterSheet!B:B, A1821, MasterSheet!D:D, B1821, MasterSheet!G:G, C1821)</f>
        <v>1</v>
      </c>
      <c r="F1821" s="55">
        <f t="shared" si="84"/>
        <v>219</v>
      </c>
      <c r="G1821" s="62">
        <f>SUMIFS(MasterSheet!J:J, MasterSheet!B:B, A1821, MasterSheet!D:D, B1821, MasterSheet!G:G, C1821)</f>
        <v>1</v>
      </c>
      <c r="H1821" s="62">
        <f t="shared" si="85"/>
        <v>219</v>
      </c>
      <c r="I1821" s="64">
        <f>SUMIFS(MasterSheet!K:K, MasterSheet!B:B, A1821, MasterSheet!D:D, B1821, MasterSheet!G:G, C1821)</f>
        <v>0</v>
      </c>
      <c r="J1821" s="64">
        <f t="shared" si="86"/>
        <v>0</v>
      </c>
      <c r="K1821" s="6" t="str">
        <f>VLOOKUP(C1821,MasterSheet!G:T,14,)</f>
        <v>BioLegend</v>
      </c>
      <c r="L1821" s="6" t="str">
        <f>VLOOKUP(K1821,Sheet1!A:C,3,)</f>
        <v>DOLLAR</v>
      </c>
      <c r="M1821" s="6" t="str" cm="1">
        <f t="array" ref="M1821">_xlfn.TEXTJOIN(", ", TRUE,
   _xlfn._xlws.FILTER(MasterSheet!O:O,
      (MasterSheet!B:B=A1821) *
      (MasterSheet!D:D=B1821) *
      (MasterSheet!G:G=C1821) *
      (MasterSheet!J:J&gt;0)
   )
)</f>
        <v>ICGEB</v>
      </c>
      <c r="N1821" s="6"/>
    </row>
    <row r="1822" spans="1:14" x14ac:dyDescent="0.25">
      <c r="A1822" s="6" t="str">
        <v>EED118009</v>
      </c>
      <c r="B1822" s="7">
        <v>45885</v>
      </c>
      <c r="C1822" s="6">
        <v>142531</v>
      </c>
      <c r="D1822" s="6">
        <f>_xlfn.XLOOKUP(C1822,MasterSheet!G:G,MasterSheet!E:E)</f>
        <v>201</v>
      </c>
      <c r="E1822" s="55">
        <f>SUMIFS(MasterSheet!I:I, MasterSheet!B:B, A1822, MasterSheet!D:D, B1822, MasterSheet!G:G, C1822)</f>
        <v>1</v>
      </c>
      <c r="F1822" s="55">
        <f t="shared" si="84"/>
        <v>201</v>
      </c>
      <c r="G1822" s="62">
        <f>SUMIFS(MasterSheet!J:J, MasterSheet!B:B, A1822, MasterSheet!D:D, B1822, MasterSheet!G:G, C1822)</f>
        <v>1</v>
      </c>
      <c r="H1822" s="62">
        <f t="shared" si="85"/>
        <v>201</v>
      </c>
      <c r="I1822" s="64">
        <f>SUMIFS(MasterSheet!K:K, MasterSheet!B:B, A1822, MasterSheet!D:D, B1822, MasterSheet!G:G, C1822)</f>
        <v>0</v>
      </c>
      <c r="J1822" s="64">
        <f t="shared" si="86"/>
        <v>0</v>
      </c>
      <c r="K1822" s="6" t="str">
        <f>VLOOKUP(C1822,MasterSheet!G:T,14,)</f>
        <v>BioLegend</v>
      </c>
      <c r="L1822" s="6" t="str">
        <f>VLOOKUP(K1822,Sheet1!A:C,3,)</f>
        <v>DOLLAR</v>
      </c>
      <c r="M1822" s="6" t="str" cm="1">
        <f t="array" ref="M1822">_xlfn.TEXTJOIN(", ", TRUE,
   _xlfn._xlws.FILTER(MasterSheet!O:O,
      (MasterSheet!B:B=A1822) *
      (MasterSheet!D:D=B1822) *
      (MasterSheet!G:G=C1822) *
      (MasterSheet!J:J&gt;0)
   )
)</f>
        <v>NIAB</v>
      </c>
      <c r="N1822" s="6"/>
    </row>
    <row r="1823" spans="1:14" x14ac:dyDescent="0.25">
      <c r="A1823" s="6" t="str">
        <v>EED118009</v>
      </c>
      <c r="B1823" s="7">
        <v>45885</v>
      </c>
      <c r="C1823" s="6">
        <v>144514</v>
      </c>
      <c r="D1823" s="6">
        <f>_xlfn.XLOOKUP(C1823,MasterSheet!G:G,MasterSheet!E:E)</f>
        <v>267.39999999999998</v>
      </c>
      <c r="E1823" s="55">
        <f>SUMIFS(MasterSheet!I:I, MasterSheet!B:B, A1823, MasterSheet!D:D, B1823, MasterSheet!G:G, C1823)</f>
        <v>1</v>
      </c>
      <c r="F1823" s="55">
        <f t="shared" si="84"/>
        <v>267.39999999999998</v>
      </c>
      <c r="G1823" s="62">
        <f>SUMIFS(MasterSheet!J:J, MasterSheet!B:B, A1823, MasterSheet!D:D, B1823, MasterSheet!G:G, C1823)</f>
        <v>1</v>
      </c>
      <c r="H1823" s="62">
        <f t="shared" si="85"/>
        <v>267.39999999999998</v>
      </c>
      <c r="I1823" s="64">
        <f>SUMIFS(MasterSheet!K:K, MasterSheet!B:B, A1823, MasterSheet!D:D, B1823, MasterSheet!G:G, C1823)</f>
        <v>0</v>
      </c>
      <c r="J1823" s="64">
        <f t="shared" si="86"/>
        <v>0</v>
      </c>
      <c r="K1823" s="6" t="str">
        <f>VLOOKUP(C1823,MasterSheet!G:T,14,)</f>
        <v>BioLegend</v>
      </c>
      <c r="L1823" s="6" t="str">
        <f>VLOOKUP(K1823,Sheet1!A:C,3,)</f>
        <v>DOLLAR</v>
      </c>
      <c r="M1823" s="6" t="str" cm="1">
        <f t="array" ref="M1823">_xlfn.TEXTJOIN(", ", TRUE,
   _xlfn._xlws.FILTER(MasterSheet!O:O,
      (MasterSheet!B:B=A1823) *
      (MasterSheet!D:D=B1823) *
      (MasterSheet!G:G=C1823) *
      (MasterSheet!J:J&gt;0)
   )
)</f>
        <v>ICGEB</v>
      </c>
      <c r="N1823" s="6"/>
    </row>
    <row r="1824" spans="1:14" x14ac:dyDescent="0.25">
      <c r="A1824" s="6" t="str">
        <v>EED118009</v>
      </c>
      <c r="B1824" s="7">
        <v>45885</v>
      </c>
      <c r="C1824" s="6">
        <v>144620</v>
      </c>
      <c r="D1824" s="6">
        <f>_xlfn.XLOOKUP(C1824,MasterSheet!G:G,MasterSheet!E:E)</f>
        <v>242.9</v>
      </c>
      <c r="E1824" s="55">
        <f>SUMIFS(MasterSheet!I:I, MasterSheet!B:B, A1824, MasterSheet!D:D, B1824, MasterSheet!G:G, C1824)</f>
        <v>1</v>
      </c>
      <c r="F1824" s="55">
        <f t="shared" si="84"/>
        <v>242.9</v>
      </c>
      <c r="G1824" s="62">
        <f>SUMIFS(MasterSheet!J:J, MasterSheet!B:B, A1824, MasterSheet!D:D, B1824, MasterSheet!G:G, C1824)</f>
        <v>1</v>
      </c>
      <c r="H1824" s="62">
        <f t="shared" si="85"/>
        <v>242.9</v>
      </c>
      <c r="I1824" s="64">
        <f>SUMIFS(MasterSheet!K:K, MasterSheet!B:B, A1824, MasterSheet!D:D, B1824, MasterSheet!G:G, C1824)</f>
        <v>0</v>
      </c>
      <c r="J1824" s="64">
        <f t="shared" si="86"/>
        <v>0</v>
      </c>
      <c r="K1824" s="6" t="str">
        <f>VLOOKUP(C1824,MasterSheet!G:T,14,)</f>
        <v>BioLegend</v>
      </c>
      <c r="L1824" s="6" t="str">
        <f>VLOOKUP(K1824,Sheet1!A:C,3,)</f>
        <v>DOLLAR</v>
      </c>
      <c r="M1824" s="6" t="str" cm="1">
        <f t="array" ref="M1824">_xlfn.TEXTJOIN(", ", TRUE,
   _xlfn._xlws.FILTER(MasterSheet!O:O,
      (MasterSheet!B:B=A1824) *
      (MasterSheet!D:D=B1824) *
      (MasterSheet!G:G=C1824) *
      (MasterSheet!J:J&gt;0)
   )
)</f>
        <v>NIAB</v>
      </c>
      <c r="N1824" s="6"/>
    </row>
    <row r="1825" spans="1:14" x14ac:dyDescent="0.25">
      <c r="A1825" s="6" t="str">
        <v>EED118009</v>
      </c>
      <c r="B1825" s="7">
        <v>45885</v>
      </c>
      <c r="C1825" s="6">
        <v>145517</v>
      </c>
      <c r="D1825" s="6">
        <f>_xlfn.XLOOKUP(C1825,MasterSheet!G:G,MasterSheet!E:E)</f>
        <v>219</v>
      </c>
      <c r="E1825" s="55">
        <f>SUMIFS(MasterSheet!I:I, MasterSheet!B:B, A1825, MasterSheet!D:D, B1825, MasterSheet!G:G, C1825)</f>
        <v>1</v>
      </c>
      <c r="F1825" s="55">
        <f t="shared" si="84"/>
        <v>219</v>
      </c>
      <c r="G1825" s="62">
        <f>SUMIFS(MasterSheet!J:J, MasterSheet!B:B, A1825, MasterSheet!D:D, B1825, MasterSheet!G:G, C1825)</f>
        <v>1</v>
      </c>
      <c r="H1825" s="62">
        <f t="shared" si="85"/>
        <v>219</v>
      </c>
      <c r="I1825" s="64">
        <f>SUMIFS(MasterSheet!K:K, MasterSheet!B:B, A1825, MasterSheet!D:D, B1825, MasterSheet!G:G, C1825)</f>
        <v>0</v>
      </c>
      <c r="J1825" s="64">
        <f t="shared" si="86"/>
        <v>0</v>
      </c>
      <c r="K1825" s="6" t="str">
        <f>VLOOKUP(C1825,MasterSheet!G:T,14,)</f>
        <v>BioLegend</v>
      </c>
      <c r="L1825" s="6" t="str">
        <f>VLOOKUP(K1825,Sheet1!A:C,3,)</f>
        <v>DOLLAR</v>
      </c>
      <c r="M1825" s="6" t="str" cm="1">
        <f t="array" ref="M1825">_xlfn.TEXTJOIN(", ", TRUE,
   _xlfn._xlws.FILTER(MasterSheet!O:O,
      (MasterSheet!B:B=A1825) *
      (MasterSheet!D:D=B1825) *
      (MasterSheet!G:G=C1825) *
      (MasterSheet!J:J&gt;0)
   )
)</f>
        <v>NIAB</v>
      </c>
      <c r="N1825" s="6"/>
    </row>
    <row r="1826" spans="1:14" x14ac:dyDescent="0.25">
      <c r="A1826" s="6" t="str">
        <v>EED118009</v>
      </c>
      <c r="B1826" s="7">
        <v>45885</v>
      </c>
      <c r="C1826" s="6">
        <v>147708</v>
      </c>
      <c r="D1826" s="6">
        <f>_xlfn.XLOOKUP(C1826,MasterSheet!G:G,MasterSheet!E:E)</f>
        <v>154</v>
      </c>
      <c r="E1826" s="55">
        <f>SUMIFS(MasterSheet!I:I, MasterSheet!B:B, A1826, MasterSheet!D:D, B1826, MasterSheet!G:G, C1826)</f>
        <v>1</v>
      </c>
      <c r="F1826" s="55">
        <f t="shared" si="84"/>
        <v>154</v>
      </c>
      <c r="G1826" s="62">
        <f>SUMIFS(MasterSheet!J:J, MasterSheet!B:B, A1826, MasterSheet!D:D, B1826, MasterSheet!G:G, C1826)</f>
        <v>1</v>
      </c>
      <c r="H1826" s="62">
        <f t="shared" si="85"/>
        <v>154</v>
      </c>
      <c r="I1826" s="64">
        <f>SUMIFS(MasterSheet!K:K, MasterSheet!B:B, A1826, MasterSheet!D:D, B1826, MasterSheet!G:G, C1826)</f>
        <v>0</v>
      </c>
      <c r="J1826" s="64">
        <f t="shared" si="86"/>
        <v>0</v>
      </c>
      <c r="K1826" s="6" t="str">
        <f>VLOOKUP(C1826,MasterSheet!G:T,14,)</f>
        <v>BioLegend</v>
      </c>
      <c r="L1826" s="6" t="str">
        <f>VLOOKUP(K1826,Sheet1!A:C,3,)</f>
        <v>DOLLAR</v>
      </c>
      <c r="M1826" s="6" t="str" cm="1">
        <f t="array" ref="M1826">_xlfn.TEXTJOIN(", ", TRUE,
   _xlfn._xlws.FILTER(MasterSheet!O:O,
      (MasterSheet!B:B=A1826) *
      (MasterSheet!D:D=B1826) *
      (MasterSheet!G:G=C1826) *
      (MasterSheet!J:J&gt;0)
   )
)</f>
        <v>ACTREC</v>
      </c>
      <c r="N1826" s="6"/>
    </row>
    <row r="1827" spans="1:14" x14ac:dyDescent="0.25">
      <c r="A1827" s="6" t="str">
        <v>EED118009</v>
      </c>
      <c r="B1827" s="7">
        <v>45885</v>
      </c>
      <c r="C1827" s="6">
        <v>152316</v>
      </c>
      <c r="D1827" s="6">
        <f>_xlfn.XLOOKUP(C1827,MasterSheet!G:G,MasterSheet!E:E)</f>
        <v>147.69999999999999</v>
      </c>
      <c r="E1827" s="55">
        <f>SUMIFS(MasterSheet!I:I, MasterSheet!B:B, A1827, MasterSheet!D:D, B1827, MasterSheet!G:G, C1827)</f>
        <v>1</v>
      </c>
      <c r="F1827" s="55">
        <f t="shared" si="84"/>
        <v>147.69999999999999</v>
      </c>
      <c r="G1827" s="62">
        <f>SUMIFS(MasterSheet!J:J, MasterSheet!B:B, A1827, MasterSheet!D:D, B1827, MasterSheet!G:G, C1827)</f>
        <v>1</v>
      </c>
      <c r="H1827" s="62">
        <f t="shared" si="85"/>
        <v>147.69999999999999</v>
      </c>
      <c r="I1827" s="64">
        <f>SUMIFS(MasterSheet!K:K, MasterSheet!B:B, A1827, MasterSheet!D:D, B1827, MasterSheet!G:G, C1827)</f>
        <v>0</v>
      </c>
      <c r="J1827" s="64">
        <f t="shared" si="86"/>
        <v>0</v>
      </c>
      <c r="K1827" s="6" t="str">
        <f>VLOOKUP(C1827,MasterSheet!G:T,14,)</f>
        <v>BioLegend</v>
      </c>
      <c r="L1827" s="6" t="str">
        <f>VLOOKUP(K1827,Sheet1!A:C,3,)</f>
        <v>DOLLAR</v>
      </c>
      <c r="M1827" s="6" t="str" cm="1">
        <f t="array" ref="M1827">_xlfn.TEXTJOIN(", ", TRUE,
   _xlfn._xlws.FILTER(MasterSheet!O:O,
      (MasterSheet!B:B=A1827) *
      (MasterSheet!D:D=B1827) *
      (MasterSheet!G:G=C1827) *
      (MasterSheet!J:J&gt;0)
   )
)</f>
        <v>ICGEB</v>
      </c>
      <c r="N1827" s="6"/>
    </row>
    <row r="1828" spans="1:14" x14ac:dyDescent="0.25">
      <c r="A1828" s="6" t="str">
        <v>EED118009</v>
      </c>
      <c r="B1828" s="7">
        <v>45885</v>
      </c>
      <c r="C1828" s="6">
        <v>152408</v>
      </c>
      <c r="D1828" s="6">
        <f>_xlfn.XLOOKUP(C1828,MasterSheet!G:G,MasterSheet!E:E)</f>
        <v>149.80000000000001</v>
      </c>
      <c r="E1828" s="55">
        <f>SUMIFS(MasterSheet!I:I, MasterSheet!B:B, A1828, MasterSheet!D:D, B1828, MasterSheet!G:G, C1828)</f>
        <v>1</v>
      </c>
      <c r="F1828" s="55">
        <f t="shared" si="84"/>
        <v>149.80000000000001</v>
      </c>
      <c r="G1828" s="62">
        <f>SUMIFS(MasterSheet!J:J, MasterSheet!B:B, A1828, MasterSheet!D:D, B1828, MasterSheet!G:G, C1828)</f>
        <v>1</v>
      </c>
      <c r="H1828" s="62">
        <f t="shared" si="85"/>
        <v>149.80000000000001</v>
      </c>
      <c r="I1828" s="64">
        <f>SUMIFS(MasterSheet!K:K, MasterSheet!B:B, A1828, MasterSheet!D:D, B1828, MasterSheet!G:G, C1828)</f>
        <v>0</v>
      </c>
      <c r="J1828" s="64">
        <f t="shared" si="86"/>
        <v>0</v>
      </c>
      <c r="K1828" s="6" t="str">
        <f>VLOOKUP(C1828,MasterSheet!G:T,14,)</f>
        <v>BioLegend</v>
      </c>
      <c r="L1828" s="6" t="str">
        <f>VLOOKUP(K1828,Sheet1!A:C,3,)</f>
        <v>DOLLAR</v>
      </c>
      <c r="M1828" s="6" t="str" cm="1">
        <f t="array" ref="M1828">_xlfn.TEXTJOIN(", ", TRUE,
   _xlfn._xlws.FILTER(MasterSheet!O:O,
      (MasterSheet!B:B=A1828) *
      (MasterSheet!D:D=B1828) *
      (MasterSheet!G:G=C1828) *
      (MasterSheet!J:J&gt;0)
   )
)</f>
        <v>ACTREC</v>
      </c>
      <c r="N1828" s="6"/>
    </row>
    <row r="1829" spans="1:14" x14ac:dyDescent="0.25">
      <c r="A1829" s="6" t="str">
        <v>EED118009</v>
      </c>
      <c r="B1829" s="7">
        <v>45885</v>
      </c>
      <c r="C1829" s="6">
        <v>152423</v>
      </c>
      <c r="D1829" s="6">
        <f>_xlfn.XLOOKUP(C1829,MasterSheet!G:G,MasterSheet!E:E)</f>
        <v>202.5</v>
      </c>
      <c r="E1829" s="55">
        <f>SUMIFS(MasterSheet!I:I, MasterSheet!B:B, A1829, MasterSheet!D:D, B1829, MasterSheet!G:G, C1829)</f>
        <v>1</v>
      </c>
      <c r="F1829" s="55">
        <f t="shared" si="84"/>
        <v>202.5</v>
      </c>
      <c r="G1829" s="62">
        <f>SUMIFS(MasterSheet!J:J, MasterSheet!B:B, A1829, MasterSheet!D:D, B1829, MasterSheet!G:G, C1829)</f>
        <v>1</v>
      </c>
      <c r="H1829" s="62">
        <f t="shared" si="85"/>
        <v>202.5</v>
      </c>
      <c r="I1829" s="64">
        <f>SUMIFS(MasterSheet!K:K, MasterSheet!B:B, A1829, MasterSheet!D:D, B1829, MasterSheet!G:G, C1829)</f>
        <v>0</v>
      </c>
      <c r="J1829" s="64">
        <f t="shared" si="86"/>
        <v>0</v>
      </c>
      <c r="K1829" s="6" t="str">
        <f>VLOOKUP(C1829,MasterSheet!G:T,14,)</f>
        <v>BioLegend</v>
      </c>
      <c r="L1829" s="6" t="str">
        <f>VLOOKUP(K1829,Sheet1!A:C,3,)</f>
        <v>DOLLAR</v>
      </c>
      <c r="M1829" s="6" t="str" cm="1">
        <f t="array" ref="M1829">_xlfn.TEXTJOIN(", ", TRUE,
   _xlfn._xlws.FILTER(MasterSheet!O:O,
      (MasterSheet!B:B=A1829) *
      (MasterSheet!D:D=B1829) *
      (MasterSheet!G:G=C1829) *
      (MasterSheet!J:J&gt;0)
   )
)</f>
        <v>ICGEB</v>
      </c>
      <c r="N1829" s="6"/>
    </row>
    <row r="1830" spans="1:14" x14ac:dyDescent="0.25">
      <c r="A1830" s="6" t="str">
        <v>EED118009</v>
      </c>
      <c r="B1830" s="7">
        <v>45885</v>
      </c>
      <c r="C1830" s="6">
        <v>153408</v>
      </c>
      <c r="D1830" s="6">
        <f>_xlfn.XLOOKUP(C1830,MasterSheet!G:G,MasterSheet!E:E)</f>
        <v>267.39999999999998</v>
      </c>
      <c r="E1830" s="55">
        <f>SUMIFS(MasterSheet!I:I, MasterSheet!B:B, A1830, MasterSheet!D:D, B1830, MasterSheet!G:G, C1830)</f>
        <v>1</v>
      </c>
      <c r="F1830" s="55">
        <f t="shared" si="84"/>
        <v>267.39999999999998</v>
      </c>
      <c r="G1830" s="62">
        <f>SUMIFS(MasterSheet!J:J, MasterSheet!B:B, A1830, MasterSheet!D:D, B1830, MasterSheet!G:G, C1830)</f>
        <v>1</v>
      </c>
      <c r="H1830" s="62">
        <f t="shared" si="85"/>
        <v>267.39999999999998</v>
      </c>
      <c r="I1830" s="64">
        <f>SUMIFS(MasterSheet!K:K, MasterSheet!B:B, A1830, MasterSheet!D:D, B1830, MasterSheet!G:G, C1830)</f>
        <v>0</v>
      </c>
      <c r="J1830" s="64">
        <f t="shared" si="86"/>
        <v>0</v>
      </c>
      <c r="K1830" s="6" t="str">
        <f>VLOOKUP(C1830,MasterSheet!G:T,14,)</f>
        <v>BioLegend</v>
      </c>
      <c r="L1830" s="6" t="str">
        <f>VLOOKUP(K1830,Sheet1!A:C,3,)</f>
        <v>DOLLAR</v>
      </c>
      <c r="M1830" s="6" t="str" cm="1">
        <f t="array" ref="M1830">_xlfn.TEXTJOIN(", ", TRUE,
   _xlfn._xlws.FILTER(MasterSheet!O:O,
      (MasterSheet!B:B=A1830) *
      (MasterSheet!D:D=B1830) *
      (MasterSheet!G:G=C1830) *
      (MasterSheet!J:J&gt;0)
   )
)</f>
        <v>THSTI</v>
      </c>
      <c r="N1830" s="6"/>
    </row>
    <row r="1831" spans="1:14" x14ac:dyDescent="0.25">
      <c r="A1831" s="6" t="str">
        <v>EED118009</v>
      </c>
      <c r="B1831" s="7">
        <v>45885</v>
      </c>
      <c r="C1831" s="6">
        <v>155509</v>
      </c>
      <c r="D1831" s="6">
        <f>_xlfn.XLOOKUP(C1831,MasterSheet!G:G,MasterSheet!E:E)</f>
        <v>231</v>
      </c>
      <c r="E1831" s="55">
        <f>SUMIFS(MasterSheet!I:I, MasterSheet!B:B, A1831, MasterSheet!D:D, B1831, MasterSheet!G:G, C1831)</f>
        <v>1</v>
      </c>
      <c r="F1831" s="55">
        <f t="shared" si="84"/>
        <v>231</v>
      </c>
      <c r="G1831" s="62">
        <f>SUMIFS(MasterSheet!J:J, MasterSheet!B:B, A1831, MasterSheet!D:D, B1831, MasterSheet!G:G, C1831)</f>
        <v>1</v>
      </c>
      <c r="H1831" s="62">
        <f t="shared" si="85"/>
        <v>231</v>
      </c>
      <c r="I1831" s="64">
        <f>SUMIFS(MasterSheet!K:K, MasterSheet!B:B, A1831, MasterSheet!D:D, B1831, MasterSheet!G:G, C1831)</f>
        <v>0</v>
      </c>
      <c r="J1831" s="64">
        <f t="shared" si="86"/>
        <v>0</v>
      </c>
      <c r="K1831" s="6" t="str">
        <f>VLOOKUP(C1831,MasterSheet!G:T,14,)</f>
        <v>BioLegend</v>
      </c>
      <c r="L1831" s="6" t="str">
        <f>VLOOKUP(K1831,Sheet1!A:C,3,)</f>
        <v>DOLLAR</v>
      </c>
      <c r="M1831" s="6" t="str" cm="1">
        <f t="array" ref="M1831">_xlfn.TEXTJOIN(", ", TRUE,
   _xlfn._xlws.FILTER(MasterSheet!O:O,
      (MasterSheet!B:B=A1831) *
      (MasterSheet!D:D=B1831) *
      (MasterSheet!G:G=C1831) *
      (MasterSheet!J:J&gt;0)
   )
)</f>
        <v>ICGEB</v>
      </c>
      <c r="N1831" s="6"/>
    </row>
    <row r="1832" spans="1:14" x14ac:dyDescent="0.25">
      <c r="A1832" s="6" t="str">
        <v>EED118009</v>
      </c>
      <c r="B1832" s="7">
        <v>45885</v>
      </c>
      <c r="C1832" s="6">
        <v>155520</v>
      </c>
      <c r="D1832" s="6">
        <f>_xlfn.XLOOKUP(C1832,MasterSheet!G:G,MasterSheet!E:E)</f>
        <v>246.4</v>
      </c>
      <c r="E1832" s="55">
        <f>SUMIFS(MasterSheet!I:I, MasterSheet!B:B, A1832, MasterSheet!D:D, B1832, MasterSheet!G:G, C1832)</f>
        <v>1</v>
      </c>
      <c r="F1832" s="55">
        <f t="shared" si="84"/>
        <v>246.4</v>
      </c>
      <c r="G1832" s="62">
        <f>SUMIFS(MasterSheet!J:J, MasterSheet!B:B, A1832, MasterSheet!D:D, B1832, MasterSheet!G:G, C1832)</f>
        <v>1</v>
      </c>
      <c r="H1832" s="62">
        <f t="shared" si="85"/>
        <v>246.4</v>
      </c>
      <c r="I1832" s="64">
        <f>SUMIFS(MasterSheet!K:K, MasterSheet!B:B, A1832, MasterSheet!D:D, B1832, MasterSheet!G:G, C1832)</f>
        <v>0</v>
      </c>
      <c r="J1832" s="64">
        <f t="shared" si="86"/>
        <v>0</v>
      </c>
      <c r="K1832" s="6" t="str">
        <f>VLOOKUP(C1832,MasterSheet!G:T,14,)</f>
        <v>BioLegend</v>
      </c>
      <c r="L1832" s="6" t="str">
        <f>VLOOKUP(K1832,Sheet1!A:C,3,)</f>
        <v>DOLLAR</v>
      </c>
      <c r="M1832" s="6" t="str" cm="1">
        <f t="array" ref="M1832">_xlfn.TEXTJOIN(", ", TRUE,
   _xlfn._xlws.FILTER(MasterSheet!O:O,
      (MasterSheet!B:B=A1832) *
      (MasterSheet!D:D=B1832) *
      (MasterSheet!G:G=C1832) *
      (MasterSheet!J:J&gt;0)
   )
)</f>
        <v>THSTI</v>
      </c>
      <c r="N1832" s="6"/>
    </row>
    <row r="1833" spans="1:14" x14ac:dyDescent="0.25">
      <c r="A1833" s="6" t="str">
        <v>EED118009</v>
      </c>
      <c r="B1833" s="7">
        <v>45885</v>
      </c>
      <c r="C1833" s="6">
        <v>161218</v>
      </c>
      <c r="D1833" s="6">
        <f>_xlfn.XLOOKUP(C1833,MasterSheet!G:G,MasterSheet!E:E)</f>
        <v>120.25</v>
      </c>
      <c r="E1833" s="55">
        <f>SUMIFS(MasterSheet!I:I, MasterSheet!B:B, A1833, MasterSheet!D:D, B1833, MasterSheet!G:G, C1833)</f>
        <v>1</v>
      </c>
      <c r="F1833" s="55">
        <f t="shared" si="84"/>
        <v>120.25</v>
      </c>
      <c r="G1833" s="62">
        <f>SUMIFS(MasterSheet!J:J, MasterSheet!B:B, A1833, MasterSheet!D:D, B1833, MasterSheet!G:G, C1833)</f>
        <v>1</v>
      </c>
      <c r="H1833" s="62">
        <f t="shared" si="85"/>
        <v>120.25</v>
      </c>
      <c r="I1833" s="64">
        <f>SUMIFS(MasterSheet!K:K, MasterSheet!B:B, A1833, MasterSheet!D:D, B1833, MasterSheet!G:G, C1833)</f>
        <v>0</v>
      </c>
      <c r="J1833" s="64">
        <f t="shared" si="86"/>
        <v>0</v>
      </c>
      <c r="K1833" s="6" t="str">
        <f>VLOOKUP(C1833,MasterSheet!G:T,14,)</f>
        <v>BioLegend</v>
      </c>
      <c r="L1833" s="6" t="str">
        <f>VLOOKUP(K1833,Sheet1!A:C,3,)</f>
        <v>DOLLAR</v>
      </c>
      <c r="M1833" s="6" t="str" cm="1">
        <f t="array" ref="M1833">_xlfn.TEXTJOIN(", ", TRUE,
   _xlfn._xlws.FILTER(MasterSheet!O:O,
      (MasterSheet!B:B=A1833) *
      (MasterSheet!D:D=B1833) *
      (MasterSheet!G:G=C1833) *
      (MasterSheet!J:J&gt;0)
   )
)</f>
        <v>THSTI</v>
      </c>
      <c r="N1833" s="6"/>
    </row>
    <row r="1834" spans="1:14" x14ac:dyDescent="0.25">
      <c r="A1834" s="6" t="str">
        <v>EED118009</v>
      </c>
      <c r="B1834" s="7">
        <v>45885</v>
      </c>
      <c r="C1834" s="6">
        <v>300137</v>
      </c>
      <c r="D1834" s="6">
        <f>_xlfn.XLOOKUP(C1834,MasterSheet!G:G,MasterSheet!E:E)</f>
        <v>161.25</v>
      </c>
      <c r="E1834" s="55">
        <f>SUMIFS(MasterSheet!I:I, MasterSheet!B:B, A1834, MasterSheet!D:D, B1834, MasterSheet!G:G, C1834)</f>
        <v>1</v>
      </c>
      <c r="F1834" s="55">
        <f t="shared" si="84"/>
        <v>161.25</v>
      </c>
      <c r="G1834" s="62">
        <f>SUMIFS(MasterSheet!J:J, MasterSheet!B:B, A1834, MasterSheet!D:D, B1834, MasterSheet!G:G, C1834)</f>
        <v>1</v>
      </c>
      <c r="H1834" s="62">
        <f t="shared" si="85"/>
        <v>161.25</v>
      </c>
      <c r="I1834" s="64">
        <f>SUMIFS(MasterSheet!K:K, MasterSheet!B:B, A1834, MasterSheet!D:D, B1834, MasterSheet!G:G, C1834)</f>
        <v>0</v>
      </c>
      <c r="J1834" s="64">
        <f t="shared" si="86"/>
        <v>0</v>
      </c>
      <c r="K1834" s="6" t="str">
        <f>VLOOKUP(C1834,MasterSheet!G:T,14,)</f>
        <v>BioLegend</v>
      </c>
      <c r="L1834" s="6" t="str">
        <f>VLOOKUP(K1834,Sheet1!A:C,3,)</f>
        <v>DOLLAR</v>
      </c>
      <c r="M1834" s="6" t="str" cm="1">
        <f t="array" ref="M1834">_xlfn.TEXTJOIN(", ", TRUE,
   _xlfn._xlws.FILTER(MasterSheet!O:O,
      (MasterSheet!B:B=A1834) *
      (MasterSheet!D:D=B1834) *
      (MasterSheet!G:G=C1834) *
      (MasterSheet!J:J&gt;0)
   )
)</f>
        <v>Biogene Scientific</v>
      </c>
      <c r="N1834" s="6"/>
    </row>
    <row r="1835" spans="1:14" x14ac:dyDescent="0.25">
      <c r="A1835" s="6" t="str">
        <v>EED118009</v>
      </c>
      <c r="B1835" s="7">
        <v>45885</v>
      </c>
      <c r="C1835" s="6">
        <v>300406</v>
      </c>
      <c r="D1835" s="6">
        <f>_xlfn.XLOOKUP(C1835,MasterSheet!G:G,MasterSheet!E:E)</f>
        <v>35</v>
      </c>
      <c r="E1835" s="55">
        <f>SUMIFS(MasterSheet!I:I, MasterSheet!B:B, A1835, MasterSheet!D:D, B1835, MasterSheet!G:G, C1835)</f>
        <v>1</v>
      </c>
      <c r="F1835" s="55">
        <f t="shared" si="84"/>
        <v>35</v>
      </c>
      <c r="G1835" s="62">
        <f>SUMIFS(MasterSheet!J:J, MasterSheet!B:B, A1835, MasterSheet!D:D, B1835, MasterSheet!G:G, C1835)</f>
        <v>1</v>
      </c>
      <c r="H1835" s="62">
        <f t="shared" si="85"/>
        <v>35</v>
      </c>
      <c r="I1835" s="64">
        <f>SUMIFS(MasterSheet!K:K, MasterSheet!B:B, A1835, MasterSheet!D:D, B1835, MasterSheet!G:G, C1835)</f>
        <v>0</v>
      </c>
      <c r="J1835" s="64">
        <f t="shared" si="86"/>
        <v>0</v>
      </c>
      <c r="K1835" s="6" t="str">
        <f>VLOOKUP(C1835,MasterSheet!G:T,14,)</f>
        <v>BioLegend</v>
      </c>
      <c r="L1835" s="6" t="str">
        <f>VLOOKUP(K1835,Sheet1!A:C,3,)</f>
        <v>DOLLAR</v>
      </c>
      <c r="M1835" s="6" t="str" cm="1">
        <f t="array" ref="M1835">_xlfn.TEXTJOIN(", ", TRUE,
   _xlfn._xlws.FILTER(MasterSheet!O:O,
      (MasterSheet!B:B=A1835) *
      (MasterSheet!D:D=B1835) *
      (MasterSheet!G:G=C1835) *
      (MasterSheet!J:J&gt;0)
   )
)</f>
        <v>ICGEB</v>
      </c>
      <c r="N1835" s="6"/>
    </row>
    <row r="1836" spans="1:14" x14ac:dyDescent="0.25">
      <c r="A1836" s="6" t="str">
        <v>EED118009</v>
      </c>
      <c r="B1836" s="7">
        <v>45885</v>
      </c>
      <c r="C1836" s="6">
        <v>301344</v>
      </c>
      <c r="D1836" s="6">
        <f>_xlfn.XLOOKUP(C1836,MasterSheet!G:G,MasterSheet!E:E)</f>
        <v>321.75</v>
      </c>
      <c r="E1836" s="55">
        <f>SUMIFS(MasterSheet!I:I, MasterSheet!B:B, A1836, MasterSheet!D:D, B1836, MasterSheet!G:G, C1836)</f>
        <v>1</v>
      </c>
      <c r="F1836" s="55">
        <f t="shared" si="84"/>
        <v>321.75</v>
      </c>
      <c r="G1836" s="62">
        <f>SUMIFS(MasterSheet!J:J, MasterSheet!B:B, A1836, MasterSheet!D:D, B1836, MasterSheet!G:G, C1836)</f>
        <v>1</v>
      </c>
      <c r="H1836" s="62">
        <f t="shared" si="85"/>
        <v>321.75</v>
      </c>
      <c r="I1836" s="64">
        <f>SUMIFS(MasterSheet!K:K, MasterSheet!B:B, A1836, MasterSheet!D:D, B1836, MasterSheet!G:G, C1836)</f>
        <v>0</v>
      </c>
      <c r="J1836" s="64">
        <f t="shared" si="86"/>
        <v>0</v>
      </c>
      <c r="K1836" s="6" t="str">
        <f>VLOOKUP(C1836,MasterSheet!G:T,14,)</f>
        <v>BioLegend</v>
      </c>
      <c r="L1836" s="6" t="str">
        <f>VLOOKUP(K1836,Sheet1!A:C,3,)</f>
        <v>DOLLAR</v>
      </c>
      <c r="M1836" s="6" t="str" cm="1">
        <f t="array" ref="M1836">_xlfn.TEXTJOIN(", ", TRUE,
   _xlfn._xlws.FILTER(MasterSheet!O:O,
      (MasterSheet!B:B=A1836) *
      (MasterSheet!D:D=B1836) *
      (MasterSheet!G:G=C1836) *
      (MasterSheet!J:J&gt;0)
   )
)</f>
        <v>ICGEB</v>
      </c>
      <c r="N1836" s="6"/>
    </row>
    <row r="1837" spans="1:14" x14ac:dyDescent="0.25">
      <c r="A1837" s="6" t="str">
        <v>EED118009</v>
      </c>
      <c r="B1837" s="7">
        <v>45885</v>
      </c>
      <c r="C1837" s="6">
        <v>302206</v>
      </c>
      <c r="D1837" s="6">
        <f>_xlfn.XLOOKUP(C1837,MasterSheet!G:G,MasterSheet!E:E)</f>
        <v>72.099999999999994</v>
      </c>
      <c r="E1837" s="55">
        <f>SUMIFS(MasterSheet!I:I, MasterSheet!B:B, A1837, MasterSheet!D:D, B1837, MasterSheet!G:G, C1837)</f>
        <v>2</v>
      </c>
      <c r="F1837" s="55">
        <f t="shared" si="84"/>
        <v>144.19999999999999</v>
      </c>
      <c r="G1837" s="62">
        <f>SUMIFS(MasterSheet!J:J, MasterSheet!B:B, A1837, MasterSheet!D:D, B1837, MasterSheet!G:G, C1837)</f>
        <v>2</v>
      </c>
      <c r="H1837" s="62">
        <f t="shared" si="85"/>
        <v>144.19999999999999</v>
      </c>
      <c r="I1837" s="64">
        <f>SUMIFS(MasterSheet!K:K, MasterSheet!B:B, A1837, MasterSheet!D:D, B1837, MasterSheet!G:G, C1837)</f>
        <v>0</v>
      </c>
      <c r="J1837" s="64">
        <f t="shared" si="86"/>
        <v>0</v>
      </c>
      <c r="K1837" s="6" t="str">
        <f>VLOOKUP(C1837,MasterSheet!G:T,14,)</f>
        <v>BioLegend</v>
      </c>
      <c r="L1837" s="6" t="str">
        <f>VLOOKUP(K1837,Sheet1!A:C,3,)</f>
        <v>DOLLAR</v>
      </c>
      <c r="M1837" s="6" t="str" cm="1">
        <f t="array" ref="M1837">_xlfn.TEXTJOIN(", ", TRUE,
   _xlfn._xlws.FILTER(MasterSheet!O:O,
      (MasterSheet!B:B=A1837) *
      (MasterSheet!D:D=B1837) *
      (MasterSheet!G:G=C1837) *
      (MasterSheet!J:J&gt;0)
   )
)</f>
        <v>JUBILANT</v>
      </c>
      <c r="N1837" s="6"/>
    </row>
    <row r="1838" spans="1:14" x14ac:dyDescent="0.25">
      <c r="A1838" s="6" t="str">
        <v>EED118009</v>
      </c>
      <c r="B1838" s="7">
        <v>45885</v>
      </c>
      <c r="C1838" s="6">
        <v>302208</v>
      </c>
      <c r="D1838" s="6">
        <f>_xlfn.XLOOKUP(C1838,MasterSheet!G:G,MasterSheet!E:E)</f>
        <v>46.2</v>
      </c>
      <c r="E1838" s="55">
        <f>SUMIFS(MasterSheet!I:I, MasterSheet!B:B, A1838, MasterSheet!D:D, B1838, MasterSheet!G:G, C1838)</f>
        <v>5</v>
      </c>
      <c r="F1838" s="55">
        <f t="shared" si="84"/>
        <v>231</v>
      </c>
      <c r="G1838" s="62">
        <f>SUMIFS(MasterSheet!J:J, MasterSheet!B:B, A1838, MasterSheet!D:D, B1838, MasterSheet!G:G, C1838)</f>
        <v>4</v>
      </c>
      <c r="H1838" s="62">
        <f t="shared" si="85"/>
        <v>184.8</v>
      </c>
      <c r="I1838" s="64">
        <f>SUMIFS(MasterSheet!K:K, MasterSheet!B:B, A1838, MasterSheet!D:D, B1838, MasterSheet!G:G, C1838)</f>
        <v>1</v>
      </c>
      <c r="J1838" s="64">
        <f t="shared" si="86"/>
        <v>46.2</v>
      </c>
      <c r="K1838" s="6" t="str">
        <f>VLOOKUP(C1838,MasterSheet!G:T,14,)</f>
        <v>BioLegend</v>
      </c>
      <c r="L1838" s="6" t="str">
        <f>VLOOKUP(K1838,Sheet1!A:C,3,)</f>
        <v>DOLLAR</v>
      </c>
      <c r="M1838" s="6" t="str" cm="1">
        <f t="array" ref="M1838">_xlfn.TEXTJOIN(", ", TRUE,
   _xlfn._xlws.FILTER(MasterSheet!O:O,
      (MasterSheet!B:B=A1838) *
      (MasterSheet!D:D=B1838) *
      (MasterSheet!G:G=C1838) *
      (MasterSheet!J:J&gt;0)
   )
)</f>
        <v>MEDLIFE, ACTREC</v>
      </c>
      <c r="N1838" s="6"/>
    </row>
    <row r="1839" spans="1:14" x14ac:dyDescent="0.25">
      <c r="A1839" s="6" t="str">
        <v>EED118009</v>
      </c>
      <c r="B1839" s="7">
        <v>45885</v>
      </c>
      <c r="C1839" s="6">
        <v>302211</v>
      </c>
      <c r="D1839" s="6">
        <f>_xlfn.XLOOKUP(C1839,MasterSheet!G:G,MasterSheet!E:E)</f>
        <v>30.8</v>
      </c>
      <c r="E1839" s="55">
        <f>SUMIFS(MasterSheet!I:I, MasterSheet!B:B, A1839, MasterSheet!D:D, B1839, MasterSheet!G:G, C1839)</f>
        <v>1</v>
      </c>
      <c r="F1839" s="55">
        <f t="shared" si="84"/>
        <v>30.8</v>
      </c>
      <c r="G1839" s="62">
        <f>SUMIFS(MasterSheet!J:J, MasterSheet!B:B, A1839, MasterSheet!D:D, B1839, MasterSheet!G:G, C1839)</f>
        <v>1</v>
      </c>
      <c r="H1839" s="62">
        <f t="shared" si="85"/>
        <v>30.8</v>
      </c>
      <c r="I1839" s="64">
        <f>SUMIFS(MasterSheet!K:K, MasterSheet!B:B, A1839, MasterSheet!D:D, B1839, MasterSheet!G:G, C1839)</f>
        <v>0</v>
      </c>
      <c r="J1839" s="64">
        <f t="shared" si="86"/>
        <v>0</v>
      </c>
      <c r="K1839" s="6" t="str">
        <f>VLOOKUP(C1839,MasterSheet!G:T,14,)</f>
        <v>BioLegend</v>
      </c>
      <c r="L1839" s="6" t="str">
        <f>VLOOKUP(K1839,Sheet1!A:C,3,)</f>
        <v>DOLLAR</v>
      </c>
      <c r="M1839" s="6" t="str" cm="1">
        <f t="array" ref="M1839">_xlfn.TEXTJOIN(", ", TRUE,
   _xlfn._xlws.FILTER(MasterSheet!O:O,
      (MasterSheet!B:B=A1839) *
      (MasterSheet!D:D=B1839) *
      (MasterSheet!G:G=C1839) *
      (MasterSheet!J:J&gt;0)
   )
)</f>
        <v>IGIB</v>
      </c>
      <c r="N1839" s="6"/>
    </row>
    <row r="1840" spans="1:14" x14ac:dyDescent="0.25">
      <c r="A1840" s="6" t="str">
        <v>EED118009</v>
      </c>
      <c r="B1840" s="7">
        <v>45885</v>
      </c>
      <c r="C1840" s="6">
        <v>302810</v>
      </c>
      <c r="D1840" s="6">
        <f>_xlfn.XLOOKUP(C1840,MasterSheet!G:G,MasterSheet!E:E)</f>
        <v>92.4</v>
      </c>
      <c r="E1840" s="55">
        <f>SUMIFS(MasterSheet!I:I, MasterSheet!B:B, A1840, MasterSheet!D:D, B1840, MasterSheet!G:G, C1840)</f>
        <v>1</v>
      </c>
      <c r="F1840" s="55">
        <f t="shared" si="84"/>
        <v>92.4</v>
      </c>
      <c r="G1840" s="62">
        <f>SUMIFS(MasterSheet!J:J, MasterSheet!B:B, A1840, MasterSheet!D:D, B1840, MasterSheet!G:G, C1840)</f>
        <v>1</v>
      </c>
      <c r="H1840" s="62">
        <f t="shared" si="85"/>
        <v>92.4</v>
      </c>
      <c r="I1840" s="64">
        <f>SUMIFS(MasterSheet!K:K, MasterSheet!B:B, A1840, MasterSheet!D:D, B1840, MasterSheet!G:G, C1840)</f>
        <v>0</v>
      </c>
      <c r="J1840" s="64">
        <f t="shared" si="86"/>
        <v>0</v>
      </c>
      <c r="K1840" s="6" t="str">
        <f>VLOOKUP(C1840,MasterSheet!G:T,14,)</f>
        <v>BioLegend</v>
      </c>
      <c r="L1840" s="6" t="str">
        <f>VLOOKUP(K1840,Sheet1!A:C,3,)</f>
        <v>DOLLAR</v>
      </c>
      <c r="M1840" s="6" t="str" cm="1">
        <f t="array" ref="M1840">_xlfn.TEXTJOIN(", ", TRUE,
   _xlfn._xlws.FILTER(MasterSheet!O:O,
      (MasterSheet!B:B=A1840) *
      (MasterSheet!D:D=B1840) *
      (MasterSheet!G:G=C1840) *
      (MasterSheet!J:J&gt;0)
   )
)</f>
        <v>ICGEB</v>
      </c>
      <c r="N1840" s="6"/>
    </row>
    <row r="1841" spans="1:14" x14ac:dyDescent="0.25">
      <c r="A1841" s="6" t="str">
        <v>EED118009</v>
      </c>
      <c r="B1841" s="7">
        <v>45885</v>
      </c>
      <c r="C1841" s="6">
        <v>303406</v>
      </c>
      <c r="D1841" s="6">
        <f>_xlfn.XLOOKUP(C1841,MasterSheet!G:G,MasterSheet!E:E)</f>
        <v>196</v>
      </c>
      <c r="E1841" s="55">
        <f>SUMIFS(MasterSheet!I:I, MasterSheet!B:B, A1841, MasterSheet!D:D, B1841, MasterSheet!G:G, C1841)</f>
        <v>1</v>
      </c>
      <c r="F1841" s="55">
        <f t="shared" si="84"/>
        <v>196</v>
      </c>
      <c r="G1841" s="62">
        <f>SUMIFS(MasterSheet!J:J, MasterSheet!B:B, A1841, MasterSheet!D:D, B1841, MasterSheet!G:G, C1841)</f>
        <v>1</v>
      </c>
      <c r="H1841" s="62">
        <f t="shared" si="85"/>
        <v>196</v>
      </c>
      <c r="I1841" s="64">
        <f>SUMIFS(MasterSheet!K:K, MasterSheet!B:B, A1841, MasterSheet!D:D, B1841, MasterSheet!G:G, C1841)</f>
        <v>0</v>
      </c>
      <c r="J1841" s="64">
        <f t="shared" si="86"/>
        <v>0</v>
      </c>
      <c r="K1841" s="6" t="str">
        <f>VLOOKUP(C1841,MasterSheet!G:T,14,)</f>
        <v>BioLegend</v>
      </c>
      <c r="L1841" s="6" t="str">
        <f>VLOOKUP(K1841,Sheet1!A:C,3,)</f>
        <v>DOLLAR</v>
      </c>
      <c r="M1841" s="6" t="str" cm="1">
        <f t="array" ref="M1841">_xlfn.TEXTJOIN(", ", TRUE,
   _xlfn._xlws.FILTER(MasterSheet!O:O,
      (MasterSheet!B:B=A1841) *
      (MasterSheet!D:D=B1841) *
      (MasterSheet!G:G=C1841) *
      (MasterSheet!J:J&gt;0)
   )
)</f>
        <v>ICGEB</v>
      </c>
      <c r="N1841" s="6"/>
    </row>
    <row r="1842" spans="1:14" x14ac:dyDescent="0.25">
      <c r="A1842" s="6" t="str">
        <v>EED118009</v>
      </c>
      <c r="B1842" s="7">
        <v>45885</v>
      </c>
      <c r="C1842" s="6">
        <v>305114</v>
      </c>
      <c r="D1842" s="6">
        <f>_xlfn.XLOOKUP(C1842,MasterSheet!G:G,MasterSheet!E:E)</f>
        <v>226.1</v>
      </c>
      <c r="E1842" s="55">
        <f>SUMIFS(MasterSheet!I:I, MasterSheet!B:B, A1842, MasterSheet!D:D, B1842, MasterSheet!G:G, C1842)</f>
        <v>1</v>
      </c>
      <c r="F1842" s="55">
        <f t="shared" si="84"/>
        <v>226.1</v>
      </c>
      <c r="G1842" s="62">
        <f>SUMIFS(MasterSheet!J:J, MasterSheet!B:B, A1842, MasterSheet!D:D, B1842, MasterSheet!G:G, C1842)</f>
        <v>1</v>
      </c>
      <c r="H1842" s="62">
        <f t="shared" si="85"/>
        <v>226.1</v>
      </c>
      <c r="I1842" s="64">
        <f>SUMIFS(MasterSheet!K:K, MasterSheet!B:B, A1842, MasterSheet!D:D, B1842, MasterSheet!G:G, C1842)</f>
        <v>0</v>
      </c>
      <c r="J1842" s="64">
        <f t="shared" si="86"/>
        <v>0</v>
      </c>
      <c r="K1842" s="6" t="str">
        <f>VLOOKUP(C1842,MasterSheet!G:T,14,)</f>
        <v>BioLegend</v>
      </c>
      <c r="L1842" s="6" t="str">
        <f>VLOOKUP(K1842,Sheet1!A:C,3,)</f>
        <v>DOLLAR</v>
      </c>
      <c r="M1842" s="6" t="str" cm="1">
        <f t="array" ref="M1842">_xlfn.TEXTJOIN(", ", TRUE,
   _xlfn._xlws.FILTER(MasterSheet!O:O,
      (MasterSheet!B:B=A1842) *
      (MasterSheet!D:D=B1842) *
      (MasterSheet!G:G=C1842) *
      (MasterSheet!J:J&gt;0)
   )
)</f>
        <v>ICGEB</v>
      </c>
      <c r="N1842" s="6"/>
    </row>
    <row r="1843" spans="1:14" x14ac:dyDescent="0.25">
      <c r="A1843" s="6" t="str">
        <v>EED118009</v>
      </c>
      <c r="B1843" s="7">
        <v>45885</v>
      </c>
      <c r="C1843" s="6">
        <v>305514</v>
      </c>
      <c r="D1843" s="6">
        <f>_xlfn.XLOOKUP(C1843,MasterSheet!G:G,MasterSheet!E:E)</f>
        <v>226.1</v>
      </c>
      <c r="E1843" s="55">
        <f>SUMIFS(MasterSheet!I:I, MasterSheet!B:B, A1843, MasterSheet!D:D, B1843, MasterSheet!G:G, C1843)</f>
        <v>1</v>
      </c>
      <c r="F1843" s="55">
        <f t="shared" si="84"/>
        <v>226.1</v>
      </c>
      <c r="G1843" s="62">
        <f>SUMIFS(MasterSheet!J:J, MasterSheet!B:B, A1843, MasterSheet!D:D, B1843, MasterSheet!G:G, C1843)</f>
        <v>1</v>
      </c>
      <c r="H1843" s="62">
        <f t="shared" si="85"/>
        <v>226.1</v>
      </c>
      <c r="I1843" s="64">
        <f>SUMIFS(MasterSheet!K:K, MasterSheet!B:B, A1843, MasterSheet!D:D, B1843, MasterSheet!G:G, C1843)</f>
        <v>0</v>
      </c>
      <c r="J1843" s="64">
        <f t="shared" si="86"/>
        <v>0</v>
      </c>
      <c r="K1843" s="6" t="str">
        <f>VLOOKUP(C1843,MasterSheet!G:T,14,)</f>
        <v>BioLegend</v>
      </c>
      <c r="L1843" s="6" t="str">
        <f>VLOOKUP(K1843,Sheet1!A:C,3,)</f>
        <v>DOLLAR</v>
      </c>
      <c r="M1843" s="6" t="str" cm="1">
        <f t="array" ref="M1843">_xlfn.TEXTJOIN(", ", TRUE,
   _xlfn._xlws.FILTER(MasterSheet!O:O,
      (MasterSheet!B:B=A1843) *
      (MasterSheet!D:D=B1843) *
      (MasterSheet!G:G=C1843) *
      (MasterSheet!J:J&gt;0)
   )
)</f>
        <v>MEDLIFE</v>
      </c>
      <c r="N1843" s="6"/>
    </row>
    <row r="1844" spans="1:14" x14ac:dyDescent="0.25">
      <c r="A1844" s="6" t="str">
        <v>EED118009</v>
      </c>
      <c r="B1844" s="7">
        <v>45885</v>
      </c>
      <c r="C1844" s="6">
        <v>307654</v>
      </c>
      <c r="D1844" s="6">
        <f>_xlfn.XLOOKUP(C1844,MasterSheet!G:G,MasterSheet!E:E)</f>
        <v>242.9</v>
      </c>
      <c r="E1844" s="55">
        <f>SUMIFS(MasterSheet!I:I, MasterSheet!B:B, A1844, MasterSheet!D:D, B1844, MasterSheet!G:G, C1844)</f>
        <v>2</v>
      </c>
      <c r="F1844" s="55">
        <f t="shared" si="84"/>
        <v>485.8</v>
      </c>
      <c r="G1844" s="62">
        <f>SUMIFS(MasterSheet!J:J, MasterSheet!B:B, A1844, MasterSheet!D:D, B1844, MasterSheet!G:G, C1844)</f>
        <v>2</v>
      </c>
      <c r="H1844" s="62">
        <f t="shared" si="85"/>
        <v>485.8</v>
      </c>
      <c r="I1844" s="64">
        <f>SUMIFS(MasterSheet!K:K, MasterSheet!B:B, A1844, MasterSheet!D:D, B1844, MasterSheet!G:G, C1844)</f>
        <v>0</v>
      </c>
      <c r="J1844" s="64">
        <f t="shared" si="86"/>
        <v>0</v>
      </c>
      <c r="K1844" s="6" t="str">
        <f>VLOOKUP(C1844,MasterSheet!G:T,14,)</f>
        <v>BioLegend</v>
      </c>
      <c r="L1844" s="6" t="str">
        <f>VLOOKUP(K1844,Sheet1!A:C,3,)</f>
        <v>DOLLAR</v>
      </c>
      <c r="M1844" s="6" t="str" cm="1">
        <f t="array" ref="M1844">_xlfn.TEXTJOIN(", ", TRUE,
   _xlfn._xlws.FILTER(MasterSheet!O:O,
      (MasterSheet!B:B=A1844) *
      (MasterSheet!D:D=B1844) *
      (MasterSheet!G:G=C1844) *
      (MasterSheet!J:J&gt;0)
   )
)</f>
        <v>ICGEB</v>
      </c>
      <c r="N1844" s="6"/>
    </row>
    <row r="1845" spans="1:14" x14ac:dyDescent="0.25">
      <c r="A1845" s="6" t="str">
        <v>EED118009</v>
      </c>
      <c r="B1845" s="7">
        <v>45885</v>
      </c>
      <c r="C1845" s="6">
        <v>310912</v>
      </c>
      <c r="D1845" s="6">
        <f>_xlfn.XLOOKUP(C1845,MasterSheet!G:G,MasterSheet!E:E)</f>
        <v>175.2</v>
      </c>
      <c r="E1845" s="55">
        <f>SUMIFS(MasterSheet!I:I, MasterSheet!B:B, A1845, MasterSheet!D:D, B1845, MasterSheet!G:G, C1845)</f>
        <v>1</v>
      </c>
      <c r="F1845" s="55">
        <f t="shared" si="84"/>
        <v>175.2</v>
      </c>
      <c r="G1845" s="62">
        <f>SUMIFS(MasterSheet!J:J, MasterSheet!B:B, A1845, MasterSheet!D:D, B1845, MasterSheet!G:G, C1845)</f>
        <v>1</v>
      </c>
      <c r="H1845" s="62">
        <f t="shared" si="85"/>
        <v>175.2</v>
      </c>
      <c r="I1845" s="64">
        <f>SUMIFS(MasterSheet!K:K, MasterSheet!B:B, A1845, MasterSheet!D:D, B1845, MasterSheet!G:G, C1845)</f>
        <v>0</v>
      </c>
      <c r="J1845" s="64">
        <f t="shared" si="86"/>
        <v>0</v>
      </c>
      <c r="K1845" s="6" t="str">
        <f>VLOOKUP(C1845,MasterSheet!G:T,14,)</f>
        <v>BioLegend</v>
      </c>
      <c r="L1845" s="6" t="str">
        <f>VLOOKUP(K1845,Sheet1!A:C,3,)</f>
        <v>DOLLAR</v>
      </c>
      <c r="M1845" s="6" t="str" cm="1">
        <f t="array" ref="M1845">_xlfn.TEXTJOIN(", ", TRUE,
   _xlfn._xlws.FILTER(MasterSheet!O:O,
      (MasterSheet!B:B=A1845) *
      (MasterSheet!D:D=B1845) *
      (MasterSheet!G:G=C1845) *
      (MasterSheet!J:J&gt;0)
   )
)</f>
        <v>MEDLIFE</v>
      </c>
      <c r="N1845" s="6"/>
    </row>
    <row r="1846" spans="1:14" x14ac:dyDescent="0.25">
      <c r="A1846" s="6" t="str">
        <v>EED118009</v>
      </c>
      <c r="B1846" s="7">
        <v>45885</v>
      </c>
      <c r="C1846" s="6">
        <v>317426</v>
      </c>
      <c r="D1846" s="6">
        <f>_xlfn.XLOOKUP(C1846,MasterSheet!G:G,MasterSheet!E:E)</f>
        <v>185.5</v>
      </c>
      <c r="E1846" s="55">
        <f>SUMIFS(MasterSheet!I:I, MasterSheet!B:B, A1846, MasterSheet!D:D, B1846, MasterSheet!G:G, C1846)</f>
        <v>1</v>
      </c>
      <c r="F1846" s="55">
        <f t="shared" si="84"/>
        <v>185.5</v>
      </c>
      <c r="G1846" s="62">
        <f>SUMIFS(MasterSheet!J:J, MasterSheet!B:B, A1846, MasterSheet!D:D, B1846, MasterSheet!G:G, C1846)</f>
        <v>1</v>
      </c>
      <c r="H1846" s="62">
        <f t="shared" si="85"/>
        <v>185.5</v>
      </c>
      <c r="I1846" s="64">
        <f>SUMIFS(MasterSheet!K:K, MasterSheet!B:B, A1846, MasterSheet!D:D, B1846, MasterSheet!G:G, C1846)</f>
        <v>0</v>
      </c>
      <c r="J1846" s="64">
        <f t="shared" si="86"/>
        <v>0</v>
      </c>
      <c r="K1846" s="6" t="str">
        <f>VLOOKUP(C1846,MasterSheet!G:T,14,)</f>
        <v>BioLegend</v>
      </c>
      <c r="L1846" s="6" t="str">
        <f>VLOOKUP(K1846,Sheet1!A:C,3,)</f>
        <v>DOLLAR</v>
      </c>
      <c r="M1846" s="6" t="str" cm="1">
        <f t="array" ref="M1846">_xlfn.TEXTJOIN(", ", TRUE,
   _xlfn._xlws.FILTER(MasterSheet!O:O,
      (MasterSheet!B:B=A1846) *
      (MasterSheet!D:D=B1846) *
      (MasterSheet!G:G=C1846) *
      (MasterSheet!J:J&gt;0)
   )
)</f>
        <v>ICGEB</v>
      </c>
      <c r="N1846" s="6"/>
    </row>
    <row r="1847" spans="1:14" x14ac:dyDescent="0.25">
      <c r="A1847" s="6" t="str">
        <v>EED118009</v>
      </c>
      <c r="B1847" s="7">
        <v>45885</v>
      </c>
      <c r="C1847" s="6">
        <v>320008</v>
      </c>
      <c r="D1847" s="6">
        <f>_xlfn.XLOOKUP(C1847,MasterSheet!G:G,MasterSheet!E:E)</f>
        <v>277.2</v>
      </c>
      <c r="E1847" s="55">
        <f>SUMIFS(MasterSheet!I:I, MasterSheet!B:B, A1847, MasterSheet!D:D, B1847, MasterSheet!G:G, C1847)</f>
        <v>1</v>
      </c>
      <c r="F1847" s="55">
        <f t="shared" si="84"/>
        <v>277.2</v>
      </c>
      <c r="G1847" s="62">
        <f>SUMIFS(MasterSheet!J:J, MasterSheet!B:B, A1847, MasterSheet!D:D, B1847, MasterSheet!G:G, C1847)</f>
        <v>1</v>
      </c>
      <c r="H1847" s="62">
        <f t="shared" si="85"/>
        <v>277.2</v>
      </c>
      <c r="I1847" s="64">
        <f>SUMIFS(MasterSheet!K:K, MasterSheet!B:B, A1847, MasterSheet!D:D, B1847, MasterSheet!G:G, C1847)</f>
        <v>0</v>
      </c>
      <c r="J1847" s="64">
        <f t="shared" si="86"/>
        <v>0</v>
      </c>
      <c r="K1847" s="6" t="str">
        <f>VLOOKUP(C1847,MasterSheet!G:T,14,)</f>
        <v>BioLegend</v>
      </c>
      <c r="L1847" s="6" t="str">
        <f>VLOOKUP(K1847,Sheet1!A:C,3,)</f>
        <v>DOLLAR</v>
      </c>
      <c r="M1847" s="6" t="str" cm="1">
        <f t="array" ref="M1847">_xlfn.TEXTJOIN(", ", TRUE,
   _xlfn._xlws.FILTER(MasterSheet!O:O,
      (MasterSheet!B:B=A1847) *
      (MasterSheet!D:D=B1847) *
      (MasterSheet!G:G=C1847) *
      (MasterSheet!J:J&gt;0)
   )
)</f>
        <v>ACTREC</v>
      </c>
      <c r="N1847" s="6"/>
    </row>
    <row r="1848" spans="1:14" x14ac:dyDescent="0.25">
      <c r="A1848" s="6" t="str">
        <v>EED118009</v>
      </c>
      <c r="B1848" s="7">
        <v>45885</v>
      </c>
      <c r="C1848" s="6">
        <v>320806</v>
      </c>
      <c r="D1848" s="6">
        <f>_xlfn.XLOOKUP(C1848,MasterSheet!G:G,MasterSheet!E:E)</f>
        <v>187.6</v>
      </c>
      <c r="E1848" s="55">
        <f>SUMIFS(MasterSheet!I:I, MasterSheet!B:B, A1848, MasterSheet!D:D, B1848, MasterSheet!G:G, C1848)</f>
        <v>1</v>
      </c>
      <c r="F1848" s="55">
        <f t="shared" si="84"/>
        <v>187.6</v>
      </c>
      <c r="G1848" s="62">
        <f>SUMIFS(MasterSheet!J:J, MasterSheet!B:B, A1848, MasterSheet!D:D, B1848, MasterSheet!G:G, C1848)</f>
        <v>1</v>
      </c>
      <c r="H1848" s="62">
        <f t="shared" si="85"/>
        <v>187.6</v>
      </c>
      <c r="I1848" s="64">
        <f>SUMIFS(MasterSheet!K:K, MasterSheet!B:B, A1848, MasterSheet!D:D, B1848, MasterSheet!G:G, C1848)</f>
        <v>0</v>
      </c>
      <c r="J1848" s="64">
        <f t="shared" si="86"/>
        <v>0</v>
      </c>
      <c r="K1848" s="6" t="str">
        <f>VLOOKUP(C1848,MasterSheet!G:T,14,)</f>
        <v>BioLegend</v>
      </c>
      <c r="L1848" s="6" t="str">
        <f>VLOOKUP(K1848,Sheet1!A:C,3,)</f>
        <v>DOLLAR</v>
      </c>
      <c r="M1848" s="6" t="str" cm="1">
        <f t="array" ref="M1848">_xlfn.TEXTJOIN(", ", TRUE,
   _xlfn._xlws.FILTER(MasterSheet!O:O,
      (MasterSheet!B:B=A1848) *
      (MasterSheet!D:D=B1848) *
      (MasterSheet!G:G=C1848) *
      (MasterSheet!J:J&gt;0)
   )
)</f>
        <v>BIO SOLUTION</v>
      </c>
      <c r="N1848" s="6"/>
    </row>
    <row r="1849" spans="1:14" x14ac:dyDescent="0.25">
      <c r="A1849" s="6" t="str">
        <v>EED118009</v>
      </c>
      <c r="B1849" s="7">
        <v>45885</v>
      </c>
      <c r="C1849" s="6">
        <v>321124</v>
      </c>
      <c r="D1849" s="6">
        <f>_xlfn.XLOOKUP(C1849,MasterSheet!G:G,MasterSheet!E:E)</f>
        <v>221.9</v>
      </c>
      <c r="E1849" s="55">
        <f>SUMIFS(MasterSheet!I:I, MasterSheet!B:B, A1849, MasterSheet!D:D, B1849, MasterSheet!G:G, C1849)</f>
        <v>1</v>
      </c>
      <c r="F1849" s="55">
        <f t="shared" si="84"/>
        <v>221.9</v>
      </c>
      <c r="G1849" s="62">
        <f>SUMIFS(MasterSheet!J:J, MasterSheet!B:B, A1849, MasterSheet!D:D, B1849, MasterSheet!G:G, C1849)</f>
        <v>1</v>
      </c>
      <c r="H1849" s="62">
        <f t="shared" si="85"/>
        <v>221.9</v>
      </c>
      <c r="I1849" s="64">
        <f>SUMIFS(MasterSheet!K:K, MasterSheet!B:B, A1849, MasterSheet!D:D, B1849, MasterSheet!G:G, C1849)</f>
        <v>0</v>
      </c>
      <c r="J1849" s="64">
        <f t="shared" si="86"/>
        <v>0</v>
      </c>
      <c r="K1849" s="6" t="str">
        <f>VLOOKUP(C1849,MasterSheet!G:T,14,)</f>
        <v>BioLegend</v>
      </c>
      <c r="L1849" s="6" t="str">
        <f>VLOOKUP(K1849,Sheet1!A:C,3,)</f>
        <v>DOLLAR</v>
      </c>
      <c r="M1849" s="6" t="str" cm="1">
        <f t="array" ref="M1849">_xlfn.TEXTJOIN(", ", TRUE,
   _xlfn._xlws.FILTER(MasterSheet!O:O,
      (MasterSheet!B:B=A1849) *
      (MasterSheet!D:D=B1849) *
      (MasterSheet!G:G=C1849) *
      (MasterSheet!J:J&gt;0)
   )
)</f>
        <v>THSTI</v>
      </c>
      <c r="N1849" s="6"/>
    </row>
    <row r="1850" spans="1:14" x14ac:dyDescent="0.25">
      <c r="A1850" s="6" t="str">
        <v>EED118009</v>
      </c>
      <c r="B1850" s="7">
        <v>45885</v>
      </c>
      <c r="C1850" s="6">
        <v>329907</v>
      </c>
      <c r="D1850" s="6">
        <f>_xlfn.XLOOKUP(C1850,MasterSheet!G:G,MasterSheet!E:E)</f>
        <v>104.3</v>
      </c>
      <c r="E1850" s="55">
        <f>SUMIFS(MasterSheet!I:I, MasterSheet!B:B, A1850, MasterSheet!D:D, B1850, MasterSheet!G:G, C1850)</f>
        <v>1</v>
      </c>
      <c r="F1850" s="55">
        <f t="shared" si="84"/>
        <v>104.3</v>
      </c>
      <c r="G1850" s="62">
        <f>SUMIFS(MasterSheet!J:J, MasterSheet!B:B, A1850, MasterSheet!D:D, B1850, MasterSheet!G:G, C1850)</f>
        <v>1</v>
      </c>
      <c r="H1850" s="62">
        <f t="shared" si="85"/>
        <v>104.3</v>
      </c>
      <c r="I1850" s="64">
        <f>SUMIFS(MasterSheet!K:K, MasterSheet!B:B, A1850, MasterSheet!D:D, B1850, MasterSheet!G:G, C1850)</f>
        <v>0</v>
      </c>
      <c r="J1850" s="64">
        <f t="shared" si="86"/>
        <v>0</v>
      </c>
      <c r="K1850" s="6" t="str">
        <f>VLOOKUP(C1850,MasterSheet!G:T,14,)</f>
        <v>BioLegend</v>
      </c>
      <c r="L1850" s="6" t="str">
        <f>VLOOKUP(K1850,Sheet1!A:C,3,)</f>
        <v>DOLLAR</v>
      </c>
      <c r="M1850" s="6" t="str" cm="1">
        <f t="array" ref="M1850">_xlfn.TEXTJOIN(", ", TRUE,
   _xlfn._xlws.FILTER(MasterSheet!O:O,
      (MasterSheet!B:B=A1850) *
      (MasterSheet!D:D=B1850) *
      (MasterSheet!G:G=C1850) *
      (MasterSheet!J:J&gt;0)
   )
)</f>
        <v>MEDLIFE</v>
      </c>
      <c r="N1850" s="6"/>
    </row>
    <row r="1851" spans="1:14" x14ac:dyDescent="0.25">
      <c r="A1851" s="6" t="str">
        <v>EED118009</v>
      </c>
      <c r="B1851" s="7">
        <v>45885</v>
      </c>
      <c r="C1851" s="6">
        <v>331318</v>
      </c>
      <c r="D1851" s="6">
        <f>_xlfn.XLOOKUP(C1851,MasterSheet!G:G,MasterSheet!E:E)</f>
        <v>262.5</v>
      </c>
      <c r="E1851" s="55">
        <f>SUMIFS(MasterSheet!I:I, MasterSheet!B:B, A1851, MasterSheet!D:D, B1851, MasterSheet!G:G, C1851)</f>
        <v>1</v>
      </c>
      <c r="F1851" s="55">
        <f t="shared" si="84"/>
        <v>262.5</v>
      </c>
      <c r="G1851" s="62">
        <f>SUMIFS(MasterSheet!J:J, MasterSheet!B:B, A1851, MasterSheet!D:D, B1851, MasterSheet!G:G, C1851)</f>
        <v>1</v>
      </c>
      <c r="H1851" s="62">
        <f t="shared" si="85"/>
        <v>262.5</v>
      </c>
      <c r="I1851" s="64">
        <f>SUMIFS(MasterSheet!K:K, MasterSheet!B:B, A1851, MasterSheet!D:D, B1851, MasterSheet!G:G, C1851)</f>
        <v>0</v>
      </c>
      <c r="J1851" s="64">
        <f t="shared" si="86"/>
        <v>0</v>
      </c>
      <c r="K1851" s="6" t="str">
        <f>VLOOKUP(C1851,MasterSheet!G:T,14,)</f>
        <v>BioLegend</v>
      </c>
      <c r="L1851" s="6" t="str">
        <f>VLOOKUP(K1851,Sheet1!A:C,3,)</f>
        <v>DOLLAR</v>
      </c>
      <c r="M1851" s="6" t="str" cm="1">
        <f t="array" ref="M1851">_xlfn.TEXTJOIN(", ", TRUE,
   _xlfn._xlws.FILTER(MasterSheet!O:O,
      (MasterSheet!B:B=A1851) *
      (MasterSheet!D:D=B1851) *
      (MasterSheet!G:G=C1851) *
      (MasterSheet!J:J&gt;0)
   )
)</f>
        <v>THSTI</v>
      </c>
      <c r="N1851" s="6"/>
    </row>
    <row r="1852" spans="1:14" x14ac:dyDescent="0.25">
      <c r="A1852" s="6" t="str">
        <v>EED118009</v>
      </c>
      <c r="B1852" s="7">
        <v>45885</v>
      </c>
      <c r="C1852" s="6">
        <v>333810</v>
      </c>
      <c r="D1852" s="6">
        <f>_xlfn.XLOOKUP(C1852,MasterSheet!G:G,MasterSheet!E:E)</f>
        <v>224</v>
      </c>
      <c r="E1852" s="55">
        <f>SUMIFS(MasterSheet!I:I, MasterSheet!B:B, A1852, MasterSheet!D:D, B1852, MasterSheet!G:G, C1852)</f>
        <v>1</v>
      </c>
      <c r="F1852" s="55">
        <f t="shared" si="84"/>
        <v>224</v>
      </c>
      <c r="G1852" s="62">
        <f>SUMIFS(MasterSheet!J:J, MasterSheet!B:B, A1852, MasterSheet!D:D, B1852, MasterSheet!G:G, C1852)</f>
        <v>1</v>
      </c>
      <c r="H1852" s="62">
        <f t="shared" si="85"/>
        <v>224</v>
      </c>
      <c r="I1852" s="64">
        <f>SUMIFS(MasterSheet!K:K, MasterSheet!B:B, A1852, MasterSheet!D:D, B1852, MasterSheet!G:G, C1852)</f>
        <v>0</v>
      </c>
      <c r="J1852" s="64">
        <f t="shared" si="86"/>
        <v>0</v>
      </c>
      <c r="K1852" s="6" t="str">
        <f>VLOOKUP(C1852,MasterSheet!G:T,14,)</f>
        <v>BioLegend</v>
      </c>
      <c r="L1852" s="6" t="str">
        <f>VLOOKUP(K1852,Sheet1!A:C,3,)</f>
        <v>DOLLAR</v>
      </c>
      <c r="M1852" s="6" t="str" cm="1">
        <f t="array" ref="M1852">_xlfn.TEXTJOIN(", ", TRUE,
   _xlfn._xlws.FILTER(MasterSheet!O:O,
      (MasterSheet!B:B=A1852) *
      (MasterSheet!D:D=B1852) *
      (MasterSheet!G:G=C1852) *
      (MasterSheet!J:J&gt;0)
   )
)</f>
        <v>THSTI</v>
      </c>
      <c r="N1852" s="6"/>
    </row>
    <row r="1853" spans="1:14" x14ac:dyDescent="0.25">
      <c r="A1853" s="6" t="str">
        <v>EED118009</v>
      </c>
      <c r="B1853" s="7">
        <v>45885</v>
      </c>
      <c r="C1853" s="6">
        <v>338304</v>
      </c>
      <c r="D1853" s="6">
        <f>_xlfn.XLOOKUP(C1853,MasterSheet!G:G,MasterSheet!E:E)</f>
        <v>160.30000000000001</v>
      </c>
      <c r="E1853" s="55">
        <f>SUMIFS(MasterSheet!I:I, MasterSheet!B:B, A1853, MasterSheet!D:D, B1853, MasterSheet!G:G, C1853)</f>
        <v>1</v>
      </c>
      <c r="F1853" s="55">
        <f t="shared" si="84"/>
        <v>160.30000000000001</v>
      </c>
      <c r="G1853" s="62">
        <f>SUMIFS(MasterSheet!J:J, MasterSheet!B:B, A1853, MasterSheet!D:D, B1853, MasterSheet!G:G, C1853)</f>
        <v>1</v>
      </c>
      <c r="H1853" s="62">
        <f t="shared" si="85"/>
        <v>160.30000000000001</v>
      </c>
      <c r="I1853" s="64">
        <f>SUMIFS(MasterSheet!K:K, MasterSheet!B:B, A1853, MasterSheet!D:D, B1853, MasterSheet!G:G, C1853)</f>
        <v>0</v>
      </c>
      <c r="J1853" s="64">
        <f t="shared" si="86"/>
        <v>0</v>
      </c>
      <c r="K1853" s="6" t="str">
        <f>VLOOKUP(C1853,MasterSheet!G:T,14,)</f>
        <v>BioLegend</v>
      </c>
      <c r="L1853" s="6" t="str">
        <f>VLOOKUP(K1853,Sheet1!A:C,3,)</f>
        <v>DOLLAR</v>
      </c>
      <c r="M1853" s="6" t="str" cm="1">
        <f t="array" ref="M1853">_xlfn.TEXTJOIN(", ", TRUE,
   _xlfn._xlws.FILTER(MasterSheet!O:O,
      (MasterSheet!B:B=A1853) *
      (MasterSheet!D:D=B1853) *
      (MasterSheet!G:G=C1853) *
      (MasterSheet!J:J&gt;0)
   )
)</f>
        <v>BIO SOLUTION</v>
      </c>
      <c r="N1853" s="6"/>
    </row>
    <row r="1854" spans="1:14" x14ac:dyDescent="0.25">
      <c r="A1854" s="6" t="str">
        <v>EED118009</v>
      </c>
      <c r="B1854" s="7">
        <v>45885</v>
      </c>
      <c r="C1854" s="6">
        <v>341626</v>
      </c>
      <c r="D1854" s="6">
        <f>_xlfn.XLOOKUP(C1854,MasterSheet!G:G,MasterSheet!E:E)</f>
        <v>305.25</v>
      </c>
      <c r="E1854" s="55">
        <f>SUMIFS(MasterSheet!I:I, MasterSheet!B:B, A1854, MasterSheet!D:D, B1854, MasterSheet!G:G, C1854)</f>
        <v>1</v>
      </c>
      <c r="F1854" s="55">
        <f t="shared" si="84"/>
        <v>305.25</v>
      </c>
      <c r="G1854" s="62">
        <f>SUMIFS(MasterSheet!J:J, MasterSheet!B:B, A1854, MasterSheet!D:D, B1854, MasterSheet!G:G, C1854)</f>
        <v>1</v>
      </c>
      <c r="H1854" s="62">
        <f t="shared" si="85"/>
        <v>305.25</v>
      </c>
      <c r="I1854" s="64">
        <f>SUMIFS(MasterSheet!K:K, MasterSheet!B:B, A1854, MasterSheet!D:D, B1854, MasterSheet!G:G, C1854)</f>
        <v>0</v>
      </c>
      <c r="J1854" s="64">
        <f t="shared" si="86"/>
        <v>0</v>
      </c>
      <c r="K1854" s="6" t="str">
        <f>VLOOKUP(C1854,MasterSheet!G:T,14,)</f>
        <v>BioLegend</v>
      </c>
      <c r="L1854" s="6" t="str">
        <f>VLOOKUP(K1854,Sheet1!A:C,3,)</f>
        <v>DOLLAR</v>
      </c>
      <c r="M1854" s="6" t="str" cm="1">
        <f t="array" ref="M1854">_xlfn.TEXTJOIN(", ", TRUE,
   _xlfn._xlws.FILTER(MasterSheet!O:O,
      (MasterSheet!B:B=A1854) *
      (MasterSheet!D:D=B1854) *
      (MasterSheet!G:G=C1854) *
      (MasterSheet!J:J&gt;0)
   )
)</f>
        <v>ICGEB</v>
      </c>
      <c r="N1854" s="6"/>
    </row>
    <row r="1855" spans="1:14" x14ac:dyDescent="0.25">
      <c r="A1855" s="6" t="str">
        <v>EED118009</v>
      </c>
      <c r="B1855" s="7">
        <v>45885</v>
      </c>
      <c r="C1855" s="6">
        <v>352904</v>
      </c>
      <c r="D1855" s="6">
        <f>_xlfn.XLOOKUP(C1855,MasterSheet!G:G,MasterSheet!E:E)</f>
        <v>226.1</v>
      </c>
      <c r="E1855" s="55">
        <f>SUMIFS(MasterSheet!I:I, MasterSheet!B:B, A1855, MasterSheet!D:D, B1855, MasterSheet!G:G, C1855)</f>
        <v>2</v>
      </c>
      <c r="F1855" s="55">
        <f t="shared" si="84"/>
        <v>452.2</v>
      </c>
      <c r="G1855" s="62">
        <f>SUMIFS(MasterSheet!J:J, MasterSheet!B:B, A1855, MasterSheet!D:D, B1855, MasterSheet!G:G, C1855)</f>
        <v>2</v>
      </c>
      <c r="H1855" s="62">
        <f t="shared" si="85"/>
        <v>452.2</v>
      </c>
      <c r="I1855" s="64">
        <f>SUMIFS(MasterSheet!K:K, MasterSheet!B:B, A1855, MasterSheet!D:D, B1855, MasterSheet!G:G, C1855)</f>
        <v>0</v>
      </c>
      <c r="J1855" s="64">
        <f t="shared" si="86"/>
        <v>0</v>
      </c>
      <c r="K1855" s="6" t="str">
        <f>VLOOKUP(C1855,MasterSheet!G:T,14,)</f>
        <v>BioLegend</v>
      </c>
      <c r="L1855" s="6" t="str">
        <f>VLOOKUP(K1855,Sheet1!A:C,3,)</f>
        <v>DOLLAR</v>
      </c>
      <c r="M1855" s="6" t="str" cm="1">
        <f t="array" ref="M1855">_xlfn.TEXTJOIN(", ", TRUE,
   _xlfn._xlws.FILTER(MasterSheet!O:O,
      (MasterSheet!B:B=A1855) *
      (MasterSheet!D:D=B1855) *
      (MasterSheet!G:G=C1855) *
      (MasterSheet!J:J&gt;0)
   )
)</f>
        <v>BIO SOLUTION</v>
      </c>
      <c r="N1855" s="6"/>
    </row>
    <row r="1856" spans="1:14" x14ac:dyDescent="0.25">
      <c r="A1856" s="6" t="str">
        <v>EED118009</v>
      </c>
      <c r="B1856" s="7">
        <v>45885</v>
      </c>
      <c r="C1856" s="6">
        <v>352906</v>
      </c>
      <c r="D1856" s="6">
        <f>_xlfn.XLOOKUP(C1856,MasterSheet!G:G,MasterSheet!E:E)</f>
        <v>236.6</v>
      </c>
      <c r="E1856" s="55">
        <f>SUMIFS(MasterSheet!I:I, MasterSheet!B:B, A1856, MasterSheet!D:D, B1856, MasterSheet!G:G, C1856)</f>
        <v>2</v>
      </c>
      <c r="F1856" s="55">
        <f t="shared" si="84"/>
        <v>473.2</v>
      </c>
      <c r="G1856" s="62">
        <f>SUMIFS(MasterSheet!J:J, MasterSheet!B:B, A1856, MasterSheet!D:D, B1856, MasterSheet!G:G, C1856)</f>
        <v>2</v>
      </c>
      <c r="H1856" s="62">
        <f t="shared" si="85"/>
        <v>473.2</v>
      </c>
      <c r="I1856" s="64">
        <f>SUMIFS(MasterSheet!K:K, MasterSheet!B:B, A1856, MasterSheet!D:D, B1856, MasterSheet!G:G, C1856)</f>
        <v>0</v>
      </c>
      <c r="J1856" s="64">
        <f t="shared" si="86"/>
        <v>0</v>
      </c>
      <c r="K1856" s="6" t="str">
        <f>VLOOKUP(C1856,MasterSheet!G:T,14,)</f>
        <v>BioLegend</v>
      </c>
      <c r="L1856" s="6" t="str">
        <f>VLOOKUP(K1856,Sheet1!A:C,3,)</f>
        <v>DOLLAR</v>
      </c>
      <c r="M1856" s="6" t="str" cm="1">
        <f t="array" ref="M1856">_xlfn.TEXTJOIN(", ", TRUE,
   _xlfn._xlws.FILTER(MasterSheet!O:O,
      (MasterSheet!B:B=A1856) *
      (MasterSheet!D:D=B1856) *
      (MasterSheet!G:G=C1856) *
      (MasterSheet!J:J&gt;0)
   )
)</f>
        <v>MEDLIFE</v>
      </c>
      <c r="N1856" s="6"/>
    </row>
    <row r="1857" spans="1:14" x14ac:dyDescent="0.25">
      <c r="A1857" s="6" t="str">
        <v>EED118009</v>
      </c>
      <c r="B1857" s="7">
        <v>45885</v>
      </c>
      <c r="C1857" s="6">
        <v>353226</v>
      </c>
      <c r="D1857" s="6">
        <f>_xlfn.XLOOKUP(C1857,MasterSheet!G:G,MasterSheet!E:E)</f>
        <v>267.39999999999998</v>
      </c>
      <c r="E1857" s="55">
        <f>SUMIFS(MasterSheet!I:I, MasterSheet!B:B, A1857, MasterSheet!D:D, B1857, MasterSheet!G:G, C1857)</f>
        <v>1</v>
      </c>
      <c r="F1857" s="55">
        <f t="shared" si="84"/>
        <v>267.39999999999998</v>
      </c>
      <c r="G1857" s="62">
        <f>SUMIFS(MasterSheet!J:J, MasterSheet!B:B, A1857, MasterSheet!D:D, B1857, MasterSheet!G:G, C1857)</f>
        <v>1</v>
      </c>
      <c r="H1857" s="62">
        <f t="shared" si="85"/>
        <v>267.39999999999998</v>
      </c>
      <c r="I1857" s="64">
        <f>SUMIFS(MasterSheet!K:K, MasterSheet!B:B, A1857, MasterSheet!D:D, B1857, MasterSheet!G:G, C1857)</f>
        <v>0</v>
      </c>
      <c r="J1857" s="64">
        <f t="shared" si="86"/>
        <v>0</v>
      </c>
      <c r="K1857" s="6" t="str">
        <f>VLOOKUP(C1857,MasterSheet!G:T,14,)</f>
        <v>BioLegend</v>
      </c>
      <c r="L1857" s="6" t="str">
        <f>VLOOKUP(K1857,Sheet1!A:C,3,)</f>
        <v>DOLLAR</v>
      </c>
      <c r="M1857" s="6" t="str" cm="1">
        <f t="array" ref="M1857">_xlfn.TEXTJOIN(", ", TRUE,
   _xlfn._xlws.FILTER(MasterSheet!O:O,
      (MasterSheet!B:B=A1857) *
      (MasterSheet!D:D=B1857) *
      (MasterSheet!G:G=C1857) *
      (MasterSheet!J:J&gt;0)
   )
)</f>
        <v>ICGEB</v>
      </c>
      <c r="N1857" s="6"/>
    </row>
    <row r="1858" spans="1:14" x14ac:dyDescent="0.25">
      <c r="A1858" s="6" t="str">
        <v>EED118009</v>
      </c>
      <c r="B1858" s="7">
        <v>45885</v>
      </c>
      <c r="C1858" s="6">
        <v>353272</v>
      </c>
      <c r="D1858" s="6">
        <f>_xlfn.XLOOKUP(C1858,MasterSheet!G:G,MasterSheet!E:E)</f>
        <v>273.7</v>
      </c>
      <c r="E1858" s="55">
        <f>SUMIFS(MasterSheet!I:I, MasterSheet!B:B, A1858, MasterSheet!D:D, B1858, MasterSheet!G:G, C1858)</f>
        <v>1</v>
      </c>
      <c r="F1858" s="55">
        <f t="shared" si="84"/>
        <v>273.7</v>
      </c>
      <c r="G1858" s="62">
        <f>SUMIFS(MasterSheet!J:J, MasterSheet!B:B, A1858, MasterSheet!D:D, B1858, MasterSheet!G:G, C1858)</f>
        <v>1</v>
      </c>
      <c r="H1858" s="62">
        <f t="shared" si="85"/>
        <v>273.7</v>
      </c>
      <c r="I1858" s="64">
        <f>SUMIFS(MasterSheet!K:K, MasterSheet!B:B, A1858, MasterSheet!D:D, B1858, MasterSheet!G:G, C1858)</f>
        <v>0</v>
      </c>
      <c r="J1858" s="64">
        <f t="shared" si="86"/>
        <v>0</v>
      </c>
      <c r="K1858" s="6" t="str">
        <f>VLOOKUP(C1858,MasterSheet!G:T,14,)</f>
        <v>BioLegend</v>
      </c>
      <c r="L1858" s="6" t="str">
        <f>VLOOKUP(K1858,Sheet1!A:C,3,)</f>
        <v>DOLLAR</v>
      </c>
      <c r="M1858" s="6" t="str" cm="1">
        <f t="array" ref="M1858">_xlfn.TEXTJOIN(", ", TRUE,
   _xlfn._xlws.FILTER(MasterSheet!O:O,
      (MasterSheet!B:B=A1858) *
      (MasterSheet!D:D=B1858) *
      (MasterSheet!G:G=C1858) *
      (MasterSheet!J:J&gt;0)
   )
)</f>
        <v>ICGEB</v>
      </c>
      <c r="N1858" s="6"/>
    </row>
    <row r="1859" spans="1:14" x14ac:dyDescent="0.25">
      <c r="A1859" s="6" t="str">
        <v>EED118009</v>
      </c>
      <c r="B1859" s="7">
        <v>45885</v>
      </c>
      <c r="C1859" s="6">
        <v>354515</v>
      </c>
      <c r="D1859" s="6">
        <f>_xlfn.XLOOKUP(C1859,MasterSheet!G:G,MasterSheet!E:E)</f>
        <v>153</v>
      </c>
      <c r="E1859" s="55">
        <f>SUMIFS(MasterSheet!I:I, MasterSheet!B:B, A1859, MasterSheet!D:D, B1859, MasterSheet!G:G, C1859)</f>
        <v>1</v>
      </c>
      <c r="F1859" s="55">
        <f t="shared" ref="F1859:F1922" si="87">D1859*E1859</f>
        <v>153</v>
      </c>
      <c r="G1859" s="62">
        <f>SUMIFS(MasterSheet!J:J, MasterSheet!B:B, A1859, MasterSheet!D:D, B1859, MasterSheet!G:G, C1859)</f>
        <v>1</v>
      </c>
      <c r="H1859" s="62">
        <f t="shared" ref="H1859:H1922" si="88">G1859*D1859</f>
        <v>153</v>
      </c>
      <c r="I1859" s="64">
        <f>SUMIFS(MasterSheet!K:K, MasterSheet!B:B, A1859, MasterSheet!D:D, B1859, MasterSheet!G:G, C1859)</f>
        <v>0</v>
      </c>
      <c r="J1859" s="64">
        <f t="shared" ref="J1859:J1922" si="89">I1859*D1859</f>
        <v>0</v>
      </c>
      <c r="K1859" s="6" t="str">
        <f>VLOOKUP(C1859,MasterSheet!G:T,14,)</f>
        <v>BioLegend</v>
      </c>
      <c r="L1859" s="6" t="str">
        <f>VLOOKUP(K1859,Sheet1!A:C,3,)</f>
        <v>DOLLAR</v>
      </c>
      <c r="M1859" s="6" t="str" cm="1">
        <f t="array" ref="M1859">_xlfn.TEXTJOIN(", ", TRUE,
   _xlfn._xlws.FILTER(MasterSheet!O:O,
      (MasterSheet!B:B=A1859) *
      (MasterSheet!D:D=B1859) *
      (MasterSheet!G:G=C1859) *
      (MasterSheet!J:J&gt;0)
   )
)</f>
        <v>Biogene Scientific</v>
      </c>
      <c r="N1859" s="6"/>
    </row>
    <row r="1860" spans="1:14" x14ac:dyDescent="0.25">
      <c r="A1860" s="6" t="str">
        <v>EED118009</v>
      </c>
      <c r="B1860" s="7">
        <v>45885</v>
      </c>
      <c r="C1860" s="6">
        <v>362504</v>
      </c>
      <c r="D1860" s="6">
        <f>_xlfn.XLOOKUP(C1860,MasterSheet!G:G,MasterSheet!E:E)</f>
        <v>203.7</v>
      </c>
      <c r="E1860" s="55">
        <f>SUMIFS(MasterSheet!I:I, MasterSheet!B:B, A1860, MasterSheet!D:D, B1860, MasterSheet!G:G, C1860)</f>
        <v>1</v>
      </c>
      <c r="F1860" s="55">
        <f t="shared" si="87"/>
        <v>203.7</v>
      </c>
      <c r="G1860" s="62">
        <f>SUMIFS(MasterSheet!J:J, MasterSheet!B:B, A1860, MasterSheet!D:D, B1860, MasterSheet!G:G, C1860)</f>
        <v>1</v>
      </c>
      <c r="H1860" s="62">
        <f t="shared" si="88"/>
        <v>203.7</v>
      </c>
      <c r="I1860" s="64">
        <f>SUMIFS(MasterSheet!K:K, MasterSheet!B:B, A1860, MasterSheet!D:D, B1860, MasterSheet!G:G, C1860)</f>
        <v>0</v>
      </c>
      <c r="J1860" s="64">
        <f t="shared" si="89"/>
        <v>0</v>
      </c>
      <c r="K1860" s="6" t="str">
        <f>VLOOKUP(C1860,MasterSheet!G:T,14,)</f>
        <v>BioLegend</v>
      </c>
      <c r="L1860" s="6" t="str">
        <f>VLOOKUP(K1860,Sheet1!A:C,3,)</f>
        <v>DOLLAR</v>
      </c>
      <c r="M1860" s="6" t="str" cm="1">
        <f t="array" ref="M1860">_xlfn.TEXTJOIN(", ", TRUE,
   _xlfn._xlws.FILTER(MasterSheet!O:O,
      (MasterSheet!B:B=A1860) *
      (MasterSheet!D:D=B1860) *
      (MasterSheet!G:G=C1860) *
      (MasterSheet!J:J&gt;0)
   )
)</f>
        <v>ICGEB</v>
      </c>
      <c r="N1860" s="6"/>
    </row>
    <row r="1861" spans="1:14" x14ac:dyDescent="0.25">
      <c r="A1861" s="6" t="str">
        <v>EED118009</v>
      </c>
      <c r="B1861" s="7">
        <v>45885</v>
      </c>
      <c r="C1861" s="6">
        <v>362538</v>
      </c>
      <c r="D1861" s="6">
        <f>_xlfn.XLOOKUP(C1861,MasterSheet!G:G,MasterSheet!E:E)</f>
        <v>321.75</v>
      </c>
      <c r="E1861" s="55">
        <f>SUMIFS(MasterSheet!I:I, MasterSheet!B:B, A1861, MasterSheet!D:D, B1861, MasterSheet!G:G, C1861)</f>
        <v>1</v>
      </c>
      <c r="F1861" s="55">
        <f t="shared" si="87"/>
        <v>321.75</v>
      </c>
      <c r="G1861" s="62">
        <f>SUMIFS(MasterSheet!J:J, MasterSheet!B:B, A1861, MasterSheet!D:D, B1861, MasterSheet!G:G, C1861)</f>
        <v>1</v>
      </c>
      <c r="H1861" s="62">
        <f t="shared" si="88"/>
        <v>321.75</v>
      </c>
      <c r="I1861" s="64">
        <f>SUMIFS(MasterSheet!K:K, MasterSheet!B:B, A1861, MasterSheet!D:D, B1861, MasterSheet!G:G, C1861)</f>
        <v>0</v>
      </c>
      <c r="J1861" s="64">
        <f t="shared" si="89"/>
        <v>0</v>
      </c>
      <c r="K1861" s="6" t="str">
        <f>VLOOKUP(C1861,MasterSheet!G:T,14,)</f>
        <v>BioLegend</v>
      </c>
      <c r="L1861" s="6" t="str">
        <f>VLOOKUP(K1861,Sheet1!A:C,3,)</f>
        <v>DOLLAR</v>
      </c>
      <c r="M1861" s="6" t="str" cm="1">
        <f t="array" ref="M1861">_xlfn.TEXTJOIN(", ", TRUE,
   _xlfn._xlws.FILTER(MasterSheet!O:O,
      (MasterSheet!B:B=A1861) *
      (MasterSheet!D:D=B1861) *
      (MasterSheet!G:G=C1861) *
      (MasterSheet!J:J&gt;0)
   )
)</f>
        <v>ICGEB</v>
      </c>
      <c r="N1861" s="6"/>
    </row>
    <row r="1862" spans="1:14" x14ac:dyDescent="0.25">
      <c r="A1862" s="6" t="str">
        <v>EED118009</v>
      </c>
      <c r="B1862" s="7">
        <v>45885</v>
      </c>
      <c r="C1862" s="6">
        <v>364108</v>
      </c>
      <c r="D1862" s="6">
        <f>_xlfn.XLOOKUP(C1862,MasterSheet!G:G,MasterSheet!E:E)</f>
        <v>187.6</v>
      </c>
      <c r="E1862" s="55">
        <f>SUMIFS(MasterSheet!I:I, MasterSheet!B:B, A1862, MasterSheet!D:D, B1862, MasterSheet!G:G, C1862)</f>
        <v>1</v>
      </c>
      <c r="F1862" s="55">
        <f t="shared" si="87"/>
        <v>187.6</v>
      </c>
      <c r="G1862" s="62">
        <f>SUMIFS(MasterSheet!J:J, MasterSheet!B:B, A1862, MasterSheet!D:D, B1862, MasterSheet!G:G, C1862)</f>
        <v>1</v>
      </c>
      <c r="H1862" s="62">
        <f t="shared" si="88"/>
        <v>187.6</v>
      </c>
      <c r="I1862" s="64">
        <f>SUMIFS(MasterSheet!K:K, MasterSheet!B:B, A1862, MasterSheet!D:D, B1862, MasterSheet!G:G, C1862)</f>
        <v>0</v>
      </c>
      <c r="J1862" s="64">
        <f t="shared" si="89"/>
        <v>0</v>
      </c>
      <c r="K1862" s="6" t="str">
        <f>VLOOKUP(C1862,MasterSheet!G:T,14,)</f>
        <v>BioLegend</v>
      </c>
      <c r="L1862" s="6" t="str">
        <f>VLOOKUP(K1862,Sheet1!A:C,3,)</f>
        <v>DOLLAR</v>
      </c>
      <c r="M1862" s="6" t="str" cm="1">
        <f t="array" ref="M1862">_xlfn.TEXTJOIN(", ", TRUE,
   _xlfn._xlws.FILTER(MasterSheet!O:O,
      (MasterSheet!B:B=A1862) *
      (MasterSheet!D:D=B1862) *
      (MasterSheet!G:G=C1862) *
      (MasterSheet!J:J&gt;0)
   )
)</f>
        <v>NIBMG</v>
      </c>
      <c r="N1862" s="6"/>
    </row>
    <row r="1863" spans="1:14" x14ac:dyDescent="0.25">
      <c r="A1863" s="6" t="str">
        <v>EED118009</v>
      </c>
      <c r="B1863" s="7">
        <v>45885</v>
      </c>
      <c r="C1863" s="6">
        <v>375020</v>
      </c>
      <c r="D1863" s="6">
        <f>_xlfn.XLOOKUP(C1863,MasterSheet!G:G,MasterSheet!E:E)</f>
        <v>291.89999999999998</v>
      </c>
      <c r="E1863" s="55">
        <f>SUMIFS(MasterSheet!I:I, MasterSheet!B:B, A1863, MasterSheet!D:D, B1863, MasterSheet!G:G, C1863)</f>
        <v>1</v>
      </c>
      <c r="F1863" s="55">
        <f t="shared" si="87"/>
        <v>291.89999999999998</v>
      </c>
      <c r="G1863" s="62">
        <f>SUMIFS(MasterSheet!J:J, MasterSheet!B:B, A1863, MasterSheet!D:D, B1863, MasterSheet!G:G, C1863)</f>
        <v>1</v>
      </c>
      <c r="H1863" s="62">
        <f t="shared" si="88"/>
        <v>291.89999999999998</v>
      </c>
      <c r="I1863" s="64">
        <f>SUMIFS(MasterSheet!K:K, MasterSheet!B:B, A1863, MasterSheet!D:D, B1863, MasterSheet!G:G, C1863)</f>
        <v>0</v>
      </c>
      <c r="J1863" s="64">
        <f t="shared" si="89"/>
        <v>0</v>
      </c>
      <c r="K1863" s="6" t="str">
        <f>VLOOKUP(C1863,MasterSheet!G:T,14,)</f>
        <v>BioLegend</v>
      </c>
      <c r="L1863" s="6" t="str">
        <f>VLOOKUP(K1863,Sheet1!A:C,3,)</f>
        <v>DOLLAR</v>
      </c>
      <c r="M1863" s="6" t="str" cm="1">
        <f t="array" ref="M1863">_xlfn.TEXTJOIN(", ", TRUE,
   _xlfn._xlws.FILTER(MasterSheet!O:O,
      (MasterSheet!B:B=A1863) *
      (MasterSheet!D:D=B1863) *
      (MasterSheet!G:G=C1863) *
      (MasterSheet!J:J&gt;0)
   )
)</f>
        <v>BIO SOLUTION</v>
      </c>
      <c r="N1863" s="6"/>
    </row>
    <row r="1864" spans="1:14" x14ac:dyDescent="0.25">
      <c r="A1864" s="6" t="str">
        <v>EED118009</v>
      </c>
      <c r="B1864" s="7">
        <v>45885</v>
      </c>
      <c r="C1864" s="6">
        <v>393512</v>
      </c>
      <c r="D1864" s="6">
        <f>_xlfn.XLOOKUP(C1864,MasterSheet!G:G,MasterSheet!E:E)</f>
        <v>224</v>
      </c>
      <c r="E1864" s="55">
        <f>SUMIFS(MasterSheet!I:I, MasterSheet!B:B, A1864, MasterSheet!D:D, B1864, MasterSheet!G:G, C1864)</f>
        <v>1</v>
      </c>
      <c r="F1864" s="55">
        <f t="shared" si="87"/>
        <v>224</v>
      </c>
      <c r="G1864" s="62">
        <f>SUMIFS(MasterSheet!J:J, MasterSheet!B:B, A1864, MasterSheet!D:D, B1864, MasterSheet!G:G, C1864)</f>
        <v>1</v>
      </c>
      <c r="H1864" s="62">
        <f t="shared" si="88"/>
        <v>224</v>
      </c>
      <c r="I1864" s="64">
        <f>SUMIFS(MasterSheet!K:K, MasterSheet!B:B, A1864, MasterSheet!D:D, B1864, MasterSheet!G:G, C1864)</f>
        <v>0</v>
      </c>
      <c r="J1864" s="64">
        <f t="shared" si="89"/>
        <v>0</v>
      </c>
      <c r="K1864" s="6" t="str">
        <f>VLOOKUP(C1864,MasterSheet!G:T,14,)</f>
        <v>BioLegend</v>
      </c>
      <c r="L1864" s="6" t="str">
        <f>VLOOKUP(K1864,Sheet1!A:C,3,)</f>
        <v>DOLLAR</v>
      </c>
      <c r="M1864" s="6" t="str" cm="1">
        <f t="array" ref="M1864">_xlfn.TEXTJOIN(", ", TRUE,
   _xlfn._xlws.FILTER(MasterSheet!O:O,
      (MasterSheet!B:B=A1864) *
      (MasterSheet!D:D=B1864) *
      (MasterSheet!G:G=C1864) *
      (MasterSheet!J:J&gt;0)
   )
)</f>
        <v>BIO SOLUTION</v>
      </c>
      <c r="N1864" s="6"/>
    </row>
    <row r="1865" spans="1:14" x14ac:dyDescent="0.25">
      <c r="A1865" s="6" t="str">
        <v>EED118009</v>
      </c>
      <c r="B1865" s="7">
        <v>45885</v>
      </c>
      <c r="C1865" s="6">
        <v>400134</v>
      </c>
      <c r="D1865" s="6">
        <f>_xlfn.XLOOKUP(C1865,MasterSheet!G:G,MasterSheet!E:E)</f>
        <v>146.30000000000001</v>
      </c>
      <c r="E1865" s="55">
        <f>SUMIFS(MasterSheet!I:I, MasterSheet!B:B, A1865, MasterSheet!D:D, B1865, MasterSheet!G:G, C1865)</f>
        <v>1</v>
      </c>
      <c r="F1865" s="55">
        <f t="shared" si="87"/>
        <v>146.30000000000001</v>
      </c>
      <c r="G1865" s="62">
        <f>SUMIFS(MasterSheet!J:J, MasterSheet!B:B, A1865, MasterSheet!D:D, B1865, MasterSheet!G:G, C1865)</f>
        <v>1</v>
      </c>
      <c r="H1865" s="62">
        <f t="shared" si="88"/>
        <v>146.30000000000001</v>
      </c>
      <c r="I1865" s="64">
        <f>SUMIFS(MasterSheet!K:K, MasterSheet!B:B, A1865, MasterSheet!D:D, B1865, MasterSheet!G:G, C1865)</f>
        <v>0</v>
      </c>
      <c r="J1865" s="64">
        <f t="shared" si="89"/>
        <v>0</v>
      </c>
      <c r="K1865" s="6" t="str">
        <f>VLOOKUP(C1865,MasterSheet!G:T,14,)</f>
        <v>BioLegend</v>
      </c>
      <c r="L1865" s="6" t="str">
        <f>VLOOKUP(K1865,Sheet1!A:C,3,)</f>
        <v>DOLLAR</v>
      </c>
      <c r="M1865" s="6" t="str" cm="1">
        <f t="array" ref="M1865">_xlfn.TEXTJOIN(", ", TRUE,
   _xlfn._xlws.FILTER(MasterSheet!O:O,
      (MasterSheet!B:B=A1865) *
      (MasterSheet!D:D=B1865) *
      (MasterSheet!G:G=C1865) *
      (MasterSheet!J:J&gt;0)
   )
)</f>
        <v>ACTREC</v>
      </c>
      <c r="N1865" s="6"/>
    </row>
    <row r="1866" spans="1:14" x14ac:dyDescent="0.25">
      <c r="A1866" s="6" t="str">
        <v>EED118009</v>
      </c>
      <c r="B1866" s="7">
        <v>45885</v>
      </c>
      <c r="C1866" s="6">
        <v>400139</v>
      </c>
      <c r="D1866" s="6">
        <f>_xlfn.XLOOKUP(C1866,MasterSheet!G:G,MasterSheet!E:E)</f>
        <v>42.7</v>
      </c>
      <c r="E1866" s="55">
        <f>SUMIFS(MasterSheet!I:I, MasterSheet!B:B, A1866, MasterSheet!D:D, B1866, MasterSheet!G:G, C1866)</f>
        <v>1</v>
      </c>
      <c r="F1866" s="55">
        <f t="shared" si="87"/>
        <v>42.7</v>
      </c>
      <c r="G1866" s="62">
        <f>SUMIFS(MasterSheet!J:J, MasterSheet!B:B, A1866, MasterSheet!D:D, B1866, MasterSheet!G:G, C1866)</f>
        <v>1</v>
      </c>
      <c r="H1866" s="62">
        <f t="shared" si="88"/>
        <v>42.7</v>
      </c>
      <c r="I1866" s="64">
        <f>SUMIFS(MasterSheet!K:K, MasterSheet!B:B, A1866, MasterSheet!D:D, B1866, MasterSheet!G:G, C1866)</f>
        <v>0</v>
      </c>
      <c r="J1866" s="64">
        <f t="shared" si="89"/>
        <v>0</v>
      </c>
      <c r="K1866" s="6" t="str">
        <f>VLOOKUP(C1866,MasterSheet!G:T,14,)</f>
        <v>BioLegend</v>
      </c>
      <c r="L1866" s="6" t="str">
        <f>VLOOKUP(K1866,Sheet1!A:C,3,)</f>
        <v>DOLLAR</v>
      </c>
      <c r="M1866" s="6" t="str" cm="1">
        <f t="array" ref="M1866">_xlfn.TEXTJOIN(", ", TRUE,
   _xlfn._xlws.FILTER(MasterSheet!O:O,
      (MasterSheet!B:B=A1866) *
      (MasterSheet!D:D=B1866) *
      (MasterSheet!G:G=C1866) *
      (MasterSheet!J:J&gt;0)
   )
)</f>
        <v>THSTI</v>
      </c>
      <c r="N1866" s="6"/>
    </row>
    <row r="1867" spans="1:14" x14ac:dyDescent="0.25">
      <c r="A1867" s="6" t="str">
        <v>EED118009</v>
      </c>
      <c r="B1867" s="7">
        <v>45885</v>
      </c>
      <c r="C1867" s="6">
        <v>400150</v>
      </c>
      <c r="D1867" s="6">
        <f>_xlfn.XLOOKUP(C1867,MasterSheet!G:G,MasterSheet!E:E)</f>
        <v>144.6</v>
      </c>
      <c r="E1867" s="55">
        <f>SUMIFS(MasterSheet!I:I, MasterSheet!B:B, A1867, MasterSheet!D:D, B1867, MasterSheet!G:G, C1867)</f>
        <v>1</v>
      </c>
      <c r="F1867" s="55">
        <f t="shared" si="87"/>
        <v>144.6</v>
      </c>
      <c r="G1867" s="62">
        <f>SUMIFS(MasterSheet!J:J, MasterSheet!B:B, A1867, MasterSheet!D:D, B1867, MasterSheet!G:G, C1867)</f>
        <v>1</v>
      </c>
      <c r="H1867" s="62">
        <f t="shared" si="88"/>
        <v>144.6</v>
      </c>
      <c r="I1867" s="64">
        <f>SUMIFS(MasterSheet!K:K, MasterSheet!B:B, A1867, MasterSheet!D:D, B1867, MasterSheet!G:G, C1867)</f>
        <v>0</v>
      </c>
      <c r="J1867" s="64">
        <f t="shared" si="89"/>
        <v>0</v>
      </c>
      <c r="K1867" s="6" t="str">
        <f>VLOOKUP(C1867,MasterSheet!G:T,14,)</f>
        <v>BioLegend</v>
      </c>
      <c r="L1867" s="6" t="str">
        <f>VLOOKUP(K1867,Sheet1!A:C,3,)</f>
        <v>DOLLAR</v>
      </c>
      <c r="M1867" s="6" t="str" cm="1">
        <f t="array" ref="M1867">_xlfn.TEXTJOIN(", ", TRUE,
   _xlfn._xlws.FILTER(MasterSheet!O:O,
      (MasterSheet!B:B=A1867) *
      (MasterSheet!D:D=B1867) *
      (MasterSheet!G:G=C1867) *
      (MasterSheet!J:J&gt;0)
   )
)</f>
        <v>AURIGINE ONCO</v>
      </c>
      <c r="N1867" s="6"/>
    </row>
    <row r="1868" spans="1:14" x14ac:dyDescent="0.25">
      <c r="A1868" s="6" t="str">
        <v>EED118009</v>
      </c>
      <c r="B1868" s="7">
        <v>45885</v>
      </c>
      <c r="C1868" s="6">
        <v>400260</v>
      </c>
      <c r="D1868" s="6">
        <f>_xlfn.XLOOKUP(C1868,MasterSheet!G:G,MasterSheet!E:E)</f>
        <v>268.5</v>
      </c>
      <c r="E1868" s="55">
        <f>SUMIFS(MasterSheet!I:I, MasterSheet!B:B, A1868, MasterSheet!D:D, B1868, MasterSheet!G:G, C1868)</f>
        <v>1</v>
      </c>
      <c r="F1868" s="55">
        <f t="shared" si="87"/>
        <v>268.5</v>
      </c>
      <c r="G1868" s="62">
        <f>SUMIFS(MasterSheet!J:J, MasterSheet!B:B, A1868, MasterSheet!D:D, B1868, MasterSheet!G:G, C1868)</f>
        <v>1</v>
      </c>
      <c r="H1868" s="62">
        <f t="shared" si="88"/>
        <v>268.5</v>
      </c>
      <c r="I1868" s="64">
        <f>SUMIFS(MasterSheet!K:K, MasterSheet!B:B, A1868, MasterSheet!D:D, B1868, MasterSheet!G:G, C1868)</f>
        <v>0</v>
      </c>
      <c r="J1868" s="64">
        <f t="shared" si="89"/>
        <v>0</v>
      </c>
      <c r="K1868" s="6" t="str">
        <f>VLOOKUP(C1868,MasterSheet!G:T,14,)</f>
        <v>BioLegend</v>
      </c>
      <c r="L1868" s="6" t="str">
        <f>VLOOKUP(K1868,Sheet1!A:C,3,)</f>
        <v>DOLLAR</v>
      </c>
      <c r="M1868" s="6" t="str" cm="1">
        <f t="array" ref="M1868">_xlfn.TEXTJOIN(", ", TRUE,
   _xlfn._xlws.FILTER(MasterSheet!O:O,
      (MasterSheet!B:B=A1868) *
      (MasterSheet!D:D=B1868) *
      (MasterSheet!G:G=C1868) *
      (MasterSheet!J:J&gt;0)
   )
)</f>
        <v>AURIGINE ONCO</v>
      </c>
      <c r="N1868" s="6"/>
    </row>
    <row r="1869" spans="1:14" x14ac:dyDescent="0.25">
      <c r="A1869" s="6" t="str">
        <v>EED118009</v>
      </c>
      <c r="B1869" s="7">
        <v>45885</v>
      </c>
      <c r="C1869" s="6">
        <v>401208</v>
      </c>
      <c r="D1869" s="6">
        <f>_xlfn.XLOOKUP(C1869,MasterSheet!G:G,MasterSheet!E:E)</f>
        <v>81.900000000000006</v>
      </c>
      <c r="E1869" s="55">
        <f>SUMIFS(MasterSheet!I:I, MasterSheet!B:B, A1869, MasterSheet!D:D, B1869, MasterSheet!G:G, C1869)</f>
        <v>2</v>
      </c>
      <c r="F1869" s="55">
        <f t="shared" si="87"/>
        <v>163.80000000000001</v>
      </c>
      <c r="G1869" s="62">
        <f>SUMIFS(MasterSheet!J:J, MasterSheet!B:B, A1869, MasterSheet!D:D, B1869, MasterSheet!G:G, C1869)</f>
        <v>2</v>
      </c>
      <c r="H1869" s="62">
        <f t="shared" si="88"/>
        <v>163.80000000000001</v>
      </c>
      <c r="I1869" s="64">
        <f>SUMIFS(MasterSheet!K:K, MasterSheet!B:B, A1869, MasterSheet!D:D, B1869, MasterSheet!G:G, C1869)</f>
        <v>0</v>
      </c>
      <c r="J1869" s="64">
        <f t="shared" si="89"/>
        <v>0</v>
      </c>
      <c r="K1869" s="6" t="str">
        <f>VLOOKUP(C1869,MasterSheet!G:T,14,)</f>
        <v>Biolegend</v>
      </c>
      <c r="L1869" s="6" t="str">
        <f>VLOOKUP(K1869,Sheet1!A:C,3,)</f>
        <v>DOLLAR</v>
      </c>
      <c r="M1869" s="6" t="str" cm="1">
        <f t="array" ref="M1869">_xlfn.TEXTJOIN(", ", TRUE,
   _xlfn._xlws.FILTER(MasterSheet!O:O,
      (MasterSheet!B:B=A1869) *
      (MasterSheet!D:D=B1869) *
      (MasterSheet!G:G=C1869) *
      (MasterSheet!J:J&gt;0)
   )
)</f>
        <v>BIO SOLUTION</v>
      </c>
      <c r="N1869" s="6"/>
    </row>
    <row r="1870" spans="1:14" x14ac:dyDescent="0.25">
      <c r="A1870" s="6" t="str">
        <v>EED118009</v>
      </c>
      <c r="B1870" s="7">
        <v>45885</v>
      </c>
      <c r="C1870" s="6">
        <v>405203</v>
      </c>
      <c r="D1870" s="6">
        <f>_xlfn.XLOOKUP(C1870,MasterSheet!G:G,MasterSheet!E:E)</f>
        <v>33.6</v>
      </c>
      <c r="E1870" s="55">
        <f>SUMIFS(MasterSheet!I:I, MasterSheet!B:B, A1870, MasterSheet!D:D, B1870, MasterSheet!G:G, C1870)</f>
        <v>1</v>
      </c>
      <c r="F1870" s="55">
        <f t="shared" si="87"/>
        <v>33.6</v>
      </c>
      <c r="G1870" s="62">
        <f>SUMIFS(MasterSheet!J:J, MasterSheet!B:B, A1870, MasterSheet!D:D, B1870, MasterSheet!G:G, C1870)</f>
        <v>1</v>
      </c>
      <c r="H1870" s="62">
        <f t="shared" si="88"/>
        <v>33.6</v>
      </c>
      <c r="I1870" s="64">
        <f>SUMIFS(MasterSheet!K:K, MasterSheet!B:B, A1870, MasterSheet!D:D, B1870, MasterSheet!G:G, C1870)</f>
        <v>0</v>
      </c>
      <c r="J1870" s="64">
        <f t="shared" si="89"/>
        <v>0</v>
      </c>
      <c r="K1870" s="6" t="str">
        <f>VLOOKUP(C1870,MasterSheet!G:T,14,)</f>
        <v>BioLegend</v>
      </c>
      <c r="L1870" s="6" t="str">
        <f>VLOOKUP(K1870,Sheet1!A:C,3,)</f>
        <v>DOLLAR</v>
      </c>
      <c r="M1870" s="6" t="str" cm="1">
        <f t="array" ref="M1870">_xlfn.TEXTJOIN(", ", TRUE,
   _xlfn._xlws.FILTER(MasterSheet!O:O,
      (MasterSheet!B:B=A1870) *
      (MasterSheet!D:D=B1870) *
      (MasterSheet!G:G=C1870) *
      (MasterSheet!J:J&gt;0)
   )
)</f>
        <v>BIO SOLUTION</v>
      </c>
      <c r="N1870" s="6"/>
    </row>
    <row r="1871" spans="1:14" x14ac:dyDescent="0.25">
      <c r="A1871" s="6" t="str">
        <v>EED118009</v>
      </c>
      <c r="B1871" s="7">
        <v>45885</v>
      </c>
      <c r="C1871" s="6">
        <v>405718</v>
      </c>
      <c r="D1871" s="6">
        <f>_xlfn.XLOOKUP(C1871,MasterSheet!G:G,MasterSheet!E:E)</f>
        <v>185.5</v>
      </c>
      <c r="E1871" s="55">
        <f>SUMIFS(MasterSheet!I:I, MasterSheet!B:B, A1871, MasterSheet!D:D, B1871, MasterSheet!G:G, C1871)</f>
        <v>1</v>
      </c>
      <c r="F1871" s="55">
        <f t="shared" si="87"/>
        <v>185.5</v>
      </c>
      <c r="G1871" s="62">
        <f>SUMIFS(MasterSheet!J:J, MasterSheet!B:B, A1871, MasterSheet!D:D, B1871, MasterSheet!G:G, C1871)</f>
        <v>1</v>
      </c>
      <c r="H1871" s="62">
        <f t="shared" si="88"/>
        <v>185.5</v>
      </c>
      <c r="I1871" s="64">
        <f>SUMIFS(MasterSheet!K:K, MasterSheet!B:B, A1871, MasterSheet!D:D, B1871, MasterSheet!G:G, C1871)</f>
        <v>0</v>
      </c>
      <c r="J1871" s="64">
        <f t="shared" si="89"/>
        <v>0</v>
      </c>
      <c r="K1871" s="6" t="str">
        <f>VLOOKUP(C1871,MasterSheet!G:T,14,)</f>
        <v>BioLegend</v>
      </c>
      <c r="L1871" s="6" t="str">
        <f>VLOOKUP(K1871,Sheet1!A:C,3,)</f>
        <v>DOLLAR</v>
      </c>
      <c r="M1871" s="6" t="str" cm="1">
        <f t="array" ref="M1871">_xlfn.TEXTJOIN(", ", TRUE,
   _xlfn._xlws.FILTER(MasterSheet!O:O,
      (MasterSheet!B:B=A1871) *
      (MasterSheet!D:D=B1871) *
      (MasterSheet!G:G=C1871) *
      (MasterSheet!J:J&gt;0)
   )
)</f>
        <v>NIAB</v>
      </c>
      <c r="N1871" s="6"/>
    </row>
    <row r="1872" spans="1:14" x14ac:dyDescent="0.25">
      <c r="A1872" s="6" t="str">
        <v>EED118009</v>
      </c>
      <c r="B1872" s="7">
        <v>45885</v>
      </c>
      <c r="C1872" s="6">
        <v>406421</v>
      </c>
      <c r="D1872" s="6">
        <f>_xlfn.XLOOKUP(C1872,MasterSheet!G:G,MasterSheet!E:E)</f>
        <v>72.8</v>
      </c>
      <c r="E1872" s="55">
        <f>SUMIFS(MasterSheet!I:I, MasterSheet!B:B, A1872, MasterSheet!D:D, B1872, MasterSheet!G:G, C1872)</f>
        <v>1</v>
      </c>
      <c r="F1872" s="55">
        <f t="shared" si="87"/>
        <v>72.8</v>
      </c>
      <c r="G1872" s="62">
        <f>SUMIFS(MasterSheet!J:J, MasterSheet!B:B, A1872, MasterSheet!D:D, B1872, MasterSheet!G:G, C1872)</f>
        <v>1</v>
      </c>
      <c r="H1872" s="62">
        <f t="shared" si="88"/>
        <v>72.8</v>
      </c>
      <c r="I1872" s="64">
        <f>SUMIFS(MasterSheet!K:K, MasterSheet!B:B, A1872, MasterSheet!D:D, B1872, MasterSheet!G:G, C1872)</f>
        <v>0</v>
      </c>
      <c r="J1872" s="64">
        <f t="shared" si="89"/>
        <v>0</v>
      </c>
      <c r="K1872" s="6" t="str">
        <f>VLOOKUP(C1872,MasterSheet!G:T,14,)</f>
        <v>BioLegend</v>
      </c>
      <c r="L1872" s="6" t="str">
        <f>VLOOKUP(K1872,Sheet1!A:C,3,)</f>
        <v>DOLLAR</v>
      </c>
      <c r="M1872" s="6" t="str" cm="1">
        <f t="array" ref="M1872">_xlfn.TEXTJOIN(", ", TRUE,
   _xlfn._xlws.FILTER(MasterSheet!O:O,
      (MasterSheet!B:B=A1872) *
      (MasterSheet!D:D=B1872) *
      (MasterSheet!G:G=C1872) *
      (MasterSheet!J:J&gt;0)
   )
)</f>
        <v>Essence</v>
      </c>
      <c r="N1872" s="6"/>
    </row>
    <row r="1873" spans="1:14" x14ac:dyDescent="0.25">
      <c r="A1873" s="6" t="str">
        <v>EED118009</v>
      </c>
      <c r="B1873" s="7">
        <v>45885</v>
      </c>
      <c r="C1873" s="6">
        <v>407122</v>
      </c>
      <c r="D1873" s="6">
        <f>_xlfn.XLOOKUP(C1873,MasterSheet!G:G,MasterSheet!E:E)</f>
        <v>135.80000000000001</v>
      </c>
      <c r="E1873" s="55">
        <f>SUMIFS(MasterSheet!I:I, MasterSheet!B:B, A1873, MasterSheet!D:D, B1873, MasterSheet!G:G, C1873)</f>
        <v>1</v>
      </c>
      <c r="F1873" s="55">
        <f t="shared" si="87"/>
        <v>135.80000000000001</v>
      </c>
      <c r="G1873" s="62">
        <f>SUMIFS(MasterSheet!J:J, MasterSheet!B:B, A1873, MasterSheet!D:D, B1873, MasterSheet!G:G, C1873)</f>
        <v>1</v>
      </c>
      <c r="H1873" s="62">
        <f t="shared" si="88"/>
        <v>135.80000000000001</v>
      </c>
      <c r="I1873" s="64">
        <f>SUMIFS(MasterSheet!K:K, MasterSheet!B:B, A1873, MasterSheet!D:D, B1873, MasterSheet!G:G, C1873)</f>
        <v>0</v>
      </c>
      <c r="J1873" s="64">
        <f t="shared" si="89"/>
        <v>0</v>
      </c>
      <c r="K1873" s="6" t="str">
        <f>VLOOKUP(C1873,MasterSheet!G:T,14,)</f>
        <v>BioLegend</v>
      </c>
      <c r="L1873" s="6" t="str">
        <f>VLOOKUP(K1873,Sheet1!A:C,3,)</f>
        <v>DOLLAR</v>
      </c>
      <c r="M1873" s="6" t="str" cm="1">
        <f t="array" ref="M1873">_xlfn.TEXTJOIN(", ", TRUE,
   _xlfn._xlws.FILTER(MasterSheet!O:O,
      (MasterSheet!B:B=A1873) *
      (MasterSheet!D:D=B1873) *
      (MasterSheet!G:G=C1873) *
      (MasterSheet!J:J&gt;0)
   )
)</f>
        <v>Essence</v>
      </c>
      <c r="N1873" s="6"/>
    </row>
    <row r="1874" spans="1:14" x14ac:dyDescent="0.25">
      <c r="A1874" s="6" t="str">
        <v>EED118009</v>
      </c>
      <c r="B1874" s="7">
        <v>45885</v>
      </c>
      <c r="C1874" s="6">
        <v>420301</v>
      </c>
      <c r="D1874" s="6">
        <f>_xlfn.XLOOKUP(C1874,MasterSheet!G:G,MasterSheet!E:E)</f>
        <v>45.5</v>
      </c>
      <c r="E1874" s="55">
        <f>SUMIFS(MasterSheet!I:I, MasterSheet!B:B, A1874, MasterSheet!D:D, B1874, MasterSheet!G:G, C1874)</f>
        <v>2</v>
      </c>
      <c r="F1874" s="55">
        <f t="shared" si="87"/>
        <v>91</v>
      </c>
      <c r="G1874" s="62">
        <f>SUMIFS(MasterSheet!J:J, MasterSheet!B:B, A1874, MasterSheet!D:D, B1874, MasterSheet!G:G, C1874)</f>
        <v>2</v>
      </c>
      <c r="H1874" s="62">
        <f t="shared" si="88"/>
        <v>91</v>
      </c>
      <c r="I1874" s="64">
        <f>SUMIFS(MasterSheet!K:K, MasterSheet!B:B, A1874, MasterSheet!D:D, B1874, MasterSheet!G:G, C1874)</f>
        <v>0</v>
      </c>
      <c r="J1874" s="64">
        <f t="shared" si="89"/>
        <v>0</v>
      </c>
      <c r="K1874" s="6" t="str">
        <f>VLOOKUP(C1874,MasterSheet!G:T,14,)</f>
        <v>BioLegend</v>
      </c>
      <c r="L1874" s="6" t="str">
        <f>VLOOKUP(K1874,Sheet1!A:C,3,)</f>
        <v>DOLLAR</v>
      </c>
      <c r="M1874" s="6" t="str" cm="1">
        <f t="array" ref="M1874">_xlfn.TEXTJOIN(", ", TRUE,
   _xlfn._xlws.FILTER(MasterSheet!O:O,
      (MasterSheet!B:B=A1874) *
      (MasterSheet!D:D=B1874) *
      (MasterSheet!G:G=C1874) *
      (MasterSheet!J:J&gt;0)
   )
)</f>
        <v>MEDLIFE, Cellin Bio</v>
      </c>
      <c r="N1874" s="6"/>
    </row>
    <row r="1875" spans="1:14" x14ac:dyDescent="0.25">
      <c r="A1875" s="6" t="str">
        <v>EED118009</v>
      </c>
      <c r="B1875" s="7">
        <v>45885</v>
      </c>
      <c r="C1875" s="6">
        <v>420302</v>
      </c>
      <c r="D1875" s="6">
        <f>_xlfn.XLOOKUP(C1875,MasterSheet!G:G,MasterSheet!E:E)</f>
        <v>133.9</v>
      </c>
      <c r="E1875" s="55">
        <f>SUMIFS(MasterSheet!I:I, MasterSheet!B:B, A1875, MasterSheet!D:D, B1875, MasterSheet!G:G, C1875)</f>
        <v>1</v>
      </c>
      <c r="F1875" s="55">
        <f t="shared" si="87"/>
        <v>133.9</v>
      </c>
      <c r="G1875" s="62">
        <f>SUMIFS(MasterSheet!J:J, MasterSheet!B:B, A1875, MasterSheet!D:D, B1875, MasterSheet!G:G, C1875)</f>
        <v>1</v>
      </c>
      <c r="H1875" s="62">
        <f t="shared" si="88"/>
        <v>133.9</v>
      </c>
      <c r="I1875" s="64">
        <f>SUMIFS(MasterSheet!K:K, MasterSheet!B:B, A1875, MasterSheet!D:D, B1875, MasterSheet!G:G, C1875)</f>
        <v>0</v>
      </c>
      <c r="J1875" s="64">
        <f t="shared" si="89"/>
        <v>0</v>
      </c>
      <c r="K1875" s="6" t="str">
        <f>VLOOKUP(C1875,MasterSheet!G:T,14,)</f>
        <v>BioLegend</v>
      </c>
      <c r="L1875" s="6" t="str">
        <f>VLOOKUP(K1875,Sheet1!A:C,3,)</f>
        <v>DOLLAR</v>
      </c>
      <c r="M1875" s="6" t="str" cm="1">
        <f t="array" ref="M1875">_xlfn.TEXTJOIN(", ", TRUE,
   _xlfn._xlws.FILTER(MasterSheet!O:O,
      (MasterSheet!B:B=A1875) *
      (MasterSheet!D:D=B1875) *
      (MasterSheet!G:G=C1875) *
      (MasterSheet!J:J&gt;0)
   )
)</f>
        <v>ACTREC</v>
      </c>
      <c r="N1875" s="6"/>
    </row>
    <row r="1876" spans="1:14" x14ac:dyDescent="0.25">
      <c r="A1876" s="6" t="str">
        <v>EED118009</v>
      </c>
      <c r="B1876" s="7">
        <v>45885</v>
      </c>
      <c r="C1876" s="6">
        <v>422301</v>
      </c>
      <c r="D1876" s="6">
        <f>_xlfn.XLOOKUP(C1876,MasterSheet!G:G,MasterSheet!E:E)</f>
        <v>70.7</v>
      </c>
      <c r="E1876" s="55">
        <f>SUMIFS(MasterSheet!I:I, MasterSheet!B:B, A1876, MasterSheet!D:D, B1876, MasterSheet!G:G, C1876)</f>
        <v>2</v>
      </c>
      <c r="F1876" s="55">
        <f t="shared" si="87"/>
        <v>141.4</v>
      </c>
      <c r="G1876" s="62">
        <f>SUMIFS(MasterSheet!J:J, MasterSheet!B:B, A1876, MasterSheet!D:D, B1876, MasterSheet!G:G, C1876)</f>
        <v>2</v>
      </c>
      <c r="H1876" s="62">
        <f t="shared" si="88"/>
        <v>141.4</v>
      </c>
      <c r="I1876" s="64">
        <f>SUMIFS(MasterSheet!K:K, MasterSheet!B:B, A1876, MasterSheet!D:D, B1876, MasterSheet!G:G, C1876)</f>
        <v>0</v>
      </c>
      <c r="J1876" s="64">
        <f t="shared" si="89"/>
        <v>0</v>
      </c>
      <c r="K1876" s="6" t="str">
        <f>VLOOKUP(C1876,MasterSheet!G:T,14,)</f>
        <v>BioLegend</v>
      </c>
      <c r="L1876" s="6" t="str">
        <f>VLOOKUP(K1876,Sheet1!A:C,3,)</f>
        <v>DOLLAR</v>
      </c>
      <c r="M1876" s="6" t="str" cm="1">
        <f t="array" ref="M1876">_xlfn.TEXTJOIN(", ", TRUE,
   _xlfn._xlws.FILTER(MasterSheet!O:O,
      (MasterSheet!B:B=A1876) *
      (MasterSheet!D:D=B1876) *
      (MasterSheet!G:G=C1876) *
      (MasterSheet!J:J&gt;0)
   )
)</f>
        <v>BIO SOLUTION</v>
      </c>
      <c r="N1876" s="6"/>
    </row>
    <row r="1877" spans="1:14" x14ac:dyDescent="0.25">
      <c r="A1877" s="6" t="str">
        <v>EED118009</v>
      </c>
      <c r="B1877" s="7">
        <v>45885</v>
      </c>
      <c r="C1877" s="6">
        <v>423101</v>
      </c>
      <c r="D1877" s="6">
        <f>_xlfn.XLOOKUP(C1877,MasterSheet!G:G,MasterSheet!E:E)</f>
        <v>62.3</v>
      </c>
      <c r="E1877" s="55">
        <f>SUMIFS(MasterSheet!I:I, MasterSheet!B:B, A1877, MasterSheet!D:D, B1877, MasterSheet!G:G, C1877)</f>
        <v>1</v>
      </c>
      <c r="F1877" s="55">
        <f t="shared" si="87"/>
        <v>62.3</v>
      </c>
      <c r="G1877" s="62">
        <f>SUMIFS(MasterSheet!J:J, MasterSheet!B:B, A1877, MasterSheet!D:D, B1877, MasterSheet!G:G, C1877)</f>
        <v>1</v>
      </c>
      <c r="H1877" s="62">
        <f t="shared" si="88"/>
        <v>62.3</v>
      </c>
      <c r="I1877" s="64">
        <f>SUMIFS(MasterSheet!K:K, MasterSheet!B:B, A1877, MasterSheet!D:D, B1877, MasterSheet!G:G, C1877)</f>
        <v>0</v>
      </c>
      <c r="J1877" s="64">
        <f t="shared" si="89"/>
        <v>0</v>
      </c>
      <c r="K1877" s="6" t="str">
        <f>VLOOKUP(C1877,MasterSheet!G:T,14,)</f>
        <v>BioLegend</v>
      </c>
      <c r="L1877" s="6" t="str">
        <f>VLOOKUP(K1877,Sheet1!A:C,3,)</f>
        <v>DOLLAR</v>
      </c>
      <c r="M1877" s="6" t="str" cm="1">
        <f t="array" ref="M1877">_xlfn.TEXTJOIN(", ", TRUE,
   _xlfn._xlws.FILTER(MasterSheet!O:O,
      (MasterSheet!B:B=A1877) *
      (MasterSheet!D:D=B1877) *
      (MasterSheet!G:G=C1877) *
      (MasterSheet!J:J&gt;0)
   )
)</f>
        <v>Agharkar</v>
      </c>
      <c r="N1877" s="6"/>
    </row>
    <row r="1878" spans="1:14" x14ac:dyDescent="0.25">
      <c r="A1878" s="6" t="str">
        <v>EED118009</v>
      </c>
      <c r="B1878" s="7">
        <v>45885</v>
      </c>
      <c r="C1878" s="6">
        <v>423104</v>
      </c>
      <c r="D1878" s="6">
        <f>_xlfn.XLOOKUP(C1878,MasterSheet!G:G,MasterSheet!E:E)</f>
        <v>234.5</v>
      </c>
      <c r="E1878" s="55">
        <f>SUMIFS(MasterSheet!I:I, MasterSheet!B:B, A1878, MasterSheet!D:D, B1878, MasterSheet!G:G, C1878)</f>
        <v>2</v>
      </c>
      <c r="F1878" s="55">
        <f t="shared" si="87"/>
        <v>469</v>
      </c>
      <c r="G1878" s="62">
        <f>SUMIFS(MasterSheet!J:J, MasterSheet!B:B, A1878, MasterSheet!D:D, B1878, MasterSheet!G:G, C1878)</f>
        <v>2</v>
      </c>
      <c r="H1878" s="62">
        <f t="shared" si="88"/>
        <v>469</v>
      </c>
      <c r="I1878" s="64">
        <f>SUMIFS(MasterSheet!K:K, MasterSheet!B:B, A1878, MasterSheet!D:D, B1878, MasterSheet!G:G, C1878)</f>
        <v>0</v>
      </c>
      <c r="J1878" s="64">
        <f t="shared" si="89"/>
        <v>0</v>
      </c>
      <c r="K1878" s="6" t="str">
        <f>VLOOKUP(C1878,MasterSheet!G:T,14,)</f>
        <v>BioLegend</v>
      </c>
      <c r="L1878" s="6" t="str">
        <f>VLOOKUP(K1878,Sheet1!A:C,3,)</f>
        <v>DOLLAR</v>
      </c>
      <c r="M1878" s="6" t="str" cm="1">
        <f t="array" ref="M1878">_xlfn.TEXTJOIN(", ", TRUE,
   _xlfn._xlws.FILTER(MasterSheet!O:O,
      (MasterSheet!B:B=A1878) *
      (MasterSheet!D:D=B1878) *
      (MasterSheet!G:G=C1878) *
      (MasterSheet!J:J&gt;0)
   )
)</f>
        <v>BIO SOLUTION</v>
      </c>
      <c r="N1878" s="6"/>
    </row>
    <row r="1879" spans="1:14" x14ac:dyDescent="0.25">
      <c r="A1879" s="6" t="str">
        <v>EED118009</v>
      </c>
      <c r="B1879" s="7">
        <v>45885</v>
      </c>
      <c r="C1879" s="6">
        <v>424401</v>
      </c>
      <c r="D1879" s="6">
        <f>_xlfn.XLOOKUP(C1879,MasterSheet!G:G,MasterSheet!E:E)</f>
        <v>107.25</v>
      </c>
      <c r="E1879" s="55">
        <f>SUMIFS(MasterSheet!I:I, MasterSheet!B:B, A1879, MasterSheet!D:D, B1879, MasterSheet!G:G, C1879)</f>
        <v>2</v>
      </c>
      <c r="F1879" s="55">
        <f t="shared" si="87"/>
        <v>214.5</v>
      </c>
      <c r="G1879" s="62">
        <f>SUMIFS(MasterSheet!J:J, MasterSheet!B:B, A1879, MasterSheet!D:D, B1879, MasterSheet!G:G, C1879)</f>
        <v>2</v>
      </c>
      <c r="H1879" s="62">
        <f t="shared" si="88"/>
        <v>214.5</v>
      </c>
      <c r="I1879" s="64">
        <f>SUMIFS(MasterSheet!K:K, MasterSheet!B:B, A1879, MasterSheet!D:D, B1879, MasterSheet!G:G, C1879)</f>
        <v>0</v>
      </c>
      <c r="J1879" s="64">
        <f t="shared" si="89"/>
        <v>0</v>
      </c>
      <c r="K1879" s="6" t="str">
        <f>VLOOKUP(C1879,MasterSheet!G:T,14,)</f>
        <v>BioLegend</v>
      </c>
      <c r="L1879" s="6" t="str">
        <f>VLOOKUP(K1879,Sheet1!A:C,3,)</f>
        <v>DOLLAR</v>
      </c>
      <c r="M1879" s="6" t="str" cm="1">
        <f t="array" ref="M1879">_xlfn.TEXTJOIN(", ", TRUE,
   _xlfn._xlws.FILTER(MasterSheet!O:O,
      (MasterSheet!B:B=A1879) *
      (MasterSheet!D:D=B1879) *
      (MasterSheet!G:G=C1879) *
      (MasterSheet!J:J&gt;0)
   )
)</f>
        <v>MEDLIFE, THSTI</v>
      </c>
      <c r="N1879" s="6"/>
    </row>
    <row r="1880" spans="1:14" x14ac:dyDescent="0.25">
      <c r="A1880" s="6" t="str">
        <v>EED118009</v>
      </c>
      <c r="B1880" s="7">
        <v>45885</v>
      </c>
      <c r="C1880" s="6">
        <v>425401</v>
      </c>
      <c r="D1880" s="6">
        <f>_xlfn.XLOOKUP(C1880,MasterSheet!G:G,MasterSheet!E:E)</f>
        <v>111.3</v>
      </c>
      <c r="E1880" s="55">
        <f>SUMIFS(MasterSheet!I:I, MasterSheet!B:B, A1880, MasterSheet!D:D, B1880, MasterSheet!G:G, C1880)</f>
        <v>1</v>
      </c>
      <c r="F1880" s="55">
        <f t="shared" si="87"/>
        <v>111.3</v>
      </c>
      <c r="G1880" s="62">
        <f>SUMIFS(MasterSheet!J:J, MasterSheet!B:B, A1880, MasterSheet!D:D, B1880, MasterSheet!G:G, C1880)</f>
        <v>1</v>
      </c>
      <c r="H1880" s="62">
        <f t="shared" si="88"/>
        <v>111.3</v>
      </c>
      <c r="I1880" s="64">
        <f>SUMIFS(MasterSheet!K:K, MasterSheet!B:B, A1880, MasterSheet!D:D, B1880, MasterSheet!G:G, C1880)</f>
        <v>0</v>
      </c>
      <c r="J1880" s="64">
        <f t="shared" si="89"/>
        <v>0</v>
      </c>
      <c r="K1880" s="6" t="str">
        <f>VLOOKUP(C1880,MasterSheet!G:T,14,)</f>
        <v>BioLegend</v>
      </c>
      <c r="L1880" s="6" t="str">
        <f>VLOOKUP(K1880,Sheet1!A:C,3,)</f>
        <v>DOLLAR</v>
      </c>
      <c r="M1880" s="6" t="str" cm="1">
        <f t="array" ref="M1880">_xlfn.TEXTJOIN(", ", TRUE,
   _xlfn._xlws.FILTER(MasterSheet!O:O,
      (MasterSheet!B:B=A1880) *
      (MasterSheet!D:D=B1880) *
      (MasterSheet!G:G=C1880) *
      (MasterSheet!J:J&gt;0)
   )
)</f>
        <v>THSTI</v>
      </c>
      <c r="N1880" s="6"/>
    </row>
    <row r="1881" spans="1:14" x14ac:dyDescent="0.25">
      <c r="A1881" s="6" t="str">
        <v>EED118009</v>
      </c>
      <c r="B1881" s="7">
        <v>45885</v>
      </c>
      <c r="C1881" s="6">
        <v>432701</v>
      </c>
      <c r="D1881" s="6">
        <f>_xlfn.XLOOKUP(C1881,MasterSheet!G:G,MasterSheet!E:E)</f>
        <v>185.5</v>
      </c>
      <c r="E1881" s="55">
        <f>SUMIFS(MasterSheet!I:I, MasterSheet!B:B, A1881, MasterSheet!D:D, B1881, MasterSheet!G:G, C1881)</f>
        <v>1</v>
      </c>
      <c r="F1881" s="55">
        <f t="shared" si="87"/>
        <v>185.5</v>
      </c>
      <c r="G1881" s="62">
        <f>SUMIFS(MasterSheet!J:J, MasterSheet!B:B, A1881, MasterSheet!D:D, B1881, MasterSheet!G:G, C1881)</f>
        <v>1</v>
      </c>
      <c r="H1881" s="62">
        <f t="shared" si="88"/>
        <v>185.5</v>
      </c>
      <c r="I1881" s="64">
        <f>SUMIFS(MasterSheet!K:K, MasterSheet!B:B, A1881, MasterSheet!D:D, B1881, MasterSheet!G:G, C1881)</f>
        <v>0</v>
      </c>
      <c r="J1881" s="64">
        <f t="shared" si="89"/>
        <v>0</v>
      </c>
      <c r="K1881" s="6" t="str">
        <f>VLOOKUP(C1881,MasterSheet!G:T,14,)</f>
        <v>BioLegend</v>
      </c>
      <c r="L1881" s="6" t="str">
        <f>VLOOKUP(K1881,Sheet1!A:C,3,)</f>
        <v>DOLLAR</v>
      </c>
      <c r="M1881" s="6" t="str" cm="1">
        <f t="array" ref="M1881">_xlfn.TEXTJOIN(", ", TRUE,
   _xlfn._xlws.FILTER(MasterSheet!O:O,
      (MasterSheet!B:B=A1881) *
      (MasterSheet!D:D=B1881) *
      (MasterSheet!G:G=C1881) *
      (MasterSheet!J:J&gt;0)
   )
)</f>
        <v>ICGEB</v>
      </c>
      <c r="N1881" s="6"/>
    </row>
    <row r="1882" spans="1:14" x14ac:dyDescent="0.25">
      <c r="A1882" s="6" t="str">
        <v>EED118009</v>
      </c>
      <c r="B1882" s="7">
        <v>45885</v>
      </c>
      <c r="C1882" s="6">
        <v>502517</v>
      </c>
      <c r="D1882" s="6">
        <f>_xlfn.XLOOKUP(C1882,MasterSheet!G:G,MasterSheet!E:E)</f>
        <v>86.8</v>
      </c>
      <c r="E1882" s="55">
        <f>SUMIFS(MasterSheet!I:I, MasterSheet!B:B, A1882, MasterSheet!D:D, B1882, MasterSheet!G:G, C1882)</f>
        <v>1</v>
      </c>
      <c r="F1882" s="55">
        <f t="shared" si="87"/>
        <v>86.8</v>
      </c>
      <c r="G1882" s="62">
        <f>SUMIFS(MasterSheet!J:J, MasterSheet!B:B, A1882, MasterSheet!D:D, B1882, MasterSheet!G:G, C1882)</f>
        <v>1</v>
      </c>
      <c r="H1882" s="62">
        <f t="shared" si="88"/>
        <v>86.8</v>
      </c>
      <c r="I1882" s="64">
        <f>SUMIFS(MasterSheet!K:K, MasterSheet!B:B, A1882, MasterSheet!D:D, B1882, MasterSheet!G:G, C1882)</f>
        <v>0</v>
      </c>
      <c r="J1882" s="64">
        <f t="shared" si="89"/>
        <v>0</v>
      </c>
      <c r="K1882" s="6" t="str">
        <f>VLOOKUP(C1882,MasterSheet!G:T,14,)</f>
        <v>BioLegend</v>
      </c>
      <c r="L1882" s="6" t="str">
        <f>VLOOKUP(K1882,Sheet1!A:C,3,)</f>
        <v>DOLLAR</v>
      </c>
      <c r="M1882" s="6" t="str" cm="1">
        <f t="array" ref="M1882">_xlfn.TEXTJOIN(", ", TRUE,
   _xlfn._xlws.FILTER(MasterSheet!O:O,
      (MasterSheet!B:B=A1882) *
      (MasterSheet!D:D=B1882) *
      (MasterSheet!G:G=C1882) *
      (MasterSheet!J:J&gt;0)
   )
)</f>
        <v>MIRANDA</v>
      </c>
      <c r="N1882" s="6"/>
    </row>
    <row r="1883" spans="1:14" x14ac:dyDescent="0.25">
      <c r="A1883" s="6" t="str">
        <v>EED118009</v>
      </c>
      <c r="B1883" s="7">
        <v>45885</v>
      </c>
      <c r="C1883" s="6">
        <v>503807</v>
      </c>
      <c r="D1883" s="6">
        <f>_xlfn.XLOOKUP(C1883,MasterSheet!G:G,MasterSheet!E:E)</f>
        <v>99.6</v>
      </c>
      <c r="E1883" s="55">
        <f>SUMIFS(MasterSheet!I:I, MasterSheet!B:B, A1883, MasterSheet!D:D, B1883, MasterSheet!G:G, C1883)</f>
        <v>1</v>
      </c>
      <c r="F1883" s="55">
        <f t="shared" si="87"/>
        <v>99.6</v>
      </c>
      <c r="G1883" s="62">
        <f>SUMIFS(MasterSheet!J:J, MasterSheet!B:B, A1883, MasterSheet!D:D, B1883, MasterSheet!G:G, C1883)</f>
        <v>1</v>
      </c>
      <c r="H1883" s="62">
        <f t="shared" si="88"/>
        <v>99.6</v>
      </c>
      <c r="I1883" s="64">
        <f>SUMIFS(MasterSheet!K:K, MasterSheet!B:B, A1883, MasterSheet!D:D, B1883, MasterSheet!G:G, C1883)</f>
        <v>0</v>
      </c>
      <c r="J1883" s="64">
        <f t="shared" si="89"/>
        <v>0</v>
      </c>
      <c r="K1883" s="6" t="str">
        <f>VLOOKUP(C1883,MasterSheet!G:T,14,)</f>
        <v>BioLegend</v>
      </c>
      <c r="L1883" s="6" t="str">
        <f>VLOOKUP(K1883,Sheet1!A:C,3,)</f>
        <v>DOLLAR</v>
      </c>
      <c r="M1883" s="6" t="str" cm="1">
        <f t="array" ref="M1883">_xlfn.TEXTJOIN(", ", TRUE,
   _xlfn._xlws.FILTER(MasterSheet!O:O,
      (MasterSheet!B:B=A1883) *
      (MasterSheet!D:D=B1883) *
      (MasterSheet!G:G=C1883) *
      (MasterSheet!J:J&gt;0)
   )
)</f>
        <v>THSTI</v>
      </c>
      <c r="N1883" s="6"/>
    </row>
    <row r="1884" spans="1:14" x14ac:dyDescent="0.25">
      <c r="A1884" s="6" t="str">
        <v>EED118009</v>
      </c>
      <c r="B1884" s="7">
        <v>45885</v>
      </c>
      <c r="C1884" s="6">
        <v>504133</v>
      </c>
      <c r="D1884" s="6">
        <f>_xlfn.XLOOKUP(C1884,MasterSheet!G:G,MasterSheet!E:E)</f>
        <v>204.75</v>
      </c>
      <c r="E1884" s="55">
        <f>SUMIFS(MasterSheet!I:I, MasterSheet!B:B, A1884, MasterSheet!D:D, B1884, MasterSheet!G:G, C1884)</f>
        <v>1</v>
      </c>
      <c r="F1884" s="55">
        <f t="shared" si="87"/>
        <v>204.75</v>
      </c>
      <c r="G1884" s="62">
        <f>SUMIFS(MasterSheet!J:J, MasterSheet!B:B, A1884, MasterSheet!D:D, B1884, MasterSheet!G:G, C1884)</f>
        <v>1</v>
      </c>
      <c r="H1884" s="62">
        <f t="shared" si="88"/>
        <v>204.75</v>
      </c>
      <c r="I1884" s="64">
        <f>SUMIFS(MasterSheet!K:K, MasterSheet!B:B, A1884, MasterSheet!D:D, B1884, MasterSheet!G:G, C1884)</f>
        <v>0</v>
      </c>
      <c r="J1884" s="64">
        <f t="shared" si="89"/>
        <v>0</v>
      </c>
      <c r="K1884" s="6" t="str">
        <f>VLOOKUP(C1884,MasterSheet!G:T,14,)</f>
        <v>BioLegend</v>
      </c>
      <c r="L1884" s="6" t="str">
        <f>VLOOKUP(K1884,Sheet1!A:C,3,)</f>
        <v>DOLLAR</v>
      </c>
      <c r="M1884" s="6" t="str" cm="1">
        <f t="array" ref="M1884">_xlfn.TEXTJOIN(", ", TRUE,
   _xlfn._xlws.FILTER(MasterSheet!O:O,
      (MasterSheet!B:B=A1884) *
      (MasterSheet!D:D=B1884) *
      (MasterSheet!G:G=C1884) *
      (MasterSheet!J:J&gt;0)
   )
)</f>
        <v>ICGEB</v>
      </c>
      <c r="N1884" s="6"/>
    </row>
    <row r="1885" spans="1:14" x14ac:dyDescent="0.25">
      <c r="A1885" s="6" t="str">
        <v>EED118009</v>
      </c>
      <c r="B1885" s="7">
        <v>45885</v>
      </c>
      <c r="C1885" s="6">
        <v>504303</v>
      </c>
      <c r="D1885" s="6">
        <f>_xlfn.XLOOKUP(C1885,MasterSheet!G:G,MasterSheet!E:E)</f>
        <v>67.2</v>
      </c>
      <c r="E1885" s="55">
        <f>SUMIFS(MasterSheet!I:I, MasterSheet!B:B, A1885, MasterSheet!D:D, B1885, MasterSheet!G:G, C1885)</f>
        <v>1</v>
      </c>
      <c r="F1885" s="55">
        <f t="shared" si="87"/>
        <v>67.2</v>
      </c>
      <c r="G1885" s="62">
        <f>SUMIFS(MasterSheet!J:J, MasterSheet!B:B, A1885, MasterSheet!D:D, B1885, MasterSheet!G:G, C1885)</f>
        <v>1</v>
      </c>
      <c r="H1885" s="62">
        <f t="shared" si="88"/>
        <v>67.2</v>
      </c>
      <c r="I1885" s="64">
        <f>SUMIFS(MasterSheet!K:K, MasterSheet!B:B, A1885, MasterSheet!D:D, B1885, MasterSheet!G:G, C1885)</f>
        <v>0</v>
      </c>
      <c r="J1885" s="64">
        <f t="shared" si="89"/>
        <v>0</v>
      </c>
      <c r="K1885" s="6" t="str">
        <f>VLOOKUP(C1885,MasterSheet!G:T,14,)</f>
        <v>BioLegend</v>
      </c>
      <c r="L1885" s="6" t="str">
        <f>VLOOKUP(K1885,Sheet1!A:C,3,)</f>
        <v>DOLLAR</v>
      </c>
      <c r="M1885" s="6" t="str" cm="1">
        <f t="array" ref="M1885">_xlfn.TEXTJOIN(", ", TRUE,
   _xlfn._xlws.FILTER(MasterSheet!O:O,
      (MasterSheet!B:B=A1885) *
      (MasterSheet!D:D=B1885) *
      (MasterSheet!G:G=C1885) *
      (MasterSheet!J:J&gt;0)
   )
)</f>
        <v>THSTI</v>
      </c>
      <c r="N1885" s="6"/>
    </row>
    <row r="1886" spans="1:14" x14ac:dyDescent="0.25">
      <c r="A1886" s="6" t="str">
        <v>EED118009</v>
      </c>
      <c r="B1886" s="7">
        <v>45885</v>
      </c>
      <c r="C1886" s="6">
        <v>505006</v>
      </c>
      <c r="D1886" s="6">
        <f>_xlfn.XLOOKUP(C1886,MasterSheet!G:G,MasterSheet!E:E)</f>
        <v>137.9</v>
      </c>
      <c r="E1886" s="55">
        <f>SUMIFS(MasterSheet!I:I, MasterSheet!B:B, A1886, MasterSheet!D:D, B1886, MasterSheet!G:G, C1886)</f>
        <v>1</v>
      </c>
      <c r="F1886" s="55">
        <f t="shared" si="87"/>
        <v>137.9</v>
      </c>
      <c r="G1886" s="62">
        <f>SUMIFS(MasterSheet!J:J, MasterSheet!B:B, A1886, MasterSheet!D:D, B1886, MasterSheet!G:G, C1886)</f>
        <v>1</v>
      </c>
      <c r="H1886" s="62">
        <f t="shared" si="88"/>
        <v>137.9</v>
      </c>
      <c r="I1886" s="64">
        <f>SUMIFS(MasterSheet!K:K, MasterSheet!B:B, A1886, MasterSheet!D:D, B1886, MasterSheet!G:G, C1886)</f>
        <v>0</v>
      </c>
      <c r="J1886" s="64">
        <f t="shared" si="89"/>
        <v>0</v>
      </c>
      <c r="K1886" s="6" t="str">
        <f>VLOOKUP(C1886,MasterSheet!G:T,14,)</f>
        <v>BioLegend</v>
      </c>
      <c r="L1886" s="6" t="str">
        <f>VLOOKUP(K1886,Sheet1!A:C,3,)</f>
        <v>DOLLAR</v>
      </c>
      <c r="M1886" s="6" t="str" cm="1">
        <f t="array" ref="M1886">_xlfn.TEXTJOIN(", ", TRUE,
   _xlfn._xlws.FILTER(MasterSheet!O:O,
      (MasterSheet!B:B=A1886) *
      (MasterSheet!D:D=B1886) *
      (MasterSheet!G:G=C1886) *
      (MasterSheet!J:J&gt;0)
   )
)</f>
        <v>ICGEB</v>
      </c>
      <c r="N1886" s="6"/>
    </row>
    <row r="1887" spans="1:14" x14ac:dyDescent="0.25">
      <c r="A1887" s="6" t="str">
        <v>EED118009</v>
      </c>
      <c r="B1887" s="7">
        <v>45885</v>
      </c>
      <c r="C1887" s="6">
        <v>505814</v>
      </c>
      <c r="D1887" s="6">
        <f>_xlfn.XLOOKUP(C1887,MasterSheet!G:G,MasterSheet!E:E)</f>
        <v>176.4</v>
      </c>
      <c r="E1887" s="55">
        <f>SUMIFS(MasterSheet!I:I, MasterSheet!B:B, A1887, MasterSheet!D:D, B1887, MasterSheet!G:G, C1887)</f>
        <v>1</v>
      </c>
      <c r="F1887" s="55">
        <f t="shared" si="87"/>
        <v>176.4</v>
      </c>
      <c r="G1887" s="62">
        <f>SUMIFS(MasterSheet!J:J, MasterSheet!B:B, A1887, MasterSheet!D:D, B1887, MasterSheet!G:G, C1887)</f>
        <v>1</v>
      </c>
      <c r="H1887" s="62">
        <f t="shared" si="88"/>
        <v>176.4</v>
      </c>
      <c r="I1887" s="64">
        <f>SUMIFS(MasterSheet!K:K, MasterSheet!B:B, A1887, MasterSheet!D:D, B1887, MasterSheet!G:G, C1887)</f>
        <v>0</v>
      </c>
      <c r="J1887" s="64">
        <f t="shared" si="89"/>
        <v>0</v>
      </c>
      <c r="K1887" s="6" t="str">
        <f>VLOOKUP(C1887,MasterSheet!G:T,14,)</f>
        <v>BioLegend</v>
      </c>
      <c r="L1887" s="6" t="str">
        <f>VLOOKUP(K1887,Sheet1!A:C,3,)</f>
        <v>DOLLAR</v>
      </c>
      <c r="M1887" s="6" t="str" cm="1">
        <f t="array" ref="M1887">_xlfn.TEXTJOIN(", ", TRUE,
   _xlfn._xlws.FILTER(MasterSheet!O:O,
      (MasterSheet!B:B=A1887) *
      (MasterSheet!D:D=B1887) *
      (MasterSheet!G:G=C1887) *
      (MasterSheet!J:J&gt;0)
   )
)</f>
        <v>Agharkar</v>
      </c>
      <c r="N1887" s="6"/>
    </row>
    <row r="1888" spans="1:14" x14ac:dyDescent="0.25">
      <c r="A1888" s="6" t="str">
        <v>EED118009</v>
      </c>
      <c r="B1888" s="7">
        <v>45885</v>
      </c>
      <c r="C1888" s="6">
        <v>505834</v>
      </c>
      <c r="D1888" s="6">
        <f>_xlfn.XLOOKUP(C1888,MasterSheet!G:G,MasterSheet!E:E)</f>
        <v>104.3</v>
      </c>
      <c r="E1888" s="55">
        <f>SUMIFS(MasterSheet!I:I, MasterSheet!B:B, A1888, MasterSheet!D:D, B1888, MasterSheet!G:G, C1888)</f>
        <v>1</v>
      </c>
      <c r="F1888" s="55">
        <f t="shared" si="87"/>
        <v>104.3</v>
      </c>
      <c r="G1888" s="62">
        <f>SUMIFS(MasterSheet!J:J, MasterSheet!B:B, A1888, MasterSheet!D:D, B1888, MasterSheet!G:G, C1888)</f>
        <v>0</v>
      </c>
      <c r="H1888" s="62">
        <f t="shared" si="88"/>
        <v>0</v>
      </c>
      <c r="I1888" s="64">
        <f>SUMIFS(MasterSheet!K:K, MasterSheet!B:B, A1888, MasterSheet!D:D, B1888, MasterSheet!G:G, C1888)</f>
        <v>1</v>
      </c>
      <c r="J1888" s="64">
        <f t="shared" si="89"/>
        <v>104.3</v>
      </c>
      <c r="K1888" s="6" t="str">
        <f>VLOOKUP(C1888,MasterSheet!G:T,14,)</f>
        <v>BioLegend</v>
      </c>
      <c r="L1888" s="6" t="str">
        <f>VLOOKUP(K1888,Sheet1!A:C,3,)</f>
        <v>DOLLAR</v>
      </c>
      <c r="M1888" s="6" t="e" cm="1" vm="1">
        <f t="array" ref="M1888">_xlfn.TEXTJOIN(", ", TRUE,
   _xlfn._xlws.FILTER(MasterSheet!O:O,
      (MasterSheet!B:B=A1888) *
      (MasterSheet!D:D=B1888) *
      (MasterSheet!G:G=C1888) *
      (MasterSheet!J:J&gt;0)
   )
)</f>
        <v>#VALUE!</v>
      </c>
      <c r="N1888" s="6"/>
    </row>
    <row r="1889" spans="1:14" x14ac:dyDescent="0.25">
      <c r="A1889" s="6" t="str">
        <v>EED118009</v>
      </c>
      <c r="B1889" s="7">
        <v>45885</v>
      </c>
      <c r="C1889" s="6">
        <v>505837</v>
      </c>
      <c r="D1889" s="6">
        <f>_xlfn.XLOOKUP(C1889,MasterSheet!G:G,MasterSheet!E:E)</f>
        <v>177.75</v>
      </c>
      <c r="E1889" s="55">
        <f>SUMIFS(MasterSheet!I:I, MasterSheet!B:B, A1889, MasterSheet!D:D, B1889, MasterSheet!G:G, C1889)</f>
        <v>1</v>
      </c>
      <c r="F1889" s="55">
        <f t="shared" si="87"/>
        <v>177.75</v>
      </c>
      <c r="G1889" s="62">
        <f>SUMIFS(MasterSheet!J:J, MasterSheet!B:B, A1889, MasterSheet!D:D, B1889, MasterSheet!G:G, C1889)</f>
        <v>1</v>
      </c>
      <c r="H1889" s="62">
        <f t="shared" si="88"/>
        <v>177.75</v>
      </c>
      <c r="I1889" s="64">
        <f>SUMIFS(MasterSheet!K:K, MasterSheet!B:B, A1889, MasterSheet!D:D, B1889, MasterSheet!G:G, C1889)</f>
        <v>0</v>
      </c>
      <c r="J1889" s="64">
        <f t="shared" si="89"/>
        <v>0</v>
      </c>
      <c r="K1889" s="6" t="str">
        <f>VLOOKUP(C1889,MasterSheet!G:T,14,)</f>
        <v>BioLegend</v>
      </c>
      <c r="L1889" s="6" t="str">
        <f>VLOOKUP(K1889,Sheet1!A:C,3,)</f>
        <v>DOLLAR</v>
      </c>
      <c r="M1889" s="6" t="str" cm="1">
        <f t="array" ref="M1889">_xlfn.TEXTJOIN(", ", TRUE,
   _xlfn._xlws.FILTER(MasterSheet!O:O,
      (MasterSheet!B:B=A1889) *
      (MasterSheet!D:D=B1889) *
      (MasterSheet!G:G=C1889) *
      (MasterSheet!J:J&gt;0)
   )
)</f>
        <v>THSTI</v>
      </c>
      <c r="N1889" s="6"/>
    </row>
    <row r="1890" spans="1:14" x14ac:dyDescent="0.25">
      <c r="A1890" s="6" t="str">
        <v>EED118009</v>
      </c>
      <c r="B1890" s="7">
        <v>45885</v>
      </c>
      <c r="C1890" s="6">
        <v>506329</v>
      </c>
      <c r="D1890" s="6">
        <f>_xlfn.XLOOKUP(C1890,MasterSheet!G:G,MasterSheet!E:E)</f>
        <v>169.5</v>
      </c>
      <c r="E1890" s="55">
        <f>SUMIFS(MasterSheet!I:I, MasterSheet!B:B, A1890, MasterSheet!D:D, B1890, MasterSheet!G:G, C1890)</f>
        <v>1</v>
      </c>
      <c r="F1890" s="55">
        <f t="shared" si="87"/>
        <v>169.5</v>
      </c>
      <c r="G1890" s="62">
        <f>SUMIFS(MasterSheet!J:J, MasterSheet!B:B, A1890, MasterSheet!D:D, B1890, MasterSheet!G:G, C1890)</f>
        <v>1</v>
      </c>
      <c r="H1890" s="62">
        <f t="shared" si="88"/>
        <v>169.5</v>
      </c>
      <c r="I1890" s="64">
        <f>SUMIFS(MasterSheet!K:K, MasterSheet!B:B, A1890, MasterSheet!D:D, B1890, MasterSheet!G:G, C1890)</f>
        <v>0</v>
      </c>
      <c r="J1890" s="64">
        <f t="shared" si="89"/>
        <v>0</v>
      </c>
      <c r="K1890" s="6" t="str">
        <f>VLOOKUP(C1890,MasterSheet!G:T,14,)</f>
        <v>BioLegend</v>
      </c>
      <c r="L1890" s="6" t="str">
        <f>VLOOKUP(K1890,Sheet1!A:C,3,)</f>
        <v>DOLLAR</v>
      </c>
      <c r="M1890" s="6" t="str" cm="1">
        <f t="array" ref="M1890">_xlfn.TEXTJOIN(", ", TRUE,
   _xlfn._xlws.FILTER(MasterSheet!O:O,
      (MasterSheet!B:B=A1890) *
      (MasterSheet!D:D=B1890) *
      (MasterSheet!G:G=C1890) *
      (MasterSheet!J:J&gt;0)
   )
)</f>
        <v>ICGEB</v>
      </c>
      <c r="N1890" s="6"/>
    </row>
    <row r="1891" spans="1:14" x14ac:dyDescent="0.25">
      <c r="A1891" s="6" t="str">
        <v>EED118009</v>
      </c>
      <c r="B1891" s="7">
        <v>45885</v>
      </c>
      <c r="C1891" s="6">
        <v>506933</v>
      </c>
      <c r="D1891" s="6">
        <f>_xlfn.XLOOKUP(C1891,MasterSheet!G:G,MasterSheet!E:E)</f>
        <v>194.25</v>
      </c>
      <c r="E1891" s="55">
        <f>SUMIFS(MasterSheet!I:I, MasterSheet!B:B, A1891, MasterSheet!D:D, B1891, MasterSheet!G:G, C1891)</f>
        <v>1</v>
      </c>
      <c r="F1891" s="55">
        <f t="shared" si="87"/>
        <v>194.25</v>
      </c>
      <c r="G1891" s="62">
        <f>SUMIFS(MasterSheet!J:J, MasterSheet!B:B, A1891, MasterSheet!D:D, B1891, MasterSheet!G:G, C1891)</f>
        <v>1</v>
      </c>
      <c r="H1891" s="62">
        <f t="shared" si="88"/>
        <v>194.25</v>
      </c>
      <c r="I1891" s="64">
        <f>SUMIFS(MasterSheet!K:K, MasterSheet!B:B, A1891, MasterSheet!D:D, B1891, MasterSheet!G:G, C1891)</f>
        <v>0</v>
      </c>
      <c r="J1891" s="64">
        <f t="shared" si="89"/>
        <v>0</v>
      </c>
      <c r="K1891" s="6" t="str">
        <f>VLOOKUP(C1891,MasterSheet!G:T,14,)</f>
        <v>BioLegend</v>
      </c>
      <c r="L1891" s="6" t="str">
        <f>VLOOKUP(K1891,Sheet1!A:C,3,)</f>
        <v>DOLLAR</v>
      </c>
      <c r="M1891" s="6" t="str" cm="1">
        <f t="array" ref="M1891">_xlfn.TEXTJOIN(", ", TRUE,
   _xlfn._xlws.FILTER(MasterSheet!O:O,
      (MasterSheet!B:B=A1891) *
      (MasterSheet!D:D=B1891) *
      (MasterSheet!G:G=C1891) *
      (MasterSheet!J:J&gt;0)
   )
)</f>
        <v>THSTI</v>
      </c>
      <c r="N1891" s="6"/>
    </row>
    <row r="1892" spans="1:14" x14ac:dyDescent="0.25">
      <c r="A1892" s="6" t="str">
        <v>EED118009</v>
      </c>
      <c r="B1892" s="7">
        <v>45885</v>
      </c>
      <c r="C1892" s="6">
        <v>530203</v>
      </c>
      <c r="D1892" s="6">
        <f>_xlfn.XLOOKUP(C1892,MasterSheet!G:G,MasterSheet!E:E)</f>
        <v>152.6</v>
      </c>
      <c r="E1892" s="55">
        <f>SUMIFS(MasterSheet!I:I, MasterSheet!B:B, A1892, MasterSheet!D:D, B1892, MasterSheet!G:G, C1892)</f>
        <v>1</v>
      </c>
      <c r="F1892" s="55">
        <f t="shared" si="87"/>
        <v>152.6</v>
      </c>
      <c r="G1892" s="62">
        <f>SUMIFS(MasterSheet!J:J, MasterSheet!B:B, A1892, MasterSheet!D:D, B1892, MasterSheet!G:G, C1892)</f>
        <v>1</v>
      </c>
      <c r="H1892" s="62">
        <f t="shared" si="88"/>
        <v>152.6</v>
      </c>
      <c r="I1892" s="64">
        <f>SUMIFS(MasterSheet!K:K, MasterSheet!B:B, A1892, MasterSheet!D:D, B1892, MasterSheet!G:G, C1892)</f>
        <v>0</v>
      </c>
      <c r="J1892" s="64">
        <f t="shared" si="89"/>
        <v>0</v>
      </c>
      <c r="K1892" s="6" t="str">
        <f>VLOOKUP(C1892,MasterSheet!G:T,14,)</f>
        <v>BioLegend</v>
      </c>
      <c r="L1892" s="6" t="str">
        <f>VLOOKUP(K1892,Sheet1!A:C,3,)</f>
        <v>DOLLAR</v>
      </c>
      <c r="M1892" s="6" t="str" cm="1">
        <f t="array" ref="M1892">_xlfn.TEXTJOIN(", ", TRUE,
   _xlfn._xlws.FILTER(MasterSheet!O:O,
      (MasterSheet!B:B=A1892) *
      (MasterSheet!D:D=B1892) *
      (MasterSheet!G:G=C1892) *
      (MasterSheet!J:J&gt;0)
   )
)</f>
        <v>POPVAX</v>
      </c>
      <c r="N1892" s="6"/>
    </row>
    <row r="1893" spans="1:14" x14ac:dyDescent="0.25">
      <c r="A1893" s="6" t="str">
        <v>EED118009</v>
      </c>
      <c r="B1893" s="7">
        <v>45885</v>
      </c>
      <c r="C1893" s="6">
        <v>606555</v>
      </c>
      <c r="D1893" s="6">
        <f>_xlfn.XLOOKUP(C1893,MasterSheet!G:G,MasterSheet!E:E)</f>
        <v>143.5</v>
      </c>
      <c r="E1893" s="55">
        <f>SUMIFS(MasterSheet!I:I, MasterSheet!B:B, A1893, MasterSheet!D:D, B1893, MasterSheet!G:G, C1893)</f>
        <v>1</v>
      </c>
      <c r="F1893" s="55">
        <f t="shared" si="87"/>
        <v>143.5</v>
      </c>
      <c r="G1893" s="62">
        <f>SUMIFS(MasterSheet!J:J, MasterSheet!B:B, A1893, MasterSheet!D:D, B1893, MasterSheet!G:G, C1893)</f>
        <v>1</v>
      </c>
      <c r="H1893" s="62">
        <f t="shared" si="88"/>
        <v>143.5</v>
      </c>
      <c r="I1893" s="64">
        <f>SUMIFS(MasterSheet!K:K, MasterSheet!B:B, A1893, MasterSheet!D:D, B1893, MasterSheet!G:G, C1893)</f>
        <v>0</v>
      </c>
      <c r="J1893" s="64">
        <f t="shared" si="89"/>
        <v>0</v>
      </c>
      <c r="K1893" s="6" t="str">
        <f>VLOOKUP(C1893,MasterSheet!G:T,14,)</f>
        <v>BioLegend</v>
      </c>
      <c r="L1893" s="6" t="str">
        <f>VLOOKUP(K1893,Sheet1!A:C,3,)</f>
        <v>DOLLAR</v>
      </c>
      <c r="M1893" s="6" t="str" cm="1">
        <f t="array" ref="M1893">_xlfn.TEXTJOIN(", ", TRUE,
   _xlfn._xlws.FILTER(MasterSheet!O:O,
      (MasterSheet!B:B=A1893) *
      (MasterSheet!D:D=B1893) *
      (MasterSheet!G:G=C1893) *
      (MasterSheet!J:J&gt;0)
   )
)</f>
        <v>THSTI</v>
      </c>
      <c r="N1893" s="6"/>
    </row>
    <row r="1894" spans="1:14" x14ac:dyDescent="0.25">
      <c r="A1894" s="6" t="str">
        <v>EED118009</v>
      </c>
      <c r="B1894" s="7">
        <v>45885</v>
      </c>
      <c r="C1894" s="6">
        <v>644823</v>
      </c>
      <c r="D1894" s="6">
        <f>_xlfn.XLOOKUP(C1894,MasterSheet!G:G,MasterSheet!E:E)</f>
        <v>119.7</v>
      </c>
      <c r="E1894" s="55">
        <f>SUMIFS(MasterSheet!I:I, MasterSheet!B:B, A1894, MasterSheet!D:D, B1894, MasterSheet!G:G, C1894)</f>
        <v>1</v>
      </c>
      <c r="F1894" s="55">
        <f t="shared" si="87"/>
        <v>119.7</v>
      </c>
      <c r="G1894" s="62">
        <f>SUMIFS(MasterSheet!J:J, MasterSheet!B:B, A1894, MasterSheet!D:D, B1894, MasterSheet!G:G, C1894)</f>
        <v>1</v>
      </c>
      <c r="H1894" s="62">
        <f t="shared" si="88"/>
        <v>119.7</v>
      </c>
      <c r="I1894" s="64">
        <f>SUMIFS(MasterSheet!K:K, MasterSheet!B:B, A1894, MasterSheet!D:D, B1894, MasterSheet!G:G, C1894)</f>
        <v>0</v>
      </c>
      <c r="J1894" s="64">
        <f t="shared" si="89"/>
        <v>0</v>
      </c>
      <c r="K1894" s="6" t="str">
        <f>VLOOKUP(C1894,MasterSheet!G:T,14,)</f>
        <v>BioLegend</v>
      </c>
      <c r="L1894" s="6" t="str">
        <f>VLOOKUP(K1894,Sheet1!A:C,3,)</f>
        <v>DOLLAR</v>
      </c>
      <c r="M1894" s="6" t="str" cm="1">
        <f t="array" ref="M1894">_xlfn.TEXTJOIN(", ", TRUE,
   _xlfn._xlws.FILTER(MasterSheet!O:O,
      (MasterSheet!B:B=A1894) *
      (MasterSheet!D:D=B1894) *
      (MasterSheet!G:G=C1894) *
      (MasterSheet!J:J&gt;0)
   )
)</f>
        <v>GENOMID</v>
      </c>
      <c r="N1894" s="6"/>
    </row>
    <row r="1895" spans="1:14" x14ac:dyDescent="0.25">
      <c r="A1895" s="6" t="str">
        <v>EED118009</v>
      </c>
      <c r="B1895" s="7">
        <v>45885</v>
      </c>
      <c r="C1895" s="6">
        <v>652403</v>
      </c>
      <c r="D1895" s="6">
        <f>_xlfn.XLOOKUP(C1895,MasterSheet!G:G,MasterSheet!E:E)</f>
        <v>107.1</v>
      </c>
      <c r="E1895" s="55">
        <f>SUMIFS(MasterSheet!I:I, MasterSheet!B:B, A1895, MasterSheet!D:D, B1895, MasterSheet!G:G, C1895)</f>
        <v>1</v>
      </c>
      <c r="F1895" s="55">
        <f t="shared" si="87"/>
        <v>107.1</v>
      </c>
      <c r="G1895" s="62">
        <f>SUMIFS(MasterSheet!J:J, MasterSheet!B:B, A1895, MasterSheet!D:D, B1895, MasterSheet!G:G, C1895)</f>
        <v>1</v>
      </c>
      <c r="H1895" s="62">
        <f t="shared" si="88"/>
        <v>107.1</v>
      </c>
      <c r="I1895" s="64">
        <f>SUMIFS(MasterSheet!K:K, MasterSheet!B:B, A1895, MasterSheet!D:D, B1895, MasterSheet!G:G, C1895)</f>
        <v>0</v>
      </c>
      <c r="J1895" s="64">
        <f t="shared" si="89"/>
        <v>0</v>
      </c>
      <c r="K1895" s="6" t="str">
        <f>VLOOKUP(C1895,MasterSheet!G:T,14,)</f>
        <v>BioLegend</v>
      </c>
      <c r="L1895" s="6" t="str">
        <f>VLOOKUP(K1895,Sheet1!A:C,3,)</f>
        <v>DOLLAR</v>
      </c>
      <c r="M1895" s="6" t="str" cm="1">
        <f t="array" ref="M1895">_xlfn.TEXTJOIN(", ", TRUE,
   _xlfn._xlws.FILTER(MasterSheet!O:O,
      (MasterSheet!B:B=A1895) *
      (MasterSheet!D:D=B1895) *
      (MasterSheet!G:G=C1895) *
      (MasterSheet!J:J&gt;0)
   )
)</f>
        <v>GENOMID</v>
      </c>
      <c r="N1895" s="6"/>
    </row>
    <row r="1896" spans="1:14" x14ac:dyDescent="0.25">
      <c r="A1896" s="6" t="str">
        <v>EED118009</v>
      </c>
      <c r="B1896" s="7">
        <v>45885</v>
      </c>
      <c r="C1896" s="6">
        <v>675503</v>
      </c>
      <c r="D1896" s="6">
        <f>_xlfn.XLOOKUP(C1896,MasterSheet!G:G,MasterSheet!E:E)</f>
        <v>102.9</v>
      </c>
      <c r="E1896" s="55">
        <f>SUMIFS(MasterSheet!I:I, MasterSheet!B:B, A1896, MasterSheet!D:D, B1896, MasterSheet!G:G, C1896)</f>
        <v>1</v>
      </c>
      <c r="F1896" s="55">
        <f t="shared" si="87"/>
        <v>102.9</v>
      </c>
      <c r="G1896" s="62">
        <f>SUMIFS(MasterSheet!J:J, MasterSheet!B:B, A1896, MasterSheet!D:D, B1896, MasterSheet!G:G, C1896)</f>
        <v>1</v>
      </c>
      <c r="H1896" s="62">
        <f t="shared" si="88"/>
        <v>102.9</v>
      </c>
      <c r="I1896" s="64">
        <f>SUMIFS(MasterSheet!K:K, MasterSheet!B:B, A1896, MasterSheet!D:D, B1896, MasterSheet!G:G, C1896)</f>
        <v>0</v>
      </c>
      <c r="J1896" s="64">
        <f t="shared" si="89"/>
        <v>0</v>
      </c>
      <c r="K1896" s="6" t="str">
        <f>VLOOKUP(C1896,MasterSheet!G:T,14,)</f>
        <v>BioLegend</v>
      </c>
      <c r="L1896" s="6" t="str">
        <f>VLOOKUP(K1896,Sheet1!A:C,3,)</f>
        <v>DOLLAR</v>
      </c>
      <c r="M1896" s="6" t="str" cm="1">
        <f t="array" ref="M1896">_xlfn.TEXTJOIN(", ", TRUE,
   _xlfn._xlws.FILTER(MasterSheet!O:O,
      (MasterSheet!B:B=A1896) *
      (MasterSheet!D:D=B1896) *
      (MasterSheet!G:G=C1896) *
      (MasterSheet!J:J&gt;0)
   )
)</f>
        <v>THSTI</v>
      </c>
      <c r="N1896" s="6"/>
    </row>
    <row r="1897" spans="1:14" x14ac:dyDescent="0.25">
      <c r="A1897" s="6" t="str">
        <v>EED118009</v>
      </c>
      <c r="B1897" s="7">
        <v>45885</v>
      </c>
      <c r="C1897" s="6">
        <v>690203</v>
      </c>
      <c r="D1897" s="6">
        <f>_xlfn.XLOOKUP(C1897,MasterSheet!G:G,MasterSheet!E:E)</f>
        <v>111.3</v>
      </c>
      <c r="E1897" s="55">
        <f>SUMIFS(MasterSheet!I:I, MasterSheet!B:B, A1897, MasterSheet!D:D, B1897, MasterSheet!G:G, C1897)</f>
        <v>1</v>
      </c>
      <c r="F1897" s="55">
        <f t="shared" si="87"/>
        <v>111.3</v>
      </c>
      <c r="G1897" s="62">
        <f>SUMIFS(MasterSheet!J:J, MasterSheet!B:B, A1897, MasterSheet!D:D, B1897, MasterSheet!G:G, C1897)</f>
        <v>1</v>
      </c>
      <c r="H1897" s="62">
        <f t="shared" si="88"/>
        <v>111.3</v>
      </c>
      <c r="I1897" s="64">
        <f>SUMIFS(MasterSheet!K:K, MasterSheet!B:B, A1897, MasterSheet!D:D, B1897, MasterSheet!G:G, C1897)</f>
        <v>0</v>
      </c>
      <c r="J1897" s="64">
        <f t="shared" si="89"/>
        <v>0</v>
      </c>
      <c r="K1897" s="6" t="str">
        <f>VLOOKUP(C1897,MasterSheet!G:T,14,)</f>
        <v>BioLegend</v>
      </c>
      <c r="L1897" s="6" t="str">
        <f>VLOOKUP(K1897,Sheet1!A:C,3,)</f>
        <v>DOLLAR</v>
      </c>
      <c r="M1897" s="6" t="str" cm="1">
        <f t="array" ref="M1897">_xlfn.TEXTJOIN(", ", TRUE,
   _xlfn._xlws.FILTER(MasterSheet!O:O,
      (MasterSheet!B:B=A1897) *
      (MasterSheet!D:D=B1897) *
      (MasterSheet!G:G=C1897) *
      (MasterSheet!J:J&gt;0)
   )
)</f>
        <v>THSTI</v>
      </c>
      <c r="N1897" s="6"/>
    </row>
    <row r="1898" spans="1:14" x14ac:dyDescent="0.25">
      <c r="A1898" s="6" t="str">
        <v>EED118009</v>
      </c>
      <c r="B1898" s="7">
        <v>45885</v>
      </c>
      <c r="C1898" s="6">
        <v>693811</v>
      </c>
      <c r="D1898" s="6">
        <f>_xlfn.XLOOKUP(C1898,MasterSheet!G:G,MasterSheet!E:E)</f>
        <v>112</v>
      </c>
      <c r="E1898" s="55">
        <f>SUMIFS(MasterSheet!I:I, MasterSheet!B:B, A1898, MasterSheet!D:D, B1898, MasterSheet!G:G, C1898)</f>
        <v>1</v>
      </c>
      <c r="F1898" s="55">
        <f t="shared" si="87"/>
        <v>112</v>
      </c>
      <c r="G1898" s="62">
        <f>SUMIFS(MasterSheet!J:J, MasterSheet!B:B, A1898, MasterSheet!D:D, B1898, MasterSheet!G:G, C1898)</f>
        <v>1</v>
      </c>
      <c r="H1898" s="62">
        <f t="shared" si="88"/>
        <v>112</v>
      </c>
      <c r="I1898" s="64">
        <f>SUMIFS(MasterSheet!K:K, MasterSheet!B:B, A1898, MasterSheet!D:D, B1898, MasterSheet!G:G, C1898)</f>
        <v>0</v>
      </c>
      <c r="J1898" s="64">
        <f t="shared" si="89"/>
        <v>0</v>
      </c>
      <c r="K1898" s="6" t="str">
        <f>VLOOKUP(C1898,MasterSheet!G:T,14,)</f>
        <v>BioLegend</v>
      </c>
      <c r="L1898" s="6" t="str">
        <f>VLOOKUP(K1898,Sheet1!A:C,3,)</f>
        <v>DOLLAR</v>
      </c>
      <c r="M1898" s="6" t="str" cm="1">
        <f t="array" ref="M1898">_xlfn.TEXTJOIN(", ", TRUE,
   _xlfn._xlws.FILTER(MasterSheet!O:O,
      (MasterSheet!B:B=A1898) *
      (MasterSheet!D:D=B1898) *
      (MasterSheet!G:G=C1898) *
      (MasterSheet!J:J&gt;0)
   )
)</f>
        <v>THSTI</v>
      </c>
      <c r="N1898" s="6"/>
    </row>
    <row r="1899" spans="1:14" x14ac:dyDescent="0.25">
      <c r="A1899" s="6" t="str">
        <v>EED118009</v>
      </c>
      <c r="B1899" s="7">
        <v>45885</v>
      </c>
      <c r="C1899" s="6">
        <v>699703</v>
      </c>
      <c r="D1899" s="6">
        <f>_xlfn.XLOOKUP(C1899,MasterSheet!G:G,MasterSheet!E:E)</f>
        <v>102.2</v>
      </c>
      <c r="E1899" s="55">
        <f>SUMIFS(MasterSheet!I:I, MasterSheet!B:B, A1899, MasterSheet!D:D, B1899, MasterSheet!G:G, C1899)</f>
        <v>1</v>
      </c>
      <c r="F1899" s="55">
        <f t="shared" si="87"/>
        <v>102.2</v>
      </c>
      <c r="G1899" s="62">
        <f>SUMIFS(MasterSheet!J:J, MasterSheet!B:B, A1899, MasterSheet!D:D, B1899, MasterSheet!G:G, C1899)</f>
        <v>1</v>
      </c>
      <c r="H1899" s="62">
        <f t="shared" si="88"/>
        <v>102.2</v>
      </c>
      <c r="I1899" s="64">
        <f>SUMIFS(MasterSheet!K:K, MasterSheet!B:B, A1899, MasterSheet!D:D, B1899, MasterSheet!G:G, C1899)</f>
        <v>0</v>
      </c>
      <c r="J1899" s="64">
        <f t="shared" si="89"/>
        <v>0</v>
      </c>
      <c r="K1899" s="6" t="str">
        <f>VLOOKUP(C1899,MasterSheet!G:T,14,)</f>
        <v>BioLegend</v>
      </c>
      <c r="L1899" s="6" t="str">
        <f>VLOOKUP(K1899,Sheet1!A:C,3,)</f>
        <v>DOLLAR</v>
      </c>
      <c r="M1899" s="6" t="str" cm="1">
        <f t="array" ref="M1899">_xlfn.TEXTJOIN(", ", TRUE,
   _xlfn._xlws.FILTER(MasterSheet!O:O,
      (MasterSheet!B:B=A1899) *
      (MasterSheet!D:D=B1899) *
      (MasterSheet!G:G=C1899) *
      (MasterSheet!J:J&gt;0)
   )
)</f>
        <v>THSTI</v>
      </c>
      <c r="N1899" s="6"/>
    </row>
    <row r="1900" spans="1:14" x14ac:dyDescent="0.25">
      <c r="A1900" s="6" t="str">
        <v>EED118009</v>
      </c>
      <c r="B1900" s="7">
        <v>45885</v>
      </c>
      <c r="C1900" s="6">
        <v>740621</v>
      </c>
      <c r="D1900" s="6">
        <f>_xlfn.XLOOKUP(C1900,MasterSheet!G:G,MasterSheet!E:E)</f>
        <v>1232.7</v>
      </c>
      <c r="E1900" s="55">
        <f>SUMIFS(MasterSheet!I:I, MasterSheet!B:B, A1900, MasterSheet!D:D, B1900, MasterSheet!G:G, C1900)</f>
        <v>3</v>
      </c>
      <c r="F1900" s="55">
        <f t="shared" si="87"/>
        <v>3698.1000000000004</v>
      </c>
      <c r="G1900" s="62">
        <f>SUMIFS(MasterSheet!J:J, MasterSheet!B:B, A1900, MasterSheet!D:D, B1900, MasterSheet!G:G, C1900)</f>
        <v>3</v>
      </c>
      <c r="H1900" s="62">
        <f t="shared" si="88"/>
        <v>3698.1000000000004</v>
      </c>
      <c r="I1900" s="64">
        <f>SUMIFS(MasterSheet!K:K, MasterSheet!B:B, A1900, MasterSheet!D:D, B1900, MasterSheet!G:G, C1900)</f>
        <v>0</v>
      </c>
      <c r="J1900" s="64">
        <f t="shared" si="89"/>
        <v>0</v>
      </c>
      <c r="K1900" s="6" t="str">
        <f>VLOOKUP(C1900,MasterSheet!G:T,14,)</f>
        <v>BioLegend</v>
      </c>
      <c r="L1900" s="6" t="str">
        <f>VLOOKUP(K1900,Sheet1!A:C,3,)</f>
        <v>DOLLAR</v>
      </c>
      <c r="M1900" s="6" t="str" cm="1">
        <f t="array" ref="M1900">_xlfn.TEXTJOIN(", ", TRUE,
   _xlfn._xlws.FILTER(MasterSheet!O:O,
      (MasterSheet!B:B=A1900) *
      (MasterSheet!D:D=B1900) *
      (MasterSheet!G:G=C1900) *
      (MasterSheet!J:J&gt;0)
   )
)</f>
        <v>NNF</v>
      </c>
      <c r="N1900" s="6"/>
    </row>
    <row r="1901" spans="1:14" x14ac:dyDescent="0.25">
      <c r="A1901" s="6" t="str">
        <v>EED118009</v>
      </c>
      <c r="B1901" s="7">
        <v>45885</v>
      </c>
      <c r="C1901" s="6">
        <v>846108</v>
      </c>
      <c r="D1901" s="6">
        <f>_xlfn.XLOOKUP(C1901,MasterSheet!G:G,MasterSheet!E:E)</f>
        <v>189.75</v>
      </c>
      <c r="E1901" s="55">
        <f>SUMIFS(MasterSheet!I:I, MasterSheet!B:B, A1901, MasterSheet!D:D, B1901, MasterSheet!G:G, C1901)</f>
        <v>1</v>
      </c>
      <c r="F1901" s="55">
        <f t="shared" si="87"/>
        <v>189.75</v>
      </c>
      <c r="G1901" s="62">
        <f>SUMIFS(MasterSheet!J:J, MasterSheet!B:B, A1901, MasterSheet!D:D, B1901, MasterSheet!G:G, C1901)</f>
        <v>1</v>
      </c>
      <c r="H1901" s="62">
        <f t="shared" si="88"/>
        <v>189.75</v>
      </c>
      <c r="I1901" s="64">
        <f>SUMIFS(MasterSheet!K:K, MasterSheet!B:B, A1901, MasterSheet!D:D, B1901, MasterSheet!G:G, C1901)</f>
        <v>0</v>
      </c>
      <c r="J1901" s="64">
        <f t="shared" si="89"/>
        <v>0</v>
      </c>
      <c r="K1901" s="6" t="str">
        <f>VLOOKUP(C1901,MasterSheet!G:T,14,)</f>
        <v>BioLegend</v>
      </c>
      <c r="L1901" s="6" t="str">
        <f>VLOOKUP(K1901,Sheet1!A:C,3,)</f>
        <v>DOLLAR</v>
      </c>
      <c r="M1901" s="6" t="str" cm="1">
        <f t="array" ref="M1901">_xlfn.TEXTJOIN(", ", TRUE,
   _xlfn._xlws.FILTER(MasterSheet!O:O,
      (MasterSheet!B:B=A1901) *
      (MasterSheet!D:D=B1901) *
      (MasterSheet!G:G=C1901) *
      (MasterSheet!J:J&gt;0)
   )
)</f>
        <v>BIO SOLUTION</v>
      </c>
      <c r="N1901" s="6"/>
    </row>
    <row r="1902" spans="1:14" x14ac:dyDescent="0.25">
      <c r="A1902" s="6" t="str">
        <v>EED118009</v>
      </c>
      <c r="B1902" s="7">
        <v>45885</v>
      </c>
      <c r="C1902" s="6">
        <v>946603</v>
      </c>
      <c r="D1902" s="6">
        <f>_xlfn.XLOOKUP(C1902,MasterSheet!G:G,MasterSheet!E:E)</f>
        <v>138.6</v>
      </c>
      <c r="E1902" s="55">
        <f>SUMIFS(MasterSheet!I:I, MasterSheet!B:B, A1902, MasterSheet!D:D, B1902, MasterSheet!G:G, C1902)</f>
        <v>1</v>
      </c>
      <c r="F1902" s="55">
        <f t="shared" si="87"/>
        <v>138.6</v>
      </c>
      <c r="G1902" s="62">
        <f>SUMIFS(MasterSheet!J:J, MasterSheet!B:B, A1902, MasterSheet!D:D, B1902, MasterSheet!G:G, C1902)</f>
        <v>1</v>
      </c>
      <c r="H1902" s="62">
        <f t="shared" si="88"/>
        <v>138.6</v>
      </c>
      <c r="I1902" s="64">
        <f>SUMIFS(MasterSheet!K:K, MasterSheet!B:B, A1902, MasterSheet!D:D, B1902, MasterSheet!G:G, C1902)</f>
        <v>0</v>
      </c>
      <c r="J1902" s="64">
        <f t="shared" si="89"/>
        <v>0</v>
      </c>
      <c r="K1902" s="6" t="str">
        <f>VLOOKUP(C1902,MasterSheet!G:T,14,)</f>
        <v>BioLegend</v>
      </c>
      <c r="L1902" s="6" t="str">
        <f>VLOOKUP(K1902,Sheet1!A:C,3,)</f>
        <v>DOLLAR</v>
      </c>
      <c r="M1902" s="6" t="str" cm="1">
        <f t="array" ref="M1902">_xlfn.TEXTJOIN(", ", TRUE,
   _xlfn._xlws.FILTER(MasterSheet!O:O,
      (MasterSheet!B:B=A1902) *
      (MasterSheet!D:D=B1902) *
      (MasterSheet!G:G=C1902) *
      (MasterSheet!J:J&gt;0)
   )
)</f>
        <v>THSTI</v>
      </c>
      <c r="N1902" s="6"/>
    </row>
    <row r="1903" spans="1:14" x14ac:dyDescent="0.25">
      <c r="A1903" s="6">
        <v>195103</v>
      </c>
      <c r="B1903" s="7">
        <v>45887</v>
      </c>
      <c r="C1903" s="6" t="str">
        <v>B1750-63</v>
      </c>
      <c r="D1903" s="6">
        <f>_xlfn.XLOOKUP(C1903,MasterSheet!G:G,MasterSheet!E:E)</f>
        <v>204</v>
      </c>
      <c r="E1903" s="55">
        <f>SUMIFS(MasterSheet!I:I, MasterSheet!B:B, A1903, MasterSheet!D:D, B1903, MasterSheet!G:G, C1903)</f>
        <v>3</v>
      </c>
      <c r="F1903" s="55">
        <f t="shared" si="87"/>
        <v>612</v>
      </c>
      <c r="G1903" s="62">
        <f>SUMIFS(MasterSheet!J:J, MasterSheet!B:B, A1903, MasterSheet!D:D, B1903, MasterSheet!G:G, C1903)</f>
        <v>3</v>
      </c>
      <c r="H1903" s="62">
        <f t="shared" si="88"/>
        <v>612</v>
      </c>
      <c r="I1903" s="64">
        <f>SUMIFS(MasterSheet!K:K, MasterSheet!B:B, A1903, MasterSheet!D:D, B1903, MasterSheet!G:G, C1903)</f>
        <v>0</v>
      </c>
      <c r="J1903" s="64">
        <f t="shared" si="89"/>
        <v>0</v>
      </c>
      <c r="K1903" s="6" t="str">
        <f>VLOOKUP(C1903,MasterSheet!G:T,14,)</f>
        <v>US BIOLOGICAL</v>
      </c>
      <c r="L1903" s="6" t="str">
        <f>VLOOKUP(K1903,Sheet1!A:C,3,)</f>
        <v>DOLLAR</v>
      </c>
      <c r="M1903" s="6" t="str" cm="1">
        <f t="array" ref="M1903">_xlfn.TEXTJOIN(", ", TRUE,
   _xlfn._xlws.FILTER(MasterSheet!O:O,
      (MasterSheet!B:B=A1903) *
      (MasterSheet!D:D=B1903) *
      (MasterSheet!G:G=C1903) *
      (MasterSheet!J:J&gt;0)
   )
)</f>
        <v>OMNI PROTECT</v>
      </c>
      <c r="N1903" s="6"/>
    </row>
    <row r="1904" spans="1:14" x14ac:dyDescent="0.25">
      <c r="A1904" s="6">
        <v>65875</v>
      </c>
      <c r="B1904" s="7">
        <v>45887</v>
      </c>
      <c r="C1904" s="6" t="str">
        <v>AR1065</v>
      </c>
      <c r="D1904" s="6">
        <f>_xlfn.XLOOKUP(C1904,MasterSheet!G:G,MasterSheet!E:E)</f>
        <v>17.5</v>
      </c>
      <c r="E1904" s="55">
        <f>SUMIFS(MasterSheet!I:I, MasterSheet!B:B, A1904, MasterSheet!D:D, B1904, MasterSheet!G:G, C1904)</f>
        <v>4</v>
      </c>
      <c r="F1904" s="55">
        <f t="shared" si="87"/>
        <v>70</v>
      </c>
      <c r="G1904" s="62">
        <f>SUMIFS(MasterSheet!J:J, MasterSheet!B:B, A1904, MasterSheet!D:D, B1904, MasterSheet!G:G, C1904)</f>
        <v>4</v>
      </c>
      <c r="H1904" s="62">
        <f t="shared" si="88"/>
        <v>70</v>
      </c>
      <c r="I1904" s="64">
        <f>SUMIFS(MasterSheet!K:K, MasterSheet!B:B, A1904, MasterSheet!D:D, B1904, MasterSheet!G:G, C1904)</f>
        <v>0</v>
      </c>
      <c r="J1904" s="64">
        <f t="shared" si="89"/>
        <v>0</v>
      </c>
      <c r="K1904" s="6" t="str">
        <f>VLOOKUP(C1904,MasterSheet!G:T,14,)</f>
        <v>Boster</v>
      </c>
      <c r="L1904" s="6" t="str">
        <f>VLOOKUP(K1904,Sheet1!A:C,3,)</f>
        <v>DOLLAR</v>
      </c>
      <c r="M1904" s="6" t="str" cm="1">
        <f t="array" ref="M1904">_xlfn.TEXTJOIN(", ", TRUE,
   _xlfn._xlws.FILTER(MasterSheet!O:O,
      (MasterSheet!B:B=A1904) *
      (MasterSheet!D:D=B1904) *
      (MasterSheet!G:G=C1904) *
      (MasterSheet!J:J&gt;0)
   )
)</f>
        <v>PATEL CHEM</v>
      </c>
      <c r="N1904" s="6"/>
    </row>
    <row r="1905" spans="1:14" x14ac:dyDescent="0.25">
      <c r="A1905" s="6" t="str">
        <v>300081607, 300081606, 300081605</v>
      </c>
      <c r="B1905" s="7">
        <v>45885</v>
      </c>
      <c r="C1905" s="6" t="str">
        <v>B1027-1000</v>
      </c>
      <c r="D1905" s="6">
        <f>_xlfn.XLOOKUP(C1905,MasterSheet!G:G,MasterSheet!E:E)</f>
        <v>44</v>
      </c>
      <c r="E1905" s="55">
        <f>SUMIFS(MasterSheet!I:I, MasterSheet!B:B, A1905, MasterSheet!D:D, B1905, MasterSheet!G:G, C1905)</f>
        <v>2</v>
      </c>
      <c r="F1905" s="55">
        <f t="shared" si="87"/>
        <v>88</v>
      </c>
      <c r="G1905" s="62">
        <f>SUMIFS(MasterSheet!J:J, MasterSheet!B:B, A1905, MasterSheet!D:D, B1905, MasterSheet!G:G, C1905)</f>
        <v>2</v>
      </c>
      <c r="H1905" s="62">
        <f t="shared" si="88"/>
        <v>88</v>
      </c>
      <c r="I1905" s="64">
        <f>SUMIFS(MasterSheet!K:K, MasterSheet!B:B, A1905, MasterSheet!D:D, B1905, MasterSheet!G:G, C1905)</f>
        <v>0</v>
      </c>
      <c r="J1905" s="64">
        <f t="shared" si="89"/>
        <v>0</v>
      </c>
      <c r="K1905" s="6" t="str">
        <f>VLOOKUP(C1905,MasterSheet!G:T,14,)</f>
        <v>ApexBio</v>
      </c>
      <c r="L1905" s="6" t="str">
        <f>VLOOKUP(K1905,Sheet1!A:C,3,)</f>
        <v>DOLLAR</v>
      </c>
      <c r="M1905" s="6" t="str" cm="1">
        <f t="array" ref="M1905">_xlfn.TEXTJOIN(", ", TRUE,
   _xlfn._xlws.FILTER(MasterSheet!O:O,
      (MasterSheet!B:B=A1905) *
      (MasterSheet!D:D=B1905) *
      (MasterSheet!G:G=C1905) *
      (MasterSheet!J:J&gt;0)
   )
)</f>
        <v>AIIMS</v>
      </c>
      <c r="N1905" s="6"/>
    </row>
    <row r="1906" spans="1:14" x14ac:dyDescent="0.25">
      <c r="A1906" s="6" t="str">
        <v>300081607, 300081606, 300081605</v>
      </c>
      <c r="B1906" s="7">
        <v>45885</v>
      </c>
      <c r="C1906" s="6" t="str">
        <v>K4630-100</v>
      </c>
      <c r="D1906" s="6">
        <f>_xlfn.XLOOKUP(C1906,MasterSheet!G:G,MasterSheet!E:E)</f>
        <v>78.400000000000006</v>
      </c>
      <c r="E1906" s="55">
        <f>SUMIFS(MasterSheet!I:I, MasterSheet!B:B, A1906, MasterSheet!D:D, B1906, MasterSheet!G:G, C1906)</f>
        <v>1</v>
      </c>
      <c r="F1906" s="55">
        <f t="shared" si="87"/>
        <v>78.400000000000006</v>
      </c>
      <c r="G1906" s="62">
        <f>SUMIFS(MasterSheet!J:J, MasterSheet!B:B, A1906, MasterSheet!D:D, B1906, MasterSheet!G:G, C1906)</f>
        <v>1</v>
      </c>
      <c r="H1906" s="62">
        <f t="shared" si="88"/>
        <v>78.400000000000006</v>
      </c>
      <c r="I1906" s="64">
        <f>SUMIFS(MasterSheet!K:K, MasterSheet!B:B, A1906, MasterSheet!D:D, B1906, MasterSheet!G:G, C1906)</f>
        <v>0</v>
      </c>
      <c r="J1906" s="64">
        <f t="shared" si="89"/>
        <v>0</v>
      </c>
      <c r="K1906" s="6" t="str">
        <f>VLOOKUP(C1906,MasterSheet!G:T,14,)</f>
        <v>ApexBio</v>
      </c>
      <c r="L1906" s="6" t="str">
        <f>VLOOKUP(K1906,Sheet1!A:C,3,)</f>
        <v>DOLLAR</v>
      </c>
      <c r="M1906" s="6" t="str" cm="1">
        <f t="array" ref="M1906">_xlfn.TEXTJOIN(", ", TRUE,
   _xlfn._xlws.FILTER(MasterSheet!O:O,
      (MasterSheet!B:B=A1906) *
      (MasterSheet!D:D=B1906) *
      (MasterSheet!G:G=C1906) *
      (MasterSheet!J:J&gt;0)
   )
)</f>
        <v>VIT</v>
      </c>
      <c r="N1906" s="6"/>
    </row>
    <row r="1907" spans="1:14" x14ac:dyDescent="0.25">
      <c r="A1907" s="6" t="str">
        <v>300081607, 300081606, 300081605</v>
      </c>
      <c r="B1907" s="7">
        <v>45885</v>
      </c>
      <c r="C1907" s="6" t="str">
        <v>B5455-10</v>
      </c>
      <c r="D1907" s="6">
        <f>_xlfn.XLOOKUP(C1907,MasterSheet!G:G,MasterSheet!E:E)</f>
        <v>141.6</v>
      </c>
      <c r="E1907" s="55">
        <f>SUMIFS(MasterSheet!I:I, MasterSheet!B:B, A1907, MasterSheet!D:D, B1907, MasterSheet!G:G, C1907)</f>
        <v>2</v>
      </c>
      <c r="F1907" s="55">
        <f t="shared" si="87"/>
        <v>283.2</v>
      </c>
      <c r="G1907" s="62">
        <f>SUMIFS(MasterSheet!J:J, MasterSheet!B:B, A1907, MasterSheet!D:D, B1907, MasterSheet!G:G, C1907)</f>
        <v>2</v>
      </c>
      <c r="H1907" s="62">
        <f t="shared" si="88"/>
        <v>283.2</v>
      </c>
      <c r="I1907" s="64">
        <f>SUMIFS(MasterSheet!K:K, MasterSheet!B:B, A1907, MasterSheet!D:D, B1907, MasterSheet!G:G, C1907)</f>
        <v>0</v>
      </c>
      <c r="J1907" s="64">
        <f t="shared" si="89"/>
        <v>0</v>
      </c>
      <c r="K1907" s="6" t="str">
        <f>VLOOKUP(C1907,MasterSheet!G:T,14,)</f>
        <v>ApexBio</v>
      </c>
      <c r="L1907" s="6" t="str">
        <f>VLOOKUP(K1907,Sheet1!A:C,3,)</f>
        <v>DOLLAR</v>
      </c>
      <c r="M1907" s="6" t="str" cm="1">
        <f t="array" ref="M1907">_xlfn.TEXTJOIN(", ", TRUE,
   _xlfn._xlws.FILTER(MasterSheet!O:O,
      (MasterSheet!B:B=A1907) *
      (MasterSheet!D:D=B1907) *
      (MasterSheet!G:G=C1907) *
      (MasterSheet!J:J&gt;0)
   )
)</f>
        <v>EXCELL BIO</v>
      </c>
      <c r="N1907" s="6"/>
    </row>
    <row r="1908" spans="1:14" x14ac:dyDescent="0.25">
      <c r="A1908" s="6" t="str">
        <v>300081607, 300081606, 300081605</v>
      </c>
      <c r="B1908" s="7">
        <v>45885</v>
      </c>
      <c r="C1908" s="6" t="str">
        <v>A3516-5</v>
      </c>
      <c r="D1908" s="6">
        <f>_xlfn.XLOOKUP(C1908,MasterSheet!G:G,MasterSheet!E:E)</f>
        <v>169.6</v>
      </c>
      <c r="E1908" s="55">
        <f>SUMIFS(MasterSheet!I:I, MasterSheet!B:B, A1908, MasterSheet!D:D, B1908, MasterSheet!G:G, C1908)</f>
        <v>3</v>
      </c>
      <c r="F1908" s="55">
        <f t="shared" si="87"/>
        <v>508.79999999999995</v>
      </c>
      <c r="G1908" s="62">
        <f>SUMIFS(MasterSheet!J:J, MasterSheet!B:B, A1908, MasterSheet!D:D, B1908, MasterSheet!G:G, C1908)</f>
        <v>3</v>
      </c>
      <c r="H1908" s="62">
        <f t="shared" si="88"/>
        <v>508.79999999999995</v>
      </c>
      <c r="I1908" s="64">
        <f>SUMIFS(MasterSheet!K:K, MasterSheet!B:B, A1908, MasterSheet!D:D, B1908, MasterSheet!G:G, C1908)</f>
        <v>0</v>
      </c>
      <c r="J1908" s="64">
        <f t="shared" si="89"/>
        <v>0</v>
      </c>
      <c r="K1908" s="6" t="str">
        <f>VLOOKUP(C1908,MasterSheet!G:T,14,)</f>
        <v>ApexBio</v>
      </c>
      <c r="L1908" s="6" t="str">
        <f>VLOOKUP(K1908,Sheet1!A:C,3,)</f>
        <v>DOLLAR</v>
      </c>
      <c r="M1908" s="6" t="str" cm="1">
        <f t="array" ref="M1908">_xlfn.TEXTJOIN(", ", TRUE,
   _xlfn._xlws.FILTER(MasterSheet!O:O,
      (MasterSheet!B:B=A1908) *
      (MasterSheet!D:D=B1908) *
      (MasterSheet!G:G=C1908) *
      (MasterSheet!J:J&gt;0)
   )
)</f>
        <v>BIO SOLUTION</v>
      </c>
      <c r="N1908" s="6"/>
    </row>
    <row r="1909" spans="1:14" x14ac:dyDescent="0.25">
      <c r="A1909" s="6" t="str">
        <v>INV250813-006</v>
      </c>
      <c r="B1909" s="7">
        <v>45885</v>
      </c>
      <c r="C1909" s="6" t="str">
        <v>TN1305</v>
      </c>
      <c r="D1909" s="6">
        <f>_xlfn.XLOOKUP(C1909,MasterSheet!G:G,MasterSheet!E:E)</f>
        <v>31.2</v>
      </c>
      <c r="E1909" s="55">
        <f>SUMIFS(MasterSheet!I:I, MasterSheet!B:B, A1909, MasterSheet!D:D, B1909, MasterSheet!G:G, C1909)</f>
        <v>1</v>
      </c>
      <c r="F1909" s="55">
        <f t="shared" si="87"/>
        <v>31.2</v>
      </c>
      <c r="G1909" s="62">
        <f>SUMIFS(MasterSheet!J:J, MasterSheet!B:B, A1909, MasterSheet!D:D, B1909, MasterSheet!G:G, C1909)</f>
        <v>1</v>
      </c>
      <c r="H1909" s="62">
        <f t="shared" si="88"/>
        <v>31.2</v>
      </c>
      <c r="I1909" s="64">
        <f>SUMIFS(MasterSheet!K:K, MasterSheet!B:B, A1909, MasterSheet!D:D, B1909, MasterSheet!G:G, C1909)</f>
        <v>0</v>
      </c>
      <c r="J1909" s="64">
        <f t="shared" si="89"/>
        <v>0</v>
      </c>
      <c r="K1909" s="6" t="str">
        <f>VLOOKUP(C1909,MasterSheet!G:T,14,)</f>
        <v>TargetMol</v>
      </c>
      <c r="L1909" s="6" t="str">
        <f>VLOOKUP(K1909,Sheet1!A:C,3,)</f>
        <v>DOLLAR</v>
      </c>
      <c r="M1909" s="6" t="str" cm="1">
        <f t="array" ref="M1909">_xlfn.TEXTJOIN(", ", TRUE,
   _xlfn._xlws.FILTER(MasterSheet!O:O,
      (MasterSheet!B:B=A1909) *
      (MasterSheet!D:D=B1909) *
      (MasterSheet!G:G=C1909) *
      (MasterSheet!J:J&gt;0)
   )
)</f>
        <v>ILS</v>
      </c>
      <c r="N1909" s="6"/>
    </row>
    <row r="1910" spans="1:14" x14ac:dyDescent="0.25">
      <c r="A1910" s="6" t="str">
        <v>INV250813-005</v>
      </c>
      <c r="B1910" s="7">
        <v>45885</v>
      </c>
      <c r="C1910" s="6" t="str">
        <v>EIM08-01623</v>
      </c>
      <c r="D1910" s="6">
        <f>_xlfn.XLOOKUP(C1910,MasterSheet!G:G,MasterSheet!E:E)</f>
        <v>380</v>
      </c>
      <c r="E1910" s="55">
        <f>SUMIFS(MasterSheet!I:I, MasterSheet!B:B, A1910, MasterSheet!D:D, B1910, MasterSheet!G:G, C1910)</f>
        <v>1</v>
      </c>
      <c r="F1910" s="55">
        <f t="shared" si="87"/>
        <v>380</v>
      </c>
      <c r="G1910" s="62">
        <f>SUMIFS(MasterSheet!J:J, MasterSheet!B:B, A1910, MasterSheet!D:D, B1910, MasterSheet!G:G, C1910)</f>
        <v>1</v>
      </c>
      <c r="H1910" s="62">
        <f t="shared" si="88"/>
        <v>380</v>
      </c>
      <c r="I1910" s="64">
        <f>SUMIFS(MasterSheet!K:K, MasterSheet!B:B, A1910, MasterSheet!D:D, B1910, MasterSheet!G:G, C1910)</f>
        <v>0</v>
      </c>
      <c r="J1910" s="64">
        <f t="shared" si="89"/>
        <v>0</v>
      </c>
      <c r="K1910" s="6" t="str">
        <f>VLOOKUP(C1910,MasterSheet!G:T,14,)</f>
        <v>TargetMol</v>
      </c>
      <c r="L1910" s="6" t="str">
        <f>VLOOKUP(K1910,Sheet1!A:C,3,)</f>
        <v>DOLLAR</v>
      </c>
      <c r="M1910" s="6" t="str" cm="1">
        <f t="array" ref="M1910">_xlfn.TEXTJOIN(", ", TRUE,
   _xlfn._xlws.FILTER(MasterSheet!O:O,
      (MasterSheet!B:B=A1910) *
      (MasterSheet!D:D=B1910) *
      (MasterSheet!G:G=C1910) *
      (MasterSheet!J:J&gt;0)
   )
)</f>
        <v>GK BIO</v>
      </c>
      <c r="N1910" s="6"/>
    </row>
    <row r="1911" spans="1:14" x14ac:dyDescent="0.25">
      <c r="A1911" s="6" t="str">
        <v>INV250813-004</v>
      </c>
      <c r="B1911" s="7">
        <v>45885</v>
      </c>
      <c r="C1911" s="6" t="str">
        <v>T1765</v>
      </c>
      <c r="D1911" s="6">
        <f>_xlfn.XLOOKUP(C1911,MasterSheet!G:G,MasterSheet!E:E)</f>
        <v>11.4</v>
      </c>
      <c r="E1911" s="55">
        <f>SUMIFS(MasterSheet!I:I, MasterSheet!B:B, A1911, MasterSheet!D:D, B1911, MasterSheet!G:G, C1911)</f>
        <v>5</v>
      </c>
      <c r="F1911" s="55">
        <f t="shared" si="87"/>
        <v>57</v>
      </c>
      <c r="G1911" s="62">
        <f>SUMIFS(MasterSheet!J:J, MasterSheet!B:B, A1911, MasterSheet!D:D, B1911, MasterSheet!G:G, C1911)</f>
        <v>5</v>
      </c>
      <c r="H1911" s="62">
        <f t="shared" si="88"/>
        <v>57</v>
      </c>
      <c r="I1911" s="64">
        <f>SUMIFS(MasterSheet!K:K, MasterSheet!B:B, A1911, MasterSheet!D:D, B1911, MasterSheet!G:G, C1911)</f>
        <v>0</v>
      </c>
      <c r="J1911" s="64">
        <f t="shared" si="89"/>
        <v>0</v>
      </c>
      <c r="K1911" s="6" t="str">
        <f>VLOOKUP(C1911,MasterSheet!G:T,14,)</f>
        <v>TargetMol</v>
      </c>
      <c r="L1911" s="6" t="str">
        <f>VLOOKUP(K1911,Sheet1!A:C,3,)</f>
        <v>DOLLAR</v>
      </c>
      <c r="M1911" s="6" t="str" cm="1">
        <f t="array" ref="M1911">_xlfn.TEXTJOIN(", ", TRUE,
   _xlfn._xlws.FILTER(MasterSheet!O:O,
      (MasterSheet!B:B=A1911) *
      (MasterSheet!D:D=B1911) *
      (MasterSheet!G:G=C1911) *
      (MasterSheet!J:J&gt;0)
   )
)</f>
        <v>VIT</v>
      </c>
      <c r="N1911" s="6"/>
    </row>
    <row r="1912" spans="1:14" x14ac:dyDescent="0.25">
      <c r="A1912" s="6" t="str">
        <v>INV250813-004</v>
      </c>
      <c r="B1912" s="7">
        <v>45885</v>
      </c>
      <c r="C1912" s="6" t="str">
        <v>T6500</v>
      </c>
      <c r="D1912" s="6">
        <f>_xlfn.XLOOKUP(C1912,MasterSheet!G:G,MasterSheet!E:E)</f>
        <v>35</v>
      </c>
      <c r="E1912" s="55">
        <f>SUMIFS(MasterSheet!I:I, MasterSheet!B:B, A1912, MasterSheet!D:D, B1912, MasterSheet!G:G, C1912)</f>
        <v>1</v>
      </c>
      <c r="F1912" s="55">
        <f t="shared" si="87"/>
        <v>35</v>
      </c>
      <c r="G1912" s="62">
        <f>SUMIFS(MasterSheet!J:J, MasterSheet!B:B, A1912, MasterSheet!D:D, B1912, MasterSheet!G:G, C1912)</f>
        <v>1</v>
      </c>
      <c r="H1912" s="62">
        <f t="shared" si="88"/>
        <v>35</v>
      </c>
      <c r="I1912" s="64">
        <f>SUMIFS(MasterSheet!K:K, MasterSheet!B:B, A1912, MasterSheet!D:D, B1912, MasterSheet!G:G, C1912)</f>
        <v>0</v>
      </c>
      <c r="J1912" s="64">
        <f t="shared" si="89"/>
        <v>0</v>
      </c>
      <c r="K1912" s="6" t="str">
        <f>VLOOKUP(C1912,MasterSheet!G:T,14,)</f>
        <v>TargetMol</v>
      </c>
      <c r="L1912" s="6" t="str">
        <f>VLOOKUP(K1912,Sheet1!A:C,3,)</f>
        <v>DOLLAR</v>
      </c>
      <c r="M1912" s="6" t="str" cm="1">
        <f t="array" ref="M1912">_xlfn.TEXTJOIN(", ", TRUE,
   _xlfn._xlws.FILTER(MasterSheet!O:O,
      (MasterSheet!B:B=A1912) *
      (MasterSheet!D:D=B1912) *
      (MasterSheet!G:G=C1912) *
      (MasterSheet!J:J&gt;0)
   )
)</f>
        <v>VIT</v>
      </c>
      <c r="N1912" s="6"/>
    </row>
    <row r="1913" spans="1:14" x14ac:dyDescent="0.25">
      <c r="A1913" s="6" t="str">
        <v>INV250813-003</v>
      </c>
      <c r="B1913" s="7">
        <v>45885</v>
      </c>
      <c r="C1913" s="6" t="str">
        <v>T6500</v>
      </c>
      <c r="D1913" s="6">
        <f>_xlfn.XLOOKUP(C1913,MasterSheet!G:G,MasterSheet!E:E)</f>
        <v>35</v>
      </c>
      <c r="E1913" s="55">
        <f>SUMIFS(MasterSheet!I:I, MasterSheet!B:B, A1913, MasterSheet!D:D, B1913, MasterSheet!G:G, C1913)</f>
        <v>1</v>
      </c>
      <c r="F1913" s="55">
        <f t="shared" si="87"/>
        <v>35</v>
      </c>
      <c r="G1913" s="62">
        <f>SUMIFS(MasterSheet!J:J, MasterSheet!B:B, A1913, MasterSheet!D:D, B1913, MasterSheet!G:G, C1913)</f>
        <v>1</v>
      </c>
      <c r="H1913" s="62">
        <f t="shared" si="88"/>
        <v>35</v>
      </c>
      <c r="I1913" s="64">
        <f>SUMIFS(MasterSheet!K:K, MasterSheet!B:B, A1913, MasterSheet!D:D, B1913, MasterSheet!G:G, C1913)</f>
        <v>0</v>
      </c>
      <c r="J1913" s="64">
        <f t="shared" si="89"/>
        <v>0</v>
      </c>
      <c r="K1913" s="6" t="str">
        <f>VLOOKUP(C1913,MasterSheet!G:T,14,)</f>
        <v>TargetMol</v>
      </c>
      <c r="L1913" s="6" t="str">
        <f>VLOOKUP(K1913,Sheet1!A:C,3,)</f>
        <v>DOLLAR</v>
      </c>
      <c r="M1913" s="6" t="str" cm="1">
        <f t="array" ref="M1913">_xlfn.TEXTJOIN(", ", TRUE,
   _xlfn._xlws.FILTER(MasterSheet!O:O,
      (MasterSheet!B:B=A1913) *
      (MasterSheet!D:D=B1913) *
      (MasterSheet!G:G=C1913) *
      (MasterSheet!J:J&gt;0)
   )
)</f>
        <v>BIO SOLUTION</v>
      </c>
      <c r="N1913" s="6"/>
    </row>
    <row r="1914" spans="1:14" x14ac:dyDescent="0.25">
      <c r="A1914" s="6" t="str">
        <v>EED118087</v>
      </c>
      <c r="B1914" s="7">
        <v>45887</v>
      </c>
      <c r="C1914" s="6">
        <v>100744</v>
      </c>
      <c r="D1914" s="6">
        <f>_xlfn.XLOOKUP(C1914,MasterSheet!G:G,MasterSheet!E:E)</f>
        <v>204.75</v>
      </c>
      <c r="E1914" s="55">
        <f>SUMIFS(MasterSheet!I:I, MasterSheet!B:B, A1914, MasterSheet!D:D, B1914, MasterSheet!G:G, C1914)</f>
        <v>1</v>
      </c>
      <c r="F1914" s="55">
        <f t="shared" si="87"/>
        <v>204.75</v>
      </c>
      <c r="G1914" s="62">
        <f>SUMIFS(MasterSheet!J:J, MasterSheet!B:B, A1914, MasterSheet!D:D, B1914, MasterSheet!G:G, C1914)</f>
        <v>1</v>
      </c>
      <c r="H1914" s="62">
        <f t="shared" si="88"/>
        <v>204.75</v>
      </c>
      <c r="I1914" s="64">
        <f>SUMIFS(MasterSheet!K:K, MasterSheet!B:B, A1914, MasterSheet!D:D, B1914, MasterSheet!G:G, C1914)</f>
        <v>0</v>
      </c>
      <c r="J1914" s="64">
        <f t="shared" si="89"/>
        <v>0</v>
      </c>
      <c r="K1914" s="6" t="str">
        <f>VLOOKUP(C1914,MasterSheet!G:T,14,)</f>
        <v>BioLegend</v>
      </c>
      <c r="L1914" s="6" t="str">
        <f>VLOOKUP(K1914,Sheet1!A:C,3,)</f>
        <v>DOLLAR</v>
      </c>
      <c r="M1914" s="6" t="str" cm="1">
        <f t="array" ref="M1914">_xlfn.TEXTJOIN(", ", TRUE,
   _xlfn._xlws.FILTER(MasterSheet!O:O,
      (MasterSheet!B:B=A1914) *
      (MasterSheet!D:D=B1914) *
      (MasterSheet!G:G=C1914) *
      (MasterSheet!J:J&gt;0)
   )
)</f>
        <v>NII</v>
      </c>
      <c r="N1914" s="6"/>
    </row>
    <row r="1915" spans="1:14" x14ac:dyDescent="0.25">
      <c r="A1915" s="6" t="str">
        <v>EED118087</v>
      </c>
      <c r="B1915" s="7">
        <v>45887</v>
      </c>
      <c r="C1915" s="6">
        <v>101245</v>
      </c>
      <c r="D1915" s="6">
        <f>_xlfn.XLOOKUP(C1915,MasterSheet!G:G,MasterSheet!E:E)</f>
        <v>247.5</v>
      </c>
      <c r="E1915" s="55">
        <f>SUMIFS(MasterSheet!I:I, MasterSheet!B:B, A1915, MasterSheet!D:D, B1915, MasterSheet!G:G, C1915)</f>
        <v>1</v>
      </c>
      <c r="F1915" s="55">
        <f t="shared" si="87"/>
        <v>247.5</v>
      </c>
      <c r="G1915" s="62">
        <f>SUMIFS(MasterSheet!J:J, MasterSheet!B:B, A1915, MasterSheet!D:D, B1915, MasterSheet!G:G, C1915)</f>
        <v>1</v>
      </c>
      <c r="H1915" s="62">
        <f t="shared" si="88"/>
        <v>247.5</v>
      </c>
      <c r="I1915" s="64">
        <f>SUMIFS(MasterSheet!K:K, MasterSheet!B:B, A1915, MasterSheet!D:D, B1915, MasterSheet!G:G, C1915)</f>
        <v>0</v>
      </c>
      <c r="J1915" s="64">
        <f t="shared" si="89"/>
        <v>0</v>
      </c>
      <c r="K1915" s="6" t="str">
        <f>VLOOKUP(C1915,MasterSheet!G:T,14,)</f>
        <v>BioLegend</v>
      </c>
      <c r="L1915" s="6" t="str">
        <f>VLOOKUP(K1915,Sheet1!A:C,3,)</f>
        <v>DOLLAR</v>
      </c>
      <c r="M1915" s="6" t="str" cm="1">
        <f t="array" ref="M1915">_xlfn.TEXTJOIN(", ", TRUE,
   _xlfn._xlws.FILTER(MasterSheet!O:O,
      (MasterSheet!B:B=A1915) *
      (MasterSheet!D:D=B1915) *
      (MasterSheet!G:G=C1915) *
      (MasterSheet!J:J&gt;0)
   )
)</f>
        <v>NII</v>
      </c>
      <c r="N1915" s="6"/>
    </row>
    <row r="1916" spans="1:14" x14ac:dyDescent="0.25">
      <c r="A1916" s="6" t="str">
        <v>EED118087</v>
      </c>
      <c r="B1916" s="7">
        <v>45887</v>
      </c>
      <c r="C1916" s="6">
        <v>115526</v>
      </c>
      <c r="D1916" s="6">
        <f>_xlfn.XLOOKUP(C1916,MasterSheet!G:G,MasterSheet!E:E)</f>
        <v>56.4</v>
      </c>
      <c r="E1916" s="55">
        <f>SUMIFS(MasterSheet!I:I, MasterSheet!B:B, A1916, MasterSheet!D:D, B1916, MasterSheet!G:G, C1916)</f>
        <v>1</v>
      </c>
      <c r="F1916" s="55">
        <f t="shared" si="87"/>
        <v>56.4</v>
      </c>
      <c r="G1916" s="62">
        <f>SUMIFS(MasterSheet!J:J, MasterSheet!B:B, A1916, MasterSheet!D:D, B1916, MasterSheet!G:G, C1916)</f>
        <v>1</v>
      </c>
      <c r="H1916" s="62">
        <f t="shared" si="88"/>
        <v>56.4</v>
      </c>
      <c r="I1916" s="64">
        <f>SUMIFS(MasterSheet!K:K, MasterSheet!B:B, A1916, MasterSheet!D:D, B1916, MasterSheet!G:G, C1916)</f>
        <v>0</v>
      </c>
      <c r="J1916" s="64">
        <f t="shared" si="89"/>
        <v>0</v>
      </c>
      <c r="K1916" s="6" t="str">
        <f>VLOOKUP(C1916,MasterSheet!G:T,14,)</f>
        <v>BioLegend</v>
      </c>
      <c r="L1916" s="6" t="str">
        <f>VLOOKUP(K1916,Sheet1!A:C,3,)</f>
        <v>DOLLAR</v>
      </c>
      <c r="M1916" s="6" t="str" cm="1">
        <f t="array" ref="M1916">_xlfn.TEXTJOIN(", ", TRUE,
   _xlfn._xlws.FILTER(MasterSheet!O:O,
      (MasterSheet!B:B=A1916) *
      (MasterSheet!D:D=B1916) *
      (MasterSheet!G:G=C1916) *
      (MasterSheet!J:J&gt;0)
   )
)</f>
        <v>NII</v>
      </c>
      <c r="N1916" s="6"/>
    </row>
    <row r="1917" spans="1:14" x14ac:dyDescent="0.25">
      <c r="A1917" s="6" t="str">
        <v>EED118087</v>
      </c>
      <c r="B1917" s="7">
        <v>45887</v>
      </c>
      <c r="C1917" s="6">
        <v>116231</v>
      </c>
      <c r="D1917" s="6">
        <f>_xlfn.XLOOKUP(C1917,MasterSheet!G:G,MasterSheet!E:E)</f>
        <v>92.4</v>
      </c>
      <c r="E1917" s="55">
        <f>SUMIFS(MasterSheet!I:I, MasterSheet!B:B, A1917, MasterSheet!D:D, B1917, MasterSheet!G:G, C1917)</f>
        <v>1</v>
      </c>
      <c r="F1917" s="55">
        <f t="shared" si="87"/>
        <v>92.4</v>
      </c>
      <c r="G1917" s="62">
        <f>SUMIFS(MasterSheet!J:J, MasterSheet!B:B, A1917, MasterSheet!D:D, B1917, MasterSheet!G:G, C1917)</f>
        <v>1</v>
      </c>
      <c r="H1917" s="62">
        <f t="shared" si="88"/>
        <v>92.4</v>
      </c>
      <c r="I1917" s="64">
        <f>SUMIFS(MasterSheet!K:K, MasterSheet!B:B, A1917, MasterSheet!D:D, B1917, MasterSheet!G:G, C1917)</f>
        <v>0</v>
      </c>
      <c r="J1917" s="64">
        <f t="shared" si="89"/>
        <v>0</v>
      </c>
      <c r="K1917" s="6" t="str">
        <f>VLOOKUP(C1917,MasterSheet!G:T,14,)</f>
        <v>BioLegend</v>
      </c>
      <c r="L1917" s="6" t="str">
        <f>VLOOKUP(K1917,Sheet1!A:C,3,)</f>
        <v>DOLLAR</v>
      </c>
      <c r="M1917" s="6" t="str" cm="1">
        <f t="array" ref="M1917">_xlfn.TEXTJOIN(", ", TRUE,
   _xlfn._xlws.FILTER(MasterSheet!O:O,
      (MasterSheet!B:B=A1917) *
      (MasterSheet!D:D=B1917) *
      (MasterSheet!G:G=C1917) *
      (MasterSheet!J:J&gt;0)
   )
)</f>
        <v>NII</v>
      </c>
      <c r="N1917" s="6"/>
    </row>
    <row r="1918" spans="1:14" x14ac:dyDescent="0.25">
      <c r="A1918" s="6" t="str">
        <v>EED118087</v>
      </c>
      <c r="B1918" s="7">
        <v>45887</v>
      </c>
      <c r="C1918" s="6">
        <v>119310</v>
      </c>
      <c r="D1918" s="6">
        <f>_xlfn.XLOOKUP(C1918,MasterSheet!G:G,MasterSheet!E:E)</f>
        <v>219.8</v>
      </c>
      <c r="E1918" s="55">
        <f>SUMIFS(MasterSheet!I:I, MasterSheet!B:B, A1918, MasterSheet!D:D, B1918, MasterSheet!G:G, C1918)</f>
        <v>1</v>
      </c>
      <c r="F1918" s="55">
        <f t="shared" si="87"/>
        <v>219.8</v>
      </c>
      <c r="G1918" s="62">
        <f>SUMIFS(MasterSheet!J:J, MasterSheet!B:B, A1918, MasterSheet!D:D, B1918, MasterSheet!G:G, C1918)</f>
        <v>1</v>
      </c>
      <c r="H1918" s="62">
        <f t="shared" si="88"/>
        <v>219.8</v>
      </c>
      <c r="I1918" s="64">
        <f>SUMIFS(MasterSheet!K:K, MasterSheet!B:B, A1918, MasterSheet!D:D, B1918, MasterSheet!G:G, C1918)</f>
        <v>0</v>
      </c>
      <c r="J1918" s="64">
        <f t="shared" si="89"/>
        <v>0</v>
      </c>
      <c r="K1918" s="6" t="str">
        <f>VLOOKUP(C1918,MasterSheet!G:T,14,)</f>
        <v>BioLegend</v>
      </c>
      <c r="L1918" s="6" t="str">
        <f>VLOOKUP(K1918,Sheet1!A:C,3,)</f>
        <v>DOLLAR</v>
      </c>
      <c r="M1918" s="6" t="str" cm="1">
        <f t="array" ref="M1918">_xlfn.TEXTJOIN(", ", TRUE,
   _xlfn._xlws.FILTER(MasterSheet!O:O,
      (MasterSheet!B:B=A1918) *
      (MasterSheet!D:D=B1918) *
      (MasterSheet!G:G=C1918) *
      (MasterSheet!J:J&gt;0)
   )
)</f>
        <v>NII</v>
      </c>
      <c r="N1918" s="6"/>
    </row>
    <row r="1919" spans="1:14" x14ac:dyDescent="0.25">
      <c r="A1919" s="6" t="str">
        <v>EED118087</v>
      </c>
      <c r="B1919" s="7">
        <v>45887</v>
      </c>
      <c r="C1919" s="6">
        <v>120411</v>
      </c>
      <c r="D1919" s="6">
        <f>_xlfn.XLOOKUP(C1919,MasterSheet!G:G,MasterSheet!E:E)</f>
        <v>70.7</v>
      </c>
      <c r="E1919" s="55">
        <f>SUMIFS(MasterSheet!I:I, MasterSheet!B:B, A1919, MasterSheet!D:D, B1919, MasterSheet!G:G, C1919)</f>
        <v>1</v>
      </c>
      <c r="F1919" s="55">
        <f t="shared" si="87"/>
        <v>70.7</v>
      </c>
      <c r="G1919" s="62">
        <f>SUMIFS(MasterSheet!J:J, MasterSheet!B:B, A1919, MasterSheet!D:D, B1919, MasterSheet!G:G, C1919)</f>
        <v>1</v>
      </c>
      <c r="H1919" s="62">
        <f t="shared" si="88"/>
        <v>70.7</v>
      </c>
      <c r="I1919" s="64">
        <f>SUMIFS(MasterSheet!K:K, MasterSheet!B:B, A1919, MasterSheet!D:D, B1919, MasterSheet!G:G, C1919)</f>
        <v>0</v>
      </c>
      <c r="J1919" s="64">
        <f t="shared" si="89"/>
        <v>0</v>
      </c>
      <c r="K1919" s="6" t="str">
        <f>VLOOKUP(C1919,MasterSheet!G:T,14,)</f>
        <v>BioLegend</v>
      </c>
      <c r="L1919" s="6" t="str">
        <f>VLOOKUP(K1919,Sheet1!A:C,3,)</f>
        <v>DOLLAR</v>
      </c>
      <c r="M1919" s="6" t="str" cm="1">
        <f t="array" ref="M1919">_xlfn.TEXTJOIN(", ", TRUE,
   _xlfn._xlws.FILTER(MasterSheet!O:O,
      (MasterSheet!B:B=A1919) *
      (MasterSheet!D:D=B1919) *
      (MasterSheet!G:G=C1919) *
      (MasterSheet!J:J&gt;0)
   )
)</f>
        <v>NII</v>
      </c>
      <c r="N1919" s="6"/>
    </row>
    <row r="1920" spans="1:14" x14ac:dyDescent="0.25">
      <c r="A1920" s="6" t="str">
        <v>EED118087</v>
      </c>
      <c r="B1920" s="7">
        <v>45887</v>
      </c>
      <c r="C1920" s="6">
        <v>121119</v>
      </c>
      <c r="D1920" s="6">
        <f>_xlfn.XLOOKUP(C1920,MasterSheet!G:G,MasterSheet!E:E)</f>
        <v>90.3</v>
      </c>
      <c r="E1920" s="55">
        <f>SUMIFS(MasterSheet!I:I, MasterSheet!B:B, A1920, MasterSheet!D:D, B1920, MasterSheet!G:G, C1920)</f>
        <v>1</v>
      </c>
      <c r="F1920" s="55">
        <f t="shared" si="87"/>
        <v>90.3</v>
      </c>
      <c r="G1920" s="62">
        <f>SUMIFS(MasterSheet!J:J, MasterSheet!B:B, A1920, MasterSheet!D:D, B1920, MasterSheet!G:G, C1920)</f>
        <v>1</v>
      </c>
      <c r="H1920" s="62">
        <f t="shared" si="88"/>
        <v>90.3</v>
      </c>
      <c r="I1920" s="64">
        <f>SUMIFS(MasterSheet!K:K, MasterSheet!B:B, A1920, MasterSheet!D:D, B1920, MasterSheet!G:G, C1920)</f>
        <v>0</v>
      </c>
      <c r="J1920" s="64">
        <f t="shared" si="89"/>
        <v>0</v>
      </c>
      <c r="K1920" s="6" t="str">
        <f>VLOOKUP(C1920,MasterSheet!G:T,14,)</f>
        <v>BioLegend</v>
      </c>
      <c r="L1920" s="6" t="str">
        <f>VLOOKUP(K1920,Sheet1!A:C,3,)</f>
        <v>DOLLAR</v>
      </c>
      <c r="M1920" s="6" t="str" cm="1">
        <f t="array" ref="M1920">_xlfn.TEXTJOIN(", ", TRUE,
   _xlfn._xlws.FILTER(MasterSheet!O:O,
      (MasterSheet!B:B=A1920) *
      (MasterSheet!D:D=B1920) *
      (MasterSheet!G:G=C1920) *
      (MasterSheet!J:J&gt;0)
   )
)</f>
        <v>NII</v>
      </c>
      <c r="N1920" s="6"/>
    </row>
    <row r="1921" spans="1:14" x14ac:dyDescent="0.25">
      <c r="A1921" s="6" t="str">
        <v>EED118087</v>
      </c>
      <c r="B1921" s="7">
        <v>45887</v>
      </c>
      <c r="C1921" s="6">
        <v>127039</v>
      </c>
      <c r="D1921" s="6">
        <f>_xlfn.XLOOKUP(C1921,MasterSheet!G:G,MasterSheet!E:E)</f>
        <v>249.75</v>
      </c>
      <c r="E1921" s="55">
        <f>SUMIFS(MasterSheet!I:I, MasterSheet!B:B, A1921, MasterSheet!D:D, B1921, MasterSheet!G:G, C1921)</f>
        <v>1</v>
      </c>
      <c r="F1921" s="55">
        <f t="shared" si="87"/>
        <v>249.75</v>
      </c>
      <c r="G1921" s="62">
        <f>SUMIFS(MasterSheet!J:J, MasterSheet!B:B, A1921, MasterSheet!D:D, B1921, MasterSheet!G:G, C1921)</f>
        <v>1</v>
      </c>
      <c r="H1921" s="62">
        <f t="shared" si="88"/>
        <v>249.75</v>
      </c>
      <c r="I1921" s="64">
        <f>SUMIFS(MasterSheet!K:K, MasterSheet!B:B, A1921, MasterSheet!D:D, B1921, MasterSheet!G:G, C1921)</f>
        <v>0</v>
      </c>
      <c r="J1921" s="64">
        <f t="shared" si="89"/>
        <v>0</v>
      </c>
      <c r="K1921" s="6" t="str">
        <f>VLOOKUP(C1921,MasterSheet!G:T,14,)</f>
        <v>BioLegend</v>
      </c>
      <c r="L1921" s="6" t="str">
        <f>VLOOKUP(K1921,Sheet1!A:C,3,)</f>
        <v>DOLLAR</v>
      </c>
      <c r="M1921" s="6" t="str" cm="1">
        <f t="array" ref="M1921">_xlfn.TEXTJOIN(", ", TRUE,
   _xlfn._xlws.FILTER(MasterSheet!O:O,
      (MasterSheet!B:B=A1921) *
      (MasterSheet!D:D=B1921) *
      (MasterSheet!G:G=C1921) *
      (MasterSheet!J:J&gt;0)
   )
)</f>
        <v>NII</v>
      </c>
      <c r="N1921" s="6"/>
    </row>
    <row r="1922" spans="1:14" x14ac:dyDescent="0.25">
      <c r="A1922" s="6" t="str">
        <v>EED118087</v>
      </c>
      <c r="B1922" s="7">
        <v>45887</v>
      </c>
      <c r="C1922" s="6">
        <v>128023</v>
      </c>
      <c r="D1922" s="6">
        <f>_xlfn.XLOOKUP(C1922,MasterSheet!G:G,MasterSheet!E:E)</f>
        <v>86.8</v>
      </c>
      <c r="E1922" s="55">
        <f>SUMIFS(MasterSheet!I:I, MasterSheet!B:B, A1922, MasterSheet!D:D, B1922, MasterSheet!G:G, C1922)</f>
        <v>1</v>
      </c>
      <c r="F1922" s="55">
        <f t="shared" si="87"/>
        <v>86.8</v>
      </c>
      <c r="G1922" s="62">
        <f>SUMIFS(MasterSheet!J:J, MasterSheet!B:B, A1922, MasterSheet!D:D, B1922, MasterSheet!G:G, C1922)</f>
        <v>1</v>
      </c>
      <c r="H1922" s="62">
        <f t="shared" si="88"/>
        <v>86.8</v>
      </c>
      <c r="I1922" s="64">
        <f>SUMIFS(MasterSheet!K:K, MasterSheet!B:B, A1922, MasterSheet!D:D, B1922, MasterSheet!G:G, C1922)</f>
        <v>0</v>
      </c>
      <c r="J1922" s="64">
        <f t="shared" si="89"/>
        <v>0</v>
      </c>
      <c r="K1922" s="6" t="str">
        <f>VLOOKUP(C1922,MasterSheet!G:T,14,)</f>
        <v>BioLegend</v>
      </c>
      <c r="L1922" s="6" t="str">
        <f>VLOOKUP(K1922,Sheet1!A:C,3,)</f>
        <v>DOLLAR</v>
      </c>
      <c r="M1922" s="6" t="str" cm="1">
        <f t="array" ref="M1922">_xlfn.TEXTJOIN(", ", TRUE,
   _xlfn._xlws.FILTER(MasterSheet!O:O,
      (MasterSheet!B:B=A1922) *
      (MasterSheet!D:D=B1922) *
      (MasterSheet!G:G=C1922) *
      (MasterSheet!J:J&gt;0)
   )
)</f>
        <v>NII</v>
      </c>
      <c r="N1922" s="6"/>
    </row>
    <row r="1923" spans="1:14" x14ac:dyDescent="0.25">
      <c r="A1923" s="6" t="str">
        <v>EED118087</v>
      </c>
      <c r="B1923" s="7">
        <v>45887</v>
      </c>
      <c r="C1923" s="6">
        <v>135908</v>
      </c>
      <c r="D1923" s="6">
        <f>_xlfn.XLOOKUP(C1923,MasterSheet!G:G,MasterSheet!E:E)</f>
        <v>186.9</v>
      </c>
      <c r="E1923" s="55">
        <f>SUMIFS(MasterSheet!I:I, MasterSheet!B:B, A1923, MasterSheet!D:D, B1923, MasterSheet!G:G, C1923)</f>
        <v>1</v>
      </c>
      <c r="F1923" s="55">
        <f t="shared" ref="F1923:F1986" si="90">D1923*E1923</f>
        <v>186.9</v>
      </c>
      <c r="G1923" s="62">
        <f>SUMIFS(MasterSheet!J:J, MasterSheet!B:B, A1923, MasterSheet!D:D, B1923, MasterSheet!G:G, C1923)</f>
        <v>1</v>
      </c>
      <c r="H1923" s="62">
        <f t="shared" ref="H1923:H1986" si="91">G1923*D1923</f>
        <v>186.9</v>
      </c>
      <c r="I1923" s="64">
        <f>SUMIFS(MasterSheet!K:K, MasterSheet!B:B, A1923, MasterSheet!D:D, B1923, MasterSheet!G:G, C1923)</f>
        <v>0</v>
      </c>
      <c r="J1923" s="64">
        <f t="shared" ref="J1923:J1986" si="92">I1923*D1923</f>
        <v>0</v>
      </c>
      <c r="K1923" s="6" t="str">
        <f>VLOOKUP(C1923,MasterSheet!G:T,14,)</f>
        <v>BioLegend</v>
      </c>
      <c r="L1923" s="6" t="str">
        <f>VLOOKUP(K1923,Sheet1!A:C,3,)</f>
        <v>DOLLAR</v>
      </c>
      <c r="M1923" s="6" t="str" cm="1">
        <f t="array" ref="M1923">_xlfn.TEXTJOIN(", ", TRUE,
   _xlfn._xlws.FILTER(MasterSheet!O:O,
      (MasterSheet!B:B=A1923) *
      (MasterSheet!D:D=B1923) *
      (MasterSheet!G:G=C1923) *
      (MasterSheet!J:J&gt;0)
   )
)</f>
        <v>NII</v>
      </c>
      <c r="N1923" s="6"/>
    </row>
    <row r="1924" spans="1:14" x14ac:dyDescent="0.25">
      <c r="A1924" s="6" t="str">
        <v>EED118087</v>
      </c>
      <c r="B1924" s="7">
        <v>45887</v>
      </c>
      <c r="C1924" s="6">
        <v>157604</v>
      </c>
      <c r="D1924" s="6">
        <f>_xlfn.XLOOKUP(C1924,MasterSheet!G:G,MasterSheet!E:E)</f>
        <v>123.9</v>
      </c>
      <c r="E1924" s="55">
        <f>SUMIFS(MasterSheet!I:I, MasterSheet!B:B, A1924, MasterSheet!D:D, B1924, MasterSheet!G:G, C1924)</f>
        <v>1</v>
      </c>
      <c r="F1924" s="55">
        <f t="shared" si="90"/>
        <v>123.9</v>
      </c>
      <c r="G1924" s="62">
        <f>SUMIFS(MasterSheet!J:J, MasterSheet!B:B, A1924, MasterSheet!D:D, B1924, MasterSheet!G:G, C1924)</f>
        <v>1</v>
      </c>
      <c r="H1924" s="62">
        <f t="shared" si="91"/>
        <v>123.9</v>
      </c>
      <c r="I1924" s="64">
        <f>SUMIFS(MasterSheet!K:K, MasterSheet!B:B, A1924, MasterSheet!D:D, B1924, MasterSheet!G:G, C1924)</f>
        <v>0</v>
      </c>
      <c r="J1924" s="64">
        <f t="shared" si="92"/>
        <v>0</v>
      </c>
      <c r="K1924" s="6" t="str">
        <f>VLOOKUP(C1924,MasterSheet!G:T,14,)</f>
        <v>BioLegend</v>
      </c>
      <c r="L1924" s="6" t="str">
        <f>VLOOKUP(K1924,Sheet1!A:C,3,)</f>
        <v>DOLLAR</v>
      </c>
      <c r="M1924" s="6" t="str" cm="1">
        <f t="array" ref="M1924">_xlfn.TEXTJOIN(", ", TRUE,
   _xlfn._xlws.FILTER(MasterSheet!O:O,
      (MasterSheet!B:B=A1924) *
      (MasterSheet!D:D=B1924) *
      (MasterSheet!G:G=C1924) *
      (MasterSheet!J:J&gt;0)
   )
)</f>
        <v>NII</v>
      </c>
      <c r="N1924" s="6"/>
    </row>
    <row r="1925" spans="1:14" x14ac:dyDescent="0.25">
      <c r="A1925" s="6" t="str">
        <v>EED118087</v>
      </c>
      <c r="B1925" s="7">
        <v>45887</v>
      </c>
      <c r="C1925" s="6">
        <v>160204</v>
      </c>
      <c r="D1925" s="6">
        <f>_xlfn.XLOOKUP(C1925,MasterSheet!G:G,MasterSheet!E:E)</f>
        <v>161.69999999999999</v>
      </c>
      <c r="E1925" s="55">
        <f>SUMIFS(MasterSheet!I:I, MasterSheet!B:B, A1925, MasterSheet!D:D, B1925, MasterSheet!G:G, C1925)</f>
        <v>1</v>
      </c>
      <c r="F1925" s="55">
        <f t="shared" si="90"/>
        <v>161.69999999999999</v>
      </c>
      <c r="G1925" s="62">
        <f>SUMIFS(MasterSheet!J:J, MasterSheet!B:B, A1925, MasterSheet!D:D, B1925, MasterSheet!G:G, C1925)</f>
        <v>1</v>
      </c>
      <c r="H1925" s="62">
        <f t="shared" si="91"/>
        <v>161.69999999999999</v>
      </c>
      <c r="I1925" s="64">
        <f>SUMIFS(MasterSheet!K:K, MasterSheet!B:B, A1925, MasterSheet!D:D, B1925, MasterSheet!G:G, C1925)</f>
        <v>0</v>
      </c>
      <c r="J1925" s="64">
        <f t="shared" si="92"/>
        <v>0</v>
      </c>
      <c r="K1925" s="6" t="str">
        <f>VLOOKUP(C1925,MasterSheet!G:T,14,)</f>
        <v>BioLegend</v>
      </c>
      <c r="L1925" s="6" t="str">
        <f>VLOOKUP(K1925,Sheet1!A:C,3,)</f>
        <v>DOLLAR</v>
      </c>
      <c r="M1925" s="6" t="str" cm="1">
        <f t="array" ref="M1925">_xlfn.TEXTJOIN(", ", TRUE,
   _xlfn._xlws.FILTER(MasterSheet!O:O,
      (MasterSheet!B:B=A1925) *
      (MasterSheet!D:D=B1925) *
      (MasterSheet!G:G=C1925) *
      (MasterSheet!J:J&gt;0)
   )
)</f>
        <v>NII</v>
      </c>
      <c r="N1925" s="6"/>
    </row>
    <row r="1926" spans="1:14" x14ac:dyDescent="0.25">
      <c r="A1926" s="6" t="str">
        <v>EED118087</v>
      </c>
      <c r="B1926" s="7">
        <v>45887</v>
      </c>
      <c r="C1926" s="6">
        <v>160908</v>
      </c>
      <c r="D1926" s="6">
        <f>_xlfn.XLOOKUP(C1926,MasterSheet!G:G,MasterSheet!E:E)</f>
        <v>107.1</v>
      </c>
      <c r="E1926" s="55">
        <f>SUMIFS(MasterSheet!I:I, MasterSheet!B:B, A1926, MasterSheet!D:D, B1926, MasterSheet!G:G, C1926)</f>
        <v>1</v>
      </c>
      <c r="F1926" s="55">
        <f t="shared" si="90"/>
        <v>107.1</v>
      </c>
      <c r="G1926" s="62">
        <f>SUMIFS(MasterSheet!J:J, MasterSheet!B:B, A1926, MasterSheet!D:D, B1926, MasterSheet!G:G, C1926)</f>
        <v>1</v>
      </c>
      <c r="H1926" s="62">
        <f t="shared" si="91"/>
        <v>107.1</v>
      </c>
      <c r="I1926" s="64">
        <f>SUMIFS(MasterSheet!K:K, MasterSheet!B:B, A1926, MasterSheet!D:D, B1926, MasterSheet!G:G, C1926)</f>
        <v>0</v>
      </c>
      <c r="J1926" s="64">
        <f t="shared" si="92"/>
        <v>0</v>
      </c>
      <c r="K1926" s="6" t="str">
        <f>VLOOKUP(C1926,MasterSheet!G:T,14,)</f>
        <v>BioLegend</v>
      </c>
      <c r="L1926" s="6" t="str">
        <f>VLOOKUP(K1926,Sheet1!A:C,3,)</f>
        <v>DOLLAR</v>
      </c>
      <c r="M1926" s="6" t="str" cm="1">
        <f t="array" ref="M1926">_xlfn.TEXTJOIN(", ", TRUE,
   _xlfn._xlws.FILTER(MasterSheet!O:O,
      (MasterSheet!B:B=A1926) *
      (MasterSheet!D:D=B1926) *
      (MasterSheet!G:G=C1926) *
      (MasterSheet!J:J&gt;0)
   )
)</f>
        <v>NII</v>
      </c>
      <c r="N1926" s="6"/>
    </row>
    <row r="1927" spans="1:14" x14ac:dyDescent="0.25">
      <c r="A1927" s="6" t="str">
        <v>EED118087</v>
      </c>
      <c r="B1927" s="7">
        <v>45887</v>
      </c>
      <c r="C1927" s="6">
        <v>300402</v>
      </c>
      <c r="D1927" s="6">
        <f>_xlfn.XLOOKUP(C1927,MasterSheet!G:G,MasterSheet!E:E)</f>
        <v>30.8</v>
      </c>
      <c r="E1927" s="55">
        <f>SUMIFS(MasterSheet!I:I, MasterSheet!B:B, A1927, MasterSheet!D:D, B1927, MasterSheet!G:G, C1927)</f>
        <v>2</v>
      </c>
      <c r="F1927" s="55">
        <f t="shared" si="90"/>
        <v>61.6</v>
      </c>
      <c r="G1927" s="62">
        <f>SUMIFS(MasterSheet!J:J, MasterSheet!B:B, A1927, MasterSheet!D:D, B1927, MasterSheet!G:G, C1927)</f>
        <v>2</v>
      </c>
      <c r="H1927" s="62">
        <f t="shared" si="91"/>
        <v>61.6</v>
      </c>
      <c r="I1927" s="64">
        <f>SUMIFS(MasterSheet!K:K, MasterSheet!B:B, A1927, MasterSheet!D:D, B1927, MasterSheet!G:G, C1927)</f>
        <v>0</v>
      </c>
      <c r="J1927" s="64">
        <f t="shared" si="92"/>
        <v>0</v>
      </c>
      <c r="K1927" s="6" t="str">
        <f>VLOOKUP(C1927,MasterSheet!G:T,14,)</f>
        <v>BioLegend</v>
      </c>
      <c r="L1927" s="6" t="str">
        <f>VLOOKUP(K1927,Sheet1!A:C,3,)</f>
        <v>DOLLAR</v>
      </c>
      <c r="M1927" s="6" t="str" cm="1">
        <f t="array" ref="M1927">_xlfn.TEXTJOIN(", ", TRUE,
   _xlfn._xlws.FILTER(MasterSheet!O:O,
      (MasterSheet!B:B=A1927) *
      (MasterSheet!D:D=B1927) *
      (MasterSheet!G:G=C1927) *
      (MasterSheet!J:J&gt;0)
   )
)</f>
        <v>NII</v>
      </c>
      <c r="N1927" s="6"/>
    </row>
    <row r="1928" spans="1:14" x14ac:dyDescent="0.25">
      <c r="A1928" s="6" t="str">
        <v>EED118087</v>
      </c>
      <c r="B1928" s="7">
        <v>45887</v>
      </c>
      <c r="C1928" s="6">
        <v>331553</v>
      </c>
      <c r="D1928" s="6">
        <f>_xlfn.XLOOKUP(C1928,MasterSheet!G:G,MasterSheet!E:E)</f>
        <v>128.1</v>
      </c>
      <c r="E1928" s="55">
        <f>SUMIFS(MasterSheet!I:I, MasterSheet!B:B, A1928, MasterSheet!D:D, B1928, MasterSheet!G:G, C1928)</f>
        <v>1</v>
      </c>
      <c r="F1928" s="55">
        <f t="shared" si="90"/>
        <v>128.1</v>
      </c>
      <c r="G1928" s="62">
        <f>SUMIFS(MasterSheet!J:J, MasterSheet!B:B, A1928, MasterSheet!D:D, B1928, MasterSheet!G:G, C1928)</f>
        <v>1</v>
      </c>
      <c r="H1928" s="62">
        <f t="shared" si="91"/>
        <v>128.1</v>
      </c>
      <c r="I1928" s="64">
        <f>SUMIFS(MasterSheet!K:K, MasterSheet!B:B, A1928, MasterSheet!D:D, B1928, MasterSheet!G:G, C1928)</f>
        <v>0</v>
      </c>
      <c r="J1928" s="64">
        <f t="shared" si="92"/>
        <v>0</v>
      </c>
      <c r="K1928" s="6" t="str">
        <f>VLOOKUP(C1928,MasterSheet!G:T,14,)</f>
        <v>BioLegend</v>
      </c>
      <c r="L1928" s="6" t="str">
        <f>VLOOKUP(K1928,Sheet1!A:C,3,)</f>
        <v>DOLLAR</v>
      </c>
      <c r="M1928" s="6" t="str" cm="1">
        <f t="array" ref="M1928">_xlfn.TEXTJOIN(", ", TRUE,
   _xlfn._xlws.FILTER(MasterSheet!O:O,
      (MasterSheet!B:B=A1928) *
      (MasterSheet!D:D=B1928) *
      (MasterSheet!G:G=C1928) *
      (MasterSheet!J:J&gt;0)
   )
)</f>
        <v>NII</v>
      </c>
      <c r="N1928" s="6"/>
    </row>
    <row r="1929" spans="1:14" x14ac:dyDescent="0.25">
      <c r="A1929" s="6" t="str">
        <v>EED118087</v>
      </c>
      <c r="B1929" s="7">
        <v>45887</v>
      </c>
      <c r="C1929" s="6">
        <v>352317</v>
      </c>
      <c r="D1929" s="6">
        <f>_xlfn.XLOOKUP(C1929,MasterSheet!G:G,MasterSheet!E:E)</f>
        <v>128.1</v>
      </c>
      <c r="E1929" s="55">
        <f>SUMIFS(MasterSheet!I:I, MasterSheet!B:B, A1929, MasterSheet!D:D, B1929, MasterSheet!G:G, C1929)</f>
        <v>1</v>
      </c>
      <c r="F1929" s="55">
        <f t="shared" si="90"/>
        <v>128.1</v>
      </c>
      <c r="G1929" s="62">
        <f>SUMIFS(MasterSheet!J:J, MasterSheet!B:B, A1929, MasterSheet!D:D, B1929, MasterSheet!G:G, C1929)</f>
        <v>1</v>
      </c>
      <c r="H1929" s="62">
        <f t="shared" si="91"/>
        <v>128.1</v>
      </c>
      <c r="I1929" s="64">
        <f>SUMIFS(MasterSheet!K:K, MasterSheet!B:B, A1929, MasterSheet!D:D, B1929, MasterSheet!G:G, C1929)</f>
        <v>0</v>
      </c>
      <c r="J1929" s="64">
        <f t="shared" si="92"/>
        <v>0</v>
      </c>
      <c r="K1929" s="6" t="str">
        <f>VLOOKUP(C1929,MasterSheet!G:T,14,)</f>
        <v>BioLegend</v>
      </c>
      <c r="L1929" s="6" t="str">
        <f>VLOOKUP(K1929,Sheet1!A:C,3,)</f>
        <v>DOLLAR</v>
      </c>
      <c r="M1929" s="6" t="str" cm="1">
        <f t="array" ref="M1929">_xlfn.TEXTJOIN(", ", TRUE,
   _xlfn._xlws.FILTER(MasterSheet!O:O,
      (MasterSheet!B:B=A1929) *
      (MasterSheet!D:D=B1929) *
      (MasterSheet!G:G=C1929) *
      (MasterSheet!J:J&gt;0)
   )
)</f>
        <v>NII</v>
      </c>
      <c r="N1929" s="6"/>
    </row>
    <row r="1930" spans="1:14" x14ac:dyDescent="0.25">
      <c r="A1930" s="6" t="str">
        <v>EED118087</v>
      </c>
      <c r="B1930" s="7">
        <v>45887</v>
      </c>
      <c r="C1930" s="6">
        <v>353719</v>
      </c>
      <c r="D1930" s="6">
        <f>_xlfn.XLOOKUP(C1930,MasterSheet!G:G,MasterSheet!E:E)</f>
        <v>103.35</v>
      </c>
      <c r="E1930" s="55">
        <f>SUMIFS(MasterSheet!I:I, MasterSheet!B:B, A1930, MasterSheet!D:D, B1930, MasterSheet!G:G, C1930)</f>
        <v>1</v>
      </c>
      <c r="F1930" s="55">
        <f t="shared" si="90"/>
        <v>103.35</v>
      </c>
      <c r="G1930" s="62">
        <f>SUMIFS(MasterSheet!J:J, MasterSheet!B:B, A1930, MasterSheet!D:D, B1930, MasterSheet!G:G, C1930)</f>
        <v>1</v>
      </c>
      <c r="H1930" s="62">
        <f t="shared" si="91"/>
        <v>103.35</v>
      </c>
      <c r="I1930" s="64">
        <f>SUMIFS(MasterSheet!K:K, MasterSheet!B:B, A1930, MasterSheet!D:D, B1930, MasterSheet!G:G, C1930)</f>
        <v>0</v>
      </c>
      <c r="J1930" s="64">
        <f t="shared" si="92"/>
        <v>0</v>
      </c>
      <c r="K1930" s="6" t="str">
        <f>VLOOKUP(C1930,MasterSheet!G:T,14,)</f>
        <v>BioLegend</v>
      </c>
      <c r="L1930" s="6" t="str">
        <f>VLOOKUP(K1930,Sheet1!A:C,3,)</f>
        <v>DOLLAR</v>
      </c>
      <c r="M1930" s="6" t="str" cm="1">
        <f t="array" ref="M1930">_xlfn.TEXTJOIN(", ", TRUE,
   _xlfn._xlws.FILTER(MasterSheet!O:O,
      (MasterSheet!B:B=A1930) *
      (MasterSheet!D:D=B1930) *
      (MasterSheet!G:G=C1930) *
      (MasterSheet!J:J&gt;0)
   )
)</f>
        <v>NII</v>
      </c>
      <c r="N1930" s="6"/>
    </row>
    <row r="1931" spans="1:14" x14ac:dyDescent="0.25">
      <c r="A1931" s="6" t="str">
        <v>EED118087</v>
      </c>
      <c r="B1931" s="7">
        <v>45887</v>
      </c>
      <c r="C1931" s="6">
        <v>359413</v>
      </c>
      <c r="D1931" s="6">
        <f>_xlfn.XLOOKUP(C1931,MasterSheet!G:G,MasterSheet!E:E)</f>
        <v>136.5</v>
      </c>
      <c r="E1931" s="55">
        <f>SUMIFS(MasterSheet!I:I, MasterSheet!B:B, A1931, MasterSheet!D:D, B1931, MasterSheet!G:G, C1931)</f>
        <v>1</v>
      </c>
      <c r="F1931" s="55">
        <f t="shared" si="90"/>
        <v>136.5</v>
      </c>
      <c r="G1931" s="62">
        <f>SUMIFS(MasterSheet!J:J, MasterSheet!B:B, A1931, MasterSheet!D:D, B1931, MasterSheet!G:G, C1931)</f>
        <v>1</v>
      </c>
      <c r="H1931" s="62">
        <f t="shared" si="91"/>
        <v>136.5</v>
      </c>
      <c r="I1931" s="64">
        <f>SUMIFS(MasterSheet!K:K, MasterSheet!B:B, A1931, MasterSheet!D:D, B1931, MasterSheet!G:G, C1931)</f>
        <v>0</v>
      </c>
      <c r="J1931" s="64">
        <f t="shared" si="92"/>
        <v>0</v>
      </c>
      <c r="K1931" s="6" t="str">
        <f>VLOOKUP(C1931,MasterSheet!G:T,14,)</f>
        <v>BioLegend</v>
      </c>
      <c r="L1931" s="6" t="str">
        <f>VLOOKUP(K1931,Sheet1!A:C,3,)</f>
        <v>DOLLAR</v>
      </c>
      <c r="M1931" s="6" t="str" cm="1">
        <f t="array" ref="M1931">_xlfn.TEXTJOIN(", ", TRUE,
   _xlfn._xlws.FILTER(MasterSheet!O:O,
      (MasterSheet!B:B=A1931) *
      (MasterSheet!D:D=B1931) *
      (MasterSheet!G:G=C1931) *
      (MasterSheet!J:J&gt;0)
   )
)</f>
        <v>NII</v>
      </c>
      <c r="N1931" s="6"/>
    </row>
    <row r="1932" spans="1:14" x14ac:dyDescent="0.25">
      <c r="A1932" s="6" t="str">
        <v>EED118087</v>
      </c>
      <c r="B1932" s="7">
        <v>45887</v>
      </c>
      <c r="C1932" s="6">
        <v>407122</v>
      </c>
      <c r="D1932" s="6">
        <f>_xlfn.XLOOKUP(C1932,MasterSheet!G:G,MasterSheet!E:E)</f>
        <v>135.80000000000001</v>
      </c>
      <c r="E1932" s="55">
        <f>SUMIFS(MasterSheet!I:I, MasterSheet!B:B, A1932, MasterSheet!D:D, B1932, MasterSheet!G:G, C1932)</f>
        <v>1</v>
      </c>
      <c r="F1932" s="55">
        <f t="shared" si="90"/>
        <v>135.80000000000001</v>
      </c>
      <c r="G1932" s="62">
        <f>SUMIFS(MasterSheet!J:J, MasterSheet!B:B, A1932, MasterSheet!D:D, B1932, MasterSheet!G:G, C1932)</f>
        <v>1</v>
      </c>
      <c r="H1932" s="62">
        <f t="shared" si="91"/>
        <v>135.80000000000001</v>
      </c>
      <c r="I1932" s="64">
        <f>SUMIFS(MasterSheet!K:K, MasterSheet!B:B, A1932, MasterSheet!D:D, B1932, MasterSheet!G:G, C1932)</f>
        <v>0</v>
      </c>
      <c r="J1932" s="64">
        <f t="shared" si="92"/>
        <v>0</v>
      </c>
      <c r="K1932" s="6" t="str">
        <f>VLOOKUP(C1932,MasterSheet!G:T,14,)</f>
        <v>BioLegend</v>
      </c>
      <c r="L1932" s="6" t="str">
        <f>VLOOKUP(K1932,Sheet1!A:C,3,)</f>
        <v>DOLLAR</v>
      </c>
      <c r="M1932" s="6" t="str" cm="1">
        <f t="array" ref="M1932">_xlfn.TEXTJOIN(", ", TRUE,
   _xlfn._xlws.FILTER(MasterSheet!O:O,
      (MasterSheet!B:B=A1932) *
      (MasterSheet!D:D=B1932) *
      (MasterSheet!G:G=C1932) *
      (MasterSheet!J:J&gt;0)
   )
)</f>
        <v>NII</v>
      </c>
      <c r="N1932" s="6"/>
    </row>
    <row r="1933" spans="1:14" x14ac:dyDescent="0.25">
      <c r="A1933" s="6" t="str">
        <v>EED118087</v>
      </c>
      <c r="B1933" s="7">
        <v>45887</v>
      </c>
      <c r="C1933" s="6">
        <v>424902</v>
      </c>
      <c r="D1933" s="6">
        <f>_xlfn.XLOOKUP(C1933,MasterSheet!G:G,MasterSheet!E:E)</f>
        <v>193.5</v>
      </c>
      <c r="E1933" s="55">
        <f>SUMIFS(MasterSheet!I:I, MasterSheet!B:B, A1933, MasterSheet!D:D, B1933, MasterSheet!G:G, C1933)</f>
        <v>1</v>
      </c>
      <c r="F1933" s="55">
        <f t="shared" si="90"/>
        <v>193.5</v>
      </c>
      <c r="G1933" s="62">
        <f>SUMIFS(MasterSheet!J:J, MasterSheet!B:B, A1933, MasterSheet!D:D, B1933, MasterSheet!G:G, C1933)</f>
        <v>1</v>
      </c>
      <c r="H1933" s="62">
        <f t="shared" si="91"/>
        <v>193.5</v>
      </c>
      <c r="I1933" s="64">
        <f>SUMIFS(MasterSheet!K:K, MasterSheet!B:B, A1933, MasterSheet!D:D, B1933, MasterSheet!G:G, C1933)</f>
        <v>0</v>
      </c>
      <c r="J1933" s="64">
        <f t="shared" si="92"/>
        <v>0</v>
      </c>
      <c r="K1933" s="6" t="str">
        <f>VLOOKUP(C1933,MasterSheet!G:T,14,)</f>
        <v>BioLegend</v>
      </c>
      <c r="L1933" s="6" t="str">
        <f>VLOOKUP(K1933,Sheet1!A:C,3,)</f>
        <v>DOLLAR</v>
      </c>
      <c r="M1933" s="6" t="str" cm="1">
        <f t="array" ref="M1933">_xlfn.TEXTJOIN(", ", TRUE,
   _xlfn._xlws.FILTER(MasterSheet!O:O,
      (MasterSheet!B:B=A1933) *
      (MasterSheet!D:D=B1933) *
      (MasterSheet!G:G=C1933) *
      (MasterSheet!J:J&gt;0)
   )
)</f>
        <v>NII</v>
      </c>
      <c r="N1933" s="6"/>
    </row>
    <row r="1934" spans="1:14" x14ac:dyDescent="0.25">
      <c r="A1934" s="6" t="str">
        <v>EED118087</v>
      </c>
      <c r="B1934" s="7">
        <v>45887</v>
      </c>
      <c r="C1934" s="6">
        <v>430904</v>
      </c>
      <c r="D1934" s="6">
        <f>_xlfn.XLOOKUP(C1934,MasterSheet!G:G,MasterSheet!E:E)</f>
        <v>213.5</v>
      </c>
      <c r="E1934" s="55">
        <f>SUMIFS(MasterSheet!I:I, MasterSheet!B:B, A1934, MasterSheet!D:D, B1934, MasterSheet!G:G, C1934)</f>
        <v>1</v>
      </c>
      <c r="F1934" s="55">
        <f t="shared" si="90"/>
        <v>213.5</v>
      </c>
      <c r="G1934" s="62">
        <f>SUMIFS(MasterSheet!J:J, MasterSheet!B:B, A1934, MasterSheet!D:D, B1934, MasterSheet!G:G, C1934)</f>
        <v>1</v>
      </c>
      <c r="H1934" s="62">
        <f t="shared" si="91"/>
        <v>213.5</v>
      </c>
      <c r="I1934" s="64">
        <f>SUMIFS(MasterSheet!K:K, MasterSheet!B:B, A1934, MasterSheet!D:D, B1934, MasterSheet!G:G, C1934)</f>
        <v>0</v>
      </c>
      <c r="J1934" s="64">
        <f t="shared" si="92"/>
        <v>0</v>
      </c>
      <c r="K1934" s="6" t="str">
        <f>VLOOKUP(C1934,MasterSheet!G:T,14,)</f>
        <v>BioLegend</v>
      </c>
      <c r="L1934" s="6" t="str">
        <f>VLOOKUP(K1934,Sheet1!A:C,3,)</f>
        <v>DOLLAR</v>
      </c>
      <c r="M1934" s="6" t="str" cm="1">
        <f t="array" ref="M1934">_xlfn.TEXTJOIN(", ", TRUE,
   _xlfn._xlws.FILTER(MasterSheet!O:O,
      (MasterSheet!B:B=A1934) *
      (MasterSheet!D:D=B1934) *
      (MasterSheet!G:G=C1934) *
      (MasterSheet!J:J&gt;0)
   )
)</f>
        <v>NII</v>
      </c>
      <c r="N1934" s="6"/>
    </row>
    <row r="1935" spans="1:14" x14ac:dyDescent="0.25">
      <c r="A1935" s="6" t="str">
        <v>EED118087</v>
      </c>
      <c r="B1935" s="7">
        <v>45887</v>
      </c>
      <c r="C1935" s="6">
        <v>431304</v>
      </c>
      <c r="D1935" s="6">
        <f>_xlfn.XLOOKUP(C1935,MasterSheet!G:G,MasterSheet!E:E)</f>
        <v>213.5</v>
      </c>
      <c r="E1935" s="55">
        <f>SUMIFS(MasterSheet!I:I, MasterSheet!B:B, A1935, MasterSheet!D:D, B1935, MasterSheet!G:G, C1935)</f>
        <v>1</v>
      </c>
      <c r="F1935" s="55">
        <f t="shared" si="90"/>
        <v>213.5</v>
      </c>
      <c r="G1935" s="62">
        <f>SUMIFS(MasterSheet!J:J, MasterSheet!B:B, A1935, MasterSheet!D:D, B1935, MasterSheet!G:G, C1935)</f>
        <v>1</v>
      </c>
      <c r="H1935" s="62">
        <f t="shared" si="91"/>
        <v>213.5</v>
      </c>
      <c r="I1935" s="64">
        <f>SUMIFS(MasterSheet!K:K, MasterSheet!B:B, A1935, MasterSheet!D:D, B1935, MasterSheet!G:G, C1935)</f>
        <v>0</v>
      </c>
      <c r="J1935" s="64">
        <f t="shared" si="92"/>
        <v>0</v>
      </c>
      <c r="K1935" s="6" t="str">
        <f>VLOOKUP(C1935,MasterSheet!G:T,14,)</f>
        <v>BioLegend</v>
      </c>
      <c r="L1935" s="6" t="str">
        <f>VLOOKUP(K1935,Sheet1!A:C,3,)</f>
        <v>DOLLAR</v>
      </c>
      <c r="M1935" s="6" t="str" cm="1">
        <f t="array" ref="M1935">_xlfn.TEXTJOIN(", ", TRUE,
   _xlfn._xlws.FILTER(MasterSheet!O:O,
      (MasterSheet!B:B=A1935) *
      (MasterSheet!D:D=B1935) *
      (MasterSheet!G:G=C1935) *
      (MasterSheet!J:J&gt;0)
   )
)</f>
        <v>NII</v>
      </c>
      <c r="N1935" s="6"/>
    </row>
    <row r="1936" spans="1:14" x14ac:dyDescent="0.25">
      <c r="A1936" s="6">
        <v>44645</v>
      </c>
      <c r="B1936" s="7">
        <v>45888</v>
      </c>
      <c r="C1936" s="6" t="str">
        <v>3617-1</v>
      </c>
      <c r="D1936" s="6">
        <f>_xlfn.XLOOKUP(C1936,MasterSheet!G:G,MasterSheet!E:E)</f>
        <v>136.80000000000001</v>
      </c>
      <c r="E1936" s="55">
        <f>SUMIFS(MasterSheet!I:I, MasterSheet!B:B, A1936, MasterSheet!D:D, B1936, MasterSheet!G:G, C1936)</f>
        <v>10</v>
      </c>
      <c r="F1936" s="55">
        <f t="shared" si="90"/>
        <v>1368</v>
      </c>
      <c r="G1936" s="62">
        <f>SUMIFS(MasterSheet!J:J, MasterSheet!B:B, A1936, MasterSheet!D:D, B1936, MasterSheet!G:G, C1936)</f>
        <v>10</v>
      </c>
      <c r="H1936" s="62">
        <f t="shared" si="91"/>
        <v>1368</v>
      </c>
      <c r="I1936" s="64">
        <f>SUMIFS(MasterSheet!K:K, MasterSheet!B:B, A1936, MasterSheet!D:D, B1936, MasterSheet!G:G, C1936)</f>
        <v>0</v>
      </c>
      <c r="J1936" s="64">
        <f t="shared" si="92"/>
        <v>0</v>
      </c>
      <c r="K1936" s="6" t="str">
        <f>VLOOKUP(C1936,MasterSheet!G:T,14,)</f>
        <v>MabTech</v>
      </c>
      <c r="L1936" s="6" t="str">
        <f>VLOOKUP(K1936,Sheet1!A:C,3,)</f>
        <v>DOLLAR</v>
      </c>
      <c r="M1936" s="6" t="str" cm="1">
        <f t="array" ref="M1936">_xlfn.TEXTJOIN(", ", TRUE,
   _xlfn._xlws.FILTER(MasterSheet!O:O,
      (MasterSheet!B:B=A1936) *
      (MasterSheet!D:D=B1936) *
      (MasterSheet!G:G=C1936) *
      (MasterSheet!J:J&gt;0)
   )
)</f>
        <v>Sun Pharma</v>
      </c>
      <c r="N1936" s="6"/>
    </row>
    <row r="1937" spans="1:14" x14ac:dyDescent="0.25">
      <c r="A1937" s="6">
        <v>44645</v>
      </c>
      <c r="B1937" s="7">
        <v>45888</v>
      </c>
      <c r="C1937" s="6" t="str">
        <v>FSP-0108-10</v>
      </c>
      <c r="D1937" s="6">
        <f>_xlfn.XLOOKUP(C1937,MasterSheet!G:G,MasterSheet!E:E)</f>
        <v>2631.9</v>
      </c>
      <c r="E1937" s="55">
        <f>SUMIFS(MasterSheet!I:I, MasterSheet!B:B, A1937, MasterSheet!D:D, B1937, MasterSheet!G:G, C1937)</f>
        <v>6</v>
      </c>
      <c r="F1937" s="55">
        <f t="shared" si="90"/>
        <v>15791.400000000001</v>
      </c>
      <c r="G1937" s="62">
        <f>SUMIFS(MasterSheet!J:J, MasterSheet!B:B, A1937, MasterSheet!D:D, B1937, MasterSheet!G:G, C1937)</f>
        <v>6</v>
      </c>
      <c r="H1937" s="62">
        <f t="shared" si="91"/>
        <v>15791.400000000001</v>
      </c>
      <c r="I1937" s="64">
        <f>SUMIFS(MasterSheet!K:K, MasterSheet!B:B, A1937, MasterSheet!D:D, B1937, MasterSheet!G:G, C1937)</f>
        <v>0</v>
      </c>
      <c r="J1937" s="64">
        <f t="shared" si="92"/>
        <v>0</v>
      </c>
      <c r="K1937" s="6" t="str">
        <f>VLOOKUP(C1937,MasterSheet!G:T,14,)</f>
        <v>Mabtech</v>
      </c>
      <c r="L1937" s="6" t="str">
        <f>VLOOKUP(K1937,Sheet1!A:C,3,)</f>
        <v>DOLLAR</v>
      </c>
      <c r="M1937" s="6" t="str" cm="1">
        <f t="array" ref="M1937">_xlfn.TEXTJOIN(", ", TRUE,
   _xlfn._xlws.FILTER(MasterSheet!O:O,
      (MasterSheet!B:B=A1937) *
      (MasterSheet!D:D=B1937) *
      (MasterSheet!G:G=C1937) *
      (MasterSheet!J:J&gt;0)
   )
)</f>
        <v>Sun Pharma</v>
      </c>
      <c r="N1937" s="6"/>
    </row>
    <row r="1938" spans="1:14" x14ac:dyDescent="0.25">
      <c r="A1938" s="6">
        <v>44645</v>
      </c>
      <c r="B1938" s="7">
        <v>45888</v>
      </c>
      <c r="C1938" s="6" t="str">
        <v>3321-4AST-2</v>
      </c>
      <c r="D1938" s="6">
        <f>_xlfn.XLOOKUP(C1938,MasterSheet!G:G,MasterSheet!E:E)</f>
        <v>451.5</v>
      </c>
      <c r="E1938" s="55">
        <f>SUMIFS(MasterSheet!I:I, MasterSheet!B:B, A1938, MasterSheet!D:D, B1938, MasterSheet!G:G, C1938)</f>
        <v>1</v>
      </c>
      <c r="F1938" s="55">
        <f t="shared" si="90"/>
        <v>451.5</v>
      </c>
      <c r="G1938" s="62">
        <f>SUMIFS(MasterSheet!J:J, MasterSheet!B:B, A1938, MasterSheet!D:D, B1938, MasterSheet!G:G, C1938)</f>
        <v>1</v>
      </c>
      <c r="H1938" s="62">
        <f t="shared" si="91"/>
        <v>451.5</v>
      </c>
      <c r="I1938" s="64">
        <f>SUMIFS(MasterSheet!K:K, MasterSheet!B:B, A1938, MasterSheet!D:D, B1938, MasterSheet!G:G, C1938)</f>
        <v>0</v>
      </c>
      <c r="J1938" s="64">
        <f t="shared" si="92"/>
        <v>0</v>
      </c>
      <c r="K1938" s="6" t="str">
        <f>VLOOKUP(C1938,MasterSheet!G:T,14,)</f>
        <v>Mabtech</v>
      </c>
      <c r="L1938" s="6" t="str">
        <f>VLOOKUP(K1938,Sheet1!A:C,3,)</f>
        <v>DOLLAR</v>
      </c>
      <c r="M1938" s="6" t="str" cm="1">
        <f t="array" ref="M1938">_xlfn.TEXTJOIN(", ", TRUE,
   _xlfn._xlws.FILTER(MasterSheet!O:O,
      (MasterSheet!B:B=A1938) *
      (MasterSheet!D:D=B1938) *
      (MasterSheet!G:G=C1938) *
      (MasterSheet!J:J&gt;0)
   )
)</f>
        <v>Helix</v>
      </c>
      <c r="N1938" s="6"/>
    </row>
    <row r="1939" spans="1:14" x14ac:dyDescent="0.25">
      <c r="A1939" s="6">
        <v>44645</v>
      </c>
      <c r="B1939" s="7">
        <v>45888</v>
      </c>
      <c r="C1939" s="6" t="str">
        <v>3695-1</v>
      </c>
      <c r="D1939" s="6">
        <f>_xlfn.XLOOKUP(C1939,MasterSheet!G:G,MasterSheet!E:E)</f>
        <v>360</v>
      </c>
      <c r="E1939" s="55">
        <f>SUMIFS(MasterSheet!I:I, MasterSheet!B:B, A1939, MasterSheet!D:D, B1939, MasterSheet!G:G, C1939)</f>
        <v>1</v>
      </c>
      <c r="F1939" s="55">
        <f t="shared" si="90"/>
        <v>360</v>
      </c>
      <c r="G1939" s="62">
        <f>SUMIFS(MasterSheet!J:J, MasterSheet!B:B, A1939, MasterSheet!D:D, B1939, MasterSheet!G:G, C1939)</f>
        <v>1</v>
      </c>
      <c r="H1939" s="62">
        <f t="shared" si="91"/>
        <v>360</v>
      </c>
      <c r="I1939" s="64">
        <f>SUMIFS(MasterSheet!K:K, MasterSheet!B:B, A1939, MasterSheet!D:D, B1939, MasterSheet!G:G, C1939)</f>
        <v>0</v>
      </c>
      <c r="J1939" s="64">
        <f t="shared" si="92"/>
        <v>0</v>
      </c>
      <c r="K1939" s="6" t="str">
        <f>VLOOKUP(C1939,MasterSheet!G:T,14,)</f>
        <v>MABTECH</v>
      </c>
      <c r="L1939" s="6" t="str">
        <f>VLOOKUP(K1939,Sheet1!A:C,3,)</f>
        <v>DOLLAR</v>
      </c>
      <c r="M1939" s="6" t="str" cm="1">
        <f t="array" ref="M1939">_xlfn.TEXTJOIN(", ", TRUE,
   _xlfn._xlws.FILTER(MasterSheet!O:O,
      (MasterSheet!B:B=A1939) *
      (MasterSheet!D:D=B1939) *
      (MasterSheet!G:G=C1939) *
      (MasterSheet!J:J&gt;0)
   )
)</f>
        <v>Helix</v>
      </c>
      <c r="N1939" s="6"/>
    </row>
    <row r="1940" spans="1:14" x14ac:dyDescent="0.25">
      <c r="A1940" s="6">
        <v>44645</v>
      </c>
      <c r="B1940" s="7">
        <v>45888</v>
      </c>
      <c r="C1940" s="6" t="str">
        <v>3698-1</v>
      </c>
      <c r="D1940" s="6">
        <f>_xlfn.XLOOKUP(C1940,MasterSheet!G:G,MasterSheet!E:E)</f>
        <v>304</v>
      </c>
      <c r="E1940" s="55">
        <f>SUMIFS(MasterSheet!I:I, MasterSheet!B:B, A1940, MasterSheet!D:D, B1940, MasterSheet!G:G, C1940)</f>
        <v>1</v>
      </c>
      <c r="F1940" s="55">
        <f t="shared" si="90"/>
        <v>304</v>
      </c>
      <c r="G1940" s="62">
        <f>SUMIFS(MasterSheet!J:J, MasterSheet!B:B, A1940, MasterSheet!D:D, B1940, MasterSheet!G:G, C1940)</f>
        <v>1</v>
      </c>
      <c r="H1940" s="62">
        <f t="shared" si="91"/>
        <v>304</v>
      </c>
      <c r="I1940" s="64">
        <f>SUMIFS(MasterSheet!K:K, MasterSheet!B:B, A1940, MasterSheet!D:D, B1940, MasterSheet!G:G, C1940)</f>
        <v>0</v>
      </c>
      <c r="J1940" s="64">
        <f t="shared" si="92"/>
        <v>0</v>
      </c>
      <c r="K1940" s="6" t="str">
        <f>VLOOKUP(C1940,MasterSheet!G:T,14,)</f>
        <v>MABTECH</v>
      </c>
      <c r="L1940" s="6" t="str">
        <f>VLOOKUP(K1940,Sheet1!A:C,3,)</f>
        <v>DOLLAR</v>
      </c>
      <c r="M1940" s="6" t="str" cm="1">
        <f t="array" ref="M1940">_xlfn.TEXTJOIN(", ", TRUE,
   _xlfn._xlws.FILTER(MasterSheet!O:O,
      (MasterSheet!B:B=A1940) *
      (MasterSheet!D:D=B1940) *
      (MasterSheet!G:G=C1940) *
      (MasterSheet!J:J&gt;0)
   )
)</f>
        <v>Helix</v>
      </c>
      <c r="N1940" s="6"/>
    </row>
    <row r="1941" spans="1:14" x14ac:dyDescent="0.25">
      <c r="A1941" s="6" t="str">
        <v>2-74</v>
      </c>
      <c r="B1941" s="7">
        <v>45889</v>
      </c>
      <c r="C1941" s="6" t="str">
        <v>CSMMRT-100</v>
      </c>
      <c r="D1941" s="6">
        <f>_xlfn.XLOOKUP(C1941,MasterSheet!G:G,MasterSheet!E:E)</f>
        <v>7599.9</v>
      </c>
      <c r="E1941" s="55">
        <f>SUMIFS(MasterSheet!I:I, MasterSheet!B:B, A1941, MasterSheet!D:D, B1941, MasterSheet!G:G, C1941)</f>
        <v>3</v>
      </c>
      <c r="F1941" s="55">
        <f t="shared" si="90"/>
        <v>22799.699999999997</v>
      </c>
      <c r="G1941" s="62">
        <f>SUMIFS(MasterSheet!J:J, MasterSheet!B:B, A1941, MasterSheet!D:D, B1941, MasterSheet!G:G, C1941)</f>
        <v>3</v>
      </c>
      <c r="H1941" s="62">
        <f t="shared" si="91"/>
        <v>22799.699999999997</v>
      </c>
      <c r="I1941" s="64">
        <f>SUMIFS(MasterSheet!K:K, MasterSheet!B:B, A1941, MasterSheet!D:D, B1941, MasterSheet!G:G, C1941)</f>
        <v>0</v>
      </c>
      <c r="J1941" s="64">
        <f t="shared" si="92"/>
        <v>0</v>
      </c>
      <c r="K1941" s="6" t="str">
        <f>VLOOKUP(C1941,MasterSheet!G:T,14,)</f>
        <v>Edna</v>
      </c>
      <c r="L1941" s="6" t="str">
        <f>VLOOKUP(K1941,Sheet1!A:C,3,)</f>
        <v>INR</v>
      </c>
      <c r="M1941" s="6" t="str" cm="1">
        <f t="array" ref="M1941">_xlfn.TEXTJOIN(", ", TRUE,
   _xlfn._xlws.FILTER(MasterSheet!O:O,
      (MasterSheet!B:B=A1941) *
      (MasterSheet!D:D=B1941) *
      (MasterSheet!G:G=C1941) *
      (MasterSheet!J:J&gt;0)
   )
)</f>
        <v>Miranda, Miranda</v>
      </c>
      <c r="N1941" s="6"/>
    </row>
    <row r="1942" spans="1:14" x14ac:dyDescent="0.25">
      <c r="A1942" s="6" t="str">
        <v>2-74</v>
      </c>
      <c r="B1942" s="7">
        <v>45889</v>
      </c>
      <c r="C1942" s="6" t="str">
        <v>TRI-200</v>
      </c>
      <c r="D1942" s="6">
        <f>_xlfn.XLOOKUP(C1942,MasterSheet!G:G,MasterSheet!E:E)</f>
        <v>6055</v>
      </c>
      <c r="E1942" s="55">
        <f>SUMIFS(MasterSheet!I:I, MasterSheet!B:B, A1942, MasterSheet!D:D, B1942, MasterSheet!G:G, C1942)</f>
        <v>1</v>
      </c>
      <c r="F1942" s="55">
        <f t="shared" si="90"/>
        <v>6055</v>
      </c>
      <c r="G1942" s="62">
        <f>SUMIFS(MasterSheet!J:J, MasterSheet!B:B, A1942, MasterSheet!D:D, B1942, MasterSheet!G:G, C1942)</f>
        <v>1</v>
      </c>
      <c r="H1942" s="62">
        <f t="shared" si="91"/>
        <v>6055</v>
      </c>
      <c r="I1942" s="64">
        <f>SUMIFS(MasterSheet!K:K, MasterSheet!B:B, A1942, MasterSheet!D:D, B1942, MasterSheet!G:G, C1942)</f>
        <v>0</v>
      </c>
      <c r="J1942" s="64">
        <f t="shared" si="92"/>
        <v>0</v>
      </c>
      <c r="K1942" s="6" t="str">
        <f>VLOOKUP(C1942,MasterSheet!G:T,14,)</f>
        <v>Edna</v>
      </c>
      <c r="L1942" s="6" t="str">
        <f>VLOOKUP(K1942,Sheet1!A:C,3,)</f>
        <v>INR</v>
      </c>
      <c r="M1942" s="6" t="str" cm="1">
        <f t="array" ref="M1942">_xlfn.TEXTJOIN(", ", TRUE,
   _xlfn._xlws.FILTER(MasterSheet!O:O,
      (MasterSheet!B:B=A1942) *
      (MasterSheet!D:D=B1942) *
      (MasterSheet!G:G=C1942) *
      (MasterSheet!J:J&gt;0)
   )
)</f>
        <v>Miranda</v>
      </c>
      <c r="N1942" s="6"/>
    </row>
    <row r="1943" spans="1:14" x14ac:dyDescent="0.25">
      <c r="A1943" s="6" t="str">
        <v>2025-2026/850MFG</v>
      </c>
      <c r="B1943" s="7">
        <v>45874</v>
      </c>
      <c r="C1943" s="6" t="str">
        <v>2600505001730</v>
      </c>
      <c r="D1943" s="6">
        <f>_xlfn.XLOOKUP(C1943,MasterSheet!G:G,MasterSheet!E:E)</f>
        <v>12000</v>
      </c>
      <c r="E1943" s="55">
        <f>SUMIFS(MasterSheet!I:I, MasterSheet!B:B, A1943, MasterSheet!D:D, B1943, MasterSheet!G:G, C1943)</f>
        <v>2</v>
      </c>
      <c r="F1943" s="55">
        <f t="shared" si="90"/>
        <v>24000</v>
      </c>
      <c r="G1943" s="62">
        <f>SUMIFS(MasterSheet!J:J, MasterSheet!B:B, A1943, MasterSheet!D:D, B1943, MasterSheet!G:G, C1943)</f>
        <v>0</v>
      </c>
      <c r="H1943" s="62">
        <f t="shared" si="91"/>
        <v>0</v>
      </c>
      <c r="I1943" s="64">
        <f>SUMIFS(MasterSheet!K:K, MasterSheet!B:B, A1943, MasterSheet!D:D, B1943, MasterSheet!G:G, C1943)</f>
        <v>2</v>
      </c>
      <c r="J1943" s="64">
        <f t="shared" si="92"/>
        <v>24000</v>
      </c>
      <c r="K1943" s="6" t="str">
        <f>VLOOKUP(C1943,MasterSheet!G:T,14,)</f>
        <v>Genei Lab</v>
      </c>
      <c r="L1943" s="6" t="e">
        <f>VLOOKUP(K1943,Sheet1!A:C,3,)</f>
        <v>#N/A</v>
      </c>
      <c r="M1943" s="6" t="e" cm="1" vm="1">
        <f t="array" ref="M1943">_xlfn.TEXTJOIN(", ", TRUE,
   _xlfn._xlws.FILTER(MasterSheet!O:O,
      (MasterSheet!B:B=A1943) *
      (MasterSheet!D:D=B1943) *
      (MasterSheet!G:G=C1943) *
      (MasterSheet!J:J&gt;0)
   )
)</f>
        <v>#VALUE!</v>
      </c>
      <c r="N1943" s="6"/>
    </row>
    <row r="1944" spans="1:14" x14ac:dyDescent="0.25">
      <c r="A1944" s="6" t="str">
        <v>2025-2026/850MFG</v>
      </c>
      <c r="B1944" s="7">
        <v>45874</v>
      </c>
      <c r="C1944" s="6" t="str">
        <v>2662070501730</v>
      </c>
      <c r="D1944" s="6">
        <f>_xlfn.XLOOKUP(C1944,MasterSheet!G:G,MasterSheet!E:E)</f>
        <v>3345.6</v>
      </c>
      <c r="E1944" s="55">
        <f>SUMIFS(MasterSheet!I:I, MasterSheet!B:B, A1944, MasterSheet!D:D, B1944, MasterSheet!G:G, C1944)</f>
        <v>2</v>
      </c>
      <c r="F1944" s="55">
        <f t="shared" si="90"/>
        <v>6691.2</v>
      </c>
      <c r="G1944" s="62">
        <f>SUMIFS(MasterSheet!J:J, MasterSheet!B:B, A1944, MasterSheet!D:D, B1944, MasterSheet!G:G, C1944)</f>
        <v>0</v>
      </c>
      <c r="H1944" s="62">
        <f t="shared" si="91"/>
        <v>0</v>
      </c>
      <c r="I1944" s="64">
        <f>SUMIFS(MasterSheet!K:K, MasterSheet!B:B, A1944, MasterSheet!D:D, B1944, MasterSheet!G:G, C1944)</f>
        <v>2</v>
      </c>
      <c r="J1944" s="64">
        <f t="shared" si="92"/>
        <v>6691.2</v>
      </c>
      <c r="K1944" s="6" t="str">
        <f>VLOOKUP(C1944,MasterSheet!G:T,14,)</f>
        <v>Genei Lab</v>
      </c>
      <c r="L1944" s="6" t="e">
        <f>VLOOKUP(K1944,Sheet1!A:C,3,)</f>
        <v>#N/A</v>
      </c>
      <c r="M1944" s="6" t="e" cm="1" vm="1">
        <f t="array" ref="M1944">_xlfn.TEXTJOIN(", ", TRUE,
   _xlfn._xlws.FILTER(MasterSheet!O:O,
      (MasterSheet!B:B=A1944) *
      (MasterSheet!D:D=B1944) *
      (MasterSheet!G:G=C1944) *
      (MasterSheet!J:J&gt;0)
   )
)</f>
        <v>#VALUE!</v>
      </c>
      <c r="N1944" s="6"/>
    </row>
    <row r="1945" spans="1:14" x14ac:dyDescent="0.25">
      <c r="A1945" s="6" t="str">
        <v>2025-2026/850MFG</v>
      </c>
      <c r="B1945" s="7">
        <v>45874</v>
      </c>
      <c r="C1945" s="6" t="str">
        <v>2662670501730</v>
      </c>
      <c r="D1945" s="6">
        <f>_xlfn.XLOOKUP(C1945,MasterSheet!G:G,MasterSheet!E:E)</f>
        <v>3665.2</v>
      </c>
      <c r="E1945" s="55">
        <f>SUMIFS(MasterSheet!I:I, MasterSheet!B:B, A1945, MasterSheet!D:D, B1945, MasterSheet!G:G, C1945)</f>
        <v>2</v>
      </c>
      <c r="F1945" s="55">
        <f t="shared" si="90"/>
        <v>7330.4</v>
      </c>
      <c r="G1945" s="62">
        <f>SUMIFS(MasterSheet!J:J, MasterSheet!B:B, A1945, MasterSheet!D:D, B1945, MasterSheet!G:G, C1945)</f>
        <v>0</v>
      </c>
      <c r="H1945" s="62">
        <f t="shared" si="91"/>
        <v>0</v>
      </c>
      <c r="I1945" s="64">
        <f>SUMIFS(MasterSheet!K:K, MasterSheet!B:B, A1945, MasterSheet!D:D, B1945, MasterSheet!G:G, C1945)</f>
        <v>2</v>
      </c>
      <c r="J1945" s="64">
        <f t="shared" si="92"/>
        <v>7330.4</v>
      </c>
      <c r="K1945" s="6" t="str">
        <f>VLOOKUP(C1945,MasterSheet!G:T,14,)</f>
        <v>Genei Lab</v>
      </c>
      <c r="L1945" s="6" t="e">
        <f>VLOOKUP(K1945,Sheet1!A:C,3,)</f>
        <v>#N/A</v>
      </c>
      <c r="M1945" s="6" t="e" cm="1" vm="1">
        <f t="array" ref="M1945">_xlfn.TEXTJOIN(", ", TRUE,
   _xlfn._xlws.FILTER(MasterSheet!O:O,
      (MasterSheet!B:B=A1945) *
      (MasterSheet!D:D=B1945) *
      (MasterSheet!G:G=C1945) *
      (MasterSheet!J:J&gt;0)
   )
)</f>
        <v>#VALUE!</v>
      </c>
      <c r="N1945" s="6"/>
    </row>
    <row r="1946" spans="1:14" x14ac:dyDescent="0.25">
      <c r="A1946" s="6">
        <v>5470</v>
      </c>
      <c r="B1946" s="7">
        <v>45883</v>
      </c>
      <c r="C1946" s="6" t="str">
        <v>AD0023</v>
      </c>
      <c r="D1946" s="6">
        <f>_xlfn.XLOOKUP(C1946,MasterSheet!G:G,MasterSheet!E:E)</f>
        <v>3020</v>
      </c>
      <c r="E1946" s="55">
        <f>SUMIFS(MasterSheet!I:I, MasterSheet!B:B, A1946, MasterSheet!D:D, B1946, MasterSheet!G:G, C1946)</f>
        <v>1</v>
      </c>
      <c r="F1946" s="55">
        <f t="shared" si="90"/>
        <v>3020</v>
      </c>
      <c r="G1946" s="62">
        <f>SUMIFS(MasterSheet!J:J, MasterSheet!B:B, A1946, MasterSheet!D:D, B1946, MasterSheet!G:G, C1946)</f>
        <v>1</v>
      </c>
      <c r="H1946" s="62">
        <f t="shared" si="91"/>
        <v>3020</v>
      </c>
      <c r="I1946" s="64">
        <f>SUMIFS(MasterSheet!K:K, MasterSheet!B:B, A1946, MasterSheet!D:D, B1946, MasterSheet!G:G, C1946)</f>
        <v>0</v>
      </c>
      <c r="J1946" s="64">
        <f t="shared" si="92"/>
        <v>0</v>
      </c>
      <c r="K1946" s="6" t="str">
        <f>VLOOKUP(C1946,MasterSheet!G:T,14,)</f>
        <v>SUPER MO BIO</v>
      </c>
      <c r="L1946" s="6" t="str">
        <f>VLOOKUP(K1946,Sheet1!A:C,3,)</f>
        <v>INR</v>
      </c>
      <c r="M1946" s="6" t="str" cm="1">
        <f t="array" ref="M1946">_xlfn.TEXTJOIN(", ", TRUE,
   _xlfn._xlws.FILTER(MasterSheet!O:O,
      (MasterSheet!B:B=A1946) *
      (MasterSheet!D:D=B1946) *
      (MasterSheet!G:G=C1946) *
      (MasterSheet!J:J&gt;0)
   )
)</f>
        <v>UNIVERSITY OF DELHI (South Campus)</v>
      </c>
      <c r="N1946" s="6"/>
    </row>
    <row r="1947" spans="1:14" x14ac:dyDescent="0.25">
      <c r="A1947" s="6">
        <v>177574</v>
      </c>
      <c r="B1947" s="7">
        <v>45890</v>
      </c>
      <c r="C1947" s="6" t="str">
        <v>BE0283</v>
      </c>
      <c r="D1947" s="6">
        <f>_xlfn.XLOOKUP(C1947,MasterSheet!G:G,MasterSheet!E:E)</f>
        <v>0</v>
      </c>
      <c r="E1947" s="55">
        <f>SUMIFS(MasterSheet!I:I, MasterSheet!B:B, A1947, MasterSheet!D:D, B1947, MasterSheet!G:G, C1947)</f>
        <v>1</v>
      </c>
      <c r="F1947" s="55">
        <f t="shared" si="90"/>
        <v>0</v>
      </c>
      <c r="G1947" s="62">
        <f>SUMIFS(MasterSheet!J:J, MasterSheet!B:B, A1947, MasterSheet!D:D, B1947, MasterSheet!G:G, C1947)</f>
        <v>1</v>
      </c>
      <c r="H1947" s="62">
        <f t="shared" si="91"/>
        <v>0</v>
      </c>
      <c r="I1947" s="64">
        <f>SUMIFS(MasterSheet!K:K, MasterSheet!B:B, A1947, MasterSheet!D:D, B1947, MasterSheet!G:G, C1947)</f>
        <v>0</v>
      </c>
      <c r="J1947" s="64">
        <f t="shared" si="92"/>
        <v>0</v>
      </c>
      <c r="K1947" s="6" t="str">
        <f>VLOOKUP(C1947,MasterSheet!G:T,14,)</f>
        <v>BioXcell</v>
      </c>
      <c r="L1947" s="6" t="str">
        <f>VLOOKUP(K1947,Sheet1!A:C,3,)</f>
        <v>DOLLAR</v>
      </c>
      <c r="M1947" s="6" t="str" cm="1">
        <f t="array" ref="M1947">_xlfn.TEXTJOIN(", ", TRUE,
   _xlfn._xlws.FILTER(MasterSheet!O:O,
      (MasterSheet!B:B=A1947) *
      (MasterSheet!D:D=B1947) *
      (MasterSheet!G:G=C1947) *
      (MasterSheet!J:J&gt;0)
   )
)</f>
        <v>IISER BHOPAL</v>
      </c>
      <c r="N1947" s="6"/>
    </row>
    <row r="1948" spans="1:14" x14ac:dyDescent="0.25">
      <c r="A1948" s="6">
        <v>177574</v>
      </c>
      <c r="B1948" s="7">
        <v>45890</v>
      </c>
      <c r="C1948" s="6" t="str">
        <v>IP0070</v>
      </c>
      <c r="D1948" s="6">
        <f>_xlfn.XLOOKUP(C1948,MasterSheet!G:G,MasterSheet!E:E)</f>
        <v>58.8</v>
      </c>
      <c r="E1948" s="55">
        <f>SUMIFS(MasterSheet!I:I, MasterSheet!B:B, A1948, MasterSheet!D:D, B1948, MasterSheet!G:G, C1948)</f>
        <v>2</v>
      </c>
      <c r="F1948" s="55">
        <f t="shared" si="90"/>
        <v>117.6</v>
      </c>
      <c r="G1948" s="62">
        <f>SUMIFS(MasterSheet!J:J, MasterSheet!B:B, A1948, MasterSheet!D:D, B1948, MasterSheet!G:G, C1948)</f>
        <v>2</v>
      </c>
      <c r="H1948" s="62">
        <f t="shared" si="91"/>
        <v>117.6</v>
      </c>
      <c r="I1948" s="64">
        <f>SUMIFS(MasterSheet!K:K, MasterSheet!B:B, A1948, MasterSheet!D:D, B1948, MasterSheet!G:G, C1948)</f>
        <v>0</v>
      </c>
      <c r="J1948" s="64">
        <f t="shared" si="92"/>
        <v>0</v>
      </c>
      <c r="K1948" s="6" t="str">
        <f>VLOOKUP(C1948,MasterSheet!G:T,14,)</f>
        <v>BioXcell</v>
      </c>
      <c r="L1948" s="6" t="str">
        <f>VLOOKUP(K1948,Sheet1!A:C,3,)</f>
        <v>DOLLAR</v>
      </c>
      <c r="M1948" s="6" t="str" cm="1">
        <f t="array" ref="M1948">_xlfn.TEXTJOIN(", ", TRUE,
   _xlfn._xlws.FILTER(MasterSheet!O:O,
      (MasterSheet!B:B=A1948) *
      (MasterSheet!D:D=B1948) *
      (MasterSheet!G:G=C1948) *
      (MasterSheet!J:J&gt;0)
   )
)</f>
        <v>ADGYL</v>
      </c>
      <c r="N1948" s="6"/>
    </row>
    <row r="1949" spans="1:14" x14ac:dyDescent="0.25">
      <c r="A1949" s="6" t="str">
        <v>EED118206</v>
      </c>
      <c r="B1949" s="7">
        <v>45890</v>
      </c>
      <c r="C1949" s="6">
        <v>100220</v>
      </c>
      <c r="D1949" s="6">
        <f>_xlfn.XLOOKUP(C1949,MasterSheet!G:G,MasterSheet!E:E)</f>
        <v>173.6</v>
      </c>
      <c r="E1949" s="55">
        <f>SUMIFS(MasterSheet!I:I, MasterSheet!B:B, A1949, MasterSheet!D:D, B1949, MasterSheet!G:G, C1949)</f>
        <v>2</v>
      </c>
      <c r="F1949" s="55">
        <f t="shared" si="90"/>
        <v>347.2</v>
      </c>
      <c r="G1949" s="62">
        <f>SUMIFS(MasterSheet!J:J, MasterSheet!B:B, A1949, MasterSheet!D:D, B1949, MasterSheet!G:G, C1949)</f>
        <v>2</v>
      </c>
      <c r="H1949" s="62">
        <f t="shared" si="91"/>
        <v>347.2</v>
      </c>
      <c r="I1949" s="64">
        <f>SUMIFS(MasterSheet!K:K, MasterSheet!B:B, A1949, MasterSheet!D:D, B1949, MasterSheet!G:G, C1949)</f>
        <v>0</v>
      </c>
      <c r="J1949" s="64">
        <f t="shared" si="92"/>
        <v>0</v>
      </c>
      <c r="K1949" s="6" t="str">
        <f>VLOOKUP(C1949,MasterSheet!G:T,14,)</f>
        <v>BioLegend</v>
      </c>
      <c r="L1949" s="6" t="str">
        <f>VLOOKUP(K1949,Sheet1!A:C,3,)</f>
        <v>DOLLAR</v>
      </c>
      <c r="M1949" s="6" t="str" cm="1">
        <f t="array" ref="M1949">_xlfn.TEXTJOIN(", ", TRUE,
   _xlfn._xlws.FILTER(MasterSheet!O:O,
      (MasterSheet!B:B=A1949) *
      (MasterSheet!D:D=B1949) *
      (MasterSheet!G:G=C1949) *
      (MasterSheet!J:J&gt;0)
   )
)</f>
        <v>sun pharma</v>
      </c>
      <c r="N1949" s="6"/>
    </row>
    <row r="1950" spans="1:14" x14ac:dyDescent="0.25">
      <c r="A1950" s="6" t="str">
        <v>EED118206</v>
      </c>
      <c r="B1950" s="7">
        <v>45890</v>
      </c>
      <c r="C1950" s="6">
        <v>100328</v>
      </c>
      <c r="D1950" s="6">
        <f>_xlfn.XLOOKUP(C1950,MasterSheet!G:G,MasterSheet!E:E)</f>
        <v>165.9</v>
      </c>
      <c r="E1950" s="55">
        <f>SUMIFS(MasterSheet!I:I, MasterSheet!B:B, A1950, MasterSheet!D:D, B1950, MasterSheet!G:G, C1950)</f>
        <v>5</v>
      </c>
      <c r="F1950" s="55">
        <f t="shared" si="90"/>
        <v>829.5</v>
      </c>
      <c r="G1950" s="62">
        <f>SUMIFS(MasterSheet!J:J, MasterSheet!B:B, A1950, MasterSheet!D:D, B1950, MasterSheet!G:G, C1950)</f>
        <v>5</v>
      </c>
      <c r="H1950" s="62">
        <f t="shared" si="91"/>
        <v>829.5</v>
      </c>
      <c r="I1950" s="64">
        <f>SUMIFS(MasterSheet!K:K, MasterSheet!B:B, A1950, MasterSheet!D:D, B1950, MasterSheet!G:G, C1950)</f>
        <v>0</v>
      </c>
      <c r="J1950" s="64">
        <f t="shared" si="92"/>
        <v>0</v>
      </c>
      <c r="K1950" s="6" t="str">
        <f>VLOOKUP(C1950,MasterSheet!G:T,14,)</f>
        <v>BioLegend</v>
      </c>
      <c r="L1950" s="6" t="str">
        <f>VLOOKUP(K1950,Sheet1!A:C,3,)</f>
        <v>DOLLAR</v>
      </c>
      <c r="M1950" s="6" t="str" cm="1">
        <f t="array" ref="M1950">_xlfn.TEXTJOIN(", ", TRUE,
   _xlfn._xlws.FILTER(MasterSheet!O:O,
      (MasterSheet!B:B=A1950) *
      (MasterSheet!D:D=B1950) *
      (MasterSheet!G:G=C1950) *
      (MasterSheet!J:J&gt;0)
   )
)</f>
        <v>AURIGINE SERVICE</v>
      </c>
      <c r="N1950" s="6"/>
    </row>
    <row r="1951" spans="1:14" x14ac:dyDescent="0.25">
      <c r="A1951" s="6" t="str">
        <v>EED118206</v>
      </c>
      <c r="B1951" s="7">
        <v>45890</v>
      </c>
      <c r="C1951" s="6">
        <v>100528</v>
      </c>
      <c r="D1951" s="6">
        <f>_xlfn.XLOOKUP(C1951,MasterSheet!G:G,MasterSheet!E:E)</f>
        <v>138.6</v>
      </c>
      <c r="E1951" s="55">
        <f>SUMIFS(MasterSheet!I:I, MasterSheet!B:B, A1951, MasterSheet!D:D, B1951, MasterSheet!G:G, C1951)</f>
        <v>5</v>
      </c>
      <c r="F1951" s="55">
        <f t="shared" si="90"/>
        <v>693</v>
      </c>
      <c r="G1951" s="62">
        <f>SUMIFS(MasterSheet!J:J, MasterSheet!B:B, A1951, MasterSheet!D:D, B1951, MasterSheet!G:G, C1951)</f>
        <v>5</v>
      </c>
      <c r="H1951" s="62">
        <f t="shared" si="91"/>
        <v>693</v>
      </c>
      <c r="I1951" s="64">
        <f>SUMIFS(MasterSheet!K:K, MasterSheet!B:B, A1951, MasterSheet!D:D, B1951, MasterSheet!G:G, C1951)</f>
        <v>0</v>
      </c>
      <c r="J1951" s="64">
        <f t="shared" si="92"/>
        <v>0</v>
      </c>
      <c r="K1951" s="6" t="str">
        <f>VLOOKUP(C1951,MasterSheet!G:T,14,)</f>
        <v>BioLegend</v>
      </c>
      <c r="L1951" s="6" t="str">
        <f>VLOOKUP(K1951,Sheet1!A:C,3,)</f>
        <v>DOLLAR</v>
      </c>
      <c r="M1951" s="6" t="str" cm="1">
        <f t="array" ref="M1951">_xlfn.TEXTJOIN(", ", TRUE,
   _xlfn._xlws.FILTER(MasterSheet!O:O,
      (MasterSheet!B:B=A1951) *
      (MasterSheet!D:D=B1951) *
      (MasterSheet!G:G=C1951) *
      (MasterSheet!J:J&gt;0)
   )
)</f>
        <v>AURIGINE SERVICE</v>
      </c>
      <c r="N1951" s="6"/>
    </row>
    <row r="1952" spans="1:14" x14ac:dyDescent="0.25">
      <c r="A1952" s="6" t="str">
        <v>EED118206</v>
      </c>
      <c r="B1952" s="7">
        <v>45890</v>
      </c>
      <c r="C1952" s="6">
        <v>100706</v>
      </c>
      <c r="D1952" s="6">
        <f>_xlfn.XLOOKUP(C1952,MasterSheet!G:G,MasterSheet!E:E)</f>
        <v>69.3</v>
      </c>
      <c r="E1952" s="55">
        <f>SUMIFS(MasterSheet!I:I, MasterSheet!B:B, A1952, MasterSheet!D:D, B1952, MasterSheet!G:G, C1952)</f>
        <v>1</v>
      </c>
      <c r="F1952" s="55">
        <f t="shared" si="90"/>
        <v>69.3</v>
      </c>
      <c r="G1952" s="62">
        <f>SUMIFS(MasterSheet!J:J, MasterSheet!B:B, A1952, MasterSheet!D:D, B1952, MasterSheet!G:G, C1952)</f>
        <v>1</v>
      </c>
      <c r="H1952" s="62">
        <f t="shared" si="91"/>
        <v>69.3</v>
      </c>
      <c r="I1952" s="64">
        <f>SUMIFS(MasterSheet!K:K, MasterSheet!B:B, A1952, MasterSheet!D:D, B1952, MasterSheet!G:G, C1952)</f>
        <v>0</v>
      </c>
      <c r="J1952" s="64">
        <f t="shared" si="92"/>
        <v>0</v>
      </c>
      <c r="K1952" s="6" t="str">
        <f>VLOOKUP(C1952,MasterSheet!G:T,14,)</f>
        <v>BioLegend</v>
      </c>
      <c r="L1952" s="6" t="str">
        <f>VLOOKUP(K1952,Sheet1!A:C,3,)</f>
        <v>DOLLAR</v>
      </c>
      <c r="M1952" s="6" t="str" cm="1">
        <f t="array" ref="M1952">_xlfn.TEXTJOIN(", ", TRUE,
   _xlfn._xlws.FILTER(MasterSheet!O:O,
      (MasterSheet!B:B=A1952) *
      (MasterSheet!D:D=B1952) *
      (MasterSheet!G:G=C1952) *
      (MasterSheet!J:J&gt;0)
   )
)</f>
        <v>M Biotech</v>
      </c>
      <c r="N1952" s="6"/>
    </row>
    <row r="1953" spans="1:14" x14ac:dyDescent="0.25">
      <c r="A1953" s="6" t="str">
        <v>EED118206</v>
      </c>
      <c r="B1953" s="7">
        <v>45890</v>
      </c>
      <c r="C1953" s="6">
        <v>101320</v>
      </c>
      <c r="D1953" s="6">
        <f>_xlfn.XLOOKUP(C1953,MasterSheet!G:G,MasterSheet!E:E)</f>
        <v>160.30000000000001</v>
      </c>
      <c r="E1953" s="55">
        <f>SUMIFS(MasterSheet!I:I, MasterSheet!B:B, A1953, MasterSheet!D:D, B1953, MasterSheet!G:G, C1953)</f>
        <v>3</v>
      </c>
      <c r="F1953" s="55">
        <f t="shared" si="90"/>
        <v>480.90000000000003</v>
      </c>
      <c r="G1953" s="62">
        <f>SUMIFS(MasterSheet!J:J, MasterSheet!B:B, A1953, MasterSheet!D:D, B1953, MasterSheet!G:G, C1953)</f>
        <v>3</v>
      </c>
      <c r="H1953" s="62">
        <f t="shared" si="91"/>
        <v>480.90000000000003</v>
      </c>
      <c r="I1953" s="64">
        <f>SUMIFS(MasterSheet!K:K, MasterSheet!B:B, A1953, MasterSheet!D:D, B1953, MasterSheet!G:G, C1953)</f>
        <v>0</v>
      </c>
      <c r="J1953" s="64">
        <f t="shared" si="92"/>
        <v>0</v>
      </c>
      <c r="K1953" s="6" t="str">
        <f>VLOOKUP(C1953,MasterSheet!G:T,14,)</f>
        <v>BioLegend</v>
      </c>
      <c r="L1953" s="6" t="str">
        <f>VLOOKUP(K1953,Sheet1!A:C,3,)</f>
        <v>DOLLAR</v>
      </c>
      <c r="M1953" s="6" t="str" cm="1">
        <f t="array" ref="M1953">_xlfn.TEXTJOIN(", ", TRUE,
   _xlfn._xlws.FILTER(MasterSheet!O:O,
      (MasterSheet!B:B=A1953) *
      (MasterSheet!D:D=B1953) *
      (MasterSheet!G:G=C1953) *
      (MasterSheet!J:J&gt;0)
   )
)</f>
        <v>AURIGINE SERVICE</v>
      </c>
      <c r="N1953" s="6"/>
    </row>
    <row r="1954" spans="1:14" x14ac:dyDescent="0.25">
      <c r="A1954" s="6" t="str">
        <v>EED118206</v>
      </c>
      <c r="B1954" s="7">
        <v>45890</v>
      </c>
      <c r="C1954" s="6">
        <v>102006</v>
      </c>
      <c r="D1954" s="6">
        <f>_xlfn.XLOOKUP(C1954,MasterSheet!G:G,MasterSheet!E:E)</f>
        <v>177.1</v>
      </c>
      <c r="E1954" s="55">
        <f>SUMIFS(MasterSheet!I:I, MasterSheet!B:B, A1954, MasterSheet!D:D, B1954, MasterSheet!G:G, C1954)</f>
        <v>1</v>
      </c>
      <c r="F1954" s="55">
        <f t="shared" si="90"/>
        <v>177.1</v>
      </c>
      <c r="G1954" s="62">
        <f>SUMIFS(MasterSheet!J:J, MasterSheet!B:B, A1954, MasterSheet!D:D, B1954, MasterSheet!G:G, C1954)</f>
        <v>1</v>
      </c>
      <c r="H1954" s="62">
        <f t="shared" si="91"/>
        <v>177.1</v>
      </c>
      <c r="I1954" s="64">
        <f>SUMIFS(MasterSheet!K:K, MasterSheet!B:B, A1954, MasterSheet!D:D, B1954, MasterSheet!G:G, C1954)</f>
        <v>0</v>
      </c>
      <c r="J1954" s="64">
        <f t="shared" si="92"/>
        <v>0</v>
      </c>
      <c r="K1954" s="6" t="str">
        <f>VLOOKUP(C1954,MasterSheet!G:T,14,)</f>
        <v>BioLegend</v>
      </c>
      <c r="L1954" s="6" t="str">
        <f>VLOOKUP(K1954,Sheet1!A:C,3,)</f>
        <v>DOLLAR</v>
      </c>
      <c r="M1954" s="6" t="str" cm="1">
        <f t="array" ref="M1954">_xlfn.TEXTJOIN(", ", TRUE,
   _xlfn._xlws.FILTER(MasterSheet!O:O,
      (MasterSheet!B:B=A1954) *
      (MasterSheet!D:D=B1954) *
      (MasterSheet!G:G=C1954) *
      (MasterSheet!J:J&gt;0)
   )
)</f>
        <v>AURIGINE SERVICE</v>
      </c>
      <c r="N1954" s="6"/>
    </row>
    <row r="1955" spans="1:14" x14ac:dyDescent="0.25">
      <c r="A1955" s="6" t="str">
        <v>EED118206</v>
      </c>
      <c r="B1955" s="7">
        <v>45890</v>
      </c>
      <c r="C1955" s="6">
        <v>103018</v>
      </c>
      <c r="D1955" s="6">
        <f>_xlfn.XLOOKUP(C1955,MasterSheet!G:G,MasterSheet!E:E)</f>
        <v>160.30000000000001</v>
      </c>
      <c r="E1955" s="55">
        <f>SUMIFS(MasterSheet!I:I, MasterSheet!B:B, A1955, MasterSheet!D:D, B1955, MasterSheet!G:G, C1955)</f>
        <v>4</v>
      </c>
      <c r="F1955" s="55">
        <f t="shared" si="90"/>
        <v>641.20000000000005</v>
      </c>
      <c r="G1955" s="62">
        <f>SUMIFS(MasterSheet!J:J, MasterSheet!B:B, A1955, MasterSheet!D:D, B1955, MasterSheet!G:G, C1955)</f>
        <v>4</v>
      </c>
      <c r="H1955" s="62">
        <f t="shared" si="91"/>
        <v>641.20000000000005</v>
      </c>
      <c r="I1955" s="64">
        <f>SUMIFS(MasterSheet!K:K, MasterSheet!B:B, A1955, MasterSheet!D:D, B1955, MasterSheet!G:G, C1955)</f>
        <v>0</v>
      </c>
      <c r="J1955" s="64">
        <f t="shared" si="92"/>
        <v>0</v>
      </c>
      <c r="K1955" s="6" t="str">
        <f>VLOOKUP(C1955,MasterSheet!G:T,14,)</f>
        <v>BioLegend</v>
      </c>
      <c r="L1955" s="6" t="str">
        <f>VLOOKUP(K1955,Sheet1!A:C,3,)</f>
        <v>DOLLAR</v>
      </c>
      <c r="M1955" s="6" t="str" cm="1">
        <f t="array" ref="M1955">_xlfn.TEXTJOIN(", ", TRUE,
   _xlfn._xlws.FILTER(MasterSheet!O:O,
      (MasterSheet!B:B=A1955) *
      (MasterSheet!D:D=B1955) *
      (MasterSheet!G:G=C1955) *
      (MasterSheet!J:J&gt;0)
   )
)</f>
        <v>AURIGINE SERVICE</v>
      </c>
      <c r="N1955" s="6"/>
    </row>
    <row r="1956" spans="1:14" x14ac:dyDescent="0.25">
      <c r="A1956" s="6" t="str">
        <v>EED118206</v>
      </c>
      <c r="B1956" s="7">
        <v>45890</v>
      </c>
      <c r="C1956" s="6">
        <v>103108</v>
      </c>
      <c r="D1956" s="6">
        <f>_xlfn.XLOOKUP(C1956,MasterSheet!G:G,MasterSheet!E:E)</f>
        <v>73.5</v>
      </c>
      <c r="E1956" s="55">
        <f>SUMIFS(MasterSheet!I:I, MasterSheet!B:B, A1956, MasterSheet!D:D, B1956, MasterSheet!G:G, C1956)</f>
        <v>2</v>
      </c>
      <c r="F1956" s="55">
        <f t="shared" si="90"/>
        <v>147</v>
      </c>
      <c r="G1956" s="62">
        <f>SUMIFS(MasterSheet!J:J, MasterSheet!B:B, A1956, MasterSheet!D:D, B1956, MasterSheet!G:G, C1956)</f>
        <v>2</v>
      </c>
      <c r="H1956" s="62">
        <f t="shared" si="91"/>
        <v>147</v>
      </c>
      <c r="I1956" s="64">
        <f>SUMIFS(MasterSheet!K:K, MasterSheet!B:B, A1956, MasterSheet!D:D, B1956, MasterSheet!G:G, C1956)</f>
        <v>0</v>
      </c>
      <c r="J1956" s="64">
        <f t="shared" si="92"/>
        <v>0</v>
      </c>
      <c r="K1956" s="6" t="str">
        <f>VLOOKUP(C1956,MasterSheet!G:T,14,)</f>
        <v>BioLegend</v>
      </c>
      <c r="L1956" s="6" t="str">
        <f>VLOOKUP(K1956,Sheet1!A:C,3,)</f>
        <v>DOLLAR</v>
      </c>
      <c r="M1956" s="6" t="str" cm="1">
        <f t="array" ref="M1956">_xlfn.TEXTJOIN(", ", TRUE,
   _xlfn._xlws.FILTER(MasterSheet!O:O,
      (MasterSheet!B:B=A1956) *
      (MasterSheet!D:D=B1956) *
      (MasterSheet!G:G=C1956) *
      (MasterSheet!J:J&gt;0)
   )
)</f>
        <v>sun pharma</v>
      </c>
      <c r="N1956" s="6"/>
    </row>
    <row r="1957" spans="1:14" x14ac:dyDescent="0.25">
      <c r="A1957" s="6" t="str">
        <v>EED118206</v>
      </c>
      <c r="B1957" s="7">
        <v>45890</v>
      </c>
      <c r="C1957" s="6">
        <v>104420</v>
      </c>
      <c r="D1957" s="6">
        <f>_xlfn.XLOOKUP(C1957,MasterSheet!G:G,MasterSheet!E:E)</f>
        <v>137.4</v>
      </c>
      <c r="E1957" s="55">
        <f>SUMIFS(MasterSheet!I:I, MasterSheet!B:B, A1957, MasterSheet!D:D, B1957, MasterSheet!G:G, C1957)</f>
        <v>4</v>
      </c>
      <c r="F1957" s="55">
        <f t="shared" si="90"/>
        <v>549.6</v>
      </c>
      <c r="G1957" s="62">
        <f>SUMIFS(MasterSheet!J:J, MasterSheet!B:B, A1957, MasterSheet!D:D, B1957, MasterSheet!G:G, C1957)</f>
        <v>4</v>
      </c>
      <c r="H1957" s="62">
        <f t="shared" si="91"/>
        <v>549.6</v>
      </c>
      <c r="I1957" s="64">
        <f>SUMIFS(MasterSheet!K:K, MasterSheet!B:B, A1957, MasterSheet!D:D, B1957, MasterSheet!G:G, C1957)</f>
        <v>0</v>
      </c>
      <c r="J1957" s="64">
        <f t="shared" si="92"/>
        <v>0</v>
      </c>
      <c r="K1957" s="6" t="str">
        <f>VLOOKUP(C1957,MasterSheet!G:T,14,)</f>
        <v>BioLegend</v>
      </c>
      <c r="L1957" s="6" t="str">
        <f>VLOOKUP(K1957,Sheet1!A:C,3,)</f>
        <v>DOLLAR</v>
      </c>
      <c r="M1957" s="6" t="str" cm="1">
        <f t="array" ref="M1957">_xlfn.TEXTJOIN(", ", TRUE,
   _xlfn._xlws.FILTER(MasterSheet!O:O,
      (MasterSheet!B:B=A1957) *
      (MasterSheet!D:D=B1957) *
      (MasterSheet!G:G=C1957) *
      (MasterSheet!J:J&gt;0)
   )
)</f>
        <v>AURIGINE SERVICE</v>
      </c>
      <c r="N1957" s="6"/>
    </row>
    <row r="1958" spans="1:14" x14ac:dyDescent="0.25">
      <c r="A1958" s="6" t="str">
        <v>EED118206</v>
      </c>
      <c r="B1958" s="7">
        <v>45890</v>
      </c>
      <c r="C1958" s="6">
        <v>104526</v>
      </c>
      <c r="D1958" s="6">
        <f>_xlfn.XLOOKUP(C1958,MasterSheet!G:G,MasterSheet!E:E)</f>
        <v>173.6</v>
      </c>
      <c r="E1958" s="55">
        <f>SUMIFS(MasterSheet!I:I, MasterSheet!B:B, A1958, MasterSheet!D:D, B1958, MasterSheet!G:G, C1958)</f>
        <v>1</v>
      </c>
      <c r="F1958" s="55">
        <f t="shared" si="90"/>
        <v>173.6</v>
      </c>
      <c r="G1958" s="62">
        <f>SUMIFS(MasterSheet!J:J, MasterSheet!B:B, A1958, MasterSheet!D:D, B1958, MasterSheet!G:G, C1958)</f>
        <v>1</v>
      </c>
      <c r="H1958" s="62">
        <f t="shared" si="91"/>
        <v>173.6</v>
      </c>
      <c r="I1958" s="64">
        <f>SUMIFS(MasterSheet!K:K, MasterSheet!B:B, A1958, MasterSheet!D:D, B1958, MasterSheet!G:G, C1958)</f>
        <v>0</v>
      </c>
      <c r="J1958" s="64">
        <f t="shared" si="92"/>
        <v>0</v>
      </c>
      <c r="K1958" s="6" t="str">
        <f>VLOOKUP(C1958,MasterSheet!G:T,14,)</f>
        <v>BioLegend</v>
      </c>
      <c r="L1958" s="6" t="str">
        <f>VLOOKUP(K1958,Sheet1!A:C,3,)</f>
        <v>DOLLAR</v>
      </c>
      <c r="M1958" s="6" t="str" cm="1">
        <f t="array" ref="M1958">_xlfn.TEXTJOIN(", ", TRUE,
   _xlfn._xlws.FILTER(MasterSheet!O:O,
      (MasterSheet!B:B=A1958) *
      (MasterSheet!D:D=B1958) *
      (MasterSheet!G:G=C1958) *
      (MasterSheet!J:J&gt;0)
   )
)</f>
        <v>AURIGINE SERVICE</v>
      </c>
      <c r="N1958" s="6"/>
    </row>
    <row r="1959" spans="1:14" x14ac:dyDescent="0.25">
      <c r="A1959" s="6" t="str">
        <v>EED118206</v>
      </c>
      <c r="B1959" s="7">
        <v>45890</v>
      </c>
      <c r="C1959" s="6">
        <v>106106</v>
      </c>
      <c r="D1959" s="6">
        <f>_xlfn.XLOOKUP(C1959,MasterSheet!G:G,MasterSheet!E:E)</f>
        <v>221.9</v>
      </c>
      <c r="E1959" s="55">
        <f>SUMIFS(MasterSheet!I:I, MasterSheet!B:B, A1959, MasterSheet!D:D, B1959, MasterSheet!G:G, C1959)</f>
        <v>1</v>
      </c>
      <c r="F1959" s="55">
        <f t="shared" si="90"/>
        <v>221.9</v>
      </c>
      <c r="G1959" s="62">
        <f>SUMIFS(MasterSheet!J:J, MasterSheet!B:B, A1959, MasterSheet!D:D, B1959, MasterSheet!G:G, C1959)</f>
        <v>1</v>
      </c>
      <c r="H1959" s="62">
        <f t="shared" si="91"/>
        <v>221.9</v>
      </c>
      <c r="I1959" s="64">
        <f>SUMIFS(MasterSheet!K:K, MasterSheet!B:B, A1959, MasterSheet!D:D, B1959, MasterSheet!G:G, C1959)</f>
        <v>0</v>
      </c>
      <c r="J1959" s="64">
        <f t="shared" si="92"/>
        <v>0</v>
      </c>
      <c r="K1959" s="6" t="str">
        <f>VLOOKUP(C1959,MasterSheet!G:T,14,)</f>
        <v>BioLegend</v>
      </c>
      <c r="L1959" s="6" t="str">
        <f>VLOOKUP(K1959,Sheet1!A:C,3,)</f>
        <v>DOLLAR</v>
      </c>
      <c r="M1959" s="6" t="str" cm="1">
        <f t="array" ref="M1959">_xlfn.TEXTJOIN(", ", TRUE,
   _xlfn._xlws.FILTER(MasterSheet!O:O,
      (MasterSheet!B:B=A1959) *
      (MasterSheet!D:D=B1959) *
      (MasterSheet!G:G=C1959) *
      (MasterSheet!J:J&gt;0)
   )
)</f>
        <v>AURIGINE SERVICE</v>
      </c>
      <c r="N1959" s="6"/>
    </row>
    <row r="1960" spans="1:14" x14ac:dyDescent="0.25">
      <c r="A1960" s="6" t="str">
        <v>EED118206</v>
      </c>
      <c r="B1960" s="7">
        <v>45890</v>
      </c>
      <c r="C1960" s="6">
        <v>113710</v>
      </c>
      <c r="D1960" s="6">
        <f>_xlfn.XLOOKUP(C1960,MasterSheet!G:G,MasterSheet!E:E)</f>
        <v>56</v>
      </c>
      <c r="E1960" s="55">
        <f>SUMIFS(MasterSheet!I:I, MasterSheet!B:B, A1960, MasterSheet!D:D, B1960, MasterSheet!G:G, C1960)</f>
        <v>1</v>
      </c>
      <c r="F1960" s="55">
        <f t="shared" si="90"/>
        <v>56</v>
      </c>
      <c r="G1960" s="62">
        <f>SUMIFS(MasterSheet!J:J, MasterSheet!B:B, A1960, MasterSheet!D:D, B1960, MasterSheet!G:G, C1960)</f>
        <v>0</v>
      </c>
      <c r="H1960" s="62">
        <f t="shared" si="91"/>
        <v>0</v>
      </c>
      <c r="I1960" s="64">
        <f>SUMIFS(MasterSheet!K:K, MasterSheet!B:B, A1960, MasterSheet!D:D, B1960, MasterSheet!G:G, C1960)</f>
        <v>1</v>
      </c>
      <c r="J1960" s="64">
        <f t="shared" si="92"/>
        <v>56</v>
      </c>
      <c r="K1960" s="6" t="str">
        <f>VLOOKUP(C1960,MasterSheet!G:T,14,)</f>
        <v>BioLegend</v>
      </c>
      <c r="L1960" s="6" t="str">
        <f>VLOOKUP(K1960,Sheet1!A:C,3,)</f>
        <v>DOLLAR</v>
      </c>
      <c r="M1960" s="6" t="e" cm="1" vm="1">
        <f t="array" ref="M1960">_xlfn.TEXTJOIN(", ", TRUE,
   _xlfn._xlws.FILTER(MasterSheet!O:O,
      (MasterSheet!B:B=A1960) *
      (MasterSheet!D:D=B1960) *
      (MasterSheet!G:G=C1960) *
      (MasterSheet!J:J&gt;0)
   )
)</f>
        <v>#VALUE!</v>
      </c>
      <c r="N1960" s="6"/>
    </row>
    <row r="1961" spans="1:14" x14ac:dyDescent="0.25">
      <c r="A1961" s="6" t="str">
        <v>EED118206</v>
      </c>
      <c r="B1961" s="7">
        <v>45890</v>
      </c>
      <c r="C1961" s="6">
        <v>113817</v>
      </c>
      <c r="D1961" s="6">
        <f>_xlfn.XLOOKUP(C1961,MasterSheet!G:G,MasterSheet!E:E)</f>
        <v>107.1</v>
      </c>
      <c r="E1961" s="55">
        <f>SUMIFS(MasterSheet!I:I, MasterSheet!B:B, A1961, MasterSheet!D:D, B1961, MasterSheet!G:G, C1961)</f>
        <v>1</v>
      </c>
      <c r="F1961" s="55">
        <f t="shared" si="90"/>
        <v>107.1</v>
      </c>
      <c r="G1961" s="62">
        <f>SUMIFS(MasterSheet!J:J, MasterSheet!B:B, A1961, MasterSheet!D:D, B1961, MasterSheet!G:G, C1961)</f>
        <v>0</v>
      </c>
      <c r="H1961" s="62">
        <f t="shared" si="91"/>
        <v>0</v>
      </c>
      <c r="I1961" s="64">
        <f>SUMIFS(MasterSheet!K:K, MasterSheet!B:B, A1961, MasterSheet!D:D, B1961, MasterSheet!G:G, C1961)</f>
        <v>1</v>
      </c>
      <c r="J1961" s="64">
        <f t="shared" si="92"/>
        <v>107.1</v>
      </c>
      <c r="K1961" s="6" t="str">
        <f>VLOOKUP(C1961,MasterSheet!G:T,14,)</f>
        <v>BioLegend</v>
      </c>
      <c r="L1961" s="6" t="str">
        <f>VLOOKUP(K1961,Sheet1!A:C,3,)</f>
        <v>DOLLAR</v>
      </c>
      <c r="M1961" s="6" t="e" cm="1" vm="1">
        <f t="array" ref="M1961">_xlfn.TEXTJOIN(", ", TRUE,
   _xlfn._xlws.FILTER(MasterSheet!O:O,
      (MasterSheet!B:B=A1961) *
      (MasterSheet!D:D=B1961) *
      (MasterSheet!G:G=C1961) *
      (MasterSheet!J:J&gt;0)
   )
)</f>
        <v>#VALUE!</v>
      </c>
      <c r="N1961" s="6"/>
    </row>
    <row r="1962" spans="1:14" x14ac:dyDescent="0.25">
      <c r="A1962" s="6" t="str">
        <v>EED118206</v>
      </c>
      <c r="B1962" s="7">
        <v>45890</v>
      </c>
      <c r="C1962" s="6">
        <v>119414</v>
      </c>
      <c r="D1962" s="6">
        <f>_xlfn.XLOOKUP(C1962,MasterSheet!G:G,MasterSheet!E:E)</f>
        <v>204.4</v>
      </c>
      <c r="E1962" s="55">
        <f>SUMIFS(MasterSheet!I:I, MasterSheet!B:B, A1962, MasterSheet!D:D, B1962, MasterSheet!G:G, C1962)</f>
        <v>3</v>
      </c>
      <c r="F1962" s="55">
        <f t="shared" si="90"/>
        <v>613.20000000000005</v>
      </c>
      <c r="G1962" s="62">
        <f>SUMIFS(MasterSheet!J:J, MasterSheet!B:B, A1962, MasterSheet!D:D, B1962, MasterSheet!G:G, C1962)</f>
        <v>3</v>
      </c>
      <c r="H1962" s="62">
        <f t="shared" si="91"/>
        <v>613.20000000000005</v>
      </c>
      <c r="I1962" s="64">
        <f>SUMIFS(MasterSheet!K:K, MasterSheet!B:B, A1962, MasterSheet!D:D, B1962, MasterSheet!G:G, C1962)</f>
        <v>0</v>
      </c>
      <c r="J1962" s="64">
        <f t="shared" si="92"/>
        <v>0</v>
      </c>
      <c r="K1962" s="6" t="str">
        <f>VLOOKUP(C1962,MasterSheet!G:T,14,)</f>
        <v>BioLegend</v>
      </c>
      <c r="L1962" s="6" t="str">
        <f>VLOOKUP(K1962,Sheet1!A:C,3,)</f>
        <v>DOLLAR</v>
      </c>
      <c r="M1962" s="6" t="str" cm="1">
        <f t="array" ref="M1962">_xlfn.TEXTJOIN(", ", TRUE,
   _xlfn._xlws.FILTER(MasterSheet!O:O,
      (MasterSheet!B:B=A1962) *
      (MasterSheet!D:D=B1962) *
      (MasterSheet!G:G=C1962) *
      (MasterSheet!J:J&gt;0)
   )
)</f>
        <v>AURIGINE SERVICE</v>
      </c>
      <c r="N1962" s="6"/>
    </row>
    <row r="1963" spans="1:14" x14ac:dyDescent="0.25">
      <c r="A1963" s="6" t="str">
        <v>EED118206</v>
      </c>
      <c r="B1963" s="7">
        <v>45890</v>
      </c>
      <c r="C1963" s="6">
        <v>135243</v>
      </c>
      <c r="D1963" s="6">
        <f>_xlfn.XLOOKUP(C1963,MasterSheet!G:G,MasterSheet!E:E)</f>
        <v>120</v>
      </c>
      <c r="E1963" s="55">
        <f>SUMIFS(MasterSheet!I:I, MasterSheet!B:B, A1963, MasterSheet!D:D, B1963, MasterSheet!G:G, C1963)</f>
        <v>1</v>
      </c>
      <c r="F1963" s="55">
        <f t="shared" si="90"/>
        <v>120</v>
      </c>
      <c r="G1963" s="62">
        <f>SUMIFS(MasterSheet!J:J, MasterSheet!B:B, A1963, MasterSheet!D:D, B1963, MasterSheet!G:G, C1963)</f>
        <v>1</v>
      </c>
      <c r="H1963" s="62">
        <f t="shared" si="91"/>
        <v>120</v>
      </c>
      <c r="I1963" s="64">
        <f>SUMIFS(MasterSheet!K:K, MasterSheet!B:B, A1963, MasterSheet!D:D, B1963, MasterSheet!G:G, C1963)</f>
        <v>0</v>
      </c>
      <c r="J1963" s="64">
        <f t="shared" si="92"/>
        <v>0</v>
      </c>
      <c r="K1963" s="6" t="str">
        <f>VLOOKUP(C1963,MasterSheet!G:T,14,)</f>
        <v>BioLegend</v>
      </c>
      <c r="L1963" s="6" t="str">
        <f>VLOOKUP(K1963,Sheet1!A:C,3,)</f>
        <v>DOLLAR</v>
      </c>
      <c r="M1963" s="6" t="str" cm="1">
        <f t="array" ref="M1963">_xlfn.TEXTJOIN(", ", TRUE,
   _xlfn._xlws.FILTER(MasterSheet!O:O,
      (MasterSheet!B:B=A1963) *
      (MasterSheet!D:D=B1963) *
      (MasterSheet!G:G=C1963) *
      (MasterSheet!J:J&gt;0)
   )
)</f>
        <v>AIIMS</v>
      </c>
      <c r="N1963" s="6"/>
    </row>
    <row r="1964" spans="1:14" x14ac:dyDescent="0.25">
      <c r="A1964" s="6" t="str">
        <v>EED118206</v>
      </c>
      <c r="B1964" s="7">
        <v>45890</v>
      </c>
      <c r="C1964" s="6">
        <v>144620</v>
      </c>
      <c r="D1964" s="6">
        <f>_xlfn.XLOOKUP(C1964,MasterSheet!G:G,MasterSheet!E:E)</f>
        <v>242.9</v>
      </c>
      <c r="E1964" s="55">
        <f>SUMIFS(MasterSheet!I:I, MasterSheet!B:B, A1964, MasterSheet!D:D, B1964, MasterSheet!G:G, C1964)</f>
        <v>1</v>
      </c>
      <c r="F1964" s="55">
        <f t="shared" si="90"/>
        <v>242.9</v>
      </c>
      <c r="G1964" s="62">
        <f>SUMIFS(MasterSheet!J:J, MasterSheet!B:B, A1964, MasterSheet!D:D, B1964, MasterSheet!G:G, C1964)</f>
        <v>1</v>
      </c>
      <c r="H1964" s="62">
        <f t="shared" si="91"/>
        <v>242.9</v>
      </c>
      <c r="I1964" s="64">
        <f>SUMIFS(MasterSheet!K:K, MasterSheet!B:B, A1964, MasterSheet!D:D, B1964, MasterSheet!G:G, C1964)</f>
        <v>0</v>
      </c>
      <c r="J1964" s="64">
        <f t="shared" si="92"/>
        <v>0</v>
      </c>
      <c r="K1964" s="6" t="str">
        <f>VLOOKUP(C1964,MasterSheet!G:T,14,)</f>
        <v>BioLegend</v>
      </c>
      <c r="L1964" s="6" t="str">
        <f>VLOOKUP(K1964,Sheet1!A:C,3,)</f>
        <v>DOLLAR</v>
      </c>
      <c r="M1964" s="6" t="str" cm="1">
        <f t="array" ref="M1964">_xlfn.TEXTJOIN(", ", TRUE,
   _xlfn._xlws.FILTER(MasterSheet!O:O,
      (MasterSheet!B:B=A1964) *
      (MasterSheet!D:D=B1964) *
      (MasterSheet!G:G=C1964) *
      (MasterSheet!J:J&gt;0)
   )
)</f>
        <v>AIIMS</v>
      </c>
      <c r="N1964" s="6"/>
    </row>
    <row r="1965" spans="1:14" x14ac:dyDescent="0.25">
      <c r="A1965" s="6" t="str">
        <v>EED118206</v>
      </c>
      <c r="B1965" s="7">
        <v>45890</v>
      </c>
      <c r="C1965" s="6">
        <v>145529</v>
      </c>
      <c r="D1965" s="6">
        <f>_xlfn.XLOOKUP(C1965,MasterSheet!G:G,MasterSheet!E:E)</f>
        <v>219</v>
      </c>
      <c r="E1965" s="55">
        <f>SUMIFS(MasterSheet!I:I, MasterSheet!B:B, A1965, MasterSheet!D:D, B1965, MasterSheet!G:G, C1965)</f>
        <v>1</v>
      </c>
      <c r="F1965" s="55">
        <f t="shared" si="90"/>
        <v>219</v>
      </c>
      <c r="G1965" s="62">
        <f>SUMIFS(MasterSheet!J:J, MasterSheet!B:B, A1965, MasterSheet!D:D, B1965, MasterSheet!G:G, C1965)</f>
        <v>1</v>
      </c>
      <c r="H1965" s="62">
        <f t="shared" si="91"/>
        <v>219</v>
      </c>
      <c r="I1965" s="64">
        <f>SUMIFS(MasterSheet!K:K, MasterSheet!B:B, A1965, MasterSheet!D:D, B1965, MasterSheet!G:G, C1965)</f>
        <v>0</v>
      </c>
      <c r="J1965" s="64">
        <f t="shared" si="92"/>
        <v>0</v>
      </c>
      <c r="K1965" s="6" t="str">
        <f>VLOOKUP(C1965,MasterSheet!G:T,14,)</f>
        <v>BioLegend</v>
      </c>
      <c r="L1965" s="6" t="str">
        <f>VLOOKUP(K1965,Sheet1!A:C,3,)</f>
        <v>DOLLAR</v>
      </c>
      <c r="M1965" s="6" t="str" cm="1">
        <f t="array" ref="M1965">_xlfn.TEXTJOIN(", ", TRUE,
   _xlfn._xlws.FILTER(MasterSheet!O:O,
      (MasterSheet!B:B=A1965) *
      (MasterSheet!D:D=B1965) *
      (MasterSheet!G:G=C1965) *
      (MasterSheet!J:J&gt;0)
   )
)</f>
        <v>AIIMS</v>
      </c>
      <c r="N1965" s="6"/>
    </row>
    <row r="1966" spans="1:14" x14ac:dyDescent="0.25">
      <c r="A1966" s="6" t="str">
        <v>EED118206</v>
      </c>
      <c r="B1966" s="7">
        <v>45890</v>
      </c>
      <c r="C1966" s="6">
        <v>165608</v>
      </c>
      <c r="D1966" s="6">
        <f>_xlfn.XLOOKUP(C1966,MasterSheet!G:G,MasterSheet!E:E)</f>
        <v>112</v>
      </c>
      <c r="E1966" s="55">
        <f>SUMIFS(MasterSheet!I:I, MasterSheet!B:B, A1966, MasterSheet!D:D, B1966, MasterSheet!G:G, C1966)</f>
        <v>1</v>
      </c>
      <c r="F1966" s="55">
        <f t="shared" si="90"/>
        <v>112</v>
      </c>
      <c r="G1966" s="62">
        <f>SUMIFS(MasterSheet!J:J, MasterSheet!B:B, A1966, MasterSheet!D:D, B1966, MasterSheet!G:G, C1966)</f>
        <v>1</v>
      </c>
      <c r="H1966" s="62">
        <f t="shared" si="91"/>
        <v>112</v>
      </c>
      <c r="I1966" s="64">
        <f>SUMIFS(MasterSheet!K:K, MasterSheet!B:B, A1966, MasterSheet!D:D, B1966, MasterSheet!G:G, C1966)</f>
        <v>0</v>
      </c>
      <c r="J1966" s="64">
        <f t="shared" si="92"/>
        <v>0</v>
      </c>
      <c r="K1966" s="6" t="str">
        <f>VLOOKUP(C1966,MasterSheet!G:T,14,)</f>
        <v>BioLegend</v>
      </c>
      <c r="L1966" s="6" t="str">
        <f>VLOOKUP(K1966,Sheet1!A:C,3,)</f>
        <v>DOLLAR</v>
      </c>
      <c r="M1966" s="6" t="str" cm="1">
        <f t="array" ref="M1966">_xlfn.TEXTJOIN(", ", TRUE,
   _xlfn._xlws.FILTER(MasterSheet!O:O,
      (MasterSheet!B:B=A1966) *
      (MasterSheet!D:D=B1966) *
      (MasterSheet!G:G=C1966) *
      (MasterSheet!J:J&gt;0)
   )
)</f>
        <v>AIIMS</v>
      </c>
      <c r="N1966" s="6"/>
    </row>
    <row r="1967" spans="1:14" x14ac:dyDescent="0.25">
      <c r="A1967" s="6" t="str">
        <v>EED118206</v>
      </c>
      <c r="B1967" s="7">
        <v>45890</v>
      </c>
      <c r="C1967" s="6">
        <v>300104</v>
      </c>
      <c r="D1967" s="6">
        <f>_xlfn.XLOOKUP(C1967,MasterSheet!G:G,MasterSheet!E:E)</f>
        <v>133.69999999999999</v>
      </c>
      <c r="E1967" s="55">
        <f>SUMIFS(MasterSheet!I:I, MasterSheet!B:B, A1967, MasterSheet!D:D, B1967, MasterSheet!G:G, C1967)</f>
        <v>1</v>
      </c>
      <c r="F1967" s="55">
        <f t="shared" si="90"/>
        <v>133.69999999999999</v>
      </c>
      <c r="G1967" s="62">
        <f>SUMIFS(MasterSheet!J:J, MasterSheet!B:B, A1967, MasterSheet!D:D, B1967, MasterSheet!G:G, C1967)</f>
        <v>1</v>
      </c>
      <c r="H1967" s="62">
        <f t="shared" si="91"/>
        <v>133.69999999999999</v>
      </c>
      <c r="I1967" s="64">
        <f>SUMIFS(MasterSheet!K:K, MasterSheet!B:B, A1967, MasterSheet!D:D, B1967, MasterSheet!G:G, C1967)</f>
        <v>0</v>
      </c>
      <c r="J1967" s="64">
        <f t="shared" si="92"/>
        <v>0</v>
      </c>
      <c r="K1967" s="6" t="str">
        <f>VLOOKUP(C1967,MasterSheet!G:T,14,)</f>
        <v>BioLegend</v>
      </c>
      <c r="L1967" s="6" t="str">
        <f>VLOOKUP(K1967,Sheet1!A:C,3,)</f>
        <v>DOLLAR</v>
      </c>
      <c r="M1967" s="6" t="str" cm="1">
        <f t="array" ref="M1967">_xlfn.TEXTJOIN(", ", TRUE,
   _xlfn._xlws.FILTER(MasterSheet!O:O,
      (MasterSheet!B:B=A1967) *
      (MasterSheet!D:D=B1967) *
      (MasterSheet!G:G=C1967) *
      (MasterSheet!J:J&gt;0)
   )
)</f>
        <v>Nimhans</v>
      </c>
      <c r="N1967" s="6"/>
    </row>
    <row r="1968" spans="1:14" x14ac:dyDescent="0.25">
      <c r="A1968" s="6" t="str">
        <v>EED118206</v>
      </c>
      <c r="B1968" s="7">
        <v>45890</v>
      </c>
      <c r="C1968" s="6">
        <v>300112</v>
      </c>
      <c r="D1968" s="6">
        <f>_xlfn.XLOOKUP(C1968,MasterSheet!G:G,MasterSheet!E:E)</f>
        <v>131.6</v>
      </c>
      <c r="E1968" s="55">
        <f>SUMIFS(MasterSheet!I:I, MasterSheet!B:B, A1968, MasterSheet!D:D, B1968, MasterSheet!G:G, C1968)</f>
        <v>1</v>
      </c>
      <c r="F1968" s="55">
        <f t="shared" si="90"/>
        <v>131.6</v>
      </c>
      <c r="G1968" s="62">
        <f>SUMIFS(MasterSheet!J:J, MasterSheet!B:B, A1968, MasterSheet!D:D, B1968, MasterSheet!G:G, C1968)</f>
        <v>1</v>
      </c>
      <c r="H1968" s="62">
        <f t="shared" si="91"/>
        <v>131.6</v>
      </c>
      <c r="I1968" s="64">
        <f>SUMIFS(MasterSheet!K:K, MasterSheet!B:B, A1968, MasterSheet!D:D, B1968, MasterSheet!G:G, C1968)</f>
        <v>0</v>
      </c>
      <c r="J1968" s="64">
        <f t="shared" si="92"/>
        <v>0</v>
      </c>
      <c r="K1968" s="6" t="str">
        <f>VLOOKUP(C1968,MasterSheet!G:T,14,)</f>
        <v>BioLegend</v>
      </c>
      <c r="L1968" s="6" t="str">
        <f>VLOOKUP(K1968,Sheet1!A:C,3,)</f>
        <v>DOLLAR</v>
      </c>
      <c r="M1968" s="6" t="str" cm="1">
        <f t="array" ref="M1968">_xlfn.TEXTJOIN(", ", TRUE,
   _xlfn._xlws.FILTER(MasterSheet!O:O,
      (MasterSheet!B:B=A1968) *
      (MasterSheet!D:D=B1968) *
      (MasterSheet!G:G=C1968) *
      (MasterSheet!J:J&gt;0)
   )
)</f>
        <v>AIIMS</v>
      </c>
      <c r="N1968" s="6"/>
    </row>
    <row r="1969" spans="1:14" x14ac:dyDescent="0.25">
      <c r="A1969" s="6" t="str">
        <v>EED118206</v>
      </c>
      <c r="B1969" s="7">
        <v>45890</v>
      </c>
      <c r="C1969" s="6">
        <v>300304</v>
      </c>
      <c r="D1969" s="6">
        <f>_xlfn.XLOOKUP(C1969,MasterSheet!G:G,MasterSheet!E:E)</f>
        <v>131.6</v>
      </c>
      <c r="E1969" s="55">
        <f>SUMIFS(MasterSheet!I:I, MasterSheet!B:B, A1969, MasterSheet!D:D, B1969, MasterSheet!G:G, C1969)</f>
        <v>1</v>
      </c>
      <c r="F1969" s="55">
        <f t="shared" si="90"/>
        <v>131.6</v>
      </c>
      <c r="G1969" s="62">
        <f>SUMIFS(MasterSheet!J:J, MasterSheet!B:B, A1969, MasterSheet!D:D, B1969, MasterSheet!G:G, C1969)</f>
        <v>1</v>
      </c>
      <c r="H1969" s="62">
        <f t="shared" si="91"/>
        <v>131.6</v>
      </c>
      <c r="I1969" s="64">
        <f>SUMIFS(MasterSheet!K:K, MasterSheet!B:B, A1969, MasterSheet!D:D, B1969, MasterSheet!G:G, C1969)</f>
        <v>0</v>
      </c>
      <c r="J1969" s="64">
        <f t="shared" si="92"/>
        <v>0</v>
      </c>
      <c r="K1969" s="6" t="str">
        <f>VLOOKUP(C1969,MasterSheet!G:T,14,)</f>
        <v>BioLegend</v>
      </c>
      <c r="L1969" s="6" t="str">
        <f>VLOOKUP(K1969,Sheet1!A:C,3,)</f>
        <v>DOLLAR</v>
      </c>
      <c r="M1969" s="6" t="str" cm="1">
        <f t="array" ref="M1969">_xlfn.TEXTJOIN(", ", TRUE,
   _xlfn._xlws.FILTER(MasterSheet!O:O,
      (MasterSheet!B:B=A1969) *
      (MasterSheet!D:D=B1969) *
      (MasterSheet!G:G=C1969) *
      (MasterSheet!J:J&gt;0)
   )
)</f>
        <v>AIIMS</v>
      </c>
      <c r="N1969" s="6"/>
    </row>
    <row r="1970" spans="1:14" x14ac:dyDescent="0.25">
      <c r="A1970" s="6" t="str">
        <v>EED118206</v>
      </c>
      <c r="B1970" s="7">
        <v>45890</v>
      </c>
      <c r="C1970" s="6">
        <v>300306</v>
      </c>
      <c r="D1970" s="6">
        <f>_xlfn.XLOOKUP(C1970,MasterSheet!G:G,MasterSheet!E:E)</f>
        <v>38.5</v>
      </c>
      <c r="E1970" s="55">
        <f>SUMIFS(MasterSheet!I:I, MasterSheet!B:B, A1970, MasterSheet!D:D, B1970, MasterSheet!G:G, C1970)</f>
        <v>1</v>
      </c>
      <c r="F1970" s="55">
        <f t="shared" si="90"/>
        <v>38.5</v>
      </c>
      <c r="G1970" s="62">
        <f>SUMIFS(MasterSheet!J:J, MasterSheet!B:B, A1970, MasterSheet!D:D, B1970, MasterSheet!G:G, C1970)</f>
        <v>1</v>
      </c>
      <c r="H1970" s="62">
        <f t="shared" si="91"/>
        <v>38.5</v>
      </c>
      <c r="I1970" s="64">
        <f>SUMIFS(MasterSheet!K:K, MasterSheet!B:B, A1970, MasterSheet!D:D, B1970, MasterSheet!G:G, C1970)</f>
        <v>0</v>
      </c>
      <c r="J1970" s="64">
        <f t="shared" si="92"/>
        <v>0</v>
      </c>
      <c r="K1970" s="6" t="str">
        <f>VLOOKUP(C1970,MasterSheet!G:T,14,)</f>
        <v>Biolegend</v>
      </c>
      <c r="L1970" s="6" t="str">
        <f>VLOOKUP(K1970,Sheet1!A:C,3,)</f>
        <v>DOLLAR</v>
      </c>
      <c r="M1970" s="6" t="str" cm="1">
        <f t="array" ref="M1970">_xlfn.TEXTJOIN(", ", TRUE,
   _xlfn._xlws.FILTER(MasterSheet!O:O,
      (MasterSheet!B:B=A1970) *
      (MasterSheet!D:D=B1970) *
      (MasterSheet!G:G=C1970) *
      (MasterSheet!J:J&gt;0)
   )
)</f>
        <v>Nimhans</v>
      </c>
      <c r="N1970" s="6"/>
    </row>
    <row r="1971" spans="1:14" x14ac:dyDescent="0.25">
      <c r="A1971" s="6" t="str">
        <v>EED118206</v>
      </c>
      <c r="B1971" s="7">
        <v>45890</v>
      </c>
      <c r="C1971" s="6">
        <v>300434</v>
      </c>
      <c r="D1971" s="6">
        <f>_xlfn.XLOOKUP(C1971,MasterSheet!G:G,MasterSheet!E:E)</f>
        <v>285.75</v>
      </c>
      <c r="E1971" s="55">
        <f>SUMIFS(MasterSheet!I:I, MasterSheet!B:B, A1971, MasterSheet!D:D, B1971, MasterSheet!G:G, C1971)</f>
        <v>1</v>
      </c>
      <c r="F1971" s="55">
        <f t="shared" si="90"/>
        <v>285.75</v>
      </c>
      <c r="G1971" s="62">
        <f>SUMIFS(MasterSheet!J:J, MasterSheet!B:B, A1971, MasterSheet!D:D, B1971, MasterSheet!G:G, C1971)</f>
        <v>0</v>
      </c>
      <c r="H1971" s="62">
        <f t="shared" si="91"/>
        <v>0</v>
      </c>
      <c r="I1971" s="64">
        <f>SUMIFS(MasterSheet!K:K, MasterSheet!B:B, A1971, MasterSheet!D:D, B1971, MasterSheet!G:G, C1971)</f>
        <v>1</v>
      </c>
      <c r="J1971" s="64">
        <f t="shared" si="92"/>
        <v>285.75</v>
      </c>
      <c r="K1971" s="6" t="str">
        <f>VLOOKUP(C1971,MasterSheet!G:T,14,)</f>
        <v>Biolegend</v>
      </c>
      <c r="L1971" s="6" t="str">
        <f>VLOOKUP(K1971,Sheet1!A:C,3,)</f>
        <v>DOLLAR</v>
      </c>
      <c r="M1971" s="6" t="e" cm="1" vm="1">
        <f t="array" ref="M1971">_xlfn.TEXTJOIN(", ", TRUE,
   _xlfn._xlws.FILTER(MasterSheet!O:O,
      (MasterSheet!B:B=A1971) *
      (MasterSheet!D:D=B1971) *
      (MasterSheet!G:G=C1971) *
      (MasterSheet!J:J&gt;0)
   )
)</f>
        <v>#VALUE!</v>
      </c>
      <c r="N1971" s="6"/>
    </row>
    <row r="1972" spans="1:14" x14ac:dyDescent="0.25">
      <c r="A1972" s="6" t="str">
        <v>EED118206</v>
      </c>
      <c r="B1972" s="7">
        <v>45890</v>
      </c>
      <c r="C1972" s="6">
        <v>300510</v>
      </c>
      <c r="D1972" s="6">
        <f>_xlfn.XLOOKUP(C1972,MasterSheet!G:G,MasterSheet!E:E)</f>
        <v>181.3</v>
      </c>
      <c r="E1972" s="55">
        <f>SUMIFS(MasterSheet!I:I, MasterSheet!B:B, A1972, MasterSheet!D:D, B1972, MasterSheet!G:G, C1972)</f>
        <v>1</v>
      </c>
      <c r="F1972" s="55">
        <f t="shared" si="90"/>
        <v>181.3</v>
      </c>
      <c r="G1972" s="62">
        <f>SUMIFS(MasterSheet!J:J, MasterSheet!B:B, A1972, MasterSheet!D:D, B1972, MasterSheet!G:G, C1972)</f>
        <v>0</v>
      </c>
      <c r="H1972" s="62">
        <f t="shared" si="91"/>
        <v>0</v>
      </c>
      <c r="I1972" s="64">
        <f>SUMIFS(MasterSheet!K:K, MasterSheet!B:B, A1972, MasterSheet!D:D, B1972, MasterSheet!G:G, C1972)</f>
        <v>1</v>
      </c>
      <c r="J1972" s="64">
        <f t="shared" si="92"/>
        <v>181.3</v>
      </c>
      <c r="K1972" s="6" t="str">
        <f>VLOOKUP(C1972,MasterSheet!G:T,14,)</f>
        <v>BioLegend</v>
      </c>
      <c r="L1972" s="6" t="str">
        <f>VLOOKUP(K1972,Sheet1!A:C,3,)</f>
        <v>DOLLAR</v>
      </c>
      <c r="M1972" s="6" t="e" cm="1" vm="1">
        <f t="array" ref="M1972">_xlfn.TEXTJOIN(", ", TRUE,
   _xlfn._xlws.FILTER(MasterSheet!O:O,
      (MasterSheet!B:B=A1972) *
      (MasterSheet!D:D=B1972) *
      (MasterSheet!G:G=C1972) *
      (MasterSheet!J:J&gt;0)
   )
)</f>
        <v>#VALUE!</v>
      </c>
      <c r="N1972" s="6"/>
    </row>
    <row r="1973" spans="1:14" x14ac:dyDescent="0.25">
      <c r="A1973" s="6" t="str">
        <v>EED118206</v>
      </c>
      <c r="B1973" s="7">
        <v>45890</v>
      </c>
      <c r="C1973" s="6">
        <v>302004</v>
      </c>
      <c r="D1973" s="6">
        <f>_xlfn.XLOOKUP(C1973,MasterSheet!G:G,MasterSheet!E:E)</f>
        <v>138.6</v>
      </c>
      <c r="E1973" s="55">
        <f>SUMIFS(MasterSheet!I:I, MasterSheet!B:B, A1973, MasterSheet!D:D, B1973, MasterSheet!G:G, C1973)</f>
        <v>1</v>
      </c>
      <c r="F1973" s="55">
        <f t="shared" si="90"/>
        <v>138.6</v>
      </c>
      <c r="G1973" s="62">
        <f>SUMIFS(MasterSheet!J:J, MasterSheet!B:B, A1973, MasterSheet!D:D, B1973, MasterSheet!G:G, C1973)</f>
        <v>1</v>
      </c>
      <c r="H1973" s="62">
        <f t="shared" si="91"/>
        <v>138.6</v>
      </c>
      <c r="I1973" s="64">
        <f>SUMIFS(MasterSheet!K:K, MasterSheet!B:B, A1973, MasterSheet!D:D, B1973, MasterSheet!G:G, C1973)</f>
        <v>0</v>
      </c>
      <c r="J1973" s="64">
        <f t="shared" si="92"/>
        <v>0</v>
      </c>
      <c r="K1973" s="6" t="str">
        <f>VLOOKUP(C1973,MasterSheet!G:T,14,)</f>
        <v>BioLegend</v>
      </c>
      <c r="L1973" s="6" t="str">
        <f>VLOOKUP(K1973,Sheet1!A:C,3,)</f>
        <v>DOLLAR</v>
      </c>
      <c r="M1973" s="6" t="str" cm="1">
        <f t="array" ref="M1973">_xlfn.TEXTJOIN(", ", TRUE,
   _xlfn._xlws.FILTER(MasterSheet!O:O,
      (MasterSheet!B:B=A1973) *
      (MasterSheet!D:D=B1973) *
      (MasterSheet!G:G=C1973) *
      (MasterSheet!J:J&gt;0)
   )
)</f>
        <v>AIIMS</v>
      </c>
      <c r="N1973" s="6"/>
    </row>
    <row r="1974" spans="1:14" x14ac:dyDescent="0.25">
      <c r="A1974" s="6" t="str">
        <v>EED118206</v>
      </c>
      <c r="B1974" s="7">
        <v>45890</v>
      </c>
      <c r="C1974" s="6">
        <v>302204</v>
      </c>
      <c r="D1974" s="6">
        <f>_xlfn.XLOOKUP(C1974,MasterSheet!G:G,MasterSheet!E:E)</f>
        <v>45.5</v>
      </c>
      <c r="E1974" s="55">
        <f>SUMIFS(MasterSheet!I:I, MasterSheet!B:B, A1974, MasterSheet!D:D, B1974, MasterSheet!G:G, C1974)</f>
        <v>1</v>
      </c>
      <c r="F1974" s="55">
        <f t="shared" si="90"/>
        <v>45.5</v>
      </c>
      <c r="G1974" s="62">
        <f>SUMIFS(MasterSheet!J:J, MasterSheet!B:B, A1974, MasterSheet!D:D, B1974, MasterSheet!G:G, C1974)</f>
        <v>1</v>
      </c>
      <c r="H1974" s="62">
        <f t="shared" si="91"/>
        <v>45.5</v>
      </c>
      <c r="I1974" s="64">
        <f>SUMIFS(MasterSheet!K:K, MasterSheet!B:B, A1974, MasterSheet!D:D, B1974, MasterSheet!G:G, C1974)</f>
        <v>0</v>
      </c>
      <c r="J1974" s="64">
        <f t="shared" si="92"/>
        <v>0</v>
      </c>
      <c r="K1974" s="6" t="str">
        <f>VLOOKUP(C1974,MasterSheet!G:T,14,)</f>
        <v>BioLegend</v>
      </c>
      <c r="L1974" s="6" t="str">
        <f>VLOOKUP(K1974,Sheet1!A:C,3,)</f>
        <v>DOLLAR</v>
      </c>
      <c r="M1974" s="6" t="str" cm="1">
        <f t="array" ref="M1974">_xlfn.TEXTJOIN(", ", TRUE,
   _xlfn._xlws.FILTER(MasterSheet!O:O,
      (MasterSheet!B:B=A1974) *
      (MasterSheet!D:D=B1974) *
      (MasterSheet!G:G=C1974) *
      (MasterSheet!J:J&gt;0)
   )
)</f>
        <v>AIIMS</v>
      </c>
      <c r="N1974" s="6"/>
    </row>
    <row r="1975" spans="1:14" x14ac:dyDescent="0.25">
      <c r="A1975" s="6" t="str">
        <v>EED118206</v>
      </c>
      <c r="B1975" s="7">
        <v>45890</v>
      </c>
      <c r="C1975" s="6">
        <v>302206</v>
      </c>
      <c r="D1975" s="6">
        <f>_xlfn.XLOOKUP(C1975,MasterSheet!G:G,MasterSheet!E:E)</f>
        <v>72.099999999999994</v>
      </c>
      <c r="E1975" s="55">
        <f>SUMIFS(MasterSheet!I:I, MasterSheet!B:B, A1975, MasterSheet!D:D, B1975, MasterSheet!G:G, C1975)</f>
        <v>1</v>
      </c>
      <c r="F1975" s="55">
        <f t="shared" si="90"/>
        <v>72.099999999999994</v>
      </c>
      <c r="G1975" s="62">
        <f>SUMIFS(MasterSheet!J:J, MasterSheet!B:B, A1975, MasterSheet!D:D, B1975, MasterSheet!G:G, C1975)</f>
        <v>1</v>
      </c>
      <c r="H1975" s="62">
        <f t="shared" si="91"/>
        <v>72.099999999999994</v>
      </c>
      <c r="I1975" s="64">
        <f>SUMIFS(MasterSheet!K:K, MasterSheet!B:B, A1975, MasterSheet!D:D, B1975, MasterSheet!G:G, C1975)</f>
        <v>0</v>
      </c>
      <c r="J1975" s="64">
        <f t="shared" si="92"/>
        <v>0</v>
      </c>
      <c r="K1975" s="6" t="str">
        <f>VLOOKUP(C1975,MasterSheet!G:T,14,)</f>
        <v>BioLegend</v>
      </c>
      <c r="L1975" s="6" t="str">
        <f>VLOOKUP(K1975,Sheet1!A:C,3,)</f>
        <v>DOLLAR</v>
      </c>
      <c r="M1975" s="6" t="str" cm="1">
        <f t="array" ref="M1975">_xlfn.TEXTJOIN(", ", TRUE,
   _xlfn._xlws.FILTER(MasterSheet!O:O,
      (MasterSheet!B:B=A1975) *
      (MasterSheet!D:D=B1975) *
      (MasterSheet!G:G=C1975) *
      (MasterSheet!J:J&gt;0)
   )
)</f>
        <v>Nimhans</v>
      </c>
      <c r="N1975" s="6"/>
    </row>
    <row r="1976" spans="1:14" x14ac:dyDescent="0.25">
      <c r="A1976" s="6" t="str">
        <v>EED118206</v>
      </c>
      <c r="B1976" s="7">
        <v>45890</v>
      </c>
      <c r="C1976" s="6">
        <v>302212</v>
      </c>
      <c r="D1976" s="6">
        <f>_xlfn.XLOOKUP(C1976,MasterSheet!G:G,MasterSheet!E:E)</f>
        <v>73.5</v>
      </c>
      <c r="E1976" s="55">
        <f>SUMIFS(MasterSheet!I:I, MasterSheet!B:B, A1976, MasterSheet!D:D, B1976, MasterSheet!G:G, C1976)</f>
        <v>1</v>
      </c>
      <c r="F1976" s="55">
        <f t="shared" si="90"/>
        <v>73.5</v>
      </c>
      <c r="G1976" s="62">
        <f>SUMIFS(MasterSheet!J:J, MasterSheet!B:B, A1976, MasterSheet!D:D, B1976, MasterSheet!G:G, C1976)</f>
        <v>1</v>
      </c>
      <c r="H1976" s="62">
        <f t="shared" si="91"/>
        <v>73.5</v>
      </c>
      <c r="I1976" s="64">
        <f>SUMIFS(MasterSheet!K:K, MasterSheet!B:B, A1976, MasterSheet!D:D, B1976, MasterSheet!G:G, C1976)</f>
        <v>0</v>
      </c>
      <c r="J1976" s="64">
        <f t="shared" si="92"/>
        <v>0</v>
      </c>
      <c r="K1976" s="6" t="str">
        <f>VLOOKUP(C1976,MasterSheet!G:T,14,)</f>
        <v>BioLegend</v>
      </c>
      <c r="L1976" s="6" t="str">
        <f>VLOOKUP(K1976,Sheet1!A:C,3,)</f>
        <v>DOLLAR</v>
      </c>
      <c r="M1976" s="6" t="str" cm="1">
        <f t="array" ref="M1976">_xlfn.TEXTJOIN(", ", TRUE,
   _xlfn._xlws.FILTER(MasterSheet!O:O,
      (MasterSheet!B:B=A1976) *
      (MasterSheet!D:D=B1976) *
      (MasterSheet!G:G=C1976) *
      (MasterSheet!J:J&gt;0)
   )
)</f>
        <v>Labex</v>
      </c>
      <c r="N1976" s="6"/>
    </row>
    <row r="1977" spans="1:14" x14ac:dyDescent="0.25">
      <c r="A1977" s="6" t="str">
        <v>EED118206</v>
      </c>
      <c r="B1977" s="7">
        <v>45890</v>
      </c>
      <c r="C1977" s="6">
        <v>302306</v>
      </c>
      <c r="D1977" s="6">
        <f>_xlfn.XLOOKUP(C1977,MasterSheet!G:G,MasterSheet!E:E)</f>
        <v>104.3</v>
      </c>
      <c r="E1977" s="55">
        <f>SUMIFS(MasterSheet!I:I, MasterSheet!B:B, A1977, MasterSheet!D:D, B1977, MasterSheet!G:G, C1977)</f>
        <v>1</v>
      </c>
      <c r="F1977" s="55">
        <f t="shared" si="90"/>
        <v>104.3</v>
      </c>
      <c r="G1977" s="62">
        <f>SUMIFS(MasterSheet!J:J, MasterSheet!B:B, A1977, MasterSheet!D:D, B1977, MasterSheet!G:G, C1977)</f>
        <v>0</v>
      </c>
      <c r="H1977" s="62">
        <f t="shared" si="91"/>
        <v>0</v>
      </c>
      <c r="I1977" s="64">
        <f>SUMIFS(MasterSheet!K:K, MasterSheet!B:B, A1977, MasterSheet!D:D, B1977, MasterSheet!G:G, C1977)</f>
        <v>1</v>
      </c>
      <c r="J1977" s="64">
        <f t="shared" si="92"/>
        <v>104.3</v>
      </c>
      <c r="K1977" s="6" t="str">
        <f>VLOOKUP(C1977,MasterSheet!G:T,14,)</f>
        <v>BioLegend</v>
      </c>
      <c r="L1977" s="6" t="str">
        <f>VLOOKUP(K1977,Sheet1!A:C,3,)</f>
        <v>DOLLAR</v>
      </c>
      <c r="M1977" s="6" t="e" cm="1" vm="1">
        <f t="array" ref="M1977">_xlfn.TEXTJOIN(", ", TRUE,
   _xlfn._xlws.FILTER(MasterSheet!O:O,
      (MasterSheet!B:B=A1977) *
      (MasterSheet!D:D=B1977) *
      (MasterSheet!G:G=C1977) *
      (MasterSheet!J:J&gt;0)
   )
)</f>
        <v>#VALUE!</v>
      </c>
      <c r="N1977" s="6"/>
    </row>
    <row r="1978" spans="1:14" x14ac:dyDescent="0.25">
      <c r="A1978" s="6" t="str">
        <v>EED118206</v>
      </c>
      <c r="B1978" s="7">
        <v>45890</v>
      </c>
      <c r="C1978" s="6">
        <v>302624</v>
      </c>
      <c r="D1978" s="6">
        <f>_xlfn.XLOOKUP(C1978,MasterSheet!G:G,MasterSheet!E:E)</f>
        <v>131.6</v>
      </c>
      <c r="E1978" s="55">
        <f>SUMIFS(MasterSheet!I:I, MasterSheet!B:B, A1978, MasterSheet!D:D, B1978, MasterSheet!G:G, C1978)</f>
        <v>1</v>
      </c>
      <c r="F1978" s="55">
        <f t="shared" si="90"/>
        <v>131.6</v>
      </c>
      <c r="G1978" s="62">
        <f>SUMIFS(MasterSheet!J:J, MasterSheet!B:B, A1978, MasterSheet!D:D, B1978, MasterSheet!G:G, C1978)</f>
        <v>1</v>
      </c>
      <c r="H1978" s="62">
        <f t="shared" si="91"/>
        <v>131.6</v>
      </c>
      <c r="I1978" s="64">
        <f>SUMIFS(MasterSheet!K:K, MasterSheet!B:B, A1978, MasterSheet!D:D, B1978, MasterSheet!G:G, C1978)</f>
        <v>0</v>
      </c>
      <c r="J1978" s="64">
        <f t="shared" si="92"/>
        <v>0</v>
      </c>
      <c r="K1978" s="6" t="str">
        <f>VLOOKUP(C1978,MasterSheet!G:T,14,)</f>
        <v>BioLegend</v>
      </c>
      <c r="L1978" s="6" t="str">
        <f>VLOOKUP(K1978,Sheet1!A:C,3,)</f>
        <v>DOLLAR</v>
      </c>
      <c r="M1978" s="6" t="str" cm="1">
        <f t="array" ref="M1978">_xlfn.TEXTJOIN(", ", TRUE,
   _xlfn._xlws.FILTER(MasterSheet!O:O,
      (MasterSheet!B:B=A1978) *
      (MasterSheet!D:D=B1978) *
      (MasterSheet!G:G=C1978) *
      (MasterSheet!J:J&gt;0)
   )
)</f>
        <v>AIIMS</v>
      </c>
      <c r="N1978" s="6"/>
    </row>
    <row r="1979" spans="1:14" x14ac:dyDescent="0.25">
      <c r="A1979" s="6" t="str">
        <v>EED118206</v>
      </c>
      <c r="B1979" s="7">
        <v>45890</v>
      </c>
      <c r="C1979" s="6">
        <v>304006</v>
      </c>
      <c r="D1979" s="6">
        <f>_xlfn.XLOOKUP(C1979,MasterSheet!G:G,MasterSheet!E:E)</f>
        <v>50.4</v>
      </c>
      <c r="E1979" s="55">
        <f>SUMIFS(MasterSheet!I:I, MasterSheet!B:B, A1979, MasterSheet!D:D, B1979, MasterSheet!G:G, C1979)</f>
        <v>1</v>
      </c>
      <c r="F1979" s="55">
        <f t="shared" si="90"/>
        <v>50.4</v>
      </c>
      <c r="G1979" s="62">
        <f>SUMIFS(MasterSheet!J:J, MasterSheet!B:B, A1979, MasterSheet!D:D, B1979, MasterSheet!G:G, C1979)</f>
        <v>1</v>
      </c>
      <c r="H1979" s="62">
        <f t="shared" si="91"/>
        <v>50.4</v>
      </c>
      <c r="I1979" s="64">
        <f>SUMIFS(MasterSheet!K:K, MasterSheet!B:B, A1979, MasterSheet!D:D, B1979, MasterSheet!G:G, C1979)</f>
        <v>0</v>
      </c>
      <c r="J1979" s="64">
        <f t="shared" si="92"/>
        <v>0</v>
      </c>
      <c r="K1979" s="6" t="str">
        <f>VLOOKUP(C1979,MasterSheet!G:T,14,)</f>
        <v>BioLegend</v>
      </c>
      <c r="L1979" s="6" t="str">
        <f>VLOOKUP(K1979,Sheet1!A:C,3,)</f>
        <v>DOLLAR</v>
      </c>
      <c r="M1979" s="6" t="str" cm="1">
        <f t="array" ref="M1979">_xlfn.TEXTJOIN(", ", TRUE,
   _xlfn._xlws.FILTER(MasterSheet!O:O,
      (MasterSheet!B:B=A1979) *
      (MasterSheet!D:D=B1979) *
      (MasterSheet!G:G=C1979) *
      (MasterSheet!J:J&gt;0)
   )
)</f>
        <v>VIRION</v>
      </c>
      <c r="N1979" s="6"/>
    </row>
    <row r="1980" spans="1:14" x14ac:dyDescent="0.25">
      <c r="A1980" s="6" t="str">
        <v>EED118206</v>
      </c>
      <c r="B1980" s="7">
        <v>45890</v>
      </c>
      <c r="C1980" s="6">
        <v>304024</v>
      </c>
      <c r="D1980" s="6">
        <f>_xlfn.XLOOKUP(C1980,MasterSheet!G:G,MasterSheet!E:E)</f>
        <v>159</v>
      </c>
      <c r="E1980" s="55">
        <f>SUMIFS(MasterSheet!I:I, MasterSheet!B:B, A1980, MasterSheet!D:D, B1980, MasterSheet!G:G, C1980)</f>
        <v>2</v>
      </c>
      <c r="F1980" s="55">
        <f t="shared" si="90"/>
        <v>318</v>
      </c>
      <c r="G1980" s="62">
        <f>SUMIFS(MasterSheet!J:J, MasterSheet!B:B, A1980, MasterSheet!D:D, B1980, MasterSheet!G:G, C1980)</f>
        <v>2</v>
      </c>
      <c r="H1980" s="62">
        <f t="shared" si="91"/>
        <v>318</v>
      </c>
      <c r="I1980" s="64">
        <f>SUMIFS(MasterSheet!K:K, MasterSheet!B:B, A1980, MasterSheet!D:D, B1980, MasterSheet!G:G, C1980)</f>
        <v>0</v>
      </c>
      <c r="J1980" s="64">
        <f t="shared" si="92"/>
        <v>0</v>
      </c>
      <c r="K1980" s="6" t="str">
        <f>VLOOKUP(C1980,MasterSheet!G:T,14,)</f>
        <v>BioLegend</v>
      </c>
      <c r="L1980" s="6" t="str">
        <f>VLOOKUP(K1980,Sheet1!A:C,3,)</f>
        <v>DOLLAR</v>
      </c>
      <c r="M1980" s="6" t="str" cm="1">
        <f t="array" ref="M1980">_xlfn.TEXTJOIN(", ", TRUE,
   _xlfn._xlws.FILTER(MasterSheet!O:O,
      (MasterSheet!B:B=A1980) *
      (MasterSheet!D:D=B1980) *
      (MasterSheet!G:G=C1980) *
      (MasterSheet!J:J&gt;0)
   )
)</f>
        <v>Farcast</v>
      </c>
      <c r="N1980" s="6"/>
    </row>
    <row r="1981" spans="1:14" x14ac:dyDescent="0.25">
      <c r="A1981" s="6" t="str">
        <v>EED118206</v>
      </c>
      <c r="B1981" s="7">
        <v>45890</v>
      </c>
      <c r="C1981" s="6">
        <v>304120</v>
      </c>
      <c r="D1981" s="6">
        <f>_xlfn.XLOOKUP(C1981,MasterSheet!G:G,MasterSheet!E:E)</f>
        <v>159</v>
      </c>
      <c r="E1981" s="55">
        <f>SUMIFS(MasterSheet!I:I, MasterSheet!B:B, A1981, MasterSheet!D:D, B1981, MasterSheet!G:G, C1981)</f>
        <v>1</v>
      </c>
      <c r="F1981" s="55">
        <f t="shared" si="90"/>
        <v>159</v>
      </c>
      <c r="G1981" s="62">
        <f>SUMIFS(MasterSheet!J:J, MasterSheet!B:B, A1981, MasterSheet!D:D, B1981, MasterSheet!G:G, C1981)</f>
        <v>0</v>
      </c>
      <c r="H1981" s="62">
        <f t="shared" si="91"/>
        <v>0</v>
      </c>
      <c r="I1981" s="64">
        <f>SUMIFS(MasterSheet!K:K, MasterSheet!B:B, A1981, MasterSheet!D:D, B1981, MasterSheet!G:G, C1981)</f>
        <v>1</v>
      </c>
      <c r="J1981" s="64">
        <f t="shared" si="92"/>
        <v>159</v>
      </c>
      <c r="K1981" s="6" t="str">
        <f>VLOOKUP(C1981,MasterSheet!G:T,14,)</f>
        <v>BioLegend</v>
      </c>
      <c r="L1981" s="6" t="str">
        <f>VLOOKUP(K1981,Sheet1!A:C,3,)</f>
        <v>DOLLAR</v>
      </c>
      <c r="M1981" s="6" t="e" cm="1" vm="1">
        <f t="array" ref="M1981">_xlfn.TEXTJOIN(", ", TRUE,
   _xlfn._xlws.FILTER(MasterSheet!O:O,
      (MasterSheet!B:B=A1981) *
      (MasterSheet!D:D=B1981) *
      (MasterSheet!G:G=C1981) *
      (MasterSheet!J:J&gt;0)
   )
)</f>
        <v>#VALUE!</v>
      </c>
      <c r="N1981" s="6"/>
    </row>
    <row r="1982" spans="1:14" x14ac:dyDescent="0.25">
      <c r="A1982" s="6" t="str">
        <v>EED118206</v>
      </c>
      <c r="B1982" s="7">
        <v>45890</v>
      </c>
      <c r="C1982" s="6">
        <v>304220</v>
      </c>
      <c r="D1982" s="6">
        <f>_xlfn.XLOOKUP(C1982,MasterSheet!G:G,MasterSheet!E:E)</f>
        <v>65.8</v>
      </c>
      <c r="E1982" s="55">
        <f>SUMIFS(MasterSheet!I:I, MasterSheet!B:B, A1982, MasterSheet!D:D, B1982, MasterSheet!G:G, C1982)</f>
        <v>1</v>
      </c>
      <c r="F1982" s="55">
        <f t="shared" si="90"/>
        <v>65.8</v>
      </c>
      <c r="G1982" s="62">
        <f>SUMIFS(MasterSheet!J:J, MasterSheet!B:B, A1982, MasterSheet!D:D, B1982, MasterSheet!G:G, C1982)</f>
        <v>1</v>
      </c>
      <c r="H1982" s="62">
        <f t="shared" si="91"/>
        <v>65.8</v>
      </c>
      <c r="I1982" s="64">
        <f>SUMIFS(MasterSheet!K:K, MasterSheet!B:B, A1982, MasterSheet!D:D, B1982, MasterSheet!G:G, C1982)</f>
        <v>0</v>
      </c>
      <c r="J1982" s="64">
        <f t="shared" si="92"/>
        <v>0</v>
      </c>
      <c r="K1982" s="6" t="str">
        <f>VLOOKUP(C1982,MasterSheet!G:T,14,)</f>
        <v>BioLegend</v>
      </c>
      <c r="L1982" s="6" t="str">
        <f>VLOOKUP(K1982,Sheet1!A:C,3,)</f>
        <v>DOLLAR</v>
      </c>
      <c r="M1982" s="6" t="str" cm="1">
        <f t="array" ref="M1982">_xlfn.TEXTJOIN(", ", TRUE,
   _xlfn._xlws.FILTER(MasterSheet!O:O,
      (MasterSheet!B:B=A1982) *
      (MasterSheet!D:D=B1982) *
      (MasterSheet!G:G=C1982) *
      (MasterSheet!J:J&gt;0)
   )
)</f>
        <v>AIIMS</v>
      </c>
      <c r="N1982" s="6"/>
    </row>
    <row r="1983" spans="1:14" x14ac:dyDescent="0.25">
      <c r="A1983" s="6" t="str">
        <v>EED118206</v>
      </c>
      <c r="B1983" s="7">
        <v>45890</v>
      </c>
      <c r="C1983" s="6">
        <v>304820</v>
      </c>
      <c r="D1983" s="6">
        <f>_xlfn.XLOOKUP(C1983,MasterSheet!G:G,MasterSheet!E:E)</f>
        <v>185.5</v>
      </c>
      <c r="E1983" s="55">
        <f>SUMIFS(MasterSheet!I:I, MasterSheet!B:B, A1983, MasterSheet!D:D, B1983, MasterSheet!G:G, C1983)</f>
        <v>1</v>
      </c>
      <c r="F1983" s="55">
        <f t="shared" si="90"/>
        <v>185.5</v>
      </c>
      <c r="G1983" s="62">
        <f>SUMIFS(MasterSheet!J:J, MasterSheet!B:B, A1983, MasterSheet!D:D, B1983, MasterSheet!G:G, C1983)</f>
        <v>0</v>
      </c>
      <c r="H1983" s="62">
        <f t="shared" si="91"/>
        <v>0</v>
      </c>
      <c r="I1983" s="64">
        <f>SUMIFS(MasterSheet!K:K, MasterSheet!B:B, A1983, MasterSheet!D:D, B1983, MasterSheet!G:G, C1983)</f>
        <v>1</v>
      </c>
      <c r="J1983" s="64">
        <f t="shared" si="92"/>
        <v>185.5</v>
      </c>
      <c r="K1983" s="6" t="str">
        <f>VLOOKUP(C1983,MasterSheet!G:T,14,)</f>
        <v>BioLegend</v>
      </c>
      <c r="L1983" s="6" t="str">
        <f>VLOOKUP(K1983,Sheet1!A:C,3,)</f>
        <v>DOLLAR</v>
      </c>
      <c r="M1983" s="6" t="e" cm="1" vm="1">
        <f t="array" ref="M1983">_xlfn.TEXTJOIN(", ", TRUE,
   _xlfn._xlws.FILTER(MasterSheet!O:O,
      (MasterSheet!B:B=A1983) *
      (MasterSheet!D:D=B1983) *
      (MasterSheet!G:G=C1983) *
      (MasterSheet!J:J&gt;0)
   )
)</f>
        <v>#VALUE!</v>
      </c>
      <c r="N1983" s="6"/>
    </row>
    <row r="1984" spans="1:14" x14ac:dyDescent="0.25">
      <c r="A1984" s="6" t="str">
        <v>EED118206</v>
      </c>
      <c r="B1984" s="7">
        <v>45890</v>
      </c>
      <c r="C1984" s="6">
        <v>305425</v>
      </c>
      <c r="D1984" s="6">
        <f>_xlfn.XLOOKUP(C1984,MasterSheet!G:G,MasterSheet!E:E)</f>
        <v>153</v>
      </c>
      <c r="E1984" s="55">
        <f>SUMIFS(MasterSheet!I:I, MasterSheet!B:B, A1984, MasterSheet!D:D, B1984, MasterSheet!G:G, C1984)</f>
        <v>1</v>
      </c>
      <c r="F1984" s="55">
        <f t="shared" si="90"/>
        <v>153</v>
      </c>
      <c r="G1984" s="62">
        <f>SUMIFS(MasterSheet!J:J, MasterSheet!B:B, A1984, MasterSheet!D:D, B1984, MasterSheet!G:G, C1984)</f>
        <v>1</v>
      </c>
      <c r="H1984" s="62">
        <f t="shared" si="91"/>
        <v>153</v>
      </c>
      <c r="I1984" s="64">
        <f>SUMIFS(MasterSheet!K:K, MasterSheet!B:B, A1984, MasterSheet!D:D, B1984, MasterSheet!G:G, C1984)</f>
        <v>0</v>
      </c>
      <c r="J1984" s="64">
        <f t="shared" si="92"/>
        <v>0</v>
      </c>
      <c r="K1984" s="6" t="str">
        <f>VLOOKUP(C1984,MasterSheet!G:T,14,)</f>
        <v>BioLegend</v>
      </c>
      <c r="L1984" s="6" t="str">
        <f>VLOOKUP(K1984,Sheet1!A:C,3,)</f>
        <v>DOLLAR</v>
      </c>
      <c r="M1984" s="6" t="str" cm="1">
        <f t="array" ref="M1984">_xlfn.TEXTJOIN(", ", TRUE,
   _xlfn._xlws.FILTER(MasterSheet!O:O,
      (MasterSheet!B:B=A1984) *
      (MasterSheet!D:D=B1984) *
      (MasterSheet!G:G=C1984) *
      (MasterSheet!J:J&gt;0)
   )
)</f>
        <v>IPGMER</v>
      </c>
      <c r="N1984" s="6"/>
    </row>
    <row r="1985" spans="1:14" x14ac:dyDescent="0.25">
      <c r="A1985" s="6" t="str">
        <v>EED118206</v>
      </c>
      <c r="B1985" s="7">
        <v>45890</v>
      </c>
      <c r="C1985" s="6">
        <v>306004</v>
      </c>
      <c r="D1985" s="6">
        <f>_xlfn.XLOOKUP(C1985,MasterSheet!G:G,MasterSheet!E:E)</f>
        <v>123.2</v>
      </c>
      <c r="E1985" s="55">
        <f>SUMIFS(MasterSheet!I:I, MasterSheet!B:B, A1985, MasterSheet!D:D, B1985, MasterSheet!G:G, C1985)</f>
        <v>1</v>
      </c>
      <c r="F1985" s="55">
        <f t="shared" si="90"/>
        <v>123.2</v>
      </c>
      <c r="G1985" s="62">
        <f>SUMIFS(MasterSheet!J:J, MasterSheet!B:B, A1985, MasterSheet!D:D, B1985, MasterSheet!G:G, C1985)</f>
        <v>1</v>
      </c>
      <c r="H1985" s="62">
        <f t="shared" si="91"/>
        <v>123.2</v>
      </c>
      <c r="I1985" s="64">
        <f>SUMIFS(MasterSheet!K:K, MasterSheet!B:B, A1985, MasterSheet!D:D, B1985, MasterSheet!G:G, C1985)</f>
        <v>0</v>
      </c>
      <c r="J1985" s="64">
        <f t="shared" si="92"/>
        <v>0</v>
      </c>
      <c r="K1985" s="6" t="str">
        <f>VLOOKUP(C1985,MasterSheet!G:T,14,)</f>
        <v>BioLegend</v>
      </c>
      <c r="L1985" s="6" t="str">
        <f>VLOOKUP(K1985,Sheet1!A:C,3,)</f>
        <v>DOLLAR</v>
      </c>
      <c r="M1985" s="6" t="str" cm="1">
        <f t="array" ref="M1985">_xlfn.TEXTJOIN(", ", TRUE,
   _xlfn._xlws.FILTER(MasterSheet!O:O,
      (MasterSheet!B:B=A1985) *
      (MasterSheet!D:D=B1985) *
      (MasterSheet!G:G=C1985) *
      (MasterSheet!J:J&gt;0)
   )
)</f>
        <v>AIIMS</v>
      </c>
      <c r="N1985" s="6"/>
    </row>
    <row r="1986" spans="1:14" x14ac:dyDescent="0.25">
      <c r="A1986" s="6" t="str">
        <v>EED118206</v>
      </c>
      <c r="B1986" s="7">
        <v>45890</v>
      </c>
      <c r="C1986" s="6">
        <v>306014</v>
      </c>
      <c r="D1986" s="6">
        <f>_xlfn.XLOOKUP(C1986,MasterSheet!G:G,MasterSheet!E:E)</f>
        <v>102.9</v>
      </c>
      <c r="E1986" s="55">
        <f>SUMIFS(MasterSheet!I:I, MasterSheet!B:B, A1986, MasterSheet!D:D, B1986, MasterSheet!G:G, C1986)</f>
        <v>1</v>
      </c>
      <c r="F1986" s="55">
        <f t="shared" si="90"/>
        <v>102.9</v>
      </c>
      <c r="G1986" s="62">
        <f>SUMIFS(MasterSheet!J:J, MasterSheet!B:B, A1986, MasterSheet!D:D, B1986, MasterSheet!G:G, C1986)</f>
        <v>1</v>
      </c>
      <c r="H1986" s="62">
        <f t="shared" si="91"/>
        <v>102.9</v>
      </c>
      <c r="I1986" s="64">
        <f>SUMIFS(MasterSheet!K:K, MasterSheet!B:B, A1986, MasterSheet!D:D, B1986, MasterSheet!G:G, C1986)</f>
        <v>0</v>
      </c>
      <c r="J1986" s="64">
        <f t="shared" si="92"/>
        <v>0</v>
      </c>
      <c r="K1986" s="6" t="str">
        <f>VLOOKUP(C1986,MasterSheet!G:T,14,)</f>
        <v>BioLegend</v>
      </c>
      <c r="L1986" s="6" t="str">
        <f>VLOOKUP(K1986,Sheet1!A:C,3,)</f>
        <v>DOLLAR</v>
      </c>
      <c r="M1986" s="6" t="str" cm="1">
        <f t="array" ref="M1986">_xlfn.TEXTJOIN(", ", TRUE,
   _xlfn._xlws.FILTER(MasterSheet!O:O,
      (MasterSheet!B:B=A1986) *
      (MasterSheet!D:D=B1986) *
      (MasterSheet!G:G=C1986) *
      (MasterSheet!J:J&gt;0)
   )
)</f>
        <v>Nimhans</v>
      </c>
      <c r="N1986" s="6"/>
    </row>
    <row r="1987" spans="1:14" x14ac:dyDescent="0.25">
      <c r="A1987" s="6" t="str">
        <v>EED118206</v>
      </c>
      <c r="B1987" s="7">
        <v>45890</v>
      </c>
      <c r="C1987" s="6">
        <v>306706</v>
      </c>
      <c r="D1987" s="6">
        <f>_xlfn.XLOOKUP(C1987,MasterSheet!G:G,MasterSheet!E:E)</f>
        <v>131.6</v>
      </c>
      <c r="E1987" s="55">
        <f>SUMIFS(MasterSheet!I:I, MasterSheet!B:B, A1987, MasterSheet!D:D, B1987, MasterSheet!G:G, C1987)</f>
        <v>1</v>
      </c>
      <c r="F1987" s="55">
        <f t="shared" ref="F1987:F2050" si="93">D1987*E1987</f>
        <v>131.6</v>
      </c>
      <c r="G1987" s="62">
        <f>SUMIFS(MasterSheet!J:J, MasterSheet!B:B, A1987, MasterSheet!D:D, B1987, MasterSheet!G:G, C1987)</f>
        <v>1</v>
      </c>
      <c r="H1987" s="62">
        <f t="shared" ref="H1987:H2050" si="94">G1987*D1987</f>
        <v>131.6</v>
      </c>
      <c r="I1987" s="64">
        <f>SUMIFS(MasterSheet!K:K, MasterSheet!B:B, A1987, MasterSheet!D:D, B1987, MasterSheet!G:G, C1987)</f>
        <v>0</v>
      </c>
      <c r="J1987" s="64">
        <f t="shared" ref="J1987:J2050" si="95">I1987*D1987</f>
        <v>0</v>
      </c>
      <c r="K1987" s="6" t="str">
        <f>VLOOKUP(C1987,MasterSheet!G:T,14,)</f>
        <v>BioLegend</v>
      </c>
      <c r="L1987" s="6" t="str">
        <f>VLOOKUP(K1987,Sheet1!A:C,3,)</f>
        <v>DOLLAR</v>
      </c>
      <c r="M1987" s="6" t="str" cm="1">
        <f t="array" ref="M1987">_xlfn.TEXTJOIN(", ", TRUE,
   _xlfn._xlws.FILTER(MasterSheet!O:O,
      (MasterSheet!B:B=A1987) *
      (MasterSheet!D:D=B1987) *
      (MasterSheet!G:G=C1987) *
      (MasterSheet!J:J&gt;0)
   )
)</f>
        <v>Nimhans</v>
      </c>
      <c r="N1987" s="6"/>
    </row>
    <row r="1988" spans="1:14" x14ac:dyDescent="0.25">
      <c r="A1988" s="6" t="str">
        <v>EED118206</v>
      </c>
      <c r="B1988" s="7">
        <v>45890</v>
      </c>
      <c r="C1988" s="6">
        <v>310938</v>
      </c>
      <c r="D1988" s="6">
        <f>_xlfn.XLOOKUP(C1988,MasterSheet!G:G,MasterSheet!E:E)</f>
        <v>273.75</v>
      </c>
      <c r="E1988" s="55">
        <f>SUMIFS(MasterSheet!I:I, MasterSheet!B:B, A1988, MasterSheet!D:D, B1988, MasterSheet!G:G, C1988)</f>
        <v>1</v>
      </c>
      <c r="F1988" s="55">
        <f t="shared" si="93"/>
        <v>273.75</v>
      </c>
      <c r="G1988" s="62">
        <f>SUMIFS(MasterSheet!J:J, MasterSheet!B:B, A1988, MasterSheet!D:D, B1988, MasterSheet!G:G, C1988)</f>
        <v>0</v>
      </c>
      <c r="H1988" s="62">
        <f t="shared" si="94"/>
        <v>0</v>
      </c>
      <c r="I1988" s="64">
        <f>SUMIFS(MasterSheet!K:K, MasterSheet!B:B, A1988, MasterSheet!D:D, B1988, MasterSheet!G:G, C1988)</f>
        <v>1</v>
      </c>
      <c r="J1988" s="64">
        <f t="shared" si="95"/>
        <v>273.75</v>
      </c>
      <c r="K1988" s="6" t="str">
        <f>VLOOKUP(C1988,MasterSheet!G:T,14,)</f>
        <v>BioLegend</v>
      </c>
      <c r="L1988" s="6" t="str">
        <f>VLOOKUP(K1988,Sheet1!A:C,3,)</f>
        <v>DOLLAR</v>
      </c>
      <c r="M1988" s="6" t="e" cm="1" vm="1">
        <f t="array" ref="M1988">_xlfn.TEXTJOIN(", ", TRUE,
   _xlfn._xlws.FILTER(MasterSheet!O:O,
      (MasterSheet!B:B=A1988) *
      (MasterSheet!D:D=B1988) *
      (MasterSheet!G:G=C1988) *
      (MasterSheet!J:J&gt;0)
   )
)</f>
        <v>#VALUE!</v>
      </c>
      <c r="N1988" s="6"/>
    </row>
    <row r="1989" spans="1:14" x14ac:dyDescent="0.25">
      <c r="A1989" s="6" t="str">
        <v>EED118206</v>
      </c>
      <c r="B1989" s="7">
        <v>45890</v>
      </c>
      <c r="C1989" s="6">
        <v>313404</v>
      </c>
      <c r="D1989" s="6">
        <f>_xlfn.XLOOKUP(C1989,MasterSheet!G:G,MasterSheet!E:E)</f>
        <v>179.2</v>
      </c>
      <c r="E1989" s="55">
        <f>SUMIFS(MasterSheet!I:I, MasterSheet!B:B, A1989, MasterSheet!D:D, B1989, MasterSheet!G:G, C1989)</f>
        <v>1</v>
      </c>
      <c r="F1989" s="55">
        <f t="shared" si="93"/>
        <v>179.2</v>
      </c>
      <c r="G1989" s="62">
        <f>SUMIFS(MasterSheet!J:J, MasterSheet!B:B, A1989, MasterSheet!D:D, B1989, MasterSheet!G:G, C1989)</f>
        <v>1</v>
      </c>
      <c r="H1989" s="62">
        <f t="shared" si="94"/>
        <v>179.2</v>
      </c>
      <c r="I1989" s="64">
        <f>SUMIFS(MasterSheet!K:K, MasterSheet!B:B, A1989, MasterSheet!D:D, B1989, MasterSheet!G:G, C1989)</f>
        <v>0</v>
      </c>
      <c r="J1989" s="64">
        <f t="shared" si="95"/>
        <v>0</v>
      </c>
      <c r="K1989" s="6" t="str">
        <f>VLOOKUP(C1989,MasterSheet!G:T,14,)</f>
        <v>BioLegend</v>
      </c>
      <c r="L1989" s="6" t="str">
        <f>VLOOKUP(K1989,Sheet1!A:C,3,)</f>
        <v>DOLLAR</v>
      </c>
      <c r="M1989" s="6" t="str" cm="1">
        <f t="array" ref="M1989">_xlfn.TEXTJOIN(", ", TRUE,
   _xlfn._xlws.FILTER(MasterSheet!O:O,
      (MasterSheet!B:B=A1989) *
      (MasterSheet!D:D=B1989) *
      (MasterSheet!G:G=C1989) *
      (MasterSheet!J:J&gt;0)
   )
)</f>
        <v>Labex</v>
      </c>
      <c r="N1989" s="6"/>
    </row>
    <row r="1990" spans="1:14" x14ac:dyDescent="0.25">
      <c r="A1990" s="6" t="str">
        <v>EED118206</v>
      </c>
      <c r="B1990" s="7">
        <v>45890</v>
      </c>
      <c r="C1990" s="6">
        <v>313566</v>
      </c>
      <c r="D1990" s="6">
        <f>_xlfn.XLOOKUP(C1990,MasterSheet!G:G,MasterSheet!E:E)</f>
        <v>255.5</v>
      </c>
      <c r="E1990" s="55">
        <f>SUMIFS(MasterSheet!I:I, MasterSheet!B:B, A1990, MasterSheet!D:D, B1990, MasterSheet!G:G, C1990)</f>
        <v>1</v>
      </c>
      <c r="F1990" s="55">
        <f t="shared" si="93"/>
        <v>255.5</v>
      </c>
      <c r="G1990" s="62">
        <f>SUMIFS(MasterSheet!J:J, MasterSheet!B:B, A1990, MasterSheet!D:D, B1990, MasterSheet!G:G, C1990)</f>
        <v>1</v>
      </c>
      <c r="H1990" s="62">
        <f t="shared" si="94"/>
        <v>255.5</v>
      </c>
      <c r="I1990" s="64">
        <f>SUMIFS(MasterSheet!K:K, MasterSheet!B:B, A1990, MasterSheet!D:D, B1990, MasterSheet!G:G, C1990)</f>
        <v>0</v>
      </c>
      <c r="J1990" s="64">
        <f t="shared" si="95"/>
        <v>0</v>
      </c>
      <c r="K1990" s="6" t="str">
        <f>VLOOKUP(C1990,MasterSheet!G:T,14,)</f>
        <v>BioLegend</v>
      </c>
      <c r="L1990" s="6" t="str">
        <f>VLOOKUP(K1990,Sheet1!A:C,3,)</f>
        <v>DOLLAR</v>
      </c>
      <c r="M1990" s="6" t="str" cm="1">
        <f t="array" ref="M1990">_xlfn.TEXTJOIN(", ", TRUE,
   _xlfn._xlws.FILTER(MasterSheet!O:O,
      (MasterSheet!B:B=A1990) *
      (MasterSheet!D:D=B1990) *
      (MasterSheet!G:G=C1990) *
      (MasterSheet!J:J&gt;0)
   )
)</f>
        <v>AIIMS</v>
      </c>
      <c r="N1990" s="6"/>
    </row>
    <row r="1991" spans="1:14" x14ac:dyDescent="0.25">
      <c r="A1991" s="6" t="str">
        <v>EED118206</v>
      </c>
      <c r="B1991" s="7">
        <v>45890</v>
      </c>
      <c r="C1991" s="6">
        <v>317332</v>
      </c>
      <c r="D1991" s="6">
        <f>_xlfn.XLOOKUP(C1991,MasterSheet!G:G,MasterSheet!E:E)</f>
        <v>273.75</v>
      </c>
      <c r="E1991" s="55">
        <f>SUMIFS(MasterSheet!I:I, MasterSheet!B:B, A1991, MasterSheet!D:D, B1991, MasterSheet!G:G, C1991)</f>
        <v>1</v>
      </c>
      <c r="F1991" s="55">
        <f t="shared" si="93"/>
        <v>273.75</v>
      </c>
      <c r="G1991" s="62">
        <f>SUMIFS(MasterSheet!J:J, MasterSheet!B:B, A1991, MasterSheet!D:D, B1991, MasterSheet!G:G, C1991)</f>
        <v>1</v>
      </c>
      <c r="H1991" s="62">
        <f t="shared" si="94"/>
        <v>273.75</v>
      </c>
      <c r="I1991" s="64">
        <f>SUMIFS(MasterSheet!K:K, MasterSheet!B:B, A1991, MasterSheet!D:D, B1991, MasterSheet!G:G, C1991)</f>
        <v>0</v>
      </c>
      <c r="J1991" s="64">
        <f t="shared" si="95"/>
        <v>0</v>
      </c>
      <c r="K1991" s="6" t="str">
        <f>VLOOKUP(C1991,MasterSheet!G:T,14,)</f>
        <v>BioLegend</v>
      </c>
      <c r="L1991" s="6" t="str">
        <f>VLOOKUP(K1991,Sheet1!A:C,3,)</f>
        <v>DOLLAR</v>
      </c>
      <c r="M1991" s="6" t="str" cm="1">
        <f t="array" ref="M1991">_xlfn.TEXTJOIN(", ", TRUE,
   _xlfn._xlws.FILTER(MasterSheet!O:O,
      (MasterSheet!B:B=A1991) *
      (MasterSheet!D:D=B1991) *
      (MasterSheet!G:G=C1991) *
      (MasterSheet!J:J&gt;0)
   )
)</f>
        <v>Farcast</v>
      </c>
      <c r="N1991" s="6"/>
    </row>
    <row r="1992" spans="1:14" x14ac:dyDescent="0.25">
      <c r="A1992" s="6" t="str">
        <v>EED118206</v>
      </c>
      <c r="B1992" s="7">
        <v>45890</v>
      </c>
      <c r="C1992" s="6">
        <v>317406</v>
      </c>
      <c r="D1992" s="6">
        <f>_xlfn.XLOOKUP(C1992,MasterSheet!G:G,MasterSheet!E:E)</f>
        <v>58.1</v>
      </c>
      <c r="E1992" s="55">
        <f>SUMIFS(MasterSheet!I:I, MasterSheet!B:B, A1992, MasterSheet!D:D, B1992, MasterSheet!G:G, C1992)</f>
        <v>1</v>
      </c>
      <c r="F1992" s="55">
        <f t="shared" si="93"/>
        <v>58.1</v>
      </c>
      <c r="G1992" s="62">
        <f>SUMIFS(MasterSheet!J:J, MasterSheet!B:B, A1992, MasterSheet!D:D, B1992, MasterSheet!G:G, C1992)</f>
        <v>1</v>
      </c>
      <c r="H1992" s="62">
        <f t="shared" si="94"/>
        <v>58.1</v>
      </c>
      <c r="I1992" s="64">
        <f>SUMIFS(MasterSheet!K:K, MasterSheet!B:B, A1992, MasterSheet!D:D, B1992, MasterSheet!G:G, C1992)</f>
        <v>0</v>
      </c>
      <c r="J1992" s="64">
        <f t="shared" si="95"/>
        <v>0</v>
      </c>
      <c r="K1992" s="6" t="str">
        <f>VLOOKUP(C1992,MasterSheet!G:T,14,)</f>
        <v>BioLegend</v>
      </c>
      <c r="L1992" s="6" t="str">
        <f>VLOOKUP(K1992,Sheet1!A:C,3,)</f>
        <v>DOLLAR</v>
      </c>
      <c r="M1992" s="6" t="str" cm="1">
        <f t="array" ref="M1992">_xlfn.TEXTJOIN(", ", TRUE,
   _xlfn._xlws.FILTER(MasterSheet!O:O,
      (MasterSheet!B:B=A1992) *
      (MasterSheet!D:D=B1992) *
      (MasterSheet!G:G=C1992) *
      (MasterSheet!J:J&gt;0)
   )
)</f>
        <v>AIIMS</v>
      </c>
      <c r="N1992" s="6"/>
    </row>
    <row r="1993" spans="1:14" x14ac:dyDescent="0.25">
      <c r="A1993" s="6" t="str">
        <v>EED118206</v>
      </c>
      <c r="B1993" s="7">
        <v>45890</v>
      </c>
      <c r="C1993" s="6">
        <v>317438</v>
      </c>
      <c r="D1993" s="6">
        <f>_xlfn.XLOOKUP(C1993,MasterSheet!G:G,MasterSheet!E:E)</f>
        <v>318</v>
      </c>
      <c r="E1993" s="55">
        <f>SUMIFS(MasterSheet!I:I, MasterSheet!B:B, A1993, MasterSheet!D:D, B1993, MasterSheet!G:G, C1993)</f>
        <v>1</v>
      </c>
      <c r="F1993" s="55">
        <f t="shared" si="93"/>
        <v>318</v>
      </c>
      <c r="G1993" s="62">
        <f>SUMIFS(MasterSheet!J:J, MasterSheet!B:B, A1993, MasterSheet!D:D, B1993, MasterSheet!G:G, C1993)</f>
        <v>1</v>
      </c>
      <c r="H1993" s="62">
        <f t="shared" si="94"/>
        <v>318</v>
      </c>
      <c r="I1993" s="64">
        <f>SUMIFS(MasterSheet!K:K, MasterSheet!B:B, A1993, MasterSheet!D:D, B1993, MasterSheet!G:G, C1993)</f>
        <v>0</v>
      </c>
      <c r="J1993" s="64">
        <f t="shared" si="95"/>
        <v>0</v>
      </c>
      <c r="K1993" s="6" t="str">
        <f>VLOOKUP(C1993,MasterSheet!G:T,14,)</f>
        <v>BioLegend</v>
      </c>
      <c r="L1993" s="6" t="str">
        <f>VLOOKUP(K1993,Sheet1!A:C,3,)</f>
        <v>DOLLAR</v>
      </c>
      <c r="M1993" s="6" t="str" cm="1">
        <f t="array" ref="M1993">_xlfn.TEXTJOIN(", ", TRUE,
   _xlfn._xlws.FILTER(MasterSheet!O:O,
      (MasterSheet!B:B=A1993) *
      (MasterSheet!D:D=B1993) *
      (MasterSheet!G:G=C1993) *
      (MasterSheet!J:J&gt;0)
   )
)</f>
        <v>Farcast</v>
      </c>
      <c r="N1993" s="6"/>
    </row>
    <row r="1994" spans="1:14" x14ac:dyDescent="0.25">
      <c r="A1994" s="6" t="str">
        <v>EED118206</v>
      </c>
      <c r="B1994" s="7">
        <v>45890</v>
      </c>
      <c r="C1994" s="6">
        <v>318320</v>
      </c>
      <c r="D1994" s="6">
        <f>_xlfn.XLOOKUP(C1994,MasterSheet!G:G,MasterSheet!E:E)</f>
        <v>147.69999999999999</v>
      </c>
      <c r="E1994" s="55">
        <f>SUMIFS(MasterSheet!I:I, MasterSheet!B:B, A1994, MasterSheet!D:D, B1994, MasterSheet!G:G, C1994)</f>
        <v>1</v>
      </c>
      <c r="F1994" s="55">
        <f t="shared" si="93"/>
        <v>147.69999999999999</v>
      </c>
      <c r="G1994" s="62">
        <f>SUMIFS(MasterSheet!J:J, MasterSheet!B:B, A1994, MasterSheet!D:D, B1994, MasterSheet!G:G, C1994)</f>
        <v>1</v>
      </c>
      <c r="H1994" s="62">
        <f t="shared" si="94"/>
        <v>147.69999999999999</v>
      </c>
      <c r="I1994" s="64">
        <f>SUMIFS(MasterSheet!K:K, MasterSheet!B:B, A1994, MasterSheet!D:D, B1994, MasterSheet!G:G, C1994)</f>
        <v>0</v>
      </c>
      <c r="J1994" s="64">
        <f t="shared" si="95"/>
        <v>0</v>
      </c>
      <c r="K1994" s="6" t="str">
        <f>VLOOKUP(C1994,MasterSheet!G:T,14,)</f>
        <v>BioLegend</v>
      </c>
      <c r="L1994" s="6" t="str">
        <f>VLOOKUP(K1994,Sheet1!A:C,3,)</f>
        <v>DOLLAR</v>
      </c>
      <c r="M1994" s="6" t="str" cm="1">
        <f t="array" ref="M1994">_xlfn.TEXTJOIN(", ", TRUE,
   _xlfn._xlws.FILTER(MasterSheet!O:O,
      (MasterSheet!B:B=A1994) *
      (MasterSheet!D:D=B1994) *
      (MasterSheet!G:G=C1994) *
      (MasterSheet!J:J&gt;0)
   )
)</f>
        <v>AIIMS</v>
      </c>
      <c r="N1994" s="6"/>
    </row>
    <row r="1995" spans="1:14" x14ac:dyDescent="0.25">
      <c r="A1995" s="6" t="str">
        <v>EED118206</v>
      </c>
      <c r="B1995" s="7">
        <v>45890</v>
      </c>
      <c r="C1995" s="6">
        <v>321109</v>
      </c>
      <c r="D1995" s="6">
        <f>_xlfn.XLOOKUP(C1995,MasterSheet!G:G,MasterSheet!E:E)</f>
        <v>104.3</v>
      </c>
      <c r="E1995" s="55">
        <f>SUMIFS(MasterSheet!I:I, MasterSheet!B:B, A1995, MasterSheet!D:D, B1995, MasterSheet!G:G, C1995)</f>
        <v>1</v>
      </c>
      <c r="F1995" s="55">
        <f t="shared" si="93"/>
        <v>104.3</v>
      </c>
      <c r="G1995" s="62">
        <f>SUMIFS(MasterSheet!J:J, MasterSheet!B:B, A1995, MasterSheet!D:D, B1995, MasterSheet!G:G, C1995)</f>
        <v>1</v>
      </c>
      <c r="H1995" s="62">
        <f t="shared" si="94"/>
        <v>104.3</v>
      </c>
      <c r="I1995" s="64">
        <f>SUMIFS(MasterSheet!K:K, MasterSheet!B:B, A1995, MasterSheet!D:D, B1995, MasterSheet!G:G, C1995)</f>
        <v>0</v>
      </c>
      <c r="J1995" s="64">
        <f t="shared" si="95"/>
        <v>0</v>
      </c>
      <c r="K1995" s="6" t="str">
        <f>VLOOKUP(C1995,MasterSheet!G:T,14,)</f>
        <v>BioLegend</v>
      </c>
      <c r="L1995" s="6" t="str">
        <f>VLOOKUP(K1995,Sheet1!A:C,3,)</f>
        <v>DOLLAR</v>
      </c>
      <c r="M1995" s="6" t="str" cm="1">
        <f t="array" ref="M1995">_xlfn.TEXTJOIN(", ", TRUE,
   _xlfn._xlws.FILTER(MasterSheet!O:O,
      (MasterSheet!B:B=A1995) *
      (MasterSheet!D:D=B1995) *
      (MasterSheet!G:G=C1995) *
      (MasterSheet!J:J&gt;0)
   )
)</f>
        <v>IPGMER</v>
      </c>
      <c r="N1995" s="6"/>
    </row>
    <row r="1996" spans="1:14" x14ac:dyDescent="0.25">
      <c r="A1996" s="6" t="str">
        <v>EED118206</v>
      </c>
      <c r="B1996" s="7">
        <v>45890</v>
      </c>
      <c r="C1996" s="6">
        <v>321142</v>
      </c>
      <c r="D1996" s="6">
        <f>_xlfn.XLOOKUP(C1996,MasterSheet!G:G,MasterSheet!E:E)</f>
        <v>313.5</v>
      </c>
      <c r="E1996" s="55">
        <f>SUMIFS(MasterSheet!I:I, MasterSheet!B:B, A1996, MasterSheet!D:D, B1996, MasterSheet!G:G, C1996)</f>
        <v>1</v>
      </c>
      <c r="F1996" s="55">
        <f t="shared" si="93"/>
        <v>313.5</v>
      </c>
      <c r="G1996" s="62">
        <f>SUMIFS(MasterSheet!J:J, MasterSheet!B:B, A1996, MasterSheet!D:D, B1996, MasterSheet!G:G, C1996)</f>
        <v>1</v>
      </c>
      <c r="H1996" s="62">
        <f t="shared" si="94"/>
        <v>313.5</v>
      </c>
      <c r="I1996" s="64">
        <f>SUMIFS(MasterSheet!K:K, MasterSheet!B:B, A1996, MasterSheet!D:D, B1996, MasterSheet!G:G, C1996)</f>
        <v>0</v>
      </c>
      <c r="J1996" s="64">
        <f t="shared" si="95"/>
        <v>0</v>
      </c>
      <c r="K1996" s="6" t="str">
        <f>VLOOKUP(C1996,MasterSheet!G:T,14,)</f>
        <v>BioLegend</v>
      </c>
      <c r="L1996" s="6" t="str">
        <f>VLOOKUP(K1996,Sheet1!A:C,3,)</f>
        <v>DOLLAR</v>
      </c>
      <c r="M1996" s="6" t="str" cm="1">
        <f t="array" ref="M1996">_xlfn.TEXTJOIN(", ", TRUE,
   _xlfn._xlws.FILTER(MasterSheet!O:O,
      (MasterSheet!B:B=A1996) *
      (MasterSheet!D:D=B1996) *
      (MasterSheet!G:G=C1996) *
      (MasterSheet!J:J&gt;0)
   )
)</f>
        <v>Farcast</v>
      </c>
      <c r="N1996" s="6"/>
    </row>
    <row r="1997" spans="1:14" x14ac:dyDescent="0.25">
      <c r="A1997" s="6" t="str">
        <v>EED118206</v>
      </c>
      <c r="B1997" s="7">
        <v>45890</v>
      </c>
      <c r="C1997" s="6">
        <v>321306</v>
      </c>
      <c r="D1997" s="6">
        <f>_xlfn.XLOOKUP(C1997,MasterSheet!G:G,MasterSheet!E:E)</f>
        <v>163.1</v>
      </c>
      <c r="E1997" s="55">
        <f>SUMIFS(MasterSheet!I:I, MasterSheet!B:B, A1997, MasterSheet!D:D, B1997, MasterSheet!G:G, C1997)</f>
        <v>1</v>
      </c>
      <c r="F1997" s="55">
        <f t="shared" si="93"/>
        <v>163.1</v>
      </c>
      <c r="G1997" s="62">
        <f>SUMIFS(MasterSheet!J:J, MasterSheet!B:B, A1997, MasterSheet!D:D, B1997, MasterSheet!G:G, C1997)</f>
        <v>0</v>
      </c>
      <c r="H1997" s="62">
        <f t="shared" si="94"/>
        <v>0</v>
      </c>
      <c r="I1997" s="64">
        <f>SUMIFS(MasterSheet!K:K, MasterSheet!B:B, A1997, MasterSheet!D:D, B1997, MasterSheet!G:G, C1997)</f>
        <v>1</v>
      </c>
      <c r="J1997" s="64">
        <f t="shared" si="95"/>
        <v>163.1</v>
      </c>
      <c r="K1997" s="6" t="str">
        <f>VLOOKUP(C1997,MasterSheet!G:T,14,)</f>
        <v>BioLegend</v>
      </c>
      <c r="L1997" s="6" t="str">
        <f>VLOOKUP(K1997,Sheet1!A:C,3,)</f>
        <v>DOLLAR</v>
      </c>
      <c r="M1997" s="6" t="e" cm="1" vm="1">
        <f t="array" ref="M1997">_xlfn.TEXTJOIN(", ", TRUE,
   _xlfn._xlws.FILTER(MasterSheet!O:O,
      (MasterSheet!B:B=A1997) *
      (MasterSheet!D:D=B1997) *
      (MasterSheet!G:G=C1997) *
      (MasterSheet!J:J&gt;0)
   )
)</f>
        <v>#VALUE!</v>
      </c>
      <c r="N1997" s="6"/>
    </row>
    <row r="1998" spans="1:14" x14ac:dyDescent="0.25">
      <c r="A1998" s="6" t="str">
        <v>EED118206</v>
      </c>
      <c r="B1998" s="7">
        <v>45890</v>
      </c>
      <c r="C1998" s="6">
        <v>325504</v>
      </c>
      <c r="D1998" s="6">
        <f>_xlfn.XLOOKUP(C1998,MasterSheet!G:G,MasterSheet!E:E)</f>
        <v>144.19999999999999</v>
      </c>
      <c r="E1998" s="55">
        <f>SUMIFS(MasterSheet!I:I, MasterSheet!B:B, A1998, MasterSheet!D:D, B1998, MasterSheet!G:G, C1998)</f>
        <v>1</v>
      </c>
      <c r="F1998" s="55">
        <f t="shared" si="93"/>
        <v>144.19999999999999</v>
      </c>
      <c r="G1998" s="62">
        <f>SUMIFS(MasterSheet!J:J, MasterSheet!B:B, A1998, MasterSheet!D:D, B1998, MasterSheet!G:G, C1998)</f>
        <v>1</v>
      </c>
      <c r="H1998" s="62">
        <f t="shared" si="94"/>
        <v>144.19999999999999</v>
      </c>
      <c r="I1998" s="64">
        <f>SUMIFS(MasterSheet!K:K, MasterSheet!B:B, A1998, MasterSheet!D:D, B1998, MasterSheet!G:G, C1998)</f>
        <v>0</v>
      </c>
      <c r="J1998" s="64">
        <f t="shared" si="95"/>
        <v>0</v>
      </c>
      <c r="K1998" s="6" t="str">
        <f>VLOOKUP(C1998,MasterSheet!G:T,14,)</f>
        <v>BioLegend</v>
      </c>
      <c r="L1998" s="6" t="str">
        <f>VLOOKUP(K1998,Sheet1!A:C,3,)</f>
        <v>DOLLAR</v>
      </c>
      <c r="M1998" s="6" t="str" cm="1">
        <f t="array" ref="M1998">_xlfn.TEXTJOIN(", ", TRUE,
   _xlfn._xlws.FILTER(MasterSheet!O:O,
      (MasterSheet!B:B=A1998) *
      (MasterSheet!D:D=B1998) *
      (MasterSheet!G:G=C1998) *
      (MasterSheet!J:J&gt;0)
   )
)</f>
        <v>AIIMS</v>
      </c>
      <c r="N1998" s="6"/>
    </row>
    <row r="1999" spans="1:14" x14ac:dyDescent="0.25">
      <c r="A1999" s="6" t="str">
        <v>EED118206</v>
      </c>
      <c r="B1999" s="7">
        <v>45890</v>
      </c>
      <c r="C1999" s="6">
        <v>325604</v>
      </c>
      <c r="D1999" s="6">
        <f>_xlfn.XLOOKUP(C1999,MasterSheet!G:G,MasterSheet!E:E)</f>
        <v>147.69999999999999</v>
      </c>
      <c r="E1999" s="55">
        <f>SUMIFS(MasterSheet!I:I, MasterSheet!B:B, A1999, MasterSheet!D:D, B1999, MasterSheet!G:G, C1999)</f>
        <v>1</v>
      </c>
      <c r="F1999" s="55">
        <f t="shared" si="93"/>
        <v>147.69999999999999</v>
      </c>
      <c r="G1999" s="62">
        <f>SUMIFS(MasterSheet!J:J, MasterSheet!B:B, A1999, MasterSheet!D:D, B1999, MasterSheet!G:G, C1999)</f>
        <v>1</v>
      </c>
      <c r="H1999" s="62">
        <f t="shared" si="94"/>
        <v>147.69999999999999</v>
      </c>
      <c r="I1999" s="64">
        <f>SUMIFS(MasterSheet!K:K, MasterSheet!B:B, A1999, MasterSheet!D:D, B1999, MasterSheet!G:G, C1999)</f>
        <v>0</v>
      </c>
      <c r="J1999" s="64">
        <f t="shared" si="95"/>
        <v>0</v>
      </c>
      <c r="K1999" s="6" t="str">
        <f>VLOOKUP(C1999,MasterSheet!G:T,14,)</f>
        <v>BioLegend</v>
      </c>
      <c r="L1999" s="6" t="str">
        <f>VLOOKUP(K1999,Sheet1!A:C,3,)</f>
        <v>DOLLAR</v>
      </c>
      <c r="M1999" s="6" t="str" cm="1">
        <f t="array" ref="M1999">_xlfn.TEXTJOIN(", ", TRUE,
   _xlfn._xlws.FILTER(MasterSheet!O:O,
      (MasterSheet!B:B=A1999) *
      (MasterSheet!D:D=B1999) *
      (MasterSheet!G:G=C1999) *
      (MasterSheet!J:J&gt;0)
   )
)</f>
        <v>Nimhans</v>
      </c>
      <c r="N1999" s="6"/>
    </row>
    <row r="2000" spans="1:14" x14ac:dyDescent="0.25">
      <c r="A2000" s="6" t="str">
        <v>EED118206</v>
      </c>
      <c r="B2000" s="7">
        <v>45890</v>
      </c>
      <c r="C2000" s="6">
        <v>329951</v>
      </c>
      <c r="D2000" s="6">
        <f>_xlfn.XLOOKUP(C2000,MasterSheet!G:G,MasterSheet!E:E)</f>
        <v>102.9</v>
      </c>
      <c r="E2000" s="55">
        <f>SUMIFS(MasterSheet!I:I, MasterSheet!B:B, A2000, MasterSheet!D:D, B2000, MasterSheet!G:G, C2000)</f>
        <v>1</v>
      </c>
      <c r="F2000" s="55">
        <f t="shared" si="93"/>
        <v>102.9</v>
      </c>
      <c r="G2000" s="62">
        <f>SUMIFS(MasterSheet!J:J, MasterSheet!B:B, A2000, MasterSheet!D:D, B2000, MasterSheet!G:G, C2000)</f>
        <v>0</v>
      </c>
      <c r="H2000" s="62">
        <f t="shared" si="94"/>
        <v>0</v>
      </c>
      <c r="I2000" s="64">
        <f>SUMIFS(MasterSheet!K:K, MasterSheet!B:B, A2000, MasterSheet!D:D, B2000, MasterSheet!G:G, C2000)</f>
        <v>1</v>
      </c>
      <c r="J2000" s="64">
        <f t="shared" si="95"/>
        <v>102.9</v>
      </c>
      <c r="K2000" s="6" t="str">
        <f>VLOOKUP(C2000,MasterSheet!G:T,14,)</f>
        <v>BioLegend</v>
      </c>
      <c r="L2000" s="6" t="str">
        <f>VLOOKUP(K2000,Sheet1!A:C,3,)</f>
        <v>DOLLAR</v>
      </c>
      <c r="M2000" s="6" t="e" cm="1" vm="1">
        <f t="array" ref="M2000">_xlfn.TEXTJOIN(", ", TRUE,
   _xlfn._xlws.FILTER(MasterSheet!O:O,
      (MasterSheet!B:B=A2000) *
      (MasterSheet!D:D=B2000) *
      (MasterSheet!G:G=C2000) *
      (MasterSheet!J:J&gt;0)
   )
)</f>
        <v>#VALUE!</v>
      </c>
      <c r="N2000" s="6"/>
    </row>
    <row r="2001" spans="1:14" x14ac:dyDescent="0.25">
      <c r="A2001" s="6" t="str">
        <v>EED118206</v>
      </c>
      <c r="B2001" s="7">
        <v>45890</v>
      </c>
      <c r="C2001" s="6">
        <v>331206</v>
      </c>
      <c r="D2001" s="6">
        <f>_xlfn.XLOOKUP(C2001,MasterSheet!G:G,MasterSheet!E:E)</f>
        <v>144.19999999999999</v>
      </c>
      <c r="E2001" s="55">
        <f>SUMIFS(MasterSheet!I:I, MasterSheet!B:B, A2001, MasterSheet!D:D, B2001, MasterSheet!G:G, C2001)</f>
        <v>1</v>
      </c>
      <c r="F2001" s="55">
        <f t="shared" si="93"/>
        <v>144.19999999999999</v>
      </c>
      <c r="G2001" s="62">
        <f>SUMIFS(MasterSheet!J:J, MasterSheet!B:B, A2001, MasterSheet!D:D, B2001, MasterSheet!G:G, C2001)</f>
        <v>1</v>
      </c>
      <c r="H2001" s="62">
        <f t="shared" si="94"/>
        <v>144.19999999999999</v>
      </c>
      <c r="I2001" s="64">
        <f>SUMIFS(MasterSheet!K:K, MasterSheet!B:B, A2001, MasterSheet!D:D, B2001, MasterSheet!G:G, C2001)</f>
        <v>0</v>
      </c>
      <c r="J2001" s="64">
        <f t="shared" si="95"/>
        <v>0</v>
      </c>
      <c r="K2001" s="6" t="str">
        <f>VLOOKUP(C2001,MasterSheet!G:T,14,)</f>
        <v>BioLegend</v>
      </c>
      <c r="L2001" s="6" t="str">
        <f>VLOOKUP(K2001,Sheet1!A:C,3,)</f>
        <v>DOLLAR</v>
      </c>
      <c r="M2001" s="6" t="str" cm="1">
        <f t="array" ref="M2001">_xlfn.TEXTJOIN(", ", TRUE,
   _xlfn._xlws.FILTER(MasterSheet!O:O,
      (MasterSheet!B:B=A2001) *
      (MasterSheet!D:D=B2001) *
      (MasterSheet!G:G=C2001) *
      (MasterSheet!J:J&gt;0)
   )
)</f>
        <v>AIIMS</v>
      </c>
      <c r="N2001" s="6"/>
    </row>
    <row r="2002" spans="1:14" x14ac:dyDescent="0.25">
      <c r="A2002" s="6" t="str">
        <v>EED118206</v>
      </c>
      <c r="B2002" s="7">
        <v>45890</v>
      </c>
      <c r="C2002" s="6">
        <v>331208</v>
      </c>
      <c r="D2002" s="6">
        <f>_xlfn.XLOOKUP(C2002,MasterSheet!G:G,MasterSheet!E:E)</f>
        <v>147.69999999999999</v>
      </c>
      <c r="E2002" s="55">
        <f>SUMIFS(MasterSheet!I:I, MasterSheet!B:B, A2002, MasterSheet!D:D, B2002, MasterSheet!G:G, C2002)</f>
        <v>1</v>
      </c>
      <c r="F2002" s="55">
        <f t="shared" si="93"/>
        <v>147.69999999999999</v>
      </c>
      <c r="G2002" s="62">
        <f>SUMIFS(MasterSheet!J:J, MasterSheet!B:B, A2002, MasterSheet!D:D, B2002, MasterSheet!G:G, C2002)</f>
        <v>1</v>
      </c>
      <c r="H2002" s="62">
        <f t="shared" si="94"/>
        <v>147.69999999999999</v>
      </c>
      <c r="I2002" s="64">
        <f>SUMIFS(MasterSheet!K:K, MasterSheet!B:B, A2002, MasterSheet!D:D, B2002, MasterSheet!G:G, C2002)</f>
        <v>0</v>
      </c>
      <c r="J2002" s="64">
        <f t="shared" si="95"/>
        <v>0</v>
      </c>
      <c r="K2002" s="6" t="str">
        <f>VLOOKUP(C2002,MasterSheet!G:T,14,)</f>
        <v>BioLegend</v>
      </c>
      <c r="L2002" s="6" t="str">
        <f>VLOOKUP(K2002,Sheet1!A:C,3,)</f>
        <v>DOLLAR</v>
      </c>
      <c r="M2002" s="6" t="str" cm="1">
        <f t="array" ref="M2002">_xlfn.TEXTJOIN(", ", TRUE,
   _xlfn._xlws.FILTER(MasterSheet!O:O,
      (MasterSheet!B:B=A2002) *
      (MasterSheet!D:D=B2002) *
      (MasterSheet!G:G=C2002) *
      (MasterSheet!J:J&gt;0)
   )
)</f>
        <v>Nimhans</v>
      </c>
      <c r="N2002" s="6"/>
    </row>
    <row r="2003" spans="1:14" x14ac:dyDescent="0.25">
      <c r="A2003" s="6" t="str">
        <v>EED118206</v>
      </c>
      <c r="B2003" s="7">
        <v>45890</v>
      </c>
      <c r="C2003" s="6">
        <v>331246</v>
      </c>
      <c r="D2003" s="6">
        <f>_xlfn.XLOOKUP(C2003,MasterSheet!G:G,MasterSheet!E:E)</f>
        <v>326.25</v>
      </c>
      <c r="E2003" s="55">
        <f>SUMIFS(MasterSheet!I:I, MasterSheet!B:B, A2003, MasterSheet!D:D, B2003, MasterSheet!G:G, C2003)</f>
        <v>1</v>
      </c>
      <c r="F2003" s="55">
        <f t="shared" si="93"/>
        <v>326.25</v>
      </c>
      <c r="G2003" s="62">
        <f>SUMIFS(MasterSheet!J:J, MasterSheet!B:B, A2003, MasterSheet!D:D, B2003, MasterSheet!G:G, C2003)</f>
        <v>1</v>
      </c>
      <c r="H2003" s="62">
        <f t="shared" si="94"/>
        <v>326.25</v>
      </c>
      <c r="I2003" s="64">
        <f>SUMIFS(MasterSheet!K:K, MasterSheet!B:B, A2003, MasterSheet!D:D, B2003, MasterSheet!G:G, C2003)</f>
        <v>0</v>
      </c>
      <c r="J2003" s="64">
        <f t="shared" si="95"/>
        <v>0</v>
      </c>
      <c r="K2003" s="6" t="str">
        <f>VLOOKUP(C2003,MasterSheet!G:T,14,)</f>
        <v>BioLegend</v>
      </c>
      <c r="L2003" s="6" t="str">
        <f>VLOOKUP(K2003,Sheet1!A:C,3,)</f>
        <v>DOLLAR</v>
      </c>
      <c r="M2003" s="6" t="str" cm="1">
        <f t="array" ref="M2003">_xlfn.TEXTJOIN(", ", TRUE,
   _xlfn._xlws.FILTER(MasterSheet!O:O,
      (MasterSheet!B:B=A2003) *
      (MasterSheet!D:D=B2003) *
      (MasterSheet!G:G=C2003) *
      (MasterSheet!J:J&gt;0)
   )
)</f>
        <v>thsti</v>
      </c>
      <c r="N2003" s="6"/>
    </row>
    <row r="2004" spans="1:14" x14ac:dyDescent="0.25">
      <c r="A2004" s="6" t="str">
        <v>EED118206</v>
      </c>
      <c r="B2004" s="7">
        <v>45890</v>
      </c>
      <c r="C2004" s="6">
        <v>333625</v>
      </c>
      <c r="D2004" s="6">
        <f>_xlfn.XLOOKUP(C2004,MasterSheet!G:G,MasterSheet!E:E)</f>
        <v>111.3</v>
      </c>
      <c r="E2004" s="55">
        <f>SUMIFS(MasterSheet!I:I, MasterSheet!B:B, A2004, MasterSheet!D:D, B2004, MasterSheet!G:G, C2004)</f>
        <v>1</v>
      </c>
      <c r="F2004" s="55">
        <f t="shared" si="93"/>
        <v>111.3</v>
      </c>
      <c r="G2004" s="62">
        <f>SUMIFS(MasterSheet!J:J, MasterSheet!B:B, A2004, MasterSheet!D:D, B2004, MasterSheet!G:G, C2004)</f>
        <v>1</v>
      </c>
      <c r="H2004" s="62">
        <f t="shared" si="94"/>
        <v>111.3</v>
      </c>
      <c r="I2004" s="64">
        <f>SUMIFS(MasterSheet!K:K, MasterSheet!B:B, A2004, MasterSheet!D:D, B2004, MasterSheet!G:G, C2004)</f>
        <v>0</v>
      </c>
      <c r="J2004" s="64">
        <f t="shared" si="95"/>
        <v>0</v>
      </c>
      <c r="K2004" s="6" t="str">
        <f>VLOOKUP(C2004,MasterSheet!G:T,14,)</f>
        <v>BioLegend</v>
      </c>
      <c r="L2004" s="6" t="str">
        <f>VLOOKUP(K2004,Sheet1!A:C,3,)</f>
        <v>DOLLAR</v>
      </c>
      <c r="M2004" s="6" t="str" cm="1">
        <f t="array" ref="M2004">_xlfn.TEXTJOIN(", ", TRUE,
   _xlfn._xlws.FILTER(MasterSheet!O:O,
      (MasterSheet!B:B=A2004) *
      (MasterSheet!D:D=B2004) *
      (MasterSheet!G:G=C2004) *
      (MasterSheet!J:J&gt;0)
   )
)</f>
        <v>ipgmer</v>
      </c>
      <c r="N2004" s="6"/>
    </row>
    <row r="2005" spans="1:14" x14ac:dyDescent="0.25">
      <c r="A2005" s="6" t="str">
        <v>EED118206</v>
      </c>
      <c r="B2005" s="7">
        <v>45890</v>
      </c>
      <c r="C2005" s="6">
        <v>334606</v>
      </c>
      <c r="D2005" s="6">
        <f>_xlfn.XLOOKUP(C2005,MasterSheet!G:G,MasterSheet!E:E)</f>
        <v>189</v>
      </c>
      <c r="E2005" s="55">
        <f>SUMIFS(MasterSheet!I:I, MasterSheet!B:B, A2005, MasterSheet!D:D, B2005, MasterSheet!G:G, C2005)</f>
        <v>1</v>
      </c>
      <c r="F2005" s="55">
        <f t="shared" si="93"/>
        <v>189</v>
      </c>
      <c r="G2005" s="62">
        <f>SUMIFS(MasterSheet!J:J, MasterSheet!B:B, A2005, MasterSheet!D:D, B2005, MasterSheet!G:G, C2005)</f>
        <v>1</v>
      </c>
      <c r="H2005" s="62">
        <f t="shared" si="94"/>
        <v>189</v>
      </c>
      <c r="I2005" s="64">
        <f>SUMIFS(MasterSheet!K:K, MasterSheet!B:B, A2005, MasterSheet!D:D, B2005, MasterSheet!G:G, C2005)</f>
        <v>0</v>
      </c>
      <c r="J2005" s="64">
        <f t="shared" si="95"/>
        <v>0</v>
      </c>
      <c r="K2005" s="6" t="str">
        <f>VLOOKUP(C2005,MasterSheet!G:T,14,)</f>
        <v>BioLegend</v>
      </c>
      <c r="L2005" s="6" t="str">
        <f>VLOOKUP(K2005,Sheet1!A:C,3,)</f>
        <v>DOLLAR</v>
      </c>
      <c r="M2005" s="6" t="str" cm="1">
        <f t="array" ref="M2005">_xlfn.TEXTJOIN(", ", TRUE,
   _xlfn._xlws.FILTER(MasterSheet!O:O,
      (MasterSheet!B:B=A2005) *
      (MasterSheet!D:D=B2005) *
      (MasterSheet!G:G=C2005) *
      (MasterSheet!J:J&gt;0)
   )
)</f>
        <v>AIIMS</v>
      </c>
      <c r="N2005" s="6"/>
    </row>
    <row r="2006" spans="1:14" x14ac:dyDescent="0.25">
      <c r="A2006" s="6" t="str">
        <v>EED118206</v>
      </c>
      <c r="B2006" s="7">
        <v>45890</v>
      </c>
      <c r="C2006" s="6">
        <v>334608</v>
      </c>
      <c r="D2006" s="6">
        <f>_xlfn.XLOOKUP(C2006,MasterSheet!G:G,MasterSheet!E:E)</f>
        <v>197.4</v>
      </c>
      <c r="E2006" s="55">
        <f>SUMIFS(MasterSheet!I:I, MasterSheet!B:B, A2006, MasterSheet!D:D, B2006, MasterSheet!G:G, C2006)</f>
        <v>1</v>
      </c>
      <c r="F2006" s="55">
        <f t="shared" si="93"/>
        <v>197.4</v>
      </c>
      <c r="G2006" s="62">
        <f>SUMIFS(MasterSheet!J:J, MasterSheet!B:B, A2006, MasterSheet!D:D, B2006, MasterSheet!G:G, C2006)</f>
        <v>1</v>
      </c>
      <c r="H2006" s="62">
        <f t="shared" si="94"/>
        <v>197.4</v>
      </c>
      <c r="I2006" s="64">
        <f>SUMIFS(MasterSheet!K:K, MasterSheet!B:B, A2006, MasterSheet!D:D, B2006, MasterSheet!G:G, C2006)</f>
        <v>0</v>
      </c>
      <c r="J2006" s="64">
        <f t="shared" si="95"/>
        <v>0</v>
      </c>
      <c r="K2006" s="6" t="str">
        <f>VLOOKUP(C2006,MasterSheet!G:T,14,)</f>
        <v>BioLegend</v>
      </c>
      <c r="L2006" s="6" t="str">
        <f>VLOOKUP(K2006,Sheet1!A:C,3,)</f>
        <v>DOLLAR</v>
      </c>
      <c r="M2006" s="6" t="str" cm="1">
        <f t="array" ref="M2006">_xlfn.TEXTJOIN(", ", TRUE,
   _xlfn._xlws.FILTER(MasterSheet!O:O,
      (MasterSheet!B:B=A2006) *
      (MasterSheet!D:D=B2006) *
      (MasterSheet!G:G=C2006) *
      (MasterSheet!J:J&gt;0)
   )
)</f>
        <v>Nimhans</v>
      </c>
      <c r="N2006" s="6"/>
    </row>
    <row r="2007" spans="1:14" x14ac:dyDescent="0.25">
      <c r="A2007" s="6" t="str">
        <v>EED118206</v>
      </c>
      <c r="B2007" s="7">
        <v>45890</v>
      </c>
      <c r="C2007" s="6">
        <v>336218</v>
      </c>
      <c r="D2007" s="6">
        <f>_xlfn.XLOOKUP(C2007,MasterSheet!G:G,MasterSheet!E:E)</f>
        <v>128.1</v>
      </c>
      <c r="E2007" s="55">
        <f>SUMIFS(MasterSheet!I:I, MasterSheet!B:B, A2007, MasterSheet!D:D, B2007, MasterSheet!G:G, C2007)</f>
        <v>1</v>
      </c>
      <c r="F2007" s="55">
        <f t="shared" si="93"/>
        <v>128.1</v>
      </c>
      <c r="G2007" s="62">
        <f>SUMIFS(MasterSheet!J:J, MasterSheet!B:B, A2007, MasterSheet!D:D, B2007, MasterSheet!G:G, C2007)</f>
        <v>1</v>
      </c>
      <c r="H2007" s="62">
        <f t="shared" si="94"/>
        <v>128.1</v>
      </c>
      <c r="I2007" s="64">
        <f>SUMIFS(MasterSheet!K:K, MasterSheet!B:B, A2007, MasterSheet!D:D, B2007, MasterSheet!G:G, C2007)</f>
        <v>0</v>
      </c>
      <c r="J2007" s="64">
        <f t="shared" si="95"/>
        <v>0</v>
      </c>
      <c r="K2007" s="6" t="str">
        <f>VLOOKUP(C2007,MasterSheet!G:T,14,)</f>
        <v>BioLegend</v>
      </c>
      <c r="L2007" s="6" t="str">
        <f>VLOOKUP(K2007,Sheet1!A:C,3,)</f>
        <v>DOLLAR</v>
      </c>
      <c r="M2007" s="6" t="str" cm="1">
        <f t="array" ref="M2007">_xlfn.TEXTJOIN(", ", TRUE,
   _xlfn._xlws.FILTER(MasterSheet!O:O,
      (MasterSheet!B:B=A2007) *
      (MasterSheet!D:D=B2007) *
      (MasterSheet!G:G=C2007) *
      (MasterSheet!J:J&gt;0)
   )
)</f>
        <v>AIIMS</v>
      </c>
      <c r="N2007" s="6"/>
    </row>
    <row r="2008" spans="1:14" x14ac:dyDescent="0.25">
      <c r="A2008" s="6" t="str">
        <v>EED118206</v>
      </c>
      <c r="B2008" s="7">
        <v>45890</v>
      </c>
      <c r="C2008" s="6">
        <v>339811</v>
      </c>
      <c r="D2008" s="6">
        <f>_xlfn.XLOOKUP(C2008,MasterSheet!G:G,MasterSheet!E:E)</f>
        <v>90.3</v>
      </c>
      <c r="E2008" s="55">
        <f>SUMIFS(MasterSheet!I:I, MasterSheet!B:B, A2008, MasterSheet!D:D, B2008, MasterSheet!G:G, C2008)</f>
        <v>1</v>
      </c>
      <c r="F2008" s="55">
        <f t="shared" si="93"/>
        <v>90.3</v>
      </c>
      <c r="G2008" s="62">
        <f>SUMIFS(MasterSheet!J:J, MasterSheet!B:B, A2008, MasterSheet!D:D, B2008, MasterSheet!G:G, C2008)</f>
        <v>1</v>
      </c>
      <c r="H2008" s="62">
        <f t="shared" si="94"/>
        <v>90.3</v>
      </c>
      <c r="I2008" s="64">
        <f>SUMIFS(MasterSheet!K:K, MasterSheet!B:B, A2008, MasterSheet!D:D, B2008, MasterSheet!G:G, C2008)</f>
        <v>0</v>
      </c>
      <c r="J2008" s="64">
        <f t="shared" si="95"/>
        <v>0</v>
      </c>
      <c r="K2008" s="6" t="str">
        <f>VLOOKUP(C2008,MasterSheet!G:T,14,)</f>
        <v>BioLegend</v>
      </c>
      <c r="L2008" s="6" t="str">
        <f>VLOOKUP(K2008,Sheet1!A:C,3,)</f>
        <v>DOLLAR</v>
      </c>
      <c r="M2008" s="6" t="str" cm="1">
        <f t="array" ref="M2008">_xlfn.TEXTJOIN(", ", TRUE,
   _xlfn._xlws.FILTER(MasterSheet!O:O,
      (MasterSheet!B:B=A2008) *
      (MasterSheet!D:D=B2008) *
      (MasterSheet!G:G=C2008) *
      (MasterSheet!J:J&gt;0)
   )
)</f>
        <v>GENOMID</v>
      </c>
      <c r="N2008" s="6"/>
    </row>
    <row r="2009" spans="1:14" x14ac:dyDescent="0.25">
      <c r="A2009" s="6" t="str">
        <v>EED118206</v>
      </c>
      <c r="B2009" s="7">
        <v>45890</v>
      </c>
      <c r="C2009" s="6">
        <v>343504</v>
      </c>
      <c r="D2009" s="6">
        <f>_xlfn.XLOOKUP(C2009,MasterSheet!G:G,MasterSheet!E:E)</f>
        <v>158.19999999999999</v>
      </c>
      <c r="E2009" s="55">
        <f>SUMIFS(MasterSheet!I:I, MasterSheet!B:B, A2009, MasterSheet!D:D, B2009, MasterSheet!G:G, C2009)</f>
        <v>1</v>
      </c>
      <c r="F2009" s="55">
        <f t="shared" si="93"/>
        <v>158.19999999999999</v>
      </c>
      <c r="G2009" s="62">
        <f>SUMIFS(MasterSheet!J:J, MasterSheet!B:B, A2009, MasterSheet!D:D, B2009, MasterSheet!G:G, C2009)</f>
        <v>1</v>
      </c>
      <c r="H2009" s="62">
        <f t="shared" si="94"/>
        <v>158.19999999999999</v>
      </c>
      <c r="I2009" s="64">
        <f>SUMIFS(MasterSheet!K:K, MasterSheet!B:B, A2009, MasterSheet!D:D, B2009, MasterSheet!G:G, C2009)</f>
        <v>0</v>
      </c>
      <c r="J2009" s="64">
        <f t="shared" si="95"/>
        <v>0</v>
      </c>
      <c r="K2009" s="6" t="str">
        <f>VLOOKUP(C2009,MasterSheet!G:T,14,)</f>
        <v>BioLegend</v>
      </c>
      <c r="L2009" s="6" t="str">
        <f>VLOOKUP(K2009,Sheet1!A:C,3,)</f>
        <v>DOLLAR</v>
      </c>
      <c r="M2009" s="6" t="str" cm="1">
        <f t="array" ref="M2009">_xlfn.TEXTJOIN(", ", TRUE,
   _xlfn._xlws.FILTER(MasterSheet!O:O,
      (MasterSheet!B:B=A2009) *
      (MasterSheet!D:D=B2009) *
      (MasterSheet!G:G=C2009) *
      (MasterSheet!J:J&gt;0)
   )
)</f>
        <v>Nimhans</v>
      </c>
      <c r="N2009" s="6"/>
    </row>
    <row r="2010" spans="1:14" x14ac:dyDescent="0.25">
      <c r="A2010" s="6" t="str">
        <v>EED118206</v>
      </c>
      <c r="B2010" s="7">
        <v>45890</v>
      </c>
      <c r="C2010" s="6">
        <v>343524</v>
      </c>
      <c r="D2010" s="6">
        <f>_xlfn.XLOOKUP(C2010,MasterSheet!G:G,MasterSheet!E:E)</f>
        <v>140.69999999999999</v>
      </c>
      <c r="E2010" s="55">
        <f>SUMIFS(MasterSheet!I:I, MasterSheet!B:B, A2010, MasterSheet!D:D, B2010, MasterSheet!G:G, C2010)</f>
        <v>1</v>
      </c>
      <c r="F2010" s="55">
        <f t="shared" si="93"/>
        <v>140.69999999999999</v>
      </c>
      <c r="G2010" s="62">
        <f>SUMIFS(MasterSheet!J:J, MasterSheet!B:B, A2010, MasterSheet!D:D, B2010, MasterSheet!G:G, C2010)</f>
        <v>1</v>
      </c>
      <c r="H2010" s="62">
        <f t="shared" si="94"/>
        <v>140.69999999999999</v>
      </c>
      <c r="I2010" s="64">
        <f>SUMIFS(MasterSheet!K:K, MasterSheet!B:B, A2010, MasterSheet!D:D, B2010, MasterSheet!G:G, C2010)</f>
        <v>0</v>
      </c>
      <c r="J2010" s="64">
        <f t="shared" si="95"/>
        <v>0</v>
      </c>
      <c r="K2010" s="6" t="str">
        <f>VLOOKUP(C2010,MasterSheet!G:T,14,)</f>
        <v>BioLegend</v>
      </c>
      <c r="L2010" s="6" t="str">
        <f>VLOOKUP(K2010,Sheet1!A:C,3,)</f>
        <v>DOLLAR</v>
      </c>
      <c r="M2010" s="6" t="str" cm="1">
        <f t="array" ref="M2010">_xlfn.TEXTJOIN(", ", TRUE,
   _xlfn._xlws.FILTER(MasterSheet!O:O,
      (MasterSheet!B:B=A2010) *
      (MasterSheet!D:D=B2010) *
      (MasterSheet!G:G=C2010) *
      (MasterSheet!J:J&gt;0)
   )
)</f>
        <v>AIIMS</v>
      </c>
      <c r="N2010" s="6"/>
    </row>
    <row r="2011" spans="1:14" x14ac:dyDescent="0.25">
      <c r="A2011" s="6" t="str">
        <v>EED118206</v>
      </c>
      <c r="B2011" s="7">
        <v>45890</v>
      </c>
      <c r="C2011" s="6">
        <v>344606</v>
      </c>
      <c r="D2011" s="6">
        <f>_xlfn.XLOOKUP(C2011,MasterSheet!G:G,MasterSheet!E:E)</f>
        <v>58.1</v>
      </c>
      <c r="E2011" s="55">
        <f>SUMIFS(MasterSheet!I:I, MasterSheet!B:B, A2011, MasterSheet!D:D, B2011, MasterSheet!G:G, C2011)</f>
        <v>5</v>
      </c>
      <c r="F2011" s="55">
        <f t="shared" si="93"/>
        <v>290.5</v>
      </c>
      <c r="G2011" s="62">
        <f>SUMIFS(MasterSheet!J:J, MasterSheet!B:B, A2011, MasterSheet!D:D, B2011, MasterSheet!G:G, C2011)</f>
        <v>5</v>
      </c>
      <c r="H2011" s="62">
        <f t="shared" si="94"/>
        <v>290.5</v>
      </c>
      <c r="I2011" s="64">
        <f>SUMIFS(MasterSheet!K:K, MasterSheet!B:B, A2011, MasterSheet!D:D, B2011, MasterSheet!G:G, C2011)</f>
        <v>0</v>
      </c>
      <c r="J2011" s="64">
        <f t="shared" si="95"/>
        <v>0</v>
      </c>
      <c r="K2011" s="6" t="str">
        <f>VLOOKUP(C2011,MasterSheet!G:T,14,)</f>
        <v>BioLegend</v>
      </c>
      <c r="L2011" s="6" t="str">
        <f>VLOOKUP(K2011,Sheet1!A:C,3,)</f>
        <v>DOLLAR</v>
      </c>
      <c r="M2011" s="6" t="str" cm="1">
        <f t="array" ref="M2011">_xlfn.TEXTJOIN(", ", TRUE,
   _xlfn._xlws.FILTER(MasterSheet!O:O,
      (MasterSheet!B:B=A2011) *
      (MasterSheet!D:D=B2011) *
      (MasterSheet!G:G=C2011) *
      (MasterSheet!J:J&gt;0)
   )
)</f>
        <v>Biocon</v>
      </c>
      <c r="N2011" s="6"/>
    </row>
    <row r="2012" spans="1:14" x14ac:dyDescent="0.25">
      <c r="A2012" s="6" t="str">
        <v>EED118206</v>
      </c>
      <c r="B2012" s="7">
        <v>45890</v>
      </c>
      <c r="C2012" s="6">
        <v>344712</v>
      </c>
      <c r="D2012" s="6">
        <f>_xlfn.XLOOKUP(C2012,MasterSheet!G:G,MasterSheet!E:E)</f>
        <v>227.5</v>
      </c>
      <c r="E2012" s="55">
        <f>SUMIFS(MasterSheet!I:I, MasterSheet!B:B, A2012, MasterSheet!D:D, B2012, MasterSheet!G:G, C2012)</f>
        <v>5</v>
      </c>
      <c r="F2012" s="55">
        <f t="shared" si="93"/>
        <v>1137.5</v>
      </c>
      <c r="G2012" s="62">
        <f>SUMIFS(MasterSheet!J:J, MasterSheet!B:B, A2012, MasterSheet!D:D, B2012, MasterSheet!G:G, C2012)</f>
        <v>5</v>
      </c>
      <c r="H2012" s="62">
        <f t="shared" si="94"/>
        <v>1137.5</v>
      </c>
      <c r="I2012" s="64">
        <f>SUMIFS(MasterSheet!K:K, MasterSheet!B:B, A2012, MasterSheet!D:D, B2012, MasterSheet!G:G, C2012)</f>
        <v>0</v>
      </c>
      <c r="J2012" s="64">
        <f t="shared" si="95"/>
        <v>0</v>
      </c>
      <c r="K2012" s="6" t="str">
        <f>VLOOKUP(C2012,MasterSheet!G:T,14,)</f>
        <v>BioLegend</v>
      </c>
      <c r="L2012" s="6" t="str">
        <f>VLOOKUP(K2012,Sheet1!A:C,3,)</f>
        <v>DOLLAR</v>
      </c>
      <c r="M2012" s="6" t="str" cm="1">
        <f t="array" ref="M2012">_xlfn.TEXTJOIN(", ", TRUE,
   _xlfn._xlws.FILTER(MasterSheet!O:O,
      (MasterSheet!B:B=A2012) *
      (MasterSheet!D:D=B2012) *
      (MasterSheet!G:G=C2012) *
      (MasterSheet!J:J&gt;0)
   )
)</f>
        <v>Biocon</v>
      </c>
      <c r="N2012" s="6"/>
    </row>
    <row r="2013" spans="1:14" x14ac:dyDescent="0.25">
      <c r="A2013" s="6" t="str">
        <v>EED118206</v>
      </c>
      <c r="B2013" s="7">
        <v>45890</v>
      </c>
      <c r="C2013" s="6">
        <v>344720</v>
      </c>
      <c r="D2013" s="6">
        <f>_xlfn.XLOOKUP(C2013,MasterSheet!G:G,MasterSheet!E:E)</f>
        <v>135.1</v>
      </c>
      <c r="E2013" s="55">
        <f>SUMIFS(MasterSheet!I:I, MasterSheet!B:B, A2013, MasterSheet!D:D, B2013, MasterSheet!G:G, C2013)</f>
        <v>1</v>
      </c>
      <c r="F2013" s="55">
        <f t="shared" si="93"/>
        <v>135.1</v>
      </c>
      <c r="G2013" s="62">
        <f>SUMIFS(MasterSheet!J:J, MasterSheet!B:B, A2013, MasterSheet!D:D, B2013, MasterSheet!G:G, C2013)</f>
        <v>1</v>
      </c>
      <c r="H2013" s="62">
        <f t="shared" si="94"/>
        <v>135.1</v>
      </c>
      <c r="I2013" s="64">
        <f>SUMIFS(MasterSheet!K:K, MasterSheet!B:B, A2013, MasterSheet!D:D, B2013, MasterSheet!G:G, C2013)</f>
        <v>0</v>
      </c>
      <c r="J2013" s="64">
        <f t="shared" si="95"/>
        <v>0</v>
      </c>
      <c r="K2013" s="6" t="str">
        <f>VLOOKUP(C2013,MasterSheet!G:T,14,)</f>
        <v>BioLegend</v>
      </c>
      <c r="L2013" s="6" t="str">
        <f>VLOOKUP(K2013,Sheet1!A:C,3,)</f>
        <v>DOLLAR</v>
      </c>
      <c r="M2013" s="6" t="str" cm="1">
        <f t="array" ref="M2013">_xlfn.TEXTJOIN(", ", TRUE,
   _xlfn._xlws.FILTER(MasterSheet!O:O,
      (MasterSheet!B:B=A2013) *
      (MasterSheet!D:D=B2013) *
      (MasterSheet!G:G=C2013) *
      (MasterSheet!J:J&gt;0)
   )
)</f>
        <v>AIIMS</v>
      </c>
      <c r="N2013" s="6"/>
    </row>
    <row r="2014" spans="1:14" x14ac:dyDescent="0.25">
      <c r="A2014" s="6" t="str">
        <v>EED118206</v>
      </c>
      <c r="B2014" s="7">
        <v>45890</v>
      </c>
      <c r="C2014" s="6">
        <v>350216</v>
      </c>
      <c r="D2014" s="6">
        <f>_xlfn.XLOOKUP(C2014,MasterSheet!G:G,MasterSheet!E:E)</f>
        <v>203.7</v>
      </c>
      <c r="E2014" s="55">
        <f>SUMIFS(MasterSheet!I:I, MasterSheet!B:B, A2014, MasterSheet!D:D, B2014, MasterSheet!G:G, C2014)</f>
        <v>1</v>
      </c>
      <c r="F2014" s="55">
        <f t="shared" si="93"/>
        <v>203.7</v>
      </c>
      <c r="G2014" s="62">
        <f>SUMIFS(MasterSheet!J:J, MasterSheet!B:B, A2014, MasterSheet!D:D, B2014, MasterSheet!G:G, C2014)</f>
        <v>0</v>
      </c>
      <c r="H2014" s="62">
        <f t="shared" si="94"/>
        <v>0</v>
      </c>
      <c r="I2014" s="64">
        <f>SUMIFS(MasterSheet!K:K, MasterSheet!B:B, A2014, MasterSheet!D:D, B2014, MasterSheet!G:G, C2014)</f>
        <v>1</v>
      </c>
      <c r="J2014" s="64">
        <f t="shared" si="95"/>
        <v>203.7</v>
      </c>
      <c r="K2014" s="6" t="str">
        <f>VLOOKUP(C2014,MasterSheet!G:T,14,)</f>
        <v>BioLegend</v>
      </c>
      <c r="L2014" s="6" t="str">
        <f>VLOOKUP(K2014,Sheet1!A:C,3,)</f>
        <v>DOLLAR</v>
      </c>
      <c r="M2014" s="6" t="e" cm="1" vm="1">
        <f t="array" ref="M2014">_xlfn.TEXTJOIN(", ", TRUE,
   _xlfn._xlws.FILTER(MasterSheet!O:O,
      (MasterSheet!B:B=A2014) *
      (MasterSheet!D:D=B2014) *
      (MasterSheet!G:G=C2014) *
      (MasterSheet!J:J&gt;0)
   )
)</f>
        <v>#VALUE!</v>
      </c>
      <c r="N2014" s="6"/>
    </row>
    <row r="2015" spans="1:14" x14ac:dyDescent="0.25">
      <c r="A2015" s="6" t="str">
        <v>EED118206</v>
      </c>
      <c r="B2015" s="7">
        <v>45890</v>
      </c>
      <c r="C2015" s="6">
        <v>354220</v>
      </c>
      <c r="D2015" s="6">
        <f>_xlfn.XLOOKUP(C2015,MasterSheet!G:G,MasterSheet!E:E)</f>
        <v>185.5</v>
      </c>
      <c r="E2015" s="55">
        <f>SUMIFS(MasterSheet!I:I, MasterSheet!B:B, A2015, MasterSheet!D:D, B2015, MasterSheet!G:G, C2015)</f>
        <v>1</v>
      </c>
      <c r="F2015" s="55">
        <f t="shared" si="93"/>
        <v>185.5</v>
      </c>
      <c r="G2015" s="62">
        <f>SUMIFS(MasterSheet!J:J, MasterSheet!B:B, A2015, MasterSheet!D:D, B2015, MasterSheet!G:G, C2015)</f>
        <v>1</v>
      </c>
      <c r="H2015" s="62">
        <f t="shared" si="94"/>
        <v>185.5</v>
      </c>
      <c r="I2015" s="64">
        <f>SUMIFS(MasterSheet!K:K, MasterSheet!B:B, A2015, MasterSheet!D:D, B2015, MasterSheet!G:G, C2015)</f>
        <v>0</v>
      </c>
      <c r="J2015" s="64">
        <f t="shared" si="95"/>
        <v>0</v>
      </c>
      <c r="K2015" s="6" t="str">
        <f>VLOOKUP(C2015,MasterSheet!G:T,14,)</f>
        <v>BioLegend</v>
      </c>
      <c r="L2015" s="6" t="str">
        <f>VLOOKUP(K2015,Sheet1!A:C,3,)</f>
        <v>DOLLAR</v>
      </c>
      <c r="M2015" s="6" t="str" cm="1">
        <f t="array" ref="M2015">_xlfn.TEXTJOIN(", ", TRUE,
   _xlfn._xlws.FILTER(MasterSheet!O:O,
      (MasterSheet!B:B=A2015) *
      (MasterSheet!D:D=B2015) *
      (MasterSheet!G:G=C2015) *
      (MasterSheet!J:J&gt;0)
   )
)</f>
        <v>AIIMS</v>
      </c>
      <c r="N2015" s="6"/>
    </row>
    <row r="2016" spans="1:14" x14ac:dyDescent="0.25">
      <c r="A2016" s="6" t="str">
        <v>EED118206</v>
      </c>
      <c r="B2016" s="7">
        <v>45890</v>
      </c>
      <c r="C2016" s="6">
        <v>357905</v>
      </c>
      <c r="D2016" s="6">
        <f>_xlfn.XLOOKUP(C2016,MasterSheet!G:G,MasterSheet!E:E)</f>
        <v>89.4</v>
      </c>
      <c r="E2016" s="55">
        <f>SUMIFS(MasterSheet!I:I, MasterSheet!B:B, A2016, MasterSheet!D:D, B2016, MasterSheet!G:G, C2016)</f>
        <v>1</v>
      </c>
      <c r="F2016" s="55">
        <f t="shared" si="93"/>
        <v>89.4</v>
      </c>
      <c r="G2016" s="62">
        <f>SUMIFS(MasterSheet!J:J, MasterSheet!B:B, A2016, MasterSheet!D:D, B2016, MasterSheet!G:G, C2016)</f>
        <v>1</v>
      </c>
      <c r="H2016" s="62">
        <f t="shared" si="94"/>
        <v>89.4</v>
      </c>
      <c r="I2016" s="64">
        <f>SUMIFS(MasterSheet!K:K, MasterSheet!B:B, A2016, MasterSheet!D:D, B2016, MasterSheet!G:G, C2016)</f>
        <v>0</v>
      </c>
      <c r="J2016" s="64">
        <f t="shared" si="95"/>
        <v>0</v>
      </c>
      <c r="K2016" s="6" t="str">
        <f>VLOOKUP(C2016,MasterSheet!G:T,14,)</f>
        <v>BioLegend</v>
      </c>
      <c r="L2016" s="6" t="str">
        <f>VLOOKUP(K2016,Sheet1!A:C,3,)</f>
        <v>DOLLAR</v>
      </c>
      <c r="M2016" s="6" t="str" cm="1">
        <f t="array" ref="M2016">_xlfn.TEXTJOIN(", ", TRUE,
   _xlfn._xlws.FILTER(MasterSheet!O:O,
      (MasterSheet!B:B=A2016) *
      (MasterSheet!D:D=B2016) *
      (MasterSheet!G:G=C2016) *
      (MasterSheet!J:J&gt;0)
   )
)</f>
        <v>Abhi Bio</v>
      </c>
      <c r="N2016" s="6"/>
    </row>
    <row r="2017" spans="1:14" x14ac:dyDescent="0.25">
      <c r="A2017" s="6" t="str">
        <v>EED118206</v>
      </c>
      <c r="B2017" s="7">
        <v>45890</v>
      </c>
      <c r="C2017" s="6">
        <v>362805</v>
      </c>
      <c r="D2017" s="6">
        <f>_xlfn.XLOOKUP(C2017,MasterSheet!G:G,MasterSheet!E:E)</f>
        <v>115.5</v>
      </c>
      <c r="E2017" s="55">
        <f>SUMIFS(MasterSheet!I:I, MasterSheet!B:B, A2017, MasterSheet!D:D, B2017, MasterSheet!G:G, C2017)</f>
        <v>1</v>
      </c>
      <c r="F2017" s="55">
        <f t="shared" si="93"/>
        <v>115.5</v>
      </c>
      <c r="G2017" s="62">
        <f>SUMIFS(MasterSheet!J:J, MasterSheet!B:B, A2017, MasterSheet!D:D, B2017, MasterSheet!G:G, C2017)</f>
        <v>1</v>
      </c>
      <c r="H2017" s="62">
        <f t="shared" si="94"/>
        <v>115.5</v>
      </c>
      <c r="I2017" s="64">
        <f>SUMIFS(MasterSheet!K:K, MasterSheet!B:B, A2017, MasterSheet!D:D, B2017, MasterSheet!G:G, C2017)</f>
        <v>0</v>
      </c>
      <c r="J2017" s="64">
        <f t="shared" si="95"/>
        <v>0</v>
      </c>
      <c r="K2017" s="6" t="str">
        <f>VLOOKUP(C2017,MasterSheet!G:T,14,)</f>
        <v>BioLegend</v>
      </c>
      <c r="L2017" s="6" t="str">
        <f>VLOOKUP(K2017,Sheet1!A:C,3,)</f>
        <v>DOLLAR</v>
      </c>
      <c r="M2017" s="6" t="str" cm="1">
        <f t="array" ref="M2017">_xlfn.TEXTJOIN(", ", TRUE,
   _xlfn._xlws.FILTER(MasterSheet!O:O,
      (MasterSheet!B:B=A2017) *
      (MasterSheet!D:D=B2017) *
      (MasterSheet!G:G=C2017) *
      (MasterSheet!J:J&gt;0)
   )
)</f>
        <v>M Biotech</v>
      </c>
      <c r="N2017" s="6"/>
    </row>
    <row r="2018" spans="1:14" x14ac:dyDescent="0.25">
      <c r="A2018" s="6" t="str">
        <v>EED118206</v>
      </c>
      <c r="B2018" s="7">
        <v>45890</v>
      </c>
      <c r="C2018" s="6">
        <v>364805</v>
      </c>
      <c r="D2018" s="6">
        <f>_xlfn.XLOOKUP(C2018,MasterSheet!G:G,MasterSheet!E:E)</f>
        <v>96.6</v>
      </c>
      <c r="E2018" s="55">
        <f>SUMIFS(MasterSheet!I:I, MasterSheet!B:B, A2018, MasterSheet!D:D, B2018, MasterSheet!G:G, C2018)</f>
        <v>1</v>
      </c>
      <c r="F2018" s="55">
        <f t="shared" si="93"/>
        <v>96.6</v>
      </c>
      <c r="G2018" s="62">
        <f>SUMIFS(MasterSheet!J:J, MasterSheet!B:B, A2018, MasterSheet!D:D, B2018, MasterSheet!G:G, C2018)</f>
        <v>0</v>
      </c>
      <c r="H2018" s="62">
        <f t="shared" si="94"/>
        <v>0</v>
      </c>
      <c r="I2018" s="64">
        <f>SUMIFS(MasterSheet!K:K, MasterSheet!B:B, A2018, MasterSheet!D:D, B2018, MasterSheet!G:G, C2018)</f>
        <v>1</v>
      </c>
      <c r="J2018" s="64">
        <f t="shared" si="95"/>
        <v>96.6</v>
      </c>
      <c r="K2018" s="6" t="str">
        <f>VLOOKUP(C2018,MasterSheet!G:T,14,)</f>
        <v>BioLegend</v>
      </c>
      <c r="L2018" s="6" t="str">
        <f>VLOOKUP(K2018,Sheet1!A:C,3,)</f>
        <v>DOLLAR</v>
      </c>
      <c r="M2018" s="6" t="e" cm="1" vm="1">
        <f t="array" ref="M2018">_xlfn.TEXTJOIN(", ", TRUE,
   _xlfn._xlws.FILTER(MasterSheet!O:O,
      (MasterSheet!B:B=A2018) *
      (MasterSheet!D:D=B2018) *
      (MasterSheet!G:G=C2018) *
      (MasterSheet!J:J&gt;0)
   )
)</f>
        <v>#VALUE!</v>
      </c>
      <c r="N2018" s="6"/>
    </row>
    <row r="2019" spans="1:14" x14ac:dyDescent="0.25">
      <c r="A2019" s="6" t="str">
        <v>EED118206</v>
      </c>
      <c r="B2019" s="7">
        <v>45890</v>
      </c>
      <c r="C2019" s="6">
        <v>367106</v>
      </c>
      <c r="D2019" s="6">
        <f>_xlfn.XLOOKUP(C2019,MasterSheet!G:G,MasterSheet!E:E)</f>
        <v>144.19999999999999</v>
      </c>
      <c r="E2019" s="55">
        <f>SUMIFS(MasterSheet!I:I, MasterSheet!B:B, A2019, MasterSheet!D:D, B2019, MasterSheet!G:G, C2019)</f>
        <v>1</v>
      </c>
      <c r="F2019" s="55">
        <f t="shared" si="93"/>
        <v>144.19999999999999</v>
      </c>
      <c r="G2019" s="62">
        <f>SUMIFS(MasterSheet!J:J, MasterSheet!B:B, A2019, MasterSheet!D:D, B2019, MasterSheet!G:G, C2019)</f>
        <v>1</v>
      </c>
      <c r="H2019" s="62">
        <f t="shared" si="94"/>
        <v>144.19999999999999</v>
      </c>
      <c r="I2019" s="64">
        <f>SUMIFS(MasterSheet!K:K, MasterSheet!B:B, A2019, MasterSheet!D:D, B2019, MasterSheet!G:G, C2019)</f>
        <v>0</v>
      </c>
      <c r="J2019" s="64">
        <f t="shared" si="95"/>
        <v>0</v>
      </c>
      <c r="K2019" s="6" t="str">
        <f>VLOOKUP(C2019,MasterSheet!G:T,14,)</f>
        <v>BioLegend</v>
      </c>
      <c r="L2019" s="6" t="str">
        <f>VLOOKUP(K2019,Sheet1!A:C,3,)</f>
        <v>DOLLAR</v>
      </c>
      <c r="M2019" s="6" t="str" cm="1">
        <f t="array" ref="M2019">_xlfn.TEXTJOIN(", ", TRUE,
   _xlfn._xlws.FILTER(MasterSheet!O:O,
      (MasterSheet!B:B=A2019) *
      (MasterSheet!D:D=B2019) *
      (MasterSheet!G:G=C2019) *
      (MasterSheet!J:J&gt;0)
   )
)</f>
        <v>AIIMS</v>
      </c>
      <c r="N2019" s="6"/>
    </row>
    <row r="2020" spans="1:14" x14ac:dyDescent="0.25">
      <c r="A2020" s="6" t="str">
        <v>EED118206</v>
      </c>
      <c r="B2020" s="7">
        <v>45890</v>
      </c>
      <c r="C2020" s="6">
        <v>376804</v>
      </c>
      <c r="D2020" s="6">
        <f>_xlfn.XLOOKUP(C2020,MasterSheet!G:G,MasterSheet!E:E)</f>
        <v>81.900000000000006</v>
      </c>
      <c r="E2020" s="55">
        <f>SUMIFS(MasterSheet!I:I, MasterSheet!B:B, A2020, MasterSheet!D:D, B2020, MasterSheet!G:G, C2020)</f>
        <v>1</v>
      </c>
      <c r="F2020" s="55">
        <f t="shared" si="93"/>
        <v>81.900000000000006</v>
      </c>
      <c r="G2020" s="62">
        <f>SUMIFS(MasterSheet!J:J, MasterSheet!B:B, A2020, MasterSheet!D:D, B2020, MasterSheet!G:G, C2020)</f>
        <v>0</v>
      </c>
      <c r="H2020" s="62">
        <f t="shared" si="94"/>
        <v>0</v>
      </c>
      <c r="I2020" s="64">
        <f>SUMIFS(MasterSheet!K:K, MasterSheet!B:B, A2020, MasterSheet!D:D, B2020, MasterSheet!G:G, C2020)</f>
        <v>1</v>
      </c>
      <c r="J2020" s="64">
        <f t="shared" si="95"/>
        <v>81.900000000000006</v>
      </c>
      <c r="K2020" s="6" t="str">
        <f>VLOOKUP(C2020,MasterSheet!G:T,14,)</f>
        <v>BioLegend</v>
      </c>
      <c r="L2020" s="6" t="str">
        <f>VLOOKUP(K2020,Sheet1!A:C,3,)</f>
        <v>DOLLAR</v>
      </c>
      <c r="M2020" s="6" t="e" cm="1" vm="1">
        <f t="array" ref="M2020">_xlfn.TEXTJOIN(", ", TRUE,
   _xlfn._xlws.FILTER(MasterSheet!O:O,
      (MasterSheet!B:B=A2020) *
      (MasterSheet!D:D=B2020) *
      (MasterSheet!G:G=C2020) *
      (MasterSheet!J:J&gt;0)
   )
)</f>
        <v>#VALUE!</v>
      </c>
      <c r="N2020" s="6"/>
    </row>
    <row r="2021" spans="1:14" x14ac:dyDescent="0.25">
      <c r="A2021" s="6" t="str">
        <v>EED118206</v>
      </c>
      <c r="B2021" s="7">
        <v>45890</v>
      </c>
      <c r="C2021" s="6">
        <v>393607</v>
      </c>
      <c r="D2021" s="6">
        <f>_xlfn.XLOOKUP(C2021,MasterSheet!G:G,MasterSheet!E:E)</f>
        <v>107.1</v>
      </c>
      <c r="E2021" s="55">
        <f>SUMIFS(MasterSheet!I:I, MasterSheet!B:B, A2021, MasterSheet!D:D, B2021, MasterSheet!G:G, C2021)</f>
        <v>1</v>
      </c>
      <c r="F2021" s="55">
        <f t="shared" si="93"/>
        <v>107.1</v>
      </c>
      <c r="G2021" s="62">
        <f>SUMIFS(MasterSheet!J:J, MasterSheet!B:B, A2021, MasterSheet!D:D, B2021, MasterSheet!G:G, C2021)</f>
        <v>1</v>
      </c>
      <c r="H2021" s="62">
        <f t="shared" si="94"/>
        <v>107.1</v>
      </c>
      <c r="I2021" s="64">
        <f>SUMIFS(MasterSheet!K:K, MasterSheet!B:B, A2021, MasterSheet!D:D, B2021, MasterSheet!G:G, C2021)</f>
        <v>0</v>
      </c>
      <c r="J2021" s="64">
        <f t="shared" si="95"/>
        <v>0</v>
      </c>
      <c r="K2021" s="6" t="str">
        <f>VLOOKUP(C2021,MasterSheet!G:T,14,)</f>
        <v>BioLegend</v>
      </c>
      <c r="L2021" s="6" t="str">
        <f>VLOOKUP(K2021,Sheet1!A:C,3,)</f>
        <v>DOLLAR</v>
      </c>
      <c r="M2021" s="6" t="str" cm="1">
        <f t="array" ref="M2021">_xlfn.TEXTJOIN(", ", TRUE,
   _xlfn._xlws.FILTER(MasterSheet!O:O,
      (MasterSheet!B:B=A2021) *
      (MasterSheet!D:D=B2021) *
      (MasterSheet!G:G=C2021) *
      (MasterSheet!J:J&gt;0)
   )
)</f>
        <v>IPGMER</v>
      </c>
      <c r="N2021" s="6"/>
    </row>
    <row r="2022" spans="1:14" x14ac:dyDescent="0.25">
      <c r="A2022" s="6" t="str">
        <v>EED118206</v>
      </c>
      <c r="B2022" s="7">
        <v>45890</v>
      </c>
      <c r="C2022" s="6">
        <v>399711</v>
      </c>
      <c r="D2022" s="6">
        <f>_xlfn.XLOOKUP(C2022,MasterSheet!G:G,MasterSheet!E:E)</f>
        <v>135.1</v>
      </c>
      <c r="E2022" s="55">
        <f>SUMIFS(MasterSheet!I:I, MasterSheet!B:B, A2022, MasterSheet!D:D, B2022, MasterSheet!G:G, C2022)</f>
        <v>0</v>
      </c>
      <c r="F2022" s="55">
        <f t="shared" si="93"/>
        <v>0</v>
      </c>
      <c r="G2022" s="62">
        <f>SUMIFS(MasterSheet!J:J, MasterSheet!B:B, A2022, MasterSheet!D:D, B2022, MasterSheet!G:G, C2022)</f>
        <v>0</v>
      </c>
      <c r="H2022" s="62">
        <f t="shared" si="94"/>
        <v>0</v>
      </c>
      <c r="I2022" s="64">
        <f>SUMIFS(MasterSheet!K:K, MasterSheet!B:B, A2022, MasterSheet!D:D, B2022, MasterSheet!G:G, C2022)</f>
        <v>0</v>
      </c>
      <c r="J2022" s="64">
        <f t="shared" si="95"/>
        <v>0</v>
      </c>
      <c r="K2022" s="6" t="str">
        <f>VLOOKUP(C2022,MasterSheet!G:T,14,)</f>
        <v>BioLegend</v>
      </c>
      <c r="L2022" s="6" t="str">
        <f>VLOOKUP(K2022,Sheet1!A:C,3,)</f>
        <v>DOLLAR</v>
      </c>
      <c r="M2022" s="6" t="e" cm="1" vm="1">
        <f t="array" ref="M2022">_xlfn.TEXTJOIN(", ", TRUE,
   _xlfn._xlws.FILTER(MasterSheet!O:O,
      (MasterSheet!B:B=A2022) *
      (MasterSheet!D:D=B2022) *
      (MasterSheet!G:G=C2022) *
      (MasterSheet!J:J&gt;0)
   )
)</f>
        <v>#VALUE!</v>
      </c>
      <c r="N2022" s="6"/>
    </row>
    <row r="2023" spans="1:14" x14ac:dyDescent="0.25">
      <c r="A2023" s="6" t="str">
        <v>EED118206</v>
      </c>
      <c r="B2023" s="7">
        <v>45890</v>
      </c>
      <c r="C2023" s="6">
        <v>403602</v>
      </c>
      <c r="D2023" s="6">
        <f>_xlfn.XLOOKUP(C2023,MasterSheet!G:G,MasterSheet!E:E)</f>
        <v>473.9</v>
      </c>
      <c r="E2023" s="55">
        <f>SUMIFS(MasterSheet!I:I, MasterSheet!B:B, A2023, MasterSheet!D:D, B2023, MasterSheet!G:G, C2023)</f>
        <v>10</v>
      </c>
      <c r="F2023" s="55">
        <f t="shared" si="93"/>
        <v>4739</v>
      </c>
      <c r="G2023" s="62">
        <f>SUMIFS(MasterSheet!J:J, MasterSheet!B:B, A2023, MasterSheet!D:D, B2023, MasterSheet!G:G, C2023)</f>
        <v>10</v>
      </c>
      <c r="H2023" s="62">
        <f t="shared" si="94"/>
        <v>4739</v>
      </c>
      <c r="I2023" s="64">
        <f>SUMIFS(MasterSheet!K:K, MasterSheet!B:B, A2023, MasterSheet!D:D, B2023, MasterSheet!G:G, C2023)</f>
        <v>0</v>
      </c>
      <c r="J2023" s="64">
        <f t="shared" si="95"/>
        <v>0</v>
      </c>
      <c r="K2023" s="6" t="str">
        <f>VLOOKUP(C2023,MasterSheet!G:T,14,)</f>
        <v>BioLegend</v>
      </c>
      <c r="L2023" s="6" t="str">
        <f>VLOOKUP(K2023,Sheet1!A:C,3,)</f>
        <v>DOLLAR</v>
      </c>
      <c r="M2023" s="6" t="str" cm="1">
        <f t="array" ref="M2023">_xlfn.TEXTJOIN(", ", TRUE,
   _xlfn._xlws.FILTER(MasterSheet!O:O,
      (MasterSheet!B:B=A2023) *
      (MasterSheet!D:D=B2023) *
      (MasterSheet!G:G=C2023) *
      (MasterSheet!J:J&gt;0)
   )
)</f>
        <v>Biocon</v>
      </c>
      <c r="N2023" s="6"/>
    </row>
    <row r="2024" spans="1:14" x14ac:dyDescent="0.25">
      <c r="A2024" s="6" t="str">
        <v>EED118206</v>
      </c>
      <c r="B2024" s="7">
        <v>45890</v>
      </c>
      <c r="C2024" s="6">
        <v>420301</v>
      </c>
      <c r="D2024" s="6">
        <f>_xlfn.XLOOKUP(C2024,MasterSheet!G:G,MasterSheet!E:E)</f>
        <v>45.5</v>
      </c>
      <c r="E2024" s="55">
        <f>SUMIFS(MasterSheet!I:I, MasterSheet!B:B, A2024, MasterSheet!D:D, B2024, MasterSheet!G:G, C2024)</f>
        <v>2</v>
      </c>
      <c r="F2024" s="55">
        <f t="shared" si="93"/>
        <v>91</v>
      </c>
      <c r="G2024" s="62">
        <f>SUMIFS(MasterSheet!J:J, MasterSheet!B:B, A2024, MasterSheet!D:D, B2024, MasterSheet!G:G, C2024)</f>
        <v>0</v>
      </c>
      <c r="H2024" s="62">
        <f t="shared" si="94"/>
        <v>0</v>
      </c>
      <c r="I2024" s="64">
        <f>SUMIFS(MasterSheet!K:K, MasterSheet!B:B, A2024, MasterSheet!D:D, B2024, MasterSheet!G:G, C2024)</f>
        <v>2</v>
      </c>
      <c r="J2024" s="64">
        <f t="shared" si="95"/>
        <v>91</v>
      </c>
      <c r="K2024" s="6" t="str">
        <f>VLOOKUP(C2024,MasterSheet!G:T,14,)</f>
        <v>BioLegend</v>
      </c>
      <c r="L2024" s="6" t="str">
        <f>VLOOKUP(K2024,Sheet1!A:C,3,)</f>
        <v>DOLLAR</v>
      </c>
      <c r="M2024" s="6" t="e" cm="1" vm="1">
        <f t="array" ref="M2024">_xlfn.TEXTJOIN(", ", TRUE,
   _xlfn._xlws.FILTER(MasterSheet!O:O,
      (MasterSheet!B:B=A2024) *
      (MasterSheet!D:D=B2024) *
      (MasterSheet!G:G=C2024) *
      (MasterSheet!J:J&gt;0)
   )
)</f>
        <v>#VALUE!</v>
      </c>
      <c r="N2024" s="6"/>
    </row>
    <row r="2025" spans="1:14" x14ac:dyDescent="0.25">
      <c r="A2025" s="6" t="str">
        <v>EED118206</v>
      </c>
      <c r="B2025" s="7">
        <v>45890</v>
      </c>
      <c r="C2025" s="6">
        <v>421101</v>
      </c>
      <c r="D2025" s="6">
        <f>_xlfn.XLOOKUP(C2025,MasterSheet!G:G,MasterSheet!E:E)</f>
        <v>25.2</v>
      </c>
      <c r="E2025" s="55">
        <f>SUMIFS(MasterSheet!I:I, MasterSheet!B:B, A2025, MasterSheet!D:D, B2025, MasterSheet!G:G, C2025)</f>
        <v>2</v>
      </c>
      <c r="F2025" s="55">
        <f t="shared" si="93"/>
        <v>50.4</v>
      </c>
      <c r="G2025" s="62">
        <f>SUMIFS(MasterSheet!J:J, MasterSheet!B:B, A2025, MasterSheet!D:D, B2025, MasterSheet!G:G, C2025)</f>
        <v>0</v>
      </c>
      <c r="H2025" s="62">
        <f t="shared" si="94"/>
        <v>0</v>
      </c>
      <c r="I2025" s="64">
        <f>SUMIFS(MasterSheet!K:K, MasterSheet!B:B, A2025, MasterSheet!D:D, B2025, MasterSheet!G:G, C2025)</f>
        <v>2</v>
      </c>
      <c r="J2025" s="64">
        <f t="shared" si="95"/>
        <v>50.4</v>
      </c>
      <c r="K2025" s="6" t="str">
        <f>VLOOKUP(C2025,MasterSheet!G:T,14,)</f>
        <v>BioLegend</v>
      </c>
      <c r="L2025" s="6" t="str">
        <f>VLOOKUP(K2025,Sheet1!A:C,3,)</f>
        <v>DOLLAR</v>
      </c>
      <c r="M2025" s="6" t="e" cm="1" vm="1">
        <f t="array" ref="M2025">_xlfn.TEXTJOIN(", ", TRUE,
   _xlfn._xlws.FILTER(MasterSheet!O:O,
      (MasterSheet!B:B=A2025) *
      (MasterSheet!D:D=B2025) *
      (MasterSheet!G:G=C2025) *
      (MasterSheet!J:J&gt;0)
   )
)</f>
        <v>#VALUE!</v>
      </c>
      <c r="N2025" s="6"/>
    </row>
    <row r="2026" spans="1:14" x14ac:dyDescent="0.25">
      <c r="A2026" s="6" t="str">
        <v>EED118206</v>
      </c>
      <c r="B2026" s="7">
        <v>45890</v>
      </c>
      <c r="C2026" s="6">
        <v>421301</v>
      </c>
      <c r="D2026" s="6">
        <f>_xlfn.XLOOKUP(C2026,MasterSheet!G:G,MasterSheet!E:E)</f>
        <v>32.4</v>
      </c>
      <c r="E2026" s="55">
        <f>SUMIFS(MasterSheet!I:I, MasterSheet!B:B, A2026, MasterSheet!D:D, B2026, MasterSheet!G:G, C2026)</f>
        <v>1</v>
      </c>
      <c r="F2026" s="55">
        <f t="shared" si="93"/>
        <v>32.4</v>
      </c>
      <c r="G2026" s="62">
        <f>SUMIFS(MasterSheet!J:J, MasterSheet!B:B, A2026, MasterSheet!D:D, B2026, MasterSheet!G:G, C2026)</f>
        <v>0</v>
      </c>
      <c r="H2026" s="62">
        <f t="shared" si="94"/>
        <v>0</v>
      </c>
      <c r="I2026" s="64">
        <f>SUMIFS(MasterSheet!K:K, MasterSheet!B:B, A2026, MasterSheet!D:D, B2026, MasterSheet!G:G, C2026)</f>
        <v>1</v>
      </c>
      <c r="J2026" s="64">
        <f t="shared" si="95"/>
        <v>32.4</v>
      </c>
      <c r="K2026" s="6" t="str">
        <f>VLOOKUP(C2026,MasterSheet!G:T,14,)</f>
        <v>BioLegend</v>
      </c>
      <c r="L2026" s="6" t="str">
        <f>VLOOKUP(K2026,Sheet1!A:C,3,)</f>
        <v>DOLLAR</v>
      </c>
      <c r="M2026" s="6" t="e" cm="1" vm="1">
        <f t="array" ref="M2026">_xlfn.TEXTJOIN(", ", TRUE,
   _xlfn._xlws.FILTER(MasterSheet!O:O,
      (MasterSheet!B:B=A2026) *
      (MasterSheet!D:D=B2026) *
      (MasterSheet!G:G=C2026) *
      (MasterSheet!J:J&gt;0)
   )
)</f>
        <v>#VALUE!</v>
      </c>
      <c r="N2026" s="6"/>
    </row>
    <row r="2027" spans="1:14" x14ac:dyDescent="0.25">
      <c r="A2027" s="6" t="str">
        <v>EED118206</v>
      </c>
      <c r="B2027" s="7">
        <v>45890</v>
      </c>
      <c r="C2027" s="6">
        <v>422304</v>
      </c>
      <c r="D2027" s="6">
        <f>_xlfn.XLOOKUP(C2027,MasterSheet!G:G,MasterSheet!E:E)</f>
        <v>237</v>
      </c>
      <c r="E2027" s="55">
        <f>SUMIFS(MasterSheet!I:I, MasterSheet!B:B, A2027, MasterSheet!D:D, B2027, MasterSheet!G:G, C2027)</f>
        <v>3</v>
      </c>
      <c r="F2027" s="55">
        <f t="shared" si="93"/>
        <v>711</v>
      </c>
      <c r="G2027" s="62">
        <f>SUMIFS(MasterSheet!J:J, MasterSheet!B:B, A2027, MasterSheet!D:D, B2027, MasterSheet!G:G, C2027)</f>
        <v>3</v>
      </c>
      <c r="H2027" s="62">
        <f t="shared" si="94"/>
        <v>711</v>
      </c>
      <c r="I2027" s="64">
        <f>SUMIFS(MasterSheet!K:K, MasterSheet!B:B, A2027, MasterSheet!D:D, B2027, MasterSheet!G:G, C2027)</f>
        <v>0</v>
      </c>
      <c r="J2027" s="64">
        <f t="shared" si="95"/>
        <v>0</v>
      </c>
      <c r="K2027" s="6" t="str">
        <f>VLOOKUP(C2027,MasterSheet!G:T,14,)</f>
        <v>BioLegend</v>
      </c>
      <c r="L2027" s="6" t="str">
        <f>VLOOKUP(K2027,Sheet1!A:C,3,)</f>
        <v>DOLLAR</v>
      </c>
      <c r="M2027" s="6" t="str" cm="1">
        <f t="array" ref="M2027">_xlfn.TEXTJOIN(", ", TRUE,
   _xlfn._xlws.FILTER(MasterSheet!O:O,
      (MasterSheet!B:B=A2027) *
      (MasterSheet!D:D=B2027) *
      (MasterSheet!G:G=C2027) *
      (MasterSheet!J:J&gt;0)
   )
)</f>
        <v>AURIGINE SERVICE</v>
      </c>
      <c r="N2027" s="6"/>
    </row>
    <row r="2028" spans="1:14" x14ac:dyDescent="0.25">
      <c r="A2028" s="6" t="str">
        <v>EED118206</v>
      </c>
      <c r="B2028" s="7">
        <v>45890</v>
      </c>
      <c r="C2028" s="6">
        <v>423114</v>
      </c>
      <c r="D2028" s="6">
        <f>_xlfn.XLOOKUP(C2028,MasterSheet!G:G,MasterSheet!E:E)</f>
        <v>205.1</v>
      </c>
      <c r="E2028" s="55">
        <f>SUMIFS(MasterSheet!I:I, MasterSheet!B:B, A2028, MasterSheet!D:D, B2028, MasterSheet!G:G, C2028)</f>
        <v>1</v>
      </c>
      <c r="F2028" s="55">
        <f t="shared" si="93"/>
        <v>205.1</v>
      </c>
      <c r="G2028" s="62">
        <f>SUMIFS(MasterSheet!J:J, MasterSheet!B:B, A2028, MasterSheet!D:D, B2028, MasterSheet!G:G, C2028)</f>
        <v>1</v>
      </c>
      <c r="H2028" s="62">
        <f t="shared" si="94"/>
        <v>205.1</v>
      </c>
      <c r="I2028" s="64">
        <f>SUMIFS(MasterSheet!K:K, MasterSheet!B:B, A2028, MasterSheet!D:D, B2028, MasterSheet!G:G, C2028)</f>
        <v>0</v>
      </c>
      <c r="J2028" s="64">
        <f t="shared" si="95"/>
        <v>0</v>
      </c>
      <c r="K2028" s="6" t="str">
        <f>VLOOKUP(C2028,MasterSheet!G:T,14,)</f>
        <v>Biolegend</v>
      </c>
      <c r="L2028" s="6" t="str">
        <f>VLOOKUP(K2028,Sheet1!A:C,3,)</f>
        <v>DOLLAR</v>
      </c>
      <c r="M2028" s="6" t="str" cm="1">
        <f t="array" ref="M2028">_xlfn.TEXTJOIN(", ", TRUE,
   _xlfn._xlws.FILTER(MasterSheet!O:O,
      (MasterSheet!B:B=A2028) *
      (MasterSheet!D:D=B2028) *
      (MasterSheet!G:G=C2028) *
      (MasterSheet!J:J&gt;0)
   )
)</f>
        <v>AURIGINE SERVICE</v>
      </c>
      <c r="N2028" s="6"/>
    </row>
    <row r="2029" spans="1:14" x14ac:dyDescent="0.25">
      <c r="A2029" s="6" t="str">
        <v>EED118206</v>
      </c>
      <c r="B2029" s="7">
        <v>45890</v>
      </c>
      <c r="C2029" s="6">
        <v>423501</v>
      </c>
      <c r="D2029" s="6">
        <f>_xlfn.XLOOKUP(C2029,MasterSheet!G:G,MasterSheet!E:E)</f>
        <v>29.4</v>
      </c>
      <c r="E2029" s="55">
        <f>SUMIFS(MasterSheet!I:I, MasterSheet!B:B, A2029, MasterSheet!D:D, B2029, MasterSheet!G:G, C2029)</f>
        <v>1</v>
      </c>
      <c r="F2029" s="55">
        <f t="shared" si="93"/>
        <v>29.4</v>
      </c>
      <c r="G2029" s="62">
        <f>SUMIFS(MasterSheet!J:J, MasterSheet!B:B, A2029, MasterSheet!D:D, B2029, MasterSheet!G:G, C2029)</f>
        <v>1</v>
      </c>
      <c r="H2029" s="62">
        <f t="shared" si="94"/>
        <v>29.4</v>
      </c>
      <c r="I2029" s="64">
        <f>SUMIFS(MasterSheet!K:K, MasterSheet!B:B, A2029, MasterSheet!D:D, B2029, MasterSheet!G:G, C2029)</f>
        <v>0</v>
      </c>
      <c r="J2029" s="64">
        <f t="shared" si="95"/>
        <v>0</v>
      </c>
      <c r="K2029" s="6" t="str">
        <f>VLOOKUP(C2029,MasterSheet!G:T,14,)</f>
        <v>BioLegend</v>
      </c>
      <c r="L2029" s="6" t="str">
        <f>VLOOKUP(K2029,Sheet1!A:C,3,)</f>
        <v>DOLLAR</v>
      </c>
      <c r="M2029" s="6" t="str" cm="1">
        <f t="array" ref="M2029">_xlfn.TEXTJOIN(", ", TRUE,
   _xlfn._xlws.FILTER(MasterSheet!O:O,
      (MasterSheet!B:B=A2029) *
      (MasterSheet!D:D=B2029) *
      (MasterSheet!G:G=C2029) *
      (MasterSheet!J:J&gt;0)
   )
)</f>
        <v>TCG</v>
      </c>
      <c r="N2029" s="6"/>
    </row>
    <row r="2030" spans="1:14" x14ac:dyDescent="0.25">
      <c r="A2030" s="6" t="str">
        <v>EED118206</v>
      </c>
      <c r="B2030" s="7">
        <v>45890</v>
      </c>
      <c r="C2030" s="6">
        <v>424602</v>
      </c>
      <c r="D2030" s="6">
        <f>_xlfn.XLOOKUP(C2030,MasterSheet!G:G,MasterSheet!E:E)</f>
        <v>141</v>
      </c>
      <c r="E2030" s="55">
        <f>SUMIFS(MasterSheet!I:I, MasterSheet!B:B, A2030, MasterSheet!D:D, B2030, MasterSheet!G:G, C2030)</f>
        <v>2</v>
      </c>
      <c r="F2030" s="55">
        <f t="shared" si="93"/>
        <v>282</v>
      </c>
      <c r="G2030" s="62">
        <f>SUMIFS(MasterSheet!J:J, MasterSheet!B:B, A2030, MasterSheet!D:D, B2030, MasterSheet!G:G, C2030)</f>
        <v>0</v>
      </c>
      <c r="H2030" s="62">
        <f t="shared" si="94"/>
        <v>0</v>
      </c>
      <c r="I2030" s="64">
        <f>SUMIFS(MasterSheet!K:K, MasterSheet!B:B, A2030, MasterSheet!D:D, B2030, MasterSheet!G:G, C2030)</f>
        <v>2</v>
      </c>
      <c r="J2030" s="64">
        <f t="shared" si="95"/>
        <v>282</v>
      </c>
      <c r="K2030" s="6" t="str">
        <f>VLOOKUP(C2030,MasterSheet!G:T,14,)</f>
        <v>BioLegend</v>
      </c>
      <c r="L2030" s="6" t="str">
        <f>VLOOKUP(K2030,Sheet1!A:C,3,)</f>
        <v>DOLLAR</v>
      </c>
      <c r="M2030" s="6" t="e" cm="1" vm="1">
        <f t="array" ref="M2030">_xlfn.TEXTJOIN(", ", TRUE,
   _xlfn._xlws.FILTER(MasterSheet!O:O,
      (MasterSheet!B:B=A2030) *
      (MasterSheet!D:D=B2030) *
      (MasterSheet!G:G=C2030) *
      (MasterSheet!J:J&gt;0)
   )
)</f>
        <v>#VALUE!</v>
      </c>
      <c r="N2030" s="6"/>
    </row>
    <row r="2031" spans="1:14" x14ac:dyDescent="0.25">
      <c r="A2031" s="6" t="str">
        <v>EED118206</v>
      </c>
      <c r="B2031" s="7">
        <v>45890</v>
      </c>
      <c r="C2031" s="6">
        <v>426105</v>
      </c>
      <c r="D2031" s="6">
        <f>_xlfn.XLOOKUP(C2031,MasterSheet!G:G,MasterSheet!E:E)</f>
        <v>75</v>
      </c>
      <c r="E2031" s="55">
        <f>SUMIFS(MasterSheet!I:I, MasterSheet!B:B, A2031, MasterSheet!D:D, B2031, MasterSheet!G:G, C2031)</f>
        <v>1</v>
      </c>
      <c r="F2031" s="55">
        <f t="shared" si="93"/>
        <v>75</v>
      </c>
      <c r="G2031" s="62">
        <f>SUMIFS(MasterSheet!J:J, MasterSheet!B:B, A2031, MasterSheet!D:D, B2031, MasterSheet!G:G, C2031)</f>
        <v>1</v>
      </c>
      <c r="H2031" s="62">
        <f t="shared" si="94"/>
        <v>75</v>
      </c>
      <c r="I2031" s="64">
        <f>SUMIFS(MasterSheet!K:K, MasterSheet!B:B, A2031, MasterSheet!D:D, B2031, MasterSheet!G:G, C2031)</f>
        <v>0</v>
      </c>
      <c r="J2031" s="64">
        <f t="shared" si="95"/>
        <v>0</v>
      </c>
      <c r="K2031" s="6" t="str">
        <f>VLOOKUP(C2031,MasterSheet!G:T,14,)</f>
        <v>BioLegend</v>
      </c>
      <c r="L2031" s="6" t="str">
        <f>VLOOKUP(K2031,Sheet1!A:C,3,)</f>
        <v>DOLLAR</v>
      </c>
      <c r="M2031" s="6" t="str" cm="1">
        <f t="array" ref="M2031">_xlfn.TEXTJOIN(", ", TRUE,
   _xlfn._xlws.FILTER(MasterSheet!O:O,
      (MasterSheet!B:B=A2031) *
      (MasterSheet!D:D=B2031) *
      (MasterSheet!G:G=C2031) *
      (MasterSheet!J:J&gt;0)
   )
)</f>
        <v>AIIMS</v>
      </c>
      <c r="N2031" s="6"/>
    </row>
    <row r="2032" spans="1:14" x14ac:dyDescent="0.25">
      <c r="A2032" s="6" t="str">
        <v>EED118206</v>
      </c>
      <c r="B2032" s="7">
        <v>45890</v>
      </c>
      <c r="C2032" s="6">
        <v>449504</v>
      </c>
      <c r="D2032" s="6">
        <f>_xlfn.XLOOKUP(C2032,MasterSheet!G:G,MasterSheet!E:E)</f>
        <v>245</v>
      </c>
      <c r="E2032" s="55">
        <f>SUMIFS(MasterSheet!I:I, MasterSheet!B:B, A2032, MasterSheet!D:D, B2032, MasterSheet!G:G, C2032)</f>
        <v>1</v>
      </c>
      <c r="F2032" s="55">
        <f t="shared" si="93"/>
        <v>245</v>
      </c>
      <c r="G2032" s="62">
        <f>SUMIFS(MasterSheet!J:J, MasterSheet!B:B, A2032, MasterSheet!D:D, B2032, MasterSheet!G:G, C2032)</f>
        <v>1</v>
      </c>
      <c r="H2032" s="62">
        <f t="shared" si="94"/>
        <v>245</v>
      </c>
      <c r="I2032" s="64">
        <f>SUMIFS(MasterSheet!K:K, MasterSheet!B:B, A2032, MasterSheet!D:D, B2032, MasterSheet!G:G, C2032)</f>
        <v>0</v>
      </c>
      <c r="J2032" s="64">
        <f t="shared" si="95"/>
        <v>0</v>
      </c>
      <c r="K2032" s="6" t="str">
        <f>VLOOKUP(C2032,MasterSheet!G:T,14,)</f>
        <v>BioLegend</v>
      </c>
      <c r="L2032" s="6" t="str">
        <f>VLOOKUP(K2032,Sheet1!A:C,3,)</f>
        <v>DOLLAR</v>
      </c>
      <c r="M2032" s="6" t="str" cm="1">
        <f t="array" ref="M2032">_xlfn.TEXTJOIN(", ", TRUE,
   _xlfn._xlws.FILTER(MasterSheet!O:O,
      (MasterSheet!B:B=A2032) *
      (MasterSheet!D:D=B2032) *
      (MasterSheet!G:G=C2032) *
      (MasterSheet!J:J&gt;0)
   )
)</f>
        <v>TCG</v>
      </c>
      <c r="N2032" s="6"/>
    </row>
    <row r="2033" spans="1:14" x14ac:dyDescent="0.25">
      <c r="A2033" s="6" t="str">
        <v>EED118206</v>
      </c>
      <c r="B2033" s="7">
        <v>45890</v>
      </c>
      <c r="C2033" s="6">
        <v>480016</v>
      </c>
      <c r="D2033" s="6">
        <f>_xlfn.XLOOKUP(C2033,MasterSheet!G:G,MasterSheet!E:E)</f>
        <v>247.5</v>
      </c>
      <c r="E2033" s="55">
        <f>SUMIFS(MasterSheet!I:I, MasterSheet!B:B, A2033, MasterSheet!D:D, B2033, MasterSheet!G:G, C2033)</f>
        <v>1</v>
      </c>
      <c r="F2033" s="55">
        <f t="shared" si="93"/>
        <v>247.5</v>
      </c>
      <c r="G2033" s="62">
        <f>SUMIFS(MasterSheet!J:J, MasterSheet!B:B, A2033, MasterSheet!D:D, B2033, MasterSheet!G:G, C2033)</f>
        <v>1</v>
      </c>
      <c r="H2033" s="62">
        <f t="shared" si="94"/>
        <v>247.5</v>
      </c>
      <c r="I2033" s="64">
        <f>SUMIFS(MasterSheet!K:K, MasterSheet!B:B, A2033, MasterSheet!D:D, B2033, MasterSheet!G:G, C2033)</f>
        <v>0</v>
      </c>
      <c r="J2033" s="64">
        <f t="shared" si="95"/>
        <v>0</v>
      </c>
      <c r="K2033" s="6" t="str">
        <f>VLOOKUP(C2033,MasterSheet!G:T,14,)</f>
        <v>BioLegend</v>
      </c>
      <c r="L2033" s="6" t="str">
        <f>VLOOKUP(K2033,Sheet1!A:C,3,)</f>
        <v>DOLLAR</v>
      </c>
      <c r="M2033" s="6" t="str" cm="1">
        <f t="array" ref="M2033">_xlfn.TEXTJOIN(", ", TRUE,
   _xlfn._xlws.FILTER(MasterSheet!O:O,
      (MasterSheet!B:B=A2033) *
      (MasterSheet!D:D=B2033) *
      (MasterSheet!G:G=C2033) *
      (MasterSheet!J:J&gt;0)
   )
)</f>
        <v>AIIMS</v>
      </c>
      <c r="N2033" s="6"/>
    </row>
    <row r="2034" spans="1:14" x14ac:dyDescent="0.25">
      <c r="A2034" s="6" t="str">
        <v>EED118206</v>
      </c>
      <c r="B2034" s="7">
        <v>45890</v>
      </c>
      <c r="C2034" s="6">
        <v>480019</v>
      </c>
      <c r="D2034" s="6">
        <f>_xlfn.XLOOKUP(C2034,MasterSheet!G:G,MasterSheet!E:E)</f>
        <v>417.75</v>
      </c>
      <c r="E2034" s="55">
        <f>SUMIFS(MasterSheet!I:I, MasterSheet!B:B, A2034, MasterSheet!D:D, B2034, MasterSheet!G:G, C2034)</f>
        <v>1</v>
      </c>
      <c r="F2034" s="55">
        <f t="shared" si="93"/>
        <v>417.75</v>
      </c>
      <c r="G2034" s="62">
        <f>SUMIFS(MasterSheet!J:J, MasterSheet!B:B, A2034, MasterSheet!D:D, B2034, MasterSheet!G:G, C2034)</f>
        <v>1</v>
      </c>
      <c r="H2034" s="62">
        <f t="shared" si="94"/>
        <v>417.75</v>
      </c>
      <c r="I2034" s="64">
        <f>SUMIFS(MasterSheet!K:K, MasterSheet!B:B, A2034, MasterSheet!D:D, B2034, MasterSheet!G:G, C2034)</f>
        <v>0</v>
      </c>
      <c r="J2034" s="64">
        <f t="shared" si="95"/>
        <v>0</v>
      </c>
      <c r="K2034" s="6" t="str">
        <f>VLOOKUP(C2034,MasterSheet!G:T,14,)</f>
        <v>BioLegend</v>
      </c>
      <c r="L2034" s="6" t="str">
        <f>VLOOKUP(K2034,Sheet1!A:C,3,)</f>
        <v>DOLLAR</v>
      </c>
      <c r="M2034" s="6" t="str" cm="1">
        <f t="array" ref="M2034">_xlfn.TEXTJOIN(", ", TRUE,
   _xlfn._xlws.FILTER(MasterSheet!O:O,
      (MasterSheet!B:B=A2034) *
      (MasterSheet!D:D=B2034) *
      (MasterSheet!G:G=C2034) *
      (MasterSheet!J:J&gt;0)
   )
)</f>
        <v>AIIMS</v>
      </c>
      <c r="N2034" s="6"/>
    </row>
    <row r="2035" spans="1:14" x14ac:dyDescent="0.25">
      <c r="A2035" s="6" t="str">
        <v>EED118206</v>
      </c>
      <c r="B2035" s="7">
        <v>45890</v>
      </c>
      <c r="C2035" s="6">
        <v>503808</v>
      </c>
      <c r="D2035" s="6">
        <f>_xlfn.XLOOKUP(C2035,MasterSheet!G:G,MasterSheet!E:E)</f>
        <v>154</v>
      </c>
      <c r="E2035" s="55">
        <f>SUMIFS(MasterSheet!I:I, MasterSheet!B:B, A2035, MasterSheet!D:D, B2035, MasterSheet!G:G, C2035)</f>
        <v>1</v>
      </c>
      <c r="F2035" s="55">
        <f t="shared" si="93"/>
        <v>154</v>
      </c>
      <c r="G2035" s="62">
        <f>SUMIFS(MasterSheet!J:J, MasterSheet!B:B, A2035, MasterSheet!D:D, B2035, MasterSheet!G:G, C2035)</f>
        <v>1</v>
      </c>
      <c r="H2035" s="62">
        <f t="shared" si="94"/>
        <v>154</v>
      </c>
      <c r="I2035" s="64">
        <f>SUMIFS(MasterSheet!K:K, MasterSheet!B:B, A2035, MasterSheet!D:D, B2035, MasterSheet!G:G, C2035)</f>
        <v>0</v>
      </c>
      <c r="J2035" s="64">
        <f t="shared" si="95"/>
        <v>0</v>
      </c>
      <c r="K2035" s="6" t="str">
        <f>VLOOKUP(C2035,MasterSheet!G:T,14,)</f>
        <v>BioLegend</v>
      </c>
      <c r="L2035" s="6" t="str">
        <f>VLOOKUP(K2035,Sheet1!A:C,3,)</f>
        <v>DOLLAR</v>
      </c>
      <c r="M2035" s="6" t="str" cm="1">
        <f t="array" ref="M2035">_xlfn.TEXTJOIN(", ", TRUE,
   _xlfn._xlws.FILTER(MasterSheet!O:O,
      (MasterSheet!B:B=A2035) *
      (MasterSheet!D:D=B2035) *
      (MasterSheet!G:G=C2035) *
      (MasterSheet!J:J&gt;0)
   )
)</f>
        <v>AURIGINE SERVICE</v>
      </c>
      <c r="N2035" s="6"/>
    </row>
    <row r="2036" spans="1:14" x14ac:dyDescent="0.25">
      <c r="A2036" s="6" t="str">
        <v>EED118206</v>
      </c>
      <c r="B2036" s="7">
        <v>45890</v>
      </c>
      <c r="C2036" s="6">
        <v>505039</v>
      </c>
      <c r="D2036" s="6">
        <f>_xlfn.XLOOKUP(C2036,MasterSheet!G:G,MasterSheet!E:E)</f>
        <v>206.25</v>
      </c>
      <c r="E2036" s="55">
        <f>SUMIFS(MasterSheet!I:I, MasterSheet!B:B, A2036, MasterSheet!D:D, B2036, MasterSheet!G:G, C2036)</f>
        <v>1</v>
      </c>
      <c r="F2036" s="55">
        <f t="shared" si="93"/>
        <v>206.25</v>
      </c>
      <c r="G2036" s="62">
        <f>SUMIFS(MasterSheet!J:J, MasterSheet!B:B, A2036, MasterSheet!D:D, B2036, MasterSheet!G:G, C2036)</f>
        <v>1</v>
      </c>
      <c r="H2036" s="62">
        <f t="shared" si="94"/>
        <v>206.25</v>
      </c>
      <c r="I2036" s="64">
        <f>SUMIFS(MasterSheet!K:K, MasterSheet!B:B, A2036, MasterSheet!D:D, B2036, MasterSheet!G:G, C2036)</f>
        <v>0</v>
      </c>
      <c r="J2036" s="64">
        <f t="shared" si="95"/>
        <v>0</v>
      </c>
      <c r="K2036" s="6" t="str">
        <f>VLOOKUP(C2036,MasterSheet!G:T,14,)</f>
        <v>BioLegend</v>
      </c>
      <c r="L2036" s="6" t="str">
        <f>VLOOKUP(K2036,Sheet1!A:C,3,)</f>
        <v>DOLLAR</v>
      </c>
      <c r="M2036" s="6" t="str" cm="1">
        <f t="array" ref="M2036">_xlfn.TEXTJOIN(", ", TRUE,
   _xlfn._xlws.FILTER(MasterSheet!O:O,
      (MasterSheet!B:B=A2036) *
      (MasterSheet!D:D=B2036) *
      (MasterSheet!G:G=C2036) *
      (MasterSheet!J:J&gt;0)
   )
)</f>
        <v>AIIMS</v>
      </c>
      <c r="N2036" s="6"/>
    </row>
    <row r="2037" spans="1:14" x14ac:dyDescent="0.25">
      <c r="A2037" s="6" t="str">
        <v>EED118206</v>
      </c>
      <c r="B2037" s="7">
        <v>45890</v>
      </c>
      <c r="C2037" s="6">
        <v>505814</v>
      </c>
      <c r="D2037" s="6">
        <f>_xlfn.XLOOKUP(C2037,MasterSheet!G:G,MasterSheet!E:E)</f>
        <v>176.4</v>
      </c>
      <c r="E2037" s="55">
        <f>SUMIFS(MasterSheet!I:I, MasterSheet!B:B, A2037, MasterSheet!D:D, B2037, MasterSheet!G:G, C2037)</f>
        <v>4</v>
      </c>
      <c r="F2037" s="55">
        <f t="shared" si="93"/>
        <v>705.6</v>
      </c>
      <c r="G2037" s="62">
        <f>SUMIFS(MasterSheet!J:J, MasterSheet!B:B, A2037, MasterSheet!D:D, B2037, MasterSheet!G:G, C2037)</f>
        <v>4</v>
      </c>
      <c r="H2037" s="62">
        <f t="shared" si="94"/>
        <v>705.6</v>
      </c>
      <c r="I2037" s="64">
        <f>SUMIFS(MasterSheet!K:K, MasterSheet!B:B, A2037, MasterSheet!D:D, B2037, MasterSheet!G:G, C2037)</f>
        <v>0</v>
      </c>
      <c r="J2037" s="64">
        <f t="shared" si="95"/>
        <v>0</v>
      </c>
      <c r="K2037" s="6" t="str">
        <f>VLOOKUP(C2037,MasterSheet!G:T,14,)</f>
        <v>BioLegend</v>
      </c>
      <c r="L2037" s="6" t="str">
        <f>VLOOKUP(K2037,Sheet1!A:C,3,)</f>
        <v>DOLLAR</v>
      </c>
      <c r="M2037" s="6" t="str" cm="1">
        <f t="array" ref="M2037">_xlfn.TEXTJOIN(", ", TRUE,
   _xlfn._xlws.FILTER(MasterSheet!O:O,
      (MasterSheet!B:B=A2037) *
      (MasterSheet!D:D=B2037) *
      (MasterSheet!G:G=C2037) *
      (MasterSheet!J:J&gt;0)
   )
)</f>
        <v>AURIGINE SERVICE</v>
      </c>
      <c r="N2037" s="6"/>
    </row>
    <row r="2038" spans="1:14" x14ac:dyDescent="0.25">
      <c r="A2038" s="6" t="str">
        <v>EED118206</v>
      </c>
      <c r="B2038" s="7">
        <v>45890</v>
      </c>
      <c r="C2038" s="6">
        <v>506313</v>
      </c>
      <c r="D2038" s="6">
        <f>_xlfn.XLOOKUP(C2038,MasterSheet!G:G,MasterSheet!E:E)</f>
        <v>160.80000000000001</v>
      </c>
      <c r="E2038" s="55">
        <f>SUMIFS(MasterSheet!I:I, MasterSheet!B:B, A2038, MasterSheet!D:D, B2038, MasterSheet!G:G, C2038)</f>
        <v>4</v>
      </c>
      <c r="F2038" s="55">
        <f t="shared" si="93"/>
        <v>643.20000000000005</v>
      </c>
      <c r="G2038" s="62">
        <f>SUMIFS(MasterSheet!J:J, MasterSheet!B:B, A2038, MasterSheet!D:D, B2038, MasterSheet!G:G, C2038)</f>
        <v>4</v>
      </c>
      <c r="H2038" s="62">
        <f t="shared" si="94"/>
        <v>643.20000000000005</v>
      </c>
      <c r="I2038" s="64">
        <f>SUMIFS(MasterSheet!K:K, MasterSheet!B:B, A2038, MasterSheet!D:D, B2038, MasterSheet!G:G, C2038)</f>
        <v>0</v>
      </c>
      <c r="J2038" s="64">
        <f t="shared" si="95"/>
        <v>0</v>
      </c>
      <c r="K2038" s="6" t="str">
        <f>VLOOKUP(C2038,MasterSheet!G:T,14,)</f>
        <v>BioLegend</v>
      </c>
      <c r="L2038" s="6" t="str">
        <f>VLOOKUP(K2038,Sheet1!A:C,3,)</f>
        <v>DOLLAR</v>
      </c>
      <c r="M2038" s="6" t="str" cm="1">
        <f t="array" ref="M2038">_xlfn.TEXTJOIN(", ", TRUE,
   _xlfn._xlws.FILTER(MasterSheet!O:O,
      (MasterSheet!B:B=A2038) *
      (MasterSheet!D:D=B2038) *
      (MasterSheet!G:G=C2038) *
      (MasterSheet!J:J&gt;0)
   )
)</f>
        <v>AURIGINE SERVICE</v>
      </c>
      <c r="N2038" s="6"/>
    </row>
    <row r="2039" spans="1:14" x14ac:dyDescent="0.25">
      <c r="A2039" s="6" t="str">
        <v>EED118206</v>
      </c>
      <c r="B2039" s="7">
        <v>45890</v>
      </c>
      <c r="C2039" s="6">
        <v>506907</v>
      </c>
      <c r="D2039" s="6">
        <f>_xlfn.XLOOKUP(C2039,MasterSheet!G:G,MasterSheet!E:E)</f>
        <v>86.8</v>
      </c>
      <c r="E2039" s="55">
        <f>SUMIFS(MasterSheet!I:I, MasterSheet!B:B, A2039, MasterSheet!D:D, B2039, MasterSheet!G:G, C2039)</f>
        <v>1</v>
      </c>
      <c r="F2039" s="55">
        <f t="shared" si="93"/>
        <v>86.8</v>
      </c>
      <c r="G2039" s="62">
        <f>SUMIFS(MasterSheet!J:J, MasterSheet!B:B, A2039, MasterSheet!D:D, B2039, MasterSheet!G:G, C2039)</f>
        <v>1</v>
      </c>
      <c r="H2039" s="62">
        <f t="shared" si="94"/>
        <v>86.8</v>
      </c>
      <c r="I2039" s="64">
        <f>SUMIFS(MasterSheet!K:K, MasterSheet!B:B, A2039, MasterSheet!D:D, B2039, MasterSheet!G:G, C2039)</f>
        <v>0</v>
      </c>
      <c r="J2039" s="64">
        <f t="shared" si="95"/>
        <v>0</v>
      </c>
      <c r="K2039" s="6" t="str">
        <f>VLOOKUP(C2039,MasterSheet!G:T,14,)</f>
        <v>BioLegend</v>
      </c>
      <c r="L2039" s="6" t="str">
        <f>VLOOKUP(K2039,Sheet1!A:C,3,)</f>
        <v>DOLLAR</v>
      </c>
      <c r="M2039" s="6" t="str" cm="1">
        <f t="array" ref="M2039">_xlfn.TEXTJOIN(", ", TRUE,
   _xlfn._xlws.FILTER(MasterSheet!O:O,
      (MasterSheet!B:B=A2039) *
      (MasterSheet!D:D=B2039) *
      (MasterSheet!G:G=C2039) *
      (MasterSheet!J:J&gt;0)
   )
)</f>
        <v>genomid</v>
      </c>
      <c r="N2039" s="6"/>
    </row>
    <row r="2040" spans="1:14" x14ac:dyDescent="0.25">
      <c r="A2040" s="6" t="str">
        <v>EED118206</v>
      </c>
      <c r="B2040" s="7">
        <v>45890</v>
      </c>
      <c r="C2040" s="6">
        <v>512314</v>
      </c>
      <c r="D2040" s="6">
        <f>_xlfn.XLOOKUP(C2040,MasterSheet!G:G,MasterSheet!E:E)</f>
        <v>295.39999999999998</v>
      </c>
      <c r="E2040" s="55">
        <f>SUMIFS(MasterSheet!I:I, MasterSheet!B:B, A2040, MasterSheet!D:D, B2040, MasterSheet!G:G, C2040)</f>
        <v>1</v>
      </c>
      <c r="F2040" s="55">
        <f t="shared" si="93"/>
        <v>295.39999999999998</v>
      </c>
      <c r="G2040" s="62">
        <f>SUMIFS(MasterSheet!J:J, MasterSheet!B:B, A2040, MasterSheet!D:D, B2040, MasterSheet!G:G, C2040)</f>
        <v>0</v>
      </c>
      <c r="H2040" s="62">
        <f t="shared" si="94"/>
        <v>0</v>
      </c>
      <c r="I2040" s="64">
        <f>SUMIFS(MasterSheet!K:K, MasterSheet!B:B, A2040, MasterSheet!D:D, B2040, MasterSheet!G:G, C2040)</f>
        <v>1</v>
      </c>
      <c r="J2040" s="64">
        <f t="shared" si="95"/>
        <v>295.39999999999998</v>
      </c>
      <c r="K2040" s="6" t="str">
        <f>VLOOKUP(C2040,MasterSheet!G:T,14,)</f>
        <v>BioLegend</v>
      </c>
      <c r="L2040" s="6" t="str">
        <f>VLOOKUP(K2040,Sheet1!A:C,3,)</f>
        <v>DOLLAR</v>
      </c>
      <c r="M2040" s="6" t="e" cm="1" vm="1">
        <f t="array" ref="M2040">_xlfn.TEXTJOIN(", ", TRUE,
   _xlfn._xlws.FILTER(MasterSheet!O:O,
      (MasterSheet!B:B=A2040) *
      (MasterSheet!D:D=B2040) *
      (MasterSheet!G:G=C2040) *
      (MasterSheet!J:J&gt;0)
   )
)</f>
        <v>#VALUE!</v>
      </c>
      <c r="N2040" s="6"/>
    </row>
    <row r="2041" spans="1:14" x14ac:dyDescent="0.25">
      <c r="A2041" s="6" t="str">
        <v>EED118206</v>
      </c>
      <c r="B2041" s="7">
        <v>45890</v>
      </c>
      <c r="C2041" s="6">
        <v>626812</v>
      </c>
      <c r="D2041" s="6">
        <f>_xlfn.XLOOKUP(C2041,MasterSheet!G:G,MasterSheet!E:E)</f>
        <v>222</v>
      </c>
      <c r="E2041" s="55">
        <f>SUMIFS(MasterSheet!I:I, MasterSheet!B:B, A2041, MasterSheet!D:D, B2041, MasterSheet!G:G, C2041)</f>
        <v>3</v>
      </c>
      <c r="F2041" s="55">
        <f t="shared" si="93"/>
        <v>666</v>
      </c>
      <c r="G2041" s="62">
        <f>SUMIFS(MasterSheet!J:J, MasterSheet!B:B, A2041, MasterSheet!D:D, B2041, MasterSheet!G:G, C2041)</f>
        <v>3</v>
      </c>
      <c r="H2041" s="62">
        <f t="shared" si="94"/>
        <v>666</v>
      </c>
      <c r="I2041" s="64">
        <f>SUMIFS(MasterSheet!K:K, MasterSheet!B:B, A2041, MasterSheet!D:D, B2041, MasterSheet!G:G, C2041)</f>
        <v>0</v>
      </c>
      <c r="J2041" s="64">
        <f t="shared" si="95"/>
        <v>0</v>
      </c>
      <c r="K2041" s="6" t="str">
        <f>VLOOKUP(C2041,MasterSheet!G:T,14,)</f>
        <v>BioLegend</v>
      </c>
      <c r="L2041" s="6" t="str">
        <f>VLOOKUP(K2041,Sheet1!A:C,3,)</f>
        <v>DOLLAR</v>
      </c>
      <c r="M2041" s="6" t="str" cm="1">
        <f t="array" ref="M2041">_xlfn.TEXTJOIN(", ", TRUE,
   _xlfn._xlws.FILTER(MasterSheet!O:O,
      (MasterSheet!B:B=A2041) *
      (MasterSheet!D:D=B2041) *
      (MasterSheet!G:G=C2041) *
      (MasterSheet!J:J&gt;0)
   )
)</f>
        <v>aurigine onco</v>
      </c>
      <c r="N2041" s="6"/>
    </row>
    <row r="2042" spans="1:14" x14ac:dyDescent="0.25">
      <c r="A2042" s="6" t="str">
        <v>EED118206</v>
      </c>
      <c r="B2042" s="7">
        <v>45890</v>
      </c>
      <c r="C2042" s="6">
        <v>648003</v>
      </c>
      <c r="D2042" s="6">
        <f>_xlfn.XLOOKUP(C2042,MasterSheet!G:G,MasterSheet!E:E)</f>
        <v>99</v>
      </c>
      <c r="E2042" s="55">
        <f>SUMIFS(MasterSheet!I:I, MasterSheet!B:B, A2042, MasterSheet!D:D, B2042, MasterSheet!G:G, C2042)</f>
        <v>1</v>
      </c>
      <c r="F2042" s="55">
        <f t="shared" si="93"/>
        <v>99</v>
      </c>
      <c r="G2042" s="62">
        <f>SUMIFS(MasterSheet!J:J, MasterSheet!B:B, A2042, MasterSheet!D:D, B2042, MasterSheet!G:G, C2042)</f>
        <v>1</v>
      </c>
      <c r="H2042" s="62">
        <f t="shared" si="94"/>
        <v>99</v>
      </c>
      <c r="I2042" s="64">
        <f>SUMIFS(MasterSheet!K:K, MasterSheet!B:B, A2042, MasterSheet!D:D, B2042, MasterSheet!G:G, C2042)</f>
        <v>0</v>
      </c>
      <c r="J2042" s="64">
        <f t="shared" si="95"/>
        <v>0</v>
      </c>
      <c r="K2042" s="6" t="str">
        <f>VLOOKUP(C2042,MasterSheet!G:T,14,)</f>
        <v>BioLegend</v>
      </c>
      <c r="L2042" s="6" t="str">
        <f>VLOOKUP(K2042,Sheet1!A:C,3,)</f>
        <v>DOLLAR</v>
      </c>
      <c r="M2042" s="6" t="str" cm="1">
        <f t="array" ref="M2042">_xlfn.TEXTJOIN(", ", TRUE,
   _xlfn._xlws.FILTER(MasterSheet!O:O,
      (MasterSheet!B:B=A2042) *
      (MasterSheet!D:D=B2042) *
      (MasterSheet!G:G=C2042) *
      (MasterSheet!J:J&gt;0)
   )
)</f>
        <v>Abhi Bio</v>
      </c>
      <c r="N2042" s="6"/>
    </row>
    <row r="2043" spans="1:14" x14ac:dyDescent="0.25">
      <c r="A2043" s="6" t="str">
        <v>EED118206</v>
      </c>
      <c r="B2043" s="7">
        <v>45890</v>
      </c>
      <c r="C2043" s="6">
        <v>651403</v>
      </c>
      <c r="D2043" s="6">
        <f>_xlfn.XLOOKUP(C2043,MasterSheet!G:G,MasterSheet!E:E)</f>
        <v>84.6</v>
      </c>
      <c r="E2043" s="55">
        <f>SUMIFS(MasterSheet!I:I, MasterSheet!B:B, A2043, MasterSheet!D:D, B2043, MasterSheet!G:G, C2043)</f>
        <v>1</v>
      </c>
      <c r="F2043" s="55">
        <f t="shared" si="93"/>
        <v>84.6</v>
      </c>
      <c r="G2043" s="62">
        <f>SUMIFS(MasterSheet!J:J, MasterSheet!B:B, A2043, MasterSheet!D:D, B2043, MasterSheet!G:G, C2043)</f>
        <v>1</v>
      </c>
      <c r="H2043" s="62">
        <f t="shared" si="94"/>
        <v>84.6</v>
      </c>
      <c r="I2043" s="64">
        <f>SUMIFS(MasterSheet!K:K, MasterSheet!B:B, A2043, MasterSheet!D:D, B2043, MasterSheet!G:G, C2043)</f>
        <v>0</v>
      </c>
      <c r="J2043" s="64">
        <f t="shared" si="95"/>
        <v>0</v>
      </c>
      <c r="K2043" s="6" t="str">
        <f>VLOOKUP(C2043,MasterSheet!G:T,14,)</f>
        <v>BioLegend</v>
      </c>
      <c r="L2043" s="6" t="str">
        <f>VLOOKUP(K2043,Sheet1!A:C,3,)</f>
        <v>DOLLAR</v>
      </c>
      <c r="M2043" s="6" t="str" cm="1">
        <f t="array" ref="M2043">_xlfn.TEXTJOIN(", ", TRUE,
   _xlfn._xlws.FILTER(MasterSheet!O:O,
      (MasterSheet!B:B=A2043) *
      (MasterSheet!D:D=B2043) *
      (MasterSheet!G:G=C2043) *
      (MasterSheet!J:J&gt;0)
   )
)</f>
        <v>Abhi Bio</v>
      </c>
      <c r="N2043" s="6"/>
    </row>
    <row r="2044" spans="1:14" x14ac:dyDescent="0.25">
      <c r="A2044" s="6" t="str">
        <v>EED118206</v>
      </c>
      <c r="B2044" s="7">
        <v>45890</v>
      </c>
      <c r="C2044" s="6">
        <v>740992</v>
      </c>
      <c r="D2044" s="6">
        <f>_xlfn.XLOOKUP(C2044,MasterSheet!G:G,MasterSheet!E:E)</f>
        <v>82.6</v>
      </c>
      <c r="E2044" s="55">
        <f>SUMIFS(MasterSheet!I:I, MasterSheet!B:B, A2044, MasterSheet!D:D, B2044, MasterSheet!G:G, C2044)</f>
        <v>1</v>
      </c>
      <c r="F2044" s="55">
        <f t="shared" si="93"/>
        <v>82.6</v>
      </c>
      <c r="G2044" s="62">
        <f>SUMIFS(MasterSheet!J:J, MasterSheet!B:B, A2044, MasterSheet!D:D, B2044, MasterSheet!G:G, C2044)</f>
        <v>1</v>
      </c>
      <c r="H2044" s="62">
        <f t="shared" si="94"/>
        <v>82.6</v>
      </c>
      <c r="I2044" s="64">
        <f>SUMIFS(MasterSheet!K:K, MasterSheet!B:B, A2044, MasterSheet!D:D, B2044, MasterSheet!G:G, C2044)</f>
        <v>0</v>
      </c>
      <c r="J2044" s="64">
        <f t="shared" si="95"/>
        <v>0</v>
      </c>
      <c r="K2044" s="6" t="str">
        <f>VLOOKUP(C2044,MasterSheet!G:T,14,)</f>
        <v>BioLegend</v>
      </c>
      <c r="L2044" s="6" t="str">
        <f>VLOOKUP(K2044,Sheet1!A:C,3,)</f>
        <v>DOLLAR</v>
      </c>
      <c r="M2044" s="6" t="str" cm="1">
        <f t="array" ref="M2044">_xlfn.TEXTJOIN(", ", TRUE,
   _xlfn._xlws.FILTER(MasterSheet!O:O,
      (MasterSheet!B:B=A2044) *
      (MasterSheet!D:D=B2044) *
      (MasterSheet!G:G=C2044) *
      (MasterSheet!J:J&gt;0)
   )
)</f>
        <v>actrec</v>
      </c>
      <c r="N2044" s="6"/>
    </row>
    <row r="2045" spans="1:14" x14ac:dyDescent="0.25">
      <c r="A2045" s="6" t="str">
        <v>EED118206</v>
      </c>
      <c r="B2045" s="7">
        <v>45890</v>
      </c>
      <c r="C2045" s="6">
        <v>741028</v>
      </c>
      <c r="D2045" s="6">
        <f>_xlfn.XLOOKUP(C2045,MasterSheet!G:G,MasterSheet!E:E)</f>
        <v>1150.8</v>
      </c>
      <c r="E2045" s="55">
        <f>SUMIFS(MasterSheet!I:I, MasterSheet!B:B, A2045, MasterSheet!D:D, B2045, MasterSheet!G:G, C2045)</f>
        <v>6</v>
      </c>
      <c r="F2045" s="55">
        <f t="shared" si="93"/>
        <v>6904.7999999999993</v>
      </c>
      <c r="G2045" s="62">
        <f>SUMIFS(MasterSheet!J:J, MasterSheet!B:B, A2045, MasterSheet!D:D, B2045, MasterSheet!G:G, C2045)</f>
        <v>6</v>
      </c>
      <c r="H2045" s="62">
        <f t="shared" si="94"/>
        <v>6904.7999999999993</v>
      </c>
      <c r="I2045" s="64">
        <f>SUMIFS(MasterSheet!K:K, MasterSheet!B:B, A2045, MasterSheet!D:D, B2045, MasterSheet!G:G, C2045)</f>
        <v>0</v>
      </c>
      <c r="J2045" s="64">
        <f t="shared" si="95"/>
        <v>0</v>
      </c>
      <c r="K2045" s="6" t="str">
        <f>VLOOKUP(C2045,MasterSheet!G:T,14,)</f>
        <v>BioLegend</v>
      </c>
      <c r="L2045" s="6" t="str">
        <f>VLOOKUP(K2045,Sheet1!A:C,3,)</f>
        <v>DOLLAR</v>
      </c>
      <c r="M2045" s="6" t="str" cm="1">
        <f t="array" ref="M2045">_xlfn.TEXTJOIN(", ", TRUE,
   _xlfn._xlws.FILTER(MasterSheet!O:O,
      (MasterSheet!B:B=A2045) *
      (MasterSheet!D:D=B2045) *
      (MasterSheet!G:G=C2045) *
      (MasterSheet!J:J&gt;0)
   )
)</f>
        <v>nnf</v>
      </c>
      <c r="N2045" s="6"/>
    </row>
    <row r="2046" spans="1:14" x14ac:dyDescent="0.25">
      <c r="A2046" s="6" t="str">
        <v>I239351-IN</v>
      </c>
      <c r="B2046" s="7">
        <v>45891</v>
      </c>
      <c r="C2046" s="6">
        <v>31000</v>
      </c>
      <c r="D2046" s="6">
        <f>_xlfn.XLOOKUP(C2046,MasterSheet!G:G,MasterSheet!E:E)</f>
        <v>196</v>
      </c>
      <c r="E2046" s="55">
        <f>SUMIFS(MasterSheet!I:I, MasterSheet!B:B, A2046, MasterSheet!D:D, B2046, MasterSheet!G:G, C2046)</f>
        <v>1</v>
      </c>
      <c r="F2046" s="55">
        <f t="shared" si="93"/>
        <v>196</v>
      </c>
      <c r="G2046" s="62">
        <f>SUMIFS(MasterSheet!J:J, MasterSheet!B:B, A2046, MasterSheet!D:D, B2046, MasterSheet!G:G, C2046)</f>
        <v>1</v>
      </c>
      <c r="H2046" s="62">
        <f t="shared" si="94"/>
        <v>196</v>
      </c>
      <c r="I2046" s="64">
        <f>SUMIFS(MasterSheet!K:K, MasterSheet!B:B, A2046, MasterSheet!D:D, B2046, MasterSheet!G:G, C2046)</f>
        <v>0</v>
      </c>
      <c r="J2046" s="64">
        <f t="shared" si="95"/>
        <v>0</v>
      </c>
      <c r="K2046" s="6" t="str">
        <f>VLOOKUP(C2046,MasterSheet!G:T,14,)</f>
        <v>Biotium</v>
      </c>
      <c r="L2046" s="6" t="str">
        <f>VLOOKUP(K2046,Sheet1!A:C,3,)</f>
        <v>DOLLAR</v>
      </c>
      <c r="M2046" s="6" t="str" cm="1">
        <f t="array" ref="M2046">_xlfn.TEXTJOIN(", ", TRUE,
   _xlfn._xlws.FILTER(MasterSheet!O:O,
      (MasterSheet!B:B=A2046) *
      (MasterSheet!D:D=B2046) *
      (MasterSheet!G:G=C2046) *
      (MasterSheet!J:J&gt;0)
   )
)</f>
        <v>Scientific Solution FARIDABAD</v>
      </c>
      <c r="N2046" s="6"/>
    </row>
    <row r="2047" spans="1:14" x14ac:dyDescent="0.25">
      <c r="A2047" s="6" t="str">
        <v>I239351-IN</v>
      </c>
      <c r="B2047" s="7">
        <v>45891</v>
      </c>
      <c r="C2047" s="6" t="str">
        <v>41003-T</v>
      </c>
      <c r="D2047" s="6">
        <f>_xlfn.XLOOKUP(C2047,MasterSheet!G:G,MasterSheet!E:E)</f>
        <v>27.2</v>
      </c>
      <c r="E2047" s="55">
        <f>SUMIFS(MasterSheet!I:I, MasterSheet!B:B, A2047, MasterSheet!D:D, B2047, MasterSheet!G:G, C2047)</f>
        <v>1</v>
      </c>
      <c r="F2047" s="55">
        <f t="shared" si="93"/>
        <v>27.2</v>
      </c>
      <c r="G2047" s="62">
        <f>SUMIFS(MasterSheet!J:J, MasterSheet!B:B, A2047, MasterSheet!D:D, B2047, MasterSheet!G:G, C2047)</f>
        <v>1</v>
      </c>
      <c r="H2047" s="62">
        <f t="shared" si="94"/>
        <v>27.2</v>
      </c>
      <c r="I2047" s="64">
        <f>SUMIFS(MasterSheet!K:K, MasterSheet!B:B, A2047, MasterSheet!D:D, B2047, MasterSheet!G:G, C2047)</f>
        <v>0</v>
      </c>
      <c r="J2047" s="64">
        <f t="shared" si="95"/>
        <v>0</v>
      </c>
      <c r="K2047" s="6" t="str">
        <f>VLOOKUP(C2047,MasterSheet!G:T,14,)</f>
        <v>BIOTIUM</v>
      </c>
      <c r="L2047" s="6" t="str">
        <f>VLOOKUP(K2047,Sheet1!A:C,3,)</f>
        <v>DOLLAR</v>
      </c>
      <c r="M2047" s="6" t="str" cm="1">
        <f t="array" ref="M2047">_xlfn.TEXTJOIN(", ", TRUE,
   _xlfn._xlws.FILTER(MasterSheet!O:O,
      (MasterSheet!B:B=A2047) *
      (MasterSheet!D:D=B2047) *
      (MasterSheet!G:G=C2047) *
      (MasterSheet!J:J&gt;0)
   )
)</f>
        <v>CELLIN BIO</v>
      </c>
      <c r="N2047" s="6"/>
    </row>
    <row r="2048" spans="1:14" x14ac:dyDescent="0.25">
      <c r="A2048" s="6" t="str">
        <v>I239351-IN</v>
      </c>
      <c r="B2048" s="7">
        <v>45891</v>
      </c>
      <c r="C2048" s="6" t="str">
        <v>30090-T</v>
      </c>
      <c r="D2048" s="6">
        <f>_xlfn.XLOOKUP(C2048,MasterSheet!G:G,MasterSheet!E:E)</f>
        <v>164</v>
      </c>
      <c r="E2048" s="55">
        <f>SUMIFS(MasterSheet!I:I, MasterSheet!B:B, A2048, MasterSheet!D:D, B2048, MasterSheet!G:G, C2048)</f>
        <v>1</v>
      </c>
      <c r="F2048" s="55">
        <f t="shared" si="93"/>
        <v>164</v>
      </c>
      <c r="G2048" s="62">
        <f>SUMIFS(MasterSheet!J:J, MasterSheet!B:B, A2048, MasterSheet!D:D, B2048, MasterSheet!G:G, C2048)</f>
        <v>1</v>
      </c>
      <c r="H2048" s="62">
        <f t="shared" si="94"/>
        <v>164</v>
      </c>
      <c r="I2048" s="64">
        <f>SUMIFS(MasterSheet!K:K, MasterSheet!B:B, A2048, MasterSheet!D:D, B2048, MasterSheet!G:G, C2048)</f>
        <v>0</v>
      </c>
      <c r="J2048" s="64">
        <f t="shared" si="95"/>
        <v>0</v>
      </c>
      <c r="K2048" s="6" t="str">
        <f>VLOOKUP(C2048,MasterSheet!G:T,14,)</f>
        <v>BIOTIUM</v>
      </c>
      <c r="L2048" s="6" t="str">
        <f>VLOOKUP(K2048,Sheet1!A:C,3,)</f>
        <v>DOLLAR</v>
      </c>
      <c r="M2048" s="6" t="str" cm="1">
        <f t="array" ref="M2048">_xlfn.TEXTJOIN(", ", TRUE,
   _xlfn._xlws.FILTER(MasterSheet!O:O,
      (MasterSheet!B:B=A2048) *
      (MasterSheet!D:D=B2048) *
      (MasterSheet!G:G=C2048) *
      (MasterSheet!J:J&gt;0)
   )
)</f>
        <v>Abhi Bio</v>
      </c>
      <c r="N2048" s="6"/>
    </row>
    <row r="2049" spans="1:14" x14ac:dyDescent="0.25">
      <c r="A2049" s="6" t="str">
        <v>O081425IN3312028G</v>
      </c>
      <c r="B2049" s="7">
        <v>45891</v>
      </c>
      <c r="C2049" s="6" t="str">
        <v>CTM-1169117</v>
      </c>
      <c r="D2049" s="6">
        <f>_xlfn.XLOOKUP(C2049,MasterSheet!G:G,MasterSheet!E:E)</f>
        <v>258.39999999999998</v>
      </c>
      <c r="E2049" s="55">
        <f>SUMIFS(MasterSheet!I:I, MasterSheet!B:B, A2049, MasterSheet!D:D, B2049, MasterSheet!G:G, C2049)</f>
        <v>1</v>
      </c>
      <c r="F2049" s="55">
        <f t="shared" si="93"/>
        <v>258.39999999999998</v>
      </c>
      <c r="G2049" s="62">
        <f>SUMIFS(MasterSheet!J:J, MasterSheet!B:B, A2049, MasterSheet!D:D, B2049, MasterSheet!G:G, C2049)</f>
        <v>1</v>
      </c>
      <c r="H2049" s="62">
        <f t="shared" si="94"/>
        <v>258.39999999999998</v>
      </c>
      <c r="I2049" s="64">
        <f>SUMIFS(MasterSheet!K:K, MasterSheet!B:B, A2049, MasterSheet!D:D, B2049, MasterSheet!G:G, C2049)</f>
        <v>0</v>
      </c>
      <c r="J2049" s="64">
        <f t="shared" si="95"/>
        <v>0</v>
      </c>
      <c r="K2049" s="6" t="str">
        <f>VLOOKUP(C2049,MasterSheet!G:T,14,)</f>
        <v>DHARMACON</v>
      </c>
      <c r="L2049" s="6" t="str">
        <f>VLOOKUP(K2049,Sheet1!A:C,3,)</f>
        <v>DOLLAR</v>
      </c>
      <c r="M2049" s="6" t="str" cm="1">
        <f t="array" ref="M2049">_xlfn.TEXTJOIN(", ", TRUE,
   _xlfn._xlws.FILTER(MasterSheet!O:O,
      (MasterSheet!B:B=A2049) *
      (MasterSheet!D:D=B2049) *
      (MasterSheet!G:G=C2049) *
      (MasterSheet!J:J&gt;0)
   )
)</f>
        <v>NIBMG</v>
      </c>
      <c r="N2049" s="6"/>
    </row>
    <row r="2050" spans="1:14" x14ac:dyDescent="0.25">
      <c r="A2050" s="6" t="str">
        <v>O081425IN3312028G</v>
      </c>
      <c r="B2050" s="7">
        <v>45891</v>
      </c>
      <c r="C2050" s="6" t="str">
        <v>L-005567-00-0005</v>
      </c>
      <c r="D2050" s="6">
        <f>_xlfn.XLOOKUP(C2050,MasterSheet!G:G,MasterSheet!E:E)</f>
        <v>374</v>
      </c>
      <c r="E2050" s="55">
        <f>SUMIFS(MasterSheet!I:I, MasterSheet!B:B, A2050, MasterSheet!D:D, B2050, MasterSheet!G:G, C2050)</f>
        <v>1</v>
      </c>
      <c r="F2050" s="55">
        <f t="shared" si="93"/>
        <v>374</v>
      </c>
      <c r="G2050" s="62">
        <f>SUMIFS(MasterSheet!J:J, MasterSheet!B:B, A2050, MasterSheet!D:D, B2050, MasterSheet!G:G, C2050)</f>
        <v>1</v>
      </c>
      <c r="H2050" s="62">
        <f t="shared" si="94"/>
        <v>374</v>
      </c>
      <c r="I2050" s="64">
        <f>SUMIFS(MasterSheet!K:K, MasterSheet!B:B, A2050, MasterSheet!D:D, B2050, MasterSheet!G:G, C2050)</f>
        <v>0</v>
      </c>
      <c r="J2050" s="64">
        <f t="shared" si="95"/>
        <v>0</v>
      </c>
      <c r="K2050" s="6" t="str">
        <f>VLOOKUP(C2050,MasterSheet!G:T,14,)</f>
        <v>DHARMACON</v>
      </c>
      <c r="L2050" s="6" t="str">
        <f>VLOOKUP(K2050,Sheet1!A:C,3,)</f>
        <v>DOLLAR</v>
      </c>
      <c r="M2050" s="6" t="str" cm="1">
        <f t="array" ref="M2050">_xlfn.TEXTJOIN(", ", TRUE,
   _xlfn._xlws.FILTER(MasterSheet!O:O,
      (MasterSheet!B:B=A2050) *
      (MasterSheet!D:D=B2050) *
      (MasterSheet!G:G=C2050) *
      (MasterSheet!J:J&gt;0)
   )
)</f>
        <v>RG SONS</v>
      </c>
      <c r="N2050" s="6"/>
    </row>
    <row r="2051" spans="1:14" x14ac:dyDescent="0.25">
      <c r="A2051" s="6" t="str">
        <v>O081425IN3312028G</v>
      </c>
      <c r="B2051" s="7">
        <v>45891</v>
      </c>
      <c r="C2051" s="6" t="str">
        <v>L-084857-02-0005</v>
      </c>
      <c r="D2051" s="6">
        <f>_xlfn.XLOOKUP(C2051,MasterSheet!G:G,MasterSheet!E:E)</f>
        <v>374</v>
      </c>
      <c r="E2051" s="55">
        <f>SUMIFS(MasterSheet!I:I, MasterSheet!B:B, A2051, MasterSheet!D:D, B2051, MasterSheet!G:G, C2051)</f>
        <v>1</v>
      </c>
      <c r="F2051" s="55">
        <f t="shared" ref="F2051:F2069" si="96">D2051*E2051</f>
        <v>374</v>
      </c>
      <c r="G2051" s="62">
        <f>SUMIFS(MasterSheet!J:J, MasterSheet!B:B, A2051, MasterSheet!D:D, B2051, MasterSheet!G:G, C2051)</f>
        <v>1</v>
      </c>
      <c r="H2051" s="62">
        <f t="shared" ref="H2051:H2069" si="97">G2051*D2051</f>
        <v>374</v>
      </c>
      <c r="I2051" s="64">
        <f>SUMIFS(MasterSheet!K:K, MasterSheet!B:B, A2051, MasterSheet!D:D, B2051, MasterSheet!G:G, C2051)</f>
        <v>0</v>
      </c>
      <c r="J2051" s="64">
        <f t="shared" ref="J2051:J2069" si="98">I2051*D2051</f>
        <v>0</v>
      </c>
      <c r="K2051" s="6" t="str">
        <f>VLOOKUP(C2051,MasterSheet!G:T,14,)</f>
        <v>DHARMACON</v>
      </c>
      <c r="L2051" s="6" t="str">
        <f>VLOOKUP(K2051,Sheet1!A:C,3,)</f>
        <v>DOLLAR</v>
      </c>
      <c r="M2051" s="6" t="str" cm="1">
        <f t="array" ref="M2051">_xlfn.TEXTJOIN(", ", TRUE,
   _xlfn._xlws.FILTER(MasterSheet!O:O,
      (MasterSheet!B:B=A2051) *
      (MasterSheet!D:D=B2051) *
      (MasterSheet!G:G=C2051) *
      (MasterSheet!J:J&gt;0)
   )
)</f>
        <v>RG SONS</v>
      </c>
      <c r="N2051" s="6"/>
    </row>
    <row r="2052" spans="1:14" x14ac:dyDescent="0.25">
      <c r="A2052" s="6" t="str">
        <v>O081425IN3312028G</v>
      </c>
      <c r="B2052" s="7">
        <v>45891</v>
      </c>
      <c r="C2052" s="6" t="str">
        <v>L-043574-00-0005</v>
      </c>
      <c r="D2052" s="6">
        <f>_xlfn.XLOOKUP(C2052,MasterSheet!G:G,MasterSheet!E:E)</f>
        <v>374</v>
      </c>
      <c r="E2052" s="55">
        <f>SUMIFS(MasterSheet!I:I, MasterSheet!B:B, A2052, MasterSheet!D:D, B2052, MasterSheet!G:G, C2052)</f>
        <v>1</v>
      </c>
      <c r="F2052" s="55">
        <f t="shared" si="96"/>
        <v>374</v>
      </c>
      <c r="G2052" s="62">
        <f>SUMIFS(MasterSheet!J:J, MasterSheet!B:B, A2052, MasterSheet!D:D, B2052, MasterSheet!G:G, C2052)</f>
        <v>1</v>
      </c>
      <c r="H2052" s="62">
        <f t="shared" si="97"/>
        <v>374</v>
      </c>
      <c r="I2052" s="64">
        <f>SUMIFS(MasterSheet!K:K, MasterSheet!B:B, A2052, MasterSheet!D:D, B2052, MasterSheet!G:G, C2052)</f>
        <v>0</v>
      </c>
      <c r="J2052" s="64">
        <f t="shared" si="98"/>
        <v>0</v>
      </c>
      <c r="K2052" s="6" t="str">
        <f>VLOOKUP(C2052,MasterSheet!G:T,14,)</f>
        <v>DHARMACON</v>
      </c>
      <c r="L2052" s="6" t="str">
        <f>VLOOKUP(K2052,Sheet1!A:C,3,)</f>
        <v>DOLLAR</v>
      </c>
      <c r="M2052" s="6" t="str" cm="1">
        <f t="array" ref="M2052">_xlfn.TEXTJOIN(", ", TRUE,
   _xlfn._xlws.FILTER(MasterSheet!O:O,
      (MasterSheet!B:B=A2052) *
      (MasterSheet!D:D=B2052) *
      (MasterSheet!G:G=C2052) *
      (MasterSheet!J:J&gt;0)
   )
)</f>
        <v>IISER MOHALI</v>
      </c>
      <c r="N2052" s="6"/>
    </row>
    <row r="2053" spans="1:14" x14ac:dyDescent="0.25">
      <c r="A2053" s="6" t="str">
        <v>O081425IN3312028G</v>
      </c>
      <c r="B2053" s="7">
        <v>45891</v>
      </c>
      <c r="C2053" s="6" t="str">
        <v>L-056597-01-0005</v>
      </c>
      <c r="D2053" s="6">
        <f>_xlfn.XLOOKUP(C2053,MasterSheet!G:G,MasterSheet!E:E)</f>
        <v>374</v>
      </c>
      <c r="E2053" s="55">
        <f>SUMIFS(MasterSheet!I:I, MasterSheet!B:B, A2053, MasterSheet!D:D, B2053, MasterSheet!G:G, C2053)</f>
        <v>1</v>
      </c>
      <c r="F2053" s="55">
        <f t="shared" si="96"/>
        <v>374</v>
      </c>
      <c r="G2053" s="62">
        <f>SUMIFS(MasterSheet!J:J, MasterSheet!B:B, A2053, MasterSheet!D:D, B2053, MasterSheet!G:G, C2053)</f>
        <v>1</v>
      </c>
      <c r="H2053" s="62">
        <f t="shared" si="97"/>
        <v>374</v>
      </c>
      <c r="I2053" s="64">
        <f>SUMIFS(MasterSheet!K:K, MasterSheet!B:B, A2053, MasterSheet!D:D, B2053, MasterSheet!G:G, C2053)</f>
        <v>0</v>
      </c>
      <c r="J2053" s="64">
        <f t="shared" si="98"/>
        <v>0</v>
      </c>
      <c r="K2053" s="6" t="str">
        <f>VLOOKUP(C2053,MasterSheet!G:T,14,)</f>
        <v>DHARMACON</v>
      </c>
      <c r="L2053" s="6" t="str">
        <f>VLOOKUP(K2053,Sheet1!A:C,3,)</f>
        <v>DOLLAR</v>
      </c>
      <c r="M2053" s="6" t="str" cm="1">
        <f t="array" ref="M2053">_xlfn.TEXTJOIN(", ", TRUE,
   _xlfn._xlws.FILTER(MasterSheet!O:O,
      (MasterSheet!B:B=A2053) *
      (MasterSheet!D:D=B2053) *
      (MasterSheet!G:G=C2053) *
      (MasterSheet!J:J&gt;0)
   )
)</f>
        <v>IISER MOHALI</v>
      </c>
      <c r="N2053" s="6"/>
    </row>
    <row r="2054" spans="1:14" x14ac:dyDescent="0.25">
      <c r="A2054" s="6" t="str">
        <v>O081425IN3312028G</v>
      </c>
      <c r="B2054" s="7">
        <v>45891</v>
      </c>
      <c r="C2054" s="6" t="str">
        <v>L-042268-01-0005</v>
      </c>
      <c r="D2054" s="6">
        <f>_xlfn.XLOOKUP(C2054,MasterSheet!G:G,MasterSheet!E:E)</f>
        <v>374</v>
      </c>
      <c r="E2054" s="55">
        <f>SUMIFS(MasterSheet!I:I, MasterSheet!B:B, A2054, MasterSheet!D:D, B2054, MasterSheet!G:G, C2054)</f>
        <v>1</v>
      </c>
      <c r="F2054" s="55">
        <f t="shared" si="96"/>
        <v>374</v>
      </c>
      <c r="G2054" s="62">
        <f>SUMIFS(MasterSheet!J:J, MasterSheet!B:B, A2054, MasterSheet!D:D, B2054, MasterSheet!G:G, C2054)</f>
        <v>1</v>
      </c>
      <c r="H2054" s="62">
        <f t="shared" si="97"/>
        <v>374</v>
      </c>
      <c r="I2054" s="64">
        <f>SUMIFS(MasterSheet!K:K, MasterSheet!B:B, A2054, MasterSheet!D:D, B2054, MasterSheet!G:G, C2054)</f>
        <v>0</v>
      </c>
      <c r="J2054" s="64">
        <f t="shared" si="98"/>
        <v>0</v>
      </c>
      <c r="K2054" s="6" t="str">
        <f>VLOOKUP(C2054,MasterSheet!G:T,14,)</f>
        <v>DHARMACON</v>
      </c>
      <c r="L2054" s="6" t="str">
        <f>VLOOKUP(K2054,Sheet1!A:C,3,)</f>
        <v>DOLLAR</v>
      </c>
      <c r="M2054" s="6" t="str" cm="1">
        <f t="array" ref="M2054">_xlfn.TEXTJOIN(", ", TRUE,
   _xlfn._xlws.FILTER(MasterSheet!O:O,
      (MasterSheet!B:B=A2054) *
      (MasterSheet!D:D=B2054) *
      (MasterSheet!G:G=C2054) *
      (MasterSheet!J:J&gt;0)
   )
)</f>
        <v>IISER MOHALI</v>
      </c>
      <c r="N2054" s="6"/>
    </row>
    <row r="2055" spans="1:14" x14ac:dyDescent="0.25">
      <c r="A2055" s="6" t="str">
        <v>O081425IN3312028G</v>
      </c>
      <c r="B2055" s="7">
        <v>45891</v>
      </c>
      <c r="C2055" s="6" t="str">
        <v>CTM-1172669</v>
      </c>
      <c r="D2055" s="6">
        <f>_xlfn.XLOOKUP(C2055,MasterSheet!G:G,MasterSheet!E:E)</f>
        <v>215.98</v>
      </c>
      <c r="E2055" s="55">
        <f>SUMIFS(MasterSheet!I:I, MasterSheet!B:B, A2055, MasterSheet!D:D, B2055, MasterSheet!G:G, C2055)</f>
        <v>1</v>
      </c>
      <c r="F2055" s="55">
        <f t="shared" si="96"/>
        <v>215.98</v>
      </c>
      <c r="G2055" s="62">
        <f>SUMIFS(MasterSheet!J:J, MasterSheet!B:B, A2055, MasterSheet!D:D, B2055, MasterSheet!G:G, C2055)</f>
        <v>1</v>
      </c>
      <c r="H2055" s="62">
        <f t="shared" si="97"/>
        <v>215.98</v>
      </c>
      <c r="I2055" s="64">
        <f>SUMIFS(MasterSheet!K:K, MasterSheet!B:B, A2055, MasterSheet!D:D, B2055, MasterSheet!G:G, C2055)</f>
        <v>0</v>
      </c>
      <c r="J2055" s="64">
        <f t="shared" si="98"/>
        <v>0</v>
      </c>
      <c r="K2055" s="6" t="str">
        <f>VLOOKUP(C2055,MasterSheet!G:T,14,)</f>
        <v>DHARMACON</v>
      </c>
      <c r="L2055" s="6" t="str">
        <f>VLOOKUP(K2055,Sheet1!A:C,3,)</f>
        <v>DOLLAR</v>
      </c>
      <c r="M2055" s="6" t="str" cm="1">
        <f t="array" ref="M2055">_xlfn.TEXTJOIN(", ", TRUE,
   _xlfn._xlws.FILTER(MasterSheet!O:O,
      (MasterSheet!B:B=A2055) *
      (MasterSheet!D:D=B2055) *
      (MasterSheet!G:G=C2055) *
      (MasterSheet!J:J&gt;0)
   )
)</f>
        <v>IISER PUNE</v>
      </c>
      <c r="N2055" s="6"/>
    </row>
    <row r="2056" spans="1:14" x14ac:dyDescent="0.25">
      <c r="A2056" s="6" t="str">
        <v>O081425IN3312028G</v>
      </c>
      <c r="B2056" s="7">
        <v>45891</v>
      </c>
      <c r="C2056" s="6" t="str">
        <v>CTM-1172670</v>
      </c>
      <c r="D2056" s="6">
        <f>_xlfn.XLOOKUP(C2056,MasterSheet!G:G,MasterSheet!E:E)</f>
        <v>215.98</v>
      </c>
      <c r="E2056" s="55">
        <f>SUMIFS(MasterSheet!I:I, MasterSheet!B:B, A2056, MasterSheet!D:D, B2056, MasterSheet!G:G, C2056)</f>
        <v>1</v>
      </c>
      <c r="F2056" s="55">
        <f t="shared" si="96"/>
        <v>215.98</v>
      </c>
      <c r="G2056" s="62">
        <f>SUMIFS(MasterSheet!J:J, MasterSheet!B:B, A2056, MasterSheet!D:D, B2056, MasterSheet!G:G, C2056)</f>
        <v>1</v>
      </c>
      <c r="H2056" s="62">
        <f t="shared" si="97"/>
        <v>215.98</v>
      </c>
      <c r="I2056" s="64">
        <f>SUMIFS(MasterSheet!K:K, MasterSheet!B:B, A2056, MasterSheet!D:D, B2056, MasterSheet!G:G, C2056)</f>
        <v>0</v>
      </c>
      <c r="J2056" s="64">
        <f t="shared" si="98"/>
        <v>0</v>
      </c>
      <c r="K2056" s="6" t="str">
        <f>VLOOKUP(C2056,MasterSheet!G:T,14,)</f>
        <v>DHARMACON</v>
      </c>
      <c r="L2056" s="6" t="str">
        <f>VLOOKUP(K2056,Sheet1!A:C,3,)</f>
        <v>DOLLAR</v>
      </c>
      <c r="M2056" s="6" t="str" cm="1">
        <f t="array" ref="M2056">_xlfn.TEXTJOIN(", ", TRUE,
   _xlfn._xlws.FILTER(MasterSheet!O:O,
      (MasterSheet!B:B=A2056) *
      (MasterSheet!D:D=B2056) *
      (MasterSheet!G:G=C2056) *
      (MasterSheet!J:J&gt;0)
   )
)</f>
        <v>IISER PUNE</v>
      </c>
      <c r="N2056" s="6"/>
    </row>
    <row r="2057" spans="1:14" x14ac:dyDescent="0.25">
      <c r="A2057" s="6" t="str">
        <v>O081425IN3312028G</v>
      </c>
      <c r="B2057" s="7">
        <v>45891</v>
      </c>
      <c r="C2057" s="6" t="str">
        <v>CTM-1172671</v>
      </c>
      <c r="D2057" s="6">
        <f>_xlfn.XLOOKUP(C2057,MasterSheet!G:G,MasterSheet!E:E)</f>
        <v>336.29</v>
      </c>
      <c r="E2057" s="55">
        <f>SUMIFS(MasterSheet!I:I, MasterSheet!B:B, A2057, MasterSheet!D:D, B2057, MasterSheet!G:G, C2057)</f>
        <v>1</v>
      </c>
      <c r="F2057" s="55">
        <f t="shared" si="96"/>
        <v>336.29</v>
      </c>
      <c r="G2057" s="62">
        <f>SUMIFS(MasterSheet!J:J, MasterSheet!B:B, A2057, MasterSheet!D:D, B2057, MasterSheet!G:G, C2057)</f>
        <v>1</v>
      </c>
      <c r="H2057" s="62">
        <f t="shared" si="97"/>
        <v>336.29</v>
      </c>
      <c r="I2057" s="64">
        <f>SUMIFS(MasterSheet!K:K, MasterSheet!B:B, A2057, MasterSheet!D:D, B2057, MasterSheet!G:G, C2057)</f>
        <v>0</v>
      </c>
      <c r="J2057" s="64">
        <f t="shared" si="98"/>
        <v>0</v>
      </c>
      <c r="K2057" s="6" t="str">
        <f>VLOOKUP(C2057,MasterSheet!G:T,14,)</f>
        <v>DHARMACON</v>
      </c>
      <c r="L2057" s="6" t="str">
        <f>VLOOKUP(K2057,Sheet1!A:C,3,)</f>
        <v>DOLLAR</v>
      </c>
      <c r="M2057" s="6" t="str" cm="1">
        <f t="array" ref="M2057">_xlfn.TEXTJOIN(", ", TRUE,
   _xlfn._xlws.FILTER(MasterSheet!O:O,
      (MasterSheet!B:B=A2057) *
      (MasterSheet!D:D=B2057) *
      (MasterSheet!G:G=C2057) *
      (MasterSheet!J:J&gt;0)
   )
)</f>
        <v>TIGS</v>
      </c>
      <c r="N2057" s="6"/>
    </row>
    <row r="2058" spans="1:14" x14ac:dyDescent="0.25">
      <c r="A2058" s="6" t="str">
        <v>O081425IN3312028G</v>
      </c>
      <c r="B2058" s="7">
        <v>45891</v>
      </c>
      <c r="C2058" s="6" t="str">
        <v>CTM-1172672</v>
      </c>
      <c r="D2058" s="6">
        <f>_xlfn.XLOOKUP(C2058,MasterSheet!G:G,MasterSheet!E:E)</f>
        <v>327.01</v>
      </c>
      <c r="E2058" s="55">
        <f>SUMIFS(MasterSheet!I:I, MasterSheet!B:B, A2058, MasterSheet!D:D, B2058, MasterSheet!G:G, C2058)</f>
        <v>1</v>
      </c>
      <c r="F2058" s="55">
        <f t="shared" si="96"/>
        <v>327.01</v>
      </c>
      <c r="G2058" s="62">
        <f>SUMIFS(MasterSheet!J:J, MasterSheet!B:B, A2058, MasterSheet!D:D, B2058, MasterSheet!G:G, C2058)</f>
        <v>1</v>
      </c>
      <c r="H2058" s="62">
        <f t="shared" si="97"/>
        <v>327.01</v>
      </c>
      <c r="I2058" s="64">
        <f>SUMIFS(MasterSheet!K:K, MasterSheet!B:B, A2058, MasterSheet!D:D, B2058, MasterSheet!G:G, C2058)</f>
        <v>0</v>
      </c>
      <c r="J2058" s="64">
        <f t="shared" si="98"/>
        <v>0</v>
      </c>
      <c r="K2058" s="6" t="str">
        <f>VLOOKUP(C2058,MasterSheet!G:T,14,)</f>
        <v>DHARMACON</v>
      </c>
      <c r="L2058" s="6" t="str">
        <f>VLOOKUP(K2058,Sheet1!A:C,3,)</f>
        <v>DOLLAR</v>
      </c>
      <c r="M2058" s="6" t="str" cm="1">
        <f t="array" ref="M2058">_xlfn.TEXTJOIN(", ", TRUE,
   _xlfn._xlws.FILTER(MasterSheet!O:O,
      (MasterSheet!B:B=A2058) *
      (MasterSheet!D:D=B2058) *
      (MasterSheet!G:G=C2058) *
      (MasterSheet!J:J&gt;0)
   )
)</f>
        <v>TIGS</v>
      </c>
      <c r="N2058" s="6"/>
    </row>
    <row r="2059" spans="1:14" x14ac:dyDescent="0.25">
      <c r="A2059" s="6" t="str">
        <v>O081425IN3312028G</v>
      </c>
      <c r="B2059" s="7">
        <v>45891</v>
      </c>
      <c r="C2059" s="6" t="str">
        <v>L-005464-00-0005</v>
      </c>
      <c r="D2059" s="6">
        <f>_xlfn.XLOOKUP(C2059,MasterSheet!G:G,MasterSheet!E:E)</f>
        <v>374</v>
      </c>
      <c r="E2059" s="55">
        <f>SUMIFS(MasterSheet!I:I, MasterSheet!B:B, A2059, MasterSheet!D:D, B2059, MasterSheet!G:G, C2059)</f>
        <v>1</v>
      </c>
      <c r="F2059" s="55">
        <f t="shared" si="96"/>
        <v>374</v>
      </c>
      <c r="G2059" s="62">
        <f>SUMIFS(MasterSheet!J:J, MasterSheet!B:B, A2059, MasterSheet!D:D, B2059, MasterSheet!G:G, C2059)</f>
        <v>1</v>
      </c>
      <c r="H2059" s="62">
        <f t="shared" si="97"/>
        <v>374</v>
      </c>
      <c r="I2059" s="64">
        <f>SUMIFS(MasterSheet!K:K, MasterSheet!B:B, A2059, MasterSheet!D:D, B2059, MasterSheet!G:G, C2059)</f>
        <v>0</v>
      </c>
      <c r="J2059" s="64">
        <f t="shared" si="98"/>
        <v>0</v>
      </c>
      <c r="K2059" s="6" t="str">
        <f>VLOOKUP(C2059,MasterSheet!G:T,14,)</f>
        <v>DHARMACON</v>
      </c>
      <c r="L2059" s="6" t="str">
        <f>VLOOKUP(K2059,Sheet1!A:C,3,)</f>
        <v>DOLLAR</v>
      </c>
      <c r="M2059" s="6" t="str" cm="1">
        <f t="array" ref="M2059">_xlfn.TEXTJOIN(", ", TRUE,
   _xlfn._xlws.FILTER(MasterSheet!O:O,
      (MasterSheet!B:B=A2059) *
      (MasterSheet!D:D=B2059) *
      (MasterSheet!G:G=C2059) *
      (MasterSheet!J:J&gt;0)
   )
)</f>
        <v>SYNGENE</v>
      </c>
      <c r="N2059" s="6"/>
    </row>
    <row r="2060" spans="1:14" x14ac:dyDescent="0.25">
      <c r="A2060" s="6" t="str">
        <v>O081425IN3312028G</v>
      </c>
      <c r="B2060" s="7">
        <v>45891</v>
      </c>
      <c r="C2060" s="6" t="str">
        <v>L-010854-00-0005</v>
      </c>
      <c r="D2060" s="6">
        <f>_xlfn.XLOOKUP(C2060,MasterSheet!G:G,MasterSheet!E:E)</f>
        <v>374</v>
      </c>
      <c r="E2060" s="55">
        <f>SUMIFS(MasterSheet!I:I, MasterSheet!B:B, A2060, MasterSheet!D:D, B2060, MasterSheet!G:G, C2060)</f>
        <v>1</v>
      </c>
      <c r="F2060" s="55">
        <f t="shared" si="96"/>
        <v>374</v>
      </c>
      <c r="G2060" s="62">
        <f>SUMIFS(MasterSheet!J:J, MasterSheet!B:B, A2060, MasterSheet!D:D, B2060, MasterSheet!G:G, C2060)</f>
        <v>1</v>
      </c>
      <c r="H2060" s="62">
        <f t="shared" si="97"/>
        <v>374</v>
      </c>
      <c r="I2060" s="64">
        <f>SUMIFS(MasterSheet!K:K, MasterSheet!B:B, A2060, MasterSheet!D:D, B2060, MasterSheet!G:G, C2060)</f>
        <v>0</v>
      </c>
      <c r="J2060" s="64">
        <f t="shared" si="98"/>
        <v>0</v>
      </c>
      <c r="K2060" s="6" t="str">
        <f>VLOOKUP(C2060,MasterSheet!G:T,14,)</f>
        <v>DHARMACON</v>
      </c>
      <c r="L2060" s="6" t="str">
        <f>VLOOKUP(K2060,Sheet1!A:C,3,)</f>
        <v>DOLLAR</v>
      </c>
      <c r="M2060" s="6" t="str" cm="1">
        <f t="array" ref="M2060">_xlfn.TEXTJOIN(", ", TRUE,
   _xlfn._xlws.FILTER(MasterSheet!O:O,
      (MasterSheet!B:B=A2060) *
      (MasterSheet!D:D=B2060) *
      (MasterSheet!G:G=C2060) *
      (MasterSheet!J:J&gt;0)
   )
)</f>
        <v>NBRC</v>
      </c>
      <c r="N2060" s="6"/>
    </row>
    <row r="2061" spans="1:14" x14ac:dyDescent="0.25">
      <c r="A2061" s="6" t="str">
        <v>O081425IN3312028G</v>
      </c>
      <c r="B2061" s="7">
        <v>45891</v>
      </c>
      <c r="C2061" s="6" t="str">
        <v>RMM4532-EG71774</v>
      </c>
      <c r="D2061" s="6">
        <f>_xlfn.XLOOKUP(C2061,MasterSheet!G:G,MasterSheet!E:E)</f>
        <v>361</v>
      </c>
      <c r="E2061" s="55">
        <f>SUMIFS(MasterSheet!I:I, MasterSheet!B:B, A2061, MasterSheet!D:D, B2061, MasterSheet!G:G, C2061)</f>
        <v>1</v>
      </c>
      <c r="F2061" s="55">
        <f t="shared" si="96"/>
        <v>361</v>
      </c>
      <c r="G2061" s="62">
        <f>SUMIFS(MasterSheet!J:J, MasterSheet!B:B, A2061, MasterSheet!D:D, B2061, MasterSheet!G:G, C2061)</f>
        <v>1</v>
      </c>
      <c r="H2061" s="62">
        <f t="shared" si="97"/>
        <v>361</v>
      </c>
      <c r="I2061" s="64">
        <f>SUMIFS(MasterSheet!K:K, MasterSheet!B:B, A2061, MasterSheet!D:D, B2061, MasterSheet!G:G, C2061)</f>
        <v>0</v>
      </c>
      <c r="J2061" s="64">
        <f t="shared" si="98"/>
        <v>0</v>
      </c>
      <c r="K2061" s="6" t="str">
        <f>VLOOKUP(C2061,MasterSheet!G:T,14,)</f>
        <v>DHARMACON</v>
      </c>
      <c r="L2061" s="6" t="str">
        <f>VLOOKUP(K2061,Sheet1!A:C,3,)</f>
        <v>DOLLAR</v>
      </c>
      <c r="M2061" s="6" t="str" cm="1">
        <f t="array" ref="M2061">_xlfn.TEXTJOIN(", ", TRUE,
   _xlfn._xlws.FILTER(MasterSheet!O:O,
      (MasterSheet!B:B=A2061) *
      (MasterSheet!D:D=B2061) *
      (MasterSheet!G:G=C2061) *
      (MasterSheet!J:J&gt;0)
   )
)</f>
        <v>NBRC</v>
      </c>
      <c r="N2061" s="6"/>
    </row>
    <row r="2062" spans="1:14" x14ac:dyDescent="0.25">
      <c r="A2062" s="6" t="str">
        <v>Invoice Not Available</v>
      </c>
      <c r="B2062" s="7">
        <v>45892</v>
      </c>
      <c r="C2062" s="6" t="str">
        <v>LSM 1077</v>
      </c>
      <c r="D2062" s="6">
        <f>_xlfn.XLOOKUP(C2062,MasterSheet!G:G,MasterSheet!E:E)</f>
        <v>0</v>
      </c>
      <c r="E2062" s="55">
        <f>SUMIFS(MasterSheet!I:I, MasterSheet!B:B, A2062, MasterSheet!D:D, B2062, MasterSheet!G:G, C2062)</f>
        <v>3</v>
      </c>
      <c r="F2062" s="55">
        <f t="shared" si="96"/>
        <v>0</v>
      </c>
      <c r="G2062" s="62">
        <f>SUMIFS(MasterSheet!J:J, MasterSheet!B:B, A2062, MasterSheet!D:D, B2062, MasterSheet!G:G, C2062)</f>
        <v>0</v>
      </c>
      <c r="H2062" s="62">
        <f t="shared" si="97"/>
        <v>0</v>
      </c>
      <c r="I2062" s="64">
        <f>SUMIFS(MasterSheet!K:K, MasterSheet!B:B, A2062, MasterSheet!D:D, B2062, MasterSheet!G:G, C2062)</f>
        <v>3</v>
      </c>
      <c r="J2062" s="64">
        <f t="shared" si="98"/>
        <v>0</v>
      </c>
      <c r="K2062" s="6" t="str">
        <f>VLOOKUP(C2062,MasterSheet!G:T,14,)</f>
        <v>Genexis Biotech</v>
      </c>
      <c r="L2062" s="6" t="str">
        <f>VLOOKUP(K2062,Sheet1!A:C,3,)</f>
        <v>INR</v>
      </c>
      <c r="M2062" s="6" t="e" cm="1" vm="1">
        <f t="array" ref="M2062">_xlfn.TEXTJOIN(", ", TRUE,
   _xlfn._xlws.FILTER(MasterSheet!O:O,
      (MasterSheet!B:B=A2062) *
      (MasterSheet!D:D=B2062) *
      (MasterSheet!G:G=C2062) *
      (MasterSheet!J:J&gt;0)
   )
)</f>
        <v>#VALUE!</v>
      </c>
      <c r="N2062" s="6"/>
    </row>
    <row r="2063" spans="1:14" x14ac:dyDescent="0.25">
      <c r="A2063" s="6">
        <v>90231174</v>
      </c>
      <c r="B2063" s="7">
        <v>45894</v>
      </c>
      <c r="C2063" s="6" t="str">
        <v>A190-122A</v>
      </c>
      <c r="D2063" s="6">
        <f>_xlfn.XLOOKUP(C2063,MasterSheet!G:G,MasterSheet!E:E)</f>
        <v>95.2</v>
      </c>
      <c r="E2063" s="55">
        <f>SUMIFS(MasterSheet!I:I, MasterSheet!B:B, A2063, MasterSheet!D:D, B2063, MasterSheet!G:G, C2063)</f>
        <v>1</v>
      </c>
      <c r="F2063" s="55">
        <f t="shared" si="96"/>
        <v>95.2</v>
      </c>
      <c r="G2063" s="62">
        <f>SUMIFS(MasterSheet!J:J, MasterSheet!B:B, A2063, MasterSheet!D:D, B2063, MasterSheet!G:G, C2063)</f>
        <v>1</v>
      </c>
      <c r="H2063" s="62">
        <f t="shared" si="97"/>
        <v>95.2</v>
      </c>
      <c r="I2063" s="64">
        <f>SUMIFS(MasterSheet!K:K, MasterSheet!B:B, A2063, MasterSheet!D:D, B2063, MasterSheet!G:G, C2063)</f>
        <v>0</v>
      </c>
      <c r="J2063" s="64">
        <f t="shared" si="98"/>
        <v>0</v>
      </c>
      <c r="K2063" s="6" t="str">
        <f>VLOOKUP(C2063,MasterSheet!G:T,14,)</f>
        <v>BETHYL</v>
      </c>
      <c r="L2063" s="6" t="str">
        <f>VLOOKUP(K2063,Sheet1!A:C,3,)</f>
        <v>DOLLAR</v>
      </c>
      <c r="M2063" s="6" t="str" cm="1">
        <f t="array" ref="M2063">_xlfn.TEXTJOIN(", ", TRUE,
   _xlfn._xlws.FILTER(MasterSheet!O:O,
      (MasterSheet!B:B=A2063) *
      (MasterSheet!D:D=B2063) *
      (MasterSheet!G:G=C2063) *
      (MasterSheet!J:J&gt;0)
   )
)</f>
        <v>Abhi Bio</v>
      </c>
      <c r="N2063" s="6"/>
    </row>
    <row r="2064" spans="1:14" x14ac:dyDescent="0.25">
      <c r="A2064" s="6">
        <v>90231174</v>
      </c>
      <c r="B2064" s="7">
        <v>45894</v>
      </c>
      <c r="C2064" s="6" t="str">
        <v>A303-936A</v>
      </c>
      <c r="D2064" s="6">
        <f>_xlfn.XLOOKUP(C2064,MasterSheet!G:G,MasterSheet!E:E)</f>
        <v>324.8</v>
      </c>
      <c r="E2064" s="55">
        <f>SUMIFS(MasterSheet!I:I, MasterSheet!B:B, A2064, MasterSheet!D:D, B2064, MasterSheet!G:G, C2064)</f>
        <v>1</v>
      </c>
      <c r="F2064" s="55">
        <f t="shared" si="96"/>
        <v>324.8</v>
      </c>
      <c r="G2064" s="62">
        <f>SUMIFS(MasterSheet!J:J, MasterSheet!B:B, A2064, MasterSheet!D:D, B2064, MasterSheet!G:G, C2064)</f>
        <v>1</v>
      </c>
      <c r="H2064" s="62">
        <f t="shared" si="97"/>
        <v>324.8</v>
      </c>
      <c r="I2064" s="64">
        <f>SUMIFS(MasterSheet!K:K, MasterSheet!B:B, A2064, MasterSheet!D:D, B2064, MasterSheet!G:G, C2064)</f>
        <v>0</v>
      </c>
      <c r="J2064" s="64">
        <f t="shared" si="98"/>
        <v>0</v>
      </c>
      <c r="K2064" s="6" t="str">
        <f>VLOOKUP(C2064,MasterSheet!G:T,14,)</f>
        <v>Bethyl</v>
      </c>
      <c r="L2064" s="6" t="str">
        <f>VLOOKUP(K2064,Sheet1!A:C,3,)</f>
        <v>DOLLAR</v>
      </c>
      <c r="M2064" s="6" t="str" cm="1">
        <f t="array" ref="M2064">_xlfn.TEXTJOIN(", ", TRUE,
   _xlfn._xlws.FILTER(MasterSheet!O:O,
      (MasterSheet!B:B=A2064) *
      (MasterSheet!D:D=B2064) *
      (MasterSheet!G:G=C2064) *
      (MasterSheet!J:J&gt;0)
   )
)</f>
        <v>actrec</v>
      </c>
      <c r="N2064" s="6"/>
    </row>
    <row r="2065" spans="1:14" x14ac:dyDescent="0.25">
      <c r="A2065" s="6">
        <v>90231174</v>
      </c>
      <c r="B2065" s="7">
        <v>45894</v>
      </c>
      <c r="C2065" s="6" t="str">
        <v>A100-105P</v>
      </c>
      <c r="D2065" s="6">
        <f>_xlfn.XLOOKUP(C2065,MasterSheet!G:G,MasterSheet!E:E)</f>
        <v>88.9</v>
      </c>
      <c r="E2065" s="55">
        <f>SUMIFS(MasterSheet!I:I, MasterSheet!B:B, A2065, MasterSheet!D:D, B2065, MasterSheet!G:G, C2065)</f>
        <v>1</v>
      </c>
      <c r="F2065" s="55">
        <f t="shared" si="96"/>
        <v>88.9</v>
      </c>
      <c r="G2065" s="62">
        <f>SUMIFS(MasterSheet!J:J, MasterSheet!B:B, A2065, MasterSheet!D:D, B2065, MasterSheet!G:G, C2065)</f>
        <v>1</v>
      </c>
      <c r="H2065" s="62">
        <f t="shared" si="97"/>
        <v>88.9</v>
      </c>
      <c r="I2065" s="64">
        <f>SUMIFS(MasterSheet!K:K, MasterSheet!B:B, A2065, MasterSheet!D:D, B2065, MasterSheet!G:G, C2065)</f>
        <v>0</v>
      </c>
      <c r="J2065" s="64">
        <f t="shared" si="98"/>
        <v>0</v>
      </c>
      <c r="K2065" s="6" t="str">
        <f>VLOOKUP(C2065,MasterSheet!G:T,14,)</f>
        <v>BETHYL</v>
      </c>
      <c r="L2065" s="6" t="str">
        <f>VLOOKUP(K2065,Sheet1!A:C,3,)</f>
        <v>DOLLAR</v>
      </c>
      <c r="M2065" s="6" t="str" cm="1">
        <f t="array" ref="M2065">_xlfn.TEXTJOIN(", ", TRUE,
   _xlfn._xlws.FILTER(MasterSheet!O:O,
      (MasterSheet!B:B=A2065) *
      (MasterSheet!D:D=B2065) *
      (MasterSheet!G:G=C2065) *
      (MasterSheet!J:J&gt;0)
   )
)</f>
        <v>SAMBHAV</v>
      </c>
      <c r="N2065" s="6"/>
    </row>
    <row r="2066" spans="1:14" x14ac:dyDescent="0.25">
      <c r="A2066" s="6">
        <v>90231174</v>
      </c>
      <c r="B2066" s="7">
        <v>45894</v>
      </c>
      <c r="C2066" s="6" t="str">
        <v>A100-117P</v>
      </c>
      <c r="D2066" s="6">
        <f>_xlfn.XLOOKUP(C2066,MasterSheet!G:G,MasterSheet!E:E)</f>
        <v>116.2</v>
      </c>
      <c r="E2066" s="55">
        <f>SUMIFS(MasterSheet!I:I, MasterSheet!B:B, A2066, MasterSheet!D:D, B2066, MasterSheet!G:G, C2066)</f>
        <v>1</v>
      </c>
      <c r="F2066" s="55">
        <f t="shared" si="96"/>
        <v>116.2</v>
      </c>
      <c r="G2066" s="62">
        <f>SUMIFS(MasterSheet!J:J, MasterSheet!B:B, A2066, MasterSheet!D:D, B2066, MasterSheet!G:G, C2066)</f>
        <v>1</v>
      </c>
      <c r="H2066" s="62">
        <f t="shared" si="97"/>
        <v>116.2</v>
      </c>
      <c r="I2066" s="64">
        <f>SUMIFS(MasterSheet!K:K, MasterSheet!B:B, A2066, MasterSheet!D:D, B2066, MasterSheet!G:G, C2066)</f>
        <v>0</v>
      </c>
      <c r="J2066" s="64">
        <f t="shared" si="98"/>
        <v>0</v>
      </c>
      <c r="K2066" s="6" t="str">
        <f>VLOOKUP(C2066,MasterSheet!G:T,14,)</f>
        <v>BETHYL</v>
      </c>
      <c r="L2066" s="6" t="str">
        <f>VLOOKUP(K2066,Sheet1!A:C,3,)</f>
        <v>DOLLAR</v>
      </c>
      <c r="M2066" s="6" t="str" cm="1">
        <f t="array" ref="M2066">_xlfn.TEXTJOIN(", ", TRUE,
   _xlfn._xlws.FILTER(MasterSheet!O:O,
      (MasterSheet!B:B=A2066) *
      (MasterSheet!D:D=B2066) *
      (MasterSheet!G:G=C2066) *
      (MasterSheet!J:J&gt;0)
   )
)</f>
        <v>SAMBHAV</v>
      </c>
      <c r="N2066" s="6"/>
    </row>
    <row r="2067" spans="1:14" x14ac:dyDescent="0.25">
      <c r="A2067" s="6">
        <v>921468</v>
      </c>
      <c r="B2067" s="7">
        <v>45894</v>
      </c>
      <c r="C2067" s="6" t="str">
        <v>MBS35586</v>
      </c>
      <c r="D2067" s="6">
        <f>_xlfn.XLOOKUP(C2067,MasterSheet!G:G,MasterSheet!E:E)</f>
        <v>501.5</v>
      </c>
      <c r="E2067" s="55">
        <f>SUMIFS(MasterSheet!I:I, MasterSheet!B:B, A2067, MasterSheet!D:D, B2067, MasterSheet!G:G, C2067)</f>
        <v>1</v>
      </c>
      <c r="F2067" s="55">
        <f t="shared" si="96"/>
        <v>501.5</v>
      </c>
      <c r="G2067" s="62">
        <f>SUMIFS(MasterSheet!J:J, MasterSheet!B:B, A2067, MasterSheet!D:D, B2067, MasterSheet!G:G, C2067)</f>
        <v>0</v>
      </c>
      <c r="H2067" s="62">
        <f t="shared" si="97"/>
        <v>0</v>
      </c>
      <c r="I2067" s="64">
        <f>SUMIFS(MasterSheet!K:K, MasterSheet!B:B, A2067, MasterSheet!D:D, B2067, MasterSheet!G:G, C2067)</f>
        <v>1</v>
      </c>
      <c r="J2067" s="64">
        <f t="shared" si="98"/>
        <v>501.5</v>
      </c>
      <c r="K2067" s="6" t="str">
        <f>VLOOKUP(C2067,MasterSheet!G:T,14,)</f>
        <v>MYBIOSOURCE</v>
      </c>
      <c r="L2067" s="6" t="str">
        <f>VLOOKUP(K2067,Sheet1!A:C,3,)</f>
        <v>DOLLAR</v>
      </c>
      <c r="M2067" s="6" t="e" cm="1" vm="1">
        <f t="array" ref="M2067">_xlfn.TEXTJOIN(", ", TRUE,
   _xlfn._xlws.FILTER(MasterSheet!O:O,
      (MasterSheet!B:B=A2067) *
      (MasterSheet!D:D=B2067) *
      (MasterSheet!G:G=C2067) *
      (MasterSheet!J:J&gt;0)
   )
)</f>
        <v>#VALUE!</v>
      </c>
      <c r="N2067" s="6"/>
    </row>
    <row r="2068" spans="1:14" x14ac:dyDescent="0.25">
      <c r="A2068" s="6">
        <v>177846</v>
      </c>
      <c r="B2068" s="7">
        <v>45894</v>
      </c>
      <c r="C2068" s="6" t="str">
        <v>BE0095</v>
      </c>
      <c r="D2068" s="6">
        <f>_xlfn.XLOOKUP(C2068,MasterSheet!G:G,MasterSheet!E:E)</f>
        <v>378</v>
      </c>
      <c r="E2068" s="55">
        <f>SUMIFS(MasterSheet!I:I, MasterSheet!B:B, A2068, MasterSheet!D:D, B2068, MasterSheet!G:G, C2068)</f>
        <v>1</v>
      </c>
      <c r="F2068" s="55">
        <f t="shared" si="96"/>
        <v>378</v>
      </c>
      <c r="G2068" s="62">
        <f>SUMIFS(MasterSheet!J:J, MasterSheet!B:B, A2068, MasterSheet!D:D, B2068, MasterSheet!G:G, C2068)</f>
        <v>1</v>
      </c>
      <c r="H2068" s="62">
        <f t="shared" si="97"/>
        <v>378</v>
      </c>
      <c r="I2068" s="64">
        <f>SUMIFS(MasterSheet!K:K, MasterSheet!B:B, A2068, MasterSheet!D:D, B2068, MasterSheet!G:G, C2068)</f>
        <v>0</v>
      </c>
      <c r="J2068" s="64">
        <f t="shared" si="98"/>
        <v>0</v>
      </c>
      <c r="K2068" s="6" t="str">
        <f>VLOOKUP(C2068,MasterSheet!G:T,14,)</f>
        <v>BioXcell</v>
      </c>
      <c r="L2068" s="6" t="str">
        <f>VLOOKUP(K2068,Sheet1!A:C,3,)</f>
        <v>DOLLAR</v>
      </c>
      <c r="M2068" s="6" t="str" cm="1">
        <f t="array" ref="M2068">_xlfn.TEXTJOIN(", ", TRUE,
   _xlfn._xlws.FILTER(MasterSheet!O:O,
      (MasterSheet!B:B=A2068) *
      (MasterSheet!D:D=B2068) *
      (MasterSheet!G:G=C2068) *
      (MasterSheet!J:J&gt;0)
   )
)</f>
        <v>SYNGENE</v>
      </c>
      <c r="N2068" s="6"/>
    </row>
    <row r="2069" spans="1:14" x14ac:dyDescent="0.25">
      <c r="A2069" s="6" t="str">
        <v>int-250811-11</v>
      </c>
      <c r="B2069" s="7">
        <v>45891</v>
      </c>
      <c r="C2069" s="6">
        <v>25021.5</v>
      </c>
      <c r="D2069" s="6">
        <f>_xlfn.XLOOKUP(C2069,MasterSheet!G:G,MasterSheet!E:E)</f>
        <v>20</v>
      </c>
      <c r="E2069" s="55">
        <f>SUMIFS(MasterSheet!I:I, MasterSheet!B:B, A2069, MasterSheet!D:D, B2069, MasterSheet!G:G, C2069)</f>
        <v>77</v>
      </c>
      <c r="F2069" s="55">
        <f t="shared" si="96"/>
        <v>1540</v>
      </c>
      <c r="G2069" s="62">
        <f>SUMIFS(MasterSheet!J:J, MasterSheet!B:B, A2069, MasterSheet!D:D, B2069, MasterSheet!G:G, C2069)</f>
        <v>0</v>
      </c>
      <c r="H2069" s="62">
        <f t="shared" si="97"/>
        <v>0</v>
      </c>
      <c r="I2069" s="64">
        <f>SUMIFS(MasterSheet!K:K, MasterSheet!B:B, A2069, MasterSheet!D:D, B2069, MasterSheet!G:G, C2069)</f>
        <v>77</v>
      </c>
      <c r="J2069" s="64">
        <f t="shared" si="98"/>
        <v>1540</v>
      </c>
      <c r="K2069" s="6" t="str">
        <f>VLOOKUP(C2069,MasterSheet!G:T,14,)</f>
        <v>intron</v>
      </c>
      <c r="L2069" s="6" t="e">
        <f>VLOOKUP(K2069,Sheet1!A:C,3,)</f>
        <v>#N/A</v>
      </c>
      <c r="M2069" s="6" t="e" cm="1" vm="1">
        <f t="array" ref="M2069">_xlfn.TEXTJOIN(", ", TRUE,
   _xlfn._xlws.FILTER(MasterSheet!O:O,
      (MasterSheet!B:B=A2069) *
      (MasterSheet!D:D=B2069) *
      (MasterSheet!G:G=C2069) *
      (MasterSheet!J:J&gt;0)
   )
)</f>
        <v>#VALUE!</v>
      </c>
      <c r="N2069" s="6"/>
    </row>
    <row r="2070" spans="1:14" x14ac:dyDescent="0.25">
      <c r="A2070" s="6" t="str">
        <v>Opening Stock</v>
      </c>
      <c r="B2070" s="7">
        <v>45808</v>
      </c>
      <c r="C2070" s="6">
        <v>16532</v>
      </c>
      <c r="D2070" s="6">
        <f>_xlfn.XLOOKUP(C2070,MasterSheet!G:G,MasterSheet!E:E)</f>
        <v>2350</v>
      </c>
      <c r="E2070" s="55">
        <f>SUMIFS(MasterSheet!I:I, MasterSheet!B:B, A2070, MasterSheet!D:D, B2070, MasterSheet!G:G, C2070)</f>
        <v>63</v>
      </c>
      <c r="F2070" s="55">
        <f t="shared" ref="F2070:F2133" si="99">D2070*E2070</f>
        <v>148050</v>
      </c>
      <c r="G2070" s="62">
        <f>SUMIFS(MasterSheet!J:J, MasterSheet!B:B, A2070, MasterSheet!D:D, B2070, MasterSheet!G:G, C2070)</f>
        <v>19</v>
      </c>
      <c r="H2070" s="62">
        <f t="shared" ref="H2070:H2133" si="100">G2070*D2070</f>
        <v>44650</v>
      </c>
      <c r="I2070" s="64">
        <f>SUMIFS(MasterSheet!K:K, MasterSheet!B:B, A2070, MasterSheet!D:D, B2070, MasterSheet!G:G, C2070)</f>
        <v>44</v>
      </c>
      <c r="J2070" s="64">
        <f t="shared" ref="J2070:J2133" si="101">I2070*D2070</f>
        <v>103400</v>
      </c>
      <c r="K2070" s="6" t="str">
        <f>VLOOKUP(C2070,MasterSheet!G:T,14,)</f>
        <v>Sartorius</v>
      </c>
      <c r="L2070" s="6" t="str">
        <f>VLOOKUP(K2070,Sheet1!A:C,3,)</f>
        <v>INR</v>
      </c>
      <c r="M2070" s="6" t="str" cm="1">
        <f t="array" ref="M2070">_xlfn.TEXTJOIN(", ", TRUE,
   _xlfn._xlws.FILTER(MasterSheet!O:O,
      (MasterSheet!B:B=A2070) *
      (MasterSheet!D:D=B2070) *
      (MasterSheet!G:G=C2070) *
      (MasterSheet!J:J&gt;0)
   )
)</f>
        <v>IGIB, Aiims, LIFECHEM, ICGEB, Priyanka Madam, Demo, ICGEB</v>
      </c>
      <c r="N2070" s="6"/>
    </row>
    <row r="2071" spans="1:14" x14ac:dyDescent="0.25">
      <c r="A2071" s="6" t="str">
        <v>Opening Stock</v>
      </c>
      <c r="B2071" s="7">
        <v>45808</v>
      </c>
      <c r="C2071" s="6">
        <v>16533</v>
      </c>
      <c r="D2071" s="6">
        <f>_xlfn.XLOOKUP(C2071,MasterSheet!G:G,MasterSheet!E:E)</f>
        <v>2350</v>
      </c>
      <c r="E2071" s="55">
        <f>SUMIFS(MasterSheet!I:I, MasterSheet!B:B, A2071, MasterSheet!D:D, B2071, MasterSheet!G:G, C2071)</f>
        <v>10</v>
      </c>
      <c r="F2071" s="55">
        <f t="shared" si="99"/>
        <v>23500</v>
      </c>
      <c r="G2071" s="62">
        <f>SUMIFS(MasterSheet!J:J, MasterSheet!B:B, A2071, MasterSheet!D:D, B2071, MasterSheet!G:G, C2071)</f>
        <v>1</v>
      </c>
      <c r="H2071" s="62">
        <f t="shared" si="100"/>
        <v>2350</v>
      </c>
      <c r="I2071" s="64">
        <f>SUMIFS(MasterSheet!K:K, MasterSheet!B:B, A2071, MasterSheet!D:D, B2071, MasterSheet!G:G, C2071)</f>
        <v>9</v>
      </c>
      <c r="J2071" s="64">
        <f t="shared" si="101"/>
        <v>21150</v>
      </c>
      <c r="K2071" s="6" t="str">
        <f>VLOOKUP(C2071,MasterSheet!G:T,14,)</f>
        <v>Sartorius</v>
      </c>
      <c r="L2071" s="6" t="str">
        <f>VLOOKUP(K2071,Sheet1!A:C,3,)</f>
        <v>INR</v>
      </c>
      <c r="M2071" s="6" t="str" cm="1">
        <f t="array" ref="M2071">_xlfn.TEXTJOIN(", ", TRUE,
   _xlfn._xlws.FILTER(MasterSheet!O:O,
      (MasterSheet!B:B=A2071) *
      (MasterSheet!D:D=B2071) *
      (MasterSheet!G:G=C2071) *
      (MasterSheet!J:J&gt;0)
   )
)</f>
        <v>Priyanka Madam, Demo</v>
      </c>
      <c r="N2071" s="6"/>
    </row>
    <row r="2072" spans="1:14" x14ac:dyDescent="0.25">
      <c r="A2072" s="6" t="str">
        <v>Opening Stock</v>
      </c>
      <c r="B2072" s="7">
        <v>45808</v>
      </c>
      <c r="C2072" s="6">
        <v>16537</v>
      </c>
      <c r="D2072" s="6">
        <f>_xlfn.XLOOKUP(C2072,MasterSheet!G:G,MasterSheet!E:E)</f>
        <v>0</v>
      </c>
      <c r="E2072" s="55">
        <f>SUMIFS(MasterSheet!I:I, MasterSheet!B:B, A2072, MasterSheet!D:D, B2072, MasterSheet!G:G, C2072)</f>
        <v>2</v>
      </c>
      <c r="F2072" s="55">
        <f t="shared" si="99"/>
        <v>0</v>
      </c>
      <c r="G2072" s="62">
        <f>SUMIFS(MasterSheet!J:J, MasterSheet!B:B, A2072, MasterSheet!D:D, B2072, MasterSheet!G:G, C2072)</f>
        <v>2</v>
      </c>
      <c r="H2072" s="62">
        <f t="shared" si="100"/>
        <v>0</v>
      </c>
      <c r="I2072" s="64">
        <f>SUMIFS(MasterSheet!K:K, MasterSheet!B:B, A2072, MasterSheet!D:D, B2072, MasterSheet!G:G, C2072)</f>
        <v>0</v>
      </c>
      <c r="J2072" s="64">
        <f t="shared" si="101"/>
        <v>0</v>
      </c>
      <c r="K2072" s="6" t="str">
        <f>VLOOKUP(C2072,MasterSheet!G:T,14,)</f>
        <v>Sartorius</v>
      </c>
      <c r="L2072" s="6" t="str">
        <f>VLOOKUP(K2072,Sheet1!A:C,3,)</f>
        <v>INR</v>
      </c>
      <c r="M2072" s="6" t="str" cm="1">
        <f t="array" ref="M2072">_xlfn.TEXTJOIN(", ", TRUE,
   _xlfn._xlws.FILTER(MasterSheet!O:O,
      (MasterSheet!B:B=A2072) *
      (MasterSheet!D:D=B2072) *
      (MasterSheet!G:G=C2072) *
      (MasterSheet!J:J&gt;0)
   )
)</f>
        <v>IGIB</v>
      </c>
      <c r="N2072" s="6"/>
    </row>
    <row r="2073" spans="1:14" x14ac:dyDescent="0.25">
      <c r="A2073" s="6" t="str">
        <v>Opening Stock</v>
      </c>
      <c r="B2073" s="7">
        <v>45808</v>
      </c>
      <c r="C2073" s="6" t="str">
        <v>VS0121</v>
      </c>
      <c r="D2073" s="6">
        <f>_xlfn.XLOOKUP(C2073,MasterSheet!G:G,MasterSheet!E:E)</f>
        <v>8000</v>
      </c>
      <c r="E2073" s="55">
        <f>SUMIFS(MasterSheet!I:I, MasterSheet!B:B, A2073, MasterSheet!D:D, B2073, MasterSheet!G:G, C2073)</f>
        <v>4</v>
      </c>
      <c r="F2073" s="55">
        <f t="shared" si="99"/>
        <v>32000</v>
      </c>
      <c r="G2073" s="62">
        <f>SUMIFS(MasterSheet!J:J, MasterSheet!B:B, A2073, MasterSheet!D:D, B2073, MasterSheet!G:G, C2073)</f>
        <v>4</v>
      </c>
      <c r="H2073" s="62">
        <f t="shared" si="100"/>
        <v>32000</v>
      </c>
      <c r="I2073" s="64">
        <f>SUMIFS(MasterSheet!K:K, MasterSheet!B:B, A2073, MasterSheet!D:D, B2073, MasterSheet!G:G, C2073)</f>
        <v>0</v>
      </c>
      <c r="J2073" s="64">
        <f t="shared" si="101"/>
        <v>0</v>
      </c>
      <c r="K2073" s="6" t="str">
        <f>VLOOKUP(C2073,MasterSheet!G:T,14,)</f>
        <v>Sartorius</v>
      </c>
      <c r="L2073" s="6" t="str">
        <f>VLOOKUP(K2073,Sheet1!A:C,3,)</f>
        <v>INR</v>
      </c>
      <c r="M2073" s="6" t="str" cm="1">
        <f t="array" ref="M2073">_xlfn.TEXTJOIN(", ", TRUE,
   _xlfn._xlws.FILTER(MasterSheet!O:O,
      (MasterSheet!B:B=A2073) *
      (MasterSheet!D:D=B2073) *
      (MasterSheet!G:G=C2073) *
      (MasterSheet!J:J&gt;0)
   )
)</f>
        <v>NDTL, NDTL, NTDL</v>
      </c>
      <c r="N2073" s="6"/>
    </row>
    <row r="2074" spans="1:14" x14ac:dyDescent="0.25">
      <c r="A2074" s="6" t="str">
        <v>Opening Stock</v>
      </c>
      <c r="B2074" s="7">
        <v>45808</v>
      </c>
      <c r="C2074" s="6" t="str">
        <v>VS0191</v>
      </c>
      <c r="D2074" s="6">
        <f>_xlfn.XLOOKUP(C2074,MasterSheet!G:G,MasterSheet!E:E)</f>
        <v>8000</v>
      </c>
      <c r="E2074" s="55">
        <f>SUMIFS(MasterSheet!I:I, MasterSheet!B:B, A2074, MasterSheet!D:D, B2074, MasterSheet!G:G, C2074)</f>
        <v>1</v>
      </c>
      <c r="F2074" s="55">
        <f t="shared" si="99"/>
        <v>8000</v>
      </c>
      <c r="G2074" s="62">
        <f>SUMIFS(MasterSheet!J:J, MasterSheet!B:B, A2074, MasterSheet!D:D, B2074, MasterSheet!G:G, C2074)</f>
        <v>0</v>
      </c>
      <c r="H2074" s="62">
        <f t="shared" si="100"/>
        <v>0</v>
      </c>
      <c r="I2074" s="64">
        <f>SUMIFS(MasterSheet!K:K, MasterSheet!B:B, A2074, MasterSheet!D:D, B2074, MasterSheet!G:G, C2074)</f>
        <v>1</v>
      </c>
      <c r="J2074" s="64">
        <f t="shared" si="101"/>
        <v>8000</v>
      </c>
      <c r="K2074" s="6" t="str">
        <f>VLOOKUP(C2074,MasterSheet!G:T,14,)</f>
        <v>Sartorius</v>
      </c>
      <c r="L2074" s="6" t="str">
        <f>VLOOKUP(K2074,Sheet1!A:C,3,)</f>
        <v>INR</v>
      </c>
      <c r="M2074" s="6" t="e" cm="1" vm="1">
        <f t="array" ref="M2074">_xlfn.TEXTJOIN(", ", TRUE,
   _xlfn._xlws.FILTER(MasterSheet!O:O,
      (MasterSheet!B:B=A2074) *
      (MasterSheet!D:D=B2074) *
      (MasterSheet!G:G=C2074) *
      (MasterSheet!J:J&gt;0)
   )
)</f>
        <v>#VALUE!</v>
      </c>
      <c r="N2074" s="6"/>
    </row>
    <row r="2075" spans="1:14" x14ac:dyDescent="0.25">
      <c r="A2075" s="6" t="str">
        <v>Opening Stock</v>
      </c>
      <c r="B2075" s="7">
        <v>45808</v>
      </c>
      <c r="C2075" s="6" t="str">
        <v>VS0141</v>
      </c>
      <c r="D2075" s="6">
        <f>_xlfn.XLOOKUP(C2075,MasterSheet!G:G,MasterSheet!E:E)</f>
        <v>8000</v>
      </c>
      <c r="E2075" s="55">
        <f>SUMIFS(MasterSheet!I:I, MasterSheet!B:B, A2075, MasterSheet!D:D, B2075, MasterSheet!G:G, C2075)</f>
        <v>2</v>
      </c>
      <c r="F2075" s="55">
        <f t="shared" si="99"/>
        <v>16000</v>
      </c>
      <c r="G2075" s="62">
        <f>SUMIFS(MasterSheet!J:J, MasterSheet!B:B, A2075, MasterSheet!D:D, B2075, MasterSheet!G:G, C2075)</f>
        <v>0</v>
      </c>
      <c r="H2075" s="62">
        <f t="shared" si="100"/>
        <v>0</v>
      </c>
      <c r="I2075" s="64">
        <f>SUMIFS(MasterSheet!K:K, MasterSheet!B:B, A2075, MasterSheet!D:D, B2075, MasterSheet!G:G, C2075)</f>
        <v>2</v>
      </c>
      <c r="J2075" s="64">
        <f t="shared" si="101"/>
        <v>16000</v>
      </c>
      <c r="K2075" s="6" t="str">
        <f>VLOOKUP(C2075,MasterSheet!G:T,14,)</f>
        <v>Sartorius</v>
      </c>
      <c r="L2075" s="6" t="str">
        <f>VLOOKUP(K2075,Sheet1!A:C,3,)</f>
        <v>INR</v>
      </c>
      <c r="M2075" s="6" t="e" cm="1" vm="1">
        <f t="array" ref="M2075">_xlfn.TEXTJOIN(", ", TRUE,
   _xlfn._xlws.FILTER(MasterSheet!O:O,
      (MasterSheet!B:B=A2075) *
      (MasterSheet!D:D=B2075) *
      (MasterSheet!G:G=C2075) *
      (MasterSheet!J:J&gt;0)
   )
)</f>
        <v>#VALUE!</v>
      </c>
      <c r="N2075" s="6"/>
    </row>
    <row r="2076" spans="1:14" x14ac:dyDescent="0.25">
      <c r="A2076" s="6" t="str">
        <v>Opening Stock</v>
      </c>
      <c r="B2076" s="7">
        <v>45808</v>
      </c>
      <c r="C2076" s="6" t="str">
        <v>15407-47-MIN</v>
      </c>
      <c r="D2076" s="6">
        <f>_xlfn.XLOOKUP(C2076,MasterSheet!G:G,MasterSheet!E:E)</f>
        <v>2800</v>
      </c>
      <c r="E2076" s="55">
        <f>SUMIFS(MasterSheet!I:I, MasterSheet!B:B, A2076, MasterSheet!D:D, B2076, MasterSheet!G:G, C2076)</f>
        <v>2</v>
      </c>
      <c r="F2076" s="55">
        <f t="shared" si="99"/>
        <v>5600</v>
      </c>
      <c r="G2076" s="62">
        <f>SUMIFS(MasterSheet!J:J, MasterSheet!B:B, A2076, MasterSheet!D:D, B2076, MasterSheet!G:G, C2076)</f>
        <v>0</v>
      </c>
      <c r="H2076" s="62">
        <f t="shared" si="100"/>
        <v>0</v>
      </c>
      <c r="I2076" s="64">
        <f>SUMIFS(MasterSheet!K:K, MasterSheet!B:B, A2076, MasterSheet!D:D, B2076, MasterSheet!G:G, C2076)</f>
        <v>2</v>
      </c>
      <c r="J2076" s="64">
        <f t="shared" si="101"/>
        <v>5600</v>
      </c>
      <c r="K2076" s="6" t="str">
        <f>VLOOKUP(C2076,MasterSheet!G:T,14,)</f>
        <v>Sartorius</v>
      </c>
      <c r="L2076" s="6" t="str">
        <f>VLOOKUP(K2076,Sheet1!A:C,3,)</f>
        <v>INR</v>
      </c>
      <c r="M2076" s="6" t="e" cm="1" vm="1">
        <f t="array" ref="M2076">_xlfn.TEXTJOIN(", ", TRUE,
   _xlfn._xlws.FILTER(MasterSheet!O:O,
      (MasterSheet!B:B=A2076) *
      (MasterSheet!D:D=B2076) *
      (MasterSheet!G:G=C2076) *
      (MasterSheet!J:J&gt;0)
   )
)</f>
        <v>#VALUE!</v>
      </c>
      <c r="N2076" s="6"/>
    </row>
    <row r="2077" spans="1:14" x14ac:dyDescent="0.25">
      <c r="A2077" s="6" t="str">
        <v>Opening Stock</v>
      </c>
      <c r="B2077" s="7">
        <v>45808</v>
      </c>
      <c r="C2077" s="6" t="str">
        <v>VS04T01</v>
      </c>
      <c r="D2077" s="6">
        <f>_xlfn.XLOOKUP(C2077,MasterSheet!G:G,MasterSheet!E:E)</f>
        <v>13000</v>
      </c>
      <c r="E2077" s="55">
        <f>SUMIFS(MasterSheet!I:I, MasterSheet!B:B, A2077, MasterSheet!D:D, B2077, MasterSheet!G:G, C2077)</f>
        <v>6</v>
      </c>
      <c r="F2077" s="55">
        <f t="shared" si="99"/>
        <v>78000</v>
      </c>
      <c r="G2077" s="62">
        <f>SUMIFS(MasterSheet!J:J, MasterSheet!B:B, A2077, MasterSheet!D:D, B2077, MasterSheet!G:G, C2077)</f>
        <v>0</v>
      </c>
      <c r="H2077" s="62">
        <f t="shared" si="100"/>
        <v>0</v>
      </c>
      <c r="I2077" s="64">
        <f>SUMIFS(MasterSheet!K:K, MasterSheet!B:B, A2077, MasterSheet!D:D, B2077, MasterSheet!G:G, C2077)</f>
        <v>6</v>
      </c>
      <c r="J2077" s="64">
        <f t="shared" si="101"/>
        <v>78000</v>
      </c>
      <c r="K2077" s="6" t="str">
        <f>VLOOKUP(C2077,MasterSheet!G:T,14,)</f>
        <v>Sartorius</v>
      </c>
      <c r="L2077" s="6" t="str">
        <f>VLOOKUP(K2077,Sheet1!A:C,3,)</f>
        <v>INR</v>
      </c>
      <c r="M2077" s="6" t="e" cm="1" vm="1">
        <f t="array" ref="M2077">_xlfn.TEXTJOIN(", ", TRUE,
   _xlfn._xlws.FILTER(MasterSheet!O:O,
      (MasterSheet!B:B=A2077) *
      (MasterSheet!D:D=B2077) *
      (MasterSheet!G:G=C2077) *
      (MasterSheet!J:J&gt;0)
   )
)</f>
        <v>#VALUE!</v>
      </c>
      <c r="N2077" s="6"/>
    </row>
    <row r="2078" spans="1:14" x14ac:dyDescent="0.25">
      <c r="A2078" s="6" t="str">
        <v>Opening Stock</v>
      </c>
      <c r="B2078" s="7">
        <v>45808</v>
      </c>
      <c r="C2078" s="6" t="str">
        <v>VS15T91</v>
      </c>
      <c r="D2078" s="6">
        <f>_xlfn.XLOOKUP(C2078,MasterSheet!G:G,MasterSheet!E:E)</f>
        <v>8500</v>
      </c>
      <c r="E2078" s="55">
        <f>SUMIFS(MasterSheet!I:I, MasterSheet!B:B, A2078, MasterSheet!D:D, B2078, MasterSheet!G:G, C2078)</f>
        <v>5</v>
      </c>
      <c r="F2078" s="55">
        <f t="shared" si="99"/>
        <v>42500</v>
      </c>
      <c r="G2078" s="62">
        <f>SUMIFS(MasterSheet!J:J, MasterSheet!B:B, A2078, MasterSheet!D:D, B2078, MasterSheet!G:G, C2078)</f>
        <v>2</v>
      </c>
      <c r="H2078" s="62">
        <f t="shared" si="100"/>
        <v>17000</v>
      </c>
      <c r="I2078" s="64">
        <f>SUMIFS(MasterSheet!K:K, MasterSheet!B:B, A2078, MasterSheet!D:D, B2078, MasterSheet!G:G, C2078)</f>
        <v>3</v>
      </c>
      <c r="J2078" s="64">
        <f t="shared" si="101"/>
        <v>25500</v>
      </c>
      <c r="K2078" s="6" t="str">
        <f>VLOOKUP(C2078,MasterSheet!G:T,14,)</f>
        <v>Sartorius</v>
      </c>
      <c r="L2078" s="6" t="str">
        <f>VLOOKUP(K2078,Sheet1!A:C,3,)</f>
        <v>INR</v>
      </c>
      <c r="M2078" s="6" t="str" cm="1">
        <f t="array" ref="M2078">_xlfn.TEXTJOIN(", ", TRUE,
   _xlfn._xlws.FILTER(MasterSheet!O:O,
      (MasterSheet!B:B=A2078) *
      (MasterSheet!D:D=B2078) *
      (MasterSheet!G:G=C2078) *
      (MasterSheet!J:J&gt;0)
   )
)</f>
        <v>Expired</v>
      </c>
      <c r="N2078" s="6"/>
    </row>
    <row r="2079" spans="1:14" x14ac:dyDescent="0.25">
      <c r="A2079" s="6" t="str">
        <v>Opening Stock</v>
      </c>
      <c r="B2079" s="7">
        <v>45808</v>
      </c>
      <c r="C2079" s="6" t="str">
        <v>VS15T01</v>
      </c>
      <c r="D2079" s="6">
        <f>_xlfn.XLOOKUP(C2079,MasterSheet!G:G,MasterSheet!E:E)</f>
        <v>9000</v>
      </c>
      <c r="E2079" s="55">
        <f>SUMIFS(MasterSheet!I:I, MasterSheet!B:B, A2079, MasterSheet!D:D, B2079, MasterSheet!G:G, C2079)</f>
        <v>3</v>
      </c>
      <c r="F2079" s="55">
        <f t="shared" si="99"/>
        <v>27000</v>
      </c>
      <c r="G2079" s="62">
        <f>SUMIFS(MasterSheet!J:J, MasterSheet!B:B, A2079, MasterSheet!D:D, B2079, MasterSheet!G:G, C2079)</f>
        <v>3</v>
      </c>
      <c r="H2079" s="62">
        <f t="shared" si="100"/>
        <v>27000</v>
      </c>
      <c r="I2079" s="64">
        <f>SUMIFS(MasterSheet!K:K, MasterSheet!B:B, A2079, MasterSheet!D:D, B2079, MasterSheet!G:G, C2079)</f>
        <v>0</v>
      </c>
      <c r="J2079" s="64">
        <f t="shared" si="101"/>
        <v>0</v>
      </c>
      <c r="K2079" s="6" t="str">
        <f>VLOOKUP(C2079,MasterSheet!G:T,14,)</f>
        <v>Sartorius</v>
      </c>
      <c r="L2079" s="6" t="str">
        <f>VLOOKUP(K2079,Sheet1!A:C,3,)</f>
        <v>INR</v>
      </c>
      <c r="M2079" s="6" t="str" cm="1">
        <f t="array" ref="M2079">_xlfn.TEXTJOIN(", ", TRUE,
   _xlfn._xlws.FILTER(MasterSheet!O:O,
      (MasterSheet!B:B=A2079) *
      (MasterSheet!D:D=B2079) *
      (MasterSheet!G:G=C2079) *
      (MasterSheet!J:J&gt;0)
   )
)</f>
        <v>Expired</v>
      </c>
      <c r="N2079" s="6"/>
    </row>
    <row r="2080" spans="1:14" x14ac:dyDescent="0.25">
      <c r="A2080" s="6" t="str">
        <v>Opening Stock</v>
      </c>
      <c r="B2080" s="7">
        <v>45808</v>
      </c>
      <c r="C2080" s="6" t="str">
        <v>VS15T21</v>
      </c>
      <c r="D2080" s="6">
        <f>_xlfn.XLOOKUP(C2080,MasterSheet!G:G,MasterSheet!E:E)</f>
        <v>6500</v>
      </c>
      <c r="E2080" s="55">
        <f>SUMIFS(MasterSheet!I:I, MasterSheet!B:B, A2080, MasterSheet!D:D, B2080, MasterSheet!G:G, C2080)</f>
        <v>1</v>
      </c>
      <c r="F2080" s="55">
        <f t="shared" si="99"/>
        <v>6500</v>
      </c>
      <c r="G2080" s="62">
        <f>SUMIFS(MasterSheet!J:J, MasterSheet!B:B, A2080, MasterSheet!D:D, B2080, MasterSheet!G:G, C2080)</f>
        <v>0</v>
      </c>
      <c r="H2080" s="62">
        <f t="shared" si="100"/>
        <v>0</v>
      </c>
      <c r="I2080" s="64">
        <f>SUMIFS(MasterSheet!K:K, MasterSheet!B:B, A2080, MasterSheet!D:D, B2080, MasterSheet!G:G, C2080)</f>
        <v>1</v>
      </c>
      <c r="J2080" s="64">
        <f t="shared" si="101"/>
        <v>6500</v>
      </c>
      <c r="K2080" s="6" t="str">
        <f>VLOOKUP(C2080,MasterSheet!G:T,14,)</f>
        <v>Sartorius</v>
      </c>
      <c r="L2080" s="6" t="str">
        <f>VLOOKUP(K2080,Sheet1!A:C,3,)</f>
        <v>INR</v>
      </c>
      <c r="M2080" s="6" t="e" cm="1" vm="1">
        <f t="array" ref="M2080">_xlfn.TEXTJOIN(", ", TRUE,
   _xlfn._xlws.FILTER(MasterSheet!O:O,
      (MasterSheet!B:B=A2080) *
      (MasterSheet!D:D=B2080) *
      (MasterSheet!G:G=C2080) *
      (MasterSheet!J:J&gt;0)
   )
)</f>
        <v>#VALUE!</v>
      </c>
      <c r="N2080" s="6"/>
    </row>
    <row r="2081" spans="1:14" x14ac:dyDescent="0.25">
      <c r="A2081" s="6" t="str">
        <v>Opening Stock</v>
      </c>
      <c r="B2081" s="7">
        <v>45808</v>
      </c>
      <c r="C2081" s="6" t="str">
        <v>VS2051</v>
      </c>
      <c r="D2081" s="6">
        <f>_xlfn.XLOOKUP(C2081,MasterSheet!G:G,MasterSheet!E:E)</f>
        <v>8600</v>
      </c>
      <c r="E2081" s="55">
        <f>SUMIFS(MasterSheet!I:I, MasterSheet!B:B, A2081, MasterSheet!D:D, B2081, MasterSheet!G:G, C2081)</f>
        <v>1</v>
      </c>
      <c r="F2081" s="55">
        <f t="shared" si="99"/>
        <v>8600</v>
      </c>
      <c r="G2081" s="62">
        <f>SUMIFS(MasterSheet!J:J, MasterSheet!B:B, A2081, MasterSheet!D:D, B2081, MasterSheet!G:G, C2081)</f>
        <v>0</v>
      </c>
      <c r="H2081" s="62">
        <f t="shared" si="100"/>
        <v>0</v>
      </c>
      <c r="I2081" s="64">
        <f>SUMIFS(MasterSheet!K:K, MasterSheet!B:B, A2081, MasterSheet!D:D, B2081, MasterSheet!G:G, C2081)</f>
        <v>1</v>
      </c>
      <c r="J2081" s="64">
        <f t="shared" si="101"/>
        <v>8600</v>
      </c>
      <c r="K2081" s="6" t="str">
        <f>VLOOKUP(C2081,MasterSheet!G:T,14,)</f>
        <v>Sartorius</v>
      </c>
      <c r="L2081" s="6" t="str">
        <f>VLOOKUP(K2081,Sheet1!A:C,3,)</f>
        <v>INR</v>
      </c>
      <c r="M2081" s="6" t="e" cm="1" vm="1">
        <f t="array" ref="M2081">_xlfn.TEXTJOIN(", ", TRUE,
   _xlfn._xlws.FILTER(MasterSheet!O:O,
      (MasterSheet!B:B=A2081) *
      (MasterSheet!D:D=B2081) *
      (MasterSheet!G:G=C2081) *
      (MasterSheet!J:J&gt;0)
   )
)</f>
        <v>#VALUE!</v>
      </c>
      <c r="N2081" s="6"/>
    </row>
    <row r="2082" spans="1:14" x14ac:dyDescent="0.25">
      <c r="A2082" s="6" t="str">
        <v>Opening Stock</v>
      </c>
      <c r="B2082" s="7">
        <v>45808</v>
      </c>
      <c r="C2082" s="6" t="str">
        <v>VS15TR01</v>
      </c>
      <c r="D2082" s="6">
        <f>_xlfn.XLOOKUP(C2082,MasterSheet!G:G,MasterSheet!E:E)</f>
        <v>8500</v>
      </c>
      <c r="E2082" s="55">
        <f>SUMIFS(MasterSheet!I:I, MasterSheet!B:B, A2082, MasterSheet!D:D, B2082, MasterSheet!G:G, C2082)</f>
        <v>6</v>
      </c>
      <c r="F2082" s="55">
        <f t="shared" si="99"/>
        <v>51000</v>
      </c>
      <c r="G2082" s="62">
        <f>SUMIFS(MasterSheet!J:J, MasterSheet!B:B, A2082, MasterSheet!D:D, B2082, MasterSheet!G:G, C2082)</f>
        <v>0</v>
      </c>
      <c r="H2082" s="62">
        <f t="shared" si="100"/>
        <v>0</v>
      </c>
      <c r="I2082" s="64">
        <f>SUMIFS(MasterSheet!K:K, MasterSheet!B:B, A2082, MasterSheet!D:D, B2082, MasterSheet!G:G, C2082)</f>
        <v>6</v>
      </c>
      <c r="J2082" s="64">
        <f t="shared" si="101"/>
        <v>51000</v>
      </c>
      <c r="K2082" s="6" t="str">
        <f>VLOOKUP(C2082,MasterSheet!G:T,14,)</f>
        <v>Sartorius</v>
      </c>
      <c r="L2082" s="6" t="str">
        <f>VLOOKUP(K2082,Sheet1!A:C,3,)</f>
        <v>INR</v>
      </c>
      <c r="M2082" s="6" t="e" cm="1" vm="1">
        <f t="array" ref="M2082">_xlfn.TEXTJOIN(", ", TRUE,
   _xlfn._xlws.FILTER(MasterSheet!O:O,
      (MasterSheet!B:B=A2082) *
      (MasterSheet!D:D=B2082) *
      (MasterSheet!G:G=C2082) *
      (MasterSheet!J:J&gt;0)
   )
)</f>
        <v>#VALUE!</v>
      </c>
      <c r="N2082" s="6"/>
    </row>
    <row r="2083" spans="1:14" x14ac:dyDescent="0.25">
      <c r="A2083" s="6" t="str">
        <v>Opening Stock</v>
      </c>
      <c r="B2083" s="7">
        <v>45808</v>
      </c>
      <c r="C2083" s="6" t="str">
        <v>VS15TR21</v>
      </c>
      <c r="D2083" s="6">
        <f>_xlfn.XLOOKUP(C2083,MasterSheet!G:G,MasterSheet!E:E)</f>
        <v>8500</v>
      </c>
      <c r="E2083" s="55">
        <f>SUMIFS(MasterSheet!I:I, MasterSheet!B:B, A2083, MasterSheet!D:D, B2083, MasterSheet!G:G, C2083)</f>
        <v>2</v>
      </c>
      <c r="F2083" s="55">
        <f t="shared" si="99"/>
        <v>17000</v>
      </c>
      <c r="G2083" s="62">
        <f>SUMIFS(MasterSheet!J:J, MasterSheet!B:B, A2083, MasterSheet!D:D, B2083, MasterSheet!G:G, C2083)</f>
        <v>0</v>
      </c>
      <c r="H2083" s="62">
        <f t="shared" si="100"/>
        <v>0</v>
      </c>
      <c r="I2083" s="64">
        <f>SUMIFS(MasterSheet!K:K, MasterSheet!B:B, A2083, MasterSheet!D:D, B2083, MasterSheet!G:G, C2083)</f>
        <v>2</v>
      </c>
      <c r="J2083" s="64">
        <f t="shared" si="101"/>
        <v>17000</v>
      </c>
      <c r="K2083" s="6" t="str">
        <f>VLOOKUP(C2083,MasterSheet!G:T,14,)</f>
        <v>Sartorius</v>
      </c>
      <c r="L2083" s="6" t="str">
        <f>VLOOKUP(K2083,Sheet1!A:C,3,)</f>
        <v>INR</v>
      </c>
      <c r="M2083" s="6" t="e" cm="1" vm="1">
        <f t="array" ref="M2083">_xlfn.TEXTJOIN(", ", TRUE,
   _xlfn._xlws.FILTER(MasterSheet!O:O,
      (MasterSheet!B:B=A2083) *
      (MasterSheet!D:D=B2083) *
      (MasterSheet!G:G=C2083) *
      (MasterSheet!J:J&gt;0)
   )
)</f>
        <v>#VALUE!</v>
      </c>
      <c r="N2083" s="6"/>
    </row>
    <row r="2084" spans="1:14" x14ac:dyDescent="0.25">
      <c r="A2084" s="6" t="str">
        <v>Opening Stock</v>
      </c>
      <c r="B2084" s="7">
        <v>45808</v>
      </c>
      <c r="C2084" s="6" t="str">
        <v>LH-729090</v>
      </c>
      <c r="D2084" s="6">
        <f>_xlfn.XLOOKUP(C2084,MasterSheet!G:G,MasterSheet!E:E)</f>
        <v>9800</v>
      </c>
      <c r="E2084" s="55">
        <f>SUMIFS(MasterSheet!I:I, MasterSheet!B:B, A2084, MasterSheet!D:D, B2084, MasterSheet!G:G, C2084)</f>
        <v>1</v>
      </c>
      <c r="F2084" s="55">
        <f t="shared" si="99"/>
        <v>9800</v>
      </c>
      <c r="G2084" s="62">
        <f>SUMIFS(MasterSheet!J:J, MasterSheet!B:B, A2084, MasterSheet!D:D, B2084, MasterSheet!G:G, C2084)</f>
        <v>1</v>
      </c>
      <c r="H2084" s="62">
        <f t="shared" si="100"/>
        <v>9800</v>
      </c>
      <c r="I2084" s="64">
        <f>SUMIFS(MasterSheet!K:K, MasterSheet!B:B, A2084, MasterSheet!D:D, B2084, MasterSheet!G:G, C2084)</f>
        <v>0</v>
      </c>
      <c r="J2084" s="64">
        <f t="shared" si="101"/>
        <v>0</v>
      </c>
      <c r="K2084" s="6" t="str">
        <f>VLOOKUP(C2084,MasterSheet!G:T,14,)</f>
        <v>Sartorius</v>
      </c>
      <c r="L2084" s="6" t="str">
        <f>VLOOKUP(K2084,Sheet1!A:C,3,)</f>
        <v>INR</v>
      </c>
      <c r="M2084" s="6" t="str" cm="1">
        <f t="array" ref="M2084">_xlfn.TEXTJOIN(", ", TRUE,
   _xlfn._xlws.FILTER(MasterSheet!O:O,
      (MasterSheet!B:B=A2084) *
      (MasterSheet!D:D=B2084) *
      (MasterSheet!G:G=C2084) *
      (MasterSheet!J:J&gt;0)
   )
)</f>
        <v>Priyanka Madam, Demo</v>
      </c>
      <c r="N2084" s="6"/>
    </row>
    <row r="2085" spans="1:14" x14ac:dyDescent="0.25">
      <c r="A2085" s="6" t="str">
        <v>Opening Stock</v>
      </c>
      <c r="B2085" s="7">
        <v>45808</v>
      </c>
      <c r="C2085" s="6" t="str">
        <v>LH-729020</v>
      </c>
      <c r="D2085" s="6">
        <f>_xlfn.XLOOKUP(C2085,MasterSheet!G:G,MasterSheet!E:E)</f>
        <v>9800</v>
      </c>
      <c r="E2085" s="55">
        <f>SUMIFS(MasterSheet!I:I, MasterSheet!B:B, A2085, MasterSheet!D:D, B2085, MasterSheet!G:G, C2085)</f>
        <v>1</v>
      </c>
      <c r="F2085" s="55">
        <f t="shared" si="99"/>
        <v>9800</v>
      </c>
      <c r="G2085" s="62">
        <f>SUMIFS(MasterSheet!J:J, MasterSheet!B:B, A2085, MasterSheet!D:D, B2085, MasterSheet!G:G, C2085)</f>
        <v>1</v>
      </c>
      <c r="H2085" s="62">
        <f t="shared" si="100"/>
        <v>9800</v>
      </c>
      <c r="I2085" s="64">
        <f>SUMIFS(MasterSheet!K:K, MasterSheet!B:B, A2085, MasterSheet!D:D, B2085, MasterSheet!G:G, C2085)</f>
        <v>0</v>
      </c>
      <c r="J2085" s="64">
        <f t="shared" si="101"/>
        <v>0</v>
      </c>
      <c r="K2085" s="6" t="str">
        <f>VLOOKUP(C2085,MasterSheet!G:T,14,)</f>
        <v>Sartorius</v>
      </c>
      <c r="L2085" s="6" t="str">
        <f>VLOOKUP(K2085,Sheet1!A:C,3,)</f>
        <v>INR</v>
      </c>
      <c r="M2085" s="6" t="str" cm="1">
        <f t="array" ref="M2085">_xlfn.TEXTJOIN(", ", TRUE,
   _xlfn._xlws.FILTER(MasterSheet!O:O,
      (MasterSheet!B:B=A2085) *
      (MasterSheet!D:D=B2085) *
      (MasterSheet!G:G=C2085) *
      (MasterSheet!J:J&gt;0)
   )
)</f>
        <v>Priyanka Madam, Demo</v>
      </c>
      <c r="N2085" s="6"/>
    </row>
    <row r="2086" spans="1:14" x14ac:dyDescent="0.25">
      <c r="A2086" s="6" t="str">
        <v>251519301385</v>
      </c>
      <c r="B2086" s="7">
        <v>45846</v>
      </c>
      <c r="C2086" s="6" t="str">
        <v>LH-729240</v>
      </c>
      <c r="D2086" s="6">
        <f>_xlfn.XLOOKUP(C2086,MasterSheet!G:G,MasterSheet!E:E)</f>
        <v>30000</v>
      </c>
      <c r="E2086" s="55">
        <f>SUMIFS(MasterSheet!I:I, MasterSheet!B:B, A2086, MasterSheet!D:D, B2086, MasterSheet!G:G, C2086)</f>
        <v>1</v>
      </c>
      <c r="F2086" s="55">
        <f t="shared" si="99"/>
        <v>30000</v>
      </c>
      <c r="G2086" s="62">
        <f>SUMIFS(MasterSheet!J:J, MasterSheet!B:B, A2086, MasterSheet!D:D, B2086, MasterSheet!G:G, C2086)</f>
        <v>1</v>
      </c>
      <c r="H2086" s="62">
        <f t="shared" si="100"/>
        <v>30000</v>
      </c>
      <c r="I2086" s="64">
        <f>SUMIFS(MasterSheet!K:K, MasterSheet!B:B, A2086, MasterSheet!D:D, B2086, MasterSheet!G:G, C2086)</f>
        <v>0</v>
      </c>
      <c r="J2086" s="64">
        <f t="shared" si="101"/>
        <v>0</v>
      </c>
      <c r="K2086" s="6" t="str">
        <f>VLOOKUP(C2086,MasterSheet!G:T,14,)</f>
        <v>Sartorius</v>
      </c>
      <c r="L2086" s="6" t="str">
        <f>VLOOKUP(K2086,Sheet1!A:C,3,)</f>
        <v>INR</v>
      </c>
      <c r="M2086" s="6" t="str" cm="1">
        <f t="array" ref="M2086">_xlfn.TEXTJOIN(", ", TRUE,
   _xlfn._xlws.FILTER(MasterSheet!O:O,
      (MasterSheet!B:B=A2086) *
      (MasterSheet!D:D=B2086) *
      (MasterSheet!G:G=C2086) *
      (MasterSheet!J:J&gt;0)
   )
)</f>
        <v>ICGEB</v>
      </c>
      <c r="N2086" s="6"/>
    </row>
    <row r="2087" spans="1:14" x14ac:dyDescent="0.25">
      <c r="A2087" s="6" t="str">
        <v>251519301385</v>
      </c>
      <c r="B2087" s="7">
        <v>45846</v>
      </c>
      <c r="C2087" s="6" t="str">
        <v>LH-729130</v>
      </c>
      <c r="D2087" s="6">
        <f>_xlfn.XLOOKUP(C2087,MasterSheet!G:G,MasterSheet!E:E)</f>
        <v>28000</v>
      </c>
      <c r="E2087" s="55">
        <f>SUMIFS(MasterSheet!I:I, MasterSheet!B:B, A2087, MasterSheet!D:D, B2087, MasterSheet!G:G, C2087)</f>
        <v>1</v>
      </c>
      <c r="F2087" s="55">
        <f t="shared" si="99"/>
        <v>28000</v>
      </c>
      <c r="G2087" s="62">
        <f>SUMIFS(MasterSheet!J:J, MasterSheet!B:B, A2087, MasterSheet!D:D, B2087, MasterSheet!G:G, C2087)</f>
        <v>1</v>
      </c>
      <c r="H2087" s="62">
        <f t="shared" si="100"/>
        <v>28000</v>
      </c>
      <c r="I2087" s="64">
        <f>SUMIFS(MasterSheet!K:K, MasterSheet!B:B, A2087, MasterSheet!D:D, B2087, MasterSheet!G:G, C2087)</f>
        <v>0</v>
      </c>
      <c r="J2087" s="64">
        <f t="shared" si="101"/>
        <v>0</v>
      </c>
      <c r="K2087" s="6" t="str">
        <f>VLOOKUP(C2087,MasterSheet!G:T,14,)</f>
        <v>Sartorius</v>
      </c>
      <c r="L2087" s="6" t="str">
        <f>VLOOKUP(K2087,Sheet1!A:C,3,)</f>
        <v>INR</v>
      </c>
      <c r="M2087" s="6" t="str" cm="1">
        <f t="array" ref="M2087">_xlfn.TEXTJOIN(", ", TRUE,
   _xlfn._xlws.FILTER(MasterSheet!O:O,
      (MasterSheet!B:B=A2087) *
      (MasterSheet!D:D=B2087) *
      (MasterSheet!G:G=C2087) *
      (MasterSheet!J:J&gt;0)
   )
)</f>
        <v>ICGEB</v>
      </c>
      <c r="N2087" s="6"/>
    </row>
    <row r="2088" spans="1:14" x14ac:dyDescent="0.25">
      <c r="A2088" s="6" t="str">
        <v>251519301520</v>
      </c>
      <c r="B2088" s="7">
        <v>45862</v>
      </c>
      <c r="C2088" s="6" t="str">
        <v>LH-729230</v>
      </c>
      <c r="D2088" s="6">
        <f>_xlfn.XLOOKUP(C2088,MasterSheet!G:G,MasterSheet!E:E)</f>
        <v>30000</v>
      </c>
      <c r="E2088" s="55">
        <f>SUMIFS(MasterSheet!I:I, MasterSheet!B:B, A2088, MasterSheet!D:D, B2088, MasterSheet!G:G, C2088)</f>
        <v>1</v>
      </c>
      <c r="F2088" s="55">
        <f t="shared" si="99"/>
        <v>30000</v>
      </c>
      <c r="G2088" s="62">
        <f>SUMIFS(MasterSheet!J:J, MasterSheet!B:B, A2088, MasterSheet!D:D, B2088, MasterSheet!G:G, C2088)</f>
        <v>1</v>
      </c>
      <c r="H2088" s="62">
        <f t="shared" si="100"/>
        <v>30000</v>
      </c>
      <c r="I2088" s="64">
        <f>SUMIFS(MasterSheet!K:K, MasterSheet!B:B, A2088, MasterSheet!D:D, B2088, MasterSheet!G:G, C2088)</f>
        <v>0</v>
      </c>
      <c r="J2088" s="64">
        <f t="shared" si="101"/>
        <v>0</v>
      </c>
      <c r="K2088" s="6" t="str">
        <f>VLOOKUP(C2088,MasterSheet!G:T,14,)</f>
        <v>Sartorius</v>
      </c>
      <c r="L2088" s="6" t="str">
        <f>VLOOKUP(K2088,Sheet1!A:C,3,)</f>
        <v>INR</v>
      </c>
      <c r="M2088" s="6" t="str" cm="1">
        <f t="array" ref="M2088">_xlfn.TEXTJOIN(", ", TRUE,
   _xlfn._xlws.FILTER(MasterSheet!O:O,
      (MasterSheet!B:B=A2088) *
      (MasterSheet!D:D=B2088) *
      (MasterSheet!G:G=C2088) *
      (MasterSheet!J:J&gt;0)
   )
)</f>
        <v>ICGEB</v>
      </c>
      <c r="N2088" s="6"/>
    </row>
    <row r="2089" spans="1:14" x14ac:dyDescent="0.25">
      <c r="A2089" s="6" t="str">
        <v>251519301520</v>
      </c>
      <c r="B2089" s="7">
        <v>45862</v>
      </c>
      <c r="C2089" s="6" t="str">
        <v>180E05------E</v>
      </c>
      <c r="D2089" s="6">
        <f>_xlfn.XLOOKUP(C2089,MasterSheet!G:G,MasterSheet!E:E)</f>
        <v>7920</v>
      </c>
      <c r="E2089" s="55">
        <f>SUMIFS(MasterSheet!I:I, MasterSheet!B:B, A2089, MasterSheet!D:D, B2089, MasterSheet!G:G, C2089)</f>
        <v>2</v>
      </c>
      <c r="F2089" s="55">
        <f t="shared" si="99"/>
        <v>15840</v>
      </c>
      <c r="G2089" s="62">
        <f>SUMIFS(MasterSheet!J:J, MasterSheet!B:B, A2089, MasterSheet!D:D, B2089, MasterSheet!G:G, C2089)</f>
        <v>2</v>
      </c>
      <c r="H2089" s="62">
        <f t="shared" si="100"/>
        <v>15840</v>
      </c>
      <c r="I2089" s="64">
        <f>SUMIFS(MasterSheet!K:K, MasterSheet!B:B, A2089, MasterSheet!D:D, B2089, MasterSheet!G:G, C2089)</f>
        <v>0</v>
      </c>
      <c r="J2089" s="64">
        <f t="shared" si="101"/>
        <v>0</v>
      </c>
      <c r="K2089" s="6" t="str">
        <f>VLOOKUP(C2089,MasterSheet!G:T,14,)</f>
        <v>Sartorius</v>
      </c>
      <c r="L2089" s="6" t="str">
        <f>VLOOKUP(K2089,Sheet1!A:C,3,)</f>
        <v>INR</v>
      </c>
      <c r="M2089" s="6" t="str" cm="1">
        <f t="array" ref="M2089">_xlfn.TEXTJOIN(", ", TRUE,
   _xlfn._xlws.FILTER(MasterSheet!O:O,
      (MasterSheet!B:B=A2089) *
      (MasterSheet!D:D=B2089) *
      (MasterSheet!G:G=C2089) *
      (MasterSheet!J:J&gt;0)
   )
)</f>
        <v>ICGEB</v>
      </c>
      <c r="N2089" s="6"/>
    </row>
    <row r="2090" spans="1:14" x14ac:dyDescent="0.25">
      <c r="A2090" s="6" t="str">
        <v>251519301519</v>
      </c>
      <c r="B2090" s="7">
        <v>45862</v>
      </c>
      <c r="C2090" s="6" t="str">
        <v>180E05------E</v>
      </c>
      <c r="D2090" s="6">
        <f>_xlfn.XLOOKUP(C2090,MasterSheet!G:G,MasterSheet!E:E)</f>
        <v>7920</v>
      </c>
      <c r="E2090" s="55">
        <f>SUMIFS(MasterSheet!I:I, MasterSheet!B:B, A2090, MasterSheet!D:D, B2090, MasterSheet!G:G, C2090)</f>
        <v>2</v>
      </c>
      <c r="F2090" s="55">
        <f t="shared" si="99"/>
        <v>15840</v>
      </c>
      <c r="G2090" s="62">
        <f>SUMIFS(MasterSheet!J:J, MasterSheet!B:B, A2090, MasterSheet!D:D, B2090, MasterSheet!G:G, C2090)</f>
        <v>2</v>
      </c>
      <c r="H2090" s="62">
        <f t="shared" si="100"/>
        <v>15840</v>
      </c>
      <c r="I2090" s="64">
        <f>SUMIFS(MasterSheet!K:K, MasterSheet!B:B, A2090, MasterSheet!D:D, B2090, MasterSheet!G:G, C2090)</f>
        <v>0</v>
      </c>
      <c r="J2090" s="64">
        <f t="shared" si="101"/>
        <v>0</v>
      </c>
      <c r="K2090" s="6" t="str">
        <f>VLOOKUP(C2090,MasterSheet!G:T,14,)</f>
        <v>Sartorius</v>
      </c>
      <c r="L2090" s="6" t="str">
        <f>VLOOKUP(K2090,Sheet1!A:C,3,)</f>
        <v>INR</v>
      </c>
      <c r="M2090" s="6" t="str" cm="1">
        <f t="array" ref="M2090">_xlfn.TEXTJOIN(", ", TRUE,
   _xlfn._xlws.FILTER(MasterSheet!O:O,
      (MasterSheet!B:B=A2090) *
      (MasterSheet!D:D=B2090) *
      (MasterSheet!G:G=C2090) *
      (MasterSheet!J:J&gt;0)
   )
)</f>
        <v>NII</v>
      </c>
      <c r="N2090" s="6"/>
    </row>
    <row r="2091" spans="1:14" x14ac:dyDescent="0.25">
      <c r="A2091" s="6" t="str">
        <v>251519301519</v>
      </c>
      <c r="B2091" s="7">
        <v>45862</v>
      </c>
      <c r="C2091" s="6" t="str">
        <v>180F01-----2</v>
      </c>
      <c r="D2091" s="6">
        <f>_xlfn.XLOOKUP(C2091,MasterSheet!G:G,MasterSheet!E:E)</f>
        <v>9400</v>
      </c>
      <c r="E2091" s="55">
        <f>SUMIFS(MasterSheet!I:I, MasterSheet!B:B, A2091, MasterSheet!D:D, B2091, MasterSheet!G:G, C2091)</f>
        <v>2</v>
      </c>
      <c r="F2091" s="55">
        <f t="shared" si="99"/>
        <v>18800</v>
      </c>
      <c r="G2091" s="62">
        <f>SUMIFS(MasterSheet!J:J, MasterSheet!B:B, A2091, MasterSheet!D:D, B2091, MasterSheet!G:G, C2091)</f>
        <v>2</v>
      </c>
      <c r="H2091" s="62">
        <f t="shared" si="100"/>
        <v>18800</v>
      </c>
      <c r="I2091" s="64">
        <f>SUMIFS(MasterSheet!K:K, MasterSheet!B:B, A2091, MasterSheet!D:D, B2091, MasterSheet!G:G, C2091)</f>
        <v>0</v>
      </c>
      <c r="J2091" s="64">
        <f t="shared" si="101"/>
        <v>0</v>
      </c>
      <c r="K2091" s="6" t="str">
        <f>VLOOKUP(C2091,MasterSheet!G:T,14,)</f>
        <v>Sartorius</v>
      </c>
      <c r="L2091" s="6" t="str">
        <f>VLOOKUP(K2091,Sheet1!A:C,3,)</f>
        <v>INR</v>
      </c>
      <c r="M2091" s="6" t="str" cm="1">
        <f t="array" ref="M2091">_xlfn.TEXTJOIN(", ", TRUE,
   _xlfn._xlws.FILTER(MasterSheet!O:O,
      (MasterSheet!B:B=A2091) *
      (MasterSheet!D:D=B2091) *
      (MasterSheet!G:G=C2091) *
      (MasterSheet!J:J&gt;0)
   )
)</f>
        <v>NII</v>
      </c>
      <c r="N2091" s="6"/>
    </row>
    <row r="2092" spans="1:14" x14ac:dyDescent="0.25">
      <c r="A2092" s="6" t="str">
        <v>251519301519</v>
      </c>
      <c r="B2092" s="7">
        <v>45862</v>
      </c>
      <c r="C2092" s="6" t="str">
        <v>VS15TR11</v>
      </c>
      <c r="D2092" s="6">
        <f>_xlfn.XLOOKUP(C2092,MasterSheet!G:G,MasterSheet!E:E)</f>
        <v>9500</v>
      </c>
      <c r="E2092" s="55">
        <f>SUMIFS(MasterSheet!I:I, MasterSheet!B:B, A2092, MasterSheet!D:D, B2092, MasterSheet!G:G, C2092)</f>
        <v>1</v>
      </c>
      <c r="F2092" s="55">
        <f t="shared" si="99"/>
        <v>9500</v>
      </c>
      <c r="G2092" s="62">
        <f>SUMIFS(MasterSheet!J:J, MasterSheet!B:B, A2092, MasterSheet!D:D, B2092, MasterSheet!G:G, C2092)</f>
        <v>1</v>
      </c>
      <c r="H2092" s="62">
        <f t="shared" si="100"/>
        <v>9500</v>
      </c>
      <c r="I2092" s="64">
        <f>SUMIFS(MasterSheet!K:K, MasterSheet!B:B, A2092, MasterSheet!D:D, B2092, MasterSheet!G:G, C2092)</f>
        <v>0</v>
      </c>
      <c r="J2092" s="64">
        <f t="shared" si="101"/>
        <v>0</v>
      </c>
      <c r="K2092" s="6" t="str">
        <f>VLOOKUP(C2092,MasterSheet!G:T,14,)</f>
        <v>Sartorius</v>
      </c>
      <c r="L2092" s="6" t="str">
        <f>VLOOKUP(K2092,Sheet1!A:C,3,)</f>
        <v>INR</v>
      </c>
      <c r="M2092" s="6" t="str" cm="1">
        <f t="array" ref="M2092">_xlfn.TEXTJOIN(", ", TRUE,
   _xlfn._xlws.FILTER(MasterSheet!O:O,
      (MasterSheet!B:B=A2092) *
      (MasterSheet!D:D=B2092) *
      (MasterSheet!G:G=C2092) *
      (MasterSheet!J:J&gt;0)
   )
)</f>
        <v>ICGEB</v>
      </c>
      <c r="N2092" s="6"/>
    </row>
    <row r="2093" spans="1:14" x14ac:dyDescent="0.25">
      <c r="A2093" s="6" t="str">
        <v>251519301715</v>
      </c>
      <c r="B2093" s="7">
        <v>45873</v>
      </c>
      <c r="C2093" s="6" t="str">
        <v>180E04------E</v>
      </c>
      <c r="D2093" s="6">
        <f>_xlfn.XLOOKUP(C2093,MasterSheet!G:G,MasterSheet!E:E)</f>
        <v>7000</v>
      </c>
      <c r="E2093" s="55">
        <f>SUMIFS(MasterSheet!I:I, MasterSheet!B:B, A2093, MasterSheet!D:D, B2093, MasterSheet!G:G, C2093)</f>
        <v>2</v>
      </c>
      <c r="F2093" s="55">
        <f t="shared" si="99"/>
        <v>14000</v>
      </c>
      <c r="G2093" s="62">
        <f>SUMIFS(MasterSheet!J:J, MasterSheet!B:B, A2093, MasterSheet!D:D, B2093, MasterSheet!G:G, C2093)</f>
        <v>2</v>
      </c>
      <c r="H2093" s="62">
        <f t="shared" si="100"/>
        <v>14000</v>
      </c>
      <c r="I2093" s="64">
        <f>SUMIFS(MasterSheet!K:K, MasterSheet!B:B, A2093, MasterSheet!D:D, B2093, MasterSheet!G:G, C2093)</f>
        <v>0</v>
      </c>
      <c r="J2093" s="64">
        <f t="shared" si="101"/>
        <v>0</v>
      </c>
      <c r="K2093" s="6" t="str">
        <f>VLOOKUP(C2093,MasterSheet!G:T,14,)</f>
        <v>Sartorius</v>
      </c>
      <c r="L2093" s="6" t="str">
        <f>VLOOKUP(K2093,Sheet1!A:C,3,)</f>
        <v>INR</v>
      </c>
      <c r="M2093" s="6" t="str" cm="1">
        <f t="array" ref="M2093">_xlfn.TEXTJOIN(", ", TRUE,
   _xlfn._xlws.FILTER(MasterSheet!O:O,
      (MasterSheet!B:B=A2093) *
      (MasterSheet!D:D=B2093) *
      (MasterSheet!G:G=C2093) *
      (MasterSheet!J:J&gt;0)
   )
)</f>
        <v>ICGEB</v>
      </c>
      <c r="N2093" s="6"/>
    </row>
    <row r="2094" spans="1:14" x14ac:dyDescent="0.25">
      <c r="A2094" s="6" t="str">
        <v>251519301771</v>
      </c>
      <c r="B2094" s="7">
        <v>45873</v>
      </c>
      <c r="C2094" s="6" t="str">
        <v>VS15T01</v>
      </c>
      <c r="D2094" s="6">
        <f>_xlfn.XLOOKUP(C2094,MasterSheet!G:G,MasterSheet!E:E)</f>
        <v>9000</v>
      </c>
      <c r="E2094" s="55">
        <f>SUMIFS(MasterSheet!I:I, MasterSheet!B:B, A2094, MasterSheet!D:D, B2094, MasterSheet!G:G, C2094)</f>
        <v>1</v>
      </c>
      <c r="F2094" s="55">
        <f t="shared" si="99"/>
        <v>9000</v>
      </c>
      <c r="G2094" s="62">
        <f>SUMIFS(MasterSheet!J:J, MasterSheet!B:B, A2094, MasterSheet!D:D, B2094, MasterSheet!G:G, C2094)</f>
        <v>0</v>
      </c>
      <c r="H2094" s="62">
        <f t="shared" si="100"/>
        <v>0</v>
      </c>
      <c r="I2094" s="64">
        <f>SUMIFS(MasterSheet!K:K, MasterSheet!B:B, A2094, MasterSheet!D:D, B2094, MasterSheet!G:G, C2094)</f>
        <v>1</v>
      </c>
      <c r="J2094" s="64">
        <f t="shared" si="101"/>
        <v>9000</v>
      </c>
      <c r="K2094" s="6" t="str">
        <f>VLOOKUP(C2094,MasterSheet!G:T,14,)</f>
        <v>Sartorius</v>
      </c>
      <c r="L2094" s="6" t="str">
        <f>VLOOKUP(K2094,Sheet1!A:C,3,)</f>
        <v>INR</v>
      </c>
      <c r="M2094" s="6" t="e" cm="1" vm="1">
        <f t="array" ref="M2094">_xlfn.TEXTJOIN(", ", TRUE,
   _xlfn._xlws.FILTER(MasterSheet!O:O,
      (MasterSheet!B:B=A2094) *
      (MasterSheet!D:D=B2094) *
      (MasterSheet!G:G=C2094) *
      (MasterSheet!J:J&gt;0)
   )
)</f>
        <v>#VALUE!</v>
      </c>
      <c r="N2094" s="6"/>
    </row>
    <row r="2095" spans="1:14" x14ac:dyDescent="0.25">
      <c r="A2095" s="6" t="str">
        <v>251519301838</v>
      </c>
      <c r="B2095" s="7">
        <v>45875</v>
      </c>
      <c r="C2095" s="6" t="str">
        <v>VS0102</v>
      </c>
      <c r="D2095" s="6">
        <f>_xlfn.XLOOKUP(C2095,MasterSheet!G:G,MasterSheet!E:E)</f>
        <v>16000</v>
      </c>
      <c r="E2095" s="55">
        <f>SUMIFS(MasterSheet!I:I, MasterSheet!B:B, A2095, MasterSheet!D:D, B2095, MasterSheet!G:G, C2095)</f>
        <v>1</v>
      </c>
      <c r="F2095" s="55">
        <f t="shared" si="99"/>
        <v>16000</v>
      </c>
      <c r="G2095" s="62">
        <f>SUMIFS(MasterSheet!J:J, MasterSheet!B:B, A2095, MasterSheet!D:D, B2095, MasterSheet!G:G, C2095)</f>
        <v>1</v>
      </c>
      <c r="H2095" s="62">
        <f t="shared" si="100"/>
        <v>16000</v>
      </c>
      <c r="I2095" s="64">
        <f>SUMIFS(MasterSheet!K:K, MasterSheet!B:B, A2095, MasterSheet!D:D, B2095, MasterSheet!G:G, C2095)</f>
        <v>0</v>
      </c>
      <c r="J2095" s="64">
        <f t="shared" si="101"/>
        <v>0</v>
      </c>
      <c r="K2095" s="6" t="str">
        <f>VLOOKUP(C2095,MasterSheet!G:T,14,)</f>
        <v>Sartorius</v>
      </c>
      <c r="L2095" s="6" t="str">
        <f>VLOOKUP(K2095,Sheet1!A:C,3,)</f>
        <v>INR</v>
      </c>
      <c r="M2095" s="6" t="str" cm="1">
        <f t="array" ref="M2095">_xlfn.TEXTJOIN(", ", TRUE,
   _xlfn._xlws.FILTER(MasterSheet!O:O,
      (MasterSheet!B:B=A2095) *
      (MasterSheet!D:D=B2095) *
      (MasterSheet!G:G=C2095) *
      (MasterSheet!J:J&gt;0)
   )
)</f>
        <v>EDNA BIOLABS</v>
      </c>
      <c r="N2095" s="6"/>
    </row>
    <row r="2096" spans="1:14" x14ac:dyDescent="0.25">
      <c r="A2096" s="6" t="str">
        <v>251519301930</v>
      </c>
      <c r="B2096" s="7">
        <v>45883</v>
      </c>
      <c r="C2096" s="6">
        <v>16532</v>
      </c>
      <c r="D2096" s="6">
        <f>_xlfn.XLOOKUP(C2096,MasterSheet!G:G,MasterSheet!E:E)</f>
        <v>2350</v>
      </c>
      <c r="E2096" s="55">
        <f>SUMIFS(MasterSheet!I:I, MasterSheet!B:B, A2096, MasterSheet!D:D, B2096, MasterSheet!G:G, C2096)</f>
        <v>20</v>
      </c>
      <c r="F2096" s="55">
        <f t="shared" si="99"/>
        <v>47000</v>
      </c>
      <c r="G2096" s="62">
        <f>SUMIFS(MasterSheet!J:J, MasterSheet!B:B, A2096, MasterSheet!D:D, B2096, MasterSheet!G:G, C2096)</f>
        <v>0</v>
      </c>
      <c r="H2096" s="62">
        <f t="shared" si="100"/>
        <v>0</v>
      </c>
      <c r="I2096" s="64">
        <f>SUMIFS(MasterSheet!K:K, MasterSheet!B:B, A2096, MasterSheet!D:D, B2096, MasterSheet!G:G, C2096)</f>
        <v>20</v>
      </c>
      <c r="J2096" s="64">
        <f t="shared" si="101"/>
        <v>47000</v>
      </c>
      <c r="K2096" s="6" t="str">
        <f>VLOOKUP(C2096,MasterSheet!G:T,14,)</f>
        <v>Sartorius</v>
      </c>
      <c r="L2096" s="6" t="str">
        <f>VLOOKUP(K2096,Sheet1!A:C,3,)</f>
        <v>INR</v>
      </c>
      <c r="M2096" s="6" t="e" cm="1" vm="1">
        <f t="array" ref="M2096">_xlfn.TEXTJOIN(", ", TRUE,
   _xlfn._xlws.FILTER(MasterSheet!O:O,
      (MasterSheet!B:B=A2096) *
      (MasterSheet!D:D=B2096) *
      (MasterSheet!G:G=C2096) *
      (MasterSheet!J:J&gt;0)
   )
)</f>
        <v>#VALUE!</v>
      </c>
      <c r="N2096" s="6"/>
    </row>
    <row r="2097" spans="1:14" x14ac:dyDescent="0.25">
      <c r="A2097" s="6" t="str">
        <v>251519301930</v>
      </c>
      <c r="B2097" s="7">
        <v>45883</v>
      </c>
      <c r="C2097" s="6" t="str">
        <v>VS15T21</v>
      </c>
      <c r="D2097" s="6">
        <f>_xlfn.XLOOKUP(C2097,MasterSheet!G:G,MasterSheet!E:E)</f>
        <v>6500</v>
      </c>
      <c r="E2097" s="55">
        <f>SUMIFS(MasterSheet!I:I, MasterSheet!B:B, A2097, MasterSheet!D:D, B2097, MasterSheet!G:G, C2097)</f>
        <v>4</v>
      </c>
      <c r="F2097" s="55">
        <f t="shared" si="99"/>
        <v>26000</v>
      </c>
      <c r="G2097" s="62">
        <f>SUMIFS(MasterSheet!J:J, MasterSheet!B:B, A2097, MasterSheet!D:D, B2097, MasterSheet!G:G, C2097)</f>
        <v>0</v>
      </c>
      <c r="H2097" s="62">
        <f t="shared" si="100"/>
        <v>0</v>
      </c>
      <c r="I2097" s="64">
        <f>SUMIFS(MasterSheet!K:K, MasterSheet!B:B, A2097, MasterSheet!D:D, B2097, MasterSheet!G:G, C2097)</f>
        <v>4</v>
      </c>
      <c r="J2097" s="64">
        <f t="shared" si="101"/>
        <v>26000</v>
      </c>
      <c r="K2097" s="6" t="str">
        <f>VLOOKUP(C2097,MasterSheet!G:T,14,)</f>
        <v>Sartorius</v>
      </c>
      <c r="L2097" s="6" t="str">
        <f>VLOOKUP(K2097,Sheet1!A:C,3,)</f>
        <v>INR</v>
      </c>
      <c r="M2097" s="6" t="e" cm="1" vm="1">
        <f t="array" ref="M2097">_xlfn.TEXTJOIN(", ", TRUE,
   _xlfn._xlws.FILTER(MasterSheet!O:O,
      (MasterSheet!B:B=A2097) *
      (MasterSheet!D:D=B2097) *
      (MasterSheet!G:G=C2097) *
      (MasterSheet!J:J&gt;0)
   )
)</f>
        <v>#VALUE!</v>
      </c>
      <c r="N2097" s="6"/>
    </row>
    <row r="2098" spans="1:14" x14ac:dyDescent="0.25">
      <c r="A2098" s="6" t="str">
        <v>25-3391</v>
      </c>
      <c r="B2098" s="7">
        <v>45896</v>
      </c>
      <c r="C2098" s="6" t="str">
        <v>HBM-TFF-EVS-S</v>
      </c>
      <c r="D2098" s="6">
        <f>_xlfn.XLOOKUP(C2098,MasterSheet!G:G,MasterSheet!E:E)</f>
        <v>15600</v>
      </c>
      <c r="E2098" s="55">
        <f>SUMIFS(MasterSheet!I:I, MasterSheet!B:B, A2098, MasterSheet!D:D, B2098, MasterSheet!G:G, C2098)</f>
        <v>1</v>
      </c>
      <c r="F2098" s="55">
        <f t="shared" si="99"/>
        <v>15600</v>
      </c>
      <c r="G2098" s="62">
        <f>SUMIFS(MasterSheet!J:J, MasterSheet!B:B, A2098, MasterSheet!D:D, B2098, MasterSheet!G:G, C2098)</f>
        <v>1</v>
      </c>
      <c r="H2098" s="62">
        <f t="shared" si="100"/>
        <v>15600</v>
      </c>
      <c r="I2098" s="64">
        <f>SUMIFS(MasterSheet!K:K, MasterSheet!B:B, A2098, MasterSheet!D:D, B2098, MasterSheet!G:G, C2098)</f>
        <v>0</v>
      </c>
      <c r="J2098" s="64">
        <f t="shared" si="101"/>
        <v>0</v>
      </c>
      <c r="K2098" s="6" t="str">
        <f>VLOOKUP(C2098,MasterSheet!G:T,14,)</f>
        <v>HANSA BIO MED</v>
      </c>
      <c r="L2098" s="6" t="e">
        <f>VLOOKUP(K2098,Sheet1!A:C,3,)</f>
        <v>#N/A</v>
      </c>
      <c r="M2098" s="6" t="str" cm="1">
        <f t="array" ref="M2098">_xlfn.TEXTJOIN(", ", TRUE,
   _xlfn._xlws.FILTER(MasterSheet!O:O,
      (MasterSheet!B:B=A2098) *
      (MasterSheet!D:D=B2098) *
      (MasterSheet!G:G=C2098) *
      (MasterSheet!J:J&gt;0)
   )
)</f>
        <v>NCCS</v>
      </c>
      <c r="N2098" s="6"/>
    </row>
    <row r="2099" spans="1:14" x14ac:dyDescent="0.25">
      <c r="A2099" s="6" t="str">
        <v>25-3391</v>
      </c>
      <c r="B2099" s="7">
        <v>45896</v>
      </c>
      <c r="C2099" s="6" t="str">
        <v>HBM-EXP-B2.5</v>
      </c>
      <c r="D2099" s="6">
        <f>_xlfn.XLOOKUP(C2099,MasterSheet!G:G,MasterSheet!E:E)</f>
        <v>0</v>
      </c>
      <c r="E2099" s="55">
        <f>SUMIFS(MasterSheet!I:I, MasterSheet!B:B, A2099, MasterSheet!D:D, B2099, MasterSheet!G:G, C2099)</f>
        <v>5</v>
      </c>
      <c r="F2099" s="55">
        <f t="shared" si="99"/>
        <v>0</v>
      </c>
      <c r="G2099" s="62">
        <f>SUMIFS(MasterSheet!J:J, MasterSheet!B:B, A2099, MasterSheet!D:D, B2099, MasterSheet!G:G, C2099)</f>
        <v>0</v>
      </c>
      <c r="H2099" s="62">
        <f t="shared" si="100"/>
        <v>0</v>
      </c>
      <c r="I2099" s="64">
        <f>SUMIFS(MasterSheet!K:K, MasterSheet!B:B, A2099, MasterSheet!D:D, B2099, MasterSheet!G:G, C2099)</f>
        <v>5</v>
      </c>
      <c r="J2099" s="64">
        <f t="shared" si="101"/>
        <v>0</v>
      </c>
      <c r="K2099" s="6" t="str">
        <f>VLOOKUP(C2099,MasterSheet!G:T,14,)</f>
        <v>HANSA BIO MED</v>
      </c>
      <c r="L2099" s="6" t="e">
        <f>VLOOKUP(K2099,Sheet1!A:C,3,)</f>
        <v>#N/A</v>
      </c>
      <c r="M2099" s="6" t="e" cm="1" vm="1">
        <f t="array" ref="M2099">_xlfn.TEXTJOIN(", ", TRUE,
   _xlfn._xlws.FILTER(MasterSheet!O:O,
      (MasterSheet!B:B=A2099) *
      (MasterSheet!D:D=B2099) *
      (MasterSheet!G:G=C2099) *
      (MasterSheet!J:J&gt;0)
   )
)</f>
        <v>#VALUE!</v>
      </c>
      <c r="N2099" s="6"/>
    </row>
    <row r="2100" spans="1:14" x14ac:dyDescent="0.25">
      <c r="A2100" s="6" t="str">
        <v>Opening Stock</v>
      </c>
      <c r="B2100" s="7">
        <v>45808</v>
      </c>
      <c r="C2100" s="6">
        <v>814326</v>
      </c>
      <c r="D2100" s="6">
        <f>_xlfn.XLOOKUP(C2100,MasterSheet!G:G,MasterSheet!E:E)</f>
        <v>0</v>
      </c>
      <c r="E2100" s="55">
        <f>SUMIFS(MasterSheet!I:I, MasterSheet!B:B, A2100, MasterSheet!D:D, B2100, MasterSheet!G:G, C2100)</f>
        <v>2</v>
      </c>
      <c r="F2100" s="55">
        <f t="shared" si="99"/>
        <v>0</v>
      </c>
      <c r="G2100" s="62">
        <f>SUMIFS(MasterSheet!J:J, MasterSheet!B:B, A2100, MasterSheet!D:D, B2100, MasterSheet!G:G, C2100)</f>
        <v>0</v>
      </c>
      <c r="H2100" s="62">
        <f t="shared" si="100"/>
        <v>0</v>
      </c>
      <c r="I2100" s="64">
        <f>SUMIFS(MasterSheet!K:K, MasterSheet!B:B, A2100, MasterSheet!D:D, B2100, MasterSheet!G:G, C2100)</f>
        <v>2</v>
      </c>
      <c r="J2100" s="64">
        <f t="shared" si="101"/>
        <v>0</v>
      </c>
      <c r="K2100" s="6" t="str">
        <f>VLOOKUP(C2100,MasterSheet!G:T,14,)</f>
        <v>MP Bio</v>
      </c>
      <c r="L2100" s="6" t="str">
        <f>VLOOKUP(K2100,Sheet1!A:C,3,)</f>
        <v>INR</v>
      </c>
      <c r="M2100" s="6" t="e" cm="1" vm="1">
        <f t="array" ref="M2100">_xlfn.TEXTJOIN(", ", TRUE,
   _xlfn._xlws.FILTER(MasterSheet!O:O,
      (MasterSheet!B:B=A2100) *
      (MasterSheet!D:D=B2100) *
      (MasterSheet!G:G=C2100) *
      (MasterSheet!J:J&gt;0)
   )
)</f>
        <v>#VALUE!</v>
      </c>
      <c r="N2100" s="6"/>
    </row>
    <row r="2101" spans="1:14" x14ac:dyDescent="0.25">
      <c r="A2101" s="6" t="str">
        <v>Opening Stock</v>
      </c>
      <c r="B2101" s="7">
        <v>45808</v>
      </c>
      <c r="C2101" s="6">
        <v>194825</v>
      </c>
      <c r="D2101" s="6">
        <f>_xlfn.XLOOKUP(C2101,MasterSheet!G:G,MasterSheet!E:E)</f>
        <v>1320</v>
      </c>
      <c r="E2101" s="55">
        <f>SUMIFS(MasterSheet!I:I, MasterSheet!B:B, A2101, MasterSheet!D:D, B2101, MasterSheet!G:G, C2101)</f>
        <v>2</v>
      </c>
      <c r="F2101" s="55">
        <f t="shared" si="99"/>
        <v>2640</v>
      </c>
      <c r="G2101" s="62">
        <f>SUMIFS(MasterSheet!J:J, MasterSheet!B:B, A2101, MasterSheet!D:D, B2101, MasterSheet!G:G, C2101)</f>
        <v>0</v>
      </c>
      <c r="H2101" s="62">
        <f t="shared" si="100"/>
        <v>0</v>
      </c>
      <c r="I2101" s="64">
        <f>SUMIFS(MasterSheet!K:K, MasterSheet!B:B, A2101, MasterSheet!D:D, B2101, MasterSheet!G:G, C2101)</f>
        <v>2</v>
      </c>
      <c r="J2101" s="64">
        <f t="shared" si="101"/>
        <v>2640</v>
      </c>
      <c r="K2101" s="6" t="str">
        <f>VLOOKUP(C2101,MasterSheet!G:T,14,)</f>
        <v>MP Bio</v>
      </c>
      <c r="L2101" s="6" t="str">
        <f>VLOOKUP(K2101,Sheet1!A:C,3,)</f>
        <v>INR</v>
      </c>
      <c r="M2101" s="6" t="e" cm="1" vm="1">
        <f t="array" ref="M2101">_xlfn.TEXTJOIN(", ", TRUE,
   _xlfn._xlws.FILTER(MasterSheet!O:O,
      (MasterSheet!B:B=A2101) *
      (MasterSheet!D:D=B2101) *
      (MasterSheet!G:G=C2101) *
      (MasterSheet!J:J&gt;0)
   )
)</f>
        <v>#VALUE!</v>
      </c>
      <c r="N2101" s="6"/>
    </row>
    <row r="2102" spans="1:14" x14ac:dyDescent="0.25">
      <c r="A2102" s="6" t="str">
        <v>Opening Stock</v>
      </c>
      <c r="B2102" s="7">
        <v>45808</v>
      </c>
      <c r="C2102" s="6">
        <v>104772</v>
      </c>
      <c r="D2102" s="6">
        <f>_xlfn.XLOOKUP(C2102,MasterSheet!G:G,MasterSheet!E:E)</f>
        <v>3266.4</v>
      </c>
      <c r="E2102" s="55">
        <f>SUMIFS(MasterSheet!I:I, MasterSheet!B:B, A2102, MasterSheet!D:D, B2102, MasterSheet!G:G, C2102)</f>
        <v>2</v>
      </c>
      <c r="F2102" s="55">
        <f t="shared" si="99"/>
        <v>6532.8</v>
      </c>
      <c r="G2102" s="62">
        <f>SUMIFS(MasterSheet!J:J, MasterSheet!B:B, A2102, MasterSheet!D:D, B2102, MasterSheet!G:G, C2102)</f>
        <v>0</v>
      </c>
      <c r="H2102" s="62">
        <f t="shared" si="100"/>
        <v>0</v>
      </c>
      <c r="I2102" s="64">
        <f>SUMIFS(MasterSheet!K:K, MasterSheet!B:B, A2102, MasterSheet!D:D, B2102, MasterSheet!G:G, C2102)</f>
        <v>2</v>
      </c>
      <c r="J2102" s="64">
        <f t="shared" si="101"/>
        <v>6532.8</v>
      </c>
      <c r="K2102" s="6" t="str">
        <f>VLOOKUP(C2102,MasterSheet!G:T,14,)</f>
        <v>MP Bio</v>
      </c>
      <c r="L2102" s="6" t="str">
        <f>VLOOKUP(K2102,Sheet1!A:C,3,)</f>
        <v>INR</v>
      </c>
      <c r="M2102" s="6" t="e" cm="1" vm="1">
        <f t="array" ref="M2102">_xlfn.TEXTJOIN(", ", TRUE,
   _xlfn._xlws.FILTER(MasterSheet!O:O,
      (MasterSheet!B:B=A2102) *
      (MasterSheet!D:D=B2102) *
      (MasterSheet!G:G=C2102) *
      (MasterSheet!J:J&gt;0)
   )
)</f>
        <v>#VALUE!</v>
      </c>
      <c r="N2102" s="6"/>
    </row>
    <row r="2103" spans="1:14" x14ac:dyDescent="0.25">
      <c r="A2103" s="6" t="str">
        <v>Opening Stock</v>
      </c>
      <c r="B2103" s="7">
        <v>45808</v>
      </c>
      <c r="C2103" s="6">
        <v>100570</v>
      </c>
      <c r="D2103" s="6">
        <f>_xlfn.XLOOKUP(C2103,MasterSheet!G:G,MasterSheet!E:E)</f>
        <v>0</v>
      </c>
      <c r="E2103" s="55">
        <f>SUMIFS(MasterSheet!I:I, MasterSheet!B:B, A2103, MasterSheet!D:D, B2103, MasterSheet!G:G, C2103)</f>
        <v>1</v>
      </c>
      <c r="F2103" s="55">
        <f t="shared" si="99"/>
        <v>0</v>
      </c>
      <c r="G2103" s="62">
        <f>SUMIFS(MasterSheet!J:J, MasterSheet!B:B, A2103, MasterSheet!D:D, B2103, MasterSheet!G:G, C2103)</f>
        <v>0</v>
      </c>
      <c r="H2103" s="62">
        <f t="shared" si="100"/>
        <v>0</v>
      </c>
      <c r="I2103" s="64">
        <f>SUMIFS(MasterSheet!K:K, MasterSheet!B:B, A2103, MasterSheet!D:D, B2103, MasterSheet!G:G, C2103)</f>
        <v>1</v>
      </c>
      <c r="J2103" s="64">
        <f t="shared" si="101"/>
        <v>0</v>
      </c>
      <c r="K2103" s="6" t="str">
        <f>VLOOKUP(C2103,MasterSheet!G:T,14,)</f>
        <v>MP Bio</v>
      </c>
      <c r="L2103" s="6" t="str">
        <f>VLOOKUP(K2103,Sheet1!A:C,3,)</f>
        <v>INR</v>
      </c>
      <c r="M2103" s="6" t="e" cm="1" vm="1">
        <f t="array" ref="M2103">_xlfn.TEXTJOIN(", ", TRUE,
   _xlfn._xlws.FILTER(MasterSheet!O:O,
      (MasterSheet!B:B=A2103) *
      (MasterSheet!D:D=B2103) *
      (MasterSheet!G:G=C2103) *
      (MasterSheet!J:J&gt;0)
   )
)</f>
        <v>#VALUE!</v>
      </c>
      <c r="N2103" s="6"/>
    </row>
    <row r="2104" spans="1:14" x14ac:dyDescent="0.25">
      <c r="A2104" s="6" t="str">
        <v>Opening Stock</v>
      </c>
      <c r="B2104" s="7">
        <v>45808</v>
      </c>
      <c r="C2104" s="6">
        <v>152574</v>
      </c>
      <c r="D2104" s="6">
        <f>_xlfn.XLOOKUP(C2104,MasterSheet!G:G,MasterSheet!E:E)</f>
        <v>0</v>
      </c>
      <c r="E2104" s="55">
        <f>SUMIFS(MasterSheet!I:I, MasterSheet!B:B, A2104, MasterSheet!D:D, B2104, MasterSheet!G:G, C2104)</f>
        <v>1</v>
      </c>
      <c r="F2104" s="55">
        <f t="shared" si="99"/>
        <v>0</v>
      </c>
      <c r="G2104" s="62">
        <f>SUMIFS(MasterSheet!J:J, MasterSheet!B:B, A2104, MasterSheet!D:D, B2104, MasterSheet!G:G, C2104)</f>
        <v>0</v>
      </c>
      <c r="H2104" s="62">
        <f t="shared" si="100"/>
        <v>0</v>
      </c>
      <c r="I2104" s="64">
        <f>SUMIFS(MasterSheet!K:K, MasterSheet!B:B, A2104, MasterSheet!D:D, B2104, MasterSheet!G:G, C2104)</f>
        <v>1</v>
      </c>
      <c r="J2104" s="64">
        <f t="shared" si="101"/>
        <v>0</v>
      </c>
      <c r="K2104" s="6" t="str">
        <f>VLOOKUP(C2104,MasterSheet!G:T,14,)</f>
        <v>MP Bio</v>
      </c>
      <c r="L2104" s="6" t="str">
        <f>VLOOKUP(K2104,Sheet1!A:C,3,)</f>
        <v>INR</v>
      </c>
      <c r="M2104" s="6" t="e" cm="1" vm="1">
        <f t="array" ref="M2104">_xlfn.TEXTJOIN(", ", TRUE,
   _xlfn._xlws.FILTER(MasterSheet!O:O,
      (MasterSheet!B:B=A2104) *
      (MasterSheet!D:D=B2104) *
      (MasterSheet!G:G=C2104) *
      (MasterSheet!J:J&gt;0)
   )
)</f>
        <v>#VALUE!</v>
      </c>
      <c r="N2104" s="6"/>
    </row>
    <row r="2105" spans="1:14" x14ac:dyDescent="0.25">
      <c r="A2105" s="6" t="str">
        <v>Opening Stock</v>
      </c>
      <c r="B2105" s="7">
        <v>45808</v>
      </c>
      <c r="C2105" s="6">
        <v>193982</v>
      </c>
      <c r="D2105" s="6">
        <f>_xlfn.XLOOKUP(C2105,MasterSheet!G:G,MasterSheet!E:E)</f>
        <v>3811.2</v>
      </c>
      <c r="E2105" s="55">
        <f>SUMIFS(MasterSheet!I:I, MasterSheet!B:B, A2105, MasterSheet!D:D, B2105, MasterSheet!G:G, C2105)</f>
        <v>4</v>
      </c>
      <c r="F2105" s="55">
        <f t="shared" si="99"/>
        <v>15244.8</v>
      </c>
      <c r="G2105" s="62">
        <f>SUMIFS(MasterSheet!J:J, MasterSheet!B:B, A2105, MasterSheet!D:D, B2105, MasterSheet!G:G, C2105)</f>
        <v>0</v>
      </c>
      <c r="H2105" s="62">
        <f t="shared" si="100"/>
        <v>0</v>
      </c>
      <c r="I2105" s="64">
        <f>SUMIFS(MasterSheet!K:K, MasterSheet!B:B, A2105, MasterSheet!D:D, B2105, MasterSheet!G:G, C2105)</f>
        <v>4</v>
      </c>
      <c r="J2105" s="64">
        <f t="shared" si="101"/>
        <v>15244.8</v>
      </c>
      <c r="K2105" s="6" t="str">
        <f>VLOOKUP(C2105,MasterSheet!G:T,14,)</f>
        <v>MP Bio</v>
      </c>
      <c r="L2105" s="6" t="str">
        <f>VLOOKUP(K2105,Sheet1!A:C,3,)</f>
        <v>INR</v>
      </c>
      <c r="M2105" s="6" t="e" cm="1" vm="1">
        <f t="array" ref="M2105">_xlfn.TEXTJOIN(", ", TRUE,
   _xlfn._xlws.FILTER(MasterSheet!O:O,
      (MasterSheet!B:B=A2105) *
      (MasterSheet!D:D=B2105) *
      (MasterSheet!G:G=C2105) *
      (MasterSheet!J:J&gt;0)
   )
)</f>
        <v>#VALUE!</v>
      </c>
      <c r="N2105" s="6"/>
    </row>
    <row r="2106" spans="1:14" x14ac:dyDescent="0.25">
      <c r="A2106" s="6" t="str">
        <v>Opening Stock</v>
      </c>
      <c r="B2106" s="7">
        <v>45808</v>
      </c>
      <c r="C2106" s="6">
        <v>1860454</v>
      </c>
      <c r="D2106" s="6">
        <f>_xlfn.XLOOKUP(C2106,MasterSheet!G:G,MasterSheet!E:E)</f>
        <v>1252.3</v>
      </c>
      <c r="E2106" s="55">
        <f>SUMIFS(MasterSheet!I:I, MasterSheet!B:B, A2106, MasterSheet!D:D, B2106, MasterSheet!G:G, C2106)</f>
        <v>2</v>
      </c>
      <c r="F2106" s="55">
        <f t="shared" si="99"/>
        <v>2504.6</v>
      </c>
      <c r="G2106" s="62">
        <f>SUMIFS(MasterSheet!J:J, MasterSheet!B:B, A2106, MasterSheet!D:D, B2106, MasterSheet!G:G, C2106)</f>
        <v>1</v>
      </c>
      <c r="H2106" s="62">
        <f t="shared" si="100"/>
        <v>1252.3</v>
      </c>
      <c r="I2106" s="64">
        <f>SUMIFS(MasterSheet!K:K, MasterSheet!B:B, A2106, MasterSheet!D:D, B2106, MasterSheet!G:G, C2106)</f>
        <v>1</v>
      </c>
      <c r="J2106" s="64">
        <f t="shared" si="101"/>
        <v>1252.3</v>
      </c>
      <c r="K2106" s="6" t="str">
        <f>VLOOKUP(C2106,MasterSheet!G:T,14,)</f>
        <v>MP Bio</v>
      </c>
      <c r="L2106" s="6" t="str">
        <f>VLOOKUP(K2106,Sheet1!A:C,3,)</f>
        <v>INR</v>
      </c>
      <c r="M2106" s="6" t="str" cm="1">
        <f t="array" ref="M2106">_xlfn.TEXTJOIN(", ", TRUE,
   _xlfn._xlws.FILTER(MasterSheet!O:O,
      (MasterSheet!B:B=A2106) *
      (MasterSheet!D:D=B2106) *
      (MasterSheet!G:G=C2106) *
      (MasterSheet!J:J&gt;0)
   )
)</f>
        <v>JNU</v>
      </c>
      <c r="N2106" s="6"/>
    </row>
    <row r="2107" spans="1:14" x14ac:dyDescent="0.25">
      <c r="A2107" s="6" t="str">
        <v>Opening Stock</v>
      </c>
      <c r="B2107" s="7">
        <v>45808</v>
      </c>
      <c r="C2107" s="6">
        <v>6552050</v>
      </c>
      <c r="D2107" s="6">
        <f>_xlfn.XLOOKUP(C2107,MasterSheet!G:G,MasterSheet!E:E)</f>
        <v>4397.6000000000004</v>
      </c>
      <c r="E2107" s="55">
        <f>SUMIFS(MasterSheet!I:I, MasterSheet!B:B, A2107, MasterSheet!D:D, B2107, MasterSheet!G:G, C2107)</f>
        <v>5</v>
      </c>
      <c r="F2107" s="55">
        <f t="shared" si="99"/>
        <v>21988</v>
      </c>
      <c r="G2107" s="62">
        <f>SUMIFS(MasterSheet!J:J, MasterSheet!B:B, A2107, MasterSheet!D:D, B2107, MasterSheet!G:G, C2107)</f>
        <v>5</v>
      </c>
      <c r="H2107" s="62">
        <f t="shared" si="100"/>
        <v>21988</v>
      </c>
      <c r="I2107" s="64">
        <f>SUMIFS(MasterSheet!K:K, MasterSheet!B:B, A2107, MasterSheet!D:D, B2107, MasterSheet!G:G, C2107)</f>
        <v>0</v>
      </c>
      <c r="J2107" s="64">
        <f t="shared" si="101"/>
        <v>0</v>
      </c>
      <c r="K2107" s="6" t="str">
        <f>VLOOKUP(C2107,MasterSheet!G:T,14,)</f>
        <v>MP Bio</v>
      </c>
      <c r="L2107" s="6" t="str">
        <f>VLOOKUP(K2107,Sheet1!A:C,3,)</f>
        <v>INR</v>
      </c>
      <c r="M2107" s="6" t="str" cm="1">
        <f t="array" ref="M2107">_xlfn.TEXTJOIN(", ", TRUE,
   _xlfn._xlws.FILTER(MasterSheet!O:O,
      (MasterSheet!B:B=A2107) *
      (MasterSheet!D:D=B2107) *
      (MasterSheet!G:G=C2107) *
      (MasterSheet!J:J&gt;0)
   )
)</f>
        <v>EXPIRED</v>
      </c>
      <c r="N2107" s="6"/>
    </row>
    <row r="2108" spans="1:14" x14ac:dyDescent="0.25">
      <c r="A2108" s="6" t="str">
        <v>Opening Stock</v>
      </c>
      <c r="B2108" s="7">
        <v>45808</v>
      </c>
      <c r="C2108" s="6">
        <v>6553050</v>
      </c>
      <c r="D2108" s="6">
        <f>_xlfn.XLOOKUP(C2108,MasterSheet!G:G,MasterSheet!E:E)</f>
        <v>13155</v>
      </c>
      <c r="E2108" s="55">
        <f>SUMIFS(MasterSheet!I:I, MasterSheet!B:B, A2108, MasterSheet!D:D, B2108, MasterSheet!G:G, C2108)</f>
        <v>2</v>
      </c>
      <c r="F2108" s="55">
        <f t="shared" si="99"/>
        <v>26310</v>
      </c>
      <c r="G2108" s="62">
        <f>SUMIFS(MasterSheet!J:J, MasterSheet!B:B, A2108, MasterSheet!D:D, B2108, MasterSheet!G:G, C2108)</f>
        <v>1</v>
      </c>
      <c r="H2108" s="62">
        <f t="shared" si="100"/>
        <v>13155</v>
      </c>
      <c r="I2108" s="64">
        <f>SUMIFS(MasterSheet!K:K, MasterSheet!B:B, A2108, MasterSheet!D:D, B2108, MasterSheet!G:G, C2108)</f>
        <v>1</v>
      </c>
      <c r="J2108" s="64">
        <f t="shared" si="101"/>
        <v>13155</v>
      </c>
      <c r="K2108" s="6" t="str">
        <f>VLOOKUP(C2108,MasterSheet!G:T,14,)</f>
        <v>MP Bio</v>
      </c>
      <c r="L2108" s="6" t="str">
        <f>VLOOKUP(K2108,Sheet1!A:C,3,)</f>
        <v>INR</v>
      </c>
      <c r="M2108" s="6" t="str" cm="1">
        <f t="array" ref="M2108">_xlfn.TEXTJOIN(", ", TRUE,
   _xlfn._xlws.FILTER(MasterSheet!O:O,
      (MasterSheet!B:B=A2108) *
      (MasterSheet!D:D=B2108) *
      (MasterSheet!G:G=C2108) *
      (MasterSheet!J:J&gt;0)
   )
)</f>
        <v>EXPIRED</v>
      </c>
      <c r="N2108" s="6"/>
    </row>
    <row r="2109" spans="1:14" x14ac:dyDescent="0.25">
      <c r="A2109" s="6" t="str">
        <v>Opening Stock</v>
      </c>
      <c r="B2109" s="7">
        <v>45808</v>
      </c>
      <c r="C2109" s="6">
        <v>194002</v>
      </c>
      <c r="D2109" s="6">
        <f>_xlfn.XLOOKUP(C2109,MasterSheet!G:G,MasterSheet!E:E)</f>
        <v>1912</v>
      </c>
      <c r="E2109" s="55">
        <f>SUMIFS(MasterSheet!I:I, MasterSheet!B:B, A2109, MasterSheet!D:D, B2109, MasterSheet!G:G, C2109)</f>
        <v>2</v>
      </c>
      <c r="F2109" s="55">
        <f t="shared" si="99"/>
        <v>3824</v>
      </c>
      <c r="G2109" s="62">
        <f>SUMIFS(MasterSheet!J:J, MasterSheet!B:B, A2109, MasterSheet!D:D, B2109, MasterSheet!G:G, C2109)</f>
        <v>0</v>
      </c>
      <c r="H2109" s="62">
        <f t="shared" si="100"/>
        <v>0</v>
      </c>
      <c r="I2109" s="64">
        <f>SUMIFS(MasterSheet!K:K, MasterSheet!B:B, A2109, MasterSheet!D:D, B2109, MasterSheet!G:G, C2109)</f>
        <v>2</v>
      </c>
      <c r="J2109" s="64">
        <f t="shared" si="101"/>
        <v>3824</v>
      </c>
      <c r="K2109" s="6" t="str">
        <f>VLOOKUP(C2109,MasterSheet!G:T,14,)</f>
        <v>MP Bio</v>
      </c>
      <c r="L2109" s="6" t="str">
        <f>VLOOKUP(K2109,Sheet1!A:C,3,)</f>
        <v>INR</v>
      </c>
      <c r="M2109" s="6" t="e" cm="1" vm="1">
        <f t="array" ref="M2109">_xlfn.TEXTJOIN(", ", TRUE,
   _xlfn._xlws.FILTER(MasterSheet!O:O,
      (MasterSheet!B:B=A2109) *
      (MasterSheet!D:D=B2109) *
      (MasterSheet!G:G=C2109) *
      (MasterSheet!J:J&gt;0)
   )
)</f>
        <v>#VALUE!</v>
      </c>
      <c r="N2109" s="6"/>
    </row>
    <row r="2110" spans="1:14" x14ac:dyDescent="0.25">
      <c r="A2110" s="6" t="str">
        <v>MP/LS/25-26/0617</v>
      </c>
      <c r="B2110" s="7">
        <v>45828</v>
      </c>
      <c r="C2110" s="6">
        <v>2100201</v>
      </c>
      <c r="D2110" s="6">
        <f>_xlfn.XLOOKUP(C2110,MasterSheet!G:G,MasterSheet!E:E)</f>
        <v>0</v>
      </c>
      <c r="E2110" s="55">
        <f>SUMIFS(MasterSheet!I:I, MasterSheet!B:B, A2110, MasterSheet!D:D, B2110, MasterSheet!G:G, C2110)</f>
        <v>1</v>
      </c>
      <c r="F2110" s="55">
        <f t="shared" si="99"/>
        <v>0</v>
      </c>
      <c r="G2110" s="62">
        <f>SUMIFS(MasterSheet!J:J, MasterSheet!B:B, A2110, MasterSheet!D:D, B2110, MasterSheet!G:G, C2110)</f>
        <v>1</v>
      </c>
      <c r="H2110" s="62">
        <f t="shared" si="100"/>
        <v>0</v>
      </c>
      <c r="I2110" s="64">
        <f>SUMIFS(MasterSheet!K:K, MasterSheet!B:B, A2110, MasterSheet!D:D, B2110, MasterSheet!G:G, C2110)</f>
        <v>0</v>
      </c>
      <c r="J2110" s="64">
        <f t="shared" si="101"/>
        <v>0</v>
      </c>
      <c r="K2110" s="6" t="str">
        <f>VLOOKUP(C2110,MasterSheet!G:T,14,)</f>
        <v>MP Bio</v>
      </c>
      <c r="L2110" s="6" t="str">
        <f>VLOOKUP(K2110,Sheet1!A:C,3,)</f>
        <v>INR</v>
      </c>
      <c r="M2110" s="6" t="str" cm="1">
        <f t="array" ref="M2110">_xlfn.TEXTJOIN(", ", TRUE,
   _xlfn._xlws.FILTER(MasterSheet!O:O,
      (MasterSheet!B:B=A2110) *
      (MasterSheet!D:D=B2110) *
      (MasterSheet!G:G=C2110) *
      (MasterSheet!J:J&gt;0)
   )
)</f>
        <v>ICGEB</v>
      </c>
      <c r="N2110" s="6"/>
    </row>
    <row r="2111" spans="1:14" x14ac:dyDescent="0.25">
      <c r="A2111" s="6" t="str">
        <v>MP/LS/25-26/0530</v>
      </c>
      <c r="B2111" s="7">
        <v>45821</v>
      </c>
      <c r="C2111" s="6" t="str">
        <v>092921154</v>
      </c>
      <c r="D2111" s="6">
        <f>_xlfn.XLOOKUP(C2111,MasterSheet!G:G,MasterSheet!E:E)</f>
        <v>12906.08</v>
      </c>
      <c r="E2111" s="55">
        <f>SUMIFS(MasterSheet!I:I, MasterSheet!B:B, A2111, MasterSheet!D:D, B2111, MasterSheet!G:G, C2111)</f>
        <v>1</v>
      </c>
      <c r="F2111" s="55">
        <f t="shared" si="99"/>
        <v>12906.08</v>
      </c>
      <c r="G2111" s="62">
        <f>SUMIFS(MasterSheet!J:J, MasterSheet!B:B, A2111, MasterSheet!D:D, B2111, MasterSheet!G:G, C2111)</f>
        <v>1</v>
      </c>
      <c r="H2111" s="62">
        <f t="shared" si="100"/>
        <v>12906.08</v>
      </c>
      <c r="I2111" s="64">
        <f>SUMIFS(MasterSheet!K:K, MasterSheet!B:B, A2111, MasterSheet!D:D, B2111, MasterSheet!G:G, C2111)</f>
        <v>0</v>
      </c>
      <c r="J2111" s="64">
        <f t="shared" si="101"/>
        <v>0</v>
      </c>
      <c r="K2111" s="6" t="str">
        <f>VLOOKUP(C2111,MasterSheet!G:T,14,)</f>
        <v>MP Bio</v>
      </c>
      <c r="L2111" s="6" t="str">
        <f>VLOOKUP(K2111,Sheet1!A:C,3,)</f>
        <v>INR</v>
      </c>
      <c r="M2111" s="6" t="str" cm="1">
        <f t="array" ref="M2111">_xlfn.TEXTJOIN(", ", TRUE,
   _xlfn._xlws.FILTER(MasterSheet!O:O,
      (MasterSheet!B:B=A2111) *
      (MasterSheet!D:D=B2111) *
      (MasterSheet!G:G=C2111) *
      (MasterSheet!J:J&gt;0)
   )
)</f>
        <v>TechWest</v>
      </c>
      <c r="N2111" s="6"/>
    </row>
    <row r="2112" spans="1:14" x14ac:dyDescent="0.25">
      <c r="A2112" s="6" t="str">
        <v>MP/LS/25-26/0530</v>
      </c>
      <c r="B2112" s="7">
        <v>45821</v>
      </c>
      <c r="C2112" s="6" t="str">
        <v>0210057005</v>
      </c>
      <c r="D2112" s="6">
        <f>_xlfn.XLOOKUP(C2112,MasterSheet!G:G,MasterSheet!E:E)</f>
        <v>20000</v>
      </c>
      <c r="E2112" s="55">
        <f>SUMIFS(MasterSheet!I:I, MasterSheet!B:B, A2112, MasterSheet!D:D, B2112, MasterSheet!G:G, C2112)</f>
        <v>1</v>
      </c>
      <c r="F2112" s="55">
        <f t="shared" si="99"/>
        <v>20000</v>
      </c>
      <c r="G2112" s="62">
        <f>SUMIFS(MasterSheet!J:J, MasterSheet!B:B, A2112, MasterSheet!D:D, B2112, MasterSheet!G:G, C2112)</f>
        <v>1</v>
      </c>
      <c r="H2112" s="62">
        <f t="shared" si="100"/>
        <v>20000</v>
      </c>
      <c r="I2112" s="64">
        <f>SUMIFS(MasterSheet!K:K, MasterSheet!B:B, A2112, MasterSheet!D:D, B2112, MasterSheet!G:G, C2112)</f>
        <v>0</v>
      </c>
      <c r="J2112" s="64">
        <f t="shared" si="101"/>
        <v>0</v>
      </c>
      <c r="K2112" s="6" t="str">
        <f>VLOOKUP(C2112,MasterSheet!G:T,14,)</f>
        <v>MP Bio</v>
      </c>
      <c r="L2112" s="6" t="str">
        <f>VLOOKUP(K2112,Sheet1!A:C,3,)</f>
        <v>INR</v>
      </c>
      <c r="M2112" s="6" t="str" cm="1">
        <f t="array" ref="M2112">_xlfn.TEXTJOIN(", ", TRUE,
   _xlfn._xlws.FILTER(MasterSheet!O:O,
      (MasterSheet!B:B=A2112) *
      (MasterSheet!D:D=B2112) *
      (MasterSheet!G:G=C2112) *
      (MasterSheet!J:J&gt;0)
   )
)</f>
        <v>Aiims</v>
      </c>
      <c r="N2112" s="6"/>
    </row>
    <row r="2113" spans="1:14" x14ac:dyDescent="0.25">
      <c r="A2113" s="6" t="str">
        <v>MP/LS/25-26/0530</v>
      </c>
      <c r="B2113" s="7">
        <v>45821</v>
      </c>
      <c r="C2113" s="6" t="str">
        <v>08320922</v>
      </c>
      <c r="D2113" s="6">
        <f>_xlfn.XLOOKUP(C2113,MasterSheet!G:G,MasterSheet!E:E)</f>
        <v>9925.69</v>
      </c>
      <c r="E2113" s="55">
        <f>SUMIFS(MasterSheet!I:I, MasterSheet!B:B, A2113, MasterSheet!D:D, B2113, MasterSheet!G:G, C2113)</f>
        <v>1</v>
      </c>
      <c r="F2113" s="55">
        <f t="shared" si="99"/>
        <v>9925.69</v>
      </c>
      <c r="G2113" s="62">
        <f>SUMIFS(MasterSheet!J:J, MasterSheet!B:B, A2113, MasterSheet!D:D, B2113, MasterSheet!G:G, C2113)</f>
        <v>1</v>
      </c>
      <c r="H2113" s="62">
        <f t="shared" si="100"/>
        <v>9925.69</v>
      </c>
      <c r="I2113" s="64">
        <f>SUMIFS(MasterSheet!K:K, MasterSheet!B:B, A2113, MasterSheet!D:D, B2113, MasterSheet!G:G, C2113)</f>
        <v>0</v>
      </c>
      <c r="J2113" s="64">
        <f t="shared" si="101"/>
        <v>0</v>
      </c>
      <c r="K2113" s="6" t="str">
        <f>VLOOKUP(C2113,MasterSheet!G:T,14,)</f>
        <v>MP Bio</v>
      </c>
      <c r="L2113" s="6" t="str">
        <f>VLOOKUP(K2113,Sheet1!A:C,3,)</f>
        <v>INR</v>
      </c>
      <c r="M2113" s="6" t="str" cm="1">
        <f t="array" ref="M2113">_xlfn.TEXTJOIN(", ", TRUE,
   _xlfn._xlws.FILTER(MasterSheet!O:O,
      (MasterSheet!B:B=A2113) *
      (MasterSheet!D:D=B2113) *
      (MasterSheet!G:G=C2113) *
      (MasterSheet!J:J&gt;0)
   )
)</f>
        <v>Aiims</v>
      </c>
      <c r="N2113" s="6"/>
    </row>
    <row r="2114" spans="1:14" x14ac:dyDescent="0.25">
      <c r="A2114" s="6" t="str">
        <v>MP/LS/25-26/0601</v>
      </c>
      <c r="B2114" s="7">
        <v>45828</v>
      </c>
      <c r="C2114" s="6">
        <v>903050853</v>
      </c>
      <c r="D2114" s="6">
        <f>_xlfn.XLOOKUP(C2114,MasterSheet!G:G,MasterSheet!E:E)</f>
        <v>8000</v>
      </c>
      <c r="E2114" s="55">
        <f>SUMIFS(MasterSheet!I:I, MasterSheet!B:B, A2114, MasterSheet!D:D, B2114, MasterSheet!G:G, C2114)</f>
        <v>2</v>
      </c>
      <c r="F2114" s="55">
        <f t="shared" si="99"/>
        <v>16000</v>
      </c>
      <c r="G2114" s="62">
        <f>SUMIFS(MasterSheet!J:J, MasterSheet!B:B, A2114, MasterSheet!D:D, B2114, MasterSheet!G:G, C2114)</f>
        <v>2</v>
      </c>
      <c r="H2114" s="62">
        <f t="shared" si="100"/>
        <v>16000</v>
      </c>
      <c r="I2114" s="64">
        <f>SUMIFS(MasterSheet!K:K, MasterSheet!B:B, A2114, MasterSheet!D:D, B2114, MasterSheet!G:G, C2114)</f>
        <v>0</v>
      </c>
      <c r="J2114" s="64">
        <f t="shared" si="101"/>
        <v>0</v>
      </c>
      <c r="K2114" s="6" t="str">
        <f>VLOOKUP(C2114,MasterSheet!G:T,14,)</f>
        <v>MP Bio</v>
      </c>
      <c r="L2114" s="6" t="str">
        <f>VLOOKUP(K2114,Sheet1!A:C,3,)</f>
        <v>INR</v>
      </c>
      <c r="M2114" s="6" t="str" cm="1">
        <f t="array" ref="M2114">_xlfn.TEXTJOIN(", ", TRUE,
   _xlfn._xlws.FILTER(MasterSheet!O:O,
      (MasterSheet!B:B=A2114) *
      (MasterSheet!D:D=B2114) *
      (MasterSheet!G:G=C2114) *
      (MasterSheet!J:J&gt;0)
   )
)</f>
        <v>IGIB (Sample) (Priyanka Madam), IGIB (Sample) (Priyanka Madam)</v>
      </c>
      <c r="N2114" s="6"/>
    </row>
    <row r="2115" spans="1:14" x14ac:dyDescent="0.25">
      <c r="A2115" s="6" t="str">
        <v>MP/LS/25-26/0617</v>
      </c>
      <c r="B2115" s="7">
        <v>45828</v>
      </c>
      <c r="C2115" s="6" t="str">
        <v>0210054310</v>
      </c>
      <c r="D2115" s="6">
        <f>_xlfn.XLOOKUP(C2115,MasterSheet!G:G,MasterSheet!E:E)</f>
        <v>2688.75</v>
      </c>
      <c r="E2115" s="55">
        <f>SUMIFS(MasterSheet!I:I, MasterSheet!B:B, A2115, MasterSheet!D:D, B2115, MasterSheet!G:G, C2115)</f>
        <v>5</v>
      </c>
      <c r="F2115" s="55">
        <f t="shared" si="99"/>
        <v>13443.75</v>
      </c>
      <c r="G2115" s="62">
        <f>SUMIFS(MasterSheet!J:J, MasterSheet!B:B, A2115, MasterSheet!D:D, B2115, MasterSheet!G:G, C2115)</f>
        <v>5</v>
      </c>
      <c r="H2115" s="62">
        <f t="shared" si="100"/>
        <v>13443.75</v>
      </c>
      <c r="I2115" s="64">
        <f>SUMIFS(MasterSheet!K:K, MasterSheet!B:B, A2115, MasterSheet!D:D, B2115, MasterSheet!G:G, C2115)</f>
        <v>0</v>
      </c>
      <c r="J2115" s="64">
        <f t="shared" si="101"/>
        <v>0</v>
      </c>
      <c r="K2115" s="6" t="str">
        <f>VLOOKUP(C2115,MasterSheet!G:T,14,)</f>
        <v>MP Bio</v>
      </c>
      <c r="L2115" s="6" t="str">
        <f>VLOOKUP(K2115,Sheet1!A:C,3,)</f>
        <v>INR</v>
      </c>
      <c r="M2115" s="6" t="str" cm="1">
        <f t="array" ref="M2115">_xlfn.TEXTJOIN(", ", TRUE,
   _xlfn._xlws.FILTER(MasterSheet!O:O,
      (MasterSheet!B:B=A2115) *
      (MasterSheet!D:D=B2115) *
      (MasterSheet!G:G=C2115) *
      (MasterSheet!J:J&gt;0)
   )
)</f>
        <v>RCB</v>
      </c>
      <c r="N2115" s="6"/>
    </row>
    <row r="2116" spans="1:14" x14ac:dyDescent="0.25">
      <c r="A2116" s="6" t="str">
        <v>MP/LS/25-26/0617</v>
      </c>
      <c r="B2116" s="7">
        <v>45828</v>
      </c>
      <c r="C2116" s="6">
        <v>114511012</v>
      </c>
      <c r="D2116" s="6">
        <f>_xlfn.XLOOKUP(C2116,MasterSheet!G:G,MasterSheet!E:E)</f>
        <v>9097.7999999999993</v>
      </c>
      <c r="E2116" s="55">
        <f>SUMIFS(MasterSheet!I:I, MasterSheet!B:B, A2116, MasterSheet!D:D, B2116, MasterSheet!G:G, C2116)</f>
        <v>1</v>
      </c>
      <c r="F2116" s="55">
        <f t="shared" si="99"/>
        <v>9097.7999999999993</v>
      </c>
      <c r="G2116" s="62">
        <f>SUMIFS(MasterSheet!J:J, MasterSheet!B:B, A2116, MasterSheet!D:D, B2116, MasterSheet!G:G, C2116)</f>
        <v>1</v>
      </c>
      <c r="H2116" s="62">
        <f t="shared" si="100"/>
        <v>9097.7999999999993</v>
      </c>
      <c r="I2116" s="64">
        <f>SUMIFS(MasterSheet!K:K, MasterSheet!B:B, A2116, MasterSheet!D:D, B2116, MasterSheet!G:G, C2116)</f>
        <v>0</v>
      </c>
      <c r="J2116" s="64">
        <f t="shared" si="101"/>
        <v>0</v>
      </c>
      <c r="K2116" s="6" t="str">
        <f>VLOOKUP(C2116,MasterSheet!G:T,14,)</f>
        <v>MP Bio</v>
      </c>
      <c r="L2116" s="6" t="str">
        <f>VLOOKUP(K2116,Sheet1!A:C,3,)</f>
        <v>INR</v>
      </c>
      <c r="M2116" s="6" t="str" cm="1">
        <f t="array" ref="M2116">_xlfn.TEXTJOIN(", ", TRUE,
   _xlfn._xlws.FILTER(MasterSheet!O:O,
      (MasterSheet!B:B=A2116) *
      (MasterSheet!D:D=B2116) *
      (MasterSheet!G:G=C2116) *
      (MasterSheet!J:J&gt;0)
   )
)</f>
        <v>ICGEB</v>
      </c>
      <c r="N2116" s="6"/>
    </row>
    <row r="2117" spans="1:14" x14ac:dyDescent="0.25">
      <c r="A2117" s="6" t="str">
        <v>MP/LS/25-26/0617</v>
      </c>
      <c r="B2117" s="7">
        <v>45828</v>
      </c>
      <c r="C2117" s="6">
        <v>112100200</v>
      </c>
      <c r="D2117" s="6">
        <f>_xlfn.XLOOKUP(C2117,MasterSheet!G:G,MasterSheet!E:E)</f>
        <v>5200.26</v>
      </c>
      <c r="E2117" s="55">
        <f>SUMIFS(MasterSheet!I:I, MasterSheet!B:B, A2117, MasterSheet!D:D, B2117, MasterSheet!G:G, C2117)</f>
        <v>1</v>
      </c>
      <c r="F2117" s="55">
        <f t="shared" si="99"/>
        <v>5200.26</v>
      </c>
      <c r="G2117" s="62">
        <f>SUMIFS(MasterSheet!J:J, MasterSheet!B:B, A2117, MasterSheet!D:D, B2117, MasterSheet!G:G, C2117)</f>
        <v>1</v>
      </c>
      <c r="H2117" s="62">
        <f t="shared" si="100"/>
        <v>5200.26</v>
      </c>
      <c r="I2117" s="64">
        <f>SUMIFS(MasterSheet!K:K, MasterSheet!B:B, A2117, MasterSheet!D:D, B2117, MasterSheet!G:G, C2117)</f>
        <v>0</v>
      </c>
      <c r="J2117" s="64">
        <f t="shared" si="101"/>
        <v>0</v>
      </c>
      <c r="K2117" s="6" t="str">
        <f>VLOOKUP(C2117,MasterSheet!G:T,14,)</f>
        <v>MP Bio</v>
      </c>
      <c r="L2117" s="6" t="str">
        <f>VLOOKUP(K2117,Sheet1!A:C,3,)</f>
        <v>INR</v>
      </c>
      <c r="M2117" s="6" t="str" cm="1">
        <f t="array" ref="M2117">_xlfn.TEXTJOIN(", ", TRUE,
   _xlfn._xlws.FILTER(MasterSheet!O:O,
      (MasterSheet!B:B=A2117) *
      (MasterSheet!D:D=B2117) *
      (MasterSheet!G:G=C2117) *
      (MasterSheet!J:J&gt;0)
   )
)</f>
        <v>ICGEB</v>
      </c>
      <c r="N2117" s="6"/>
    </row>
    <row r="2118" spans="1:14" x14ac:dyDescent="0.25">
      <c r="A2118" s="6" t="str">
        <v>MP/LS/25-26/0644</v>
      </c>
      <c r="B2118" s="7">
        <v>45834</v>
      </c>
      <c r="C2118" s="6">
        <v>154210</v>
      </c>
      <c r="D2118" s="6">
        <f>_xlfn.XLOOKUP(C2118,MasterSheet!G:G,MasterSheet!E:E)</f>
        <v>5384.34</v>
      </c>
      <c r="E2118" s="55">
        <f>SUMIFS(MasterSheet!I:I, MasterSheet!B:B, A2118, MasterSheet!D:D, B2118, MasterSheet!G:G, C2118)</f>
        <v>1</v>
      </c>
      <c r="F2118" s="55">
        <f t="shared" si="99"/>
        <v>5384.34</v>
      </c>
      <c r="G2118" s="62">
        <f>SUMIFS(MasterSheet!J:J, MasterSheet!B:B, A2118, MasterSheet!D:D, B2118, MasterSheet!G:G, C2118)</f>
        <v>1</v>
      </c>
      <c r="H2118" s="62">
        <f t="shared" si="100"/>
        <v>5384.34</v>
      </c>
      <c r="I2118" s="64">
        <f>SUMIFS(MasterSheet!K:K, MasterSheet!B:B, A2118, MasterSheet!D:D, B2118, MasterSheet!G:G, C2118)</f>
        <v>0</v>
      </c>
      <c r="J2118" s="64">
        <f t="shared" si="101"/>
        <v>0</v>
      </c>
      <c r="K2118" s="6" t="str">
        <f>VLOOKUP(C2118,MasterSheet!G:T,14,)</f>
        <v>MP Bio</v>
      </c>
      <c r="L2118" s="6" t="str">
        <f>VLOOKUP(K2118,Sheet1!A:C,3,)</f>
        <v>INR</v>
      </c>
      <c r="M2118" s="6" t="str" cm="1">
        <f t="array" ref="M2118">_xlfn.TEXTJOIN(", ", TRUE,
   _xlfn._xlws.FILTER(MasterSheet!O:O,
      (MasterSheet!B:B=A2118) *
      (MasterSheet!D:D=B2118) *
      (MasterSheet!G:G=C2118) *
      (MasterSheet!J:J&gt;0)
   )
)</f>
        <v>ICGEB</v>
      </c>
      <c r="N2118" s="6"/>
    </row>
    <row r="2119" spans="1:14" x14ac:dyDescent="0.25">
      <c r="A2119" s="6" t="str">
        <v>MP/LS/25-26/0658</v>
      </c>
      <c r="B2119" s="7">
        <v>45834</v>
      </c>
      <c r="C2119" s="6" t="str">
        <v>092913726</v>
      </c>
      <c r="D2119" s="6">
        <f>_xlfn.XLOOKUP(C2119,MasterSheet!G:G,MasterSheet!E:E)</f>
        <v>16000</v>
      </c>
      <c r="E2119" s="55">
        <f>SUMIFS(MasterSheet!I:I, MasterSheet!B:B, A2119, MasterSheet!D:D, B2119, MasterSheet!G:G, C2119)</f>
        <v>17</v>
      </c>
      <c r="F2119" s="55">
        <f t="shared" si="99"/>
        <v>272000</v>
      </c>
      <c r="G2119" s="62">
        <f>SUMIFS(MasterSheet!J:J, MasterSheet!B:B, A2119, MasterSheet!D:D, B2119, MasterSheet!G:G, C2119)</f>
        <v>7</v>
      </c>
      <c r="H2119" s="62">
        <f t="shared" si="100"/>
        <v>112000</v>
      </c>
      <c r="I2119" s="64">
        <f>SUMIFS(MasterSheet!K:K, MasterSheet!B:B, A2119, MasterSheet!D:D, B2119, MasterSheet!G:G, C2119)</f>
        <v>10</v>
      </c>
      <c r="J2119" s="64">
        <f t="shared" si="101"/>
        <v>160000</v>
      </c>
      <c r="K2119" s="6" t="str">
        <f>VLOOKUP(C2119,MasterSheet!G:T,14,)</f>
        <v>MP Bio</v>
      </c>
      <c r="L2119" s="6" t="str">
        <f>VLOOKUP(K2119,Sheet1!A:C,3,)</f>
        <v>INR</v>
      </c>
      <c r="M2119" s="6" t="str" cm="1">
        <f t="array" ref="M2119">_xlfn.TEXTJOIN(", ", TRUE,
   _xlfn._xlws.FILTER(MasterSheet!O:O,
      (MasterSheet!B:B=A2119) *
      (MasterSheet!D:D=B2119) *
      (MasterSheet!G:G=C2119) *
      (MasterSheet!J:J&gt;0)
   )
)</f>
        <v>RCB</v>
      </c>
      <c r="N2119" s="6"/>
    </row>
    <row r="2120" spans="1:14" x14ac:dyDescent="0.25">
      <c r="A2120" s="6" t="str">
        <v>MP/LS/25-26/0078</v>
      </c>
      <c r="B2120" s="7">
        <v>45849</v>
      </c>
      <c r="C2120" s="6">
        <v>4520012</v>
      </c>
      <c r="D2120" s="6">
        <f>_xlfn.XLOOKUP(C2120,MasterSheet!G:G,MasterSheet!E:E)</f>
        <v>9414.86</v>
      </c>
      <c r="E2120" s="55">
        <f>SUMIFS(MasterSheet!I:I, MasterSheet!B:B, A2120, MasterSheet!D:D, B2120, MasterSheet!G:G, C2120)</f>
        <v>1</v>
      </c>
      <c r="F2120" s="55">
        <f t="shared" si="99"/>
        <v>9414.86</v>
      </c>
      <c r="G2120" s="62">
        <f>SUMIFS(MasterSheet!J:J, MasterSheet!B:B, A2120, MasterSheet!D:D, B2120, MasterSheet!G:G, C2120)</f>
        <v>1</v>
      </c>
      <c r="H2120" s="62">
        <f t="shared" si="100"/>
        <v>9414.86</v>
      </c>
      <c r="I2120" s="64">
        <f>SUMIFS(MasterSheet!K:K, MasterSheet!B:B, A2120, MasterSheet!D:D, B2120, MasterSheet!G:G, C2120)</f>
        <v>0</v>
      </c>
      <c r="J2120" s="64">
        <f t="shared" si="101"/>
        <v>0</v>
      </c>
      <c r="K2120" s="6" t="str">
        <f>VLOOKUP(C2120,MasterSheet!G:T,14,)</f>
        <v>MP Bio</v>
      </c>
      <c r="L2120" s="6" t="str">
        <f>VLOOKUP(K2120,Sheet1!A:C,3,)</f>
        <v>INR</v>
      </c>
      <c r="M2120" s="6" t="str" cm="1">
        <f t="array" ref="M2120">_xlfn.TEXTJOIN(", ", TRUE,
   _xlfn._xlws.FILTER(MasterSheet!O:O,
      (MasterSheet!B:B=A2120) *
      (MasterSheet!D:D=B2120) *
      (MasterSheet!G:G=C2120) *
      (MasterSheet!J:J&gt;0)
   )
)</f>
        <v>ICGEB</v>
      </c>
      <c r="N2120" s="6"/>
    </row>
    <row r="2121" spans="1:14" x14ac:dyDescent="0.25">
      <c r="A2121" s="6" t="str">
        <v>MP/LS/25-26/0078</v>
      </c>
      <c r="B2121" s="7">
        <v>45849</v>
      </c>
      <c r="C2121" s="6">
        <v>4430022</v>
      </c>
      <c r="D2121" s="6">
        <f>_xlfn.XLOOKUP(C2121,MasterSheet!G:G,MasterSheet!E:E)</f>
        <v>29251.02</v>
      </c>
      <c r="E2121" s="55">
        <f>SUMIFS(MasterSheet!I:I, MasterSheet!B:B, A2121, MasterSheet!D:D, B2121, MasterSheet!G:G, C2121)</f>
        <v>1</v>
      </c>
      <c r="F2121" s="55">
        <f t="shared" si="99"/>
        <v>29251.02</v>
      </c>
      <c r="G2121" s="62">
        <f>SUMIFS(MasterSheet!J:J, MasterSheet!B:B, A2121, MasterSheet!D:D, B2121, MasterSheet!G:G, C2121)</f>
        <v>1</v>
      </c>
      <c r="H2121" s="62">
        <f t="shared" si="100"/>
        <v>29251.02</v>
      </c>
      <c r="I2121" s="64">
        <f>SUMIFS(MasterSheet!K:K, MasterSheet!B:B, A2121, MasterSheet!D:D, B2121, MasterSheet!G:G, C2121)</f>
        <v>0</v>
      </c>
      <c r="J2121" s="64">
        <f t="shared" si="101"/>
        <v>0</v>
      </c>
      <c r="K2121" s="6" t="str">
        <f>VLOOKUP(C2121,MasterSheet!G:T,14,)</f>
        <v>MP Bio</v>
      </c>
      <c r="L2121" s="6" t="str">
        <f>VLOOKUP(K2121,Sheet1!A:C,3,)</f>
        <v>INR</v>
      </c>
      <c r="M2121" s="6" t="str" cm="1">
        <f t="array" ref="M2121">_xlfn.TEXTJOIN(", ", TRUE,
   _xlfn._xlws.FILTER(MasterSheet!O:O,
      (MasterSheet!B:B=A2121) *
      (MasterSheet!D:D=B2121) *
      (MasterSheet!G:G=C2121) *
      (MasterSheet!J:J&gt;0)
   )
)</f>
        <v>ICGEB</v>
      </c>
      <c r="N2121" s="6"/>
    </row>
    <row r="2122" spans="1:14" x14ac:dyDescent="0.25">
      <c r="A2122" s="6" t="str">
        <v>MP/LS/25-26/0906</v>
      </c>
      <c r="B2122" s="7">
        <v>45861</v>
      </c>
      <c r="C2122" s="6">
        <v>6542050</v>
      </c>
      <c r="D2122" s="6">
        <f>_xlfn.XLOOKUP(C2122,MasterSheet!G:G,MasterSheet!E:E)</f>
        <v>8450</v>
      </c>
      <c r="E2122" s="55">
        <f>SUMIFS(MasterSheet!I:I, MasterSheet!B:B, A2122, MasterSheet!D:D, B2122, MasterSheet!G:G, C2122)</f>
        <v>1</v>
      </c>
      <c r="F2122" s="55">
        <f t="shared" si="99"/>
        <v>8450</v>
      </c>
      <c r="G2122" s="62">
        <f>SUMIFS(MasterSheet!J:J, MasterSheet!B:B, A2122, MasterSheet!D:D, B2122, MasterSheet!G:G, C2122)</f>
        <v>0</v>
      </c>
      <c r="H2122" s="62">
        <f t="shared" si="100"/>
        <v>0</v>
      </c>
      <c r="I2122" s="64">
        <f>SUMIFS(MasterSheet!K:K, MasterSheet!B:B, A2122, MasterSheet!D:D, B2122, MasterSheet!G:G, C2122)</f>
        <v>1</v>
      </c>
      <c r="J2122" s="64">
        <f t="shared" si="101"/>
        <v>8450</v>
      </c>
      <c r="K2122" s="6" t="str">
        <f>VLOOKUP(C2122,MasterSheet!G:T,14,)</f>
        <v>MP Bio</v>
      </c>
      <c r="L2122" s="6" t="str">
        <f>VLOOKUP(K2122,Sheet1!A:C,3,)</f>
        <v>INR</v>
      </c>
      <c r="M2122" s="6" t="e" cm="1" vm="1">
        <f t="array" ref="M2122">_xlfn.TEXTJOIN(", ", TRUE,
   _xlfn._xlws.FILTER(MasterSheet!O:O,
      (MasterSheet!B:B=A2122) *
      (MasterSheet!D:D=B2122) *
      (MasterSheet!G:G=C2122) *
      (MasterSheet!J:J&gt;0)
   )
)</f>
        <v>#VALUE!</v>
      </c>
      <c r="N2122" s="6"/>
    </row>
    <row r="2123" spans="1:14" x14ac:dyDescent="0.25">
      <c r="A2123" s="6" t="str">
        <v>MP/LS/25-26/0906</v>
      </c>
      <c r="B2123" s="7">
        <v>45861</v>
      </c>
      <c r="C2123" s="6">
        <v>6539025</v>
      </c>
      <c r="D2123" s="6">
        <f>_xlfn.XLOOKUP(C2123,MasterSheet!G:G,MasterSheet!E:E)</f>
        <v>16355</v>
      </c>
      <c r="E2123" s="55">
        <f>SUMIFS(MasterSheet!I:I, MasterSheet!B:B, A2123, MasterSheet!D:D, B2123, MasterSheet!G:G, C2123)</f>
        <v>1</v>
      </c>
      <c r="F2123" s="55">
        <f t="shared" si="99"/>
        <v>16355</v>
      </c>
      <c r="G2123" s="62">
        <f>SUMIFS(MasterSheet!J:J, MasterSheet!B:B, A2123, MasterSheet!D:D, B2123, MasterSheet!G:G, C2123)</f>
        <v>0</v>
      </c>
      <c r="H2123" s="62">
        <f t="shared" si="100"/>
        <v>0</v>
      </c>
      <c r="I2123" s="64">
        <f>SUMIFS(MasterSheet!K:K, MasterSheet!B:B, A2123, MasterSheet!D:D, B2123, MasterSheet!G:G, C2123)</f>
        <v>1</v>
      </c>
      <c r="J2123" s="64">
        <f t="shared" si="101"/>
        <v>16355</v>
      </c>
      <c r="K2123" s="6" t="str">
        <f>VLOOKUP(C2123,MasterSheet!G:T,14,)</f>
        <v>MP Bio</v>
      </c>
      <c r="L2123" s="6" t="str">
        <f>VLOOKUP(K2123,Sheet1!A:C,3,)</f>
        <v>INR</v>
      </c>
      <c r="M2123" s="6" t="e" cm="1" vm="1">
        <f t="array" ref="M2123">_xlfn.TEXTJOIN(", ", TRUE,
   _xlfn._xlws.FILTER(MasterSheet!O:O,
      (MasterSheet!B:B=A2123) *
      (MasterSheet!D:D=B2123) *
      (MasterSheet!G:G=C2123) *
      (MasterSheet!J:J&gt;0)
   )
)</f>
        <v>#VALUE!</v>
      </c>
      <c r="N2123" s="6"/>
    </row>
    <row r="2124" spans="1:14" x14ac:dyDescent="0.25">
      <c r="A2124" s="6" t="str">
        <v>MP/LS/25-26/0906</v>
      </c>
      <c r="B2124" s="7">
        <v>45861</v>
      </c>
      <c r="C2124" s="6">
        <v>6552050</v>
      </c>
      <c r="D2124" s="6">
        <f>_xlfn.XLOOKUP(C2124,MasterSheet!G:G,MasterSheet!E:E)</f>
        <v>4397.6000000000004</v>
      </c>
      <c r="E2124" s="55">
        <f>SUMIFS(MasterSheet!I:I, MasterSheet!B:B, A2124, MasterSheet!D:D, B2124, MasterSheet!G:G, C2124)</f>
        <v>6</v>
      </c>
      <c r="F2124" s="55">
        <f t="shared" si="99"/>
        <v>26385.600000000002</v>
      </c>
      <c r="G2124" s="62">
        <f>SUMIFS(MasterSheet!J:J, MasterSheet!B:B, A2124, MasterSheet!D:D, B2124, MasterSheet!G:G, C2124)</f>
        <v>0</v>
      </c>
      <c r="H2124" s="62">
        <f t="shared" si="100"/>
        <v>0</v>
      </c>
      <c r="I2124" s="64">
        <f>SUMIFS(MasterSheet!K:K, MasterSheet!B:B, A2124, MasterSheet!D:D, B2124, MasterSheet!G:G, C2124)</f>
        <v>6</v>
      </c>
      <c r="J2124" s="64">
        <f t="shared" si="101"/>
        <v>26385.600000000002</v>
      </c>
      <c r="K2124" s="6" t="str">
        <f>VLOOKUP(C2124,MasterSheet!G:T,14,)</f>
        <v>MP Bio</v>
      </c>
      <c r="L2124" s="6" t="str">
        <f>VLOOKUP(K2124,Sheet1!A:C,3,)</f>
        <v>INR</v>
      </c>
      <c r="M2124" s="6" t="e" cm="1" vm="1">
        <f t="array" ref="M2124">_xlfn.TEXTJOIN(", ", TRUE,
   _xlfn._xlws.FILTER(MasterSheet!O:O,
      (MasterSheet!B:B=A2124) *
      (MasterSheet!D:D=B2124) *
      (MasterSheet!G:G=C2124) *
      (MasterSheet!J:J&gt;0)
   )
)</f>
        <v>#VALUE!</v>
      </c>
      <c r="N2124" s="6"/>
    </row>
    <row r="2125" spans="1:14" x14ac:dyDescent="0.25">
      <c r="A2125" s="6" t="str">
        <v>MP/LS/25-26/0895</v>
      </c>
      <c r="B2125" s="7">
        <v>45863</v>
      </c>
      <c r="C2125" s="6">
        <v>2100201</v>
      </c>
      <c r="D2125" s="6">
        <f>_xlfn.XLOOKUP(C2125,MasterSheet!G:G,MasterSheet!E:E)</f>
        <v>0</v>
      </c>
      <c r="E2125" s="55">
        <f>SUMIFS(MasterSheet!I:I, MasterSheet!B:B, A2125, MasterSheet!D:D, B2125, MasterSheet!G:G, C2125)</f>
        <v>3</v>
      </c>
      <c r="F2125" s="55">
        <f t="shared" si="99"/>
        <v>0</v>
      </c>
      <c r="G2125" s="62">
        <f>SUMIFS(MasterSheet!J:J, MasterSheet!B:B, A2125, MasterSheet!D:D, B2125, MasterSheet!G:G, C2125)</f>
        <v>3</v>
      </c>
      <c r="H2125" s="62">
        <f t="shared" si="100"/>
        <v>0</v>
      </c>
      <c r="I2125" s="64">
        <f>SUMIFS(MasterSheet!K:K, MasterSheet!B:B, A2125, MasterSheet!D:D, B2125, MasterSheet!G:G, C2125)</f>
        <v>0</v>
      </c>
      <c r="J2125" s="64">
        <f t="shared" si="101"/>
        <v>0</v>
      </c>
      <c r="K2125" s="6" t="str">
        <f>VLOOKUP(C2125,MasterSheet!G:T,14,)</f>
        <v>MP Bio</v>
      </c>
      <c r="L2125" s="6" t="str">
        <f>VLOOKUP(K2125,Sheet1!A:C,3,)</f>
        <v>INR</v>
      </c>
      <c r="M2125" s="6" t="str" cm="1">
        <f t="array" ref="M2125">_xlfn.TEXTJOIN(", ", TRUE,
   _xlfn._xlws.FILTER(MasterSheet!O:O,
      (MasterSheet!B:B=A2125) *
      (MasterSheet!D:D=B2125) *
      (MasterSheet!G:G=C2125) *
      (MasterSheet!J:J&gt;0)
   )
)</f>
        <v>ICGEB</v>
      </c>
      <c r="N2125" s="6"/>
    </row>
    <row r="2126" spans="1:14" x14ac:dyDescent="0.25">
      <c r="A2126" s="6" t="str">
        <v>MP/LS/25-26/0895</v>
      </c>
      <c r="B2126" s="7">
        <v>45863</v>
      </c>
      <c r="C2126" s="6">
        <v>100575</v>
      </c>
      <c r="D2126" s="6">
        <f>_xlfn.XLOOKUP(C2126,MasterSheet!G:G,MasterSheet!E:E)</f>
        <v>5930.33</v>
      </c>
      <c r="E2126" s="55">
        <f>SUMIFS(MasterSheet!I:I, MasterSheet!B:B, A2126, MasterSheet!D:D, B2126, MasterSheet!G:G, C2126)</f>
        <v>1</v>
      </c>
      <c r="F2126" s="55">
        <f t="shared" si="99"/>
        <v>5930.33</v>
      </c>
      <c r="G2126" s="62">
        <f>SUMIFS(MasterSheet!J:J, MasterSheet!B:B, A2126, MasterSheet!D:D, B2126, MasterSheet!G:G, C2126)</f>
        <v>0</v>
      </c>
      <c r="H2126" s="62">
        <f t="shared" si="100"/>
        <v>0</v>
      </c>
      <c r="I2126" s="64">
        <f>SUMIFS(MasterSheet!K:K, MasterSheet!B:B, A2126, MasterSheet!D:D, B2126, MasterSheet!G:G, C2126)</f>
        <v>1</v>
      </c>
      <c r="J2126" s="64">
        <f t="shared" si="101"/>
        <v>5930.33</v>
      </c>
      <c r="K2126" s="6" t="str">
        <f>VLOOKUP(C2126,MasterSheet!G:T,14,)</f>
        <v>MP Bio</v>
      </c>
      <c r="L2126" s="6" t="str">
        <f>VLOOKUP(K2126,Sheet1!A:C,3,)</f>
        <v>INR</v>
      </c>
      <c r="M2126" s="6" t="e" cm="1" vm="1">
        <f t="array" ref="M2126">_xlfn.TEXTJOIN(", ", TRUE,
   _xlfn._xlws.FILTER(MasterSheet!O:O,
      (MasterSheet!B:B=A2126) *
      (MasterSheet!D:D=B2126) *
      (MasterSheet!G:G=C2126) *
      (MasterSheet!J:J&gt;0)
   )
)</f>
        <v>#VALUE!</v>
      </c>
      <c r="N2126" s="6"/>
    </row>
    <row r="2127" spans="1:14" x14ac:dyDescent="0.25">
      <c r="A2127" s="6" t="str">
        <v>MP/LS/25-26/0895</v>
      </c>
      <c r="B2127" s="7">
        <v>45863</v>
      </c>
      <c r="C2127" s="6">
        <v>196055</v>
      </c>
      <c r="D2127" s="6">
        <f>_xlfn.XLOOKUP(C2127,MasterSheet!G:G,MasterSheet!E:E)</f>
        <v>8995.14</v>
      </c>
      <c r="E2127" s="55">
        <f>SUMIFS(MasterSheet!I:I, MasterSheet!B:B, A2127, MasterSheet!D:D, B2127, MasterSheet!G:G, C2127)</f>
        <v>1</v>
      </c>
      <c r="F2127" s="55">
        <f t="shared" si="99"/>
        <v>8995.14</v>
      </c>
      <c r="G2127" s="62">
        <f>SUMIFS(MasterSheet!J:J, MasterSheet!B:B, A2127, MasterSheet!D:D, B2127, MasterSheet!G:G, C2127)</f>
        <v>1</v>
      </c>
      <c r="H2127" s="62">
        <f t="shared" si="100"/>
        <v>8995.14</v>
      </c>
      <c r="I2127" s="64">
        <f>SUMIFS(MasterSheet!K:K, MasterSheet!B:B, A2127, MasterSheet!D:D, B2127, MasterSheet!G:G, C2127)</f>
        <v>0</v>
      </c>
      <c r="J2127" s="64">
        <f t="shared" si="101"/>
        <v>0</v>
      </c>
      <c r="K2127" s="6" t="str">
        <f>VLOOKUP(C2127,MasterSheet!G:T,14,)</f>
        <v>MP Bio</v>
      </c>
      <c r="L2127" s="6" t="str">
        <f>VLOOKUP(K2127,Sheet1!A:C,3,)</f>
        <v>INR</v>
      </c>
      <c r="M2127" s="6" t="str" cm="1">
        <f t="array" ref="M2127">_xlfn.TEXTJOIN(", ", TRUE,
   _xlfn._xlws.FILTER(MasterSheet!O:O,
      (MasterSheet!B:B=A2127) *
      (MasterSheet!D:D=B2127) *
      (MasterSheet!G:G=C2127) *
      (MasterSheet!J:J&gt;0)
   )
)</f>
        <v>IGIB</v>
      </c>
      <c r="N2127" s="6"/>
    </row>
    <row r="2128" spans="1:14" x14ac:dyDescent="0.25">
      <c r="A2128" s="6" t="str">
        <v>MP/LS/25-26/0896</v>
      </c>
      <c r="B2128" s="7">
        <v>45863</v>
      </c>
      <c r="C2128" s="6">
        <v>2916854</v>
      </c>
      <c r="D2128" s="6">
        <f>_xlfn.XLOOKUP(C2128,MasterSheet!G:G,MasterSheet!E:E)</f>
        <v>39000</v>
      </c>
      <c r="E2128" s="55">
        <f>SUMIFS(MasterSheet!I:I, MasterSheet!B:B, A2128, MasterSheet!D:D, B2128, MasterSheet!G:G, C2128)</f>
        <v>1</v>
      </c>
      <c r="F2128" s="55">
        <f t="shared" si="99"/>
        <v>39000</v>
      </c>
      <c r="G2128" s="62">
        <f>SUMIFS(MasterSheet!J:J, MasterSheet!B:B, A2128, MasterSheet!D:D, B2128, MasterSheet!G:G, C2128)</f>
        <v>1</v>
      </c>
      <c r="H2128" s="62">
        <f t="shared" si="100"/>
        <v>39000</v>
      </c>
      <c r="I2128" s="64">
        <f>SUMIFS(MasterSheet!K:K, MasterSheet!B:B, A2128, MasterSheet!D:D, B2128, MasterSheet!G:G, C2128)</f>
        <v>0</v>
      </c>
      <c r="J2128" s="64">
        <f t="shared" si="101"/>
        <v>0</v>
      </c>
      <c r="K2128" s="6" t="str">
        <f>VLOOKUP(C2128,MasterSheet!G:T,14,)</f>
        <v>MP Bio</v>
      </c>
      <c r="L2128" s="6" t="str">
        <f>VLOOKUP(K2128,Sheet1!A:C,3,)</f>
        <v>INR</v>
      </c>
      <c r="M2128" s="6" t="str" cm="1">
        <f t="array" ref="M2128">_xlfn.TEXTJOIN(", ", TRUE,
   _xlfn._xlws.FILTER(MasterSheet!O:O,
      (MasterSheet!B:B=A2128) *
      (MasterSheet!D:D=B2128) *
      (MasterSheet!G:G=C2128) *
      (MasterSheet!J:J&gt;0)
   )
)</f>
        <v>Bio Solution</v>
      </c>
      <c r="N2128" s="6"/>
    </row>
    <row r="2129" spans="1:14" x14ac:dyDescent="0.25">
      <c r="A2129" s="6" t="str">
        <v>MP/LS/25-26/0915</v>
      </c>
      <c r="B2129" s="7">
        <v>45863</v>
      </c>
      <c r="C2129" s="6">
        <v>154210</v>
      </c>
      <c r="D2129" s="6">
        <f>_xlfn.XLOOKUP(C2129,MasterSheet!G:G,MasterSheet!E:E)</f>
        <v>5384.34</v>
      </c>
      <c r="E2129" s="55">
        <f>SUMIFS(MasterSheet!I:I, MasterSheet!B:B, A2129, MasterSheet!D:D, B2129, MasterSheet!G:G, C2129)</f>
        <v>1</v>
      </c>
      <c r="F2129" s="55">
        <f t="shared" si="99"/>
        <v>5384.34</v>
      </c>
      <c r="G2129" s="62">
        <f>SUMIFS(MasterSheet!J:J, MasterSheet!B:B, A2129, MasterSheet!D:D, B2129, MasterSheet!G:G, C2129)</f>
        <v>1</v>
      </c>
      <c r="H2129" s="62">
        <f t="shared" si="100"/>
        <v>5384.34</v>
      </c>
      <c r="I2129" s="64">
        <f>SUMIFS(MasterSheet!K:K, MasterSheet!B:B, A2129, MasterSheet!D:D, B2129, MasterSheet!G:G, C2129)</f>
        <v>0</v>
      </c>
      <c r="J2129" s="64">
        <f t="shared" si="101"/>
        <v>0</v>
      </c>
      <c r="K2129" s="6" t="str">
        <f>VLOOKUP(C2129,MasterSheet!G:T,14,)</f>
        <v>MP Bio</v>
      </c>
      <c r="L2129" s="6" t="str">
        <f>VLOOKUP(K2129,Sheet1!A:C,3,)</f>
        <v>INR</v>
      </c>
      <c r="M2129" s="6" t="str" cm="1">
        <f t="array" ref="M2129">_xlfn.TEXTJOIN(", ", TRUE,
   _xlfn._xlws.FILTER(MasterSheet!O:O,
      (MasterSheet!B:B=A2129) *
      (MasterSheet!D:D=B2129) *
      (MasterSheet!G:G=C2129) *
      (MasterSheet!J:J&gt;0)
   )
)</f>
        <v>ICGEB</v>
      </c>
      <c r="N2129" s="6"/>
    </row>
    <row r="2130" spans="1:14" x14ac:dyDescent="0.25">
      <c r="A2130" s="6" t="str">
        <v>Opening Stock</v>
      </c>
      <c r="B2130" s="7">
        <v>45870</v>
      </c>
      <c r="C2130" s="6">
        <v>116913001</v>
      </c>
      <c r="D2130" s="6">
        <f>_xlfn.XLOOKUP(C2130,MasterSheet!G:G,MasterSheet!E:E)</f>
        <v>0</v>
      </c>
      <c r="E2130" s="55">
        <f>SUMIFS(MasterSheet!I:I, MasterSheet!B:B, A2130, MasterSheet!D:D, B2130, MasterSheet!G:G, C2130)</f>
        <v>1</v>
      </c>
      <c r="F2130" s="55">
        <f t="shared" si="99"/>
        <v>0</v>
      </c>
      <c r="G2130" s="62">
        <f>SUMIFS(MasterSheet!J:J, MasterSheet!B:B, A2130, MasterSheet!D:D, B2130, MasterSheet!G:G, C2130)</f>
        <v>1</v>
      </c>
      <c r="H2130" s="62">
        <f t="shared" si="100"/>
        <v>0</v>
      </c>
      <c r="I2130" s="64">
        <f>SUMIFS(MasterSheet!K:K, MasterSheet!B:B, A2130, MasterSheet!D:D, B2130, MasterSheet!G:G, C2130)</f>
        <v>0</v>
      </c>
      <c r="J2130" s="64">
        <f t="shared" si="101"/>
        <v>0</v>
      </c>
      <c r="K2130" s="6" t="str">
        <f>VLOOKUP(C2130,MasterSheet!G:T,14,)</f>
        <v>MP Bio</v>
      </c>
      <c r="L2130" s="6" t="str">
        <f>VLOOKUP(K2130,Sheet1!A:C,3,)</f>
        <v>INR</v>
      </c>
      <c r="M2130" s="6" t="str" cm="1">
        <f t="array" ref="M2130">_xlfn.TEXTJOIN(", ", TRUE,
   _xlfn._xlws.FILTER(MasterSheet!O:O,
      (MasterSheet!B:B=A2130) *
      (MasterSheet!D:D=B2130) *
      (MasterSheet!G:G=C2130) *
      (MasterSheet!J:J&gt;0)
   )
)</f>
        <v>Aiims</v>
      </c>
      <c r="N2130" s="6"/>
    </row>
    <row r="2131" spans="1:14" x14ac:dyDescent="0.25">
      <c r="A2131" s="6" t="str">
        <v>Opening Stock</v>
      </c>
      <c r="B2131" s="7">
        <v>45870</v>
      </c>
      <c r="C2131" s="6">
        <v>116910001</v>
      </c>
      <c r="D2131" s="6">
        <f>_xlfn.XLOOKUP(C2131,MasterSheet!G:G,MasterSheet!E:E)</f>
        <v>0</v>
      </c>
      <c r="E2131" s="55">
        <f>SUMIFS(MasterSheet!I:I, MasterSheet!B:B, A2131, MasterSheet!D:D, B2131, MasterSheet!G:G, C2131)</f>
        <v>1</v>
      </c>
      <c r="F2131" s="55">
        <f t="shared" si="99"/>
        <v>0</v>
      </c>
      <c r="G2131" s="62">
        <f>SUMIFS(MasterSheet!J:J, MasterSheet!B:B, A2131, MasterSheet!D:D, B2131, MasterSheet!G:G, C2131)</f>
        <v>0</v>
      </c>
      <c r="H2131" s="62">
        <f t="shared" si="100"/>
        <v>0</v>
      </c>
      <c r="I2131" s="64">
        <f>SUMIFS(MasterSheet!K:K, MasterSheet!B:B, A2131, MasterSheet!D:D, B2131, MasterSheet!G:G, C2131)</f>
        <v>1</v>
      </c>
      <c r="J2131" s="64">
        <f t="shared" si="101"/>
        <v>0</v>
      </c>
      <c r="K2131" s="6" t="str">
        <f>VLOOKUP(C2131,MasterSheet!G:T,14,)</f>
        <v>MP Bio</v>
      </c>
      <c r="L2131" s="6" t="str">
        <f>VLOOKUP(K2131,Sheet1!A:C,3,)</f>
        <v>INR</v>
      </c>
      <c r="M2131" s="6" t="e" cm="1" vm="1">
        <f t="array" ref="M2131">_xlfn.TEXTJOIN(", ", TRUE,
   _xlfn._xlws.FILTER(MasterSheet!O:O,
      (MasterSheet!B:B=A2131) *
      (MasterSheet!D:D=B2131) *
      (MasterSheet!G:G=C2131) *
      (MasterSheet!J:J&gt;0)
   )
)</f>
        <v>#VALUE!</v>
      </c>
      <c r="N2131" s="6"/>
    </row>
    <row r="2132" spans="1:14" x14ac:dyDescent="0.25">
      <c r="A2132" s="6" t="str">
        <v>MP/LS/25-26/0960</v>
      </c>
      <c r="B2132" s="7">
        <v>45871</v>
      </c>
      <c r="C2132" s="6">
        <v>194670</v>
      </c>
      <c r="D2132" s="6">
        <f>_xlfn.XLOOKUP(C2132,MasterSheet!G:G,MasterSheet!E:E)</f>
        <v>25010.3</v>
      </c>
      <c r="E2132" s="55">
        <f>SUMIFS(MasterSheet!I:I, MasterSheet!B:B, A2132, MasterSheet!D:D, B2132, MasterSheet!G:G, C2132)</f>
        <v>1</v>
      </c>
      <c r="F2132" s="55">
        <f t="shared" si="99"/>
        <v>25010.3</v>
      </c>
      <c r="G2132" s="62">
        <f>SUMIFS(MasterSheet!J:J, MasterSheet!B:B, A2132, MasterSheet!D:D, B2132, MasterSheet!G:G, C2132)</f>
        <v>0</v>
      </c>
      <c r="H2132" s="62">
        <f t="shared" si="100"/>
        <v>0</v>
      </c>
      <c r="I2132" s="64">
        <f>SUMIFS(MasterSheet!K:K, MasterSheet!B:B, A2132, MasterSheet!D:D, B2132, MasterSheet!G:G, C2132)</f>
        <v>1</v>
      </c>
      <c r="J2132" s="64">
        <f t="shared" si="101"/>
        <v>25010.3</v>
      </c>
      <c r="K2132" s="6" t="str">
        <f>VLOOKUP(C2132,MasterSheet!G:T,14,)</f>
        <v>MP Bio</v>
      </c>
      <c r="L2132" s="6" t="str">
        <f>VLOOKUP(K2132,Sheet1!A:C,3,)</f>
        <v>INR</v>
      </c>
      <c r="M2132" s="6" t="e" cm="1" vm="1">
        <f t="array" ref="M2132">_xlfn.TEXTJOIN(", ", TRUE,
   _xlfn._xlws.FILTER(MasterSheet!O:O,
      (MasterSheet!B:B=A2132) *
      (MasterSheet!D:D=B2132) *
      (MasterSheet!G:G=C2132) *
      (MasterSheet!J:J&gt;0)
   )
)</f>
        <v>#VALUE!</v>
      </c>
      <c r="N2132" s="6"/>
    </row>
    <row r="2133" spans="1:14" x14ac:dyDescent="0.25">
      <c r="A2133" s="6" t="str">
        <v>MP/LS/25-26/0960</v>
      </c>
      <c r="B2133" s="7">
        <v>45871</v>
      </c>
      <c r="C2133" s="6">
        <v>103028</v>
      </c>
      <c r="D2133" s="6">
        <f>_xlfn.XLOOKUP(C2133,MasterSheet!G:G,MasterSheet!E:E)</f>
        <v>148.80000000000001</v>
      </c>
      <c r="E2133" s="55">
        <f>SUMIFS(MasterSheet!I:I, MasterSheet!B:B, A2133, MasterSheet!D:D, B2133, MasterSheet!G:G, C2133)</f>
        <v>1</v>
      </c>
      <c r="F2133" s="55">
        <f t="shared" si="99"/>
        <v>148.80000000000001</v>
      </c>
      <c r="G2133" s="62">
        <f>SUMIFS(MasterSheet!J:J, MasterSheet!B:B, A2133, MasterSheet!D:D, B2133, MasterSheet!G:G, C2133)</f>
        <v>1</v>
      </c>
      <c r="H2133" s="62">
        <f t="shared" si="100"/>
        <v>148.80000000000001</v>
      </c>
      <c r="I2133" s="64">
        <f>SUMIFS(MasterSheet!K:K, MasterSheet!B:B, A2133, MasterSheet!D:D, B2133, MasterSheet!G:G, C2133)</f>
        <v>0</v>
      </c>
      <c r="J2133" s="64">
        <f t="shared" si="101"/>
        <v>0</v>
      </c>
      <c r="K2133" s="6" t="str">
        <f>VLOOKUP(C2133,MasterSheet!G:T,14,)</f>
        <v>BioLegend</v>
      </c>
      <c r="L2133" s="6" t="str">
        <f>VLOOKUP(K2133,Sheet1!A:C,3,)</f>
        <v>DOLLAR</v>
      </c>
      <c r="M2133" s="6" t="str" cm="1">
        <f t="array" ref="M2133">_xlfn.TEXTJOIN(", ", TRUE,
   _xlfn._xlws.FILTER(MasterSheet!O:O,
      (MasterSheet!B:B=A2133) *
      (MasterSheet!D:D=B2133) *
      (MasterSheet!G:G=C2133) *
      (MasterSheet!J:J&gt;0)
   )
)</f>
        <v>IGIB</v>
      </c>
      <c r="N2133" s="6"/>
    </row>
    <row r="2134" spans="1:14" x14ac:dyDescent="0.25">
      <c r="A2134" s="6" t="str">
        <v>MP/L2526/206</v>
      </c>
      <c r="B2134" s="7">
        <v>45871</v>
      </c>
      <c r="C2134" s="6">
        <v>116913050</v>
      </c>
      <c r="D2134" s="6">
        <f>_xlfn.XLOOKUP(C2134,MasterSheet!G:G,MasterSheet!E:E)</f>
        <v>3637.5</v>
      </c>
      <c r="E2134" s="55">
        <f>SUMIFS(MasterSheet!I:I, MasterSheet!B:B, A2134, MasterSheet!D:D, B2134, MasterSheet!G:G, C2134)</f>
        <v>1</v>
      </c>
      <c r="F2134" s="55">
        <f t="shared" ref="F2134:F2146" si="102">D2134*E2134</f>
        <v>3637.5</v>
      </c>
      <c r="G2134" s="62">
        <f>SUMIFS(MasterSheet!J:J, MasterSheet!B:B, A2134, MasterSheet!D:D, B2134, MasterSheet!G:G, C2134)</f>
        <v>1</v>
      </c>
      <c r="H2134" s="62">
        <f t="shared" ref="H2134:H2146" si="103">G2134*D2134</f>
        <v>3637.5</v>
      </c>
      <c r="I2134" s="64">
        <f>SUMIFS(MasterSheet!K:K, MasterSheet!B:B, A2134, MasterSheet!D:D, B2134, MasterSheet!G:G, C2134)</f>
        <v>0</v>
      </c>
      <c r="J2134" s="64">
        <f t="shared" ref="J2134:J2146" si="104">I2134*D2134</f>
        <v>0</v>
      </c>
      <c r="K2134" s="6" t="str">
        <f>VLOOKUP(C2134,MasterSheet!G:T,14,)</f>
        <v>MP Bio</v>
      </c>
      <c r="L2134" s="6" t="str">
        <f>VLOOKUP(K2134,Sheet1!A:C,3,)</f>
        <v>INR</v>
      </c>
      <c r="M2134" s="6" t="str" cm="1">
        <f t="array" ref="M2134">_xlfn.TEXTJOIN(", ", TRUE,
   _xlfn._xlws.FILTER(MasterSheet!O:O,
      (MasterSheet!B:B=A2134) *
      (MasterSheet!D:D=B2134) *
      (MasterSheet!G:G=C2134) *
      (MasterSheet!J:J&gt;0)
   )
)</f>
        <v>AIIMS</v>
      </c>
      <c r="N2134" s="6"/>
    </row>
    <row r="2135" spans="1:14" x14ac:dyDescent="0.25">
      <c r="A2135" s="6" t="str">
        <v>MP/L2526/206</v>
      </c>
      <c r="B2135" s="7">
        <v>45871</v>
      </c>
      <c r="C2135" s="6">
        <v>800803</v>
      </c>
      <c r="D2135" s="6">
        <f>_xlfn.XLOOKUP(C2135,MasterSheet!G:G,MasterSheet!E:E)</f>
        <v>13825</v>
      </c>
      <c r="E2135" s="55">
        <f>SUMIFS(MasterSheet!I:I, MasterSheet!B:B, A2135, MasterSheet!D:D, B2135, MasterSheet!G:G, C2135)</f>
        <v>1</v>
      </c>
      <c r="F2135" s="55">
        <f t="shared" si="102"/>
        <v>13825</v>
      </c>
      <c r="G2135" s="62">
        <f>SUMIFS(MasterSheet!J:J, MasterSheet!B:B, A2135, MasterSheet!D:D, B2135, MasterSheet!G:G, C2135)</f>
        <v>0</v>
      </c>
      <c r="H2135" s="62">
        <f t="shared" si="103"/>
        <v>0</v>
      </c>
      <c r="I2135" s="64">
        <f>SUMIFS(MasterSheet!K:K, MasterSheet!B:B, A2135, MasterSheet!D:D, B2135, MasterSheet!G:G, C2135)</f>
        <v>1</v>
      </c>
      <c r="J2135" s="64">
        <f t="shared" si="104"/>
        <v>13825</v>
      </c>
      <c r="K2135" s="6" t="str">
        <f>VLOOKUP(C2135,MasterSheet!G:T,14,)</f>
        <v>MP Bio</v>
      </c>
      <c r="L2135" s="6" t="str">
        <f>VLOOKUP(K2135,Sheet1!A:C,3,)</f>
        <v>INR</v>
      </c>
      <c r="M2135" s="6" t="e" cm="1" vm="1">
        <f t="array" ref="M2135">_xlfn.TEXTJOIN(", ", TRUE,
   _xlfn._xlws.FILTER(MasterSheet!O:O,
      (MasterSheet!B:B=A2135) *
      (MasterSheet!D:D=B2135) *
      (MasterSheet!G:G=C2135) *
      (MasterSheet!J:J&gt;0)
   )
)</f>
        <v>#VALUE!</v>
      </c>
      <c r="N2135" s="6"/>
    </row>
    <row r="2136" spans="1:14" x14ac:dyDescent="0.25">
      <c r="A2136" s="6" t="str">
        <v>MP/LS/25-26/0959</v>
      </c>
      <c r="B2136" s="7">
        <v>45871</v>
      </c>
      <c r="C2136" s="6" t="str">
        <v>04802536</v>
      </c>
      <c r="D2136" s="6">
        <f>_xlfn.XLOOKUP(C2136,MasterSheet!G:G,MasterSheet!E:E)</f>
        <v>4494</v>
      </c>
      <c r="E2136" s="55">
        <f>SUMIFS(MasterSheet!I:I, MasterSheet!B:B, A2136, MasterSheet!D:D, B2136, MasterSheet!G:G, C2136)</f>
        <v>1</v>
      </c>
      <c r="F2136" s="55">
        <f t="shared" si="102"/>
        <v>4494</v>
      </c>
      <c r="G2136" s="62">
        <f>SUMIFS(MasterSheet!J:J, MasterSheet!B:B, A2136, MasterSheet!D:D, B2136, MasterSheet!G:G, C2136)</f>
        <v>1</v>
      </c>
      <c r="H2136" s="62">
        <f t="shared" si="103"/>
        <v>4494</v>
      </c>
      <c r="I2136" s="64">
        <f>SUMIFS(MasterSheet!K:K, MasterSheet!B:B, A2136, MasterSheet!D:D, B2136, MasterSheet!G:G, C2136)</f>
        <v>0</v>
      </c>
      <c r="J2136" s="64">
        <f t="shared" si="104"/>
        <v>0</v>
      </c>
      <c r="K2136" s="6" t="str">
        <f>VLOOKUP(C2136,MasterSheet!G:T,14,)</f>
        <v>MP Bio</v>
      </c>
      <c r="L2136" s="6" t="str">
        <f>VLOOKUP(K2136,Sheet1!A:C,3,)</f>
        <v>INR</v>
      </c>
      <c r="M2136" s="6" t="str" cm="1">
        <f t="array" ref="M2136">_xlfn.TEXTJOIN(", ", TRUE,
   _xlfn._xlws.FILTER(MasterSheet!O:O,
      (MasterSheet!B:B=A2136) *
      (MasterSheet!D:D=B2136) *
      (MasterSheet!G:G=C2136) *
      (MasterSheet!J:J&gt;0)
   )
)</f>
        <v>AIIMS</v>
      </c>
      <c r="N2136" s="6"/>
    </row>
    <row r="2137" spans="1:14" x14ac:dyDescent="0.25">
      <c r="A2137" s="6" t="str">
        <v>MP/L2526/223</v>
      </c>
      <c r="B2137" s="7">
        <v>45883</v>
      </c>
      <c r="C2137" s="6" t="str">
        <v>04800803</v>
      </c>
      <c r="D2137" s="6">
        <f>_xlfn.XLOOKUP(C2137,MasterSheet!G:G,MasterSheet!E:E)</f>
        <v>13825</v>
      </c>
      <c r="E2137" s="55">
        <f>SUMIFS(MasterSheet!I:I, MasterSheet!B:B, A2137, MasterSheet!D:D, B2137, MasterSheet!G:G, C2137)</f>
        <v>2</v>
      </c>
      <c r="F2137" s="55">
        <f t="shared" si="102"/>
        <v>27650</v>
      </c>
      <c r="G2137" s="62">
        <f>SUMIFS(MasterSheet!J:J, MasterSheet!B:B, A2137, MasterSheet!D:D, B2137, MasterSheet!G:G, C2137)</f>
        <v>0</v>
      </c>
      <c r="H2137" s="62">
        <f t="shared" si="103"/>
        <v>0</v>
      </c>
      <c r="I2137" s="64">
        <f>SUMIFS(MasterSheet!K:K, MasterSheet!B:B, A2137, MasterSheet!D:D, B2137, MasterSheet!G:G, C2137)</f>
        <v>2</v>
      </c>
      <c r="J2137" s="64">
        <f t="shared" si="104"/>
        <v>27650</v>
      </c>
      <c r="K2137" s="6" t="str">
        <f>VLOOKUP(C2137,MasterSheet!G:T,14,)</f>
        <v>MP Bio</v>
      </c>
      <c r="L2137" s="6" t="str">
        <f>VLOOKUP(K2137,Sheet1!A:C,3,)</f>
        <v>INR</v>
      </c>
      <c r="M2137" s="6" t="e" cm="1" vm="1">
        <f t="array" ref="M2137">_xlfn.TEXTJOIN(", ", TRUE,
   _xlfn._xlws.FILTER(MasterSheet!O:O,
      (MasterSheet!B:B=A2137) *
      (MasterSheet!D:D=B2137) *
      (MasterSheet!G:G=C2137) *
      (MasterSheet!J:J&gt;0)
   )
)</f>
        <v>#VALUE!</v>
      </c>
      <c r="N2137" s="6"/>
    </row>
    <row r="2138" spans="1:14" x14ac:dyDescent="0.25">
      <c r="A2138" s="6" t="str">
        <v>MP/L2526/223</v>
      </c>
      <c r="B2138" s="7">
        <v>45883</v>
      </c>
      <c r="C2138" s="6">
        <v>116913100</v>
      </c>
      <c r="D2138" s="6">
        <f>_xlfn.XLOOKUP(C2138,MasterSheet!G:G,MasterSheet!E:E)</f>
        <v>6675</v>
      </c>
      <c r="E2138" s="55">
        <f>SUMIFS(MasterSheet!I:I, MasterSheet!B:B, A2138, MasterSheet!D:D, B2138, MasterSheet!G:G, C2138)</f>
        <v>1</v>
      </c>
      <c r="F2138" s="55">
        <f t="shared" si="102"/>
        <v>6675</v>
      </c>
      <c r="G2138" s="62">
        <f>SUMIFS(MasterSheet!J:J, MasterSheet!B:B, A2138, MasterSheet!D:D, B2138, MasterSheet!G:G, C2138)</f>
        <v>1</v>
      </c>
      <c r="H2138" s="62">
        <f t="shared" si="103"/>
        <v>6675</v>
      </c>
      <c r="I2138" s="64">
        <f>SUMIFS(MasterSheet!K:K, MasterSheet!B:B, A2138, MasterSheet!D:D, B2138, MasterSheet!G:G, C2138)</f>
        <v>0</v>
      </c>
      <c r="J2138" s="64">
        <f t="shared" si="104"/>
        <v>0</v>
      </c>
      <c r="K2138" s="6" t="str">
        <f>VLOOKUP(C2138,MasterSheet!G:T,14,)</f>
        <v>MP Bio</v>
      </c>
      <c r="L2138" s="6" t="str">
        <f>VLOOKUP(K2138,Sheet1!A:C,3,)</f>
        <v>INR</v>
      </c>
      <c r="M2138" s="6" t="str" cm="1">
        <f t="array" ref="M2138">_xlfn.TEXTJOIN(", ", TRUE,
   _xlfn._xlws.FILTER(MasterSheet!O:O,
      (MasterSheet!B:B=A2138) *
      (MasterSheet!D:D=B2138) *
      (MasterSheet!G:G=C2138) *
      (MasterSheet!J:J&gt;0)
   )
)</f>
        <v>Aiims</v>
      </c>
      <c r="N2138" s="6"/>
    </row>
    <row r="2139" spans="1:14" x14ac:dyDescent="0.25">
      <c r="A2139" s="6" t="str">
        <v>MP/LS/25-26/1015</v>
      </c>
      <c r="B2139" s="7">
        <v>45883</v>
      </c>
      <c r="C2139" s="6">
        <v>114025022</v>
      </c>
      <c r="D2139" s="6">
        <f>_xlfn.XLOOKUP(C2139,MasterSheet!G:G,MasterSheet!E:E)</f>
        <v>6457.19</v>
      </c>
      <c r="E2139" s="55">
        <f>SUMIFS(MasterSheet!I:I, MasterSheet!B:B, A2139, MasterSheet!D:D, B2139, MasterSheet!G:G, C2139)</f>
        <v>1</v>
      </c>
      <c r="F2139" s="55">
        <f t="shared" si="102"/>
        <v>6457.19</v>
      </c>
      <c r="G2139" s="62">
        <f>SUMIFS(MasterSheet!J:J, MasterSheet!B:B, A2139, MasterSheet!D:D, B2139, MasterSheet!G:G, C2139)</f>
        <v>0</v>
      </c>
      <c r="H2139" s="62">
        <f t="shared" si="103"/>
        <v>0</v>
      </c>
      <c r="I2139" s="64">
        <f>SUMIFS(MasterSheet!K:K, MasterSheet!B:B, A2139, MasterSheet!D:D, B2139, MasterSheet!G:G, C2139)</f>
        <v>1</v>
      </c>
      <c r="J2139" s="64">
        <f t="shared" si="104"/>
        <v>6457.19</v>
      </c>
      <c r="K2139" s="6" t="str">
        <f>VLOOKUP(C2139,MasterSheet!G:T,14,)</f>
        <v>MP Bio</v>
      </c>
      <c r="L2139" s="6" t="str">
        <f>VLOOKUP(K2139,Sheet1!A:C,3,)</f>
        <v>INR</v>
      </c>
      <c r="M2139" s="6" t="e" cm="1" vm="1">
        <f t="array" ref="M2139">_xlfn.TEXTJOIN(", ", TRUE,
   _xlfn._xlws.FILTER(MasterSheet!O:O,
      (MasterSheet!B:B=A2139) *
      (MasterSheet!D:D=B2139) *
      (MasterSheet!G:G=C2139) *
      (MasterSheet!J:J&gt;0)
   )
)</f>
        <v>#VALUE!</v>
      </c>
      <c r="N2139" s="6"/>
    </row>
    <row r="2140" spans="1:14" x14ac:dyDescent="0.25">
      <c r="A2140" s="6" t="str">
        <v>MP/LS/25-26/1015</v>
      </c>
      <c r="B2140" s="7">
        <v>45883</v>
      </c>
      <c r="C2140" s="6" t="str">
        <v>0210064710</v>
      </c>
      <c r="D2140" s="6">
        <f>_xlfn.XLOOKUP(C2140,MasterSheet!G:G,MasterSheet!E:E)</f>
        <v>4491.2299999999996</v>
      </c>
      <c r="E2140" s="55">
        <f>SUMIFS(MasterSheet!I:I, MasterSheet!B:B, A2140, MasterSheet!D:D, B2140, MasterSheet!G:G, C2140)</f>
        <v>1</v>
      </c>
      <c r="F2140" s="55">
        <f t="shared" si="102"/>
        <v>4491.2299999999996</v>
      </c>
      <c r="G2140" s="62">
        <f>SUMIFS(MasterSheet!J:J, MasterSheet!B:B, A2140, MasterSheet!D:D, B2140, MasterSheet!G:G, C2140)</f>
        <v>0</v>
      </c>
      <c r="H2140" s="62">
        <f t="shared" si="103"/>
        <v>0</v>
      </c>
      <c r="I2140" s="64">
        <f>SUMIFS(MasterSheet!K:K, MasterSheet!B:B, A2140, MasterSheet!D:D, B2140, MasterSheet!G:G, C2140)</f>
        <v>1</v>
      </c>
      <c r="J2140" s="64">
        <f t="shared" si="104"/>
        <v>4491.2299999999996</v>
      </c>
      <c r="K2140" s="6" t="str">
        <f>VLOOKUP(C2140,MasterSheet!G:T,14,)</f>
        <v>MP Bio</v>
      </c>
      <c r="L2140" s="6" t="str">
        <f>VLOOKUP(K2140,Sheet1!A:C,3,)</f>
        <v>INR</v>
      </c>
      <c r="M2140" s="6" t="e" cm="1" vm="1">
        <f t="array" ref="M2140">_xlfn.TEXTJOIN(", ", TRUE,
   _xlfn._xlws.FILTER(MasterSheet!O:O,
      (MasterSheet!B:B=A2140) *
      (MasterSheet!D:D=B2140) *
      (MasterSheet!G:G=C2140) *
      (MasterSheet!J:J&gt;0)
   )
)</f>
        <v>#VALUE!</v>
      </c>
      <c r="N2140" s="6"/>
    </row>
    <row r="2141" spans="1:14" x14ac:dyDescent="0.25">
      <c r="A2141" s="6" t="str">
        <v>MP/LS/25-26/1034</v>
      </c>
      <c r="B2141" s="7">
        <v>45887</v>
      </c>
      <c r="C2141" s="6">
        <v>850494</v>
      </c>
      <c r="D2141" s="6">
        <f>_xlfn.XLOOKUP(C2141,MasterSheet!G:G,MasterSheet!E:E)</f>
        <v>2800</v>
      </c>
      <c r="E2141" s="55">
        <f>SUMIFS(MasterSheet!I:I, MasterSheet!B:B, A2141, MasterSheet!D:D, B2141, MasterSheet!G:G, C2141)</f>
        <v>2</v>
      </c>
      <c r="F2141" s="55">
        <f t="shared" si="102"/>
        <v>5600</v>
      </c>
      <c r="G2141" s="62">
        <f>SUMIFS(MasterSheet!J:J, MasterSheet!B:B, A2141, MasterSheet!D:D, B2141, MasterSheet!G:G, C2141)</f>
        <v>1</v>
      </c>
      <c r="H2141" s="62">
        <f t="shared" si="103"/>
        <v>2800</v>
      </c>
      <c r="I2141" s="64">
        <f>SUMIFS(MasterSheet!K:K, MasterSheet!B:B, A2141, MasterSheet!D:D, B2141, MasterSheet!G:G, C2141)</f>
        <v>1</v>
      </c>
      <c r="J2141" s="64">
        <f t="shared" si="104"/>
        <v>2800</v>
      </c>
      <c r="K2141" s="6" t="str">
        <f>VLOOKUP(C2141,MasterSheet!G:T,14,)</f>
        <v>MP Bio</v>
      </c>
      <c r="L2141" s="6" t="str">
        <f>VLOOKUP(K2141,Sheet1!A:C,3,)</f>
        <v>INR</v>
      </c>
      <c r="M2141" s="6" t="str" cm="1">
        <f t="array" ref="M2141">_xlfn.TEXTJOIN(", ", TRUE,
   _xlfn._xlws.FILTER(MasterSheet!O:O,
      (MasterSheet!B:B=A2141) *
      (MasterSheet!D:D=B2141) *
      (MasterSheet!G:G=C2141) *
      (MasterSheet!J:J&gt;0)
   )
)</f>
        <v>Aiims</v>
      </c>
      <c r="N2141" s="6"/>
    </row>
    <row r="2142" spans="1:14" x14ac:dyDescent="0.25">
      <c r="A2142" s="6" t="str">
        <v>MP/LS/25-26/1034</v>
      </c>
      <c r="B2142" s="7">
        <v>45887</v>
      </c>
      <c r="C2142" s="6">
        <v>16006980</v>
      </c>
      <c r="D2142" s="6">
        <f>_xlfn.XLOOKUP(C2142,MasterSheet!G:G,MasterSheet!E:E)</f>
        <v>16767</v>
      </c>
      <c r="E2142" s="55">
        <f>SUMIFS(MasterSheet!I:I, MasterSheet!B:B, A2142, MasterSheet!D:D, B2142, MasterSheet!G:G, C2142)</f>
        <v>1</v>
      </c>
      <c r="F2142" s="55">
        <f t="shared" si="102"/>
        <v>16767</v>
      </c>
      <c r="G2142" s="62">
        <f>SUMIFS(MasterSheet!J:J, MasterSheet!B:B, A2142, MasterSheet!D:D, B2142, MasterSheet!G:G, C2142)</f>
        <v>0</v>
      </c>
      <c r="H2142" s="62">
        <f t="shared" si="103"/>
        <v>0</v>
      </c>
      <c r="I2142" s="64">
        <f>SUMIFS(MasterSheet!K:K, MasterSheet!B:B, A2142, MasterSheet!D:D, B2142, MasterSheet!G:G, C2142)</f>
        <v>1</v>
      </c>
      <c r="J2142" s="64">
        <f t="shared" si="104"/>
        <v>16767</v>
      </c>
      <c r="K2142" s="6" t="str">
        <f>VLOOKUP(C2142,MasterSheet!G:T,14,)</f>
        <v>MP Bio</v>
      </c>
      <c r="L2142" s="6" t="str">
        <f>VLOOKUP(K2142,Sheet1!A:C,3,)</f>
        <v>INR</v>
      </c>
      <c r="M2142" s="6" t="e" cm="1" vm="1">
        <f t="array" ref="M2142">_xlfn.TEXTJOIN(", ", TRUE,
   _xlfn._xlws.FILTER(MasterSheet!O:O,
      (MasterSheet!B:B=A2142) *
      (MasterSheet!D:D=B2142) *
      (MasterSheet!G:G=C2142) *
      (MasterSheet!J:J&gt;0)
   )
)</f>
        <v>#VALUE!</v>
      </c>
      <c r="N2142" s="6"/>
    </row>
    <row r="2143" spans="1:14" x14ac:dyDescent="0.25">
      <c r="A2143" s="6" t="str">
        <v>MP/LS/25-26/1109</v>
      </c>
      <c r="B2143" s="7">
        <v>45892</v>
      </c>
      <c r="C2143" s="6">
        <v>102797</v>
      </c>
      <c r="D2143" s="6">
        <f>_xlfn.XLOOKUP(C2143,MasterSheet!G:G,MasterSheet!E:E)</f>
        <v>1577.8</v>
      </c>
      <c r="E2143" s="55">
        <f>SUMIFS(MasterSheet!I:I, MasterSheet!B:B, A2143, MasterSheet!D:D, B2143, MasterSheet!G:G, C2143)</f>
        <v>1</v>
      </c>
      <c r="F2143" s="55">
        <f t="shared" si="102"/>
        <v>1577.8</v>
      </c>
      <c r="G2143" s="62">
        <f>SUMIFS(MasterSheet!J:J, MasterSheet!B:B, A2143, MasterSheet!D:D, B2143, MasterSheet!G:G, C2143)</f>
        <v>0</v>
      </c>
      <c r="H2143" s="62">
        <f t="shared" si="103"/>
        <v>0</v>
      </c>
      <c r="I2143" s="64">
        <f>SUMIFS(MasterSheet!K:K, MasterSheet!B:B, A2143, MasterSheet!D:D, B2143, MasterSheet!G:G, C2143)</f>
        <v>1</v>
      </c>
      <c r="J2143" s="64">
        <f t="shared" si="104"/>
        <v>1577.8</v>
      </c>
      <c r="K2143" s="6" t="str">
        <f>VLOOKUP(C2143,MasterSheet!G:T,14,)</f>
        <v>MP Bio</v>
      </c>
      <c r="L2143" s="6" t="str">
        <f>VLOOKUP(K2143,Sheet1!A:C,3,)</f>
        <v>INR</v>
      </c>
      <c r="M2143" s="6" t="e" cm="1" vm="1">
        <f t="array" ref="M2143">_xlfn.TEXTJOIN(", ", TRUE,
   _xlfn._xlws.FILTER(MasterSheet!O:O,
      (MasterSheet!B:B=A2143) *
      (MasterSheet!D:D=B2143) *
      (MasterSheet!G:G=C2143) *
      (MasterSheet!J:J&gt;0)
   )
)</f>
        <v>#VALUE!</v>
      </c>
      <c r="N2143" s="6"/>
    </row>
    <row r="2144" spans="1:14" x14ac:dyDescent="0.25">
      <c r="A2144" s="6" t="str">
        <v>MP/LS/25-26/1109</v>
      </c>
      <c r="B2144" s="7">
        <v>45892</v>
      </c>
      <c r="C2144" s="6">
        <v>152624</v>
      </c>
      <c r="D2144" s="6">
        <f>_xlfn.XLOOKUP(C2144,MasterSheet!G:G,MasterSheet!E:E)</f>
        <v>6268.5</v>
      </c>
      <c r="E2144" s="55">
        <f>SUMIFS(MasterSheet!I:I, MasterSheet!B:B, A2144, MasterSheet!D:D, B2144, MasterSheet!G:G, C2144)</f>
        <v>1</v>
      </c>
      <c r="F2144" s="55">
        <f t="shared" si="102"/>
        <v>6268.5</v>
      </c>
      <c r="G2144" s="62">
        <f>SUMIFS(MasterSheet!J:J, MasterSheet!B:B, A2144, MasterSheet!D:D, B2144, MasterSheet!G:G, C2144)</f>
        <v>0</v>
      </c>
      <c r="H2144" s="62">
        <f t="shared" si="103"/>
        <v>0</v>
      </c>
      <c r="I2144" s="64">
        <f>SUMIFS(MasterSheet!K:K, MasterSheet!B:B, A2144, MasterSheet!D:D, B2144, MasterSheet!G:G, C2144)</f>
        <v>1</v>
      </c>
      <c r="J2144" s="64">
        <f t="shared" si="104"/>
        <v>6268.5</v>
      </c>
      <c r="K2144" s="6" t="str">
        <f>VLOOKUP(C2144,MasterSheet!G:T,14,)</f>
        <v>MP Bio</v>
      </c>
      <c r="L2144" s="6" t="str">
        <f>VLOOKUP(K2144,Sheet1!A:C,3,)</f>
        <v>INR</v>
      </c>
      <c r="M2144" s="6" t="e" cm="1" vm="1">
        <f t="array" ref="M2144">_xlfn.TEXTJOIN(", ", TRUE,
   _xlfn._xlws.FILTER(MasterSheet!O:O,
      (MasterSheet!B:B=A2144) *
      (MasterSheet!D:D=B2144) *
      (MasterSheet!G:G=C2144) *
      (MasterSheet!J:J&gt;0)
   )
)</f>
        <v>#VALUE!</v>
      </c>
      <c r="N2144" s="6"/>
    </row>
    <row r="2145" spans="1:14" x14ac:dyDescent="0.25">
      <c r="A2145" s="6" t="str">
        <v>2025-26/969MFG</v>
      </c>
      <c r="B2145" s="7">
        <v>45896</v>
      </c>
      <c r="C2145" s="6" t="str">
        <v>0602100031730</v>
      </c>
      <c r="D2145" s="6">
        <f>_xlfn.XLOOKUP(C2145,MasterSheet!G:G,MasterSheet!E:E)</f>
        <v>9030.4</v>
      </c>
      <c r="E2145" s="55">
        <f>SUMIFS(MasterSheet!I:I, MasterSheet!B:B, A2145, MasterSheet!D:D, B2145, MasterSheet!G:G, C2145)</f>
        <v>1</v>
      </c>
      <c r="F2145" s="55">
        <f t="shared" si="102"/>
        <v>9030.4</v>
      </c>
      <c r="G2145" s="62">
        <f>SUMIFS(MasterSheet!J:J, MasterSheet!B:B, A2145, MasterSheet!D:D, B2145, MasterSheet!G:G, C2145)</f>
        <v>0</v>
      </c>
      <c r="H2145" s="62">
        <f t="shared" si="103"/>
        <v>0</v>
      </c>
      <c r="I2145" s="64">
        <f>SUMIFS(MasterSheet!K:K, MasterSheet!B:B, A2145, MasterSheet!D:D, B2145, MasterSheet!G:G, C2145)</f>
        <v>1</v>
      </c>
      <c r="J2145" s="64">
        <f t="shared" si="104"/>
        <v>9030.4</v>
      </c>
      <c r="K2145" s="6" t="str">
        <f>VLOOKUP(C2145,MasterSheet!G:T,14,)</f>
        <v>Genei Lab</v>
      </c>
      <c r="L2145" s="6" t="e">
        <f>VLOOKUP(K2145,Sheet1!A:C,3,)</f>
        <v>#N/A</v>
      </c>
      <c r="M2145" s="6" t="e" cm="1" vm="1">
        <f t="array" ref="M2145">_xlfn.TEXTJOIN(", ", TRUE,
   _xlfn._xlws.FILTER(MasterSheet!O:O,
      (MasterSheet!B:B=A2145) *
      (MasterSheet!D:D=B2145) *
      (MasterSheet!G:G=C2145) *
      (MasterSheet!J:J&gt;0)
   )
)</f>
        <v>#VALUE!</v>
      </c>
      <c r="N2145" s="6"/>
    </row>
    <row r="2146" spans="1:14" x14ac:dyDescent="0.25">
      <c r="A2146" s="6">
        <v>0</v>
      </c>
      <c r="B2146" s="7">
        <v>0</v>
      </c>
      <c r="C2146" s="6">
        <v>0</v>
      </c>
      <c r="D2146" s="6" t="e">
        <f>_xlfn.XLOOKUP(C2146,MasterSheet!G:G,MasterSheet!E:E)</f>
        <v>#N/A</v>
      </c>
      <c r="E2146" s="55">
        <f>SUMIFS(MasterSheet!I:I, MasterSheet!B:B, A2146, MasterSheet!D:D, B2146, MasterSheet!G:G, C2146)</f>
        <v>0</v>
      </c>
      <c r="F2146" s="55" t="e">
        <f t="shared" si="102"/>
        <v>#N/A</v>
      </c>
      <c r="G2146" s="62">
        <f>SUMIFS(MasterSheet!J:J, MasterSheet!B:B, A2146, MasterSheet!D:D, B2146, MasterSheet!G:G, C2146)</f>
        <v>0</v>
      </c>
      <c r="H2146" s="62" t="e">
        <f t="shared" si="103"/>
        <v>#N/A</v>
      </c>
      <c r="I2146" s="64">
        <f>SUMIFS(MasterSheet!K:K, MasterSheet!B:B, A2146, MasterSheet!D:D, B2146, MasterSheet!G:G, C2146)</f>
        <v>0</v>
      </c>
      <c r="J2146" s="64" t="e">
        <f t="shared" si="104"/>
        <v>#N/A</v>
      </c>
      <c r="K2146" s="6" t="e">
        <f>VLOOKUP(C2146,MasterSheet!G:T,14,)</f>
        <v>#N/A</v>
      </c>
      <c r="L2146" s="6" t="e">
        <f>VLOOKUP(K2146,Sheet1!A:C,3,)</f>
        <v>#N/A</v>
      </c>
      <c r="M2146" s="6" t="e" cm="1" vm="1">
        <f t="array" ref="M2146">_xlfn.TEXTJOIN(", ", TRUE,
   _xlfn._xlws.FILTER(MasterSheet!O:O,
      (MasterSheet!B:B=A2146) *
      (MasterSheet!D:D=B2146) *
      (MasterSheet!G:G=C2146) *
      (MasterSheet!J:J&gt;0)
   )
)</f>
        <v>#VALUE!</v>
      </c>
      <c r="N2146" s="6"/>
    </row>
    <row r="2147" spans="1:14" x14ac:dyDescent="0.25">
      <c r="E2147" s="61">
        <f>SUM(E2:E2146)</f>
        <v>3055</v>
      </c>
      <c r="G2147" s="63">
        <f>SUM(G2:G2146)</f>
        <v>2720</v>
      </c>
      <c r="I2147" s="65">
        <f>SUM(I2:I2146)</f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2" workbookViewId="0">
      <selection activeCell="D2057" sqref="D205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6" t="s">
        <v>2045</v>
      </c>
      <c r="B1" s="6" t="s">
        <v>2046</v>
      </c>
      <c r="C1" s="6" t="s">
        <v>1197</v>
      </c>
    </row>
    <row r="2" spans="1:5" x14ac:dyDescent="0.25">
      <c r="A2" s="6" t="s">
        <v>607</v>
      </c>
      <c r="B2" s="6" t="s">
        <v>2043</v>
      </c>
      <c r="C2" s="6" t="s">
        <v>1198</v>
      </c>
      <c r="E2" t="str" cm="1">
        <f t="array" ref="E2:E38">_xlfn._xlws.SORT(_xlfn.UNIQUE(MasterSheet!T:T))</f>
        <v>4Axis</v>
      </c>
    </row>
    <row r="3" spans="1:5" x14ac:dyDescent="0.25">
      <c r="A3" s="6" t="s">
        <v>581</v>
      </c>
      <c r="B3" s="6" t="s">
        <v>2043</v>
      </c>
      <c r="C3" s="6" t="s">
        <v>2488</v>
      </c>
      <c r="E3" t="str">
        <v>Affinity</v>
      </c>
    </row>
    <row r="4" spans="1:5" x14ac:dyDescent="0.25">
      <c r="A4" s="6" t="s">
        <v>1158</v>
      </c>
      <c r="B4" s="6" t="s">
        <v>2043</v>
      </c>
      <c r="C4" s="6" t="s">
        <v>2488</v>
      </c>
      <c r="E4" t="str">
        <v>APEXBIO</v>
      </c>
    </row>
    <row r="5" spans="1:5" x14ac:dyDescent="0.25">
      <c r="A5" s="6" t="s">
        <v>422</v>
      </c>
      <c r="B5" s="6" t="s">
        <v>2043</v>
      </c>
      <c r="C5" s="6" t="s">
        <v>2488</v>
      </c>
      <c r="E5" t="str">
        <v>Arista</v>
      </c>
    </row>
    <row r="6" spans="1:5" x14ac:dyDescent="0.25">
      <c r="A6" s="6" t="s">
        <v>316</v>
      </c>
      <c r="B6" s="6" t="s">
        <v>2043</v>
      </c>
      <c r="C6" s="6" t="s">
        <v>2488</v>
      </c>
      <c r="E6" t="str">
        <v>Bethyl</v>
      </c>
    </row>
    <row r="7" spans="1:5" x14ac:dyDescent="0.25">
      <c r="A7" s="6" t="s">
        <v>429</v>
      </c>
      <c r="B7" s="6" t="s">
        <v>2043</v>
      </c>
      <c r="C7" s="6" t="s">
        <v>2488</v>
      </c>
      <c r="E7" t="str">
        <v>BioLegend</v>
      </c>
    </row>
    <row r="8" spans="1:5" x14ac:dyDescent="0.25">
      <c r="A8" s="6" t="s">
        <v>214</v>
      </c>
      <c r="B8" s="6" t="s">
        <v>2043</v>
      </c>
      <c r="C8" s="6" t="s">
        <v>1198</v>
      </c>
      <c r="E8" t="str">
        <v>Biotium</v>
      </c>
    </row>
    <row r="9" spans="1:5" x14ac:dyDescent="0.25">
      <c r="A9" s="6" t="s">
        <v>762</v>
      </c>
      <c r="B9" s="6" t="s">
        <v>2043</v>
      </c>
      <c r="C9" s="6" t="s">
        <v>1198</v>
      </c>
      <c r="E9" t="str">
        <v>BioXcell</v>
      </c>
    </row>
    <row r="10" spans="1:5" x14ac:dyDescent="0.25">
      <c r="A10" s="6" t="s">
        <v>617</v>
      </c>
      <c r="B10" s="6" t="s">
        <v>2043</v>
      </c>
      <c r="C10" s="6" t="s">
        <v>2488</v>
      </c>
      <c r="E10" t="str">
        <v>Boster</v>
      </c>
    </row>
    <row r="11" spans="1:5" x14ac:dyDescent="0.25">
      <c r="A11" s="6" t="s">
        <v>746</v>
      </c>
      <c r="B11" s="6" t="s">
        <v>2043</v>
      </c>
      <c r="C11" s="6" t="s">
        <v>1198</v>
      </c>
      <c r="E11" t="str">
        <v>BPS</v>
      </c>
    </row>
    <row r="12" spans="1:5" x14ac:dyDescent="0.25">
      <c r="A12" s="6" t="s">
        <v>616</v>
      </c>
      <c r="B12" s="6" t="s">
        <v>2043</v>
      </c>
      <c r="C12" s="6" t="s">
        <v>2488</v>
      </c>
      <c r="E12" t="str">
        <v>Brand</v>
      </c>
    </row>
    <row r="13" spans="1:5" x14ac:dyDescent="0.25">
      <c r="A13" s="6" t="s">
        <v>754</v>
      </c>
      <c r="B13" s="6" t="s">
        <v>2043</v>
      </c>
      <c r="C13" s="6" t="s">
        <v>1198</v>
      </c>
      <c r="E13" t="str">
        <v>BTL</v>
      </c>
    </row>
    <row r="14" spans="1:5" x14ac:dyDescent="0.25">
      <c r="A14" s="6" t="s">
        <v>1925</v>
      </c>
      <c r="B14" s="6" t="s">
        <v>2043</v>
      </c>
      <c r="C14" s="6" t="s">
        <v>2488</v>
      </c>
      <c r="E14" t="str">
        <v>CELLA SOLUTION</v>
      </c>
    </row>
    <row r="15" spans="1:5" x14ac:dyDescent="0.25">
      <c r="A15" s="6" t="s">
        <v>517</v>
      </c>
      <c r="B15" s="6" t="s">
        <v>2043</v>
      </c>
      <c r="C15" s="6" t="s">
        <v>2488</v>
      </c>
      <c r="E15" t="str">
        <v>Cytoskeleton</v>
      </c>
    </row>
    <row r="16" spans="1:5" x14ac:dyDescent="0.25">
      <c r="A16" s="6" t="s">
        <v>526</v>
      </c>
      <c r="B16" s="6" t="s">
        <v>2043</v>
      </c>
      <c r="C16" s="6" t="s">
        <v>2488</v>
      </c>
      <c r="E16" t="str">
        <v>Dharmacon</v>
      </c>
    </row>
    <row r="17" spans="1:5" x14ac:dyDescent="0.25">
      <c r="A17" s="6" t="s">
        <v>24</v>
      </c>
      <c r="B17" s="6" t="s">
        <v>2042</v>
      </c>
      <c r="C17" s="6" t="s">
        <v>2488</v>
      </c>
      <c r="E17" t="str">
        <v>EDNA</v>
      </c>
    </row>
    <row r="18" spans="1:5" x14ac:dyDescent="0.25">
      <c r="A18" s="6" t="s">
        <v>2401</v>
      </c>
      <c r="B18" s="6" t="s">
        <v>2042</v>
      </c>
      <c r="C18" s="6" t="s">
        <v>2488</v>
      </c>
      <c r="E18" t="str">
        <v>Genei Lab</v>
      </c>
    </row>
    <row r="19" spans="1:5" x14ac:dyDescent="0.25">
      <c r="A19" s="6" t="s">
        <v>326</v>
      </c>
      <c r="B19" s="6" t="s">
        <v>2042</v>
      </c>
      <c r="C19" s="6" t="s">
        <v>2488</v>
      </c>
      <c r="E19" t="str">
        <v>Genexis Biotech</v>
      </c>
    </row>
    <row r="20" spans="1:5" x14ac:dyDescent="0.25">
      <c r="A20" s="6" t="s">
        <v>513</v>
      </c>
      <c r="B20" s="6" t="s">
        <v>2044</v>
      </c>
      <c r="C20" s="6" t="s">
        <v>2488</v>
      </c>
      <c r="E20" t="str">
        <v>HANSA BIO MED</v>
      </c>
    </row>
    <row r="21" spans="1:5" x14ac:dyDescent="0.25">
      <c r="A21" s="6" t="s">
        <v>498</v>
      </c>
      <c r="B21" s="6" t="s">
        <v>2044</v>
      </c>
      <c r="C21" s="6" t="s">
        <v>2488</v>
      </c>
      <c r="E21" t="str">
        <v>HOEFER</v>
      </c>
    </row>
    <row r="22" spans="1:5" x14ac:dyDescent="0.25">
      <c r="A22" s="6" t="s">
        <v>574</v>
      </c>
      <c r="B22" s="6" t="s">
        <v>2044</v>
      </c>
      <c r="C22" s="6" t="s">
        <v>2488</v>
      </c>
      <c r="E22" t="str">
        <v>intron</v>
      </c>
    </row>
    <row r="23" spans="1:5" x14ac:dyDescent="0.25">
      <c r="A23" s="6" t="s">
        <v>1206</v>
      </c>
      <c r="B23" s="6" t="s">
        <v>2044</v>
      </c>
      <c r="C23" s="6" t="s">
        <v>1198</v>
      </c>
      <c r="E23" t="str">
        <v>MabTech</v>
      </c>
    </row>
    <row r="24" spans="1:5" x14ac:dyDescent="0.25">
      <c r="A24" s="6" t="s">
        <v>2109</v>
      </c>
      <c r="B24" s="6" t="s">
        <v>2044</v>
      </c>
      <c r="C24" s="6" t="s">
        <v>1198</v>
      </c>
      <c r="E24" t="str">
        <v>Misc</v>
      </c>
    </row>
    <row r="25" spans="1:5" x14ac:dyDescent="0.25">
      <c r="A25" s="6" t="s">
        <v>2110</v>
      </c>
      <c r="B25" s="6" t="s">
        <v>2043</v>
      </c>
      <c r="C25" s="6" t="s">
        <v>1198</v>
      </c>
      <c r="E25" t="str">
        <v>MP Bio</v>
      </c>
    </row>
    <row r="26" spans="1:5" x14ac:dyDescent="0.25">
      <c r="A26" s="6" t="s">
        <v>1993</v>
      </c>
      <c r="B26" s="6"/>
      <c r="C26" s="6" t="s">
        <v>1198</v>
      </c>
      <c r="E26" t="str">
        <v>MyBioSource</v>
      </c>
    </row>
    <row r="27" spans="1:5" x14ac:dyDescent="0.25">
      <c r="A27" s="6" t="s">
        <v>2323</v>
      </c>
      <c r="B27" s="6"/>
      <c r="C27" s="6" t="s">
        <v>2488</v>
      </c>
      <c r="E27" t="str">
        <v>NovaBiosys</v>
      </c>
    </row>
    <row r="28" spans="1:5" x14ac:dyDescent="0.25">
      <c r="A28" s="6" t="s">
        <v>2102</v>
      </c>
      <c r="B28" s="6"/>
      <c r="C28" s="6" t="s">
        <v>2488</v>
      </c>
      <c r="E28" t="str">
        <v>PHYTOAB</v>
      </c>
    </row>
    <row r="29" spans="1:5" x14ac:dyDescent="0.25">
      <c r="A29" s="6" t="s">
        <v>2487</v>
      </c>
      <c r="B29" s="6"/>
      <c r="C29" s="6" t="s">
        <v>1198</v>
      </c>
      <c r="E29" t="str">
        <v>Prospec</v>
      </c>
    </row>
    <row r="30" spans="1:5" x14ac:dyDescent="0.25">
      <c r="A30" s="6" t="s">
        <v>2377</v>
      </c>
      <c r="B30" s="6"/>
      <c r="C30" s="6" t="s">
        <v>1198</v>
      </c>
      <c r="E30" t="str">
        <v>Revvity</v>
      </c>
    </row>
    <row r="31" spans="1:5" x14ac:dyDescent="0.25">
      <c r="A31" s="6" t="s">
        <v>2224</v>
      </c>
      <c r="B31" s="6"/>
      <c r="C31" s="6" t="s">
        <v>2488</v>
      </c>
      <c r="E31" t="str">
        <v>Sartorius</v>
      </c>
    </row>
    <row r="32" spans="1:5" x14ac:dyDescent="0.25">
      <c r="A32" s="6" t="s">
        <v>2400</v>
      </c>
      <c r="B32" s="6"/>
      <c r="C32" s="6" t="s">
        <v>2488</v>
      </c>
      <c r="E32" t="str">
        <v>SouthernBiotech</v>
      </c>
    </row>
    <row r="33" spans="1:5" x14ac:dyDescent="0.25">
      <c r="A33" s="6" t="s">
        <v>2547</v>
      </c>
      <c r="B33" s="6"/>
      <c r="C33" s="6" t="s">
        <v>1198</v>
      </c>
      <c r="E33" t="str">
        <v>SUPER MO BIO</v>
      </c>
    </row>
    <row r="34" spans="1:5" x14ac:dyDescent="0.25">
      <c r="E34" t="str">
        <v>TargetMol</v>
      </c>
    </row>
    <row r="35" spans="1:5" x14ac:dyDescent="0.25">
      <c r="E35" t="str">
        <v>TOPCLASS ENTERPRISES</v>
      </c>
    </row>
    <row r="36" spans="1:5" x14ac:dyDescent="0.25">
      <c r="E36" t="str">
        <v>US Bio</v>
      </c>
    </row>
    <row r="37" spans="1:5" x14ac:dyDescent="0.25"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/>
  <dimension ref="A1:H112"/>
  <sheetViews>
    <sheetView workbookViewId="0">
      <selection activeCell="B3" sqref="B3"/>
    </sheetView>
  </sheetViews>
  <sheetFormatPr defaultColWidth="11.7109375" defaultRowHeight="15" x14ac:dyDescent="0.25"/>
  <cols>
    <col min="1" max="1" width="16.7109375" style="39" bestFit="1" customWidth="1"/>
    <col min="2" max="2" width="11.7109375" style="56"/>
    <col min="3" max="3" width="15.42578125" bestFit="1" customWidth="1"/>
    <col min="4" max="4" width="11.7109375" style="56"/>
    <col min="6" max="6" width="35.28515625" customWidth="1"/>
    <col min="8" max="8" width="46.28515625" bestFit="1" customWidth="1"/>
  </cols>
  <sheetData>
    <row r="1" spans="1:8" x14ac:dyDescent="0.25">
      <c r="A1" s="97" t="s">
        <v>2182</v>
      </c>
      <c r="B1" s="99" t="s">
        <v>24</v>
      </c>
      <c r="C1" s="99"/>
      <c r="D1" s="99"/>
      <c r="E1" s="99"/>
      <c r="F1" s="99"/>
    </row>
    <row r="2" spans="1:8" x14ac:dyDescent="0.25">
      <c r="A2" s="98"/>
      <c r="B2" s="100"/>
      <c r="C2" s="100"/>
      <c r="D2" s="100"/>
      <c r="E2" s="100"/>
      <c r="F2" s="100"/>
    </row>
    <row r="3" spans="1:8" x14ac:dyDescent="0.25">
      <c r="A3" s="11" t="s">
        <v>608</v>
      </c>
      <c r="B3" s="57" t="s">
        <v>609</v>
      </c>
      <c r="C3" s="11" t="s">
        <v>13</v>
      </c>
      <c r="D3" s="57" t="s">
        <v>610</v>
      </c>
      <c r="E3" s="11" t="s">
        <v>18</v>
      </c>
      <c r="F3" s="11" t="s">
        <v>17</v>
      </c>
      <c r="G3" s="11" t="s">
        <v>852</v>
      </c>
      <c r="H3" s="11" t="s">
        <v>2048</v>
      </c>
    </row>
    <row r="4" spans="1:8" x14ac:dyDescent="0.25">
      <c r="A4" s="8" cm="1">
        <f t="array" ref="A4:H49">_xlfn._xlws.FILTER('Current Stock Report'!A:H,'Current Stock Report'!E:E='Stock By Brand'!B1)</f>
        <v>307642</v>
      </c>
      <c r="B4" s="54">
        <v>1</v>
      </c>
      <c r="C4" s="6" t="str">
        <v>AIIMS</v>
      </c>
      <c r="D4" s="54">
        <v>4</v>
      </c>
      <c r="E4" s="6" t="str">
        <v>BioLegend</v>
      </c>
      <c r="F4" s="6">
        <v>0</v>
      </c>
      <c r="G4" s="6" t="str">
        <v>Delhi</v>
      </c>
      <c r="H4" s="6" t="str">
        <v>Priyanka Madam</v>
      </c>
    </row>
    <row r="5" spans="1:8" x14ac:dyDescent="0.25">
      <c r="A5" s="8">
        <v>341608</v>
      </c>
      <c r="B5" s="54">
        <v>1</v>
      </c>
      <c r="C5" s="6" t="str">
        <v>AIIMS</v>
      </c>
      <c r="D5" s="54">
        <v>4</v>
      </c>
      <c r="E5" s="6" t="str">
        <v>BioLegend</v>
      </c>
      <c r="F5" s="6">
        <v>0</v>
      </c>
      <c r="G5" s="6" t="str">
        <v>Delhi</v>
      </c>
      <c r="H5" s="6" t="str">
        <v>Priyanka Madam</v>
      </c>
    </row>
    <row r="6" spans="1:8" x14ac:dyDescent="0.25">
      <c r="A6" s="8">
        <v>100340</v>
      </c>
      <c r="B6" s="54">
        <v>1</v>
      </c>
      <c r="C6" s="6" t="str">
        <v>AIIMS</v>
      </c>
      <c r="D6" s="54">
        <v>4</v>
      </c>
      <c r="E6" s="6" t="str">
        <v>BioLegend</v>
      </c>
      <c r="F6" s="6">
        <v>0</v>
      </c>
      <c r="G6" s="6" t="str">
        <v>Delhi</v>
      </c>
      <c r="H6" s="6" t="str">
        <v>Priyanka Madam</v>
      </c>
    </row>
    <row r="7" spans="1:8" x14ac:dyDescent="0.25">
      <c r="A7" s="8">
        <v>302208</v>
      </c>
      <c r="B7" s="54">
        <v>1</v>
      </c>
      <c r="C7" s="6" t="str">
        <v>AIIMS</v>
      </c>
      <c r="D7" s="54">
        <v>4</v>
      </c>
      <c r="E7" s="6" t="str">
        <v>BioLegend</v>
      </c>
      <c r="F7" s="6">
        <v>0</v>
      </c>
      <c r="G7" s="6" t="str">
        <v>Delhi</v>
      </c>
      <c r="H7" s="6" t="str">
        <v>Priyanka Madam</v>
      </c>
    </row>
    <row r="8" spans="1:8" x14ac:dyDescent="0.25">
      <c r="A8" s="8">
        <v>505834</v>
      </c>
      <c r="B8" s="54">
        <v>1</v>
      </c>
      <c r="C8" s="6" t="str">
        <v>AIIMS</v>
      </c>
      <c r="D8" s="54">
        <v>4</v>
      </c>
      <c r="E8" s="6" t="str">
        <v>BioLegend</v>
      </c>
      <c r="F8" s="6">
        <v>0</v>
      </c>
      <c r="G8" s="6" t="str">
        <v>Delhi</v>
      </c>
      <c r="H8" s="6" t="str">
        <v>Priyanka Madam</v>
      </c>
    </row>
    <row r="9" spans="1:8" x14ac:dyDescent="0.25">
      <c r="A9" s="8">
        <v>316302</v>
      </c>
      <c r="B9" s="54">
        <v>2</v>
      </c>
      <c r="C9" s="6" t="str">
        <v>BIOCON</v>
      </c>
      <c r="D9" s="54">
        <v>4</v>
      </c>
      <c r="E9" s="6" t="str">
        <v>BioLegend</v>
      </c>
      <c r="F9" s="6" t="str">
        <v>Pending Confirmation By Customer (Sandeep)</v>
      </c>
      <c r="G9" s="6" t="str">
        <v>Banglore</v>
      </c>
      <c r="H9" s="6" t="str">
        <v>Pending Confirmation By Customer (Sandeep)</v>
      </c>
    </row>
    <row r="10" spans="1:8" x14ac:dyDescent="0.25">
      <c r="A10" s="8">
        <v>303706</v>
      </c>
      <c r="B10" s="54">
        <v>1</v>
      </c>
      <c r="C10" s="6" t="str">
        <v>Hinduja</v>
      </c>
      <c r="D10" s="54">
        <v>4</v>
      </c>
      <c r="E10" s="6" t="str">
        <v>BioLegend</v>
      </c>
      <c r="F10" s="6" t="str">
        <v>PO Awaited</v>
      </c>
      <c r="G10" s="6" t="str">
        <v>Mumbai</v>
      </c>
      <c r="H10" s="6" t="str">
        <v>PO Awaited</v>
      </c>
    </row>
    <row r="11" spans="1:8" x14ac:dyDescent="0.25">
      <c r="A11" s="8">
        <v>113817</v>
      </c>
      <c r="B11" s="54">
        <v>1</v>
      </c>
      <c r="C11" s="6" t="str">
        <v>ICGEB</v>
      </c>
      <c r="D11" s="54">
        <v>4</v>
      </c>
      <c r="E11" s="6" t="str">
        <v>BioLegend</v>
      </c>
      <c r="F11" s="6">
        <v>0</v>
      </c>
      <c r="G11" s="6" t="str">
        <v>Delhi</v>
      </c>
      <c r="H11" s="6" t="str">
        <v>Priyanka Madam</v>
      </c>
    </row>
    <row r="12" spans="1:8" x14ac:dyDescent="0.25">
      <c r="A12" s="8">
        <v>300434</v>
      </c>
      <c r="B12" s="54">
        <v>1</v>
      </c>
      <c r="C12" s="6" t="str">
        <v>IGIB</v>
      </c>
      <c r="D12" s="54">
        <v>4</v>
      </c>
      <c r="E12" s="6" t="str">
        <v>BioLegend</v>
      </c>
      <c r="F12" s="6">
        <v>0</v>
      </c>
      <c r="G12" s="6" t="str">
        <v>Delhi</v>
      </c>
      <c r="H12" s="6" t="str">
        <v>Priyanka Madam</v>
      </c>
    </row>
    <row r="13" spans="1:8" x14ac:dyDescent="0.25">
      <c r="A13" s="8">
        <v>300510</v>
      </c>
      <c r="B13" s="54">
        <v>1</v>
      </c>
      <c r="C13" s="6" t="str">
        <v>IGIB</v>
      </c>
      <c r="D13" s="54">
        <v>4</v>
      </c>
      <c r="E13" s="6" t="str">
        <v>BioLegend</v>
      </c>
      <c r="F13" s="6">
        <v>0</v>
      </c>
      <c r="G13" s="6" t="str">
        <v>Delhi</v>
      </c>
      <c r="H13" s="6" t="str">
        <v>Priyanka Madam</v>
      </c>
    </row>
    <row r="14" spans="1:8" x14ac:dyDescent="0.25">
      <c r="A14" s="8">
        <v>304120</v>
      </c>
      <c r="B14" s="54">
        <v>1</v>
      </c>
      <c r="C14" s="6" t="str">
        <v>IGIB</v>
      </c>
      <c r="D14" s="54">
        <v>4</v>
      </c>
      <c r="E14" s="6" t="str">
        <v>BioLegend</v>
      </c>
      <c r="F14" s="6">
        <v>0</v>
      </c>
      <c r="G14" s="6" t="str">
        <v>Delhi</v>
      </c>
      <c r="H14" s="6" t="str">
        <v>Priyanka Madam</v>
      </c>
    </row>
    <row r="15" spans="1:8" x14ac:dyDescent="0.25">
      <c r="A15" s="8">
        <v>310938</v>
      </c>
      <c r="B15" s="54">
        <v>1</v>
      </c>
      <c r="C15" s="6" t="str">
        <v>IGIB</v>
      </c>
      <c r="D15" s="54">
        <v>4</v>
      </c>
      <c r="E15" s="6" t="str">
        <v>BioLegend</v>
      </c>
      <c r="F15" s="6">
        <v>0</v>
      </c>
      <c r="G15" s="6" t="str">
        <v>Delhi</v>
      </c>
      <c r="H15" s="6" t="str">
        <v>Priyanka Madam</v>
      </c>
    </row>
    <row r="16" spans="1:8" x14ac:dyDescent="0.25">
      <c r="A16" s="8">
        <v>321306</v>
      </c>
      <c r="B16" s="54">
        <v>1</v>
      </c>
      <c r="C16" s="6" t="str">
        <v>IGIB</v>
      </c>
      <c r="D16" s="54">
        <v>4</v>
      </c>
      <c r="E16" s="6" t="str">
        <v>BioLegend</v>
      </c>
      <c r="F16" s="6">
        <v>0</v>
      </c>
      <c r="G16" s="6" t="str">
        <v>Delhi</v>
      </c>
      <c r="H16" s="6" t="str">
        <v>Priyanka Madam</v>
      </c>
    </row>
    <row r="17" spans="1:8" x14ac:dyDescent="0.25">
      <c r="A17" s="8">
        <v>350216</v>
      </c>
      <c r="B17" s="54">
        <v>1</v>
      </c>
      <c r="C17" s="6" t="str">
        <v>IGIB</v>
      </c>
      <c r="D17" s="54">
        <v>4</v>
      </c>
      <c r="E17" s="6" t="str">
        <v>BioLegend</v>
      </c>
      <c r="F17" s="6">
        <v>0</v>
      </c>
      <c r="G17" s="6" t="str">
        <v>Delhi</v>
      </c>
      <c r="H17" s="6" t="str">
        <v>Priyanka Madam</v>
      </c>
    </row>
    <row r="18" spans="1:8" x14ac:dyDescent="0.25">
      <c r="A18" s="8">
        <v>420301</v>
      </c>
      <c r="B18" s="54">
        <v>2</v>
      </c>
      <c r="C18" s="6" t="str">
        <v>IGIB</v>
      </c>
      <c r="D18" s="54">
        <v>4</v>
      </c>
      <c r="E18" s="6" t="str">
        <v>BioLegend</v>
      </c>
      <c r="F18" s="6">
        <v>0</v>
      </c>
      <c r="G18" s="6" t="str">
        <v>Delhi</v>
      </c>
      <c r="H18" s="6" t="str">
        <v>Priyanka Madam</v>
      </c>
    </row>
    <row r="19" spans="1:8" x14ac:dyDescent="0.25">
      <c r="A19" s="8">
        <v>421101</v>
      </c>
      <c r="B19" s="54">
        <v>2</v>
      </c>
      <c r="C19" s="6" t="str">
        <v>IGIB</v>
      </c>
      <c r="D19" s="54">
        <v>4</v>
      </c>
      <c r="E19" s="6" t="str">
        <v>BioLegend</v>
      </c>
      <c r="F19" s="6">
        <v>0</v>
      </c>
      <c r="G19" s="6" t="str">
        <v>Delhi</v>
      </c>
      <c r="H19" s="6" t="str">
        <v>Priyanka Madam</v>
      </c>
    </row>
    <row r="20" spans="1:8" x14ac:dyDescent="0.25">
      <c r="A20" s="8">
        <v>424602</v>
      </c>
      <c r="B20" s="54">
        <v>2</v>
      </c>
      <c r="C20" s="6" t="str">
        <v>IGIB</v>
      </c>
      <c r="D20" s="54">
        <v>4</v>
      </c>
      <c r="E20" s="6" t="str">
        <v>BioLegend</v>
      </c>
      <c r="F20" s="6">
        <v>0</v>
      </c>
      <c r="G20" s="6" t="str">
        <v>Delhi</v>
      </c>
      <c r="H20" s="6" t="str">
        <v>Priyanka Madam</v>
      </c>
    </row>
    <row r="21" spans="1:8" x14ac:dyDescent="0.25">
      <c r="A21" s="8">
        <v>512314</v>
      </c>
      <c r="B21" s="54">
        <v>1</v>
      </c>
      <c r="C21" s="6" t="str">
        <v>IGIB</v>
      </c>
      <c r="D21" s="54">
        <v>4</v>
      </c>
      <c r="E21" s="6" t="str">
        <v>BioLegend</v>
      </c>
      <c r="F21" s="6">
        <v>0</v>
      </c>
      <c r="G21" s="6" t="str">
        <v>Delhi</v>
      </c>
      <c r="H21" s="6" t="str">
        <v>Priyanka Madam</v>
      </c>
    </row>
    <row r="22" spans="1:8" x14ac:dyDescent="0.25">
      <c r="A22" s="8">
        <v>741044</v>
      </c>
      <c r="B22" s="54">
        <v>1</v>
      </c>
      <c r="C22" s="6" t="str">
        <v>JNU</v>
      </c>
      <c r="D22" s="54">
        <v>4</v>
      </c>
      <c r="E22" s="6" t="str">
        <v>BioLegend</v>
      </c>
      <c r="F22" s="6">
        <v>0</v>
      </c>
      <c r="G22" s="6" t="str">
        <v>DELHI</v>
      </c>
      <c r="H22" s="6" t="str">
        <v>Priyanka Madam</v>
      </c>
    </row>
    <row r="23" spans="1:8" x14ac:dyDescent="0.25">
      <c r="A23" s="8">
        <v>556002</v>
      </c>
      <c r="B23" s="54">
        <v>5</v>
      </c>
      <c r="C23" s="6" t="str">
        <v>Opening Stock</v>
      </c>
      <c r="D23" s="54">
        <v>-20</v>
      </c>
      <c r="E23" s="6" t="str">
        <v>BioLegend</v>
      </c>
      <c r="F23" s="6">
        <v>0</v>
      </c>
      <c r="G23" s="6" t="str">
        <v>STOCK</v>
      </c>
      <c r="H23" s="6" t="str">
        <v>Stock</v>
      </c>
    </row>
    <row r="24" spans="1:8" x14ac:dyDescent="0.25">
      <c r="A24" s="8">
        <v>570802</v>
      </c>
      <c r="B24" s="54">
        <v>5</v>
      </c>
      <c r="C24" s="6" t="str">
        <v>Opening Stock</v>
      </c>
      <c r="D24" s="54">
        <v>-20</v>
      </c>
      <c r="E24" s="6" t="str">
        <v>BioLegend</v>
      </c>
      <c r="F24" s="6">
        <v>0</v>
      </c>
      <c r="G24" s="6" t="str">
        <v>STOCK</v>
      </c>
      <c r="H24" s="6" t="str">
        <v>Stock</v>
      </c>
    </row>
    <row r="25" spans="1:8" x14ac:dyDescent="0.25">
      <c r="A25" s="8">
        <v>423303</v>
      </c>
      <c r="B25" s="54">
        <v>2</v>
      </c>
      <c r="C25" s="6" t="str">
        <v>Opening Stock</v>
      </c>
      <c r="D25" s="54">
        <v>-20</v>
      </c>
      <c r="E25" s="6" t="str">
        <v>BioLegend</v>
      </c>
      <c r="F25" s="6">
        <v>0</v>
      </c>
      <c r="G25" s="6" t="str">
        <v>STOCK</v>
      </c>
      <c r="H25" s="6" t="str">
        <v>Stock</v>
      </c>
    </row>
    <row r="26" spans="1:8" x14ac:dyDescent="0.25">
      <c r="A26" s="8">
        <v>421101</v>
      </c>
      <c r="B26" s="54">
        <v>1</v>
      </c>
      <c r="C26" s="6" t="str">
        <v>Opening Stock</v>
      </c>
      <c r="D26" s="54">
        <v>4</v>
      </c>
      <c r="E26" s="6" t="str">
        <v>BioLegend</v>
      </c>
      <c r="F26" s="6">
        <v>0</v>
      </c>
      <c r="G26" s="6" t="str">
        <v>STOCK</v>
      </c>
      <c r="H26" s="6" t="str">
        <v>Stock</v>
      </c>
    </row>
    <row r="27" spans="1:8" x14ac:dyDescent="0.25">
      <c r="A27" s="8">
        <v>421002</v>
      </c>
      <c r="B27" s="54">
        <v>4</v>
      </c>
      <c r="C27" s="6" t="str">
        <v>Opening Stock</v>
      </c>
      <c r="D27" s="54">
        <v>4</v>
      </c>
      <c r="E27" s="6" t="str">
        <v>BioLegend</v>
      </c>
      <c r="F27" s="6">
        <v>0</v>
      </c>
      <c r="G27" s="6" t="str">
        <v>STOCK</v>
      </c>
      <c r="H27" s="6" t="str">
        <v>Stock</v>
      </c>
    </row>
    <row r="28" spans="1:8" x14ac:dyDescent="0.25">
      <c r="A28" s="8">
        <v>421403</v>
      </c>
      <c r="B28" s="54">
        <v>7</v>
      </c>
      <c r="C28" s="6" t="str">
        <v>Opening Stock</v>
      </c>
      <c r="D28" s="54">
        <v>4</v>
      </c>
      <c r="E28" s="6" t="str">
        <v>BioLegend</v>
      </c>
      <c r="F28" s="6">
        <v>0</v>
      </c>
      <c r="G28" s="6" t="str">
        <v>STOCK</v>
      </c>
      <c r="H28" s="6" t="str">
        <v>Stock</v>
      </c>
    </row>
    <row r="29" spans="1:8" x14ac:dyDescent="0.25">
      <c r="A29" s="8">
        <v>420601</v>
      </c>
      <c r="B29" s="54">
        <v>4</v>
      </c>
      <c r="C29" s="6" t="str">
        <v>Opening Stock</v>
      </c>
      <c r="D29" s="54">
        <v>4</v>
      </c>
      <c r="E29" s="6" t="str">
        <v>BioLegend</v>
      </c>
      <c r="F29" s="6">
        <v>0</v>
      </c>
      <c r="G29" s="6" t="str">
        <v>STOCK</v>
      </c>
      <c r="H29" s="6" t="str">
        <v>Stock</v>
      </c>
    </row>
    <row r="30" spans="1:8" x14ac:dyDescent="0.25">
      <c r="A30" s="8">
        <v>420701</v>
      </c>
      <c r="B30" s="54">
        <v>2</v>
      </c>
      <c r="C30" s="6" t="str">
        <v>Opening Stock</v>
      </c>
      <c r="D30" s="54">
        <v>4</v>
      </c>
      <c r="E30" s="6" t="str">
        <v>BioLegend</v>
      </c>
      <c r="F30" s="6">
        <v>0</v>
      </c>
      <c r="G30" s="6" t="str">
        <v>STOCK</v>
      </c>
      <c r="H30" s="6" t="str">
        <v>Stock</v>
      </c>
    </row>
    <row r="31" spans="1:8" x14ac:dyDescent="0.25">
      <c r="A31" s="8">
        <v>100261</v>
      </c>
      <c r="B31" s="54">
        <v>1</v>
      </c>
      <c r="C31" s="6" t="str">
        <v>Opening Stock</v>
      </c>
      <c r="D31" s="54">
        <v>4</v>
      </c>
      <c r="E31" s="6" t="str">
        <v>BioLegend</v>
      </c>
      <c r="F31" s="6">
        <v>0</v>
      </c>
      <c r="G31" s="6" t="str">
        <v>STOCK</v>
      </c>
      <c r="H31" s="6" t="str">
        <v>Stock</v>
      </c>
    </row>
    <row r="32" spans="1:8" x14ac:dyDescent="0.25">
      <c r="A32" s="8">
        <v>108123</v>
      </c>
      <c r="B32" s="54">
        <v>1</v>
      </c>
      <c r="C32" s="6" t="str">
        <v>Opening Stock</v>
      </c>
      <c r="D32" s="54">
        <v>4</v>
      </c>
      <c r="E32" s="6" t="str">
        <v>BioLegend</v>
      </c>
      <c r="F32" s="6">
        <v>0</v>
      </c>
      <c r="G32" s="6" t="str">
        <v>STOCK</v>
      </c>
      <c r="H32" s="6" t="str">
        <v>Stock</v>
      </c>
    </row>
    <row r="33" spans="1:8" x14ac:dyDescent="0.25">
      <c r="A33" s="8">
        <v>329702</v>
      </c>
      <c r="B33" s="54">
        <v>2</v>
      </c>
      <c r="C33" s="6" t="str">
        <v>Opening Stock</v>
      </c>
      <c r="D33" s="54">
        <v>4</v>
      </c>
      <c r="E33" s="6" t="str">
        <v>BioLegend</v>
      </c>
      <c r="F33" s="6">
        <v>0</v>
      </c>
      <c r="G33" s="6" t="str">
        <v>STOCK</v>
      </c>
      <c r="H33" s="6" t="str">
        <v>Stock</v>
      </c>
    </row>
    <row r="34" spans="1:8" x14ac:dyDescent="0.25">
      <c r="A34" s="8">
        <v>113710</v>
      </c>
      <c r="B34" s="54">
        <v>1</v>
      </c>
      <c r="C34" s="6" t="str">
        <v>Seema</v>
      </c>
      <c r="D34" s="54">
        <v>4</v>
      </c>
      <c r="E34" s="6" t="str">
        <v>BioLegend</v>
      </c>
      <c r="F34" s="6">
        <v>0</v>
      </c>
      <c r="G34" s="6" t="str">
        <v>Lucknow</v>
      </c>
      <c r="H34" s="6" t="str">
        <v>PAYMENT ISSUE</v>
      </c>
    </row>
    <row r="35" spans="1:8" x14ac:dyDescent="0.25">
      <c r="A35" s="8">
        <v>302306</v>
      </c>
      <c r="B35" s="54">
        <v>1</v>
      </c>
      <c r="C35" s="6" t="str">
        <v>Seema</v>
      </c>
      <c r="D35" s="54">
        <v>4</v>
      </c>
      <c r="E35" s="6" t="str">
        <v>BioLegend</v>
      </c>
      <c r="F35" s="6">
        <v>0</v>
      </c>
      <c r="G35" s="6" t="str">
        <v>Lucknow</v>
      </c>
      <c r="H35" s="6" t="str">
        <v>PAYMENT ISSUE</v>
      </c>
    </row>
    <row r="36" spans="1:8" x14ac:dyDescent="0.25">
      <c r="A36" s="8">
        <v>304820</v>
      </c>
      <c r="B36" s="54">
        <v>1</v>
      </c>
      <c r="C36" s="6" t="str">
        <v>Seema</v>
      </c>
      <c r="D36" s="54">
        <v>4</v>
      </c>
      <c r="E36" s="6" t="str">
        <v>BioLegend</v>
      </c>
      <c r="F36" s="6">
        <v>0</v>
      </c>
      <c r="G36" s="6" t="str">
        <v>Lucknow</v>
      </c>
      <c r="H36" s="6" t="str">
        <v>PAYMENT ISSUE</v>
      </c>
    </row>
    <row r="37" spans="1:8" x14ac:dyDescent="0.25">
      <c r="A37" s="8">
        <v>329951</v>
      </c>
      <c r="B37" s="54">
        <v>1</v>
      </c>
      <c r="C37" s="6" t="str">
        <v>Seema</v>
      </c>
      <c r="D37" s="54">
        <v>4</v>
      </c>
      <c r="E37" s="6" t="str">
        <v>BioLegend</v>
      </c>
      <c r="F37" s="6">
        <v>0</v>
      </c>
      <c r="G37" s="6" t="str">
        <v>Lucknow</v>
      </c>
      <c r="H37" s="6" t="str">
        <v>PAYMENT ISSUE</v>
      </c>
    </row>
    <row r="38" spans="1:8" x14ac:dyDescent="0.25">
      <c r="A38" s="8">
        <v>364805</v>
      </c>
      <c r="B38" s="54">
        <v>1</v>
      </c>
      <c r="C38" s="6" t="str">
        <v>Seema</v>
      </c>
      <c r="D38" s="54">
        <v>4</v>
      </c>
      <c r="E38" s="6" t="str">
        <v>BioLegend</v>
      </c>
      <c r="F38" s="6">
        <v>0</v>
      </c>
      <c r="G38" s="6" t="str">
        <v>Lucknow</v>
      </c>
      <c r="H38" s="6" t="str">
        <v>PAYMENT ISSUE</v>
      </c>
    </row>
    <row r="39" spans="1:8" x14ac:dyDescent="0.25">
      <c r="A39" s="8">
        <v>376804</v>
      </c>
      <c r="B39" s="54">
        <v>1</v>
      </c>
      <c r="C39" s="6" t="str">
        <v>Seema</v>
      </c>
      <c r="D39" s="54">
        <v>4</v>
      </c>
      <c r="E39" s="6" t="str">
        <v>BioLegend</v>
      </c>
      <c r="F39" s="6">
        <v>0</v>
      </c>
      <c r="G39" s="6" t="str">
        <v>Lucknow</v>
      </c>
      <c r="H39" s="6" t="str">
        <v>PAYMENT ISSUE</v>
      </c>
    </row>
    <row r="40" spans="1:8" x14ac:dyDescent="0.25">
      <c r="A40" s="8">
        <v>421301</v>
      </c>
      <c r="B40" s="54">
        <v>1</v>
      </c>
      <c r="C40" s="6" t="str">
        <v>Seema</v>
      </c>
      <c r="D40" s="54">
        <v>4</v>
      </c>
      <c r="E40" s="6" t="str">
        <v>BioLegend</v>
      </c>
      <c r="F40" s="6">
        <v>0</v>
      </c>
      <c r="G40" s="6" t="str">
        <v>Lucknow</v>
      </c>
      <c r="H40" s="6" t="str">
        <v>PAYMENT ISSUE</v>
      </c>
    </row>
    <row r="41" spans="1:8" x14ac:dyDescent="0.25">
      <c r="A41" s="8">
        <v>631151</v>
      </c>
      <c r="B41" s="54">
        <v>1</v>
      </c>
      <c r="C41" s="6" t="str">
        <v>STOCK</v>
      </c>
      <c r="D41" s="54">
        <v>4</v>
      </c>
      <c r="E41" s="6" t="str">
        <v>BioLegend</v>
      </c>
      <c r="F41" s="6" t="str">
        <v>FOC Informed By Priya Madam and informed to SM Sir</v>
      </c>
      <c r="G41" s="6" t="str">
        <v>STOCK</v>
      </c>
      <c r="H41" s="6" t="str">
        <v>Stock</v>
      </c>
    </row>
    <row r="42" spans="1:8" x14ac:dyDescent="0.25">
      <c r="A42" s="8">
        <v>656801</v>
      </c>
      <c r="B42" s="54">
        <v>1</v>
      </c>
      <c r="C42" s="6" t="str">
        <v>STOCK</v>
      </c>
      <c r="D42" s="54">
        <v>4</v>
      </c>
      <c r="E42" s="6" t="str">
        <v>BioLegend</v>
      </c>
      <c r="F42" s="6" t="str">
        <v>FOC Informed By Priya Madam and informed to SM Sir</v>
      </c>
      <c r="G42" s="6" t="str">
        <v>STOCK</v>
      </c>
      <c r="H42" s="6" t="str">
        <v>Stock</v>
      </c>
    </row>
    <row r="43" spans="1:8" x14ac:dyDescent="0.25">
      <c r="A43" s="8">
        <v>805002</v>
      </c>
      <c r="B43" s="54">
        <v>1</v>
      </c>
      <c r="C43" s="6" t="str">
        <v>STOCK</v>
      </c>
      <c r="D43" s="54">
        <v>4</v>
      </c>
      <c r="E43" s="6" t="str">
        <v>BioLegend</v>
      </c>
      <c r="F43" s="6" t="str">
        <v>FOC Informed By Priya Madam and informed to SM Sir</v>
      </c>
      <c r="G43" s="6" t="str">
        <v>STOCK</v>
      </c>
      <c r="H43" s="6" t="str">
        <v>Stock</v>
      </c>
    </row>
    <row r="44" spans="1:8" x14ac:dyDescent="0.25">
      <c r="A44" s="8">
        <v>423303</v>
      </c>
      <c r="B44" s="54">
        <v>3</v>
      </c>
      <c r="C44" s="6" t="str">
        <v>STOCK</v>
      </c>
      <c r="D44" s="54">
        <v>-20</v>
      </c>
      <c r="E44" s="6" t="str">
        <v>BioLegend</v>
      </c>
      <c r="F44" s="6" t="str">
        <v xml:space="preserve">Same item dispatched to Aiims from Opening Stock </v>
      </c>
      <c r="G44" s="6" t="str">
        <v>STOCK</v>
      </c>
      <c r="H44" s="6" t="str">
        <v>Stock</v>
      </c>
    </row>
    <row r="45" spans="1:8" x14ac:dyDescent="0.25">
      <c r="A45" s="8">
        <v>344812</v>
      </c>
      <c r="B45" s="54">
        <v>1</v>
      </c>
      <c r="C45" s="6" t="str">
        <v>STOCK</v>
      </c>
      <c r="D45" s="54">
        <v>4</v>
      </c>
      <c r="E45" s="6" t="str">
        <v>BioLegend</v>
      </c>
      <c r="F45" s="6" t="str">
        <v>Return From Bio Health (Extra Purchase infromed by Priynka Madam)</v>
      </c>
      <c r="G45" s="6" t="str">
        <v>STOCK</v>
      </c>
      <c r="H45" s="6" t="str">
        <v>Priyanka Madam</v>
      </c>
    </row>
    <row r="46" spans="1:8" x14ac:dyDescent="0.25">
      <c r="A46" s="8">
        <v>424602</v>
      </c>
      <c r="B46" s="54">
        <v>1</v>
      </c>
      <c r="C46" s="6" t="str">
        <v>Stock</v>
      </c>
      <c r="D46" s="54">
        <v>4</v>
      </c>
      <c r="E46" s="6" t="str">
        <v>BioLegend</v>
      </c>
      <c r="F46" s="6">
        <v>0</v>
      </c>
      <c r="G46" s="6" t="str">
        <v>STOCK</v>
      </c>
      <c r="H46" s="6" t="str">
        <v>Stock</v>
      </c>
    </row>
    <row r="47" spans="1:8" x14ac:dyDescent="0.25">
      <c r="A47" s="8">
        <v>420801</v>
      </c>
      <c r="B47" s="54">
        <v>2</v>
      </c>
      <c r="C47" s="6" t="str">
        <v>Stock</v>
      </c>
      <c r="D47" s="54">
        <v>4</v>
      </c>
      <c r="E47" s="6" t="str">
        <v>BioLegend</v>
      </c>
      <c r="F47" s="6">
        <v>0</v>
      </c>
      <c r="G47" s="6" t="str">
        <v>STOCK</v>
      </c>
      <c r="H47" s="6" t="str">
        <v>Stock</v>
      </c>
    </row>
    <row r="48" spans="1:8" x14ac:dyDescent="0.25">
      <c r="A48" s="8">
        <v>421403</v>
      </c>
      <c r="B48" s="54">
        <v>1</v>
      </c>
      <c r="C48" s="6" t="str">
        <v>Stock</v>
      </c>
      <c r="D48" s="54">
        <v>4</v>
      </c>
      <c r="E48" s="6" t="str">
        <v>BioLegend</v>
      </c>
      <c r="F48" s="6">
        <v>0</v>
      </c>
      <c r="G48" s="6" t="str">
        <v>STOCK</v>
      </c>
      <c r="H48" s="6" t="str">
        <v>Stock</v>
      </c>
    </row>
    <row r="49" spans="1:8" x14ac:dyDescent="0.25">
      <c r="A49" s="8">
        <v>300408</v>
      </c>
      <c r="B49" s="54">
        <v>1</v>
      </c>
      <c r="C49" s="6" t="str">
        <v>STOCK</v>
      </c>
      <c r="D49" s="54" t="str">
        <v>4</v>
      </c>
      <c r="E49" s="6" t="str">
        <v>Biolegend</v>
      </c>
      <c r="F49" s="6" t="str">
        <v>Extra Purchase By Priya Madam</v>
      </c>
      <c r="G49" s="6" t="str">
        <v>STOCK</v>
      </c>
      <c r="H49" s="6" t="str">
        <v>Stock</v>
      </c>
    </row>
    <row r="50" spans="1:8" x14ac:dyDescent="0.25">
      <c r="A50" s="8"/>
      <c r="B50" s="54"/>
      <c r="C50" s="6"/>
      <c r="D50" s="54"/>
      <c r="E50" s="6"/>
      <c r="F50" s="6"/>
      <c r="G50" s="6"/>
      <c r="H50" s="6"/>
    </row>
    <row r="51" spans="1:8" x14ac:dyDescent="0.25">
      <c r="A51" s="8"/>
      <c r="B51" s="54"/>
      <c r="C51" s="6"/>
      <c r="D51" s="54"/>
      <c r="E51" s="6"/>
      <c r="F51" s="6"/>
      <c r="G51" s="6"/>
      <c r="H51" s="6"/>
    </row>
    <row r="52" spans="1:8" x14ac:dyDescent="0.25">
      <c r="A52" s="8"/>
      <c r="B52" s="54"/>
      <c r="C52" s="6"/>
      <c r="D52" s="54"/>
      <c r="E52" s="6"/>
      <c r="F52" s="6"/>
      <c r="G52" s="6"/>
      <c r="H52" s="6"/>
    </row>
    <row r="53" spans="1:8" x14ac:dyDescent="0.25">
      <c r="A53" s="8"/>
      <c r="B53" s="54"/>
      <c r="C53" s="6"/>
      <c r="D53" s="54"/>
      <c r="E53" s="6"/>
      <c r="F53" s="6"/>
      <c r="G53" s="6"/>
      <c r="H53" s="6"/>
    </row>
    <row r="54" spans="1:8" x14ac:dyDescent="0.25">
      <c r="A54" s="8"/>
      <c r="B54" s="54"/>
      <c r="C54" s="6"/>
      <c r="D54" s="54"/>
      <c r="E54" s="6"/>
      <c r="F54" s="6"/>
      <c r="G54" s="6"/>
      <c r="H54" s="6"/>
    </row>
    <row r="55" spans="1:8" x14ac:dyDescent="0.25">
      <c r="A55" s="8"/>
      <c r="B55" s="54"/>
      <c r="C55" s="6"/>
      <c r="D55" s="54"/>
      <c r="E55" s="6"/>
      <c r="F55" s="6"/>
      <c r="G55" s="6"/>
      <c r="H55" s="6"/>
    </row>
    <row r="56" spans="1:8" x14ac:dyDescent="0.25">
      <c r="A56" s="8"/>
      <c r="B56" s="54"/>
      <c r="C56" s="6"/>
      <c r="D56" s="54"/>
      <c r="E56" s="6"/>
      <c r="F56" s="6"/>
      <c r="G56" s="6"/>
      <c r="H56" s="6"/>
    </row>
    <row r="57" spans="1:8" x14ac:dyDescent="0.25">
      <c r="A57" s="8"/>
      <c r="B57" s="54"/>
      <c r="C57" s="6"/>
      <c r="D57" s="54"/>
      <c r="E57" s="6"/>
      <c r="F57" s="6"/>
      <c r="G57" s="6"/>
      <c r="H57" s="6"/>
    </row>
    <row r="58" spans="1:8" x14ac:dyDescent="0.25">
      <c r="A58" s="8"/>
      <c r="B58" s="54"/>
      <c r="C58" s="6"/>
      <c r="D58" s="54"/>
      <c r="E58" s="6"/>
      <c r="F58" s="6"/>
      <c r="G58" s="6"/>
      <c r="H58" s="6"/>
    </row>
    <row r="59" spans="1:8" x14ac:dyDescent="0.25">
      <c r="A59" s="8"/>
      <c r="B59" s="54"/>
      <c r="C59" s="6"/>
      <c r="D59" s="54"/>
      <c r="E59" s="6"/>
      <c r="F59" s="6"/>
      <c r="G59" s="6"/>
      <c r="H59" s="6"/>
    </row>
    <row r="60" spans="1:8" x14ac:dyDescent="0.25">
      <c r="A60" s="8"/>
      <c r="B60" s="54"/>
      <c r="C60" s="6"/>
      <c r="D60" s="54"/>
      <c r="E60" s="6"/>
      <c r="F60" s="6"/>
      <c r="G60" s="6"/>
      <c r="H60" s="6"/>
    </row>
    <row r="61" spans="1:8" x14ac:dyDescent="0.25">
      <c r="A61" s="8"/>
      <c r="B61" s="54"/>
      <c r="C61" s="6"/>
      <c r="D61" s="54"/>
      <c r="E61" s="6"/>
      <c r="F61" s="6"/>
      <c r="G61" s="6"/>
      <c r="H61" s="6"/>
    </row>
    <row r="62" spans="1:8" x14ac:dyDescent="0.25">
      <c r="A62" s="8"/>
      <c r="B62" s="54"/>
      <c r="C62" s="6"/>
      <c r="D62" s="54"/>
      <c r="E62" s="6"/>
      <c r="F62" s="6"/>
      <c r="G62" s="6"/>
      <c r="H62" s="6"/>
    </row>
    <row r="63" spans="1:8" x14ac:dyDescent="0.25">
      <c r="A63" s="8"/>
      <c r="B63" s="54"/>
      <c r="C63" s="6"/>
      <c r="D63" s="54"/>
      <c r="E63" s="6"/>
      <c r="F63" s="6"/>
      <c r="G63" s="6"/>
      <c r="H63" s="6"/>
    </row>
    <row r="64" spans="1:8" x14ac:dyDescent="0.25">
      <c r="A64" s="8"/>
      <c r="B64" s="54"/>
      <c r="C64" s="6"/>
      <c r="D64" s="54"/>
      <c r="E64" s="6"/>
      <c r="F64" s="6"/>
      <c r="G64" s="6"/>
      <c r="H64" s="6"/>
    </row>
    <row r="65" spans="1:8" x14ac:dyDescent="0.25">
      <c r="A65" s="8"/>
      <c r="B65" s="54"/>
      <c r="C65" s="6"/>
      <c r="D65" s="54"/>
      <c r="E65" s="6"/>
      <c r="F65" s="6"/>
      <c r="G65" s="6"/>
      <c r="H65" s="6"/>
    </row>
    <row r="66" spans="1:8" x14ac:dyDescent="0.25">
      <c r="A66" s="8"/>
      <c r="B66" s="54"/>
      <c r="C66" s="6"/>
      <c r="D66" s="54"/>
      <c r="E66" s="6"/>
      <c r="F66" s="6"/>
      <c r="G66" s="6"/>
      <c r="H66" s="6"/>
    </row>
    <row r="67" spans="1:8" x14ac:dyDescent="0.25">
      <c r="A67" s="8"/>
      <c r="B67" s="54"/>
      <c r="C67" s="6"/>
      <c r="D67" s="54"/>
      <c r="E67" s="6"/>
      <c r="F67" s="6"/>
      <c r="G67" s="6"/>
      <c r="H67" s="6"/>
    </row>
    <row r="68" spans="1:8" x14ac:dyDescent="0.25">
      <c r="A68" s="8"/>
      <c r="B68" s="54"/>
      <c r="C68" s="6"/>
      <c r="D68" s="54"/>
      <c r="E68" s="6"/>
      <c r="F68" s="6"/>
      <c r="G68" s="6"/>
      <c r="H68" s="6"/>
    </row>
    <row r="69" spans="1:8" x14ac:dyDescent="0.25">
      <c r="A69" s="8"/>
      <c r="B69" s="54"/>
      <c r="C69" s="6"/>
      <c r="D69" s="54"/>
      <c r="E69" s="6"/>
      <c r="F69" s="6"/>
      <c r="G69" s="6"/>
      <c r="H69" s="6"/>
    </row>
    <row r="70" spans="1:8" x14ac:dyDescent="0.25">
      <c r="A70" s="8"/>
      <c r="B70" s="54"/>
      <c r="C70" s="6"/>
      <c r="D70" s="54"/>
      <c r="E70" s="6"/>
      <c r="F70" s="6"/>
      <c r="G70" s="6"/>
      <c r="H70" s="6"/>
    </row>
    <row r="71" spans="1:8" x14ac:dyDescent="0.25">
      <c r="A71" s="8"/>
      <c r="B71" s="54"/>
      <c r="C71" s="6"/>
      <c r="D71" s="54"/>
      <c r="E71" s="6"/>
      <c r="F71" s="6"/>
      <c r="G71" s="6"/>
      <c r="H71" s="6"/>
    </row>
    <row r="72" spans="1:8" x14ac:dyDescent="0.25">
      <c r="A72" s="8"/>
      <c r="B72" s="54"/>
      <c r="C72" s="6"/>
      <c r="D72" s="54"/>
      <c r="E72" s="6"/>
      <c r="F72" s="6"/>
      <c r="G72" s="6"/>
      <c r="H72" s="6"/>
    </row>
    <row r="73" spans="1:8" x14ac:dyDescent="0.25">
      <c r="A73" s="8"/>
      <c r="B73" s="54"/>
      <c r="C73" s="6"/>
      <c r="D73" s="54"/>
      <c r="E73" s="6"/>
      <c r="F73" s="6"/>
      <c r="G73" s="6"/>
      <c r="H73" s="6"/>
    </row>
    <row r="74" spans="1:8" x14ac:dyDescent="0.25">
      <c r="A74" s="8"/>
      <c r="B74" s="54"/>
      <c r="C74" s="6"/>
      <c r="D74" s="54"/>
      <c r="E74" s="6"/>
      <c r="F74" s="6"/>
      <c r="G74" s="6"/>
      <c r="H74" s="6"/>
    </row>
    <row r="75" spans="1:8" x14ac:dyDescent="0.25">
      <c r="A75" s="8"/>
      <c r="B75" s="54"/>
      <c r="C75" s="6"/>
      <c r="D75" s="54"/>
      <c r="E75" s="6"/>
      <c r="F75" s="6"/>
      <c r="G75" s="6"/>
      <c r="H75" s="6"/>
    </row>
    <row r="76" spans="1:8" x14ac:dyDescent="0.25">
      <c r="A76" s="8"/>
      <c r="B76" s="54"/>
      <c r="C76" s="6"/>
      <c r="D76" s="54"/>
      <c r="E76" s="6"/>
      <c r="F76" s="6"/>
      <c r="G76" s="6"/>
      <c r="H76" s="6"/>
    </row>
    <row r="77" spans="1:8" x14ac:dyDescent="0.25">
      <c r="A77" s="8"/>
      <c r="B77" s="54"/>
      <c r="C77" s="6"/>
      <c r="D77" s="54"/>
      <c r="E77" s="6"/>
      <c r="F77" s="6"/>
      <c r="G77" s="6"/>
      <c r="H77" s="6"/>
    </row>
    <row r="78" spans="1:8" x14ac:dyDescent="0.25">
      <c r="A78" s="8"/>
      <c r="B78" s="54"/>
      <c r="C78" s="6"/>
      <c r="D78" s="54"/>
      <c r="E78" s="6"/>
      <c r="F78" s="6"/>
      <c r="G78" s="6"/>
      <c r="H78" s="6"/>
    </row>
    <row r="79" spans="1:8" x14ac:dyDescent="0.25">
      <c r="A79" s="8"/>
      <c r="B79" s="54"/>
      <c r="C79" s="6"/>
      <c r="D79" s="54"/>
      <c r="E79" s="6"/>
      <c r="F79" s="6"/>
      <c r="G79" s="6"/>
      <c r="H79" s="6"/>
    </row>
    <row r="80" spans="1:8" x14ac:dyDescent="0.25">
      <c r="A80" s="8"/>
      <c r="B80" s="54"/>
      <c r="C80" s="6"/>
      <c r="D80" s="54"/>
      <c r="E80" s="6"/>
      <c r="F80" s="6"/>
      <c r="G80" s="6"/>
      <c r="H80" s="6"/>
    </row>
    <row r="81" spans="1:8" x14ac:dyDescent="0.25">
      <c r="A81" s="8"/>
      <c r="B81" s="54"/>
      <c r="C81" s="6"/>
      <c r="D81" s="54"/>
      <c r="E81" s="6"/>
      <c r="F81" s="6"/>
      <c r="G81" s="6"/>
      <c r="H81" s="6"/>
    </row>
    <row r="82" spans="1:8" x14ac:dyDescent="0.25">
      <c r="A82" s="8"/>
      <c r="B82" s="54"/>
      <c r="C82" s="6"/>
      <c r="D82" s="54"/>
      <c r="E82" s="6"/>
      <c r="F82" s="6"/>
      <c r="G82" s="6"/>
      <c r="H82" s="6"/>
    </row>
    <row r="83" spans="1:8" x14ac:dyDescent="0.25">
      <c r="A83" s="8"/>
      <c r="B83" s="54"/>
      <c r="C83" s="6"/>
      <c r="D83" s="54"/>
      <c r="E83" s="6"/>
      <c r="F83" s="6"/>
      <c r="G83" s="6"/>
      <c r="H83" s="6"/>
    </row>
    <row r="84" spans="1:8" x14ac:dyDescent="0.25">
      <c r="A84" s="8"/>
      <c r="B84" s="54"/>
      <c r="C84" s="6"/>
      <c r="D84" s="54"/>
      <c r="E84" s="6"/>
      <c r="F84" s="6"/>
      <c r="G84" s="6"/>
      <c r="H84" s="6"/>
    </row>
    <row r="85" spans="1:8" x14ac:dyDescent="0.25">
      <c r="A85" s="8"/>
      <c r="B85" s="54"/>
      <c r="C85" s="6"/>
      <c r="D85" s="54"/>
      <c r="E85" s="6"/>
      <c r="F85" s="6"/>
      <c r="G85" s="6"/>
      <c r="H85" s="6"/>
    </row>
    <row r="86" spans="1:8" x14ac:dyDescent="0.25">
      <c r="A86" s="8"/>
      <c r="B86" s="54"/>
      <c r="C86" s="6"/>
      <c r="D86" s="54"/>
      <c r="E86" s="6"/>
      <c r="F86" s="6"/>
      <c r="G86" s="6"/>
      <c r="H86" s="6"/>
    </row>
    <row r="87" spans="1:8" x14ac:dyDescent="0.25">
      <c r="A87" s="8"/>
      <c r="B87" s="54"/>
      <c r="C87" s="6"/>
      <c r="D87" s="54"/>
      <c r="E87" s="6"/>
      <c r="F87" s="6"/>
      <c r="G87" s="6"/>
      <c r="H87" s="6"/>
    </row>
    <row r="88" spans="1:8" x14ac:dyDescent="0.25">
      <c r="A88" s="8"/>
      <c r="B88" s="54"/>
      <c r="C88" s="6"/>
      <c r="D88" s="54"/>
      <c r="E88" s="6"/>
      <c r="F88" s="6"/>
      <c r="G88" s="6"/>
      <c r="H88" s="6"/>
    </row>
    <row r="89" spans="1:8" x14ac:dyDescent="0.25">
      <c r="A89" s="8"/>
      <c r="B89" s="54"/>
      <c r="C89" s="6"/>
      <c r="D89" s="54"/>
      <c r="E89" s="6"/>
      <c r="F89" s="6"/>
      <c r="G89" s="6"/>
      <c r="H89" s="6"/>
    </row>
    <row r="90" spans="1:8" x14ac:dyDescent="0.25">
      <c r="A90" s="8"/>
      <c r="B90" s="54"/>
      <c r="C90" s="6"/>
      <c r="D90" s="54"/>
      <c r="E90" s="6"/>
      <c r="F90" s="6"/>
      <c r="G90" s="6"/>
      <c r="H90" s="6"/>
    </row>
    <row r="91" spans="1:8" x14ac:dyDescent="0.25">
      <c r="A91" s="8"/>
      <c r="B91" s="54"/>
      <c r="C91" s="6"/>
      <c r="D91" s="54"/>
      <c r="E91" s="6"/>
      <c r="F91" s="6"/>
      <c r="G91" s="6"/>
      <c r="H91" s="6"/>
    </row>
    <row r="92" spans="1:8" x14ac:dyDescent="0.25">
      <c r="A92" s="8"/>
      <c r="B92" s="54"/>
      <c r="C92" s="6"/>
      <c r="D92" s="54"/>
      <c r="E92" s="6"/>
      <c r="F92" s="6"/>
      <c r="G92" s="6"/>
      <c r="H92" s="6"/>
    </row>
    <row r="93" spans="1:8" x14ac:dyDescent="0.25">
      <c r="A93" s="8"/>
      <c r="B93" s="54"/>
      <c r="C93" s="6"/>
      <c r="D93" s="54"/>
      <c r="E93" s="6"/>
      <c r="F93" s="6"/>
      <c r="G93" s="6"/>
      <c r="H93" s="6"/>
    </row>
    <row r="94" spans="1:8" x14ac:dyDescent="0.25">
      <c r="A94" s="8"/>
      <c r="B94" s="54"/>
      <c r="C94" s="6"/>
      <c r="D94" s="54"/>
      <c r="E94" s="6"/>
      <c r="F94" s="6"/>
      <c r="G94" s="6"/>
      <c r="H94" s="6"/>
    </row>
    <row r="95" spans="1:8" x14ac:dyDescent="0.25">
      <c r="A95" s="8"/>
      <c r="B95" s="54"/>
      <c r="C95" s="6"/>
      <c r="D95" s="54"/>
      <c r="E95" s="6"/>
      <c r="F95" s="6"/>
      <c r="G95" s="6"/>
      <c r="H95" s="6"/>
    </row>
    <row r="96" spans="1:8" x14ac:dyDescent="0.25">
      <c r="A96" s="8"/>
      <c r="B96" s="54"/>
      <c r="C96" s="6"/>
      <c r="D96" s="54"/>
      <c r="E96" s="6"/>
      <c r="F96" s="6"/>
      <c r="G96" s="6"/>
      <c r="H96" s="6"/>
    </row>
    <row r="97" spans="1:8" x14ac:dyDescent="0.25">
      <c r="A97" s="8"/>
      <c r="B97" s="54"/>
      <c r="C97" s="6"/>
      <c r="D97" s="54"/>
      <c r="E97" s="6"/>
      <c r="F97" s="6"/>
      <c r="G97" s="6"/>
      <c r="H97" s="6"/>
    </row>
    <row r="98" spans="1:8" x14ac:dyDescent="0.25">
      <c r="A98" s="8"/>
      <c r="B98" s="54"/>
      <c r="C98" s="6"/>
      <c r="D98" s="54"/>
      <c r="E98" s="6"/>
      <c r="F98" s="6"/>
      <c r="G98" s="6"/>
      <c r="H98" s="6"/>
    </row>
    <row r="99" spans="1:8" x14ac:dyDescent="0.25">
      <c r="A99" s="8"/>
      <c r="B99" s="54"/>
      <c r="C99" s="6"/>
      <c r="D99" s="54"/>
      <c r="E99" s="6"/>
      <c r="F99" s="6"/>
      <c r="G99" s="6"/>
      <c r="H99" s="6"/>
    </row>
    <row r="100" spans="1:8" x14ac:dyDescent="0.25">
      <c r="A100" s="8"/>
      <c r="B100" s="54"/>
      <c r="C100" s="6"/>
      <c r="D100" s="54"/>
      <c r="E100" s="6"/>
      <c r="F100" s="6"/>
      <c r="G100" s="6"/>
      <c r="H100" s="6"/>
    </row>
    <row r="101" spans="1:8" x14ac:dyDescent="0.25">
      <c r="A101" s="8"/>
      <c r="B101" s="54"/>
      <c r="C101" s="6"/>
      <c r="D101" s="54"/>
      <c r="E101" s="6"/>
      <c r="F101" s="6"/>
      <c r="G101" s="6"/>
      <c r="H101" s="6"/>
    </row>
    <row r="102" spans="1:8" x14ac:dyDescent="0.25">
      <c r="A102" s="8"/>
      <c r="B102" s="54"/>
      <c r="C102" s="6"/>
      <c r="D102" s="54"/>
      <c r="E102" s="6"/>
      <c r="F102" s="6"/>
      <c r="G102" s="6"/>
      <c r="H102" s="6"/>
    </row>
    <row r="103" spans="1:8" x14ac:dyDescent="0.25">
      <c r="A103" s="8"/>
      <c r="B103" s="54"/>
      <c r="C103" s="6"/>
      <c r="D103" s="54"/>
      <c r="E103" s="6"/>
      <c r="F103" s="6"/>
      <c r="G103" s="6"/>
      <c r="H103" s="6"/>
    </row>
    <row r="104" spans="1:8" x14ac:dyDescent="0.25">
      <c r="A104" s="8"/>
      <c r="B104" s="54"/>
      <c r="C104" s="6"/>
      <c r="D104" s="54"/>
      <c r="E104" s="6"/>
      <c r="F104" s="6"/>
      <c r="G104" s="6"/>
      <c r="H104" s="6"/>
    </row>
    <row r="105" spans="1:8" x14ac:dyDescent="0.25">
      <c r="A105" s="8"/>
      <c r="B105" s="54"/>
      <c r="C105" s="6"/>
      <c r="D105" s="54"/>
      <c r="E105" s="6"/>
      <c r="F105" s="6"/>
      <c r="G105" s="6"/>
      <c r="H105" s="6"/>
    </row>
    <row r="106" spans="1:8" x14ac:dyDescent="0.25">
      <c r="A106" s="8"/>
      <c r="B106" s="54"/>
      <c r="C106" s="6"/>
      <c r="D106" s="54"/>
      <c r="E106" s="6"/>
      <c r="F106" s="6"/>
      <c r="G106" s="6"/>
      <c r="H106" s="6"/>
    </row>
    <row r="107" spans="1:8" x14ac:dyDescent="0.25">
      <c r="A107" s="8"/>
      <c r="B107" s="54"/>
      <c r="C107" s="6"/>
      <c r="D107" s="54"/>
      <c r="E107" s="6"/>
      <c r="F107" s="6"/>
      <c r="G107" s="6"/>
      <c r="H107" s="6"/>
    </row>
    <row r="108" spans="1:8" x14ac:dyDescent="0.25">
      <c r="A108" s="8"/>
      <c r="B108" s="54"/>
      <c r="C108" s="6"/>
      <c r="D108" s="54"/>
      <c r="E108" s="6"/>
      <c r="F108" s="6"/>
      <c r="G108" s="6"/>
      <c r="H108" s="6"/>
    </row>
    <row r="109" spans="1:8" x14ac:dyDescent="0.25">
      <c r="A109" s="8"/>
      <c r="B109" s="54"/>
      <c r="C109" s="6"/>
      <c r="D109" s="54"/>
      <c r="E109" s="6"/>
      <c r="F109" s="6"/>
      <c r="G109" s="6"/>
      <c r="H109" s="6"/>
    </row>
    <row r="110" spans="1:8" x14ac:dyDescent="0.25">
      <c r="A110" s="8"/>
      <c r="B110" s="54"/>
      <c r="C110" s="6"/>
      <c r="D110" s="54"/>
      <c r="E110" s="6"/>
      <c r="F110" s="6"/>
      <c r="G110" s="6"/>
      <c r="H110" s="6"/>
    </row>
    <row r="111" spans="1:8" x14ac:dyDescent="0.25">
      <c r="A111" s="8"/>
      <c r="B111" s="54"/>
      <c r="C111" s="6"/>
      <c r="D111" s="54"/>
      <c r="E111" s="6"/>
      <c r="F111" s="6"/>
      <c r="G111" s="6"/>
      <c r="H111" s="6"/>
    </row>
    <row r="112" spans="1:8" x14ac:dyDescent="0.25">
      <c r="A112" s="8"/>
      <c r="B112" s="54"/>
      <c r="C112" s="6"/>
      <c r="D112" s="54"/>
      <c r="E112" s="6"/>
      <c r="F112" s="6"/>
      <c r="G112" s="6"/>
      <c r="H112" s="6"/>
    </row>
  </sheetData>
  <mergeCells count="2">
    <mergeCell ref="A1:A2"/>
    <mergeCell ref="B1:F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Warning" error="Select From Drop Down List Only" promptTitle="Current Stock By Brand Name" prompt="Select Brand Name from Drop Down List to Check Current Stock_x000a__x000a_" xr:uid="{00000000-0002-0000-0200-000000000000}">
          <x14:formula1>
            <xm:f>Sheet1!$E:$E</xm:f>
          </x14:formula1>
          <xm:sqref>B1:F2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178"/>
  <sheetViews>
    <sheetView topLeftCell="C1" workbookViewId="0">
      <selection activeCell="C31" sqref="C31"/>
    </sheetView>
  </sheetViews>
  <sheetFormatPr defaultRowHeight="15.75" x14ac:dyDescent="0.25"/>
  <cols>
    <col min="1" max="1" width="12" style="35" bestFit="1" customWidth="1"/>
    <col min="2" max="2" width="42.85546875" style="35" bestFit="1" customWidth="1"/>
    <col min="3" max="3" width="26" style="35" bestFit="1" customWidth="1"/>
    <col min="4" max="5" width="26.7109375" bestFit="1" customWidth="1"/>
    <col min="6" max="6" width="21.85546875" bestFit="1" customWidth="1"/>
    <col min="9" max="9" width="7.42578125" style="39" bestFit="1" customWidth="1"/>
    <col min="10" max="10" width="22.28515625" bestFit="1" customWidth="1"/>
    <col min="11" max="11" width="12.140625" bestFit="1" customWidth="1"/>
  </cols>
  <sheetData>
    <row r="1" spans="1:11" x14ac:dyDescent="0.25">
      <c r="A1" s="36" t="s">
        <v>2772</v>
      </c>
      <c r="B1" s="37" t="s">
        <v>13</v>
      </c>
      <c r="C1" s="37" t="s">
        <v>835</v>
      </c>
      <c r="D1" s="37" t="s">
        <v>1200</v>
      </c>
      <c r="E1" s="37" t="s">
        <v>1203</v>
      </c>
      <c r="F1" s="37" t="s">
        <v>2064</v>
      </c>
      <c r="I1" s="36" t="s">
        <v>0</v>
      </c>
      <c r="J1" s="37" t="s">
        <v>1196</v>
      </c>
      <c r="K1" s="37" t="s">
        <v>1197</v>
      </c>
    </row>
    <row r="2" spans="1:11" x14ac:dyDescent="0.25">
      <c r="A2" s="33">
        <v>1</v>
      </c>
      <c r="B2" s="33" t="s">
        <v>607</v>
      </c>
      <c r="C2" s="33" t="s">
        <v>839</v>
      </c>
      <c r="D2" s="33" t="s">
        <v>1201</v>
      </c>
      <c r="E2" s="33"/>
      <c r="F2" s="6"/>
      <c r="I2" s="33">
        <v>1</v>
      </c>
      <c r="J2" s="33" t="s">
        <v>24</v>
      </c>
      <c r="K2" s="33" t="s">
        <v>656</v>
      </c>
    </row>
    <row r="3" spans="1:11" x14ac:dyDescent="0.25">
      <c r="A3" s="33">
        <f t="shared" ref="A3:A34" si="0">A2+1</f>
        <v>2</v>
      </c>
      <c r="B3" s="33" t="s">
        <v>1024</v>
      </c>
      <c r="C3" s="33" t="s">
        <v>839</v>
      </c>
      <c r="D3" s="33" t="s">
        <v>1201</v>
      </c>
      <c r="E3" s="33"/>
      <c r="F3" s="6"/>
      <c r="I3" s="33">
        <v>2</v>
      </c>
      <c r="J3" s="33" t="s">
        <v>326</v>
      </c>
      <c r="K3" s="33" t="s">
        <v>656</v>
      </c>
    </row>
    <row r="4" spans="1:11" x14ac:dyDescent="0.25">
      <c r="A4" s="33">
        <f t="shared" si="0"/>
        <v>3</v>
      </c>
      <c r="B4" s="33" t="s">
        <v>1025</v>
      </c>
      <c r="C4" s="33" t="s">
        <v>1121</v>
      </c>
      <c r="D4" s="33" t="s">
        <v>1201</v>
      </c>
      <c r="E4" s="33"/>
      <c r="F4" s="6"/>
      <c r="I4" s="33">
        <v>3</v>
      </c>
      <c r="J4" s="33" t="s">
        <v>316</v>
      </c>
      <c r="K4" s="33" t="s">
        <v>656</v>
      </c>
    </row>
    <row r="5" spans="1:11" x14ac:dyDescent="0.25">
      <c r="A5" s="33">
        <f t="shared" si="0"/>
        <v>4</v>
      </c>
      <c r="B5" s="33" t="s">
        <v>1026</v>
      </c>
      <c r="C5" s="33" t="s">
        <v>841</v>
      </c>
      <c r="D5" s="33" t="s">
        <v>1202</v>
      </c>
      <c r="E5" s="33"/>
      <c r="F5" s="6" t="s">
        <v>2065</v>
      </c>
      <c r="I5" s="33">
        <v>4</v>
      </c>
      <c r="J5" s="33" t="s">
        <v>422</v>
      </c>
      <c r="K5" s="33" t="s">
        <v>656</v>
      </c>
    </row>
    <row r="6" spans="1:11" x14ac:dyDescent="0.25">
      <c r="A6" s="33">
        <f t="shared" si="0"/>
        <v>5</v>
      </c>
      <c r="B6" s="33" t="s">
        <v>477</v>
      </c>
      <c r="C6" s="33" t="s">
        <v>865</v>
      </c>
      <c r="D6" s="33" t="s">
        <v>1202</v>
      </c>
      <c r="E6" s="33"/>
      <c r="F6" s="6"/>
      <c r="I6" s="33">
        <v>5</v>
      </c>
      <c r="J6" s="33" t="s">
        <v>429</v>
      </c>
      <c r="K6" s="33" t="s">
        <v>656</v>
      </c>
    </row>
    <row r="7" spans="1:11" x14ac:dyDescent="0.25">
      <c r="A7" s="33">
        <f t="shared" si="0"/>
        <v>6</v>
      </c>
      <c r="B7" s="33" t="s">
        <v>1027</v>
      </c>
      <c r="C7" s="33" t="s">
        <v>838</v>
      </c>
      <c r="D7" s="33" t="s">
        <v>1202</v>
      </c>
      <c r="E7" s="33" t="s">
        <v>1916</v>
      </c>
      <c r="F7" s="6" t="s">
        <v>2396</v>
      </c>
      <c r="I7" s="33">
        <v>6</v>
      </c>
      <c r="J7" s="33" t="s">
        <v>616</v>
      </c>
      <c r="K7" s="33" t="s">
        <v>656</v>
      </c>
    </row>
    <row r="8" spans="1:11" x14ac:dyDescent="0.25">
      <c r="A8" s="33">
        <f t="shared" si="0"/>
        <v>7</v>
      </c>
      <c r="B8" s="34" t="s">
        <v>2384</v>
      </c>
      <c r="C8" s="33" t="s">
        <v>857</v>
      </c>
      <c r="D8" s="34" t="s">
        <v>1202</v>
      </c>
      <c r="E8" s="34" t="s">
        <v>1916</v>
      </c>
      <c r="F8" s="6" t="s">
        <v>2396</v>
      </c>
      <c r="I8" s="33">
        <v>7</v>
      </c>
      <c r="J8" s="33" t="s">
        <v>498</v>
      </c>
      <c r="K8" s="33" t="s">
        <v>656</v>
      </c>
    </row>
    <row r="9" spans="1:11" x14ac:dyDescent="0.25">
      <c r="A9" s="33">
        <f t="shared" si="0"/>
        <v>8</v>
      </c>
      <c r="B9" s="33" t="s">
        <v>1028</v>
      </c>
      <c r="C9" s="33" t="s">
        <v>839</v>
      </c>
      <c r="D9" s="33" t="s">
        <v>1201</v>
      </c>
      <c r="E9" s="33" t="s">
        <v>1909</v>
      </c>
      <c r="F9" s="6" t="s">
        <v>2396</v>
      </c>
      <c r="I9" s="33">
        <v>8</v>
      </c>
      <c r="J9" s="33" t="s">
        <v>513</v>
      </c>
      <c r="K9" s="33" t="s">
        <v>656</v>
      </c>
    </row>
    <row r="10" spans="1:11" x14ac:dyDescent="0.25">
      <c r="A10" s="33">
        <f t="shared" si="0"/>
        <v>9</v>
      </c>
      <c r="B10" s="33" t="s">
        <v>1915</v>
      </c>
      <c r="C10" s="33" t="s">
        <v>838</v>
      </c>
      <c r="D10" s="33" t="s">
        <v>1202</v>
      </c>
      <c r="E10" s="33" t="s">
        <v>1907</v>
      </c>
      <c r="F10" s="6" t="s">
        <v>2065</v>
      </c>
      <c r="I10" s="33">
        <v>9</v>
      </c>
      <c r="J10" s="33" t="s">
        <v>517</v>
      </c>
      <c r="K10" s="33" t="s">
        <v>656</v>
      </c>
    </row>
    <row r="11" spans="1:11" x14ac:dyDescent="0.25">
      <c r="A11" s="33">
        <f t="shared" si="0"/>
        <v>10</v>
      </c>
      <c r="B11" s="33" t="s">
        <v>1029</v>
      </c>
      <c r="C11" s="33" t="s">
        <v>841</v>
      </c>
      <c r="D11" s="33" t="s">
        <v>1202</v>
      </c>
      <c r="E11" s="33"/>
      <c r="F11" s="6" t="s">
        <v>2065</v>
      </c>
      <c r="I11" s="33">
        <v>10</v>
      </c>
      <c r="J11" s="33" t="s">
        <v>526</v>
      </c>
      <c r="K11" s="33" t="s">
        <v>656</v>
      </c>
    </row>
    <row r="12" spans="1:11" x14ac:dyDescent="0.25">
      <c r="A12" s="33">
        <f t="shared" si="0"/>
        <v>11</v>
      </c>
      <c r="B12" s="33" t="s">
        <v>1030</v>
      </c>
      <c r="C12" s="33" t="s">
        <v>847</v>
      </c>
      <c r="D12" s="33" t="s">
        <v>1201</v>
      </c>
      <c r="E12" s="33" t="s">
        <v>1909</v>
      </c>
      <c r="F12" s="6"/>
      <c r="I12" s="33">
        <v>11</v>
      </c>
      <c r="J12" s="33" t="s">
        <v>574</v>
      </c>
      <c r="K12" s="33" t="s">
        <v>656</v>
      </c>
    </row>
    <row r="13" spans="1:11" x14ac:dyDescent="0.25">
      <c r="A13" s="33">
        <f t="shared" si="0"/>
        <v>12</v>
      </c>
      <c r="B13" s="34" t="s">
        <v>2311</v>
      </c>
      <c r="C13" s="33" t="s">
        <v>2312</v>
      </c>
      <c r="D13" s="34" t="s">
        <v>1202</v>
      </c>
      <c r="E13" s="34"/>
      <c r="F13" s="6"/>
      <c r="I13" s="33">
        <v>12</v>
      </c>
      <c r="J13" s="33" t="s">
        <v>581</v>
      </c>
      <c r="K13" s="33" t="s">
        <v>656</v>
      </c>
    </row>
    <row r="14" spans="1:11" x14ac:dyDescent="0.25">
      <c r="A14" s="33">
        <f t="shared" si="0"/>
        <v>13</v>
      </c>
      <c r="B14" s="33" t="s">
        <v>2013</v>
      </c>
      <c r="C14" s="33" t="s">
        <v>846</v>
      </c>
      <c r="D14" s="33" t="s">
        <v>1202</v>
      </c>
      <c r="E14" s="6"/>
      <c r="F14" s="6"/>
      <c r="I14" s="33">
        <v>13</v>
      </c>
      <c r="J14" s="33" t="s">
        <v>617</v>
      </c>
      <c r="K14" s="33" t="s">
        <v>656</v>
      </c>
    </row>
    <row r="15" spans="1:11" x14ac:dyDescent="0.25">
      <c r="A15" s="33">
        <f t="shared" si="0"/>
        <v>14</v>
      </c>
      <c r="B15" s="33" t="s">
        <v>1914</v>
      </c>
      <c r="C15" s="33" t="s">
        <v>837</v>
      </c>
      <c r="D15" s="33" t="s">
        <v>1202</v>
      </c>
      <c r="E15" s="33" t="s">
        <v>1907</v>
      </c>
      <c r="F15" s="6" t="s">
        <v>2396</v>
      </c>
      <c r="I15" s="33">
        <v>14</v>
      </c>
      <c r="J15" s="33" t="s">
        <v>607</v>
      </c>
      <c r="K15" s="33" t="s">
        <v>1198</v>
      </c>
    </row>
    <row r="16" spans="1:11" x14ac:dyDescent="0.25">
      <c r="A16" s="33">
        <f t="shared" si="0"/>
        <v>15</v>
      </c>
      <c r="B16" s="33" t="s">
        <v>679</v>
      </c>
      <c r="C16" s="33" t="s">
        <v>842</v>
      </c>
      <c r="D16" s="33" t="s">
        <v>1202</v>
      </c>
      <c r="E16" s="33" t="s">
        <v>1907</v>
      </c>
      <c r="F16" s="6"/>
      <c r="I16" s="33">
        <v>15</v>
      </c>
      <c r="J16" s="33" t="s">
        <v>746</v>
      </c>
      <c r="K16" s="33" t="s">
        <v>1198</v>
      </c>
    </row>
    <row r="17" spans="1:11" x14ac:dyDescent="0.25">
      <c r="A17" s="33">
        <f t="shared" si="0"/>
        <v>16</v>
      </c>
      <c r="B17" s="33" t="s">
        <v>1031</v>
      </c>
      <c r="C17" s="33" t="s">
        <v>838</v>
      </c>
      <c r="D17" s="33" t="s">
        <v>1202</v>
      </c>
      <c r="E17" s="33"/>
      <c r="F17" s="6"/>
      <c r="I17" s="33">
        <v>16</v>
      </c>
      <c r="J17" s="33" t="s">
        <v>754</v>
      </c>
      <c r="K17" s="33" t="s">
        <v>1198</v>
      </c>
    </row>
    <row r="18" spans="1:11" x14ac:dyDescent="0.25">
      <c r="A18" s="33">
        <f t="shared" si="0"/>
        <v>17</v>
      </c>
      <c r="B18" s="33" t="s">
        <v>1032</v>
      </c>
      <c r="C18" s="33" t="s">
        <v>839</v>
      </c>
      <c r="D18" s="33" t="s">
        <v>1201</v>
      </c>
      <c r="E18" s="33"/>
      <c r="F18" s="6" t="s">
        <v>2065</v>
      </c>
      <c r="I18" s="33">
        <v>17</v>
      </c>
      <c r="J18" s="33" t="s">
        <v>762</v>
      </c>
      <c r="K18" s="33" t="s">
        <v>1198</v>
      </c>
    </row>
    <row r="19" spans="1:11" x14ac:dyDescent="0.25">
      <c r="A19" s="33">
        <f t="shared" si="0"/>
        <v>18</v>
      </c>
      <c r="B19" s="33" t="s">
        <v>466</v>
      </c>
      <c r="C19" s="33" t="s">
        <v>842</v>
      </c>
      <c r="D19" s="33" t="s">
        <v>1202</v>
      </c>
      <c r="E19" s="33" t="s">
        <v>1912</v>
      </c>
      <c r="F19" s="6" t="s">
        <v>2065</v>
      </c>
      <c r="I19" s="33">
        <v>18</v>
      </c>
      <c r="J19" s="33" t="s">
        <v>1158</v>
      </c>
      <c r="K19" s="33" t="s">
        <v>656</v>
      </c>
    </row>
    <row r="20" spans="1:11" x14ac:dyDescent="0.25">
      <c r="A20" s="33">
        <f t="shared" si="0"/>
        <v>19</v>
      </c>
      <c r="B20" s="33" t="s">
        <v>1033</v>
      </c>
      <c r="C20" s="33" t="s">
        <v>836</v>
      </c>
      <c r="D20" s="33" t="s">
        <v>1202</v>
      </c>
      <c r="E20" s="33"/>
      <c r="F20" s="6"/>
      <c r="I20" s="33">
        <v>19</v>
      </c>
      <c r="J20" s="33" t="s">
        <v>214</v>
      </c>
      <c r="K20" s="33" t="s">
        <v>656</v>
      </c>
    </row>
    <row r="21" spans="1:11" x14ac:dyDescent="0.25">
      <c r="A21" s="33">
        <f t="shared" si="0"/>
        <v>20</v>
      </c>
      <c r="B21" s="33" t="s">
        <v>1034</v>
      </c>
      <c r="C21" s="33" t="s">
        <v>837</v>
      </c>
      <c r="D21" s="33" t="s">
        <v>1202</v>
      </c>
      <c r="E21" s="33"/>
      <c r="F21" s="6"/>
    </row>
    <row r="22" spans="1:11" x14ac:dyDescent="0.25">
      <c r="A22" s="33">
        <f t="shared" si="0"/>
        <v>21</v>
      </c>
      <c r="B22" s="33" t="s">
        <v>1035</v>
      </c>
      <c r="C22" s="33" t="s">
        <v>848</v>
      </c>
      <c r="D22" s="33" t="s">
        <v>1202</v>
      </c>
      <c r="E22" s="33" t="s">
        <v>1907</v>
      </c>
      <c r="F22" s="6" t="s">
        <v>2396</v>
      </c>
    </row>
    <row r="23" spans="1:11" x14ac:dyDescent="0.25">
      <c r="A23" s="33">
        <f t="shared" si="0"/>
        <v>22</v>
      </c>
      <c r="B23" s="33" t="s">
        <v>547</v>
      </c>
      <c r="C23" s="33" t="s">
        <v>837</v>
      </c>
      <c r="D23" s="33" t="s">
        <v>1202</v>
      </c>
      <c r="E23" s="33"/>
      <c r="F23" s="6"/>
    </row>
    <row r="24" spans="1:11" x14ac:dyDescent="0.25">
      <c r="A24" s="33">
        <f t="shared" si="0"/>
        <v>23</v>
      </c>
      <c r="B24" s="33" t="s">
        <v>1036</v>
      </c>
      <c r="C24" s="33" t="s">
        <v>841</v>
      </c>
      <c r="D24" s="33" t="s">
        <v>1202</v>
      </c>
      <c r="E24" s="33"/>
      <c r="F24" s="6"/>
    </row>
    <row r="25" spans="1:11" x14ac:dyDescent="0.25">
      <c r="A25" s="33">
        <f t="shared" si="0"/>
        <v>24</v>
      </c>
      <c r="B25" s="33" t="s">
        <v>1119</v>
      </c>
      <c r="C25" s="33" t="s">
        <v>839</v>
      </c>
      <c r="D25" s="33" t="s">
        <v>1201</v>
      </c>
      <c r="E25" s="33"/>
      <c r="F25" s="6"/>
    </row>
    <row r="26" spans="1:11" x14ac:dyDescent="0.25">
      <c r="A26" s="33">
        <f t="shared" si="0"/>
        <v>25</v>
      </c>
      <c r="B26" s="33" t="s">
        <v>1037</v>
      </c>
      <c r="C26" s="33" t="s">
        <v>839</v>
      </c>
      <c r="D26" s="33" t="s">
        <v>1201</v>
      </c>
      <c r="E26" s="33"/>
      <c r="F26" s="6"/>
    </row>
    <row r="27" spans="1:11" x14ac:dyDescent="0.25">
      <c r="A27" s="33">
        <f t="shared" si="0"/>
        <v>26</v>
      </c>
      <c r="B27" s="33" t="s">
        <v>1038</v>
      </c>
      <c r="C27" s="33" t="s">
        <v>837</v>
      </c>
      <c r="D27" s="33" t="s">
        <v>1202</v>
      </c>
      <c r="E27" s="33" t="s">
        <v>1907</v>
      </c>
      <c r="F27" s="6" t="s">
        <v>2065</v>
      </c>
    </row>
    <row r="28" spans="1:11" x14ac:dyDescent="0.25">
      <c r="A28" s="33">
        <f t="shared" si="0"/>
        <v>27</v>
      </c>
      <c r="B28" s="33" t="s">
        <v>1154</v>
      </c>
      <c r="C28" s="33" t="s">
        <v>841</v>
      </c>
      <c r="D28" s="33" t="s">
        <v>1202</v>
      </c>
      <c r="E28" s="33"/>
      <c r="F28" s="6"/>
    </row>
    <row r="29" spans="1:11" x14ac:dyDescent="0.25">
      <c r="A29" s="33">
        <f t="shared" si="0"/>
        <v>28</v>
      </c>
      <c r="B29" s="33" t="s">
        <v>1039</v>
      </c>
      <c r="C29" s="33" t="s">
        <v>839</v>
      </c>
      <c r="D29" s="33" t="s">
        <v>1201</v>
      </c>
      <c r="E29" s="33" t="s">
        <v>1909</v>
      </c>
      <c r="F29" s="6" t="s">
        <v>2065</v>
      </c>
    </row>
    <row r="30" spans="1:11" x14ac:dyDescent="0.25">
      <c r="A30" s="33">
        <f t="shared" si="0"/>
        <v>29</v>
      </c>
      <c r="B30" s="33" t="s">
        <v>1190</v>
      </c>
      <c r="C30" s="33" t="s">
        <v>845</v>
      </c>
      <c r="D30" s="33" t="s">
        <v>1202</v>
      </c>
      <c r="E30" s="6"/>
      <c r="F30" s="6"/>
    </row>
    <row r="31" spans="1:11" x14ac:dyDescent="0.25">
      <c r="A31" s="33">
        <f t="shared" si="0"/>
        <v>30</v>
      </c>
      <c r="B31" s="33" t="s">
        <v>1040</v>
      </c>
      <c r="C31" s="33" t="s">
        <v>846</v>
      </c>
      <c r="D31" s="33" t="s">
        <v>1202</v>
      </c>
      <c r="E31" s="33" t="s">
        <v>1907</v>
      </c>
      <c r="F31" s="6" t="s">
        <v>2065</v>
      </c>
    </row>
    <row r="32" spans="1:11" x14ac:dyDescent="0.25">
      <c r="A32" s="33">
        <f t="shared" si="0"/>
        <v>31</v>
      </c>
      <c r="B32" s="34" t="s">
        <v>2294</v>
      </c>
      <c r="C32" s="33" t="s">
        <v>846</v>
      </c>
      <c r="D32" s="34" t="s">
        <v>1202</v>
      </c>
      <c r="E32" s="34" t="s">
        <v>1907</v>
      </c>
      <c r="F32" s="6" t="s">
        <v>2065</v>
      </c>
    </row>
    <row r="33" spans="1:6" x14ac:dyDescent="0.25">
      <c r="A33" s="33">
        <f t="shared" si="0"/>
        <v>32</v>
      </c>
      <c r="B33" s="33" t="s">
        <v>657</v>
      </c>
      <c r="C33" s="33" t="s">
        <v>844</v>
      </c>
      <c r="D33" s="33" t="s">
        <v>1201</v>
      </c>
      <c r="E33" s="33" t="s">
        <v>1909</v>
      </c>
      <c r="F33" s="6"/>
    </row>
    <row r="34" spans="1:6" x14ac:dyDescent="0.25">
      <c r="A34" s="33">
        <f t="shared" si="0"/>
        <v>33</v>
      </c>
      <c r="B34" s="34" t="s">
        <v>1041</v>
      </c>
      <c r="C34" s="33" t="s">
        <v>837</v>
      </c>
      <c r="D34" s="34" t="s">
        <v>1202</v>
      </c>
      <c r="E34" s="34"/>
      <c r="F34" s="6"/>
    </row>
    <row r="35" spans="1:6" x14ac:dyDescent="0.25">
      <c r="A35" s="33">
        <f t="shared" ref="A35:A66" si="1">A34+1</f>
        <v>34</v>
      </c>
      <c r="B35" s="34" t="s">
        <v>1042</v>
      </c>
      <c r="C35" s="33" t="s">
        <v>839</v>
      </c>
      <c r="D35" s="34" t="s">
        <v>1201</v>
      </c>
      <c r="E35" s="34"/>
      <c r="F35" s="6"/>
    </row>
    <row r="36" spans="1:6" x14ac:dyDescent="0.25">
      <c r="A36" s="33">
        <f t="shared" si="1"/>
        <v>35</v>
      </c>
      <c r="B36" s="34" t="s">
        <v>1043</v>
      </c>
      <c r="C36" s="33" t="s">
        <v>1122</v>
      </c>
      <c r="D36" s="34" t="s">
        <v>1202</v>
      </c>
      <c r="E36" s="34"/>
      <c r="F36" s="6"/>
    </row>
    <row r="37" spans="1:6" x14ac:dyDescent="0.25">
      <c r="A37" s="33">
        <f t="shared" si="1"/>
        <v>36</v>
      </c>
      <c r="B37" s="33" t="s">
        <v>1044</v>
      </c>
      <c r="C37" s="33" t="s">
        <v>839</v>
      </c>
      <c r="D37" s="33" t="s">
        <v>1201</v>
      </c>
      <c r="E37" s="33"/>
      <c r="F37" s="6"/>
    </row>
    <row r="38" spans="1:6" x14ac:dyDescent="0.25">
      <c r="A38" s="33">
        <f t="shared" si="1"/>
        <v>37</v>
      </c>
      <c r="B38" s="33" t="s">
        <v>2039</v>
      </c>
      <c r="C38" s="33" t="s">
        <v>839</v>
      </c>
      <c r="D38" s="33" t="s">
        <v>1201</v>
      </c>
      <c r="E38" s="6"/>
      <c r="F38" s="6"/>
    </row>
    <row r="39" spans="1:6" x14ac:dyDescent="0.25">
      <c r="A39" s="33">
        <f t="shared" si="1"/>
        <v>38</v>
      </c>
      <c r="B39" s="33" t="s">
        <v>1927</v>
      </c>
      <c r="C39" s="33" t="s">
        <v>836</v>
      </c>
      <c r="D39" s="33" t="s">
        <v>1202</v>
      </c>
      <c r="E39" s="33" t="s">
        <v>1163</v>
      </c>
      <c r="F39" s="6" t="s">
        <v>2065</v>
      </c>
    </row>
    <row r="40" spans="1:6" x14ac:dyDescent="0.25">
      <c r="A40" s="33">
        <f t="shared" si="1"/>
        <v>39</v>
      </c>
      <c r="B40" s="34" t="s">
        <v>2296</v>
      </c>
      <c r="C40" s="33" t="s">
        <v>1123</v>
      </c>
      <c r="D40" s="34" t="s">
        <v>1202</v>
      </c>
      <c r="E40" s="34"/>
      <c r="F40" s="6"/>
    </row>
    <row r="41" spans="1:6" x14ac:dyDescent="0.25">
      <c r="A41" s="33">
        <f t="shared" si="1"/>
        <v>40</v>
      </c>
      <c r="B41" s="34" t="s">
        <v>2295</v>
      </c>
      <c r="C41" s="33" t="s">
        <v>1123</v>
      </c>
      <c r="D41" s="34" t="s">
        <v>1202</v>
      </c>
      <c r="E41" s="34"/>
      <c r="F41" s="6"/>
    </row>
    <row r="42" spans="1:6" x14ac:dyDescent="0.25">
      <c r="A42" s="33">
        <f t="shared" si="1"/>
        <v>41</v>
      </c>
      <c r="B42" s="33" t="s">
        <v>364</v>
      </c>
      <c r="C42" s="33" t="s">
        <v>1123</v>
      </c>
      <c r="D42" s="33" t="s">
        <v>1202</v>
      </c>
      <c r="E42" s="33"/>
      <c r="F42" s="6"/>
    </row>
    <row r="43" spans="1:6" x14ac:dyDescent="0.25">
      <c r="A43" s="33">
        <f t="shared" si="1"/>
        <v>42</v>
      </c>
      <c r="B43" s="33" t="s">
        <v>910</v>
      </c>
      <c r="C43" s="33" t="s">
        <v>837</v>
      </c>
      <c r="D43" s="33" t="s">
        <v>1202</v>
      </c>
      <c r="E43" s="33" t="s">
        <v>1908</v>
      </c>
      <c r="F43" s="6"/>
    </row>
    <row r="44" spans="1:6" x14ac:dyDescent="0.25">
      <c r="A44" s="33">
        <f t="shared" si="1"/>
        <v>43</v>
      </c>
      <c r="B44" s="33" t="s">
        <v>615</v>
      </c>
      <c r="C44" s="33" t="s">
        <v>2047</v>
      </c>
      <c r="D44" s="33" t="s">
        <v>2047</v>
      </c>
      <c r="E44" s="6"/>
      <c r="F44" s="6"/>
    </row>
    <row r="45" spans="1:6" x14ac:dyDescent="0.25">
      <c r="A45" s="33">
        <f t="shared" si="1"/>
        <v>44</v>
      </c>
      <c r="B45" s="34" t="s">
        <v>2393</v>
      </c>
      <c r="C45" s="33" t="s">
        <v>846</v>
      </c>
      <c r="D45" s="34" t="s">
        <v>1202</v>
      </c>
      <c r="E45" s="34" t="s">
        <v>1907</v>
      </c>
      <c r="F45" s="6" t="s">
        <v>2396</v>
      </c>
    </row>
    <row r="46" spans="1:6" x14ac:dyDescent="0.25">
      <c r="A46" s="33">
        <f t="shared" si="1"/>
        <v>45</v>
      </c>
      <c r="B46" s="33" t="s">
        <v>894</v>
      </c>
      <c r="C46" s="33" t="s">
        <v>839</v>
      </c>
      <c r="D46" s="33" t="s">
        <v>1201</v>
      </c>
      <c r="E46" s="33"/>
      <c r="F46" s="6"/>
    </row>
    <row r="47" spans="1:6" x14ac:dyDescent="0.25">
      <c r="A47" s="33">
        <f t="shared" si="1"/>
        <v>46</v>
      </c>
      <c r="B47" s="34" t="s">
        <v>2276</v>
      </c>
      <c r="C47" s="33" t="s">
        <v>838</v>
      </c>
      <c r="D47" s="34" t="s">
        <v>1202</v>
      </c>
      <c r="E47" s="34"/>
      <c r="F47" s="6"/>
    </row>
    <row r="48" spans="1:6" x14ac:dyDescent="0.25">
      <c r="A48" s="33">
        <f t="shared" si="1"/>
        <v>47</v>
      </c>
      <c r="B48" s="34" t="s">
        <v>2310</v>
      </c>
      <c r="C48" s="33" t="s">
        <v>2315</v>
      </c>
      <c r="D48" s="34" t="s">
        <v>1202</v>
      </c>
      <c r="E48" s="34" t="s">
        <v>1907</v>
      </c>
      <c r="F48" s="6" t="s">
        <v>2396</v>
      </c>
    </row>
    <row r="49" spans="1:6" x14ac:dyDescent="0.25">
      <c r="A49" s="33">
        <f t="shared" si="1"/>
        <v>48</v>
      </c>
      <c r="B49" s="33" t="s">
        <v>1045</v>
      </c>
      <c r="C49" s="33" t="s">
        <v>836</v>
      </c>
      <c r="D49" s="33" t="s">
        <v>1202</v>
      </c>
      <c r="E49" s="33"/>
      <c r="F49" s="6"/>
    </row>
    <row r="50" spans="1:6" x14ac:dyDescent="0.25">
      <c r="A50" s="33">
        <f>A49+1</f>
        <v>49</v>
      </c>
      <c r="B50" s="33" t="s">
        <v>1046</v>
      </c>
      <c r="C50" s="33" t="s">
        <v>857</v>
      </c>
      <c r="D50" s="33" t="s">
        <v>1202</v>
      </c>
      <c r="E50" s="33"/>
      <c r="F50" s="6"/>
    </row>
    <row r="51" spans="1:6" x14ac:dyDescent="0.25">
      <c r="A51" s="33">
        <f t="shared" si="1"/>
        <v>50</v>
      </c>
      <c r="B51" s="33" t="s">
        <v>1047</v>
      </c>
      <c r="C51" s="33" t="s">
        <v>1124</v>
      </c>
      <c r="D51" s="33" t="s">
        <v>1202</v>
      </c>
      <c r="E51" s="33" t="s">
        <v>1907</v>
      </c>
      <c r="F51" s="6" t="s">
        <v>2065</v>
      </c>
    </row>
    <row r="52" spans="1:6" x14ac:dyDescent="0.25">
      <c r="A52" s="33">
        <f t="shared" si="1"/>
        <v>51</v>
      </c>
      <c r="B52" s="34" t="s">
        <v>909</v>
      </c>
      <c r="C52" s="33" t="s">
        <v>838</v>
      </c>
      <c r="D52" s="34" t="s">
        <v>1202</v>
      </c>
      <c r="E52" s="34"/>
      <c r="F52" s="6"/>
    </row>
    <row r="53" spans="1:6" x14ac:dyDescent="0.25">
      <c r="A53" s="33">
        <f t="shared" si="1"/>
        <v>52</v>
      </c>
      <c r="B53" s="33" t="s">
        <v>1923</v>
      </c>
      <c r="C53" s="33" t="s">
        <v>841</v>
      </c>
      <c r="D53" s="33" t="s">
        <v>1202</v>
      </c>
      <c r="E53" s="6"/>
      <c r="F53" s="6" t="s">
        <v>2065</v>
      </c>
    </row>
    <row r="54" spans="1:6" x14ac:dyDescent="0.25">
      <c r="A54" s="33">
        <f t="shared" si="1"/>
        <v>53</v>
      </c>
      <c r="B54" s="33" t="s">
        <v>580</v>
      </c>
      <c r="C54" s="33" t="s">
        <v>868</v>
      </c>
      <c r="D54" s="33" t="s">
        <v>1202</v>
      </c>
      <c r="E54" s="33"/>
      <c r="F54" s="6" t="s">
        <v>2065</v>
      </c>
    </row>
    <row r="55" spans="1:6" x14ac:dyDescent="0.25">
      <c r="A55" s="33">
        <f t="shared" si="1"/>
        <v>54</v>
      </c>
      <c r="B55" s="33" t="s">
        <v>1048</v>
      </c>
      <c r="C55" s="33" t="s">
        <v>849</v>
      </c>
      <c r="D55" s="33" t="s">
        <v>1202</v>
      </c>
      <c r="E55" s="33"/>
      <c r="F55" s="6"/>
    </row>
    <row r="56" spans="1:6" x14ac:dyDescent="0.25">
      <c r="A56" s="33">
        <f t="shared" si="1"/>
        <v>55</v>
      </c>
      <c r="B56" s="34" t="s">
        <v>2195</v>
      </c>
      <c r="C56" s="33" t="s">
        <v>842</v>
      </c>
      <c r="D56" s="34" t="s">
        <v>1202</v>
      </c>
      <c r="E56" s="34"/>
      <c r="F56" s="6"/>
    </row>
    <row r="57" spans="1:6" x14ac:dyDescent="0.25">
      <c r="A57" s="33">
        <f t="shared" si="1"/>
        <v>56</v>
      </c>
      <c r="B57" s="34" t="s">
        <v>1136</v>
      </c>
      <c r="C57" s="33" t="s">
        <v>838</v>
      </c>
      <c r="D57" s="34" t="s">
        <v>1202</v>
      </c>
      <c r="E57" s="34"/>
      <c r="F57" s="6"/>
    </row>
    <row r="58" spans="1:6" x14ac:dyDescent="0.25">
      <c r="A58" s="33">
        <f t="shared" si="1"/>
        <v>57</v>
      </c>
      <c r="B58" s="33" t="s">
        <v>1049</v>
      </c>
      <c r="C58" s="33" t="s">
        <v>839</v>
      </c>
      <c r="D58" s="33" t="s">
        <v>1201</v>
      </c>
      <c r="E58" s="33" t="s">
        <v>1909</v>
      </c>
      <c r="F58" s="6" t="s">
        <v>2396</v>
      </c>
    </row>
    <row r="59" spans="1:6" x14ac:dyDescent="0.25">
      <c r="A59" s="33">
        <f t="shared" si="1"/>
        <v>58</v>
      </c>
      <c r="B59" s="33" t="s">
        <v>1050</v>
      </c>
      <c r="C59" s="33" t="s">
        <v>839</v>
      </c>
      <c r="D59" s="33" t="s">
        <v>1201</v>
      </c>
      <c r="E59" s="33" t="s">
        <v>1909</v>
      </c>
      <c r="F59" s="6" t="s">
        <v>2396</v>
      </c>
    </row>
    <row r="60" spans="1:6" x14ac:dyDescent="0.25">
      <c r="A60" s="33">
        <f t="shared" si="1"/>
        <v>59</v>
      </c>
      <c r="B60" s="33" t="s">
        <v>1051</v>
      </c>
      <c r="C60" s="33" t="s">
        <v>837</v>
      </c>
      <c r="D60" s="33" t="s">
        <v>1202</v>
      </c>
      <c r="E60" s="33" t="s">
        <v>1908</v>
      </c>
      <c r="F60" s="6"/>
    </row>
    <row r="61" spans="1:6" x14ac:dyDescent="0.25">
      <c r="A61" s="33">
        <f t="shared" si="1"/>
        <v>60</v>
      </c>
      <c r="B61" s="33" t="s">
        <v>1052</v>
      </c>
      <c r="C61" s="33" t="s">
        <v>851</v>
      </c>
      <c r="D61" s="33" t="s">
        <v>1202</v>
      </c>
      <c r="E61" s="33"/>
      <c r="F61" s="6"/>
    </row>
    <row r="62" spans="1:6" x14ac:dyDescent="0.25">
      <c r="A62" s="33">
        <f t="shared" si="1"/>
        <v>61</v>
      </c>
      <c r="B62" s="33" t="s">
        <v>1053</v>
      </c>
      <c r="C62" s="33" t="s">
        <v>857</v>
      </c>
      <c r="D62" s="33" t="s">
        <v>1202</v>
      </c>
      <c r="E62" s="33"/>
      <c r="F62" s="6"/>
    </row>
    <row r="63" spans="1:6" x14ac:dyDescent="0.25">
      <c r="A63" s="33">
        <f t="shared" si="1"/>
        <v>62</v>
      </c>
      <c r="B63" s="33" t="s">
        <v>1054</v>
      </c>
      <c r="C63" s="33" t="s">
        <v>838</v>
      </c>
      <c r="D63" s="33" t="s">
        <v>1202</v>
      </c>
      <c r="E63" s="33"/>
      <c r="F63" s="6"/>
    </row>
    <row r="64" spans="1:6" x14ac:dyDescent="0.25">
      <c r="A64" s="33">
        <f t="shared" si="1"/>
        <v>63</v>
      </c>
      <c r="B64" s="33" t="s">
        <v>1055</v>
      </c>
      <c r="C64" s="33" t="s">
        <v>839</v>
      </c>
      <c r="D64" s="33" t="s">
        <v>1201</v>
      </c>
      <c r="E64" s="33" t="s">
        <v>1909</v>
      </c>
      <c r="F64" s="6"/>
    </row>
    <row r="65" spans="1:6" x14ac:dyDescent="0.25">
      <c r="A65" s="33">
        <f t="shared" si="1"/>
        <v>64</v>
      </c>
      <c r="B65" s="33" t="s">
        <v>1056</v>
      </c>
      <c r="C65" s="33" t="s">
        <v>859</v>
      </c>
      <c r="D65" s="33" t="s">
        <v>1202</v>
      </c>
      <c r="E65" s="33"/>
      <c r="F65" s="6"/>
    </row>
    <row r="66" spans="1:6" x14ac:dyDescent="0.25">
      <c r="A66" s="33">
        <f t="shared" si="1"/>
        <v>65</v>
      </c>
      <c r="B66" s="33" t="s">
        <v>1116</v>
      </c>
      <c r="C66" s="33" t="s">
        <v>839</v>
      </c>
      <c r="D66" s="33" t="s">
        <v>1201</v>
      </c>
      <c r="E66" s="33"/>
      <c r="F66" s="6"/>
    </row>
    <row r="67" spans="1:6" x14ac:dyDescent="0.25">
      <c r="A67" s="33">
        <f t="shared" ref="A67:A98" si="2">A66+1</f>
        <v>66</v>
      </c>
      <c r="B67" s="33" t="s">
        <v>1057</v>
      </c>
      <c r="C67" s="33" t="s">
        <v>856</v>
      </c>
      <c r="D67" s="33" t="s">
        <v>1202</v>
      </c>
      <c r="E67" s="33"/>
      <c r="F67" s="6"/>
    </row>
    <row r="68" spans="1:6" x14ac:dyDescent="0.25">
      <c r="A68" s="33">
        <f t="shared" si="2"/>
        <v>67</v>
      </c>
      <c r="B68" s="34" t="s">
        <v>2284</v>
      </c>
      <c r="C68" s="33" t="s">
        <v>2297</v>
      </c>
      <c r="D68" s="34" t="s">
        <v>1202</v>
      </c>
      <c r="E68" s="34"/>
      <c r="F68" s="6"/>
    </row>
    <row r="69" spans="1:6" x14ac:dyDescent="0.25">
      <c r="A69" s="33">
        <f t="shared" si="2"/>
        <v>68</v>
      </c>
      <c r="B69" s="33" t="s">
        <v>1058</v>
      </c>
      <c r="C69" s="33" t="s">
        <v>850</v>
      </c>
      <c r="D69" s="33" t="s">
        <v>1202</v>
      </c>
      <c r="E69" s="33"/>
      <c r="F69" s="6"/>
    </row>
    <row r="70" spans="1:6" x14ac:dyDescent="0.25">
      <c r="A70" s="33">
        <f t="shared" si="2"/>
        <v>69</v>
      </c>
      <c r="B70" s="33" t="s">
        <v>1059</v>
      </c>
      <c r="C70" s="33" t="s">
        <v>839</v>
      </c>
      <c r="D70" s="33" t="s">
        <v>1201</v>
      </c>
      <c r="E70" s="33"/>
      <c r="F70" s="6"/>
    </row>
    <row r="71" spans="1:6" x14ac:dyDescent="0.25">
      <c r="A71" s="33">
        <f t="shared" si="2"/>
        <v>70</v>
      </c>
      <c r="B71" s="33" t="s">
        <v>1060</v>
      </c>
      <c r="C71" s="33" t="s">
        <v>1125</v>
      </c>
      <c r="D71" s="33" t="s">
        <v>1202</v>
      </c>
      <c r="E71" s="33"/>
      <c r="F71" s="6"/>
    </row>
    <row r="72" spans="1:6" x14ac:dyDescent="0.25">
      <c r="A72" s="33">
        <f t="shared" si="2"/>
        <v>71</v>
      </c>
      <c r="B72" s="33" t="s">
        <v>1061</v>
      </c>
      <c r="C72" s="33" t="s">
        <v>837</v>
      </c>
      <c r="D72" s="33" t="s">
        <v>1202</v>
      </c>
      <c r="E72" s="33" t="s">
        <v>1916</v>
      </c>
      <c r="F72" s="6"/>
    </row>
    <row r="73" spans="1:6" x14ac:dyDescent="0.25">
      <c r="A73" s="33">
        <f t="shared" si="2"/>
        <v>72</v>
      </c>
      <c r="B73" s="33" t="s">
        <v>1062</v>
      </c>
      <c r="C73" s="33" t="s">
        <v>837</v>
      </c>
      <c r="D73" s="33" t="s">
        <v>1202</v>
      </c>
      <c r="E73" s="33"/>
      <c r="F73" s="6"/>
    </row>
    <row r="74" spans="1:6" x14ac:dyDescent="0.25">
      <c r="A74" s="33">
        <f t="shared" si="2"/>
        <v>73</v>
      </c>
      <c r="B74" s="33" t="s">
        <v>255</v>
      </c>
      <c r="C74" s="33" t="s">
        <v>836</v>
      </c>
      <c r="D74" s="33" t="s">
        <v>1202</v>
      </c>
      <c r="E74" s="33"/>
      <c r="F74" s="6"/>
    </row>
    <row r="75" spans="1:6" x14ac:dyDescent="0.25">
      <c r="A75" s="33">
        <f t="shared" si="2"/>
        <v>74</v>
      </c>
      <c r="B75" s="33" t="s">
        <v>1063</v>
      </c>
      <c r="C75" s="33" t="s">
        <v>1125</v>
      </c>
      <c r="D75" s="33" t="s">
        <v>1202</v>
      </c>
      <c r="E75" s="33"/>
      <c r="F75" s="6"/>
    </row>
    <row r="76" spans="1:6" x14ac:dyDescent="0.25">
      <c r="A76" s="33">
        <f t="shared" si="2"/>
        <v>75</v>
      </c>
      <c r="B76" s="34" t="s">
        <v>2308</v>
      </c>
      <c r="C76" s="33" t="s">
        <v>1134</v>
      </c>
      <c r="D76" s="34" t="s">
        <v>1201</v>
      </c>
      <c r="E76" s="34"/>
      <c r="F76" s="6"/>
    </row>
    <row r="77" spans="1:6" x14ac:dyDescent="0.25">
      <c r="A77" s="33">
        <f t="shared" si="2"/>
        <v>76</v>
      </c>
      <c r="B77" s="33" t="s">
        <v>834</v>
      </c>
      <c r="C77" s="33" t="s">
        <v>839</v>
      </c>
      <c r="D77" s="33" t="s">
        <v>1201</v>
      </c>
      <c r="E77" s="33"/>
      <c r="F77" s="6"/>
    </row>
    <row r="78" spans="1:6" x14ac:dyDescent="0.25">
      <c r="A78" s="33">
        <f t="shared" si="2"/>
        <v>77</v>
      </c>
      <c r="B78" s="33" t="s">
        <v>265</v>
      </c>
      <c r="C78" s="33" t="s">
        <v>839</v>
      </c>
      <c r="D78" s="33" t="s">
        <v>1201</v>
      </c>
      <c r="E78" s="33"/>
      <c r="F78" s="6"/>
    </row>
    <row r="79" spans="1:6" x14ac:dyDescent="0.25">
      <c r="A79" s="33">
        <f t="shared" si="2"/>
        <v>78</v>
      </c>
      <c r="B79" s="34" t="s">
        <v>1064</v>
      </c>
      <c r="C79" s="33" t="s">
        <v>841</v>
      </c>
      <c r="D79" s="34" t="s">
        <v>1202</v>
      </c>
      <c r="E79" s="34"/>
      <c r="F79" s="6"/>
    </row>
    <row r="80" spans="1:6" x14ac:dyDescent="0.25">
      <c r="A80" s="33">
        <f t="shared" si="2"/>
        <v>79</v>
      </c>
      <c r="B80" s="33" t="s">
        <v>1161</v>
      </c>
      <c r="C80" s="33" t="s">
        <v>1182</v>
      </c>
      <c r="D80" s="33" t="s">
        <v>1201</v>
      </c>
      <c r="E80" s="33"/>
      <c r="F80" s="6"/>
    </row>
    <row r="81" spans="1:6" x14ac:dyDescent="0.25">
      <c r="A81" s="33">
        <f t="shared" si="2"/>
        <v>80</v>
      </c>
      <c r="B81" s="33" t="s">
        <v>2011</v>
      </c>
      <c r="C81" s="33" t="s">
        <v>2012</v>
      </c>
      <c r="D81" s="33" t="s">
        <v>1202</v>
      </c>
      <c r="E81" s="6"/>
      <c r="F81" s="6"/>
    </row>
    <row r="82" spans="1:6" x14ac:dyDescent="0.25">
      <c r="A82" s="33">
        <f t="shared" si="2"/>
        <v>81</v>
      </c>
      <c r="B82" s="33" t="s">
        <v>1065</v>
      </c>
      <c r="C82" s="33" t="s">
        <v>837</v>
      </c>
      <c r="D82" s="33" t="s">
        <v>1202</v>
      </c>
      <c r="E82" s="33" t="s">
        <v>1907</v>
      </c>
      <c r="F82" s="6" t="s">
        <v>2178</v>
      </c>
    </row>
    <row r="83" spans="1:6" x14ac:dyDescent="0.25">
      <c r="A83" s="33">
        <f t="shared" si="2"/>
        <v>82</v>
      </c>
      <c r="B83" s="34" t="s">
        <v>1066</v>
      </c>
      <c r="C83" s="33" t="s">
        <v>1126</v>
      </c>
      <c r="D83" s="34" t="s">
        <v>1202</v>
      </c>
      <c r="E83" s="34"/>
      <c r="F83" s="6"/>
    </row>
    <row r="84" spans="1:6" x14ac:dyDescent="0.25">
      <c r="A84" s="33">
        <f t="shared" si="2"/>
        <v>83</v>
      </c>
      <c r="B84" s="33" t="s">
        <v>1151</v>
      </c>
      <c r="C84" s="33" t="s">
        <v>838</v>
      </c>
      <c r="D84" s="33" t="s">
        <v>1202</v>
      </c>
      <c r="E84" s="33"/>
      <c r="F84" s="6"/>
    </row>
    <row r="85" spans="1:6" x14ac:dyDescent="0.25">
      <c r="A85" s="33">
        <f t="shared" si="2"/>
        <v>84</v>
      </c>
      <c r="B85" s="33" t="s">
        <v>262</v>
      </c>
      <c r="C85" s="33" t="s">
        <v>839</v>
      </c>
      <c r="D85" s="33" t="s">
        <v>1201</v>
      </c>
      <c r="E85" s="33" t="s">
        <v>1907</v>
      </c>
      <c r="F85" s="6" t="s">
        <v>2065</v>
      </c>
    </row>
    <row r="86" spans="1:6" x14ac:dyDescent="0.25">
      <c r="A86" s="33">
        <f t="shared" si="2"/>
        <v>85</v>
      </c>
      <c r="B86" s="33" t="s">
        <v>2066</v>
      </c>
      <c r="C86" s="33" t="s">
        <v>1246</v>
      </c>
      <c r="D86" s="33" t="s">
        <v>1202</v>
      </c>
      <c r="E86" s="6"/>
      <c r="F86" s="6" t="s">
        <v>2065</v>
      </c>
    </row>
    <row r="87" spans="1:6" x14ac:dyDescent="0.25">
      <c r="A87" s="33">
        <f t="shared" si="2"/>
        <v>86</v>
      </c>
      <c r="B87" s="34" t="s">
        <v>1067</v>
      </c>
      <c r="C87" s="33" t="s">
        <v>839</v>
      </c>
      <c r="D87" s="34" t="s">
        <v>1201</v>
      </c>
      <c r="E87" s="34"/>
      <c r="F87" s="6"/>
    </row>
    <row r="88" spans="1:6" x14ac:dyDescent="0.25">
      <c r="A88" s="33">
        <f t="shared" si="2"/>
        <v>87</v>
      </c>
      <c r="B88" s="33" t="s">
        <v>97</v>
      </c>
      <c r="C88" s="33" t="s">
        <v>1127</v>
      </c>
      <c r="D88" s="33" t="s">
        <v>1202</v>
      </c>
      <c r="E88" s="33"/>
      <c r="F88" s="6"/>
    </row>
    <row r="89" spans="1:6" x14ac:dyDescent="0.25">
      <c r="A89" s="33">
        <f t="shared" si="2"/>
        <v>88</v>
      </c>
      <c r="B89" s="33" t="s">
        <v>1068</v>
      </c>
      <c r="C89" s="33" t="s">
        <v>839</v>
      </c>
      <c r="D89" s="33" t="s">
        <v>1201</v>
      </c>
      <c r="E89" s="33"/>
      <c r="F89" s="6"/>
    </row>
    <row r="90" spans="1:6" x14ac:dyDescent="0.25">
      <c r="A90" s="33">
        <f t="shared" si="2"/>
        <v>89</v>
      </c>
      <c r="B90" s="34" t="s">
        <v>1069</v>
      </c>
      <c r="C90" s="33" t="s">
        <v>1128</v>
      </c>
      <c r="D90" s="34" t="s">
        <v>1202</v>
      </c>
      <c r="E90" s="34"/>
      <c r="F90" s="6"/>
    </row>
    <row r="91" spans="1:6" x14ac:dyDescent="0.25">
      <c r="A91" s="33">
        <f t="shared" si="2"/>
        <v>90</v>
      </c>
      <c r="B91" s="33" t="s">
        <v>1070</v>
      </c>
      <c r="C91" s="33" t="s">
        <v>841</v>
      </c>
      <c r="D91" s="33" t="s">
        <v>1202</v>
      </c>
      <c r="E91" s="33" t="s">
        <v>1913</v>
      </c>
      <c r="F91" s="6" t="s">
        <v>2065</v>
      </c>
    </row>
    <row r="92" spans="1:6" x14ac:dyDescent="0.25">
      <c r="A92" s="33">
        <f t="shared" si="2"/>
        <v>91</v>
      </c>
      <c r="B92" s="33" t="s">
        <v>1071</v>
      </c>
      <c r="C92" s="33" t="s">
        <v>837</v>
      </c>
      <c r="D92" s="33" t="s">
        <v>1202</v>
      </c>
      <c r="E92" s="33"/>
      <c r="F92" s="6"/>
    </row>
    <row r="93" spans="1:6" x14ac:dyDescent="0.25">
      <c r="A93" s="33">
        <f t="shared" si="2"/>
        <v>92</v>
      </c>
      <c r="B93" s="33" t="s">
        <v>111</v>
      </c>
      <c r="C93" s="33" t="s">
        <v>836</v>
      </c>
      <c r="D93" s="33" t="s">
        <v>1202</v>
      </c>
      <c r="E93" s="33" t="s">
        <v>2397</v>
      </c>
      <c r="F93" s="6" t="s">
        <v>2067</v>
      </c>
    </row>
    <row r="94" spans="1:6" x14ac:dyDescent="0.25">
      <c r="A94" s="33">
        <f t="shared" si="2"/>
        <v>93</v>
      </c>
      <c r="B94" s="33" t="s">
        <v>268</v>
      </c>
      <c r="C94" s="33" t="s">
        <v>839</v>
      </c>
      <c r="D94" s="33" t="s">
        <v>1201</v>
      </c>
      <c r="E94" s="33"/>
      <c r="F94" s="6"/>
    </row>
    <row r="95" spans="1:6" x14ac:dyDescent="0.25">
      <c r="A95" s="33">
        <f t="shared" si="2"/>
        <v>94</v>
      </c>
      <c r="B95" s="33" t="s">
        <v>258</v>
      </c>
      <c r="C95" s="33" t="s">
        <v>1129</v>
      </c>
      <c r="D95" s="33" t="s">
        <v>1202</v>
      </c>
      <c r="E95" s="33" t="s">
        <v>1907</v>
      </c>
      <c r="F95" s="6"/>
    </row>
    <row r="96" spans="1:6" x14ac:dyDescent="0.25">
      <c r="A96" s="33">
        <f t="shared" si="2"/>
        <v>95</v>
      </c>
      <c r="B96" s="34" t="s">
        <v>2309</v>
      </c>
      <c r="C96" s="33" t="s">
        <v>2314</v>
      </c>
      <c r="D96" s="34" t="s">
        <v>1202</v>
      </c>
      <c r="E96" s="34"/>
      <c r="F96" s="6"/>
    </row>
    <row r="97" spans="1:6" x14ac:dyDescent="0.25">
      <c r="A97" s="33">
        <f t="shared" si="2"/>
        <v>96</v>
      </c>
      <c r="B97" s="33" t="s">
        <v>139</v>
      </c>
      <c r="C97" s="33" t="s">
        <v>842</v>
      </c>
      <c r="D97" s="33" t="s">
        <v>1202</v>
      </c>
      <c r="E97" s="33"/>
      <c r="F97" s="6"/>
    </row>
    <row r="98" spans="1:6" x14ac:dyDescent="0.25">
      <c r="A98" s="33">
        <f t="shared" si="2"/>
        <v>97</v>
      </c>
      <c r="B98" s="33" t="s">
        <v>1072</v>
      </c>
      <c r="C98" s="33" t="s">
        <v>839</v>
      </c>
      <c r="D98" s="33" t="s">
        <v>1201</v>
      </c>
      <c r="E98" s="33" t="s">
        <v>1909</v>
      </c>
      <c r="F98" s="6" t="s">
        <v>2396</v>
      </c>
    </row>
    <row r="99" spans="1:6" x14ac:dyDescent="0.25">
      <c r="A99" s="33">
        <f t="shared" ref="A99:A130" si="3">A98+1</f>
        <v>98</v>
      </c>
      <c r="B99" s="33" t="s">
        <v>789</v>
      </c>
      <c r="C99" s="33" t="s">
        <v>845</v>
      </c>
      <c r="D99" s="33" t="s">
        <v>1202</v>
      </c>
      <c r="E99" s="33"/>
      <c r="F99" s="6"/>
    </row>
    <row r="100" spans="1:6" x14ac:dyDescent="0.25">
      <c r="A100" s="33">
        <f t="shared" si="3"/>
        <v>99</v>
      </c>
      <c r="B100" s="34" t="s">
        <v>2181</v>
      </c>
      <c r="C100" s="33" t="s">
        <v>1182</v>
      </c>
      <c r="D100" s="34" t="s">
        <v>1201</v>
      </c>
      <c r="E100" s="34"/>
      <c r="F100" s="6" t="s">
        <v>2067</v>
      </c>
    </row>
    <row r="101" spans="1:6" x14ac:dyDescent="0.25">
      <c r="A101" s="33">
        <f t="shared" si="3"/>
        <v>100</v>
      </c>
      <c r="B101" s="33" t="s">
        <v>152</v>
      </c>
      <c r="C101" s="33" t="s">
        <v>839</v>
      </c>
      <c r="D101" s="33" t="s">
        <v>1201</v>
      </c>
      <c r="E101" s="33"/>
      <c r="F101" s="6"/>
    </row>
    <row r="102" spans="1:6" x14ac:dyDescent="0.25">
      <c r="A102" s="33">
        <f t="shared" si="3"/>
        <v>101</v>
      </c>
      <c r="B102" s="33" t="s">
        <v>155</v>
      </c>
      <c r="C102" s="33" t="s">
        <v>837</v>
      </c>
      <c r="D102" s="33" t="s">
        <v>1202</v>
      </c>
      <c r="E102" s="33"/>
      <c r="F102" s="6"/>
    </row>
    <row r="103" spans="1:6" x14ac:dyDescent="0.25">
      <c r="A103" s="33">
        <f t="shared" si="3"/>
        <v>102</v>
      </c>
      <c r="B103" s="33" t="s">
        <v>1073</v>
      </c>
      <c r="C103" s="33" t="s">
        <v>1130</v>
      </c>
      <c r="D103" s="33" t="s">
        <v>1201</v>
      </c>
      <c r="E103" s="33"/>
      <c r="F103" s="6"/>
    </row>
    <row r="104" spans="1:6" x14ac:dyDescent="0.25">
      <c r="A104" s="33">
        <f t="shared" si="3"/>
        <v>103</v>
      </c>
      <c r="B104" s="33" t="s">
        <v>1074</v>
      </c>
      <c r="C104" s="33" t="s">
        <v>837</v>
      </c>
      <c r="D104" s="33" t="s">
        <v>1202</v>
      </c>
      <c r="E104" s="33"/>
      <c r="F104" s="6"/>
    </row>
    <row r="105" spans="1:6" x14ac:dyDescent="0.25">
      <c r="A105" s="33">
        <f t="shared" si="3"/>
        <v>104</v>
      </c>
      <c r="B105" s="33" t="s">
        <v>1075</v>
      </c>
      <c r="C105" s="33" t="s">
        <v>857</v>
      </c>
      <c r="D105" s="33" t="s">
        <v>1202</v>
      </c>
      <c r="E105" s="33"/>
      <c r="F105" s="6"/>
    </row>
    <row r="106" spans="1:6" x14ac:dyDescent="0.25">
      <c r="A106" s="33">
        <f t="shared" si="3"/>
        <v>105</v>
      </c>
      <c r="B106" s="33" t="s">
        <v>1076</v>
      </c>
      <c r="C106" s="33" t="s">
        <v>848</v>
      </c>
      <c r="D106" s="33" t="s">
        <v>1202</v>
      </c>
      <c r="E106" s="33"/>
      <c r="F106" s="6"/>
    </row>
    <row r="107" spans="1:6" x14ac:dyDescent="0.25">
      <c r="A107" s="33">
        <f t="shared" si="3"/>
        <v>106</v>
      </c>
      <c r="B107" s="33" t="s">
        <v>1077</v>
      </c>
      <c r="C107" s="33" t="s">
        <v>838</v>
      </c>
      <c r="D107" s="33" t="s">
        <v>1202</v>
      </c>
      <c r="E107" s="33" t="s">
        <v>1908</v>
      </c>
      <c r="F107" s="6"/>
    </row>
    <row r="108" spans="1:6" x14ac:dyDescent="0.25">
      <c r="A108" s="33">
        <f t="shared" si="3"/>
        <v>107</v>
      </c>
      <c r="B108" s="33" t="s">
        <v>1078</v>
      </c>
      <c r="C108" s="33" t="s">
        <v>1124</v>
      </c>
      <c r="D108" s="33" t="s">
        <v>1202</v>
      </c>
      <c r="E108" s="33"/>
      <c r="F108" s="6" t="s">
        <v>2065</v>
      </c>
    </row>
    <row r="109" spans="1:6" x14ac:dyDescent="0.25">
      <c r="A109" s="33">
        <f t="shared" si="3"/>
        <v>108</v>
      </c>
      <c r="B109" s="33" t="s">
        <v>1079</v>
      </c>
      <c r="C109" s="33" t="s">
        <v>842</v>
      </c>
      <c r="D109" s="33" t="s">
        <v>1202</v>
      </c>
      <c r="E109" s="33" t="s">
        <v>1912</v>
      </c>
      <c r="F109" s="6" t="s">
        <v>2396</v>
      </c>
    </row>
    <row r="110" spans="1:6" x14ac:dyDescent="0.25">
      <c r="A110" s="33">
        <f t="shared" si="3"/>
        <v>109</v>
      </c>
      <c r="B110" s="33" t="s">
        <v>1080</v>
      </c>
      <c r="C110" s="33" t="s">
        <v>1131</v>
      </c>
      <c r="D110" s="33" t="s">
        <v>1202</v>
      </c>
      <c r="E110" s="33" t="s">
        <v>1913</v>
      </c>
      <c r="F110" s="6" t="s">
        <v>2396</v>
      </c>
    </row>
    <row r="111" spans="1:6" x14ac:dyDescent="0.25">
      <c r="A111" s="33">
        <f t="shared" si="3"/>
        <v>110</v>
      </c>
      <c r="B111" s="33" t="s">
        <v>1081</v>
      </c>
      <c r="C111" s="33" t="s">
        <v>839</v>
      </c>
      <c r="D111" s="33" t="s">
        <v>1201</v>
      </c>
      <c r="E111" s="33"/>
      <c r="F111" s="6"/>
    </row>
    <row r="112" spans="1:6" x14ac:dyDescent="0.25">
      <c r="A112" s="33">
        <f t="shared" si="3"/>
        <v>111</v>
      </c>
      <c r="B112" s="33" t="s">
        <v>1152</v>
      </c>
      <c r="C112" s="33" t="s">
        <v>837</v>
      </c>
      <c r="D112" s="33" t="s">
        <v>1202</v>
      </c>
      <c r="E112" s="33"/>
      <c r="F112" s="6"/>
    </row>
    <row r="113" spans="1:6" x14ac:dyDescent="0.25">
      <c r="A113" s="33">
        <f t="shared" si="3"/>
        <v>112</v>
      </c>
      <c r="B113" s="33" t="s">
        <v>1082</v>
      </c>
      <c r="C113" s="33" t="s">
        <v>839</v>
      </c>
      <c r="D113" s="33" t="s">
        <v>1201</v>
      </c>
      <c r="E113" s="33"/>
      <c r="F113" s="6"/>
    </row>
    <row r="114" spans="1:6" x14ac:dyDescent="0.25">
      <c r="A114" s="33">
        <f t="shared" si="3"/>
        <v>113</v>
      </c>
      <c r="B114" s="33" t="s">
        <v>1083</v>
      </c>
      <c r="C114" s="33" t="s">
        <v>842</v>
      </c>
      <c r="D114" s="33" t="s">
        <v>1202</v>
      </c>
      <c r="E114" s="33"/>
      <c r="F114" s="6"/>
    </row>
    <row r="115" spans="1:6" x14ac:dyDescent="0.25">
      <c r="A115" s="33">
        <f t="shared" si="3"/>
        <v>114</v>
      </c>
      <c r="B115" s="33" t="s">
        <v>1084</v>
      </c>
      <c r="C115" s="33" t="s">
        <v>838</v>
      </c>
      <c r="D115" s="33" t="s">
        <v>1202</v>
      </c>
      <c r="E115" s="33"/>
      <c r="F115" s="6"/>
    </row>
    <row r="116" spans="1:6" x14ac:dyDescent="0.25">
      <c r="A116" s="33">
        <f t="shared" si="3"/>
        <v>115</v>
      </c>
      <c r="B116" s="33" t="s">
        <v>1085</v>
      </c>
      <c r="C116" s="33" t="s">
        <v>857</v>
      </c>
      <c r="D116" s="33" t="s">
        <v>1202</v>
      </c>
      <c r="E116" s="33" t="s">
        <v>1920</v>
      </c>
      <c r="F116" s="6"/>
    </row>
    <row r="117" spans="1:6" x14ac:dyDescent="0.25">
      <c r="A117" s="33">
        <f t="shared" si="3"/>
        <v>116</v>
      </c>
      <c r="B117" s="33" t="s">
        <v>1118</v>
      </c>
      <c r="C117" s="33" t="s">
        <v>837</v>
      </c>
      <c r="D117" s="33" t="s">
        <v>1202</v>
      </c>
      <c r="E117" s="33" t="s">
        <v>1908</v>
      </c>
      <c r="F117" s="6" t="s">
        <v>2396</v>
      </c>
    </row>
    <row r="118" spans="1:6" x14ac:dyDescent="0.25">
      <c r="A118" s="33">
        <f t="shared" si="3"/>
        <v>117</v>
      </c>
      <c r="B118" s="33" t="s">
        <v>854</v>
      </c>
      <c r="C118" s="33" t="s">
        <v>839</v>
      </c>
      <c r="D118" s="33" t="s">
        <v>1201</v>
      </c>
      <c r="E118" s="33"/>
      <c r="F118" s="6"/>
    </row>
    <row r="119" spans="1:6" x14ac:dyDescent="0.25">
      <c r="A119" s="33">
        <f t="shared" si="3"/>
        <v>118</v>
      </c>
      <c r="B119" s="33" t="s">
        <v>814</v>
      </c>
      <c r="C119" s="33" t="s">
        <v>2047</v>
      </c>
      <c r="D119" s="33" t="s">
        <v>1202</v>
      </c>
      <c r="E119" s="33"/>
      <c r="F119" s="6"/>
    </row>
    <row r="120" spans="1:6" x14ac:dyDescent="0.25">
      <c r="A120" s="33">
        <f t="shared" si="3"/>
        <v>119</v>
      </c>
      <c r="B120" s="34" t="s">
        <v>2307</v>
      </c>
      <c r="C120" s="33" t="s">
        <v>2313</v>
      </c>
      <c r="D120" s="34" t="s">
        <v>1201</v>
      </c>
      <c r="E120" s="34"/>
      <c r="F120" s="6"/>
    </row>
    <row r="121" spans="1:6" x14ac:dyDescent="0.25">
      <c r="A121" s="33">
        <f t="shared" si="3"/>
        <v>120</v>
      </c>
      <c r="B121" s="33" t="s">
        <v>19</v>
      </c>
      <c r="C121" s="33" t="s">
        <v>2047</v>
      </c>
      <c r="D121" s="33" t="s">
        <v>1202</v>
      </c>
      <c r="E121" s="33"/>
      <c r="F121" s="6"/>
    </row>
    <row r="122" spans="1:6" x14ac:dyDescent="0.25">
      <c r="A122" s="33">
        <f t="shared" si="3"/>
        <v>121</v>
      </c>
      <c r="B122" s="33" t="s">
        <v>1086</v>
      </c>
      <c r="C122" s="33" t="s">
        <v>866</v>
      </c>
      <c r="D122" s="33" t="s">
        <v>1202</v>
      </c>
      <c r="E122" s="33"/>
      <c r="F122" s="6"/>
    </row>
    <row r="123" spans="1:6" x14ac:dyDescent="0.25">
      <c r="A123" s="33">
        <f t="shared" si="3"/>
        <v>122</v>
      </c>
      <c r="B123" s="34" t="s">
        <v>2094</v>
      </c>
      <c r="C123" s="33" t="s">
        <v>841</v>
      </c>
      <c r="D123" s="34" t="s">
        <v>1202</v>
      </c>
      <c r="E123" s="34"/>
      <c r="F123" s="6"/>
    </row>
    <row r="124" spans="1:6" x14ac:dyDescent="0.25">
      <c r="A124" s="33">
        <f t="shared" si="3"/>
        <v>123</v>
      </c>
      <c r="B124" s="33" t="s">
        <v>1917</v>
      </c>
      <c r="C124" s="33" t="s">
        <v>1918</v>
      </c>
      <c r="D124" s="33" t="s">
        <v>1201</v>
      </c>
      <c r="E124" s="33" t="s">
        <v>1909</v>
      </c>
      <c r="F124" s="6"/>
    </row>
    <row r="125" spans="1:6" x14ac:dyDescent="0.25">
      <c r="A125" s="33">
        <f t="shared" si="3"/>
        <v>124</v>
      </c>
      <c r="B125" s="33" t="s">
        <v>1087</v>
      </c>
      <c r="C125" s="33" t="s">
        <v>842</v>
      </c>
      <c r="D125" s="33" t="s">
        <v>1202</v>
      </c>
      <c r="E125" s="33"/>
      <c r="F125" s="6"/>
    </row>
    <row r="126" spans="1:6" x14ac:dyDescent="0.25">
      <c r="A126" s="33">
        <f t="shared" si="3"/>
        <v>125</v>
      </c>
      <c r="B126" s="33" t="s">
        <v>1120</v>
      </c>
      <c r="C126" s="33" t="s">
        <v>1135</v>
      </c>
      <c r="D126" s="33" t="s">
        <v>1202</v>
      </c>
      <c r="E126" s="33"/>
      <c r="F126" s="6"/>
    </row>
    <row r="127" spans="1:6" x14ac:dyDescent="0.25">
      <c r="A127" s="33">
        <f t="shared" si="3"/>
        <v>126</v>
      </c>
      <c r="B127" s="34" t="s">
        <v>2179</v>
      </c>
      <c r="C127" s="33" t="s">
        <v>2180</v>
      </c>
      <c r="D127" s="34" t="s">
        <v>1202</v>
      </c>
      <c r="E127" s="34"/>
      <c r="F127" s="6" t="s">
        <v>2067</v>
      </c>
    </row>
    <row r="128" spans="1:6" x14ac:dyDescent="0.25">
      <c r="A128" s="33">
        <f t="shared" si="3"/>
        <v>127</v>
      </c>
      <c r="B128" s="33" t="s">
        <v>1088</v>
      </c>
      <c r="C128" s="33" t="s">
        <v>1132</v>
      </c>
      <c r="D128" s="33" t="s">
        <v>1202</v>
      </c>
      <c r="E128" s="33" t="s">
        <v>1912</v>
      </c>
      <c r="F128" s="6" t="s">
        <v>2396</v>
      </c>
    </row>
    <row r="129" spans="1:6" x14ac:dyDescent="0.25">
      <c r="A129" s="33">
        <f t="shared" si="3"/>
        <v>128</v>
      </c>
      <c r="B129" s="33" t="s">
        <v>1089</v>
      </c>
      <c r="C129" s="33" t="s">
        <v>1130</v>
      </c>
      <c r="D129" s="33" t="s">
        <v>1201</v>
      </c>
      <c r="E129" s="33"/>
      <c r="F129" s="6"/>
    </row>
    <row r="130" spans="1:6" x14ac:dyDescent="0.25">
      <c r="A130" s="33">
        <f t="shared" si="3"/>
        <v>129</v>
      </c>
      <c r="B130" s="33" t="s">
        <v>1090</v>
      </c>
      <c r="C130" s="33" t="s">
        <v>839</v>
      </c>
      <c r="D130" s="33" t="s">
        <v>1201</v>
      </c>
      <c r="E130" s="33" t="s">
        <v>1909</v>
      </c>
      <c r="F130" s="6"/>
    </row>
    <row r="131" spans="1:6" x14ac:dyDescent="0.25">
      <c r="A131" s="33">
        <f t="shared" ref="A131:A162" si="4">A130+1</f>
        <v>130</v>
      </c>
      <c r="B131" s="33" t="s">
        <v>1091</v>
      </c>
      <c r="C131" s="33" t="s">
        <v>838</v>
      </c>
      <c r="D131" s="33" t="s">
        <v>1202</v>
      </c>
      <c r="E131" s="33"/>
      <c r="F131" s="6"/>
    </row>
    <row r="132" spans="1:6" x14ac:dyDescent="0.25">
      <c r="A132" s="33">
        <f t="shared" si="4"/>
        <v>131</v>
      </c>
      <c r="B132" s="34" t="s">
        <v>1092</v>
      </c>
      <c r="C132" s="33" t="s">
        <v>838</v>
      </c>
      <c r="D132" s="34" t="s">
        <v>1202</v>
      </c>
      <c r="E132" s="34"/>
      <c r="F132" s="6"/>
    </row>
    <row r="133" spans="1:6" x14ac:dyDescent="0.25">
      <c r="A133" s="33">
        <f t="shared" si="4"/>
        <v>132</v>
      </c>
      <c r="B133" s="34" t="s">
        <v>1093</v>
      </c>
      <c r="C133" s="33" t="s">
        <v>836</v>
      </c>
      <c r="D133" s="34" t="s">
        <v>1202</v>
      </c>
      <c r="E133" s="34"/>
      <c r="F133" s="6"/>
    </row>
    <row r="134" spans="1:6" x14ac:dyDescent="0.25">
      <c r="A134" s="33">
        <f t="shared" si="4"/>
        <v>133</v>
      </c>
      <c r="B134" s="33" t="s">
        <v>1094</v>
      </c>
      <c r="C134" s="33" t="s">
        <v>836</v>
      </c>
      <c r="D134" s="33" t="s">
        <v>1202</v>
      </c>
      <c r="E134" s="33"/>
      <c r="F134" s="6"/>
    </row>
    <row r="135" spans="1:6" x14ac:dyDescent="0.25">
      <c r="A135" s="33">
        <f t="shared" si="4"/>
        <v>134</v>
      </c>
      <c r="B135" s="33" t="s">
        <v>1095</v>
      </c>
      <c r="C135" s="33" t="s">
        <v>845</v>
      </c>
      <c r="D135" s="33" t="s">
        <v>1202</v>
      </c>
      <c r="E135" s="33" t="s">
        <v>1919</v>
      </c>
      <c r="F135" s="6" t="s">
        <v>2065</v>
      </c>
    </row>
    <row r="136" spans="1:6" x14ac:dyDescent="0.25">
      <c r="A136" s="33">
        <f t="shared" si="4"/>
        <v>135</v>
      </c>
      <c r="B136" s="33" t="s">
        <v>1150</v>
      </c>
      <c r="C136" s="33" t="s">
        <v>1124</v>
      </c>
      <c r="D136" s="33" t="s">
        <v>1202</v>
      </c>
      <c r="E136" s="33"/>
      <c r="F136" s="6"/>
    </row>
    <row r="137" spans="1:6" x14ac:dyDescent="0.25">
      <c r="A137" s="33">
        <f t="shared" si="4"/>
        <v>136</v>
      </c>
      <c r="B137" s="34" t="s">
        <v>1096</v>
      </c>
      <c r="C137" s="33" t="s">
        <v>1133</v>
      </c>
      <c r="D137" s="34" t="s">
        <v>1202</v>
      </c>
      <c r="E137" s="34"/>
      <c r="F137" s="6"/>
    </row>
    <row r="138" spans="1:6" x14ac:dyDescent="0.25">
      <c r="A138" s="33">
        <f t="shared" si="4"/>
        <v>137</v>
      </c>
      <c r="B138" s="33" t="s">
        <v>522</v>
      </c>
      <c r="C138" s="33" t="s">
        <v>857</v>
      </c>
      <c r="D138" s="33" t="s">
        <v>1202</v>
      </c>
      <c r="E138" s="33" t="s">
        <v>1907</v>
      </c>
      <c r="F138" s="6" t="s">
        <v>2396</v>
      </c>
    </row>
    <row r="139" spans="1:6" x14ac:dyDescent="0.25">
      <c r="A139" s="33">
        <f t="shared" si="4"/>
        <v>138</v>
      </c>
      <c r="B139" s="33" t="s">
        <v>1911</v>
      </c>
      <c r="C139" s="33" t="s">
        <v>842</v>
      </c>
      <c r="D139" s="33" t="s">
        <v>1202</v>
      </c>
      <c r="E139" s="33" t="s">
        <v>1907</v>
      </c>
      <c r="F139" s="6" t="s">
        <v>2396</v>
      </c>
    </row>
    <row r="140" spans="1:6" x14ac:dyDescent="0.25">
      <c r="A140" s="33">
        <f t="shared" si="4"/>
        <v>139</v>
      </c>
      <c r="B140" s="34" t="s">
        <v>2293</v>
      </c>
      <c r="C140" s="33" t="s">
        <v>847</v>
      </c>
      <c r="D140" s="34" t="s">
        <v>1201</v>
      </c>
      <c r="E140" s="34"/>
      <c r="F140" s="6"/>
    </row>
    <row r="141" spans="1:6" x14ac:dyDescent="0.25">
      <c r="A141" s="33">
        <f t="shared" si="4"/>
        <v>140</v>
      </c>
      <c r="B141" s="33" t="s">
        <v>1138</v>
      </c>
      <c r="C141" s="33" t="s">
        <v>843</v>
      </c>
      <c r="D141" s="33" t="s">
        <v>1202</v>
      </c>
      <c r="E141" s="33"/>
      <c r="F141" s="6"/>
    </row>
    <row r="142" spans="1:6" x14ac:dyDescent="0.25">
      <c r="A142" s="33">
        <f t="shared" si="4"/>
        <v>141</v>
      </c>
      <c r="B142" s="33" t="s">
        <v>1097</v>
      </c>
      <c r="C142" s="33" t="s">
        <v>845</v>
      </c>
      <c r="D142" s="33" t="s">
        <v>1202</v>
      </c>
      <c r="E142" s="33"/>
      <c r="F142" s="6"/>
    </row>
    <row r="143" spans="1:6" x14ac:dyDescent="0.25">
      <c r="A143" s="33">
        <f t="shared" si="4"/>
        <v>142</v>
      </c>
      <c r="B143" s="33" t="s">
        <v>1098</v>
      </c>
      <c r="C143" s="33" t="s">
        <v>851</v>
      </c>
      <c r="D143" s="33" t="s">
        <v>1202</v>
      </c>
      <c r="E143" s="33"/>
      <c r="F143" s="6"/>
    </row>
    <row r="144" spans="1:6" x14ac:dyDescent="0.25">
      <c r="A144" s="33">
        <f t="shared" si="4"/>
        <v>143</v>
      </c>
      <c r="B144" s="33" t="s">
        <v>133</v>
      </c>
      <c r="C144" s="33" t="s">
        <v>858</v>
      </c>
      <c r="D144" s="33" t="s">
        <v>1202</v>
      </c>
      <c r="E144" s="33"/>
      <c r="F144" s="6"/>
    </row>
    <row r="145" spans="1:6" x14ac:dyDescent="0.25">
      <c r="A145" s="33">
        <f t="shared" si="4"/>
        <v>144</v>
      </c>
      <c r="B145" s="33" t="s">
        <v>1099</v>
      </c>
      <c r="C145" s="33" t="s">
        <v>844</v>
      </c>
      <c r="D145" s="33" t="s">
        <v>1201</v>
      </c>
      <c r="E145" s="33" t="s">
        <v>1163</v>
      </c>
      <c r="F145" s="6"/>
    </row>
    <row r="146" spans="1:6" x14ac:dyDescent="0.25">
      <c r="A146" s="33">
        <f t="shared" si="4"/>
        <v>145</v>
      </c>
      <c r="B146" s="33" t="s">
        <v>1100</v>
      </c>
      <c r="C146" s="33" t="s">
        <v>858</v>
      </c>
      <c r="D146" s="33" t="s">
        <v>1202</v>
      </c>
      <c r="E146" s="33"/>
      <c r="F146" s="6"/>
    </row>
    <row r="147" spans="1:6" x14ac:dyDescent="0.25">
      <c r="A147" s="33">
        <f t="shared" si="4"/>
        <v>146</v>
      </c>
      <c r="B147" s="33" t="s">
        <v>1101</v>
      </c>
      <c r="C147" s="33" t="s">
        <v>843</v>
      </c>
      <c r="D147" s="33" t="s">
        <v>1202</v>
      </c>
      <c r="E147" s="33"/>
      <c r="F147" s="6"/>
    </row>
    <row r="148" spans="1:6" x14ac:dyDescent="0.25">
      <c r="A148" s="33">
        <f t="shared" si="4"/>
        <v>147</v>
      </c>
      <c r="B148" s="33" t="s">
        <v>1102</v>
      </c>
      <c r="C148" s="33" t="s">
        <v>839</v>
      </c>
      <c r="D148" s="33" t="s">
        <v>1201</v>
      </c>
      <c r="E148" s="33"/>
      <c r="F148" s="6"/>
    </row>
    <row r="149" spans="1:6" x14ac:dyDescent="0.25">
      <c r="A149" s="33">
        <f t="shared" si="4"/>
        <v>148</v>
      </c>
      <c r="B149" s="34" t="s">
        <v>1103</v>
      </c>
      <c r="C149" s="33" t="s">
        <v>851</v>
      </c>
      <c r="D149" s="34" t="s">
        <v>1202</v>
      </c>
      <c r="E149" s="34"/>
      <c r="F149" s="6"/>
    </row>
    <row r="150" spans="1:6" x14ac:dyDescent="0.25">
      <c r="A150" s="33">
        <f t="shared" si="4"/>
        <v>149</v>
      </c>
      <c r="B150" s="33" t="s">
        <v>1117</v>
      </c>
      <c r="C150" s="33" t="s">
        <v>851</v>
      </c>
      <c r="D150" s="33" t="s">
        <v>1202</v>
      </c>
      <c r="E150" s="33"/>
      <c r="F150" s="6"/>
    </row>
    <row r="151" spans="1:6" x14ac:dyDescent="0.25">
      <c r="A151" s="33">
        <f t="shared" si="4"/>
        <v>150</v>
      </c>
      <c r="B151" s="33" t="s">
        <v>1104</v>
      </c>
      <c r="C151" s="33" t="s">
        <v>851</v>
      </c>
      <c r="D151" s="33" t="s">
        <v>1202</v>
      </c>
      <c r="E151" s="33"/>
      <c r="F151" s="6"/>
    </row>
    <row r="152" spans="1:6" x14ac:dyDescent="0.25">
      <c r="A152" s="33">
        <f t="shared" si="4"/>
        <v>151</v>
      </c>
      <c r="B152" s="33" t="s">
        <v>2038</v>
      </c>
      <c r="C152" s="33" t="s">
        <v>2047</v>
      </c>
      <c r="D152" s="33" t="s">
        <v>2047</v>
      </c>
      <c r="E152" s="6"/>
      <c r="F152" s="6"/>
    </row>
    <row r="153" spans="1:6" x14ac:dyDescent="0.25">
      <c r="A153" s="33">
        <f t="shared" si="4"/>
        <v>152</v>
      </c>
      <c r="B153" s="33" t="s">
        <v>1105</v>
      </c>
      <c r="C153" s="33" t="s">
        <v>867</v>
      </c>
      <c r="D153" s="33" t="s">
        <v>1202</v>
      </c>
      <c r="E153" s="33"/>
      <c r="F153" s="6"/>
    </row>
    <row r="154" spans="1:6" x14ac:dyDescent="0.25">
      <c r="A154" s="33">
        <f t="shared" si="4"/>
        <v>153</v>
      </c>
      <c r="B154" s="33" t="s">
        <v>376</v>
      </c>
      <c r="C154" s="33" t="s">
        <v>1129</v>
      </c>
      <c r="D154" s="33" t="s">
        <v>1202</v>
      </c>
      <c r="E154" s="33" t="s">
        <v>1907</v>
      </c>
      <c r="F154" s="6"/>
    </row>
    <row r="155" spans="1:6" x14ac:dyDescent="0.25">
      <c r="A155" s="33">
        <f t="shared" si="4"/>
        <v>154</v>
      </c>
      <c r="B155" s="33" t="s">
        <v>1106</v>
      </c>
      <c r="C155" s="33" t="s">
        <v>842</v>
      </c>
      <c r="D155" s="33" t="s">
        <v>1202</v>
      </c>
      <c r="E155" s="33"/>
      <c r="F155" s="6"/>
    </row>
    <row r="156" spans="1:6" x14ac:dyDescent="0.25">
      <c r="A156" s="33">
        <f t="shared" si="4"/>
        <v>155</v>
      </c>
      <c r="B156" s="33" t="s">
        <v>1910</v>
      </c>
      <c r="C156" s="33" t="s">
        <v>1128</v>
      </c>
      <c r="D156" s="33" t="s">
        <v>1202</v>
      </c>
      <c r="E156" s="33" t="s">
        <v>1907</v>
      </c>
      <c r="F156" s="6"/>
    </row>
    <row r="157" spans="1:6" x14ac:dyDescent="0.25">
      <c r="A157" s="33">
        <f t="shared" si="4"/>
        <v>156</v>
      </c>
      <c r="B157" s="33" t="s">
        <v>573</v>
      </c>
      <c r="C157" s="33" t="s">
        <v>837</v>
      </c>
      <c r="D157" s="33" t="s">
        <v>1202</v>
      </c>
      <c r="E157" s="33"/>
      <c r="F157" s="6"/>
    </row>
    <row r="158" spans="1:6" x14ac:dyDescent="0.25">
      <c r="A158" s="33">
        <f t="shared" si="4"/>
        <v>157</v>
      </c>
      <c r="B158" s="33" t="s">
        <v>1107</v>
      </c>
      <c r="C158" s="33" t="s">
        <v>1129</v>
      </c>
      <c r="D158" s="33" t="s">
        <v>1202</v>
      </c>
      <c r="E158" s="33"/>
      <c r="F158" s="6" t="s">
        <v>2067</v>
      </c>
    </row>
    <row r="159" spans="1:6" x14ac:dyDescent="0.25">
      <c r="A159" s="33">
        <f t="shared" si="4"/>
        <v>158</v>
      </c>
      <c r="B159" s="33" t="s">
        <v>1108</v>
      </c>
      <c r="C159" s="33" t="s">
        <v>841</v>
      </c>
      <c r="D159" s="33" t="s">
        <v>1202</v>
      </c>
      <c r="E159" s="33"/>
      <c r="F159" s="6"/>
    </row>
    <row r="160" spans="1:6" x14ac:dyDescent="0.25">
      <c r="A160" s="33">
        <f t="shared" si="4"/>
        <v>159</v>
      </c>
      <c r="B160" s="33" t="s">
        <v>1109</v>
      </c>
      <c r="C160" s="33" t="s">
        <v>847</v>
      </c>
      <c r="D160" s="33" t="s">
        <v>1201</v>
      </c>
      <c r="E160" s="33" t="s">
        <v>1909</v>
      </c>
      <c r="F160" s="6" t="s">
        <v>2396</v>
      </c>
    </row>
    <row r="161" spans="1:6" x14ac:dyDescent="0.25">
      <c r="A161" s="33">
        <f t="shared" si="4"/>
        <v>160</v>
      </c>
      <c r="B161" s="34" t="s">
        <v>2392</v>
      </c>
      <c r="C161" s="33" t="s">
        <v>842</v>
      </c>
      <c r="D161" s="34" t="s">
        <v>1202</v>
      </c>
      <c r="E161" s="34" t="s">
        <v>1912</v>
      </c>
      <c r="F161" s="6" t="s">
        <v>2396</v>
      </c>
    </row>
    <row r="162" spans="1:6" x14ac:dyDescent="0.25">
      <c r="A162" s="33">
        <f t="shared" si="4"/>
        <v>161</v>
      </c>
      <c r="B162" s="33" t="s">
        <v>1110</v>
      </c>
      <c r="C162" s="33" t="s">
        <v>837</v>
      </c>
      <c r="D162" s="33" t="s">
        <v>1202</v>
      </c>
      <c r="E162" s="33"/>
      <c r="F162" s="6"/>
    </row>
    <row r="163" spans="1:6" x14ac:dyDescent="0.25">
      <c r="A163" s="33">
        <f t="shared" ref="A163:A178" si="5">A162+1</f>
        <v>162</v>
      </c>
      <c r="B163" s="33" t="s">
        <v>2010</v>
      </c>
      <c r="C163" s="33" t="s">
        <v>1918</v>
      </c>
      <c r="D163" s="33" t="s">
        <v>2014</v>
      </c>
      <c r="E163" s="6"/>
      <c r="F163" s="6"/>
    </row>
    <row r="164" spans="1:6" x14ac:dyDescent="0.25">
      <c r="A164" s="33">
        <f t="shared" si="5"/>
        <v>163</v>
      </c>
      <c r="B164" s="33" t="s">
        <v>1111</v>
      </c>
      <c r="C164" s="33" t="s">
        <v>840</v>
      </c>
      <c r="D164" s="33" t="s">
        <v>1202</v>
      </c>
      <c r="E164" s="33"/>
      <c r="F164" s="6"/>
    </row>
    <row r="165" spans="1:6" x14ac:dyDescent="0.25">
      <c r="A165" s="33">
        <f t="shared" si="5"/>
        <v>164</v>
      </c>
      <c r="B165" s="33" t="s">
        <v>1156</v>
      </c>
      <c r="C165" s="33" t="s">
        <v>842</v>
      </c>
      <c r="D165" s="33" t="s">
        <v>1202</v>
      </c>
      <c r="E165" s="33"/>
      <c r="F165" s="6" t="s">
        <v>2067</v>
      </c>
    </row>
    <row r="166" spans="1:6" x14ac:dyDescent="0.25">
      <c r="A166" s="33">
        <f t="shared" si="5"/>
        <v>165</v>
      </c>
      <c r="B166" s="33" t="s">
        <v>1112</v>
      </c>
      <c r="C166" s="33" t="s">
        <v>838</v>
      </c>
      <c r="D166" s="33" t="s">
        <v>1202</v>
      </c>
      <c r="E166" s="33"/>
      <c r="F166" s="6"/>
    </row>
    <row r="167" spans="1:6" x14ac:dyDescent="0.25">
      <c r="A167" s="33">
        <f t="shared" si="5"/>
        <v>166</v>
      </c>
      <c r="B167" s="33" t="s">
        <v>2058</v>
      </c>
      <c r="C167" s="33" t="s">
        <v>2059</v>
      </c>
      <c r="D167" s="33" t="s">
        <v>1202</v>
      </c>
      <c r="E167" s="6"/>
      <c r="F167" s="6"/>
    </row>
    <row r="168" spans="1:6" x14ac:dyDescent="0.25">
      <c r="A168" s="33">
        <f t="shared" si="5"/>
        <v>167</v>
      </c>
      <c r="B168" s="34" t="s">
        <v>1113</v>
      </c>
      <c r="C168" s="33" t="s">
        <v>841</v>
      </c>
      <c r="D168" s="34" t="s">
        <v>1202</v>
      </c>
      <c r="E168" s="34"/>
      <c r="F168" s="6"/>
    </row>
    <row r="169" spans="1:6" x14ac:dyDescent="0.25">
      <c r="A169" s="33">
        <f t="shared" si="5"/>
        <v>168</v>
      </c>
      <c r="B169" s="34" t="s">
        <v>1114</v>
      </c>
      <c r="C169" s="33" t="s">
        <v>857</v>
      </c>
      <c r="D169" s="34" t="s">
        <v>1202</v>
      </c>
      <c r="E169" s="34"/>
      <c r="F169" s="6"/>
    </row>
    <row r="170" spans="1:6" x14ac:dyDescent="0.25">
      <c r="A170" s="33">
        <f t="shared" si="5"/>
        <v>169</v>
      </c>
      <c r="B170" s="34" t="s">
        <v>1115</v>
      </c>
      <c r="C170" s="33" t="s">
        <v>1134</v>
      </c>
      <c r="D170" s="34" t="s">
        <v>1202</v>
      </c>
      <c r="E170" s="34"/>
      <c r="F170" s="6"/>
    </row>
    <row r="171" spans="1:6" x14ac:dyDescent="0.25">
      <c r="A171" s="33">
        <f t="shared" si="5"/>
        <v>170</v>
      </c>
      <c r="B171" s="34" t="s">
        <v>2395</v>
      </c>
      <c r="C171" s="33" t="s">
        <v>839</v>
      </c>
      <c r="D171" s="34" t="s">
        <v>1201</v>
      </c>
      <c r="E171" s="34" t="s">
        <v>1909</v>
      </c>
      <c r="F171" s="6" t="s">
        <v>2065</v>
      </c>
    </row>
    <row r="172" spans="1:6" x14ac:dyDescent="0.25">
      <c r="A172" s="33">
        <f t="shared" si="5"/>
        <v>171</v>
      </c>
      <c r="B172" s="33" t="s">
        <v>2419</v>
      </c>
      <c r="C172" s="33" t="s">
        <v>2420</v>
      </c>
      <c r="D172" s="34" t="s">
        <v>1202</v>
      </c>
      <c r="E172" s="6"/>
      <c r="F172" s="6"/>
    </row>
    <row r="173" spans="1:6" x14ac:dyDescent="0.25">
      <c r="A173" s="33">
        <f t="shared" si="5"/>
        <v>172</v>
      </c>
      <c r="B173" s="33" t="s">
        <v>2415</v>
      </c>
      <c r="C173" s="33" t="s">
        <v>2421</v>
      </c>
      <c r="D173" s="34" t="s">
        <v>1202</v>
      </c>
      <c r="E173" s="6"/>
      <c r="F173" s="6"/>
    </row>
    <row r="174" spans="1:6" x14ac:dyDescent="0.25">
      <c r="A174" s="33">
        <f t="shared" si="5"/>
        <v>173</v>
      </c>
      <c r="B174" s="6" t="s">
        <v>2492</v>
      </c>
      <c r="C174" s="33" t="s">
        <v>837</v>
      </c>
      <c r="D174" s="34" t="s">
        <v>1202</v>
      </c>
      <c r="E174" s="6"/>
      <c r="F174" s="6"/>
    </row>
    <row r="175" spans="1:6" x14ac:dyDescent="0.25">
      <c r="A175" s="33">
        <f t="shared" si="5"/>
        <v>174</v>
      </c>
      <c r="B175" s="33" t="s">
        <v>2511</v>
      </c>
      <c r="C175" s="33" t="s">
        <v>841</v>
      </c>
      <c r="D175" s="34" t="s">
        <v>1202</v>
      </c>
      <c r="E175" s="6"/>
      <c r="F175" s="6"/>
    </row>
    <row r="176" spans="1:6" x14ac:dyDescent="0.25">
      <c r="A176" s="33">
        <f t="shared" si="5"/>
        <v>175</v>
      </c>
      <c r="B176" s="6" t="s">
        <v>2519</v>
      </c>
      <c r="C176" s="33" t="s">
        <v>839</v>
      </c>
      <c r="D176" s="34" t="s">
        <v>1201</v>
      </c>
      <c r="E176" s="6"/>
      <c r="F176" s="6"/>
    </row>
    <row r="177" spans="1:6" x14ac:dyDescent="0.25">
      <c r="A177" s="33">
        <f t="shared" si="5"/>
        <v>176</v>
      </c>
      <c r="B177" s="6" t="s">
        <v>2542</v>
      </c>
      <c r="C177" s="33" t="s">
        <v>2543</v>
      </c>
      <c r="D177" s="34" t="s">
        <v>1202</v>
      </c>
      <c r="E177" s="6"/>
      <c r="F177" s="6"/>
    </row>
    <row r="178" spans="1:6" x14ac:dyDescent="0.25">
      <c r="A178" s="33">
        <f t="shared" si="5"/>
        <v>177</v>
      </c>
      <c r="B178" s="33" t="s">
        <v>2557</v>
      </c>
      <c r="C178" s="33" t="s">
        <v>2558</v>
      </c>
      <c r="D178" s="34" t="s">
        <v>1202</v>
      </c>
      <c r="E178" s="6"/>
      <c r="F178" s="6"/>
    </row>
  </sheetData>
  <autoFilter ref="A1:F173" xr:uid="{00000000-0001-0000-0300-000000000000}"/>
  <conditionalFormatting sqref="B1:B126 B139:B173 B175 B177:B1048576">
    <cfRule type="duplicateValues" dxfId="10" priority="16"/>
  </conditionalFormatting>
  <conditionalFormatting sqref="B1:B173 B175 B177:B1048576">
    <cfRule type="duplicateValues" dxfId="9" priority="3"/>
    <cfRule type="duplicateValues" dxfId="8" priority="14"/>
    <cfRule type="duplicateValues" dxfId="7" priority="15"/>
  </conditionalFormatting>
  <conditionalFormatting sqref="B109:B126">
    <cfRule type="duplicateValues" dxfId="6" priority="18"/>
  </conditionalFormatting>
  <conditionalFormatting sqref="J1">
    <cfRule type="duplicateValues" dxfId="5" priority="8"/>
    <cfRule type="duplicateValues" dxfId="4" priority="9"/>
    <cfRule type="duplicateValues" dxfId="3" priority="10"/>
  </conditionalFormatting>
  <conditionalFormatting sqref="J2:J20">
    <cfRule type="duplicateValues" dxfId="2" priority="11"/>
    <cfRule type="duplicateValues" dxfId="1" priority="12"/>
    <cfRule type="duplicateValues" dxfId="0" priority="13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290"/>
  <sheetViews>
    <sheetView topLeftCell="K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18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18" bestFit="1" customWidth="1"/>
    <col min="9" max="9" width="13.42578125" bestFit="1" customWidth="1"/>
    <col min="10" max="10" width="6.5703125" bestFit="1" customWidth="1"/>
    <col min="11" max="11" width="17.42578125" bestFit="1" customWidth="1"/>
    <col min="12" max="12" width="5" customWidth="1"/>
    <col min="13" max="13" width="45.85546875" customWidth="1"/>
    <col min="14" max="14" width="9.7109375" customWidth="1"/>
    <col min="15" max="15" width="14.140625" style="18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18" bestFit="1" customWidth="1"/>
    <col min="20" max="20" width="46.28515625" bestFit="1" customWidth="1"/>
  </cols>
  <sheetData>
    <row r="1" spans="1:20" x14ac:dyDescent="0.25">
      <c r="A1" s="60" t="s">
        <v>2489</v>
      </c>
      <c r="B1" s="11" t="s">
        <v>1215</v>
      </c>
      <c r="C1" s="11" t="s">
        <v>739</v>
      </c>
      <c r="D1" s="11" t="s">
        <v>740</v>
      </c>
      <c r="E1" s="11" t="s">
        <v>824</v>
      </c>
      <c r="F1" s="11" t="s">
        <v>1214</v>
      </c>
      <c r="H1" s="101" t="s">
        <v>1213</v>
      </c>
      <c r="I1" s="102"/>
      <c r="J1" s="102"/>
      <c r="K1" s="103"/>
      <c r="O1" s="45" t="s">
        <v>2049</v>
      </c>
      <c r="P1" s="45">
        <v>45895</v>
      </c>
    </row>
    <row r="2" spans="1:20" x14ac:dyDescent="0.25">
      <c r="A2" s="7">
        <f>_xlfn.XLOOKUP(B2,MasterSheet!P:P,MasterSheet!M:M," ")</f>
        <v>45825</v>
      </c>
      <c r="B2" s="6" cm="1">
        <f t="array" ref="B2:B290">_xlfn._xlws.SORT(_xlfn.UNIQUE(MasterSheet!P:P))</f>
        <v>58152136291</v>
      </c>
      <c r="C2" s="6" t="str">
        <f>IFERROR(VLOOKUP(B2,MasterSheet!P:Q,2,)," ")</f>
        <v>Delivered</v>
      </c>
      <c r="D2" s="6" t="str">
        <f>_xlfn.XLOOKUP(B2,MasterSheet!P:P,MasterSheet!O:O)</f>
        <v>immuneel</v>
      </c>
      <c r="E2" s="6" t="str">
        <f>IF(LEFT(B2,1)="D","DTDC",IF(ISNUMBER(--LEFT(B2,1)),"Bluedart","Other"))</f>
        <v>Bluedart</v>
      </c>
      <c r="F2" s="6" t="str">
        <f>TEXT(A2, "dddd")</f>
        <v>Tuesday</v>
      </c>
      <c r="H2" s="46" t="s">
        <v>1247</v>
      </c>
      <c r="I2" s="44" t="s">
        <v>1215</v>
      </c>
      <c r="J2" s="44" t="s">
        <v>1216</v>
      </c>
      <c r="K2" s="44" t="s">
        <v>1217</v>
      </c>
      <c r="L2" s="53"/>
      <c r="M2" t="s">
        <v>741</v>
      </c>
      <c r="O2" s="66" t="s">
        <v>1247</v>
      </c>
      <c r="P2" s="11" t="s">
        <v>1215</v>
      </c>
      <c r="Q2" s="11" t="s">
        <v>1216</v>
      </c>
      <c r="R2" s="11" t="s">
        <v>13</v>
      </c>
      <c r="S2" s="66" t="s">
        <v>2051</v>
      </c>
      <c r="T2" s="11" t="s">
        <v>2773</v>
      </c>
    </row>
    <row r="3" spans="1:20" x14ac:dyDescent="0.25">
      <c r="A3" s="7">
        <f>_xlfn.XLOOKUP(B3,MasterSheet!P:P,MasterSheet!M:M," ")</f>
        <v>45825</v>
      </c>
      <c r="B3" s="6">
        <v>58152136825</v>
      </c>
      <c r="C3" s="6" t="str">
        <f>IFERROR(VLOOKUP(B3,MasterSheet!P:Q,2,)," ")</f>
        <v>Delivered</v>
      </c>
      <c r="D3" s="6" t="str">
        <f>_xlfn.XLOOKUP(B3,MasterSheet!P:P,MasterSheet!O:O)</f>
        <v>NIBMG</v>
      </c>
      <c r="E3" s="6" t="str">
        <f>IF(LEFT(B3,1)="D","DTDC",IF(ISNUMBER(--LEFT(B3,1)),"Bluedart","Other"))</f>
        <v>Bluedart</v>
      </c>
      <c r="F3" s="6" t="str">
        <f>TEXT(A3, "dddd")</f>
        <v>Tuesday</v>
      </c>
      <c r="H3" s="7" cm="1">
        <f t="array" ref="H3:K5">_xlfn._xlws.SORT(_xlfn._xlws.FILTER(A3:D289, C3:C289=0), 1, TRUE)</f>
        <v>45895</v>
      </c>
      <c r="I3" s="6">
        <v>58154870631</v>
      </c>
      <c r="J3" s="6">
        <v>0</v>
      </c>
      <c r="K3" s="6" t="str">
        <v>SYNGENE</v>
      </c>
      <c r="L3" s="51"/>
      <c r="M3" t="str" cm="1">
        <f t="array" ref="M3">_xlfn._xlws.SORT(_xlfn.TEXTJOIN(",", TRUE, _xlfn._xlws.FILTER(I:I, ISNUMBER(--LEFT(I:I,1)))))</f>
        <v>58154870631,58154874831,58154875284</v>
      </c>
      <c r="O3" s="7" cm="1">
        <f t="array" ref="O3:R6">_xlfn._xlws.SORT(_xlfn._xlws.FILTER(A:D,A:A =$P$1), 1, TRUE)</f>
        <v>45895</v>
      </c>
      <c r="P3" s="6">
        <v>58154870631</v>
      </c>
      <c r="Q3" s="6">
        <v>0</v>
      </c>
      <c r="R3" s="6" t="str">
        <v>SYNGENE</v>
      </c>
      <c r="S3" s="7" t="str">
        <f>IF(ISBLANK(VLOOKUP(P3,MasterSheet!P:W,8,FALSE)), "", VLOOKUP(P3,MasterSheet!P:W,8,FALSE))</f>
        <v/>
      </c>
      <c r="T3" s="67"/>
    </row>
    <row r="4" spans="1:20" x14ac:dyDescent="0.25">
      <c r="A4" s="7">
        <f>_xlfn.XLOOKUP(B4,MasterSheet!P:P,MasterSheet!M:M," ")</f>
        <v>45825</v>
      </c>
      <c r="B4" s="6">
        <v>58152137643</v>
      </c>
      <c r="C4" s="6" t="str">
        <f>IFERROR(VLOOKUP(B4,MasterSheet!P:Q,2,)," ")</f>
        <v>Delivered</v>
      </c>
      <c r="D4" s="6" t="str">
        <f>_xlfn.XLOOKUP(B4,MasterSheet!P:P,MasterSheet!O:O)</f>
        <v>RELIANCE</v>
      </c>
      <c r="E4" s="6" t="str">
        <f t="shared" ref="E4:E61" si="0">IF(LEFT(B4,1)="D","DTDC",IF(ISNUMBER(--LEFT(B4,1)),"Bluedart","Other"))</f>
        <v>Bluedart</v>
      </c>
      <c r="F4" s="6" t="str">
        <f t="shared" ref="F4:F61" si="1">TEXT(A4, "dddd")</f>
        <v>Tuesday</v>
      </c>
      <c r="H4" s="7">
        <v>45895</v>
      </c>
      <c r="I4" s="6">
        <v>58154874831</v>
      </c>
      <c r="J4" s="6">
        <v>0</v>
      </c>
      <c r="K4" s="6" t="str">
        <v>actrec</v>
      </c>
      <c r="L4" s="51"/>
      <c r="O4" s="7">
        <v>45895</v>
      </c>
      <c r="P4" s="6">
        <v>58154871143</v>
      </c>
      <c r="Q4" s="6" t="str">
        <v>Delivered</v>
      </c>
      <c r="R4" s="6" t="str">
        <v>Abhi Bio</v>
      </c>
      <c r="S4" s="7">
        <f>IF(ISBLANK(VLOOKUP(P4,MasterSheet!P:W,8,FALSE)), "", VLOOKUP(P4,MasterSheet!P:W,8,FALSE))</f>
        <v>45896</v>
      </c>
      <c r="T4" s="67"/>
    </row>
    <row r="5" spans="1:20" x14ac:dyDescent="0.25">
      <c r="A5" s="7">
        <f>_xlfn.XLOOKUP(B5,MasterSheet!P:P,MasterSheet!M:M," ")</f>
        <v>45825</v>
      </c>
      <c r="B5" s="6">
        <v>58152138251</v>
      </c>
      <c r="C5" s="6" t="str">
        <f>IFERROR(VLOOKUP(B5,MasterSheet!P:Q,2,)," ")</f>
        <v>Delivered</v>
      </c>
      <c r="D5" s="6" t="str">
        <f>_xlfn.XLOOKUP(B5,MasterSheet!P:P,MasterSheet!O:O)</f>
        <v>GK BIO</v>
      </c>
      <c r="E5" s="6" t="str">
        <f t="shared" si="0"/>
        <v>Bluedart</v>
      </c>
      <c r="F5" s="6" t="str">
        <f t="shared" si="1"/>
        <v>Tuesday</v>
      </c>
      <c r="H5" s="7">
        <v>45895</v>
      </c>
      <c r="I5" s="6">
        <v>58154875284</v>
      </c>
      <c r="J5" s="6">
        <v>0</v>
      </c>
      <c r="K5" s="6" t="str">
        <v>SAMBHAV</v>
      </c>
      <c r="L5" s="51"/>
      <c r="O5" s="7">
        <v>45895</v>
      </c>
      <c r="P5" s="6">
        <v>58154874831</v>
      </c>
      <c r="Q5" s="6">
        <v>0</v>
      </c>
      <c r="R5" s="6" t="str">
        <v>actrec</v>
      </c>
      <c r="S5" s="7" t="str">
        <f>IF(ISBLANK(VLOOKUP(P5,MasterSheet!P:W,8,FALSE)), "", VLOOKUP(P5,MasterSheet!P:W,8,FALSE))</f>
        <v/>
      </c>
      <c r="T5" s="67"/>
    </row>
    <row r="6" spans="1:20" x14ac:dyDescent="0.25">
      <c r="A6" s="7">
        <f>_xlfn.XLOOKUP(B6,MasterSheet!P:P,MasterSheet!M:M," ")</f>
        <v>45825</v>
      </c>
      <c r="B6" s="6">
        <v>58152138962</v>
      </c>
      <c r="C6" s="6" t="str">
        <f>IFERROR(VLOOKUP(B6,MasterSheet!P:Q,2,)," ")</f>
        <v>Delivered</v>
      </c>
      <c r="D6" s="6" t="str">
        <f>_xlfn.XLOOKUP(B6,MasterSheet!P:P,MasterSheet!O:O)</f>
        <v>ACTREC</v>
      </c>
      <c r="E6" s="6" t="str">
        <f t="shared" si="0"/>
        <v>Bluedart</v>
      </c>
      <c r="F6" s="6" t="str">
        <f t="shared" si="1"/>
        <v>Tuesday</v>
      </c>
      <c r="H6" s="7"/>
      <c r="I6" s="6"/>
      <c r="J6" s="6"/>
      <c r="K6" s="6"/>
      <c r="L6" s="51"/>
      <c r="O6" s="7">
        <v>45895</v>
      </c>
      <c r="P6" s="6">
        <v>58154875284</v>
      </c>
      <c r="Q6" s="6">
        <v>0</v>
      </c>
      <c r="R6" s="6" t="str">
        <v>SAMBHAV</v>
      </c>
      <c r="S6" s="7" t="str">
        <f>IF(ISBLANK(VLOOKUP(P6,MasterSheet!P:W,8,FALSE)), "", VLOOKUP(P6,MasterSheet!P:W,8,FALSE))</f>
        <v/>
      </c>
      <c r="T6" s="67"/>
    </row>
    <row r="7" spans="1:20" x14ac:dyDescent="0.25">
      <c r="A7" s="7">
        <f>_xlfn.XLOOKUP(B7,MasterSheet!P:P,MasterSheet!M:M," ")</f>
        <v>45825</v>
      </c>
      <c r="B7" s="6">
        <v>58152139636</v>
      </c>
      <c r="C7" s="6" t="str">
        <f>IFERROR(VLOOKUP(B7,MasterSheet!P:Q,2,)," ")</f>
        <v>Delivered</v>
      </c>
      <c r="D7" s="6" t="str">
        <f>_xlfn.XLOOKUP(B7,MasterSheet!P:P,MasterSheet!O:O)</f>
        <v>Hkp Scientific</v>
      </c>
      <c r="E7" s="6" t="str">
        <f t="shared" si="0"/>
        <v>Bluedart</v>
      </c>
      <c r="F7" s="6" t="str">
        <f t="shared" si="1"/>
        <v>Tuesday</v>
      </c>
      <c r="H7" s="7"/>
      <c r="I7" s="6"/>
      <c r="J7" s="6"/>
      <c r="K7" s="6"/>
      <c r="L7" s="51"/>
      <c r="O7" s="7"/>
      <c r="P7" s="6"/>
      <c r="Q7" s="6"/>
      <c r="R7" s="6"/>
      <c r="S7" s="7" t="e">
        <f>IF(ISBLANK(VLOOKUP(P7,MasterSheet!P:W,8,FALSE)), "", VLOOKUP(P7,MasterSheet!P:W,8,FALSE))</f>
        <v>#N/A</v>
      </c>
      <c r="T7" s="67"/>
    </row>
    <row r="8" spans="1:20" x14ac:dyDescent="0.25">
      <c r="A8" s="7">
        <f>_xlfn.XLOOKUP(B8,MasterSheet!P:P,MasterSheet!M:M," ")</f>
        <v>45825</v>
      </c>
      <c r="B8" s="6">
        <v>58152141202</v>
      </c>
      <c r="C8" s="6" t="str">
        <f>IFERROR(VLOOKUP(B8,MasterSheet!P:Q,2,)," ")</f>
        <v>Delivered</v>
      </c>
      <c r="D8" s="6" t="str">
        <f>_xlfn.XLOOKUP(B8,MasterSheet!P:P,MasterSheet!O:O)</f>
        <v>Micro Vapi</v>
      </c>
      <c r="E8" s="6" t="str">
        <f t="shared" si="0"/>
        <v>Bluedart</v>
      </c>
      <c r="F8" s="6" t="str">
        <f t="shared" si="1"/>
        <v>Tuesday</v>
      </c>
      <c r="H8" s="7"/>
      <c r="I8" s="6"/>
      <c r="J8" s="6"/>
      <c r="K8" s="6"/>
      <c r="L8" s="51"/>
      <c r="M8" t="s">
        <v>1212</v>
      </c>
      <c r="O8" s="7"/>
      <c r="P8" s="6"/>
      <c r="Q8" s="6"/>
      <c r="R8" s="6"/>
      <c r="S8" s="7" t="e">
        <f>IF(ISBLANK(VLOOKUP(P8,MasterSheet!P:W,8,FALSE)), "", VLOOKUP(P8,MasterSheet!P:W,8,FALSE))</f>
        <v>#N/A</v>
      </c>
      <c r="T8" s="67"/>
    </row>
    <row r="9" spans="1:20" x14ac:dyDescent="0.25">
      <c r="A9" s="7">
        <f>_xlfn.XLOOKUP(B9,MasterSheet!P:P,MasterSheet!M:M," ")</f>
        <v>45829</v>
      </c>
      <c r="B9" s="6">
        <v>58152284433</v>
      </c>
      <c r="C9" s="6" t="str">
        <f>IFERROR(VLOOKUP(B9,MasterSheet!P:Q,2,)," ")</f>
        <v>Delivered</v>
      </c>
      <c r="D9" s="6" t="str">
        <f>_xlfn.XLOOKUP(B9,MasterSheet!P:P,MasterSheet!O:O)</f>
        <v>SUBRA SCIENTIFIC COMPANY</v>
      </c>
      <c r="E9" s="6" t="str">
        <f t="shared" si="0"/>
        <v>Bluedart</v>
      </c>
      <c r="F9" s="6" t="str">
        <f t="shared" si="1"/>
        <v>Saturday</v>
      </c>
      <c r="H9" s="7"/>
      <c r="I9" s="6"/>
      <c r="J9" s="6"/>
      <c r="K9" s="6"/>
      <c r="L9" s="51"/>
      <c r="M9" t="e" cm="1" vm="1">
        <f t="array" ref="M9">_xlfn._xlws.SORT(_xlfn.TEXTJOIN(",", TRUE, _xlfn._xlws.FILTER(I:I, LEFT(I:I,1)="D")))</f>
        <v>#VALUE!</v>
      </c>
      <c r="O9" s="68"/>
      <c r="P9" s="69"/>
      <c r="Q9" s="69"/>
      <c r="R9" s="69"/>
      <c r="S9" s="68" t="e">
        <f>IF(ISBLANK(VLOOKUP(P9,MasterSheet!P:W,8,FALSE)), "", VLOOKUP(P9,MasterSheet!P:W,8,FALSE))</f>
        <v>#N/A</v>
      </c>
      <c r="T9" s="67"/>
    </row>
    <row r="10" spans="1:20" x14ac:dyDescent="0.25">
      <c r="A10" s="7">
        <f>_xlfn.XLOOKUP(B10,MasterSheet!P:P,MasterSheet!M:M," ")</f>
        <v>45829</v>
      </c>
      <c r="B10" s="6">
        <v>58152284643</v>
      </c>
      <c r="C10" s="6" t="str">
        <f>IFERROR(VLOOKUP(B10,MasterSheet!P:Q,2,)," ")</f>
        <v>Delivered</v>
      </c>
      <c r="D10" s="6" t="str">
        <f>_xlfn.XLOOKUP(B10,MasterSheet!P:P,MasterSheet!O:O)</f>
        <v>Bio Solution</v>
      </c>
      <c r="E10" s="6" t="str">
        <f t="shared" si="0"/>
        <v>Bluedart</v>
      </c>
      <c r="F10" s="6" t="str">
        <f t="shared" si="1"/>
        <v>Saturday</v>
      </c>
      <c r="H10" s="7"/>
      <c r="I10" s="6"/>
      <c r="J10" s="6"/>
      <c r="K10" s="6"/>
      <c r="L10" s="51"/>
      <c r="O10" s="7"/>
      <c r="P10" s="6"/>
      <c r="Q10" s="6"/>
      <c r="R10" s="6"/>
      <c r="S10" s="7" t="e">
        <f>IF(ISBLANK(VLOOKUP(P10,MasterSheet!P:W,8,FALSE)), "", VLOOKUP(P10,MasterSheet!P:W,8,FALSE))</f>
        <v>#N/A</v>
      </c>
      <c r="T10" s="67"/>
    </row>
    <row r="11" spans="1:20" x14ac:dyDescent="0.25">
      <c r="A11" s="7">
        <f>_xlfn.XLOOKUP(B11,MasterSheet!P:P,MasterSheet!M:M," ")</f>
        <v>45829</v>
      </c>
      <c r="B11" s="6">
        <v>58152284750</v>
      </c>
      <c r="C11" s="6" t="str">
        <f>IFERROR(VLOOKUP(B11,MasterSheet!P:Q,2,)," ")</f>
        <v>Delivered</v>
      </c>
      <c r="D11" s="6" t="str">
        <f>_xlfn.XLOOKUP(B11,MasterSheet!P:P,MasterSheet!O:O)</f>
        <v>RG SONS</v>
      </c>
      <c r="E11" s="6" t="str">
        <f t="shared" si="0"/>
        <v>Bluedart</v>
      </c>
      <c r="F11" s="6" t="str">
        <f t="shared" si="1"/>
        <v>Saturday</v>
      </c>
      <c r="H11" s="7"/>
      <c r="I11" s="6"/>
      <c r="J11" s="6"/>
      <c r="K11" s="6"/>
      <c r="L11" s="51"/>
      <c r="O11" s="7"/>
      <c r="P11" s="6"/>
      <c r="Q11" s="6"/>
      <c r="R11" s="6"/>
      <c r="S11" s="7" t="e">
        <f>IF(ISBLANK(VLOOKUP(P11,MasterSheet!P:W,8,FALSE)), "", VLOOKUP(P11,MasterSheet!P:W,8,FALSE))</f>
        <v>#N/A</v>
      </c>
      <c r="T11" s="67"/>
    </row>
    <row r="12" spans="1:20" x14ac:dyDescent="0.25">
      <c r="A12" s="7">
        <f>_xlfn.XLOOKUP(B12,MasterSheet!P:P,MasterSheet!M:M," ")</f>
        <v>45829</v>
      </c>
      <c r="B12" s="6">
        <v>58152285015</v>
      </c>
      <c r="C12" s="6" t="str">
        <f>IFERROR(VLOOKUP(B12,MasterSheet!P:Q,2,)," ")</f>
        <v>Delivered</v>
      </c>
      <c r="D12" s="6" t="str">
        <f>_xlfn.XLOOKUP(B12,MasterSheet!P:P,MasterSheet!O:O)</f>
        <v>Sai Life</v>
      </c>
      <c r="E12" s="6" t="str">
        <f t="shared" si="0"/>
        <v>Bluedart</v>
      </c>
      <c r="F12" s="6" t="str">
        <f t="shared" si="1"/>
        <v>Saturday</v>
      </c>
      <c r="H12" s="7"/>
      <c r="I12" s="6"/>
      <c r="J12" s="6"/>
      <c r="K12" s="6"/>
      <c r="O12" s="7"/>
      <c r="P12" s="6"/>
      <c r="Q12" s="6"/>
      <c r="R12" s="6"/>
      <c r="S12" s="7" t="e">
        <f>IF(ISBLANK(VLOOKUP(P12,MasterSheet!P:W,8,FALSE)), "", VLOOKUP(P12,MasterSheet!P:W,8,FALSE))</f>
        <v>#N/A</v>
      </c>
      <c r="T12" s="67"/>
    </row>
    <row r="13" spans="1:20" x14ac:dyDescent="0.25">
      <c r="A13" s="7">
        <f>_xlfn.XLOOKUP(B13,MasterSheet!P:P,MasterSheet!M:M," ")</f>
        <v>45829</v>
      </c>
      <c r="B13" s="6">
        <v>58152285520</v>
      </c>
      <c r="C13" s="6" t="str">
        <f>IFERROR(VLOOKUP(B13,MasterSheet!P:Q,2,)," ")</f>
        <v>Delivered</v>
      </c>
      <c r="D13" s="6" t="str">
        <f>_xlfn.XLOOKUP(B13,MasterSheet!P:P,MasterSheet!O:O)</f>
        <v>IISER BHOPAL</v>
      </c>
      <c r="E13" s="6" t="str">
        <f t="shared" si="0"/>
        <v>Bluedart</v>
      </c>
      <c r="F13" s="6" t="str">
        <f t="shared" si="1"/>
        <v>Saturday</v>
      </c>
      <c r="H13" s="7"/>
      <c r="I13" s="6"/>
      <c r="J13" s="6"/>
      <c r="K13" s="6"/>
      <c r="O13" s="7"/>
      <c r="P13" s="6"/>
      <c r="Q13" s="6"/>
      <c r="R13" s="6"/>
      <c r="S13" s="7" t="e">
        <f>IF(ISBLANK(VLOOKUP(P13,MasterSheet!P:W,8,FALSE)), "", VLOOKUP(P13,MasterSheet!P:W,8,FALSE))</f>
        <v>#N/A</v>
      </c>
      <c r="T13" s="67"/>
    </row>
    <row r="14" spans="1:20" x14ac:dyDescent="0.25">
      <c r="A14" s="7">
        <f>_xlfn.XLOOKUP(B14,MasterSheet!P:P,MasterSheet!M:M," ")</f>
        <v>45829</v>
      </c>
      <c r="B14" s="6">
        <v>58152285811</v>
      </c>
      <c r="C14" s="6" t="str">
        <f>IFERROR(VLOOKUP(B14,MasterSheet!P:Q,2,)," ")</f>
        <v>Delivered</v>
      </c>
      <c r="D14" s="6" t="str">
        <f>_xlfn.XLOOKUP(B14,MasterSheet!P:P,MasterSheet!O:O)</f>
        <v>SHREE SAI ENTERPRISES</v>
      </c>
      <c r="E14" s="6" t="str">
        <f t="shared" si="0"/>
        <v>Bluedart</v>
      </c>
      <c r="F14" s="6" t="str">
        <f t="shared" si="1"/>
        <v>Saturday</v>
      </c>
      <c r="H14" s="7"/>
      <c r="I14" s="6"/>
      <c r="J14" s="6"/>
      <c r="K14" s="6"/>
      <c r="M14" s="51"/>
      <c r="O14" s="7"/>
      <c r="P14" s="6"/>
      <c r="Q14" s="6"/>
      <c r="R14" s="6"/>
      <c r="S14" s="7" t="e">
        <f>IF(ISBLANK(VLOOKUP(P14,MasterSheet!P:W,8,FALSE)), "", VLOOKUP(P14,MasterSheet!P:W,8,FALSE))</f>
        <v>#N/A</v>
      </c>
      <c r="T14" s="67"/>
    </row>
    <row r="15" spans="1:20" x14ac:dyDescent="0.25">
      <c r="A15" s="7">
        <f>_xlfn.XLOOKUP(B15,MasterSheet!P:P,MasterSheet!M:M," ")</f>
        <v>45829</v>
      </c>
      <c r="B15" s="6">
        <v>58152286371</v>
      </c>
      <c r="C15" s="6" t="str">
        <f>IFERROR(VLOOKUP(B15,MasterSheet!P:Q,2,)," ")</f>
        <v>Delivered</v>
      </c>
      <c r="D15" s="6" t="str">
        <f>_xlfn.XLOOKUP(B15,MasterSheet!P:P,MasterSheet!O:O)</f>
        <v>Biogenics Lifecare</v>
      </c>
      <c r="E15" s="6" t="str">
        <f t="shared" si="0"/>
        <v>Bluedart</v>
      </c>
      <c r="F15" s="6" t="str">
        <f t="shared" si="1"/>
        <v>Saturday</v>
      </c>
      <c r="H15" s="7"/>
      <c r="I15" s="6"/>
      <c r="J15" s="6"/>
      <c r="K15" s="6"/>
      <c r="M15" s="51"/>
      <c r="O15" s="68"/>
      <c r="P15" s="69"/>
      <c r="Q15" s="69"/>
      <c r="R15" s="69"/>
      <c r="S15" s="68" t="e">
        <f>IF(ISBLANK(VLOOKUP(P15,MasterSheet!P:W,8,FALSE)), "", VLOOKUP(P15,MasterSheet!P:W,8,FALSE))</f>
        <v>#N/A</v>
      </c>
      <c r="T15" s="67"/>
    </row>
    <row r="16" spans="1:20" x14ac:dyDescent="0.25">
      <c r="A16" s="7">
        <f>_xlfn.XLOOKUP(B16,MasterSheet!P:P,MasterSheet!M:M," ")</f>
        <v>45829</v>
      </c>
      <c r="B16" s="6">
        <v>58152287325</v>
      </c>
      <c r="C16" s="6" t="str">
        <f>IFERROR(VLOOKUP(B16,MasterSheet!P:Q,2,)," ")</f>
        <v>Delivered</v>
      </c>
      <c r="D16" s="6" t="str">
        <f>_xlfn.XLOOKUP(B16,MasterSheet!P:P,MasterSheet!O:O)</f>
        <v>NIV</v>
      </c>
      <c r="E16" s="6" t="str">
        <f t="shared" si="0"/>
        <v>Bluedart</v>
      </c>
      <c r="F16" s="6" t="str">
        <f t="shared" si="1"/>
        <v>Saturday</v>
      </c>
      <c r="H16" s="7"/>
      <c r="I16" s="6"/>
      <c r="J16" s="6"/>
      <c r="K16" s="6"/>
      <c r="M16" s="51"/>
      <c r="O16" s="7"/>
      <c r="P16" s="6"/>
      <c r="Q16" s="6"/>
      <c r="R16" s="6"/>
      <c r="S16" s="7" t="e">
        <f>IF(ISBLANK(VLOOKUP(P16,MasterSheet!P:W,8,FALSE)), "", VLOOKUP(P16,MasterSheet!P:W,8,FALSE))</f>
        <v>#N/A</v>
      </c>
      <c r="T16" s="67"/>
    </row>
    <row r="17" spans="1:20" x14ac:dyDescent="0.25">
      <c r="A17" s="7">
        <f>_xlfn.XLOOKUP(B17,MasterSheet!P:P,MasterSheet!M:M," ")</f>
        <v>45829</v>
      </c>
      <c r="B17" s="6">
        <v>58152287653</v>
      </c>
      <c r="C17" s="6" t="str">
        <f>IFERROR(VLOOKUP(B17,MasterSheet!P:Q,2,)," ")</f>
        <v>Delivered</v>
      </c>
      <c r="D17" s="6" t="str">
        <f>_xlfn.XLOOKUP(B17,MasterSheet!P:P,MasterSheet!O:O)</f>
        <v>IISER PUNE</v>
      </c>
      <c r="E17" s="6" t="str">
        <f t="shared" si="0"/>
        <v>Bluedart</v>
      </c>
      <c r="F17" s="6" t="str">
        <f t="shared" si="1"/>
        <v>Saturday</v>
      </c>
      <c r="H17" s="7"/>
      <c r="I17" s="6"/>
      <c r="J17" s="6"/>
      <c r="K17" s="6"/>
      <c r="O17" s="7"/>
      <c r="P17" s="6"/>
      <c r="Q17" s="6"/>
      <c r="R17" s="6"/>
      <c r="S17" s="7" t="e">
        <f>IF(ISBLANK(VLOOKUP(P17,MasterSheet!P:W,8,FALSE)), "", VLOOKUP(P17,MasterSheet!P:W,8,FALSE))</f>
        <v>#N/A</v>
      </c>
      <c r="T17" s="67"/>
    </row>
    <row r="18" spans="1:20" x14ac:dyDescent="0.25">
      <c r="A18" s="7">
        <f>_xlfn.XLOOKUP(B18,MasterSheet!P:P,MasterSheet!M:M," ")</f>
        <v>45829</v>
      </c>
      <c r="B18" s="6">
        <v>58152288014</v>
      </c>
      <c r="C18" s="6" t="str">
        <f>IFERROR(VLOOKUP(B18,MasterSheet!P:Q,2,)," ")</f>
        <v>Delivered</v>
      </c>
      <c r="D18" s="6" t="str">
        <f>_xlfn.XLOOKUP(B18,MasterSheet!P:P,MasterSheet!O:O)</f>
        <v>NIPER</v>
      </c>
      <c r="E18" s="6" t="str">
        <f t="shared" si="0"/>
        <v>Bluedart</v>
      </c>
      <c r="F18" s="6" t="str">
        <f t="shared" si="1"/>
        <v>Saturday</v>
      </c>
      <c r="H18" s="7"/>
      <c r="I18" s="6"/>
      <c r="J18" s="6"/>
      <c r="K18" s="6"/>
      <c r="O18" s="7"/>
      <c r="P18" s="6"/>
      <c r="Q18" s="6"/>
      <c r="R18" s="6"/>
      <c r="S18" s="7" t="e">
        <f>IF(ISBLANK(VLOOKUP(P18,MasterSheet!P:W,8,FALSE)), "", VLOOKUP(P18,MasterSheet!P:W,8,FALSE))</f>
        <v>#N/A</v>
      </c>
      <c r="T18" s="67"/>
    </row>
    <row r="19" spans="1:20" x14ac:dyDescent="0.25">
      <c r="A19" s="7">
        <f>_xlfn.XLOOKUP(B19,MasterSheet!P:P,MasterSheet!M:M," ")</f>
        <v>45832</v>
      </c>
      <c r="B19" s="6">
        <v>58152367781</v>
      </c>
      <c r="C19" s="6" t="str">
        <f>IFERROR(VLOOKUP(B19,MasterSheet!P:Q,2,)," ")</f>
        <v>Delivered</v>
      </c>
      <c r="D19" s="6" t="str">
        <f>_xlfn.XLOOKUP(B19,MasterSheet!P:P,MasterSheet!O:O)</f>
        <v>JUBILANT</v>
      </c>
      <c r="E19" s="6" t="str">
        <f t="shared" si="0"/>
        <v>Bluedart</v>
      </c>
      <c r="F19" s="6" t="str">
        <f t="shared" si="1"/>
        <v>Tuesday</v>
      </c>
      <c r="H19" s="7"/>
      <c r="I19" s="6"/>
      <c r="J19" s="6"/>
      <c r="K19" s="6"/>
      <c r="M19" s="51"/>
      <c r="O19" s="7"/>
      <c r="P19" s="6"/>
      <c r="Q19" s="6"/>
      <c r="R19" s="6"/>
      <c r="S19" s="7" t="e">
        <f>IF(ISBLANK(VLOOKUP(P19,MasterSheet!P:W,8,FALSE)), "", VLOOKUP(P19,MasterSheet!P:W,8,FALSE))</f>
        <v>#N/A</v>
      </c>
      <c r="T19" s="67"/>
    </row>
    <row r="20" spans="1:20" x14ac:dyDescent="0.25">
      <c r="A20" s="7">
        <f>_xlfn.XLOOKUP(B20,MasterSheet!P:P,MasterSheet!M:M," ")</f>
        <v>45832</v>
      </c>
      <c r="B20" s="6">
        <v>58152368164</v>
      </c>
      <c r="C20" s="6" t="str">
        <f>IFERROR(VLOOKUP(B20,MasterSheet!P:Q,2,)," ")</f>
        <v>Delivered</v>
      </c>
      <c r="D20" s="6" t="str">
        <f>_xlfn.XLOOKUP(B20,MasterSheet!P:P,MasterSheet!O:O)</f>
        <v>BIOGENE SCIENTIFIC</v>
      </c>
      <c r="E20" s="6" t="str">
        <f t="shared" si="0"/>
        <v>Bluedart</v>
      </c>
      <c r="F20" s="6" t="str">
        <f t="shared" si="1"/>
        <v>Tuesday</v>
      </c>
      <c r="H20" s="7"/>
      <c r="I20" s="7"/>
      <c r="J20" s="6"/>
      <c r="K20" s="6"/>
      <c r="M20" s="51"/>
      <c r="O20" s="7"/>
      <c r="P20" s="6"/>
      <c r="Q20" s="6"/>
      <c r="R20" s="6"/>
      <c r="S20" s="7" t="e">
        <f>IF(ISBLANK(VLOOKUP(P20,MasterSheet!P:W,8,FALSE)), "", VLOOKUP(P20,MasterSheet!P:W,8,FALSE))</f>
        <v>#N/A</v>
      </c>
      <c r="T20" s="67"/>
    </row>
    <row r="21" spans="1:20" x14ac:dyDescent="0.25">
      <c r="A21" s="7">
        <f>_xlfn.XLOOKUP(B21,MasterSheet!P:P,MasterSheet!M:M," ")</f>
        <v>45832</v>
      </c>
      <c r="B21" s="6">
        <v>58152368330</v>
      </c>
      <c r="C21" s="6" t="str">
        <f>IFERROR(VLOOKUP(B21,MasterSheet!P:Q,2,)," ")</f>
        <v>Delivered</v>
      </c>
      <c r="D21" s="6" t="str">
        <f>_xlfn.XLOOKUP(B21,MasterSheet!P:P,MasterSheet!O:O)</f>
        <v>BIONOVA</v>
      </c>
      <c r="E21" s="6" t="str">
        <f t="shared" si="0"/>
        <v>Bluedart</v>
      </c>
      <c r="F21" s="6" t="str">
        <f t="shared" si="1"/>
        <v>Tuesday</v>
      </c>
      <c r="H21" s="7"/>
      <c r="I21" s="7"/>
      <c r="J21" s="6"/>
      <c r="K21" s="6"/>
      <c r="O21" s="7"/>
      <c r="P21" s="6"/>
      <c r="Q21" s="6"/>
      <c r="R21" s="6"/>
      <c r="S21" s="7" t="e">
        <f>IF(ISBLANK(VLOOKUP(P21,MasterSheet!P:W,8,FALSE)), "", VLOOKUP(P21,MasterSheet!P:W,8,FALSE))</f>
        <v>#N/A</v>
      </c>
      <c r="T21" s="67"/>
    </row>
    <row r="22" spans="1:20" x14ac:dyDescent="0.25">
      <c r="A22" s="7">
        <f>_xlfn.XLOOKUP(B22,MasterSheet!P:P,MasterSheet!M:M," ")</f>
        <v>45832</v>
      </c>
      <c r="B22" s="6">
        <v>58152369052</v>
      </c>
      <c r="C22" s="6" t="str">
        <f>IFERROR(VLOOKUP(B22,MasterSheet!P:Q,2,)," ")</f>
        <v>Delivered</v>
      </c>
      <c r="D22" s="6" t="str">
        <f>_xlfn.XLOOKUP(B22,MasterSheet!P:P,MasterSheet!O:O)</f>
        <v>NCCS</v>
      </c>
      <c r="E22" s="6" t="str">
        <f t="shared" si="0"/>
        <v>Bluedart</v>
      </c>
      <c r="F22" s="6" t="str">
        <f t="shared" si="1"/>
        <v>Tuesday</v>
      </c>
      <c r="H22" s="7"/>
      <c r="I22" s="6"/>
      <c r="J22" s="6"/>
      <c r="K22" s="6"/>
      <c r="O22" s="7"/>
      <c r="P22" s="6"/>
      <c r="Q22" s="6"/>
      <c r="R22" s="6"/>
      <c r="S22" s="7" t="e">
        <f>IF(ISBLANK(VLOOKUP(P22,MasterSheet!P:W,8,FALSE)), "", VLOOKUP(P22,MasterSheet!P:W,8,FALSE))</f>
        <v>#N/A</v>
      </c>
      <c r="T22" s="67"/>
    </row>
    <row r="23" spans="1:20" x14ac:dyDescent="0.25">
      <c r="A23" s="7">
        <f>_xlfn.XLOOKUP(B23,MasterSheet!P:P,MasterSheet!M:M," ")</f>
        <v>45832</v>
      </c>
      <c r="B23" s="6">
        <v>58152370091</v>
      </c>
      <c r="C23" s="6" t="str">
        <f>IFERROR(VLOOKUP(B23,MasterSheet!P:Q,2,)," ")</f>
        <v>Delivered</v>
      </c>
      <c r="D23" s="6" t="str">
        <f>_xlfn.XLOOKUP(B23,MasterSheet!P:P,MasterSheet!O:O)</f>
        <v>FARCAST</v>
      </c>
      <c r="E23" s="6" t="str">
        <f t="shared" si="0"/>
        <v>Bluedart</v>
      </c>
      <c r="F23" s="6" t="str">
        <f t="shared" si="1"/>
        <v>Tuesday</v>
      </c>
      <c r="H23" s="7"/>
      <c r="I23" s="6"/>
      <c r="J23" s="6"/>
      <c r="K23" s="6"/>
      <c r="O23" s="7"/>
      <c r="P23" s="6"/>
      <c r="Q23" s="6"/>
      <c r="R23" s="6"/>
      <c r="S23" s="7" t="e">
        <f>IF(ISBLANK(VLOOKUP(P23,MasterSheet!P:W,8,FALSE)), "", VLOOKUP(P23,MasterSheet!P:W,8,FALSE))</f>
        <v>#N/A</v>
      </c>
      <c r="T23" s="67"/>
    </row>
    <row r="24" spans="1:20" x14ac:dyDescent="0.25">
      <c r="A24" s="7">
        <f>_xlfn.XLOOKUP(B24,MasterSheet!P:P,MasterSheet!M:M," ")</f>
        <v>45832</v>
      </c>
      <c r="B24" s="6">
        <v>58152370496</v>
      </c>
      <c r="C24" s="6" t="str">
        <f>IFERROR(VLOOKUP(B24,MasterSheet!P:Q,2,)," ")</f>
        <v>Delivered</v>
      </c>
      <c r="D24" s="6" t="str">
        <f>_xlfn.XLOOKUP(B24,MasterSheet!P:P,MasterSheet!O:O)</f>
        <v>Micro Vapi</v>
      </c>
      <c r="E24" s="6" t="str">
        <f t="shared" si="0"/>
        <v>Bluedart</v>
      </c>
      <c r="F24" s="6" t="str">
        <f t="shared" si="1"/>
        <v>Tuesday</v>
      </c>
      <c r="H24" s="7"/>
      <c r="I24" s="7"/>
      <c r="J24" s="6"/>
      <c r="K24" s="6"/>
      <c r="O24" s="7"/>
      <c r="P24" s="6"/>
      <c r="Q24" s="6"/>
      <c r="R24" s="6"/>
      <c r="S24" s="7" t="e">
        <f>IF(ISBLANK(VLOOKUP(P24,MasterSheet!P:W,8,FALSE)), "", VLOOKUP(P24,MasterSheet!P:W,8,FALSE))</f>
        <v>#N/A</v>
      </c>
      <c r="T24" s="67"/>
    </row>
    <row r="25" spans="1:20" x14ac:dyDescent="0.25">
      <c r="A25" s="7">
        <f>_xlfn.XLOOKUP(B25,MasterSheet!P:P,MasterSheet!M:M," ")</f>
        <v>45832</v>
      </c>
      <c r="B25" s="6">
        <v>58152370916</v>
      </c>
      <c r="C25" s="6" t="str">
        <f>IFERROR(VLOOKUP(B25,MasterSheet!P:Q,2,)," ")</f>
        <v>Delivered</v>
      </c>
      <c r="D25" s="6" t="str">
        <f>_xlfn.XLOOKUP(B25,MasterSheet!P:P,MasterSheet!O:O)</f>
        <v>MANIPAL</v>
      </c>
      <c r="E25" s="6" t="str">
        <f t="shared" si="0"/>
        <v>Bluedart</v>
      </c>
      <c r="F25" s="6" t="str">
        <f t="shared" si="1"/>
        <v>Tuesday</v>
      </c>
      <c r="H25" s="7"/>
      <c r="I25" s="6"/>
      <c r="J25" s="6"/>
      <c r="K25" s="6"/>
      <c r="O25" s="7"/>
      <c r="P25" s="6"/>
      <c r="Q25" s="6"/>
      <c r="R25" s="6"/>
      <c r="S25" s="7" t="e">
        <f>IF(ISBLANK(VLOOKUP(P25,MasterSheet!P:W,8,FALSE)), "", VLOOKUP(P25,MasterSheet!P:W,8,FALSE))</f>
        <v>#N/A</v>
      </c>
      <c r="T25" s="67"/>
    </row>
    <row r="26" spans="1:20" x14ac:dyDescent="0.25">
      <c r="A26" s="7">
        <f>_xlfn.XLOOKUP(B26,MasterSheet!P:P,MasterSheet!M:M," ")</f>
        <v>45832</v>
      </c>
      <c r="B26" s="6">
        <v>58152371351</v>
      </c>
      <c r="C26" s="6" t="str">
        <f>IFERROR(VLOOKUP(B26,MasterSheet!P:Q,2,)," ")</f>
        <v>Delivered</v>
      </c>
      <c r="D26" s="6" t="str">
        <f>_xlfn.XLOOKUP(B26,MasterSheet!P:P,MasterSheet!O:O)</f>
        <v>MANIPAL</v>
      </c>
      <c r="E26" s="6" t="str">
        <f t="shared" si="0"/>
        <v>Bluedart</v>
      </c>
      <c r="F26" s="6" t="str">
        <f t="shared" si="1"/>
        <v>Tuesday</v>
      </c>
      <c r="H26" s="7"/>
      <c r="I26" s="6"/>
      <c r="J26" s="6"/>
      <c r="K26" s="6"/>
      <c r="O26" s="68"/>
      <c r="P26" s="69"/>
      <c r="Q26" s="69"/>
      <c r="R26" s="69"/>
      <c r="S26" s="68" t="e">
        <f>IF(ISBLANK(VLOOKUP(P26,MasterSheet!P:W,8,FALSE)), "", VLOOKUP(P26,MasterSheet!P:W,8,FALSE))</f>
        <v>#N/A</v>
      </c>
      <c r="T26" s="67"/>
    </row>
    <row r="27" spans="1:20" x14ac:dyDescent="0.25">
      <c r="A27" s="7">
        <f>_xlfn.XLOOKUP(B27,MasterSheet!P:P,MasterSheet!M:M," ")</f>
        <v>45832</v>
      </c>
      <c r="B27" s="6">
        <v>58152373274</v>
      </c>
      <c r="C27" s="6" t="str">
        <f>IFERROR(VLOOKUP(B27,MasterSheet!P:Q,2,)," ")</f>
        <v>Delivered</v>
      </c>
      <c r="D27" s="6" t="str">
        <f>_xlfn.XLOOKUP(B27,MasterSheet!P:P,MasterSheet!O:O)</f>
        <v>Aurigine Service</v>
      </c>
      <c r="E27" s="6" t="str">
        <f t="shared" si="0"/>
        <v>Bluedart</v>
      </c>
      <c r="F27" s="6" t="str">
        <f t="shared" si="1"/>
        <v>Tuesday</v>
      </c>
      <c r="H27" s="7"/>
      <c r="I27" s="6"/>
      <c r="J27" s="6"/>
      <c r="K27" s="6"/>
    </row>
    <row r="28" spans="1:20" x14ac:dyDescent="0.25">
      <c r="A28" s="7">
        <f>_xlfn.XLOOKUP(B28,MasterSheet!P:P,MasterSheet!M:M," ")</f>
        <v>45832</v>
      </c>
      <c r="B28" s="6">
        <v>58152373871</v>
      </c>
      <c r="C28" s="6" t="str">
        <f>IFERROR(VLOOKUP(B28,MasterSheet!P:Q,2,)," ")</f>
        <v>Delivered</v>
      </c>
      <c r="D28" s="6" t="str">
        <f>_xlfn.XLOOKUP(B28,MasterSheet!P:P,MasterSheet!O:O)</f>
        <v>HELIX</v>
      </c>
      <c r="E28" s="6" t="str">
        <f t="shared" si="0"/>
        <v>Bluedart</v>
      </c>
      <c r="F28" s="6" t="str">
        <f t="shared" si="1"/>
        <v>Tuesday</v>
      </c>
      <c r="H28" s="7"/>
      <c r="I28" s="6"/>
      <c r="J28" s="6"/>
      <c r="K28" s="6"/>
    </row>
    <row r="29" spans="1:20" x14ac:dyDescent="0.25">
      <c r="A29" s="7">
        <f>_xlfn.XLOOKUP(B29,MasterSheet!P:P,MasterSheet!M:M," ")</f>
        <v>45832</v>
      </c>
      <c r="B29" s="6">
        <v>58152374722</v>
      </c>
      <c r="C29" s="6" t="str">
        <f>IFERROR(VLOOKUP(B29,MasterSheet!P:Q,2,)," ")</f>
        <v>Delivered</v>
      </c>
      <c r="D29" s="6" t="str">
        <f>_xlfn.XLOOKUP(B29,MasterSheet!P:P,MasterSheet!O:O)</f>
        <v>ACTREC</v>
      </c>
      <c r="E29" s="6" t="str">
        <f t="shared" si="0"/>
        <v>Bluedart</v>
      </c>
      <c r="F29" s="6" t="str">
        <f t="shared" si="1"/>
        <v>Tuesday</v>
      </c>
    </row>
    <row r="30" spans="1:20" x14ac:dyDescent="0.25">
      <c r="A30" s="7">
        <f>_xlfn.XLOOKUP(B30,MasterSheet!P:P,MasterSheet!M:M," ")</f>
        <v>45836</v>
      </c>
      <c r="B30" s="6">
        <v>58152574561</v>
      </c>
      <c r="C30" s="6" t="str">
        <f>IFERROR(VLOOKUP(B30,MasterSheet!P:Q,2,)," ")</f>
        <v>Delivered</v>
      </c>
      <c r="D30" s="6" t="str">
        <f>_xlfn.XLOOKUP(B30,MasterSheet!P:P,MasterSheet!O:O)</f>
        <v>Aurigine Service</v>
      </c>
      <c r="E30" s="6" t="str">
        <f t="shared" si="0"/>
        <v>Bluedart</v>
      </c>
      <c r="F30" s="6" t="str">
        <f t="shared" si="1"/>
        <v>Saturday</v>
      </c>
    </row>
    <row r="31" spans="1:20" x14ac:dyDescent="0.25">
      <c r="A31" s="7">
        <f>_xlfn.XLOOKUP(B31,MasterSheet!P:P,MasterSheet!M:M," ")</f>
        <v>45836</v>
      </c>
      <c r="B31" s="6">
        <v>58152577136</v>
      </c>
      <c r="C31" s="6" t="str">
        <f>IFERROR(VLOOKUP(B31,MasterSheet!P:Q,2,)," ")</f>
        <v>Delivered</v>
      </c>
      <c r="D31" s="6" t="str">
        <f>_xlfn.XLOOKUP(B31,MasterSheet!P:P,MasterSheet!O:O)</f>
        <v>BIO SOLUTION</v>
      </c>
      <c r="E31" s="6" t="str">
        <f t="shared" si="0"/>
        <v>Bluedart</v>
      </c>
      <c r="F31" s="6" t="str">
        <f t="shared" si="1"/>
        <v>Saturday</v>
      </c>
    </row>
    <row r="32" spans="1:20" x14ac:dyDescent="0.25">
      <c r="A32" s="7">
        <f>_xlfn.XLOOKUP(B32,MasterSheet!P:P,MasterSheet!M:M," ")</f>
        <v>45836</v>
      </c>
      <c r="B32" s="6">
        <v>58152577280</v>
      </c>
      <c r="C32" s="6" t="str">
        <f>IFERROR(VLOOKUP(B32,MasterSheet!P:Q,2,)," ")</f>
        <v>Delivered</v>
      </c>
      <c r="D32" s="6" t="str">
        <f>_xlfn.XLOOKUP(B32,MasterSheet!P:P,MasterSheet!O:O)</f>
        <v>PI HEALTH</v>
      </c>
      <c r="E32" s="6" t="str">
        <f t="shared" si="0"/>
        <v>Bluedart</v>
      </c>
      <c r="F32" s="6" t="str">
        <f t="shared" si="1"/>
        <v>Saturday</v>
      </c>
    </row>
    <row r="33" spans="1:6" x14ac:dyDescent="0.25">
      <c r="A33" s="7">
        <f>_xlfn.XLOOKUP(B33,MasterSheet!P:P,MasterSheet!M:M," ")</f>
        <v>45836</v>
      </c>
      <c r="B33" s="6">
        <v>58152577475</v>
      </c>
      <c r="C33" s="6" t="str">
        <f>IFERROR(VLOOKUP(B33,MasterSheet!P:Q,2,)," ")</f>
        <v>Delivered</v>
      </c>
      <c r="D33" s="6" t="str">
        <f>_xlfn.XLOOKUP(B33,MasterSheet!P:P,MasterSheet!O:O)</f>
        <v>ILS</v>
      </c>
      <c r="E33" s="6" t="str">
        <f t="shared" si="0"/>
        <v>Bluedart</v>
      </c>
      <c r="F33" s="6" t="str">
        <f t="shared" si="1"/>
        <v>Saturday</v>
      </c>
    </row>
    <row r="34" spans="1:6" x14ac:dyDescent="0.25">
      <c r="A34" s="7">
        <f>_xlfn.XLOOKUP(B34,MasterSheet!P:P,MasterSheet!M:M," ")</f>
        <v>45836</v>
      </c>
      <c r="B34" s="6">
        <v>58152577722</v>
      </c>
      <c r="C34" s="6" t="str">
        <f>IFERROR(VLOOKUP(B34,MasterSheet!P:Q,2,)," ")</f>
        <v>Delivered</v>
      </c>
      <c r="D34" s="6" t="str">
        <f>_xlfn.XLOOKUP(B34,MasterSheet!P:P,MasterSheet!O:O)</f>
        <v>immuneel</v>
      </c>
      <c r="E34" s="6" t="str">
        <f t="shared" si="0"/>
        <v>Bluedart</v>
      </c>
      <c r="F34" s="6" t="str">
        <f t="shared" si="1"/>
        <v>Saturday</v>
      </c>
    </row>
    <row r="35" spans="1:6" x14ac:dyDescent="0.25">
      <c r="A35" s="7">
        <f>_xlfn.XLOOKUP(B35,MasterSheet!P:P,MasterSheet!M:M," ")</f>
        <v>45836</v>
      </c>
      <c r="B35" s="6">
        <v>58152577943</v>
      </c>
      <c r="C35" s="6" t="str">
        <f>IFERROR(VLOOKUP(B35,MasterSheet!P:Q,2,)," ")</f>
        <v>Delivered</v>
      </c>
      <c r="D35" s="6" t="str">
        <f>_xlfn.XLOOKUP(B35,MasterSheet!P:P,MasterSheet!O:O)</f>
        <v>NCBS</v>
      </c>
      <c r="E35" s="6" t="str">
        <f t="shared" si="0"/>
        <v>Bluedart</v>
      </c>
      <c r="F35" s="6" t="str">
        <f t="shared" si="1"/>
        <v>Saturday</v>
      </c>
    </row>
    <row r="36" spans="1:6" x14ac:dyDescent="0.25">
      <c r="A36" s="7">
        <f>_xlfn.XLOOKUP(B36,MasterSheet!P:P,MasterSheet!M:M," ")</f>
        <v>45836</v>
      </c>
      <c r="B36" s="6">
        <v>58152578385</v>
      </c>
      <c r="C36" s="6" t="str">
        <f>IFERROR(VLOOKUP(B36,MasterSheet!P:Q,2,)," ")</f>
        <v>Delivered</v>
      </c>
      <c r="D36" s="6" t="str">
        <f>_xlfn.XLOOKUP(B36,MasterSheet!P:P,MasterSheet!O:O)</f>
        <v>Sai Life</v>
      </c>
      <c r="E36" s="6" t="str">
        <f t="shared" si="0"/>
        <v>Bluedart</v>
      </c>
      <c r="F36" s="6" t="str">
        <f t="shared" si="1"/>
        <v>Saturday</v>
      </c>
    </row>
    <row r="37" spans="1:6" x14ac:dyDescent="0.25">
      <c r="A37" s="7">
        <f>_xlfn.XLOOKUP(B37,MasterSheet!P:P,MasterSheet!M:M," ")</f>
        <v>45836</v>
      </c>
      <c r="B37" s="6">
        <v>58152578643</v>
      </c>
      <c r="C37" s="6" t="str">
        <f>IFERROR(VLOOKUP(B37,MasterSheet!P:Q,2,)," ")</f>
        <v>Delivered</v>
      </c>
      <c r="D37" s="6" t="str">
        <f>_xlfn.XLOOKUP(B37,MasterSheet!P:P,MasterSheet!O:O)</f>
        <v>ACTREC</v>
      </c>
      <c r="E37" s="6" t="str">
        <f t="shared" si="0"/>
        <v>Bluedart</v>
      </c>
      <c r="F37" s="6" t="str">
        <f t="shared" si="1"/>
        <v>Saturday</v>
      </c>
    </row>
    <row r="38" spans="1:6" x14ac:dyDescent="0.25">
      <c r="A38" s="7">
        <f>_xlfn.XLOOKUP(B38,MasterSheet!P:P,MasterSheet!M:M," ")</f>
        <v>45836</v>
      </c>
      <c r="B38" s="6">
        <v>58152579251</v>
      </c>
      <c r="C38" s="6" t="str">
        <f>IFERROR(VLOOKUP(B38,MasterSheet!P:Q,2,)," ")</f>
        <v>Delivered</v>
      </c>
      <c r="D38" s="6" t="str">
        <f>_xlfn.XLOOKUP(B38,MasterSheet!P:P,MasterSheet!O:O)</f>
        <v>GK BIO</v>
      </c>
      <c r="E38" s="6" t="str">
        <f t="shared" si="0"/>
        <v>Bluedart</v>
      </c>
      <c r="F38" s="6" t="str">
        <f t="shared" si="1"/>
        <v>Saturday</v>
      </c>
    </row>
    <row r="39" spans="1:6" x14ac:dyDescent="0.25">
      <c r="A39" s="7">
        <f>_xlfn.XLOOKUP(B39,MasterSheet!P:P,MasterSheet!M:M," ")</f>
        <v>45836</v>
      </c>
      <c r="B39" s="6">
        <v>58152579634</v>
      </c>
      <c r="C39" s="6" t="str">
        <f>IFERROR(VLOOKUP(B39,MasterSheet!P:Q,2,)," ")</f>
        <v>Delivered</v>
      </c>
      <c r="D39" s="6" t="str">
        <f>_xlfn.XLOOKUP(B39,MasterSheet!P:P,MasterSheet!O:O)</f>
        <v>NIRRCH</v>
      </c>
      <c r="E39" s="6" t="str">
        <f t="shared" si="0"/>
        <v>Bluedart</v>
      </c>
      <c r="F39" s="6" t="str">
        <f t="shared" si="1"/>
        <v>Saturday</v>
      </c>
    </row>
    <row r="40" spans="1:6" x14ac:dyDescent="0.25">
      <c r="A40" s="7">
        <f>_xlfn.XLOOKUP(B40,MasterSheet!P:P,MasterSheet!M:M," ")</f>
        <v>45836</v>
      </c>
      <c r="B40" s="6">
        <v>58152580183</v>
      </c>
      <c r="C40" s="6" t="str">
        <f>IFERROR(VLOOKUP(B40,MasterSheet!P:Q,2,)," ")</f>
        <v>Delivered</v>
      </c>
      <c r="D40" s="6" t="str">
        <f>_xlfn.XLOOKUP(B40,MasterSheet!P:P,MasterSheet!O:O)</f>
        <v>SUN PHARMA</v>
      </c>
      <c r="E40" s="6" t="str">
        <f t="shared" si="0"/>
        <v>Bluedart</v>
      </c>
      <c r="F40" s="6" t="str">
        <f t="shared" si="1"/>
        <v>Saturday</v>
      </c>
    </row>
    <row r="41" spans="1:6" x14ac:dyDescent="0.25">
      <c r="A41" s="7">
        <f>_xlfn.XLOOKUP(B41,MasterSheet!P:P,MasterSheet!M:M," ")</f>
        <v>45836</v>
      </c>
      <c r="B41" s="6">
        <v>58152580474</v>
      </c>
      <c r="C41" s="6" t="str">
        <f>IFERROR(VLOOKUP(B41,MasterSheet!P:Q,2,)," ")</f>
        <v>Delivered</v>
      </c>
      <c r="D41" s="6" t="str">
        <f>_xlfn.XLOOKUP(B41,MasterSheet!P:P,MasterSheet!O:O)</f>
        <v>Aurigine Onco</v>
      </c>
      <c r="E41" s="6" t="str">
        <f t="shared" si="0"/>
        <v>Bluedart</v>
      </c>
      <c r="F41" s="6" t="str">
        <f t="shared" si="1"/>
        <v>Saturday</v>
      </c>
    </row>
    <row r="42" spans="1:6" x14ac:dyDescent="0.25">
      <c r="A42" s="7">
        <f>_xlfn.XLOOKUP(B42,MasterSheet!P:P,MasterSheet!M:M," ")</f>
        <v>45836</v>
      </c>
      <c r="B42" s="6">
        <v>58152580813</v>
      </c>
      <c r="C42" s="6" t="str">
        <f>IFERROR(VLOOKUP(B42,MasterSheet!P:Q,2,)," ")</f>
        <v>Delivered</v>
      </c>
      <c r="D42" s="6" t="str">
        <f>_xlfn.XLOOKUP(B42,MasterSheet!P:P,MasterSheet!O:O)</f>
        <v>NEXGENE</v>
      </c>
      <c r="E42" s="6" t="str">
        <f t="shared" si="0"/>
        <v>Bluedart</v>
      </c>
      <c r="F42" s="6" t="str">
        <f t="shared" si="1"/>
        <v>Saturday</v>
      </c>
    </row>
    <row r="43" spans="1:6" x14ac:dyDescent="0.25">
      <c r="A43" s="7">
        <f>_xlfn.XLOOKUP(B43,MasterSheet!P:P,MasterSheet!M:M," ")</f>
        <v>45836</v>
      </c>
      <c r="B43" s="6">
        <v>58152581163</v>
      </c>
      <c r="C43" s="6" t="str">
        <f>IFERROR(VLOOKUP(B43,MasterSheet!P:Q,2,)," ")</f>
        <v>Delivered</v>
      </c>
      <c r="D43" s="6" t="str">
        <f>_xlfn.XLOOKUP(B43,MasterSheet!P:P,MasterSheet!O:O)</f>
        <v>HOMI BABA</v>
      </c>
      <c r="E43" s="6" t="str">
        <f t="shared" si="0"/>
        <v>Bluedart</v>
      </c>
      <c r="F43" s="6" t="str">
        <f t="shared" si="1"/>
        <v>Saturday</v>
      </c>
    </row>
    <row r="44" spans="1:6" x14ac:dyDescent="0.25">
      <c r="A44" s="7">
        <f>_xlfn.XLOOKUP(B44,MasterSheet!P:P,MasterSheet!M:M," ")</f>
        <v>45836</v>
      </c>
      <c r="B44" s="6">
        <v>58152581384</v>
      </c>
      <c r="C44" s="6" t="str">
        <f>IFERROR(VLOOKUP(B44,MasterSheet!P:Q,2,)," ")</f>
        <v>Delivered</v>
      </c>
      <c r="D44" s="6" t="str">
        <f>_xlfn.XLOOKUP(B44,MasterSheet!P:P,MasterSheet!O:O)</f>
        <v>Micro Vapi</v>
      </c>
      <c r="E44" s="6" t="str">
        <f t="shared" si="0"/>
        <v>Bluedart</v>
      </c>
      <c r="F44" s="6" t="str">
        <f t="shared" si="1"/>
        <v>Saturday</v>
      </c>
    </row>
    <row r="45" spans="1:6" x14ac:dyDescent="0.25">
      <c r="A45" s="7">
        <f>_xlfn.XLOOKUP(B45,MasterSheet!P:P,MasterSheet!M:M," ")</f>
        <v>45838</v>
      </c>
      <c r="B45" s="6">
        <v>58152615043</v>
      </c>
      <c r="C45" s="6" t="str">
        <f>IFERROR(VLOOKUP(B45,MasterSheet!P:Q,2,)," ")</f>
        <v>Delivered</v>
      </c>
      <c r="D45" s="6" t="str">
        <f>_xlfn.XLOOKUP(B45,MasterSheet!P:P,MasterSheet!O:O)</f>
        <v>BIONOVA</v>
      </c>
      <c r="E45" s="6" t="str">
        <f t="shared" si="0"/>
        <v>Bluedart</v>
      </c>
      <c r="F45" s="6" t="str">
        <f t="shared" si="1"/>
        <v>Monday</v>
      </c>
    </row>
    <row r="46" spans="1:6" x14ac:dyDescent="0.25">
      <c r="A46" s="7">
        <f>_xlfn.XLOOKUP(B46,MasterSheet!P:P,MasterSheet!M:M," ")</f>
        <v>45838</v>
      </c>
      <c r="B46" s="6">
        <v>58152615533</v>
      </c>
      <c r="C46" s="6" t="str">
        <f>IFERROR(VLOOKUP(B46,MasterSheet!P:Q,2,)," ")</f>
        <v>Delivered</v>
      </c>
      <c r="D46" s="6" t="str">
        <f>_xlfn.XLOOKUP(B46,MasterSheet!P:P,MasterSheet!O:O)</f>
        <v>TECHWEST</v>
      </c>
      <c r="E46" s="6" t="str">
        <f t="shared" si="0"/>
        <v>Bluedart</v>
      </c>
      <c r="F46" s="6" t="str">
        <f t="shared" si="1"/>
        <v>Monday</v>
      </c>
    </row>
    <row r="47" spans="1:6" x14ac:dyDescent="0.25">
      <c r="A47" s="7">
        <f>_xlfn.XLOOKUP(B47,MasterSheet!P:P,MasterSheet!M:M," ")</f>
        <v>45838</v>
      </c>
      <c r="B47" s="6">
        <v>58152615754</v>
      </c>
      <c r="C47" s="6" t="str">
        <f>IFERROR(VLOOKUP(B47,MasterSheet!P:Q,2,)," ")</f>
        <v>Delivered</v>
      </c>
      <c r="D47" s="6" t="str">
        <f>_xlfn.XLOOKUP(B47,MasterSheet!P:P,MasterSheet!O:O)</f>
        <v>ALLIED SCIENTIFIC</v>
      </c>
      <c r="E47" s="6" t="str">
        <f t="shared" si="0"/>
        <v>Bluedart</v>
      </c>
      <c r="F47" s="6" t="str">
        <f t="shared" si="1"/>
        <v>Monday</v>
      </c>
    </row>
    <row r="48" spans="1:6" x14ac:dyDescent="0.25">
      <c r="A48" s="7">
        <f>_xlfn.XLOOKUP(B48,MasterSheet!P:P,MasterSheet!M:M," ")</f>
        <v>45838</v>
      </c>
      <c r="B48" s="6">
        <v>58152615894</v>
      </c>
      <c r="C48" s="6" t="str">
        <f>IFERROR(VLOOKUP(B48,MasterSheet!P:Q,2,)," ")</f>
        <v>Delivered</v>
      </c>
      <c r="D48" s="6" t="str">
        <f>_xlfn.XLOOKUP(B48,MasterSheet!P:P,MasterSheet!O:O)</f>
        <v>CELLIN</v>
      </c>
      <c r="E48" s="6" t="str">
        <f t="shared" si="0"/>
        <v>Bluedart</v>
      </c>
      <c r="F48" s="6" t="str">
        <f t="shared" si="1"/>
        <v>Monday</v>
      </c>
    </row>
    <row r="49" spans="1:6" x14ac:dyDescent="0.25">
      <c r="A49" s="7">
        <f>_xlfn.XLOOKUP(B49,MasterSheet!P:P,MasterSheet!M:M," ")</f>
        <v>45838</v>
      </c>
      <c r="B49" s="6">
        <v>58152616082</v>
      </c>
      <c r="C49" s="6" t="str">
        <f>IFERROR(VLOOKUP(B49,MasterSheet!P:Q,2,)," ")</f>
        <v>Delivered</v>
      </c>
      <c r="D49" s="6" t="str">
        <f>_xlfn.XLOOKUP(B49,MasterSheet!P:P,MasterSheet!O:O)</f>
        <v>HELIX</v>
      </c>
      <c r="E49" s="6" t="str">
        <f t="shared" si="0"/>
        <v>Bluedart</v>
      </c>
      <c r="F49" s="6" t="str">
        <f t="shared" si="1"/>
        <v>Monday</v>
      </c>
    </row>
    <row r="50" spans="1:6" x14ac:dyDescent="0.25">
      <c r="A50" s="7">
        <f>_xlfn.XLOOKUP(B50,MasterSheet!P:P,MasterSheet!M:M," ")</f>
        <v>45838</v>
      </c>
      <c r="B50" s="6">
        <v>58152616174</v>
      </c>
      <c r="C50" s="6" t="str">
        <f>IFERROR(VLOOKUP(B50,MasterSheet!P:Q,2,)," ")</f>
        <v>Delivered</v>
      </c>
      <c r="D50" s="6" t="str">
        <f>_xlfn.XLOOKUP(B50,MasterSheet!P:P,MasterSheet!O:O)</f>
        <v>VIRION</v>
      </c>
      <c r="E50" s="6" t="str">
        <f t="shared" si="0"/>
        <v>Bluedart</v>
      </c>
      <c r="F50" s="6" t="str">
        <f t="shared" si="1"/>
        <v>Monday</v>
      </c>
    </row>
    <row r="51" spans="1:6" x14ac:dyDescent="0.25">
      <c r="A51" s="7">
        <f>_xlfn.XLOOKUP(B51,MasterSheet!P:P,MasterSheet!M:M," ")</f>
        <v>45838</v>
      </c>
      <c r="B51" s="6">
        <v>58152616292</v>
      </c>
      <c r="C51" s="6" t="str">
        <f>IFERROR(VLOOKUP(B51,MasterSheet!P:Q,2,)," ")</f>
        <v>Delivered</v>
      </c>
      <c r="D51" s="6" t="str">
        <f>_xlfn.XLOOKUP(B51,MasterSheet!P:P,MasterSheet!O:O)</f>
        <v>M BIOTECH</v>
      </c>
      <c r="E51" s="6" t="str">
        <f t="shared" si="0"/>
        <v>Bluedart</v>
      </c>
      <c r="F51" s="6" t="str">
        <f t="shared" si="1"/>
        <v>Monday</v>
      </c>
    </row>
    <row r="52" spans="1:6" x14ac:dyDescent="0.25">
      <c r="A52" s="7">
        <f>_xlfn.XLOOKUP(B52,MasterSheet!P:P,MasterSheet!M:M," ")</f>
        <v>45838</v>
      </c>
      <c r="B52" s="6">
        <v>58152616546</v>
      </c>
      <c r="C52" s="6" t="str">
        <f>IFERROR(VLOOKUP(B52,MasterSheet!P:Q,2,)," ")</f>
        <v>Delivered</v>
      </c>
      <c r="D52" s="6" t="str">
        <f>_xlfn.XLOOKUP(B52,MasterSheet!P:P,MasterSheet!O:O)</f>
        <v>RELIANCE</v>
      </c>
      <c r="E52" s="6" t="str">
        <f t="shared" si="0"/>
        <v>Bluedart</v>
      </c>
      <c r="F52" s="6" t="str">
        <f t="shared" si="1"/>
        <v>Monday</v>
      </c>
    </row>
    <row r="53" spans="1:6" x14ac:dyDescent="0.25">
      <c r="A53" s="7">
        <f>_xlfn.XLOOKUP(B53,MasterSheet!P:P,MasterSheet!M:M," ")</f>
        <v>45838</v>
      </c>
      <c r="B53" s="6">
        <v>58152616686</v>
      </c>
      <c r="C53" s="6" t="str">
        <f>IFERROR(VLOOKUP(B53,MasterSheet!P:Q,2,)," ")</f>
        <v>Delivered</v>
      </c>
      <c r="D53" s="6" t="str">
        <f>_xlfn.XLOOKUP(B53,MasterSheet!P:P,MasterSheet!O:O)</f>
        <v>SSCMP</v>
      </c>
      <c r="E53" s="6" t="str">
        <f t="shared" si="0"/>
        <v>Bluedart</v>
      </c>
      <c r="F53" s="6" t="str">
        <f t="shared" si="1"/>
        <v>Monday</v>
      </c>
    </row>
    <row r="54" spans="1:6" x14ac:dyDescent="0.25">
      <c r="A54" s="7">
        <f>_xlfn.XLOOKUP(B54,MasterSheet!P:P,MasterSheet!M:M," ")</f>
        <v>45838</v>
      </c>
      <c r="B54" s="6">
        <v>58152616782</v>
      </c>
      <c r="C54" s="6" t="str">
        <f>IFERROR(VLOOKUP(B54,MasterSheet!P:Q,2,)," ")</f>
        <v>Delivered</v>
      </c>
      <c r="D54" s="6" t="str">
        <f>_xlfn.XLOOKUP(B54,MasterSheet!P:P,MasterSheet!O:O)</f>
        <v>POPVAX</v>
      </c>
      <c r="E54" s="6" t="str">
        <f t="shared" si="0"/>
        <v>Bluedart</v>
      </c>
      <c r="F54" s="6" t="str">
        <f t="shared" si="1"/>
        <v>Monday</v>
      </c>
    </row>
    <row r="55" spans="1:6" x14ac:dyDescent="0.25">
      <c r="A55" s="7">
        <f>_xlfn.XLOOKUP(B55,MasterSheet!P:P,MasterSheet!M:M," ")</f>
        <v>45838</v>
      </c>
      <c r="B55" s="6">
        <v>58152616966</v>
      </c>
      <c r="C55" s="6" t="str">
        <f>IFERROR(VLOOKUP(B55,MasterSheet!P:Q,2,)," ")</f>
        <v>Delivered</v>
      </c>
      <c r="D55" s="6" t="str">
        <f>_xlfn.XLOOKUP(B55,MasterSheet!P:P,MasterSheet!O:O)</f>
        <v>RG SONS</v>
      </c>
      <c r="E55" s="6" t="str">
        <f t="shared" si="0"/>
        <v>Bluedart</v>
      </c>
      <c r="F55" s="6" t="str">
        <f t="shared" si="1"/>
        <v>Monday</v>
      </c>
    </row>
    <row r="56" spans="1:6" x14ac:dyDescent="0.25">
      <c r="A56" s="7">
        <f>_xlfn.XLOOKUP(B56,MasterSheet!P:P,MasterSheet!M:M," ")</f>
        <v>45840</v>
      </c>
      <c r="B56" s="6">
        <v>58152715250</v>
      </c>
      <c r="C56" s="6" t="str">
        <f>IFERROR(VLOOKUP(B56,MasterSheet!P:Q,2,)," ")</f>
        <v>Delivered</v>
      </c>
      <c r="D56" s="6" t="str">
        <f>_xlfn.XLOOKUP(B56,MasterSheet!P:P,MasterSheet!O:O)</f>
        <v>SEEMA</v>
      </c>
      <c r="E56" s="6" t="str">
        <f t="shared" si="0"/>
        <v>Bluedart</v>
      </c>
      <c r="F56" s="6" t="str">
        <f t="shared" si="1"/>
        <v>Wednesday</v>
      </c>
    </row>
    <row r="57" spans="1:6" x14ac:dyDescent="0.25">
      <c r="A57" s="7">
        <f>_xlfn.XLOOKUP(B57,MasterSheet!P:P,MasterSheet!M:M," ")</f>
        <v>45840</v>
      </c>
      <c r="B57" s="6">
        <v>58152715692</v>
      </c>
      <c r="C57" s="6" t="str">
        <f>IFERROR(VLOOKUP(B57,MasterSheet!P:Q,2,)," ")</f>
        <v>Delivered</v>
      </c>
      <c r="D57" s="6" t="str">
        <f>_xlfn.XLOOKUP(B57,MasterSheet!P:P,MasterSheet!O:O)</f>
        <v>Aurigine Onco</v>
      </c>
      <c r="E57" s="6" t="str">
        <f t="shared" si="0"/>
        <v>Bluedart</v>
      </c>
      <c r="F57" s="6" t="str">
        <f t="shared" si="1"/>
        <v>Wednesday</v>
      </c>
    </row>
    <row r="58" spans="1:6" x14ac:dyDescent="0.25">
      <c r="A58" s="7">
        <f>_xlfn.XLOOKUP(B58,MasterSheet!P:P,MasterSheet!M:M," ")</f>
        <v>45840</v>
      </c>
      <c r="B58" s="6">
        <v>58152716042</v>
      </c>
      <c r="C58" s="6" t="str">
        <f>IFERROR(VLOOKUP(B58,MasterSheet!P:Q,2,)," ")</f>
        <v>Delivered</v>
      </c>
      <c r="D58" s="6" t="str">
        <f>_xlfn.XLOOKUP(B58,MasterSheet!P:P,MasterSheet!O:O)</f>
        <v>IIT-Kharagpur</v>
      </c>
      <c r="E58" s="6" t="str">
        <f t="shared" si="0"/>
        <v>Bluedart</v>
      </c>
      <c r="F58" s="6" t="str">
        <f t="shared" si="1"/>
        <v>Wednesday</v>
      </c>
    </row>
    <row r="59" spans="1:6" x14ac:dyDescent="0.25">
      <c r="A59" s="7">
        <f>_xlfn.XLOOKUP(B59,MasterSheet!P:P,MasterSheet!M:M," ")</f>
        <v>45840</v>
      </c>
      <c r="B59" s="6">
        <v>58152716510</v>
      </c>
      <c r="C59" s="6" t="str">
        <f>IFERROR(VLOOKUP(B59,MasterSheet!P:Q,2,)," ")</f>
        <v>Delivered</v>
      </c>
      <c r="D59" s="6" t="str">
        <f>_xlfn.XLOOKUP(B59,MasterSheet!P:P,MasterSheet!O:O)</f>
        <v>Bio Solution</v>
      </c>
      <c r="E59" s="6" t="str">
        <f t="shared" si="0"/>
        <v>Bluedart</v>
      </c>
      <c r="F59" s="6" t="str">
        <f t="shared" si="1"/>
        <v>Wednesday</v>
      </c>
    </row>
    <row r="60" spans="1:6" x14ac:dyDescent="0.25">
      <c r="A60" s="7">
        <f>_xlfn.XLOOKUP(B60,MasterSheet!P:P,MasterSheet!M:M," ")</f>
        <v>45843</v>
      </c>
      <c r="B60" s="6">
        <v>58152845796</v>
      </c>
      <c r="C60" s="6" t="str">
        <f>IFERROR(VLOOKUP(B60,MasterSheet!P:Q,2,)," ")</f>
        <v>Delivered</v>
      </c>
      <c r="D60" s="6" t="str">
        <f>_xlfn.XLOOKUP(B60,MasterSheet!P:P,MasterSheet!O:O)</f>
        <v>ACTREC</v>
      </c>
      <c r="E60" s="6" t="str">
        <f t="shared" si="0"/>
        <v>Bluedart</v>
      </c>
      <c r="F60" s="6" t="str">
        <f t="shared" si="1"/>
        <v>Saturday</v>
      </c>
    </row>
    <row r="61" spans="1:6" x14ac:dyDescent="0.25">
      <c r="A61" s="7">
        <f>_xlfn.XLOOKUP(B61,MasterSheet!P:P,MasterSheet!M:M," ")</f>
        <v>45843</v>
      </c>
      <c r="B61" s="6">
        <v>58152846356</v>
      </c>
      <c r="C61" s="6" t="str">
        <f>IFERROR(VLOOKUP(B61,MasterSheet!P:Q,2,)," ")</f>
        <v>Delivered</v>
      </c>
      <c r="D61" s="6" t="str">
        <f>_xlfn.XLOOKUP(B61,MasterSheet!P:P,MasterSheet!O:O)</f>
        <v>Syngene</v>
      </c>
      <c r="E61" s="6" t="str">
        <f t="shared" si="0"/>
        <v>Bluedart</v>
      </c>
      <c r="F61" s="6" t="str">
        <f t="shared" si="1"/>
        <v>Saturday</v>
      </c>
    </row>
    <row r="62" spans="1:6" x14ac:dyDescent="0.25">
      <c r="A62" s="7">
        <f>_xlfn.XLOOKUP(B62,MasterSheet!P:P,MasterSheet!M:M," ")</f>
        <v>45846</v>
      </c>
      <c r="B62" s="6">
        <v>58152919786</v>
      </c>
      <c r="C62" s="6" t="str">
        <f>IFERROR(VLOOKUP(B62,MasterSheet!P:Q,2,)," ")</f>
        <v>Delivered</v>
      </c>
      <c r="D62" s="6" t="str">
        <f>_xlfn.XLOOKUP(B62,MasterSheet!P:P,MasterSheet!O:O)</f>
        <v>ROOP RAJAT</v>
      </c>
      <c r="E62" s="6" t="str">
        <f t="shared" ref="E62:E111" si="2">IF(LEFT(B62,1)="D","DTDC",IF(ISNUMBER(--LEFT(B62,1)),"Bluedart","Other"))</f>
        <v>Bluedart</v>
      </c>
      <c r="F62" s="6" t="str">
        <f t="shared" ref="F62:F111" si="3">TEXT(A62, "dddd")</f>
        <v>Tuesday</v>
      </c>
    </row>
    <row r="63" spans="1:6" x14ac:dyDescent="0.25">
      <c r="A63" s="7">
        <f>_xlfn.XLOOKUP(B63,MasterSheet!P:P,MasterSheet!M:M," ")</f>
        <v>45846</v>
      </c>
      <c r="B63" s="6">
        <v>58152919996</v>
      </c>
      <c r="C63" s="6" t="str">
        <f>IFERROR(VLOOKUP(B63,MasterSheet!P:Q,2,)," ")</f>
        <v>Delivered</v>
      </c>
      <c r="D63" s="6" t="str">
        <f>_xlfn.XLOOKUP(B63,MasterSheet!P:P,MasterSheet!O:O)</f>
        <v>I LABKART</v>
      </c>
      <c r="E63" s="6" t="str">
        <f t="shared" si="2"/>
        <v>Bluedart</v>
      </c>
      <c r="F63" s="6" t="str">
        <f t="shared" si="3"/>
        <v>Tuesday</v>
      </c>
    </row>
    <row r="64" spans="1:6" x14ac:dyDescent="0.25">
      <c r="A64" s="7">
        <f>_xlfn.XLOOKUP(B64,MasterSheet!P:P,MasterSheet!M:M," ")</f>
        <v>45846</v>
      </c>
      <c r="B64" s="6">
        <v>58152920136</v>
      </c>
      <c r="C64" s="6" t="str">
        <f>IFERROR(VLOOKUP(B64,MasterSheet!P:Q,2,)," ")</f>
        <v>Delivered</v>
      </c>
      <c r="D64" s="6" t="str">
        <f>_xlfn.XLOOKUP(B64,MasterSheet!P:P,MasterSheet!O:O)</f>
        <v>RELIENCE</v>
      </c>
      <c r="E64" s="6" t="str">
        <f t="shared" si="2"/>
        <v>Bluedart</v>
      </c>
      <c r="F64" s="6" t="str">
        <f t="shared" si="3"/>
        <v>Tuesday</v>
      </c>
    </row>
    <row r="65" spans="1:6" x14ac:dyDescent="0.25">
      <c r="A65" s="7">
        <f>_xlfn.XLOOKUP(B65,MasterSheet!P:P,MasterSheet!M:M," ")</f>
        <v>45846</v>
      </c>
      <c r="B65" s="6">
        <v>58152920302</v>
      </c>
      <c r="C65" s="6" t="str">
        <f>IFERROR(VLOOKUP(B65,MasterSheet!P:Q,2,)," ")</f>
        <v>Delivered</v>
      </c>
      <c r="D65" s="6" t="str">
        <f>_xlfn.XLOOKUP(B65,MasterSheet!P:P,MasterSheet!O:O)</f>
        <v>POPVAX</v>
      </c>
      <c r="E65" s="6" t="str">
        <f t="shared" si="2"/>
        <v>Bluedart</v>
      </c>
      <c r="F65" s="6" t="str">
        <f t="shared" si="3"/>
        <v>Tuesday</v>
      </c>
    </row>
    <row r="66" spans="1:6" x14ac:dyDescent="0.25">
      <c r="A66" s="7">
        <f>_xlfn.XLOOKUP(B66,MasterSheet!P:P,MasterSheet!M:M," ")</f>
        <v>45846</v>
      </c>
      <c r="B66" s="6">
        <v>58152921024</v>
      </c>
      <c r="C66" s="6" t="str">
        <f>IFERROR(VLOOKUP(B66,MasterSheet!P:Q,2,)," ")</f>
        <v>Delivered</v>
      </c>
      <c r="D66" s="6" t="str">
        <f>_xlfn.XLOOKUP(B66,MasterSheet!P:P,MasterSheet!O:O)</f>
        <v>CRYON</v>
      </c>
      <c r="E66" s="6" t="str">
        <f t="shared" si="2"/>
        <v>Bluedart</v>
      </c>
      <c r="F66" s="6" t="str">
        <f t="shared" si="3"/>
        <v>Tuesday</v>
      </c>
    </row>
    <row r="67" spans="1:6" x14ac:dyDescent="0.25">
      <c r="A67" s="7">
        <f>_xlfn.XLOOKUP(B67,MasterSheet!P:P,MasterSheet!M:M," ")</f>
        <v>45846</v>
      </c>
      <c r="B67" s="6">
        <v>58152921083</v>
      </c>
      <c r="C67" s="6" t="str">
        <f>IFERROR(VLOOKUP(B67,MasterSheet!P:Q,2,)," ")</f>
        <v>Delivered</v>
      </c>
      <c r="D67" s="6" t="str">
        <f>_xlfn.XLOOKUP(B67,MasterSheet!P:P,MasterSheet!O:O)</f>
        <v>PI HEALTH</v>
      </c>
      <c r="E67" s="6" t="str">
        <f t="shared" si="2"/>
        <v>Bluedart</v>
      </c>
      <c r="F67" s="6" t="str">
        <f t="shared" si="3"/>
        <v>Tuesday</v>
      </c>
    </row>
    <row r="68" spans="1:6" x14ac:dyDescent="0.25">
      <c r="A68" s="7">
        <f>_xlfn.XLOOKUP(B68,MasterSheet!P:P,MasterSheet!M:M," ")</f>
        <v>45846</v>
      </c>
      <c r="B68" s="6">
        <v>58152921212</v>
      </c>
      <c r="C68" s="6" t="str">
        <f>IFERROR(VLOOKUP(B68,MasterSheet!P:Q,2,)," ")</f>
        <v>Delivered</v>
      </c>
      <c r="D68" s="6" t="str">
        <f>_xlfn.XLOOKUP(B68,MasterSheet!P:P,MasterSheet!O:O)</f>
        <v>Farcast</v>
      </c>
      <c r="E68" s="6" t="str">
        <f t="shared" si="2"/>
        <v>Bluedart</v>
      </c>
      <c r="F68" s="6" t="str">
        <f t="shared" si="3"/>
        <v>Tuesday</v>
      </c>
    </row>
    <row r="69" spans="1:6" x14ac:dyDescent="0.25">
      <c r="A69" s="7">
        <f>_xlfn.XLOOKUP(B69,MasterSheet!P:P,MasterSheet!M:M," ")</f>
        <v>45846</v>
      </c>
      <c r="B69" s="6">
        <v>58152921293</v>
      </c>
      <c r="C69" s="6" t="str">
        <f>IFERROR(VLOOKUP(B69,MasterSheet!P:Q,2,)," ")</f>
        <v>Delivered</v>
      </c>
      <c r="D69" s="6" t="str">
        <f>_xlfn.XLOOKUP(B69,MasterSheet!P:P,MasterSheet!O:O)</f>
        <v>IMMUNEEL</v>
      </c>
      <c r="E69" s="6" t="str">
        <f t="shared" si="2"/>
        <v>Bluedart</v>
      </c>
      <c r="F69" s="6" t="str">
        <f t="shared" si="3"/>
        <v>Tuesday</v>
      </c>
    </row>
    <row r="70" spans="1:6" x14ac:dyDescent="0.25">
      <c r="A70" s="7">
        <f>_xlfn.XLOOKUP(B70,MasterSheet!P:P,MasterSheet!M:M," ")</f>
        <v>45846</v>
      </c>
      <c r="B70" s="6">
        <v>58152921341</v>
      </c>
      <c r="C70" s="6" t="str">
        <f>IFERROR(VLOOKUP(B70,MasterSheet!P:Q,2,)," ")</f>
        <v>Delivered</v>
      </c>
      <c r="D70" s="6" t="str">
        <f>_xlfn.XLOOKUP(B70,MasterSheet!P:P,MasterSheet!O:O)</f>
        <v>HELIX</v>
      </c>
      <c r="E70" s="6" t="str">
        <f t="shared" si="2"/>
        <v>Bluedart</v>
      </c>
      <c r="F70" s="6" t="str">
        <f t="shared" si="3"/>
        <v>Tuesday</v>
      </c>
    </row>
    <row r="71" spans="1:6" x14ac:dyDescent="0.25">
      <c r="A71" s="7">
        <f>_xlfn.XLOOKUP(B71,MasterSheet!P:P,MasterSheet!M:M," ")</f>
        <v>45846</v>
      </c>
      <c r="B71" s="6">
        <v>58152921433</v>
      </c>
      <c r="C71" s="6" t="str">
        <f>IFERROR(VLOOKUP(B71,MasterSheet!P:Q,2,)," ")</f>
        <v>Delivered</v>
      </c>
      <c r="D71" s="6" t="str">
        <f>_xlfn.XLOOKUP(B71,MasterSheet!P:P,MasterSheet!O:O)</f>
        <v>M BIOTECH</v>
      </c>
      <c r="E71" s="6" t="str">
        <f t="shared" si="2"/>
        <v>Bluedart</v>
      </c>
      <c r="F71" s="6" t="str">
        <f t="shared" si="3"/>
        <v>Tuesday</v>
      </c>
    </row>
    <row r="72" spans="1:6" x14ac:dyDescent="0.25">
      <c r="A72" s="7">
        <f>_xlfn.XLOOKUP(B72,MasterSheet!P:P,MasterSheet!M:M," ")</f>
        <v>45846</v>
      </c>
      <c r="B72" s="6">
        <v>58152921665</v>
      </c>
      <c r="C72" s="6" t="str">
        <f>IFERROR(VLOOKUP(B72,MasterSheet!P:Q,2,)," ")</f>
        <v>Delivered</v>
      </c>
      <c r="D72" s="6" t="str">
        <f>_xlfn.XLOOKUP(B72,MasterSheet!P:P,MasterSheet!O:O)</f>
        <v>NIBMG</v>
      </c>
      <c r="E72" s="6" t="str">
        <f t="shared" si="2"/>
        <v>Bluedart</v>
      </c>
      <c r="F72" s="6" t="str">
        <f t="shared" si="3"/>
        <v>Tuesday</v>
      </c>
    </row>
    <row r="73" spans="1:6" x14ac:dyDescent="0.25">
      <c r="A73" s="7">
        <f>_xlfn.XLOOKUP(B73,MasterSheet!P:P,MasterSheet!M:M," ")</f>
        <v>45846</v>
      </c>
      <c r="B73" s="6">
        <v>58152921794</v>
      </c>
      <c r="C73" s="6" t="str">
        <f>IFERROR(VLOOKUP(B73,MasterSheet!P:Q,2,)," ")</f>
        <v>Delivered</v>
      </c>
      <c r="D73" s="6" t="str">
        <f>_xlfn.XLOOKUP(B73,MasterSheet!P:P,MasterSheet!O:O)</f>
        <v>DR REDDY</v>
      </c>
      <c r="E73" s="6" t="str">
        <f t="shared" si="2"/>
        <v>Bluedart</v>
      </c>
      <c r="F73" s="6" t="str">
        <f t="shared" si="3"/>
        <v>Tuesday</v>
      </c>
    </row>
    <row r="74" spans="1:6" x14ac:dyDescent="0.25">
      <c r="A74" s="7">
        <f>_xlfn.XLOOKUP(B74,MasterSheet!P:P,MasterSheet!M:M," ")</f>
        <v>45846</v>
      </c>
      <c r="B74" s="6">
        <v>58152921956</v>
      </c>
      <c r="C74" s="6" t="str">
        <f>IFERROR(VLOOKUP(B74,MasterSheet!P:Q,2,)," ")</f>
        <v>Delivered</v>
      </c>
      <c r="D74" s="6" t="str">
        <f>_xlfn.XLOOKUP(B74,MasterSheet!P:P,MasterSheet!O:O)</f>
        <v>IPGMER</v>
      </c>
      <c r="E74" s="6" t="str">
        <f t="shared" si="2"/>
        <v>Bluedart</v>
      </c>
      <c r="F74" s="6" t="str">
        <f t="shared" si="3"/>
        <v>Tuesday</v>
      </c>
    </row>
    <row r="75" spans="1:6" x14ac:dyDescent="0.25">
      <c r="A75" s="7">
        <f>_xlfn.XLOOKUP(B75,MasterSheet!P:P,MasterSheet!M:M," ")</f>
        <v>45847</v>
      </c>
      <c r="B75" s="6">
        <v>58152970761</v>
      </c>
      <c r="C75" s="6" t="str">
        <f>IFERROR(VLOOKUP(B75,MasterSheet!P:Q,2,)," ")</f>
        <v>Delivered</v>
      </c>
      <c r="D75" s="6" t="str">
        <f>_xlfn.XLOOKUP(B75,MasterSheet!P:P,MasterSheet!O:O)</f>
        <v>LUPEX</v>
      </c>
      <c r="E75" s="6" t="str">
        <f t="shared" si="2"/>
        <v>Bluedart</v>
      </c>
      <c r="F75" s="6" t="str">
        <f t="shared" si="3"/>
        <v>Wednesday</v>
      </c>
    </row>
    <row r="76" spans="1:6" x14ac:dyDescent="0.25">
      <c r="A76" s="7">
        <f>_xlfn.XLOOKUP(B76,MasterSheet!P:P,MasterSheet!M:M," ")</f>
        <v>45847</v>
      </c>
      <c r="B76" s="6">
        <v>58152970934</v>
      </c>
      <c r="C76" s="6" t="str">
        <f>IFERROR(VLOOKUP(B76,MasterSheet!P:Q,2,)," ")</f>
        <v>Delivered</v>
      </c>
      <c r="D76" s="6" t="str">
        <f>_xlfn.XLOOKUP(B76,MasterSheet!P:P,MasterSheet!O:O)</f>
        <v>NCCS</v>
      </c>
      <c r="E76" s="6" t="str">
        <f t="shared" si="2"/>
        <v>Bluedart</v>
      </c>
      <c r="F76" s="6" t="str">
        <f t="shared" si="3"/>
        <v>Wednesday</v>
      </c>
    </row>
    <row r="77" spans="1:6" x14ac:dyDescent="0.25">
      <c r="A77" s="7">
        <f>_xlfn.XLOOKUP(B77,MasterSheet!P:P,MasterSheet!M:M," ")</f>
        <v>45847</v>
      </c>
      <c r="B77" s="6">
        <v>58152971203</v>
      </c>
      <c r="C77" s="6" t="str">
        <f>IFERROR(VLOOKUP(B77,MasterSheet!P:Q,2,)," ")</f>
        <v>Delivered</v>
      </c>
      <c r="D77" s="6" t="str">
        <f>_xlfn.XLOOKUP(B77,MasterSheet!P:P,MasterSheet!O:O)</f>
        <v>Aurigine Service</v>
      </c>
      <c r="E77" s="6" t="str">
        <f t="shared" si="2"/>
        <v>Bluedart</v>
      </c>
      <c r="F77" s="6" t="str">
        <f t="shared" si="3"/>
        <v>Wednesday</v>
      </c>
    </row>
    <row r="78" spans="1:6" x14ac:dyDescent="0.25">
      <c r="A78" s="7">
        <f>_xlfn.XLOOKUP(B78,MasterSheet!P:P,MasterSheet!M:M," ")</f>
        <v>45847</v>
      </c>
      <c r="B78" s="6">
        <v>58152971424</v>
      </c>
      <c r="C78" s="6" t="str">
        <f>IFERROR(VLOOKUP(B78,MasterSheet!P:Q,2,)," ")</f>
        <v>Delivered</v>
      </c>
      <c r="D78" s="6" t="str">
        <f>_xlfn.XLOOKUP(B78,MasterSheet!P:P,MasterSheet!O:O)</f>
        <v>NEXGENE</v>
      </c>
      <c r="E78" s="6" t="str">
        <f t="shared" si="2"/>
        <v>Bluedart</v>
      </c>
      <c r="F78" s="6" t="str">
        <f t="shared" si="3"/>
        <v>Wednesday</v>
      </c>
    </row>
    <row r="79" spans="1:6" x14ac:dyDescent="0.25">
      <c r="A79" s="7">
        <f>_xlfn.XLOOKUP(B79,MasterSheet!P:P,MasterSheet!M:M," ")</f>
        <v>45847</v>
      </c>
      <c r="B79" s="6">
        <v>58152971612</v>
      </c>
      <c r="C79" s="6" t="str">
        <f>IFERROR(VLOOKUP(B79,MasterSheet!P:Q,2,)," ")</f>
        <v>Delivered</v>
      </c>
      <c r="D79" s="6" t="str">
        <f>_xlfn.XLOOKUP(B79,MasterSheet!P:P,MasterSheet!O:O)</f>
        <v>JUBILANT</v>
      </c>
      <c r="E79" s="6" t="str">
        <f t="shared" si="2"/>
        <v>Bluedart</v>
      </c>
      <c r="F79" s="6" t="str">
        <f t="shared" si="3"/>
        <v>Wednesday</v>
      </c>
    </row>
    <row r="80" spans="1:6" x14ac:dyDescent="0.25">
      <c r="A80" s="7">
        <f>_xlfn.XLOOKUP(B80,MasterSheet!P:P,MasterSheet!M:M," ")</f>
        <v>45847</v>
      </c>
      <c r="B80" s="6">
        <v>58152971881</v>
      </c>
      <c r="C80" s="6" t="str">
        <f>IFERROR(VLOOKUP(B80,MasterSheet!P:Q,2,)," ")</f>
        <v>Delivered</v>
      </c>
      <c r="D80" s="6" t="str">
        <f>_xlfn.XLOOKUP(B80,MasterSheet!P:P,MasterSheet!O:O)</f>
        <v>YASH ENTERPRISES</v>
      </c>
      <c r="E80" s="6" t="str">
        <f t="shared" si="2"/>
        <v>Bluedart</v>
      </c>
      <c r="F80" s="6" t="str">
        <f t="shared" si="3"/>
        <v>Wednesday</v>
      </c>
    </row>
    <row r="81" spans="1:6" x14ac:dyDescent="0.25">
      <c r="A81" s="7">
        <f>_xlfn.XLOOKUP(B81,MasterSheet!P:P,MasterSheet!M:M," ")</f>
        <v>45847</v>
      </c>
      <c r="B81" s="6">
        <v>58152971995</v>
      </c>
      <c r="C81" s="6" t="str">
        <f>IFERROR(VLOOKUP(B81,MasterSheet!P:Q,2,)," ")</f>
        <v>Delivered</v>
      </c>
      <c r="D81" s="6" t="str">
        <f>_xlfn.XLOOKUP(B81,MasterSheet!P:P,MasterSheet!O:O)</f>
        <v>WBSU</v>
      </c>
      <c r="E81" s="6" t="str">
        <f t="shared" si="2"/>
        <v>Bluedart</v>
      </c>
      <c r="F81" s="6" t="str">
        <f t="shared" si="3"/>
        <v>Wednesday</v>
      </c>
    </row>
    <row r="82" spans="1:6" x14ac:dyDescent="0.25">
      <c r="A82" s="7">
        <f>_xlfn.XLOOKUP(B82,MasterSheet!P:P,MasterSheet!M:M," ")</f>
        <v>45847</v>
      </c>
      <c r="B82" s="6">
        <v>58152972161</v>
      </c>
      <c r="C82" s="6" t="str">
        <f>IFERROR(VLOOKUP(B82,MasterSheet!P:Q,2,)," ")</f>
        <v>Delivered</v>
      </c>
      <c r="D82" s="6" t="str">
        <f>_xlfn.XLOOKUP(B82,MasterSheet!P:P,MasterSheet!O:O)</f>
        <v>BIO SOLUTION</v>
      </c>
      <c r="E82" s="6" t="str">
        <f t="shared" si="2"/>
        <v>Bluedart</v>
      </c>
      <c r="F82" s="6" t="str">
        <f t="shared" si="3"/>
        <v>Wednesday</v>
      </c>
    </row>
    <row r="83" spans="1:6" x14ac:dyDescent="0.25">
      <c r="A83" s="7">
        <f>_xlfn.XLOOKUP(B83,MasterSheet!P:P,MasterSheet!M:M," ")</f>
        <v>45847</v>
      </c>
      <c r="B83" s="6">
        <v>58152972415</v>
      </c>
      <c r="C83" s="6" t="str">
        <f>IFERROR(VLOOKUP(B83,MasterSheet!P:Q,2,)," ")</f>
        <v>Delivered</v>
      </c>
      <c r="D83" s="6" t="str">
        <f>_xlfn.XLOOKUP(B83,MasterSheet!P:P,MasterSheet!O:O)</f>
        <v>ACTREC</v>
      </c>
      <c r="E83" s="6" t="str">
        <f t="shared" si="2"/>
        <v>Bluedart</v>
      </c>
      <c r="F83" s="6" t="str">
        <f t="shared" si="3"/>
        <v>Wednesday</v>
      </c>
    </row>
    <row r="84" spans="1:6" x14ac:dyDescent="0.25">
      <c r="A84" s="7">
        <f>_xlfn.XLOOKUP(B84,MasterSheet!P:P,MasterSheet!M:M," ")</f>
        <v>45847</v>
      </c>
      <c r="B84" s="6">
        <v>58152972625</v>
      </c>
      <c r="C84" s="6" t="str">
        <f>IFERROR(VLOOKUP(B84,MasterSheet!P:Q,2,)," ")</f>
        <v>Delivered</v>
      </c>
      <c r="D84" s="6" t="str">
        <f>_xlfn.XLOOKUP(B84,MasterSheet!P:P,MasterSheet!O:O)</f>
        <v>ABHI BIO</v>
      </c>
      <c r="E84" s="6" t="str">
        <f t="shared" si="2"/>
        <v>Bluedart</v>
      </c>
      <c r="F84" s="6" t="str">
        <f t="shared" si="3"/>
        <v>Wednesday</v>
      </c>
    </row>
    <row r="85" spans="1:6" x14ac:dyDescent="0.25">
      <c r="A85" s="7">
        <f>_xlfn.XLOOKUP(B85,MasterSheet!P:P,MasterSheet!M:M," ")</f>
        <v>45847</v>
      </c>
      <c r="B85" s="6">
        <v>58152973045</v>
      </c>
      <c r="C85" s="6" t="str">
        <f>IFERROR(VLOOKUP(B85,MasterSheet!P:Q,2,)," ")</f>
        <v>Delivered</v>
      </c>
      <c r="D85" s="6" t="str">
        <f>_xlfn.XLOOKUP(B85,MasterSheet!P:P,MasterSheet!O:O)</f>
        <v>Aurigine Onco</v>
      </c>
      <c r="E85" s="6" t="str">
        <f t="shared" si="2"/>
        <v>Bluedart</v>
      </c>
      <c r="F85" s="6" t="str">
        <f t="shared" si="3"/>
        <v>Wednesday</v>
      </c>
    </row>
    <row r="86" spans="1:6" x14ac:dyDescent="0.25">
      <c r="A86" s="7">
        <f>_xlfn.XLOOKUP(B86,MasterSheet!P:P,MasterSheet!M:M," ")</f>
        <v>45847</v>
      </c>
      <c r="B86" s="6">
        <v>58152973196</v>
      </c>
      <c r="C86" s="6" t="str">
        <f>IFERROR(VLOOKUP(B86,MasterSheet!P:Q,2,)," ")</f>
        <v>Delivered</v>
      </c>
      <c r="D86" s="6" t="str">
        <f>_xlfn.XLOOKUP(B86,MasterSheet!P:P,MasterSheet!O:O)</f>
        <v>GK BIO</v>
      </c>
      <c r="E86" s="6" t="str">
        <f t="shared" si="2"/>
        <v>Bluedart</v>
      </c>
      <c r="F86" s="6" t="str">
        <f t="shared" si="3"/>
        <v>Wednesday</v>
      </c>
    </row>
    <row r="87" spans="1:6" x14ac:dyDescent="0.25">
      <c r="A87" s="7">
        <f>_xlfn.XLOOKUP(B87,MasterSheet!P:P,MasterSheet!M:M," ")</f>
        <v>45847</v>
      </c>
      <c r="B87" s="6">
        <v>58152973480</v>
      </c>
      <c r="C87" s="6" t="str">
        <f>IFERROR(VLOOKUP(B87,MasterSheet!P:Q,2,)," ")</f>
        <v>Delivered</v>
      </c>
      <c r="D87" s="6" t="str">
        <f>_xlfn.XLOOKUP(B87,MasterSheet!P:P,MasterSheet!O:O)</f>
        <v>SSC</v>
      </c>
      <c r="E87" s="6" t="str">
        <f t="shared" si="2"/>
        <v>Bluedart</v>
      </c>
      <c r="F87" s="6" t="str">
        <f t="shared" si="3"/>
        <v>Wednesday</v>
      </c>
    </row>
    <row r="88" spans="1:6" x14ac:dyDescent="0.25">
      <c r="A88" s="7">
        <f>_xlfn.XLOOKUP(B88,MasterSheet!P:P,MasterSheet!M:M," ")</f>
        <v>45850</v>
      </c>
      <c r="B88" s="6">
        <v>58153113502</v>
      </c>
      <c r="C88" s="6" t="str">
        <f>IFERROR(VLOOKUP(B88,MasterSheet!P:Q,2,)," ")</f>
        <v>Delivered</v>
      </c>
      <c r="D88" s="6" t="str">
        <f>_xlfn.XLOOKUP(B88,MasterSheet!P:P,MasterSheet!O:O)</f>
        <v>GENOMID (FOC)</v>
      </c>
      <c r="E88" s="6" t="str">
        <f t="shared" si="2"/>
        <v>Bluedart</v>
      </c>
      <c r="F88" s="6" t="str">
        <f t="shared" si="3"/>
        <v>Saturday</v>
      </c>
    </row>
    <row r="89" spans="1:6" x14ac:dyDescent="0.25">
      <c r="A89" s="7">
        <f>_xlfn.XLOOKUP(B89,MasterSheet!P:P,MasterSheet!M:M," ")</f>
        <v>45850</v>
      </c>
      <c r="B89" s="6">
        <v>58153113550</v>
      </c>
      <c r="C89" s="6" t="str">
        <f>IFERROR(VLOOKUP(B89,MasterSheet!P:Q,2,)," ")</f>
        <v>Delivered</v>
      </c>
      <c r="D89" s="6" t="str">
        <f>_xlfn.XLOOKUP(B89,MasterSheet!P:P,MasterSheet!O:O)</f>
        <v>NIAB</v>
      </c>
      <c r="E89" s="6" t="str">
        <f t="shared" si="2"/>
        <v>Bluedart</v>
      </c>
      <c r="F89" s="6" t="str">
        <f t="shared" si="3"/>
        <v>Saturday</v>
      </c>
    </row>
    <row r="90" spans="1:6" x14ac:dyDescent="0.25">
      <c r="A90" s="7">
        <f>_xlfn.XLOOKUP(B90,MasterSheet!P:P,MasterSheet!M:M," ")</f>
        <v>45850</v>
      </c>
      <c r="B90" s="6">
        <v>58153113653</v>
      </c>
      <c r="C90" s="6" t="str">
        <f>IFERROR(VLOOKUP(B90,MasterSheet!P:Q,2,)," ")</f>
        <v>Delivered</v>
      </c>
      <c r="D90" s="6" t="str">
        <f>_xlfn.XLOOKUP(B90,MasterSheet!P:P,MasterSheet!O:O)</f>
        <v>Scientific Jammu</v>
      </c>
      <c r="E90" s="6" t="str">
        <f t="shared" si="2"/>
        <v>Bluedart</v>
      </c>
      <c r="F90" s="6" t="str">
        <f t="shared" si="3"/>
        <v>Saturday</v>
      </c>
    </row>
    <row r="91" spans="1:6" x14ac:dyDescent="0.25">
      <c r="A91" s="7">
        <f>_xlfn.XLOOKUP(B91,MasterSheet!P:P,MasterSheet!M:M," ")</f>
        <v>45850</v>
      </c>
      <c r="B91" s="6">
        <v>58153113745</v>
      </c>
      <c r="C91" s="6" t="str">
        <f>IFERROR(VLOOKUP(B91,MasterSheet!P:Q,2,)," ")</f>
        <v>Delivered</v>
      </c>
      <c r="D91" s="6" t="str">
        <f>_xlfn.XLOOKUP(B91,MasterSheet!P:P,MasterSheet!O:O)</f>
        <v>NCCS</v>
      </c>
      <c r="E91" s="6" t="str">
        <f t="shared" si="2"/>
        <v>Bluedart</v>
      </c>
      <c r="F91" s="6" t="str">
        <f t="shared" si="3"/>
        <v>Saturday</v>
      </c>
    </row>
    <row r="92" spans="1:6" x14ac:dyDescent="0.25">
      <c r="A92" s="7">
        <f>_xlfn.XLOOKUP(B92,MasterSheet!P:P,MasterSheet!M:M," ")</f>
        <v>45850</v>
      </c>
      <c r="B92" s="6">
        <v>58153113955</v>
      </c>
      <c r="C92" s="6" t="str">
        <f>IFERROR(VLOOKUP(B92,MasterSheet!P:Q,2,)," ")</f>
        <v>Delivered</v>
      </c>
      <c r="D92" s="6" t="str">
        <f>_xlfn.XLOOKUP(B92,MasterSheet!P:P,MasterSheet!O:O)</f>
        <v>CDRI</v>
      </c>
      <c r="E92" s="6" t="str">
        <f t="shared" si="2"/>
        <v>Bluedart</v>
      </c>
      <c r="F92" s="6" t="str">
        <f t="shared" si="3"/>
        <v>Saturday</v>
      </c>
    </row>
    <row r="93" spans="1:6" x14ac:dyDescent="0.25">
      <c r="A93" s="7">
        <f>_xlfn.XLOOKUP(B93,MasterSheet!P:P,MasterSheet!M:M," ")</f>
        <v>45850</v>
      </c>
      <c r="B93" s="6">
        <v>58153114084</v>
      </c>
      <c r="C93" s="6" t="str">
        <f>IFERROR(VLOOKUP(B93,MasterSheet!P:Q,2,)," ")</f>
        <v>Delivered</v>
      </c>
      <c r="D93" s="6" t="str">
        <f>_xlfn.XLOOKUP(B93,MasterSheet!P:P,MasterSheet!O:O)</f>
        <v>SEEMA</v>
      </c>
      <c r="E93" s="6" t="str">
        <f t="shared" si="2"/>
        <v>Bluedart</v>
      </c>
      <c r="F93" s="6" t="str">
        <f t="shared" si="3"/>
        <v>Saturday</v>
      </c>
    </row>
    <row r="94" spans="1:6" x14ac:dyDescent="0.25">
      <c r="A94" s="7">
        <f>_xlfn.XLOOKUP(B94,MasterSheet!P:P,MasterSheet!M:M," ")</f>
        <v>45850</v>
      </c>
      <c r="B94" s="6">
        <v>58153114191</v>
      </c>
      <c r="C94" s="6" t="str">
        <f>IFERROR(VLOOKUP(B94,MasterSheet!P:Q,2,)," ")</f>
        <v>Delivered</v>
      </c>
      <c r="D94" s="6" t="str">
        <f>_xlfn.XLOOKUP(B94,MasterSheet!P:P,MasterSheet!O:O)</f>
        <v>NIMHANS</v>
      </c>
      <c r="E94" s="6" t="str">
        <f t="shared" si="2"/>
        <v>Bluedart</v>
      </c>
      <c r="F94" s="6" t="str">
        <f t="shared" si="3"/>
        <v>Saturday</v>
      </c>
    </row>
    <row r="95" spans="1:6" x14ac:dyDescent="0.25">
      <c r="A95" s="7">
        <f>_xlfn.XLOOKUP(B95,MasterSheet!P:P,MasterSheet!M:M," ")</f>
        <v>45850</v>
      </c>
      <c r="B95" s="6">
        <v>58153114386</v>
      </c>
      <c r="C95" s="6" t="str">
        <f>IFERROR(VLOOKUP(B95,MasterSheet!P:Q,2,)," ")</f>
        <v>Delivered</v>
      </c>
      <c r="D95" s="6" t="str">
        <f>_xlfn.XLOOKUP(B95,MasterSheet!P:P,MasterSheet!O:O)</f>
        <v>RG SONS</v>
      </c>
      <c r="E95" s="6" t="str">
        <f t="shared" si="2"/>
        <v>Bluedart</v>
      </c>
      <c r="F95" s="6" t="str">
        <f t="shared" si="3"/>
        <v>Saturday</v>
      </c>
    </row>
    <row r="96" spans="1:6" x14ac:dyDescent="0.25">
      <c r="A96" s="7">
        <f>_xlfn.XLOOKUP(B96,MasterSheet!P:P,MasterSheet!M:M," ")</f>
        <v>45850</v>
      </c>
      <c r="B96" s="6">
        <v>58153114460</v>
      </c>
      <c r="C96" s="6" t="str">
        <f>IFERROR(VLOOKUP(B96,MasterSheet!P:Q,2,)," ")</f>
        <v>Delivered</v>
      </c>
      <c r="D96" s="6" t="str">
        <f>_xlfn.XLOOKUP(B96,MasterSheet!P:P,MasterSheet!O:O)</f>
        <v>NCCS</v>
      </c>
      <c r="E96" s="6" t="str">
        <f t="shared" si="2"/>
        <v>Bluedart</v>
      </c>
      <c r="F96" s="6" t="str">
        <f t="shared" si="3"/>
        <v>Saturday</v>
      </c>
    </row>
    <row r="97" spans="1:6" x14ac:dyDescent="0.25">
      <c r="A97" s="7">
        <f>_xlfn.XLOOKUP(B97,MasterSheet!P:P,MasterSheet!M:M," ")</f>
        <v>45850</v>
      </c>
      <c r="B97" s="6">
        <v>58153114541</v>
      </c>
      <c r="C97" s="6" t="str">
        <f>IFERROR(VLOOKUP(B97,MasterSheet!P:Q,2,)," ")</f>
        <v>Delivered</v>
      </c>
      <c r="D97" s="6" t="str">
        <f>_xlfn.XLOOKUP(B97,MasterSheet!P:P,MasterSheet!O:O)</f>
        <v>M BIOTECH</v>
      </c>
      <c r="E97" s="6" t="str">
        <f t="shared" si="2"/>
        <v>Bluedart</v>
      </c>
      <c r="F97" s="6" t="str">
        <f t="shared" si="3"/>
        <v>Saturday</v>
      </c>
    </row>
    <row r="98" spans="1:6" x14ac:dyDescent="0.25">
      <c r="A98" s="7">
        <f>_xlfn.XLOOKUP(B98,MasterSheet!P:P,MasterSheet!M:M," ")</f>
        <v>45850</v>
      </c>
      <c r="B98" s="6">
        <v>58153114622</v>
      </c>
      <c r="C98" s="6" t="str">
        <f>IFERROR(VLOOKUP(B98,MasterSheet!P:Q,2,)," ")</f>
        <v>Delivered</v>
      </c>
      <c r="D98" s="6" t="str">
        <f>_xlfn.XLOOKUP(B98,MasterSheet!P:P,MasterSheet!O:O)</f>
        <v>Viganahar</v>
      </c>
      <c r="E98" s="6" t="str">
        <f t="shared" si="2"/>
        <v>Bluedart</v>
      </c>
      <c r="F98" s="6" t="str">
        <f t="shared" si="3"/>
        <v>Saturday</v>
      </c>
    </row>
    <row r="99" spans="1:6" x14ac:dyDescent="0.25">
      <c r="A99" s="7">
        <f>_xlfn.XLOOKUP(B99,MasterSheet!P:P,MasterSheet!M:M," ")</f>
        <v>45850</v>
      </c>
      <c r="B99" s="6">
        <v>58153114902</v>
      </c>
      <c r="C99" s="6" t="str">
        <f>IFERROR(VLOOKUP(B99,MasterSheet!P:Q,2,)," ")</f>
        <v>Delivered</v>
      </c>
      <c r="D99" s="6" t="str">
        <f>_xlfn.XLOOKUP(B99,MasterSheet!P:P,MasterSheet!O:O)</f>
        <v>KIDNEY</v>
      </c>
      <c r="E99" s="6" t="str">
        <f t="shared" si="2"/>
        <v>Bluedart</v>
      </c>
      <c r="F99" s="6" t="str">
        <f t="shared" si="3"/>
        <v>Saturday</v>
      </c>
    </row>
    <row r="100" spans="1:6" x14ac:dyDescent="0.25">
      <c r="A100" s="7">
        <f>_xlfn.XLOOKUP(B100,MasterSheet!P:P,MasterSheet!M:M," ")</f>
        <v>45850</v>
      </c>
      <c r="B100" s="6">
        <v>58153115042</v>
      </c>
      <c r="C100" s="6" t="str">
        <f>IFERROR(VLOOKUP(B100,MasterSheet!P:Q,2,)," ")</f>
        <v>Delivered</v>
      </c>
      <c r="D100" s="6" t="str">
        <f>_xlfn.XLOOKUP(B100,MasterSheet!P:P,MasterSheet!O:O)</f>
        <v>BOSE</v>
      </c>
      <c r="E100" s="6" t="str">
        <f t="shared" si="2"/>
        <v>Bluedart</v>
      </c>
      <c r="F100" s="6" t="str">
        <f t="shared" si="3"/>
        <v>Saturday</v>
      </c>
    </row>
    <row r="101" spans="1:6" x14ac:dyDescent="0.25">
      <c r="A101" s="7">
        <f>_xlfn.XLOOKUP(B101,MasterSheet!P:P,MasterSheet!M:M," ")</f>
        <v>45850</v>
      </c>
      <c r="B101" s="6">
        <v>58153118424</v>
      </c>
      <c r="C101" s="6" t="str">
        <f>IFERROR(VLOOKUP(B101,MasterSheet!P:Q,2,)," ")</f>
        <v>Delivered</v>
      </c>
      <c r="D101" s="6" t="str">
        <f>_xlfn.XLOOKUP(B101,MasterSheet!P:P,MasterSheet!O:O)</f>
        <v>SYNGENE</v>
      </c>
      <c r="E101" s="6" t="str">
        <f t="shared" si="2"/>
        <v>Bluedart</v>
      </c>
      <c r="F101" s="6" t="str">
        <f t="shared" si="3"/>
        <v>Saturday</v>
      </c>
    </row>
    <row r="102" spans="1:6" x14ac:dyDescent="0.25">
      <c r="A102" s="7">
        <f>_xlfn.XLOOKUP(B102,MasterSheet!P:P,MasterSheet!M:M," ")</f>
        <v>45850</v>
      </c>
      <c r="B102" s="6">
        <v>58153120303</v>
      </c>
      <c r="C102" s="6" t="str">
        <f>IFERROR(VLOOKUP(B102,MasterSheet!P:Q,2,)," ")</f>
        <v>Delivered</v>
      </c>
      <c r="D102" s="6" t="str">
        <f>_xlfn.XLOOKUP(B102,MasterSheet!P:P,MasterSheet!O:O)</f>
        <v>NNF</v>
      </c>
      <c r="E102" s="6" t="str">
        <f t="shared" si="2"/>
        <v>Bluedart</v>
      </c>
      <c r="F102" s="6" t="str">
        <f t="shared" si="3"/>
        <v>Saturday</v>
      </c>
    </row>
    <row r="103" spans="1:6" x14ac:dyDescent="0.25">
      <c r="A103" s="7">
        <f>_xlfn.XLOOKUP(B103,MasterSheet!P:P,MasterSheet!M:M," ")</f>
        <v>45850</v>
      </c>
      <c r="B103" s="6">
        <v>58153120546</v>
      </c>
      <c r="C103" s="6" t="str">
        <f>IFERROR(VLOOKUP(B103,MasterSheet!P:Q,2,)," ")</f>
        <v>Delivered</v>
      </c>
      <c r="D103" s="6" t="str">
        <f>_xlfn.XLOOKUP(B103,MasterSheet!P:P,MasterSheet!O:O)</f>
        <v>KOKILA</v>
      </c>
      <c r="E103" s="6" t="str">
        <f t="shared" si="2"/>
        <v>Bluedart</v>
      </c>
      <c r="F103" s="6" t="str">
        <f t="shared" si="3"/>
        <v>Saturday</v>
      </c>
    </row>
    <row r="104" spans="1:6" x14ac:dyDescent="0.25">
      <c r="A104" s="7">
        <f>_xlfn.XLOOKUP(B104,MasterSheet!P:P,MasterSheet!M:M," ")</f>
        <v>45850</v>
      </c>
      <c r="B104" s="6">
        <v>58153120675</v>
      </c>
      <c r="C104" s="6" t="str">
        <f>IFERROR(VLOOKUP(B104,MasterSheet!P:Q,2,)," ")</f>
        <v>Delivered</v>
      </c>
      <c r="D104" s="6" t="str">
        <f>_xlfn.XLOOKUP(B104,MasterSheet!P:P,MasterSheet!O:O)</f>
        <v>FARCAST</v>
      </c>
      <c r="E104" s="6" t="str">
        <f t="shared" si="2"/>
        <v>Bluedart</v>
      </c>
      <c r="F104" s="6" t="str">
        <f t="shared" si="3"/>
        <v>Saturday</v>
      </c>
    </row>
    <row r="105" spans="1:6" x14ac:dyDescent="0.25">
      <c r="A105" s="7">
        <f>_xlfn.XLOOKUP(B105,MasterSheet!P:P,MasterSheet!M:M," ")</f>
        <v>45850</v>
      </c>
      <c r="B105" s="6">
        <v>58153121121</v>
      </c>
      <c r="C105" s="6" t="str">
        <f>IFERROR(VLOOKUP(B105,MasterSheet!P:Q,2,)," ")</f>
        <v>Delivered</v>
      </c>
      <c r="D105" s="6" t="str">
        <f>_xlfn.XLOOKUP(B105,MasterSheet!P:P,MasterSheet!O:O)</f>
        <v>ILS</v>
      </c>
      <c r="E105" s="6" t="str">
        <f t="shared" si="2"/>
        <v>Bluedart</v>
      </c>
      <c r="F105" s="6" t="str">
        <f t="shared" si="3"/>
        <v>Saturday</v>
      </c>
    </row>
    <row r="106" spans="1:6" x14ac:dyDescent="0.25">
      <c r="A106" s="7">
        <f>_xlfn.XLOOKUP(B106,MasterSheet!P:P,MasterSheet!M:M," ")</f>
        <v>45853</v>
      </c>
      <c r="B106" s="6">
        <v>58153220145</v>
      </c>
      <c r="C106" s="6" t="str">
        <f>IFERROR(VLOOKUP(B106,MasterSheet!P:Q,2,)," ")</f>
        <v>Delivered</v>
      </c>
      <c r="D106" s="6" t="str">
        <f>_xlfn.XLOOKUP(B106,MasterSheet!P:P,MasterSheet!O:O)</f>
        <v>ZYDUS</v>
      </c>
      <c r="E106" s="6" t="str">
        <f t="shared" si="2"/>
        <v>Bluedart</v>
      </c>
      <c r="F106" s="6" t="str">
        <f t="shared" si="3"/>
        <v>Tuesday</v>
      </c>
    </row>
    <row r="107" spans="1:6" x14ac:dyDescent="0.25">
      <c r="A107" s="7">
        <f>_xlfn.XLOOKUP(B107,MasterSheet!P:P,MasterSheet!M:M," ")</f>
        <v>45853</v>
      </c>
      <c r="B107" s="6">
        <v>58153220370</v>
      </c>
      <c r="C107" s="6" t="str">
        <f>IFERROR(VLOOKUP(B107,MasterSheet!P:Q,2,)," ")</f>
        <v>Delivered</v>
      </c>
      <c r="D107" s="6" t="str">
        <f>_xlfn.XLOOKUP(B107,MasterSheet!P:P,MasterSheet!O:O)</f>
        <v>NEXGENE</v>
      </c>
      <c r="E107" s="6" t="str">
        <f t="shared" si="2"/>
        <v>Bluedart</v>
      </c>
      <c r="F107" s="6" t="str">
        <f t="shared" si="3"/>
        <v>Tuesday</v>
      </c>
    </row>
    <row r="108" spans="1:6" x14ac:dyDescent="0.25">
      <c r="A108" s="7">
        <f>_xlfn.XLOOKUP(B108,MasterSheet!P:P,MasterSheet!M:M," ")</f>
        <v>45853</v>
      </c>
      <c r="B108" s="6">
        <v>58153220742</v>
      </c>
      <c r="C108" s="6" t="str">
        <f>IFERROR(VLOOKUP(B108,MasterSheet!P:Q,2,)," ")</f>
        <v>Delivered</v>
      </c>
      <c r="D108" s="6" t="str">
        <f>_xlfn.XLOOKUP(B108,MasterSheet!P:P,MasterSheet!O:O)</f>
        <v>IISER BHOPAL</v>
      </c>
      <c r="E108" s="6" t="str">
        <f t="shared" si="2"/>
        <v>Bluedart</v>
      </c>
      <c r="F108" s="6" t="str">
        <f t="shared" si="3"/>
        <v>Tuesday</v>
      </c>
    </row>
    <row r="109" spans="1:6" x14ac:dyDescent="0.25">
      <c r="A109" s="7">
        <f>_xlfn.XLOOKUP(B109,MasterSheet!P:P,MasterSheet!M:M," ")</f>
        <v>45857</v>
      </c>
      <c r="B109" s="6">
        <v>58153394832</v>
      </c>
      <c r="C109" s="6" t="str">
        <f>IFERROR(VLOOKUP(B109,MasterSheet!P:Q,2,)," ")</f>
        <v>Delivered</v>
      </c>
      <c r="D109" s="6" t="str">
        <f>_xlfn.XLOOKUP(B109,MasterSheet!P:P,MasterSheet!O:O)</f>
        <v>The BioArt</v>
      </c>
      <c r="E109" s="6" t="str">
        <f t="shared" si="2"/>
        <v>Bluedart</v>
      </c>
      <c r="F109" s="6" t="str">
        <f t="shared" si="3"/>
        <v>Saturday</v>
      </c>
    </row>
    <row r="110" spans="1:6" x14ac:dyDescent="0.25">
      <c r="A110" s="7">
        <f>_xlfn.XLOOKUP(B110,MasterSheet!P:P,MasterSheet!M:M," ")</f>
        <v>45857</v>
      </c>
      <c r="B110" s="6">
        <v>58153395145</v>
      </c>
      <c r="C110" s="6" t="str">
        <f>IFERROR(VLOOKUP(B110,MasterSheet!P:Q,2,)," ")</f>
        <v>Delivered</v>
      </c>
      <c r="D110" s="6" t="str">
        <f>_xlfn.XLOOKUP(B110,MasterSheet!P:P,MasterSheet!O:O)</f>
        <v>LABPRO</v>
      </c>
      <c r="E110" s="6" t="str">
        <f t="shared" si="2"/>
        <v>Bluedart</v>
      </c>
      <c r="F110" s="6" t="str">
        <f t="shared" si="3"/>
        <v>Saturday</v>
      </c>
    </row>
    <row r="111" spans="1:6" x14ac:dyDescent="0.25">
      <c r="A111" s="7">
        <f>_xlfn.XLOOKUP(B111,MasterSheet!P:P,MasterSheet!M:M," ")</f>
        <v>45857</v>
      </c>
      <c r="B111" s="6">
        <v>58153395355</v>
      </c>
      <c r="C111" s="6" t="str">
        <f>IFERROR(VLOOKUP(B111,MasterSheet!P:Q,2,)," ")</f>
        <v>Delivered</v>
      </c>
      <c r="D111" s="6" t="str">
        <f>_xlfn.XLOOKUP(B111,MasterSheet!P:P,MasterSheet!O:O)</f>
        <v>RGCB</v>
      </c>
      <c r="E111" s="6" t="str">
        <f t="shared" si="2"/>
        <v>Bluedart</v>
      </c>
      <c r="F111" s="6" t="str">
        <f t="shared" si="3"/>
        <v>Saturday</v>
      </c>
    </row>
    <row r="112" spans="1:6" x14ac:dyDescent="0.25">
      <c r="A112" s="7">
        <f>_xlfn.XLOOKUP(B112,MasterSheet!P:P,MasterSheet!M:M," ")</f>
        <v>45857</v>
      </c>
      <c r="B112" s="6">
        <v>58153395624</v>
      </c>
      <c r="C112" s="6" t="str">
        <f>IFERROR(VLOOKUP(B112,MasterSheet!P:Q,2,)," ")</f>
        <v>Delivered</v>
      </c>
      <c r="D112" s="6" t="str">
        <f>_xlfn.XLOOKUP(B112,MasterSheet!P:P,MasterSheet!O:O)</f>
        <v>TECHWEST</v>
      </c>
      <c r="E112" s="6" t="str">
        <f t="shared" ref="E112:E114" si="4">IF(LEFT(B112,1)="D","DTDC",IF(ISNUMBER(--LEFT(B112,1)),"Bluedart","Other"))</f>
        <v>Bluedart</v>
      </c>
      <c r="F112" s="6" t="str">
        <f t="shared" ref="F112:F114" si="5">TEXT(A112, "dddd")</f>
        <v>Saturday</v>
      </c>
    </row>
    <row r="113" spans="1:6" x14ac:dyDescent="0.25">
      <c r="A113" s="7">
        <f>_xlfn.XLOOKUP(B113,MasterSheet!P:P,MasterSheet!M:M," ")</f>
        <v>45857</v>
      </c>
      <c r="B113" s="6">
        <v>58153395974</v>
      </c>
      <c r="C113" s="6" t="str">
        <f>IFERROR(VLOOKUP(B113,MasterSheet!P:Q,2,)," ")</f>
        <v>Delivered</v>
      </c>
      <c r="D113" s="6" t="str">
        <f>_xlfn.XLOOKUP(B113,MasterSheet!P:P,MasterSheet!O:O)</f>
        <v>Aurigine Onco</v>
      </c>
      <c r="E113" s="6" t="str">
        <f t="shared" si="4"/>
        <v>Bluedart</v>
      </c>
      <c r="F113" s="6" t="str">
        <f t="shared" si="5"/>
        <v>Saturday</v>
      </c>
    </row>
    <row r="114" spans="1:6" x14ac:dyDescent="0.25">
      <c r="A114" s="7">
        <f>_xlfn.XLOOKUP(B114,MasterSheet!P:P,MasterSheet!M:M," ")</f>
        <v>45857</v>
      </c>
      <c r="B114" s="6">
        <v>58153396302</v>
      </c>
      <c r="C114" s="6" t="str">
        <f>IFERROR(VLOOKUP(B114,MasterSheet!P:Q,2,)," ")</f>
        <v>Delivered</v>
      </c>
      <c r="D114" s="6" t="str">
        <f>_xlfn.XLOOKUP(B114,MasterSheet!P:P,MasterSheet!O:O)</f>
        <v>ALLIED SCIENTIFIC</v>
      </c>
      <c r="E114" s="6" t="str">
        <f t="shared" si="4"/>
        <v>Bluedart</v>
      </c>
      <c r="F114" s="6" t="str">
        <f t="shared" si="5"/>
        <v>Saturday</v>
      </c>
    </row>
    <row r="115" spans="1:6" x14ac:dyDescent="0.25">
      <c r="A115" s="7">
        <f>_xlfn.XLOOKUP(B115,MasterSheet!P:P,MasterSheet!M:M," ")</f>
        <v>45859</v>
      </c>
      <c r="B115" s="6">
        <v>58153426936</v>
      </c>
      <c r="C115" s="6" t="str">
        <f>IFERROR(VLOOKUP(B115,MasterSheet!P:Q,2,)," ")</f>
        <v>Delivered</v>
      </c>
      <c r="D115" s="6" t="str">
        <f>_xlfn.XLOOKUP(B115,MasterSheet!P:P,MasterSheet!O:O)</f>
        <v>Helix</v>
      </c>
      <c r="E115" s="6" t="str">
        <f t="shared" ref="E115:E120" si="6">IF(LEFT(B115,1)="D","DTDC",IF(ISNUMBER(--LEFT(B115,1)),"Bluedart","Other"))</f>
        <v>Bluedart</v>
      </c>
      <c r="F115" s="6" t="str">
        <f t="shared" ref="F115:F120" si="7">TEXT(A115, "dddd")</f>
        <v>Monday</v>
      </c>
    </row>
    <row r="116" spans="1:6" x14ac:dyDescent="0.25">
      <c r="A116" s="7">
        <f>_xlfn.XLOOKUP(B116,MasterSheet!P:P,MasterSheet!M:M," ")</f>
        <v>45859</v>
      </c>
      <c r="B116" s="6">
        <v>58153427216</v>
      </c>
      <c r="C116" s="6" t="str">
        <f>IFERROR(VLOOKUP(B116,MasterSheet!P:Q,2,)," ")</f>
        <v>Delivered</v>
      </c>
      <c r="D116" s="6" t="str">
        <f>_xlfn.XLOOKUP(B116,MasterSheet!P:P,MasterSheet!O:O)</f>
        <v>Farcast</v>
      </c>
      <c r="E116" s="6" t="str">
        <f t="shared" si="6"/>
        <v>Bluedart</v>
      </c>
      <c r="F116" s="6" t="str">
        <f t="shared" si="7"/>
        <v>Monday</v>
      </c>
    </row>
    <row r="117" spans="1:6" x14ac:dyDescent="0.25">
      <c r="A117" s="7">
        <f>_xlfn.XLOOKUP(B117,MasterSheet!P:P,MasterSheet!M:M," ")</f>
        <v>45859</v>
      </c>
      <c r="B117" s="6">
        <v>58153427323</v>
      </c>
      <c r="C117" s="6" t="str">
        <f>IFERROR(VLOOKUP(B117,MasterSheet!P:Q,2,)," ")</f>
        <v>Delivered</v>
      </c>
      <c r="D117" s="6" t="str">
        <f>_xlfn.XLOOKUP(B117,MasterSheet!P:P,MasterSheet!O:O)</f>
        <v>Immuneel</v>
      </c>
      <c r="E117" s="6" t="str">
        <f t="shared" si="6"/>
        <v>Bluedart</v>
      </c>
      <c r="F117" s="6" t="str">
        <f t="shared" si="7"/>
        <v>Monday</v>
      </c>
    </row>
    <row r="118" spans="1:6" x14ac:dyDescent="0.25">
      <c r="A118" s="7">
        <f>_xlfn.XLOOKUP(B118,MasterSheet!P:P,MasterSheet!M:M," ")</f>
        <v>45859</v>
      </c>
      <c r="B118" s="6">
        <v>58153427496</v>
      </c>
      <c r="C118" s="6" t="str">
        <f>IFERROR(VLOOKUP(B118,MasterSheet!P:Q,2,)," ")</f>
        <v>Delivered</v>
      </c>
      <c r="D118" s="6" t="str">
        <f>_xlfn.XLOOKUP(B118,MasterSheet!P:P,MasterSheet!O:O)</f>
        <v>Synergy</v>
      </c>
      <c r="E118" s="6" t="str">
        <f t="shared" si="6"/>
        <v>Bluedart</v>
      </c>
      <c r="F118" s="6" t="str">
        <f t="shared" si="7"/>
        <v>Monday</v>
      </c>
    </row>
    <row r="119" spans="1:6" x14ac:dyDescent="0.25">
      <c r="A119" s="7">
        <f>_xlfn.XLOOKUP(B119,MasterSheet!P:P,MasterSheet!M:M," ")</f>
        <v>45859</v>
      </c>
      <c r="B119" s="6">
        <v>58153427802</v>
      </c>
      <c r="C119" s="6" t="str">
        <f>IFERROR(VLOOKUP(B119,MasterSheet!P:Q,2,)," ")</f>
        <v>Delivered</v>
      </c>
      <c r="D119" s="6" t="str">
        <f>_xlfn.XLOOKUP(B119,MasterSheet!P:P,MasterSheet!O:O)</f>
        <v>NNF</v>
      </c>
      <c r="E119" s="6" t="str">
        <f t="shared" si="6"/>
        <v>Bluedart</v>
      </c>
      <c r="F119" s="6" t="str">
        <f t="shared" si="7"/>
        <v>Monday</v>
      </c>
    </row>
    <row r="120" spans="1:6" x14ac:dyDescent="0.25">
      <c r="A120" s="7">
        <f>_xlfn.XLOOKUP(B120,MasterSheet!P:P,MasterSheet!M:M," ")</f>
        <v>45859</v>
      </c>
      <c r="B120" s="6">
        <v>58153429681</v>
      </c>
      <c r="C120" s="6" t="str">
        <f>IFERROR(VLOOKUP(B120,MasterSheet!P:Q,2,)," ")</f>
        <v>Delivered</v>
      </c>
      <c r="D120" s="6" t="str">
        <f>_xlfn.XLOOKUP(B120,MasterSheet!P:P,MasterSheet!O:O)</f>
        <v>RG Sons</v>
      </c>
      <c r="E120" s="6" t="str">
        <f t="shared" si="6"/>
        <v>Bluedart</v>
      </c>
      <c r="F120" s="6" t="str">
        <f t="shared" si="7"/>
        <v>Monday</v>
      </c>
    </row>
    <row r="121" spans="1:6" x14ac:dyDescent="0.25">
      <c r="A121" s="7">
        <f>_xlfn.XLOOKUP(B121,MasterSheet!P:P,MasterSheet!M:M," ")</f>
        <v>45859</v>
      </c>
      <c r="B121" s="6">
        <v>58153430226</v>
      </c>
      <c r="C121" s="6" t="str">
        <f>IFERROR(VLOOKUP(B121,MasterSheet!P:Q,2,)," ")</f>
        <v>Delivered</v>
      </c>
      <c r="D121" s="6" t="str">
        <f>_xlfn.XLOOKUP(B121,MasterSheet!P:P,MasterSheet!O:O)</f>
        <v>Micro Vapi</v>
      </c>
      <c r="E121" s="6" t="str">
        <f t="shared" ref="E121:E129" si="8">IF(LEFT(B121,1)="D","DTDC",IF(ISNUMBER(--LEFT(B121,1)),"Bluedart","Other"))</f>
        <v>Bluedart</v>
      </c>
      <c r="F121" s="6" t="str">
        <f t="shared" ref="F121:F129" si="9">TEXT(A121, "dddd")</f>
        <v>Monday</v>
      </c>
    </row>
    <row r="122" spans="1:6" x14ac:dyDescent="0.25">
      <c r="A122" s="7">
        <f>_xlfn.XLOOKUP(B122,MasterSheet!P:P,MasterSheet!M:M," ")</f>
        <v>45859</v>
      </c>
      <c r="B122" s="6">
        <v>58153432562</v>
      </c>
      <c r="C122" s="6" t="str">
        <f>IFERROR(VLOOKUP(B122,MasterSheet!P:Q,2,)," ")</f>
        <v>Delivered</v>
      </c>
      <c r="D122" s="6" t="str">
        <f>_xlfn.XLOOKUP(B122,MasterSheet!P:P,MasterSheet!O:O)</f>
        <v>Actrec</v>
      </c>
      <c r="E122" s="6" t="str">
        <f t="shared" si="8"/>
        <v>Bluedart</v>
      </c>
      <c r="F122" s="6" t="str">
        <f t="shared" si="9"/>
        <v>Monday</v>
      </c>
    </row>
    <row r="123" spans="1:6" x14ac:dyDescent="0.25">
      <c r="A123" s="7">
        <f>_xlfn.XLOOKUP(B123,MasterSheet!P:P,MasterSheet!M:M," ")</f>
        <v>45859</v>
      </c>
      <c r="B123" s="6">
        <v>58153433030</v>
      </c>
      <c r="C123" s="6" t="str">
        <f>IFERROR(VLOOKUP(B123,MasterSheet!P:Q,2,)," ")</f>
        <v>Delivered</v>
      </c>
      <c r="D123" s="6" t="str">
        <f>_xlfn.XLOOKUP(B123,MasterSheet!P:P,MasterSheet!O:O)</f>
        <v>M BIOTECH</v>
      </c>
      <c r="E123" s="6" t="str">
        <f t="shared" si="8"/>
        <v>Bluedart</v>
      </c>
      <c r="F123" s="6" t="str">
        <f t="shared" si="9"/>
        <v>Monday</v>
      </c>
    </row>
    <row r="124" spans="1:6" x14ac:dyDescent="0.25">
      <c r="A124" s="7">
        <f>_xlfn.XLOOKUP(B124,MasterSheet!P:P,MasterSheet!M:M," ")</f>
        <v>45860</v>
      </c>
      <c r="B124" s="6">
        <v>58153476533</v>
      </c>
      <c r="C124" s="6" t="str">
        <f>IFERROR(VLOOKUP(B124,MasterSheet!P:Q,2,)," ")</f>
        <v>Delivered</v>
      </c>
      <c r="D124" s="6" t="str">
        <f>_xlfn.XLOOKUP(B124,MasterSheet!P:P,MasterSheet!O:O)</f>
        <v>Aurigine Service</v>
      </c>
      <c r="E124" s="6" t="str">
        <f t="shared" si="8"/>
        <v>Bluedart</v>
      </c>
      <c r="F124" s="6" t="str">
        <f t="shared" si="9"/>
        <v>Tuesday</v>
      </c>
    </row>
    <row r="125" spans="1:6" x14ac:dyDescent="0.25">
      <c r="A125" s="7">
        <f>_xlfn.XLOOKUP(B125,MasterSheet!P:P,MasterSheet!M:M," ")</f>
        <v>45860</v>
      </c>
      <c r="B125" s="6">
        <v>58153476765</v>
      </c>
      <c r="C125" s="6" t="str">
        <f>IFERROR(VLOOKUP(B125,MasterSheet!P:Q,2,)," ")</f>
        <v>Delivered</v>
      </c>
      <c r="D125" s="6" t="str">
        <f>_xlfn.XLOOKUP(B125,MasterSheet!P:P,MasterSheet!O:O)</f>
        <v>IISC</v>
      </c>
      <c r="E125" s="6" t="str">
        <f t="shared" si="8"/>
        <v>Bluedart</v>
      </c>
      <c r="F125" s="6" t="str">
        <f t="shared" si="9"/>
        <v>Tuesday</v>
      </c>
    </row>
    <row r="126" spans="1:6" x14ac:dyDescent="0.25">
      <c r="A126" s="7">
        <f>_xlfn.XLOOKUP(B126,MasterSheet!P:P,MasterSheet!M:M," ")</f>
        <v>45860</v>
      </c>
      <c r="B126" s="6">
        <v>58153477126</v>
      </c>
      <c r="C126" s="6" t="str">
        <f>IFERROR(VLOOKUP(B126,MasterSheet!P:Q,2,)," ")</f>
        <v>Delivered</v>
      </c>
      <c r="D126" s="6" t="str">
        <f>_xlfn.XLOOKUP(B126,MasterSheet!P:P,MasterSheet!O:O)</f>
        <v>Sai Life</v>
      </c>
      <c r="E126" s="6" t="str">
        <f t="shared" si="8"/>
        <v>Bluedart</v>
      </c>
      <c r="F126" s="6" t="str">
        <f t="shared" si="9"/>
        <v>Tuesday</v>
      </c>
    </row>
    <row r="127" spans="1:6" x14ac:dyDescent="0.25">
      <c r="A127" s="7">
        <f>_xlfn.XLOOKUP(B127,MasterSheet!P:P,MasterSheet!M:M," ")</f>
        <v>45860</v>
      </c>
      <c r="B127" s="6">
        <v>58153477303</v>
      </c>
      <c r="C127" s="6" t="str">
        <f>IFERROR(VLOOKUP(B127,MasterSheet!P:Q,2,)," ")</f>
        <v>Delivered</v>
      </c>
      <c r="D127" s="6" t="str">
        <f>_xlfn.XLOOKUP(B127,MasterSheet!P:P,MasterSheet!O:O)</f>
        <v>Allianz</v>
      </c>
      <c r="E127" s="6" t="str">
        <f t="shared" si="8"/>
        <v>Bluedart</v>
      </c>
      <c r="F127" s="6" t="str">
        <f t="shared" si="9"/>
        <v>Tuesday</v>
      </c>
    </row>
    <row r="128" spans="1:6" x14ac:dyDescent="0.25">
      <c r="A128" s="7">
        <f>_xlfn.XLOOKUP(B128,MasterSheet!P:P,MasterSheet!M:M," ")</f>
        <v>45860</v>
      </c>
      <c r="B128" s="6">
        <v>58153477454</v>
      </c>
      <c r="C128" s="6" t="str">
        <f>IFERROR(VLOOKUP(B128,MasterSheet!P:Q,2,)," ")</f>
        <v>Delivered</v>
      </c>
      <c r="D128" s="6" t="str">
        <f>_xlfn.XLOOKUP(B128,MasterSheet!P:P,MasterSheet!O:O)</f>
        <v>BioNova</v>
      </c>
      <c r="E128" s="6" t="str">
        <f t="shared" si="8"/>
        <v>Bluedart</v>
      </c>
      <c r="F128" s="6" t="str">
        <f t="shared" si="9"/>
        <v>Tuesday</v>
      </c>
    </row>
    <row r="129" spans="1:6" x14ac:dyDescent="0.25">
      <c r="A129" s="7">
        <f>_xlfn.XLOOKUP(B129,MasterSheet!P:P,MasterSheet!M:M," ")</f>
        <v>45860</v>
      </c>
      <c r="B129" s="6">
        <v>58153479053</v>
      </c>
      <c r="C129" s="6" t="str">
        <f>IFERROR(VLOOKUP(B129,MasterSheet!P:Q,2,)," ")</f>
        <v>Delivered</v>
      </c>
      <c r="D129" s="6" t="str">
        <f>_xlfn.XLOOKUP(B129,MasterSheet!P:P,MasterSheet!O:O)</f>
        <v>NIAB</v>
      </c>
      <c r="E129" s="6" t="str">
        <f t="shared" si="8"/>
        <v>Bluedart</v>
      </c>
      <c r="F129" s="6" t="str">
        <f t="shared" si="9"/>
        <v>Tuesday</v>
      </c>
    </row>
    <row r="130" spans="1:6" x14ac:dyDescent="0.25">
      <c r="A130" s="7">
        <f>_xlfn.XLOOKUP(B130,MasterSheet!P:P,MasterSheet!M:M," ")</f>
        <v>45861</v>
      </c>
      <c r="B130" s="6">
        <v>58153552645</v>
      </c>
      <c r="C130" s="6" t="str">
        <f>IFERROR(VLOOKUP(B130,MasterSheet!P:Q,2,)," ")</f>
        <v>Delivered</v>
      </c>
      <c r="D130" s="6" t="str">
        <f>_xlfn.XLOOKUP(B130,MasterSheet!P:P,MasterSheet!O:O)</f>
        <v>BIO SOLUTION</v>
      </c>
      <c r="E130" s="6" t="str">
        <f t="shared" ref="E130:E138" si="10">IF(LEFT(B130,1)="D","DTDC",IF(ISNUMBER(--LEFT(B130,1)),"Bluedart","Other"))</f>
        <v>Bluedart</v>
      </c>
      <c r="F130" s="6" t="str">
        <f t="shared" ref="F130:F138" si="11">TEXT(A130, "dddd")</f>
        <v>Wednesday</v>
      </c>
    </row>
    <row r="131" spans="1:6" x14ac:dyDescent="0.25">
      <c r="A131" s="7">
        <f>_xlfn.XLOOKUP(B131,MasterSheet!P:P,MasterSheet!M:M," ")</f>
        <v>45861</v>
      </c>
      <c r="B131" s="6">
        <v>58153552995</v>
      </c>
      <c r="C131" s="6" t="str">
        <f>IFERROR(VLOOKUP(B131,MasterSheet!P:Q,2,)," ")</f>
        <v>Delivered</v>
      </c>
      <c r="D131" s="6" t="str">
        <f>_xlfn.XLOOKUP(B131,MasterSheet!P:P,MasterSheet!O:O)</f>
        <v>BARC</v>
      </c>
      <c r="E131" s="6" t="str">
        <f t="shared" si="10"/>
        <v>Bluedart</v>
      </c>
      <c r="F131" s="6" t="str">
        <f t="shared" si="11"/>
        <v>Wednesday</v>
      </c>
    </row>
    <row r="132" spans="1:6" x14ac:dyDescent="0.25">
      <c r="A132" s="7">
        <f>_xlfn.XLOOKUP(B132,MasterSheet!P:P,MasterSheet!M:M," ")</f>
        <v>45861</v>
      </c>
      <c r="B132" s="6">
        <v>58153553415</v>
      </c>
      <c r="C132" s="6" t="str">
        <f>IFERROR(VLOOKUP(B132,MasterSheet!P:Q,2,)," ")</f>
        <v>Delivered</v>
      </c>
      <c r="D132" s="6" t="str">
        <f>_xlfn.XLOOKUP(B132,MasterSheet!P:P,MasterSheet!O:O)</f>
        <v>JSS SCIENTIFIC</v>
      </c>
      <c r="E132" s="6" t="str">
        <f t="shared" si="10"/>
        <v>Bluedart</v>
      </c>
      <c r="F132" s="6" t="str">
        <f t="shared" si="11"/>
        <v>Wednesday</v>
      </c>
    </row>
    <row r="133" spans="1:6" x14ac:dyDescent="0.25">
      <c r="A133" s="7">
        <f>_xlfn.XLOOKUP(B133,MasterSheet!P:P,MasterSheet!M:M," ")</f>
        <v>45861</v>
      </c>
      <c r="B133" s="6">
        <v>58153553625</v>
      </c>
      <c r="C133" s="6" t="str">
        <f>IFERROR(VLOOKUP(B133,MasterSheet!P:Q,2,)," ")</f>
        <v>Delivered</v>
      </c>
      <c r="D133" s="6" t="str">
        <f>_xlfn.XLOOKUP(B133,MasterSheet!P:P,MasterSheet!O:O)</f>
        <v>M BIOTECH</v>
      </c>
      <c r="E133" s="6" t="str">
        <f t="shared" si="10"/>
        <v>Bluedart</v>
      </c>
      <c r="F133" s="6" t="str">
        <f t="shared" si="11"/>
        <v>Wednesday</v>
      </c>
    </row>
    <row r="134" spans="1:6" x14ac:dyDescent="0.25">
      <c r="A134" s="7">
        <f>_xlfn.XLOOKUP(B134,MasterSheet!P:P,MasterSheet!M:M," ")</f>
        <v>45861</v>
      </c>
      <c r="B134" s="6">
        <v>58153553894</v>
      </c>
      <c r="C134" s="6" t="str">
        <f>IFERROR(VLOOKUP(B134,MasterSheet!P:Q,2,)," ")</f>
        <v>Delivered</v>
      </c>
      <c r="D134" s="6" t="str">
        <f>_xlfn.XLOOKUP(B134,MasterSheet!P:P,MasterSheet!O:O)</f>
        <v>IISC</v>
      </c>
      <c r="E134" s="6" t="str">
        <f t="shared" si="10"/>
        <v>Bluedart</v>
      </c>
      <c r="F134" s="6" t="str">
        <f t="shared" si="11"/>
        <v>Wednesday</v>
      </c>
    </row>
    <row r="135" spans="1:6" x14ac:dyDescent="0.25">
      <c r="A135" s="7">
        <f>_xlfn.XLOOKUP(B135,MasterSheet!P:P,MasterSheet!M:M," ")</f>
        <v>45861</v>
      </c>
      <c r="B135" s="6">
        <v>58153554480</v>
      </c>
      <c r="C135" s="6" t="str">
        <f>IFERROR(VLOOKUP(B135,MasterSheet!P:Q,2,)," ")</f>
        <v>Delivered</v>
      </c>
      <c r="D135" s="6" t="str">
        <f>_xlfn.XLOOKUP(B135,MasterSheet!P:P,MasterSheet!O:O)</f>
        <v>ATHENESE-DX</v>
      </c>
      <c r="E135" s="6" t="str">
        <f t="shared" si="10"/>
        <v>Bluedart</v>
      </c>
      <c r="F135" s="6" t="str">
        <f t="shared" si="11"/>
        <v>Wednesday</v>
      </c>
    </row>
    <row r="136" spans="1:6" x14ac:dyDescent="0.25">
      <c r="A136" s="7">
        <f>_xlfn.XLOOKUP(B136,MasterSheet!P:P,MasterSheet!M:M," ")</f>
        <v>45861</v>
      </c>
      <c r="B136" s="6">
        <v>58153554723</v>
      </c>
      <c r="C136" s="6" t="str">
        <f>IFERROR(VLOOKUP(B136,MasterSheet!P:Q,2,)," ")</f>
        <v>Delivered</v>
      </c>
      <c r="D136" s="6" t="str">
        <f>_xlfn.XLOOKUP(B136,MasterSheet!P:P,MasterSheet!O:O)</f>
        <v>ABHI BIO</v>
      </c>
      <c r="E136" s="6" t="str">
        <f t="shared" si="10"/>
        <v>Bluedart</v>
      </c>
      <c r="F136" s="6" t="str">
        <f t="shared" si="11"/>
        <v>Wednesday</v>
      </c>
    </row>
    <row r="137" spans="1:6" x14ac:dyDescent="0.25">
      <c r="A137" s="7">
        <f>_xlfn.XLOOKUP(B137,MasterSheet!P:P,MasterSheet!M:M," ")</f>
        <v>45864</v>
      </c>
      <c r="B137" s="6">
        <v>58153688482</v>
      </c>
      <c r="C137" s="6" t="str">
        <f>IFERROR(VLOOKUP(B137,MasterSheet!P:Q,2,)," ")</f>
        <v>Delivered</v>
      </c>
      <c r="D137" s="6" t="str">
        <f>_xlfn.XLOOKUP(B137,MasterSheet!P:P,MasterSheet!O:O)</f>
        <v>SYNGENE</v>
      </c>
      <c r="E137" s="6" t="str">
        <f t="shared" si="10"/>
        <v>Bluedart</v>
      </c>
      <c r="F137" s="6" t="str">
        <f t="shared" si="11"/>
        <v>Saturday</v>
      </c>
    </row>
    <row r="138" spans="1:6" x14ac:dyDescent="0.25">
      <c r="A138" s="7">
        <f>_xlfn.XLOOKUP(B138,MasterSheet!P:P,MasterSheet!M:M," ")</f>
        <v>45864</v>
      </c>
      <c r="B138" s="6">
        <v>58153688563</v>
      </c>
      <c r="C138" s="6" t="str">
        <f>IFERROR(VLOOKUP(B138,MasterSheet!P:Q,2,)," ")</f>
        <v>Delivered</v>
      </c>
      <c r="D138" s="6" t="str">
        <f>_xlfn.XLOOKUP(B138,MasterSheet!P:P,MasterSheet!O:O)</f>
        <v>Helix</v>
      </c>
      <c r="E138" s="6" t="str">
        <f t="shared" si="10"/>
        <v>Bluedart</v>
      </c>
      <c r="F138" s="6" t="str">
        <f t="shared" si="11"/>
        <v>Saturday</v>
      </c>
    </row>
    <row r="139" spans="1:6" x14ac:dyDescent="0.25">
      <c r="A139" s="7">
        <f>_xlfn.XLOOKUP(B139,MasterSheet!P:P,MasterSheet!M:M," ")</f>
        <v>45864</v>
      </c>
      <c r="B139" s="6">
        <v>58153688736</v>
      </c>
      <c r="C139" s="6" t="str">
        <f>IFERROR(VLOOKUP(B139,MasterSheet!P:Q,2,)," ")</f>
        <v>Delivered</v>
      </c>
      <c r="D139" s="6" t="str">
        <f>_xlfn.XLOOKUP(B139,MasterSheet!P:P,MasterSheet!O:O)</f>
        <v>ILS</v>
      </c>
      <c r="E139" s="6" t="str">
        <f t="shared" ref="E139:E145" si="12">IF(LEFT(B139,1)="D","DTDC",IF(ISNUMBER(--LEFT(B139,1)),"Bluedart","Other"))</f>
        <v>Bluedart</v>
      </c>
      <c r="F139" s="6" t="str">
        <f t="shared" ref="F139:F145" si="13">TEXT(A139, "dddd")</f>
        <v>Saturday</v>
      </c>
    </row>
    <row r="140" spans="1:6" x14ac:dyDescent="0.25">
      <c r="A140" s="7">
        <f>_xlfn.XLOOKUP(B140,MasterSheet!P:P,MasterSheet!M:M," ")</f>
        <v>45864</v>
      </c>
      <c r="B140" s="6">
        <v>58153688891</v>
      </c>
      <c r="C140" s="6" t="str">
        <f>IFERROR(VLOOKUP(B140,MasterSheet!P:Q,2,)," ")</f>
        <v>Delivered</v>
      </c>
      <c r="D140" s="6" t="str">
        <f>_xlfn.XLOOKUP(B140,MasterSheet!P:P,MasterSheet!O:O)</f>
        <v>NIBMG</v>
      </c>
      <c r="E140" s="6" t="str">
        <f t="shared" si="12"/>
        <v>Bluedart</v>
      </c>
      <c r="F140" s="6" t="str">
        <f t="shared" si="13"/>
        <v>Saturday</v>
      </c>
    </row>
    <row r="141" spans="1:6" x14ac:dyDescent="0.25">
      <c r="A141" s="7">
        <f>_xlfn.XLOOKUP(B141,MasterSheet!P:P,MasterSheet!M:M," ")</f>
        <v>45866</v>
      </c>
      <c r="B141" s="6">
        <v>58153726050</v>
      </c>
      <c r="C141" s="6" t="str">
        <f>IFERROR(VLOOKUP(B141,MasterSheet!P:Q,2,)," ")</f>
        <v>Delivered</v>
      </c>
      <c r="D141" s="6" t="str">
        <f>_xlfn.XLOOKUP(B141,MasterSheet!P:P,MasterSheet!O:O)</f>
        <v>FARCAST</v>
      </c>
      <c r="E141" s="6" t="str">
        <f t="shared" si="12"/>
        <v>Bluedart</v>
      </c>
      <c r="F141" s="6" t="str">
        <f t="shared" si="13"/>
        <v>Monday</v>
      </c>
    </row>
    <row r="142" spans="1:6" x14ac:dyDescent="0.25">
      <c r="A142" s="7">
        <f>_xlfn.XLOOKUP(B142,MasterSheet!P:P,MasterSheet!M:M," ")</f>
        <v>45866</v>
      </c>
      <c r="B142" s="6">
        <v>58153726212</v>
      </c>
      <c r="C142" s="6" t="str">
        <f>IFERROR(VLOOKUP(B142,MasterSheet!P:Q,2,)," ")</f>
        <v>Delivered</v>
      </c>
      <c r="D142" s="6" t="str">
        <f>_xlfn.XLOOKUP(B142,MasterSheet!P:P,MasterSheet!O:O)</f>
        <v>IISC</v>
      </c>
      <c r="E142" s="6" t="str">
        <f t="shared" si="12"/>
        <v>Bluedart</v>
      </c>
      <c r="F142" s="6" t="str">
        <f t="shared" si="13"/>
        <v>Monday</v>
      </c>
    </row>
    <row r="143" spans="1:6" x14ac:dyDescent="0.25">
      <c r="A143" s="7">
        <f>_xlfn.XLOOKUP(B143,MasterSheet!P:P,MasterSheet!M:M," ")</f>
        <v>45866</v>
      </c>
      <c r="B143" s="6">
        <v>58153726466</v>
      </c>
      <c r="C143" s="6" t="str">
        <f>IFERROR(VLOOKUP(B143,MasterSheet!P:Q,2,)," ")</f>
        <v>Delivered</v>
      </c>
      <c r="D143" s="6" t="str">
        <f>_xlfn.XLOOKUP(B143,MasterSheet!P:P,MasterSheet!O:O)</f>
        <v>ACTREC</v>
      </c>
      <c r="E143" s="6" t="str">
        <f t="shared" si="12"/>
        <v>Bluedart</v>
      </c>
      <c r="F143" s="6" t="str">
        <f t="shared" si="13"/>
        <v>Monday</v>
      </c>
    </row>
    <row r="144" spans="1:6" x14ac:dyDescent="0.25">
      <c r="A144" s="7">
        <f>_xlfn.XLOOKUP(B144,MasterSheet!P:P,MasterSheet!M:M," ")</f>
        <v>45866</v>
      </c>
      <c r="B144" s="6">
        <v>58153726595</v>
      </c>
      <c r="C144" s="6" t="str">
        <f>IFERROR(VLOOKUP(B144,MasterSheet!P:Q,2,)," ")</f>
        <v>Delivered</v>
      </c>
      <c r="D144" s="6" t="str">
        <f>_xlfn.XLOOKUP(B144,MasterSheet!P:P,MasterSheet!O:O)</f>
        <v>SAI LIFE</v>
      </c>
      <c r="E144" s="6" t="str">
        <f t="shared" si="12"/>
        <v>Bluedart</v>
      </c>
      <c r="F144" s="6" t="str">
        <f t="shared" si="13"/>
        <v>Monday</v>
      </c>
    </row>
    <row r="145" spans="1:6" x14ac:dyDescent="0.25">
      <c r="A145" s="7">
        <f>_xlfn.XLOOKUP(B145,MasterSheet!P:P,MasterSheet!M:M," ")</f>
        <v>45866</v>
      </c>
      <c r="B145" s="6">
        <v>58153726956</v>
      </c>
      <c r="C145" s="6" t="str">
        <f>IFERROR(VLOOKUP(B145,MasterSheet!P:Q,2,)," ")</f>
        <v>Delivered</v>
      </c>
      <c r="D145" s="6" t="str">
        <f>_xlfn.XLOOKUP(B145,MasterSheet!P:P,MasterSheet!O:O)</f>
        <v>PI HEALTH</v>
      </c>
      <c r="E145" s="6" t="str">
        <f t="shared" si="12"/>
        <v>Bluedart</v>
      </c>
      <c r="F145" s="6" t="str">
        <f t="shared" si="13"/>
        <v>Monday</v>
      </c>
    </row>
    <row r="146" spans="1:6" x14ac:dyDescent="0.25">
      <c r="A146" s="7">
        <f>_xlfn.XLOOKUP(B146,MasterSheet!P:P,MasterSheet!M:M," ")</f>
        <v>45866</v>
      </c>
      <c r="B146" s="6">
        <v>58153727203</v>
      </c>
      <c r="C146" s="6" t="str">
        <f>IFERROR(VLOOKUP(B146,MasterSheet!P:Q,2,)," ")</f>
        <v>Delivered</v>
      </c>
      <c r="D146" s="6" t="str">
        <f>_xlfn.XLOOKUP(B146,MasterSheet!P:P,MasterSheet!O:O)</f>
        <v>MICRO VAPI</v>
      </c>
      <c r="E146" s="6" t="str">
        <f t="shared" ref="E146:E159" si="14">IF(LEFT(B146,1)="D","DTDC",IF(ISNUMBER(--LEFT(B146,1)),"Bluedart","Other"))</f>
        <v>Bluedart</v>
      </c>
      <c r="F146" s="6" t="str">
        <f t="shared" ref="F146:F159" si="15">TEXT(A146, "dddd")</f>
        <v>Monday</v>
      </c>
    </row>
    <row r="147" spans="1:6" x14ac:dyDescent="0.25">
      <c r="A147" s="7">
        <f>_xlfn.XLOOKUP(B147,MasterSheet!P:P,MasterSheet!M:M," ")</f>
        <v>45866</v>
      </c>
      <c r="B147" s="6">
        <v>58153727494</v>
      </c>
      <c r="C147" s="6" t="str">
        <f>IFERROR(VLOOKUP(B147,MasterSheet!P:Q,2,)," ")</f>
        <v>Delivered</v>
      </c>
      <c r="D147" s="6" t="str">
        <f>_xlfn.XLOOKUP(B147,MasterSheet!P:P,MasterSheet!O:O)</f>
        <v>AURIGINE SERVICE</v>
      </c>
      <c r="E147" s="6" t="str">
        <f t="shared" si="14"/>
        <v>Bluedart</v>
      </c>
      <c r="F147" s="6" t="str">
        <f t="shared" si="15"/>
        <v>Monday</v>
      </c>
    </row>
    <row r="148" spans="1:6" x14ac:dyDescent="0.25">
      <c r="A148" s="7">
        <f>_xlfn.XLOOKUP(B148,MasterSheet!P:P,MasterSheet!M:M," ")</f>
        <v>45866</v>
      </c>
      <c r="B148" s="6">
        <v>58153727671</v>
      </c>
      <c r="C148" s="6" t="str">
        <f>IFERROR(VLOOKUP(B148,MasterSheet!P:Q,2,)," ")</f>
        <v>Delivered</v>
      </c>
      <c r="D148" s="6" t="str">
        <f>_xlfn.XLOOKUP(B148,MasterSheet!P:P,MasterSheet!O:O)</f>
        <v>MANIPAL</v>
      </c>
      <c r="E148" s="6" t="str">
        <f t="shared" si="14"/>
        <v>Bluedart</v>
      </c>
      <c r="F148" s="6" t="str">
        <f t="shared" si="15"/>
        <v>Monday</v>
      </c>
    </row>
    <row r="149" spans="1:6" x14ac:dyDescent="0.25">
      <c r="A149" s="7">
        <f>_xlfn.XLOOKUP(B149,MasterSheet!P:P,MasterSheet!M:M," ")</f>
        <v>45866</v>
      </c>
      <c r="B149" s="6">
        <v>58153728301</v>
      </c>
      <c r="C149" s="6" t="str">
        <f>IFERROR(VLOOKUP(B149,MasterSheet!P:Q,2,)," ")</f>
        <v>Delivered</v>
      </c>
      <c r="D149" s="6" t="str">
        <f>_xlfn.XLOOKUP(B149,MasterSheet!P:P,MasterSheet!O:O)</f>
        <v>Aurigine Onco</v>
      </c>
      <c r="E149" s="6" t="str">
        <f t="shared" si="14"/>
        <v>Bluedart</v>
      </c>
      <c r="F149" s="6" t="str">
        <f t="shared" si="15"/>
        <v>Monday</v>
      </c>
    </row>
    <row r="150" spans="1:6" x14ac:dyDescent="0.25">
      <c r="A150" s="7">
        <f>_xlfn.XLOOKUP(B150,MasterSheet!P:P,MasterSheet!M:M," ")</f>
        <v>45866</v>
      </c>
      <c r="B150" s="6">
        <v>58153729395</v>
      </c>
      <c r="C150" s="6" t="str">
        <f>IFERROR(VLOOKUP(B150,MasterSheet!P:Q,2,)," ")</f>
        <v>Delivered</v>
      </c>
      <c r="D150" s="6" t="str">
        <f>_xlfn.XLOOKUP(B150,MasterSheet!P:P,MasterSheet!O:O)</f>
        <v>NEUBERG</v>
      </c>
      <c r="E150" s="6" t="str">
        <f t="shared" si="14"/>
        <v>Bluedart</v>
      </c>
      <c r="F150" s="6" t="str">
        <f t="shared" si="15"/>
        <v>Monday</v>
      </c>
    </row>
    <row r="151" spans="1:6" x14ac:dyDescent="0.25">
      <c r="A151" s="7">
        <f>_xlfn.XLOOKUP(B151,MasterSheet!P:P,MasterSheet!M:M," ")</f>
        <v>45867</v>
      </c>
      <c r="B151" s="6">
        <v>58153772681</v>
      </c>
      <c r="C151" s="6" t="str">
        <f>IFERROR(VLOOKUP(B151,MasterSheet!P:Q,2,)," ")</f>
        <v>Delivered</v>
      </c>
      <c r="D151" s="6" t="str">
        <f>_xlfn.XLOOKUP(B151,MasterSheet!P:P,MasterSheet!O:O)</f>
        <v>VIROCAN</v>
      </c>
      <c r="E151" s="6" t="str">
        <f t="shared" si="14"/>
        <v>Bluedart</v>
      </c>
      <c r="F151" s="6" t="str">
        <f t="shared" si="15"/>
        <v>Tuesday</v>
      </c>
    </row>
    <row r="152" spans="1:6" x14ac:dyDescent="0.25">
      <c r="A152" s="7">
        <f>_xlfn.XLOOKUP(B152,MasterSheet!P:P,MasterSheet!M:M," ")</f>
        <v>45867</v>
      </c>
      <c r="B152" s="6">
        <v>58153772773</v>
      </c>
      <c r="C152" s="6" t="str">
        <f>IFERROR(VLOOKUP(B152,MasterSheet!P:Q,2,)," ")</f>
        <v>Delivered</v>
      </c>
      <c r="D152" s="6" t="str">
        <f>_xlfn.XLOOKUP(B152,MasterSheet!P:P,MasterSheet!O:O)</f>
        <v>IMMUNEEL</v>
      </c>
      <c r="E152" s="6" t="str">
        <f t="shared" si="14"/>
        <v>Bluedart</v>
      </c>
      <c r="F152" s="6" t="str">
        <f t="shared" si="15"/>
        <v>Tuesday</v>
      </c>
    </row>
    <row r="153" spans="1:6" x14ac:dyDescent="0.25">
      <c r="A153" s="7">
        <f>_xlfn.XLOOKUP(B153,MasterSheet!P:P,MasterSheet!M:M," ")</f>
        <v>45867</v>
      </c>
      <c r="B153" s="6">
        <v>58153776855</v>
      </c>
      <c r="C153" s="6" t="str">
        <f>IFERROR(VLOOKUP(B153,MasterSheet!P:Q,2,)," ")</f>
        <v>Delivered</v>
      </c>
      <c r="D153" s="6" t="str">
        <f>_xlfn.XLOOKUP(B153,MasterSheet!P:P,MasterSheet!O:O)</f>
        <v>ABHI BIO</v>
      </c>
      <c r="E153" s="6" t="str">
        <f t="shared" si="14"/>
        <v>Bluedart</v>
      </c>
      <c r="F153" s="6" t="str">
        <f t="shared" si="15"/>
        <v>Tuesday</v>
      </c>
    </row>
    <row r="154" spans="1:6" x14ac:dyDescent="0.25">
      <c r="A154" s="7">
        <f>_xlfn.XLOOKUP(B154,MasterSheet!P:P,MasterSheet!M:M," ")</f>
        <v>45867</v>
      </c>
      <c r="B154" s="6">
        <v>58153777275</v>
      </c>
      <c r="C154" s="6" t="str">
        <f>IFERROR(VLOOKUP(B154,MasterSheet!P:Q,2,)," ")</f>
        <v>Delivered</v>
      </c>
      <c r="D154" s="6" t="str">
        <f>_xlfn.XLOOKUP(B154,MasterSheet!P:P,MasterSheet!O:O)</f>
        <v>ARAGEN</v>
      </c>
      <c r="E154" s="6" t="str">
        <f t="shared" si="14"/>
        <v>Bluedart</v>
      </c>
      <c r="F154" s="6" t="str">
        <f t="shared" si="15"/>
        <v>Tuesday</v>
      </c>
    </row>
    <row r="155" spans="1:6" x14ac:dyDescent="0.25">
      <c r="A155" s="7">
        <f>_xlfn.XLOOKUP(B155,MasterSheet!P:P,MasterSheet!M:M," ")</f>
        <v>45867</v>
      </c>
      <c r="B155" s="6">
        <v>58153777684</v>
      </c>
      <c r="C155" s="6" t="str">
        <f>IFERROR(VLOOKUP(B155,MasterSheet!P:Q,2,)," ")</f>
        <v>Delivered</v>
      </c>
      <c r="D155" s="6" t="str">
        <f>_xlfn.XLOOKUP(B155,MasterSheet!P:P,MasterSheet!O:O)</f>
        <v>BIO SOLUTION</v>
      </c>
      <c r="E155" s="6" t="str">
        <f t="shared" si="14"/>
        <v>Bluedart</v>
      </c>
      <c r="F155" s="6" t="str">
        <f t="shared" si="15"/>
        <v>Tuesday</v>
      </c>
    </row>
    <row r="156" spans="1:6" x14ac:dyDescent="0.25">
      <c r="A156" s="7">
        <f>_xlfn.XLOOKUP(B156,MasterSheet!P:P,MasterSheet!M:M," ")</f>
        <v>45867</v>
      </c>
      <c r="B156" s="6">
        <v>58153777802</v>
      </c>
      <c r="C156" s="6" t="str">
        <f>IFERROR(VLOOKUP(B156,MasterSheet!P:Q,2,)," ")</f>
        <v>Delivered</v>
      </c>
      <c r="D156" s="6" t="str">
        <f>_xlfn.XLOOKUP(B156,MasterSheet!P:P,MasterSheet!O:O)</f>
        <v>RG SONS</v>
      </c>
      <c r="E156" s="6" t="str">
        <f t="shared" si="14"/>
        <v>Bluedart</v>
      </c>
      <c r="F156" s="6" t="str">
        <f t="shared" si="15"/>
        <v>Tuesday</v>
      </c>
    </row>
    <row r="157" spans="1:6" x14ac:dyDescent="0.25">
      <c r="A157" s="7">
        <f>_xlfn.XLOOKUP(B157,MasterSheet!P:P,MasterSheet!M:M," ")</f>
        <v>45867</v>
      </c>
      <c r="B157" s="6">
        <v>58153777916</v>
      </c>
      <c r="C157" s="6" t="str">
        <f>IFERROR(VLOOKUP(B157,MasterSheet!P:Q,2,)," ")</f>
        <v>Delivered</v>
      </c>
      <c r="D157" s="6" t="str">
        <f>_xlfn.XLOOKUP(B157,MasterSheet!P:P,MasterSheet!O:O)</f>
        <v>TECHWEST</v>
      </c>
      <c r="E157" s="6" t="str">
        <f t="shared" si="14"/>
        <v>Bluedart</v>
      </c>
      <c r="F157" s="6" t="str">
        <f t="shared" si="15"/>
        <v>Tuesday</v>
      </c>
    </row>
    <row r="158" spans="1:6" x14ac:dyDescent="0.25">
      <c r="A158" s="7">
        <f>_xlfn.XLOOKUP(B158,MasterSheet!P:P,MasterSheet!M:M," ")</f>
        <v>45867</v>
      </c>
      <c r="B158" s="6">
        <v>58153777964</v>
      </c>
      <c r="C158" s="6" t="str">
        <f>IFERROR(VLOOKUP(B158,MasterSheet!P:Q,2,)," ")</f>
        <v>Delivered</v>
      </c>
      <c r="D158" s="6" t="str">
        <f>_xlfn.XLOOKUP(B158,MasterSheet!P:P,MasterSheet!O:O)</f>
        <v>M BIOtech</v>
      </c>
      <c r="E158" s="6" t="str">
        <f t="shared" si="14"/>
        <v>Bluedart</v>
      </c>
      <c r="F158" s="6" t="str">
        <f t="shared" si="15"/>
        <v>Tuesday</v>
      </c>
    </row>
    <row r="159" spans="1:6" x14ac:dyDescent="0.25">
      <c r="A159" s="7">
        <f>_xlfn.XLOOKUP(B159,MasterSheet!P:P,MasterSheet!M:M," ")</f>
        <v>45867</v>
      </c>
      <c r="B159" s="6">
        <v>58153779283</v>
      </c>
      <c r="C159" s="6" t="str">
        <f>IFERROR(VLOOKUP(B159,MasterSheet!P:Q,2,)," ")</f>
        <v>Delivered</v>
      </c>
      <c r="D159" s="6" t="str">
        <f>_xlfn.XLOOKUP(B159,MasterSheet!P:P,MasterSheet!O:O)</f>
        <v>SUN PHARMA</v>
      </c>
      <c r="E159" s="6" t="str">
        <f t="shared" si="14"/>
        <v>Bluedart</v>
      </c>
      <c r="F159" s="6" t="str">
        <f t="shared" si="15"/>
        <v>Tuesday</v>
      </c>
    </row>
    <row r="160" spans="1:6" x14ac:dyDescent="0.25">
      <c r="A160" s="7">
        <f>_xlfn.XLOOKUP(B160,MasterSheet!P:P,MasterSheet!M:M," ")</f>
        <v>45867</v>
      </c>
      <c r="B160" s="6">
        <v>58153779821</v>
      </c>
      <c r="C160" s="6" t="str">
        <f>IFERROR(VLOOKUP(B160,MasterSheet!P:Q,2,)," ")</f>
        <v>Delivered</v>
      </c>
      <c r="D160" s="6" t="str">
        <f>_xlfn.XLOOKUP(B160,MasterSheet!P:P,MasterSheet!O:O)</f>
        <v>SAI LIFE</v>
      </c>
      <c r="E160" s="6" t="str">
        <f t="shared" ref="E160:E172" si="16">IF(LEFT(B160,1)="D","DTDC",IF(ISNUMBER(--LEFT(B160,1)),"Bluedart","Other"))</f>
        <v>Bluedart</v>
      </c>
      <c r="F160" s="6" t="str">
        <f t="shared" ref="F160:F172" si="17">TEXT(A160, "dddd")</f>
        <v>Tuesday</v>
      </c>
    </row>
    <row r="161" spans="1:6" x14ac:dyDescent="0.25">
      <c r="A161" s="7">
        <f>_xlfn.XLOOKUP(B161,MasterSheet!P:P,MasterSheet!M:M," ")</f>
        <v>45868</v>
      </c>
      <c r="B161" s="6">
        <v>58153856773</v>
      </c>
      <c r="C161" s="6" t="str">
        <f>IFERROR(VLOOKUP(B161,MasterSheet!P:Q,2,)," ")</f>
        <v>Delivered</v>
      </c>
      <c r="D161" s="6" t="str">
        <f>_xlfn.XLOOKUP(B161,MasterSheet!P:P,MasterSheet!O:O)</f>
        <v>PATEL CHEM</v>
      </c>
      <c r="E161" s="6" t="str">
        <f t="shared" si="16"/>
        <v>Bluedart</v>
      </c>
      <c r="F161" s="6" t="str">
        <f t="shared" si="17"/>
        <v>Wednesday</v>
      </c>
    </row>
    <row r="162" spans="1:6" x14ac:dyDescent="0.25">
      <c r="A162" s="7">
        <f>_xlfn.XLOOKUP(B162,MasterSheet!P:P,MasterSheet!M:M," ")</f>
        <v>45871</v>
      </c>
      <c r="B162" s="6">
        <v>58153982375</v>
      </c>
      <c r="C162" s="6" t="str">
        <f>IFERROR(VLOOKUP(B162,MasterSheet!P:Q,2,)," ")</f>
        <v>Delivered</v>
      </c>
      <c r="D162" s="6" t="str">
        <f>_xlfn.XLOOKUP(B162,MasterSheet!P:P,MasterSheet!O:O)</f>
        <v>BIOCON</v>
      </c>
      <c r="E162" s="6" t="str">
        <f t="shared" si="16"/>
        <v>Bluedart</v>
      </c>
      <c r="F162" s="6" t="str">
        <f t="shared" si="17"/>
        <v>Saturday</v>
      </c>
    </row>
    <row r="163" spans="1:6" x14ac:dyDescent="0.25">
      <c r="A163" s="7">
        <f>_xlfn.XLOOKUP(B163,MasterSheet!P:P,MasterSheet!M:M," ")</f>
        <v>45871</v>
      </c>
      <c r="B163" s="6">
        <v>58153982574</v>
      </c>
      <c r="C163" s="6" t="str">
        <f>IFERROR(VLOOKUP(B163,MasterSheet!P:Q,2,)," ")</f>
        <v>Delivered</v>
      </c>
      <c r="D163" s="6" t="str">
        <f>_xlfn.XLOOKUP(B163,MasterSheet!P:P,MasterSheet!O:O)</f>
        <v>HELIX</v>
      </c>
      <c r="E163" s="6" t="str">
        <f t="shared" si="16"/>
        <v>Bluedart</v>
      </c>
      <c r="F163" s="6" t="str">
        <f t="shared" si="17"/>
        <v>Saturday</v>
      </c>
    </row>
    <row r="164" spans="1:6" x14ac:dyDescent="0.25">
      <c r="A164" s="7">
        <f>_xlfn.XLOOKUP(B164,MasterSheet!P:P,MasterSheet!M:M," ")</f>
        <v>45871</v>
      </c>
      <c r="B164" s="6">
        <v>58153982773</v>
      </c>
      <c r="C164" s="6" t="str">
        <f>IFERROR(VLOOKUP(B164,MasterSheet!P:Q,2,)," ")</f>
        <v>Delivered</v>
      </c>
      <c r="D164" s="6" t="str">
        <f>_xlfn.XLOOKUP(B164,MasterSheet!P:P,MasterSheet!O:O)</f>
        <v>HKP</v>
      </c>
      <c r="E164" s="6" t="str">
        <f t="shared" si="16"/>
        <v>Bluedart</v>
      </c>
      <c r="F164" s="6" t="str">
        <f t="shared" si="17"/>
        <v>Saturday</v>
      </c>
    </row>
    <row r="165" spans="1:6" x14ac:dyDescent="0.25">
      <c r="A165" s="7">
        <f>_xlfn.XLOOKUP(B165,MasterSheet!P:P,MasterSheet!M:M," ")</f>
        <v>45871</v>
      </c>
      <c r="B165" s="6">
        <v>58153982821</v>
      </c>
      <c r="C165" s="6" t="str">
        <f>IFERROR(VLOOKUP(B165,MasterSheet!P:Q,2,)," ")</f>
        <v>Delivered</v>
      </c>
      <c r="D165" s="6" t="str">
        <f>_xlfn.XLOOKUP(B165,MasterSheet!P:P,MasterSheet!O:O)</f>
        <v>M BIOTECH</v>
      </c>
      <c r="E165" s="6" t="str">
        <f t="shared" si="16"/>
        <v>Bluedart</v>
      </c>
      <c r="F165" s="6" t="str">
        <f t="shared" si="17"/>
        <v>Saturday</v>
      </c>
    </row>
    <row r="166" spans="1:6" x14ac:dyDescent="0.25">
      <c r="A166" s="7">
        <f>_xlfn.XLOOKUP(B166,MasterSheet!P:P,MasterSheet!M:M," ")</f>
        <v>45871</v>
      </c>
      <c r="B166" s="6">
        <v>58153982865</v>
      </c>
      <c r="C166" s="6" t="str">
        <f>IFERROR(VLOOKUP(B166,MasterSheet!P:Q,2,)," ")</f>
        <v>Delivered</v>
      </c>
      <c r="D166" s="6" t="str">
        <f>_xlfn.XLOOKUP(B166,MasterSheet!P:P,MasterSheet!O:O)</f>
        <v>NIAB</v>
      </c>
      <c r="E166" s="6" t="str">
        <f t="shared" si="16"/>
        <v>Bluedart</v>
      </c>
      <c r="F166" s="6" t="str">
        <f t="shared" si="17"/>
        <v>Saturday</v>
      </c>
    </row>
    <row r="167" spans="1:6" x14ac:dyDescent="0.25">
      <c r="A167" s="7">
        <f>_xlfn.XLOOKUP(B167,MasterSheet!P:P,MasterSheet!M:M," ")</f>
        <v>45871</v>
      </c>
      <c r="B167" s="6">
        <v>58153983042</v>
      </c>
      <c r="C167" s="6" t="str">
        <f>IFERROR(VLOOKUP(B167,MasterSheet!P:Q,2,)," ")</f>
        <v>Delivered</v>
      </c>
      <c r="D167" s="6" t="str">
        <f>_xlfn.XLOOKUP(B167,MasterSheet!P:P,MasterSheet!O:O)</f>
        <v>AURIGINE SERVICE</v>
      </c>
      <c r="E167" s="6" t="str">
        <f t="shared" si="16"/>
        <v>Bluedart</v>
      </c>
      <c r="F167" s="6" t="str">
        <f t="shared" si="17"/>
        <v>Saturday</v>
      </c>
    </row>
    <row r="168" spans="1:6" x14ac:dyDescent="0.25">
      <c r="A168" s="7">
        <f>_xlfn.XLOOKUP(B168,MasterSheet!P:P,MasterSheet!M:M," ")</f>
        <v>45871</v>
      </c>
      <c r="B168" s="6">
        <v>58153983241</v>
      </c>
      <c r="C168" s="6" t="str">
        <f>IFERROR(VLOOKUP(B168,MasterSheet!P:Q,2,)," ")</f>
        <v>Delivered</v>
      </c>
      <c r="D168" s="6" t="str">
        <f>_xlfn.XLOOKUP(B168,MasterSheet!P:P,MasterSheet!O:O)</f>
        <v>FARCAST</v>
      </c>
      <c r="E168" s="6" t="str">
        <f t="shared" si="16"/>
        <v>Bluedart</v>
      </c>
      <c r="F168" s="6" t="str">
        <f t="shared" si="17"/>
        <v>Saturday</v>
      </c>
    </row>
    <row r="169" spans="1:6" x14ac:dyDescent="0.25">
      <c r="A169" s="7">
        <f>_xlfn.XLOOKUP(B169,MasterSheet!P:P,MasterSheet!M:M," ")</f>
        <v>45871</v>
      </c>
      <c r="B169" s="6">
        <v>58153983484</v>
      </c>
      <c r="C169" s="6" t="str">
        <f>IFERROR(VLOOKUP(B169,MasterSheet!P:Q,2,)," ")</f>
        <v>Delivered</v>
      </c>
      <c r="D169" s="6" t="str">
        <f>_xlfn.XLOOKUP(B169,MasterSheet!P:P,MasterSheet!O:O)</f>
        <v>SAI LIFE</v>
      </c>
      <c r="E169" s="6" t="str">
        <f t="shared" si="16"/>
        <v>Bluedart</v>
      </c>
      <c r="F169" s="6" t="str">
        <f t="shared" si="17"/>
        <v>Saturday</v>
      </c>
    </row>
    <row r="170" spans="1:6" x14ac:dyDescent="0.25">
      <c r="A170" s="7">
        <f>_xlfn.XLOOKUP(B170,MasterSheet!P:P,MasterSheet!M:M," ")</f>
        <v>45871</v>
      </c>
      <c r="B170" s="6">
        <v>58153983650</v>
      </c>
      <c r="C170" s="6" t="str">
        <f>IFERROR(VLOOKUP(B170,MasterSheet!P:Q,2,)," ")</f>
        <v>Delivered</v>
      </c>
      <c r="D170" s="6" t="str">
        <f>_xlfn.XLOOKUP(B170,MasterSheet!P:P,MasterSheet!O:O)</f>
        <v>AURIGINE ONCO</v>
      </c>
      <c r="E170" s="6" t="str">
        <f t="shared" si="16"/>
        <v>Bluedart</v>
      </c>
      <c r="F170" s="6" t="str">
        <f t="shared" si="17"/>
        <v>Saturday</v>
      </c>
    </row>
    <row r="171" spans="1:6" x14ac:dyDescent="0.25">
      <c r="A171" s="7">
        <f>_xlfn.XLOOKUP(B171,MasterSheet!P:P,MasterSheet!M:M," ")</f>
        <v>45871</v>
      </c>
      <c r="B171" s="6">
        <v>58153983764</v>
      </c>
      <c r="C171" s="6" t="str">
        <f>IFERROR(VLOOKUP(B171,MasterSheet!P:Q,2,)," ")</f>
        <v>Delivered</v>
      </c>
      <c r="D171" s="6" t="str">
        <f>_xlfn.XLOOKUP(B171,MasterSheet!P:P,MasterSheet!O:O)</f>
        <v>HYDERABAD UNIVERSITY</v>
      </c>
      <c r="E171" s="6" t="str">
        <f t="shared" si="16"/>
        <v>Bluedart</v>
      </c>
      <c r="F171" s="6" t="str">
        <f t="shared" si="17"/>
        <v>Saturday</v>
      </c>
    </row>
    <row r="172" spans="1:6" x14ac:dyDescent="0.25">
      <c r="A172" s="7">
        <f>_xlfn.XLOOKUP(B172,MasterSheet!P:P,MasterSheet!M:M," ")</f>
        <v>45871</v>
      </c>
      <c r="B172" s="6">
        <v>58153983904</v>
      </c>
      <c r="C172" s="6" t="str">
        <f>IFERROR(VLOOKUP(B172,MasterSheet!P:Q,2,)," ")</f>
        <v>Delivered</v>
      </c>
      <c r="D172" s="6" t="str">
        <f>_xlfn.XLOOKUP(B172,MasterSheet!P:P,MasterSheet!O:O)</f>
        <v>JUBILANT</v>
      </c>
      <c r="E172" s="6" t="str">
        <f t="shared" si="16"/>
        <v>Bluedart</v>
      </c>
      <c r="F172" s="6" t="str">
        <f t="shared" si="17"/>
        <v>Saturday</v>
      </c>
    </row>
    <row r="173" spans="1:6" x14ac:dyDescent="0.25">
      <c r="A173" s="7">
        <f>_xlfn.XLOOKUP(B173,MasterSheet!P:P,MasterSheet!M:M," ")</f>
        <v>45871</v>
      </c>
      <c r="B173" s="6">
        <v>58153984151</v>
      </c>
      <c r="C173" s="6" t="str">
        <f>IFERROR(VLOOKUP(B173,MasterSheet!P:Q,2,)," ")</f>
        <v>Delivered</v>
      </c>
      <c r="D173" s="6" t="str">
        <f>_xlfn.XLOOKUP(B173,MasterSheet!P:P,MasterSheet!O:O)</f>
        <v>BIO SOLUTION</v>
      </c>
      <c r="E173" s="6" t="str">
        <f t="shared" ref="E173" si="18">IF(LEFT(B173,1)="D","DTDC",IF(ISNUMBER(--LEFT(B173,1)),"Bluedart","Other"))</f>
        <v>Bluedart</v>
      </c>
      <c r="F173" s="6" t="str">
        <f t="shared" ref="F173" si="19">TEXT(A173, "dddd")</f>
        <v>Saturday</v>
      </c>
    </row>
    <row r="174" spans="1:6" x14ac:dyDescent="0.25">
      <c r="A174" s="7">
        <f>_xlfn.XLOOKUP(B174,MasterSheet!P:P,MasterSheet!M:M," ")</f>
        <v>45871</v>
      </c>
      <c r="B174" s="6">
        <v>58153984346</v>
      </c>
      <c r="C174" s="6" t="str">
        <f>IFERROR(VLOOKUP(B174,MasterSheet!P:Q,2,)," ")</f>
        <v>Delivered</v>
      </c>
      <c r="D174" s="6" t="str">
        <f>_xlfn.XLOOKUP(B174,MasterSheet!P:P,MasterSheet!O:O)</f>
        <v>ACTREC</v>
      </c>
      <c r="E174" s="6" t="str">
        <f t="shared" ref="E174:E188" si="20">IF(LEFT(B174,1)="D","DTDC",IF(ISNUMBER(--LEFT(B174,1)),"Bluedart","Other"))</f>
        <v>Bluedart</v>
      </c>
      <c r="F174" s="6" t="str">
        <f t="shared" ref="F174:F188" si="21">TEXT(A174, "dddd")</f>
        <v>Saturday</v>
      </c>
    </row>
    <row r="175" spans="1:6" x14ac:dyDescent="0.25">
      <c r="A175" s="7">
        <f>_xlfn.XLOOKUP(B175,MasterSheet!P:P,MasterSheet!M:M," ")</f>
        <v>45871</v>
      </c>
      <c r="B175" s="6">
        <v>58153984534</v>
      </c>
      <c r="C175" s="6" t="str">
        <f>IFERROR(VLOOKUP(B175,MasterSheet!P:Q,2,)," ")</f>
        <v>Delivered</v>
      </c>
      <c r="D175" s="6" t="str">
        <f>_xlfn.XLOOKUP(B175,MasterSheet!P:P,MasterSheet!O:O)</f>
        <v>Immuneel</v>
      </c>
      <c r="E175" s="6" t="str">
        <f t="shared" si="20"/>
        <v>Bluedart</v>
      </c>
      <c r="F175" s="6" t="str">
        <f t="shared" si="21"/>
        <v>Saturday</v>
      </c>
    </row>
    <row r="176" spans="1:6" x14ac:dyDescent="0.25">
      <c r="A176" s="7">
        <f>_xlfn.XLOOKUP(B176,MasterSheet!P:P,MasterSheet!M:M," ")</f>
        <v>45873</v>
      </c>
      <c r="B176" s="6">
        <v>58154040011</v>
      </c>
      <c r="C176" s="6" t="str">
        <f>IFERROR(VLOOKUP(B176,MasterSheet!P:Q,2,)," ")</f>
        <v>Delivered</v>
      </c>
      <c r="D176" s="6" t="str">
        <f>_xlfn.XLOOKUP(B176,MasterSheet!P:P,MasterSheet!O:O)</f>
        <v>LAURUS BIO</v>
      </c>
      <c r="E176" s="6" t="str">
        <f t="shared" si="20"/>
        <v>Bluedart</v>
      </c>
      <c r="F176" s="6" t="str">
        <f t="shared" si="21"/>
        <v>Monday</v>
      </c>
    </row>
    <row r="177" spans="1:6" x14ac:dyDescent="0.25">
      <c r="A177" s="7">
        <f>_xlfn.XLOOKUP(B177,MasterSheet!P:P,MasterSheet!M:M," ")</f>
        <v>45873</v>
      </c>
      <c r="B177" s="6">
        <v>58154040324</v>
      </c>
      <c r="C177" s="6" t="str">
        <f>IFERROR(VLOOKUP(B177,MasterSheet!P:Q,2,)," ")</f>
        <v>Delivered</v>
      </c>
      <c r="D177" s="6" t="str">
        <f>_xlfn.XLOOKUP(B177,MasterSheet!P:P,MasterSheet!O:O)</f>
        <v>IISC</v>
      </c>
      <c r="E177" s="6" t="str">
        <f t="shared" si="20"/>
        <v>Bluedart</v>
      </c>
      <c r="F177" s="6" t="str">
        <f t="shared" si="21"/>
        <v>Monday</v>
      </c>
    </row>
    <row r="178" spans="1:6" x14ac:dyDescent="0.25">
      <c r="A178" s="7">
        <f>_xlfn.XLOOKUP(B178,MasterSheet!P:P,MasterSheet!M:M," ")</f>
        <v>45873</v>
      </c>
      <c r="B178" s="6">
        <v>58154040733</v>
      </c>
      <c r="C178" s="6" t="str">
        <f>IFERROR(VLOOKUP(B178,MasterSheet!P:Q,2,)," ")</f>
        <v>Delivered</v>
      </c>
      <c r="D178" s="6" t="str">
        <f>_xlfn.XLOOKUP(B178,MasterSheet!P:P,MasterSheet!O:O)</f>
        <v>RG SONS</v>
      </c>
      <c r="E178" s="6" t="str">
        <f t="shared" si="20"/>
        <v>Bluedart</v>
      </c>
      <c r="F178" s="6" t="str">
        <f t="shared" si="21"/>
        <v>Monday</v>
      </c>
    </row>
    <row r="179" spans="1:6" x14ac:dyDescent="0.25">
      <c r="A179" s="7">
        <f>_xlfn.XLOOKUP(B179,MasterSheet!P:P,MasterSheet!M:M," ")</f>
        <v>45873</v>
      </c>
      <c r="B179" s="6">
        <v>58154041120</v>
      </c>
      <c r="C179" s="6" t="str">
        <f>IFERROR(VLOOKUP(B179,MasterSheet!P:Q,2,)," ")</f>
        <v>Delivered</v>
      </c>
      <c r="D179" s="6" t="str">
        <f>_xlfn.XLOOKUP(B179,MasterSheet!P:P,MasterSheet!O:O)</f>
        <v>BIO SOLUTION</v>
      </c>
      <c r="E179" s="6" t="str">
        <f t="shared" si="20"/>
        <v>Bluedart</v>
      </c>
      <c r="F179" s="6" t="str">
        <f t="shared" si="21"/>
        <v>Monday</v>
      </c>
    </row>
    <row r="180" spans="1:6" x14ac:dyDescent="0.25">
      <c r="A180" s="7">
        <f>_xlfn.XLOOKUP(B180,MasterSheet!P:P,MasterSheet!M:M," ")</f>
        <v>45873</v>
      </c>
      <c r="B180" s="6">
        <v>58154046182</v>
      </c>
      <c r="C180" s="6" t="str">
        <f>IFERROR(VLOOKUP(B180,MasterSheet!P:Q,2,)," ")</f>
        <v>Delivered</v>
      </c>
      <c r="D180" s="6" t="str">
        <f>_xlfn.XLOOKUP(B180,MasterSheet!P:P,MasterSheet!O:O)</f>
        <v>UTKARSH</v>
      </c>
      <c r="E180" s="6" t="str">
        <f t="shared" si="20"/>
        <v>Bluedart</v>
      </c>
      <c r="F180" s="6" t="str">
        <f t="shared" si="21"/>
        <v>Monday</v>
      </c>
    </row>
    <row r="181" spans="1:6" x14ac:dyDescent="0.25">
      <c r="A181" s="7">
        <f>_xlfn.XLOOKUP(B181,MasterSheet!P:P,MasterSheet!M:M," ")</f>
        <v>45875</v>
      </c>
      <c r="B181" s="6">
        <v>58154114605</v>
      </c>
      <c r="C181" s="6" t="str">
        <f>IFERROR(VLOOKUP(B181,MasterSheet!P:Q,2,)," ")</f>
        <v>Delivered</v>
      </c>
      <c r="D181" s="6" t="str">
        <f>_xlfn.XLOOKUP(B181,MasterSheet!P:P,MasterSheet!O:O)</f>
        <v>General Trading Company</v>
      </c>
      <c r="E181" s="6" t="str">
        <f t="shared" si="20"/>
        <v>Bluedart</v>
      </c>
      <c r="F181" s="6" t="str">
        <f t="shared" si="21"/>
        <v>Wednesday</v>
      </c>
    </row>
    <row r="182" spans="1:6" x14ac:dyDescent="0.25">
      <c r="A182" s="7">
        <f>_xlfn.XLOOKUP(B182,MasterSheet!P:P,MasterSheet!M:M," ")</f>
        <v>45875</v>
      </c>
      <c r="B182" s="6">
        <v>58154114981</v>
      </c>
      <c r="C182" s="6" t="str">
        <f>IFERROR(VLOOKUP(B182,MasterSheet!P:Q,2,)," ")</f>
        <v>Delivered</v>
      </c>
      <c r="D182" s="6" t="str">
        <f>_xlfn.XLOOKUP(B182,MasterSheet!P:P,MasterSheet!O:O)</f>
        <v>Excell</v>
      </c>
      <c r="E182" s="6" t="str">
        <f t="shared" si="20"/>
        <v>Bluedart</v>
      </c>
      <c r="F182" s="6" t="str">
        <f t="shared" si="21"/>
        <v>Wednesday</v>
      </c>
    </row>
    <row r="183" spans="1:6" x14ac:dyDescent="0.25">
      <c r="A183" s="7">
        <f>_xlfn.XLOOKUP(B183,MasterSheet!P:P,MasterSheet!M:M," ")</f>
        <v>45875</v>
      </c>
      <c r="B183" s="6">
        <v>58154115353</v>
      </c>
      <c r="C183" s="6" t="str">
        <f>IFERROR(VLOOKUP(B183,MasterSheet!P:Q,2,)," ")</f>
        <v>Delivered</v>
      </c>
      <c r="D183" s="6" t="str">
        <f>_xlfn.XLOOKUP(B183,MasterSheet!P:P,MasterSheet!O:O)</f>
        <v>Amrita</v>
      </c>
      <c r="E183" s="6" t="str">
        <f t="shared" si="20"/>
        <v>Bluedart</v>
      </c>
      <c r="F183" s="6" t="str">
        <f t="shared" si="21"/>
        <v>Wednesday</v>
      </c>
    </row>
    <row r="184" spans="1:6" x14ac:dyDescent="0.25">
      <c r="A184" s="7">
        <f>_xlfn.XLOOKUP(B184,MasterSheet!P:P,MasterSheet!M:M," ")</f>
        <v>45875</v>
      </c>
      <c r="B184" s="6">
        <v>58154115703</v>
      </c>
      <c r="C184" s="6" t="str">
        <f>IFERROR(VLOOKUP(B184,MasterSheet!P:Q,2,)," ")</f>
        <v>Delivered</v>
      </c>
      <c r="D184" s="6" t="str">
        <f>_xlfn.XLOOKUP(B184,MasterSheet!P:P,MasterSheet!O:O)</f>
        <v>Cellin Bio</v>
      </c>
      <c r="E184" s="6" t="str">
        <f t="shared" si="20"/>
        <v>Bluedart</v>
      </c>
      <c r="F184" s="6" t="str">
        <f t="shared" si="21"/>
        <v>Wednesday</v>
      </c>
    </row>
    <row r="185" spans="1:6" x14ac:dyDescent="0.25">
      <c r="A185" s="7">
        <f>_xlfn.XLOOKUP(B185,MasterSheet!P:P,MasterSheet!M:M," ")</f>
        <v>45875</v>
      </c>
      <c r="B185" s="6">
        <v>58154116112</v>
      </c>
      <c r="C185" s="6" t="str">
        <f>IFERROR(VLOOKUP(B185,MasterSheet!P:Q,2,)," ")</f>
        <v>Delivered</v>
      </c>
      <c r="D185" s="6" t="str">
        <f>_xlfn.XLOOKUP(B185,MasterSheet!P:P,MasterSheet!O:O)</f>
        <v>SAI LIFE</v>
      </c>
      <c r="E185" s="6" t="str">
        <f t="shared" si="20"/>
        <v>Bluedart</v>
      </c>
      <c r="F185" s="6" t="str">
        <f t="shared" si="21"/>
        <v>Wednesday</v>
      </c>
    </row>
    <row r="186" spans="1:6" x14ac:dyDescent="0.25">
      <c r="A186" s="7">
        <f>_xlfn.XLOOKUP(B186,MasterSheet!P:P,MasterSheet!M:M," ")</f>
        <v>45875</v>
      </c>
      <c r="B186" s="6">
        <v>58154116845</v>
      </c>
      <c r="C186" s="6" t="str">
        <f>IFERROR(VLOOKUP(B186,MasterSheet!P:Q,2,)," ")</f>
        <v>Delivered</v>
      </c>
      <c r="D186" s="6" t="str">
        <f>_xlfn.XLOOKUP(B186,MasterSheet!P:P,MasterSheet!O:O)</f>
        <v>SYNGENE</v>
      </c>
      <c r="E186" s="6" t="str">
        <f t="shared" si="20"/>
        <v>Bluedart</v>
      </c>
      <c r="F186" s="6" t="str">
        <f t="shared" si="21"/>
        <v>Wednesday</v>
      </c>
    </row>
    <row r="187" spans="1:6" x14ac:dyDescent="0.25">
      <c r="A187" s="7">
        <f>_xlfn.XLOOKUP(B187,MasterSheet!P:P,MasterSheet!M:M," ")</f>
        <v>45875</v>
      </c>
      <c r="B187" s="6">
        <v>58154117162</v>
      </c>
      <c r="C187" s="6" t="str">
        <f>IFERROR(VLOOKUP(B187,MasterSheet!P:Q,2,)," ")</f>
        <v>Delivered</v>
      </c>
      <c r="D187" s="6" t="str">
        <f>_xlfn.XLOOKUP(B187,MasterSheet!P:P,MasterSheet!O:O)</f>
        <v>SYNGENE</v>
      </c>
      <c r="E187" s="6" t="str">
        <f t="shared" si="20"/>
        <v>Bluedart</v>
      </c>
      <c r="F187" s="6" t="str">
        <f t="shared" si="21"/>
        <v>Wednesday</v>
      </c>
    </row>
    <row r="188" spans="1:6" x14ac:dyDescent="0.25">
      <c r="A188" s="7">
        <f>_xlfn.XLOOKUP(B188,MasterSheet!P:P,MasterSheet!M:M," ")</f>
        <v>45880</v>
      </c>
      <c r="B188" s="6">
        <v>58154305241</v>
      </c>
      <c r="C188" s="6" t="str">
        <f>IFERROR(VLOOKUP(B188,MasterSheet!P:Q,2,)," ")</f>
        <v>Delivered</v>
      </c>
      <c r="D188" s="6" t="str">
        <f>_xlfn.XLOOKUP(B188,MasterSheet!P:P,MasterSheet!O:O)</f>
        <v>SYNGENE</v>
      </c>
      <c r="E188" s="6" t="str">
        <f t="shared" si="20"/>
        <v>Bluedart</v>
      </c>
      <c r="F188" s="6" t="str">
        <f t="shared" si="21"/>
        <v>Monday</v>
      </c>
    </row>
    <row r="189" spans="1:6" x14ac:dyDescent="0.25">
      <c r="A189" s="7">
        <f>_xlfn.XLOOKUP(B189,MasterSheet!P:P,MasterSheet!M:M," ")</f>
        <v>45880</v>
      </c>
      <c r="B189" s="6">
        <v>58154305451</v>
      </c>
      <c r="C189" s="6" t="str">
        <f>IFERROR(VLOOKUP(B189,MasterSheet!P:Q,2,)," ")</f>
        <v>Delivered</v>
      </c>
      <c r="D189" s="6" t="str">
        <f>_xlfn.XLOOKUP(B189,MasterSheet!P:P,MasterSheet!O:O)</f>
        <v>BIONOVA</v>
      </c>
      <c r="E189" s="6" t="str">
        <f t="shared" ref="E189:E193" si="22">IF(LEFT(B189,1)="D","DTDC",IF(ISNUMBER(--LEFT(B189,1)),"Bluedart","Other"))</f>
        <v>Bluedart</v>
      </c>
      <c r="F189" s="6" t="str">
        <f t="shared" ref="F189:F193" si="23">TEXT(A189, "dddd")</f>
        <v>Monday</v>
      </c>
    </row>
    <row r="190" spans="1:6" x14ac:dyDescent="0.25">
      <c r="A190" s="7">
        <f>_xlfn.XLOOKUP(B190,MasterSheet!P:P,MasterSheet!M:M," ")</f>
        <v>45880</v>
      </c>
      <c r="B190" s="6">
        <v>58154305565</v>
      </c>
      <c r="C190" s="6" t="str">
        <f>IFERROR(VLOOKUP(B190,MasterSheet!P:Q,2,)," ")</f>
        <v>Delivered</v>
      </c>
      <c r="D190" s="6" t="str">
        <f>_xlfn.XLOOKUP(B190,MasterSheet!P:P,MasterSheet!O:O)</f>
        <v>NCCS</v>
      </c>
      <c r="E190" s="6" t="str">
        <f t="shared" si="22"/>
        <v>Bluedart</v>
      </c>
      <c r="F190" s="6" t="str">
        <f t="shared" si="23"/>
        <v>Monday</v>
      </c>
    </row>
    <row r="191" spans="1:6" x14ac:dyDescent="0.25">
      <c r="A191" s="7">
        <f>_xlfn.XLOOKUP(B191,MasterSheet!P:P,MasterSheet!M:M," ")</f>
        <v>45880</v>
      </c>
      <c r="B191" s="6">
        <v>58154305893</v>
      </c>
      <c r="C191" s="6" t="str">
        <f>IFERROR(VLOOKUP(B191,MasterSheet!P:Q,2,)," ")</f>
        <v>Delivered</v>
      </c>
      <c r="D191" s="6" t="str">
        <f>_xlfn.XLOOKUP(B191,MasterSheet!P:P,MasterSheet!O:O)</f>
        <v>GENOMID</v>
      </c>
      <c r="E191" s="6" t="str">
        <f t="shared" si="22"/>
        <v>Bluedart</v>
      </c>
      <c r="F191" s="6" t="str">
        <f t="shared" si="23"/>
        <v>Monday</v>
      </c>
    </row>
    <row r="192" spans="1:6" x14ac:dyDescent="0.25">
      <c r="A192" s="7">
        <f>_xlfn.XLOOKUP(B192,MasterSheet!P:P,MasterSheet!M:M," ")</f>
        <v>45880</v>
      </c>
      <c r="B192" s="6">
        <v>58154306114</v>
      </c>
      <c r="C192" s="6" t="str">
        <f>IFERROR(VLOOKUP(B192,MasterSheet!P:Q,2,)," ")</f>
        <v>Delivered</v>
      </c>
      <c r="D192" s="6" t="str">
        <f>_xlfn.XLOOKUP(B192,MasterSheet!P:P,MasterSheet!O:O)</f>
        <v>HELIX</v>
      </c>
      <c r="E192" s="6" t="str">
        <f t="shared" si="22"/>
        <v>Bluedart</v>
      </c>
      <c r="F192" s="6" t="str">
        <f t="shared" si="23"/>
        <v>Monday</v>
      </c>
    </row>
    <row r="193" spans="1:6" x14ac:dyDescent="0.25">
      <c r="A193" s="7">
        <f>_xlfn.XLOOKUP(B193,MasterSheet!P:P,MasterSheet!M:M," ")</f>
        <v>45880</v>
      </c>
      <c r="B193" s="6">
        <v>58154306641</v>
      </c>
      <c r="C193" s="6" t="str">
        <f>IFERROR(VLOOKUP(B193,MasterSheet!P:Q,2,)," ")</f>
        <v>Delivered</v>
      </c>
      <c r="D193" s="6" t="str">
        <f>_xlfn.XLOOKUP(B193,MasterSheet!P:P,MasterSheet!O:O)</f>
        <v>MILTENEY</v>
      </c>
      <c r="E193" s="6" t="str">
        <f t="shared" si="22"/>
        <v>Bluedart</v>
      </c>
      <c r="F193" s="6" t="str">
        <f t="shared" si="23"/>
        <v>Monday</v>
      </c>
    </row>
    <row r="194" spans="1:6" x14ac:dyDescent="0.25">
      <c r="A194" s="7">
        <f>_xlfn.XLOOKUP(B194,MasterSheet!P:P,MasterSheet!M:M," ")</f>
        <v>45880</v>
      </c>
      <c r="B194" s="6">
        <v>58154306766</v>
      </c>
      <c r="C194" s="6" t="str">
        <f>IFERROR(VLOOKUP(B194,MasterSheet!P:Q,2,)," ")</f>
        <v>Delivered</v>
      </c>
      <c r="D194" s="6" t="str">
        <f>_xlfn.XLOOKUP(B194,MasterSheet!P:P,MasterSheet!O:O)</f>
        <v>JUBILANT</v>
      </c>
      <c r="E194" s="6" t="str">
        <f t="shared" ref="E194" si="24">IF(LEFT(B194,1)="D","DTDC",IF(ISNUMBER(--LEFT(B194,1)),"Bluedart","Other"))</f>
        <v>Bluedart</v>
      </c>
      <c r="F194" s="6" t="str">
        <f t="shared" ref="F194" si="25">TEXT(A194, "dddd")</f>
        <v>Monday</v>
      </c>
    </row>
    <row r="195" spans="1:6" x14ac:dyDescent="0.25">
      <c r="A195" s="7">
        <f>_xlfn.XLOOKUP(B195,MasterSheet!P:P,MasterSheet!M:M," ")</f>
        <v>45880</v>
      </c>
      <c r="B195" s="6">
        <v>58154307046</v>
      </c>
      <c r="C195" s="6" t="str">
        <f>IFERROR(VLOOKUP(B195,MasterSheet!P:Q,2,)," ")</f>
        <v>Delivered</v>
      </c>
      <c r="D195" s="6" t="str">
        <f>_xlfn.XLOOKUP(B195,MasterSheet!P:P,MasterSheet!O:O)</f>
        <v>SYMBIOSIS</v>
      </c>
      <c r="E195" s="6" t="str">
        <f t="shared" ref="E195" si="26">IF(LEFT(B195,1)="D","DTDC",IF(ISNUMBER(--LEFT(B195,1)),"Bluedart","Other"))</f>
        <v>Bluedart</v>
      </c>
      <c r="F195" s="6" t="str">
        <f t="shared" ref="F195" si="27">TEXT(A195, "dddd")</f>
        <v>Monday</v>
      </c>
    </row>
    <row r="196" spans="1:6" x14ac:dyDescent="0.25">
      <c r="A196" s="7">
        <f>_xlfn.XLOOKUP(B196,MasterSheet!P:P,MasterSheet!M:M," ")</f>
        <v>45880</v>
      </c>
      <c r="B196" s="6">
        <v>58154307190</v>
      </c>
      <c r="C196" s="6" t="str">
        <f>IFERROR(VLOOKUP(B196,MasterSheet!P:Q,2,)," ")</f>
        <v>Delivered</v>
      </c>
      <c r="D196" s="6" t="str">
        <f>_xlfn.XLOOKUP(B196,MasterSheet!P:P,MasterSheet!O:O)</f>
        <v>IMMUNEEL</v>
      </c>
      <c r="E196" s="6" t="str">
        <f t="shared" ref="E196:E200" si="28">IF(LEFT(B196,1)="D","DTDC",IF(ISNUMBER(--LEFT(B196,1)),"Bluedart","Other"))</f>
        <v>Bluedart</v>
      </c>
      <c r="F196" s="6" t="str">
        <f t="shared" ref="F196:F200" si="29">TEXT(A196, "dddd")</f>
        <v>Monday</v>
      </c>
    </row>
    <row r="197" spans="1:6" x14ac:dyDescent="0.25">
      <c r="A197" s="7">
        <f>_xlfn.XLOOKUP(B197,MasterSheet!P:P,MasterSheet!M:M," ")</f>
        <v>45880</v>
      </c>
      <c r="B197" s="6">
        <v>58154307422</v>
      </c>
      <c r="C197" s="6" t="str">
        <f>IFERROR(VLOOKUP(B197,MasterSheet!P:Q,2,)," ")</f>
        <v>Delivered</v>
      </c>
      <c r="D197" s="6" t="str">
        <f>_xlfn.XLOOKUP(B197,MasterSheet!P:P,MasterSheet!O:O)</f>
        <v>IIT-Kharagpur</v>
      </c>
      <c r="E197" s="6" t="str">
        <f t="shared" si="28"/>
        <v>Bluedart</v>
      </c>
      <c r="F197" s="6" t="str">
        <f t="shared" si="29"/>
        <v>Monday</v>
      </c>
    </row>
    <row r="198" spans="1:6" x14ac:dyDescent="0.25">
      <c r="A198" s="7">
        <f>_xlfn.XLOOKUP(B198,MasterSheet!P:P,MasterSheet!M:M," ")</f>
        <v>45880</v>
      </c>
      <c r="B198" s="6">
        <v>58154307621</v>
      </c>
      <c r="C198" s="6" t="str">
        <f>IFERROR(VLOOKUP(B198,MasterSheet!P:Q,2,)," ")</f>
        <v>Delivered</v>
      </c>
      <c r="D198" s="6" t="str">
        <f>_xlfn.XLOOKUP(B198,MasterSheet!P:P,MasterSheet!O:O)</f>
        <v>ACTREC</v>
      </c>
      <c r="E198" s="6" t="str">
        <f t="shared" si="28"/>
        <v>Bluedart</v>
      </c>
      <c r="F198" s="6" t="str">
        <f t="shared" si="29"/>
        <v>Monday</v>
      </c>
    </row>
    <row r="199" spans="1:6" x14ac:dyDescent="0.25">
      <c r="A199" s="7">
        <f>_xlfn.XLOOKUP(B199,MasterSheet!P:P,MasterSheet!M:M," ")</f>
        <v>45880</v>
      </c>
      <c r="B199" s="6">
        <v>58154307783</v>
      </c>
      <c r="C199" s="6" t="str">
        <f>IFERROR(VLOOKUP(B199,MasterSheet!P:Q,2,)," ")</f>
        <v>Delivered</v>
      </c>
      <c r="D199" s="6" t="str">
        <f>_xlfn.XLOOKUP(B199,MasterSheet!P:P,MasterSheet!O:O)</f>
        <v>INTAS</v>
      </c>
      <c r="E199" s="6" t="str">
        <f t="shared" si="28"/>
        <v>Bluedart</v>
      </c>
      <c r="F199" s="6" t="str">
        <f t="shared" si="29"/>
        <v>Monday</v>
      </c>
    </row>
    <row r="200" spans="1:6" x14ac:dyDescent="0.25">
      <c r="A200" s="7">
        <f>_xlfn.XLOOKUP(B200,MasterSheet!P:P,MasterSheet!M:M," ")</f>
        <v>45880</v>
      </c>
      <c r="B200" s="6">
        <v>58154308424</v>
      </c>
      <c r="C200" s="6" t="str">
        <f>IFERROR(VLOOKUP(B200,MasterSheet!P:Q,2,)," ")</f>
        <v>Delivered</v>
      </c>
      <c r="D200" s="6" t="str">
        <f>_xlfn.XLOOKUP(B200,MasterSheet!P:P,MasterSheet!O:O)</f>
        <v>AURIGINE SERVICE</v>
      </c>
      <c r="E200" s="6" t="str">
        <f t="shared" si="28"/>
        <v>Bluedart</v>
      </c>
      <c r="F200" s="6" t="str">
        <f t="shared" si="29"/>
        <v>Monday</v>
      </c>
    </row>
    <row r="201" spans="1:6" x14ac:dyDescent="0.25">
      <c r="A201" s="7">
        <f>_xlfn.XLOOKUP(B201,MasterSheet!P:P,MasterSheet!M:M," ")</f>
        <v>45880</v>
      </c>
      <c r="B201" s="6">
        <v>58154309220</v>
      </c>
      <c r="C201" s="6" t="str">
        <f>IFERROR(VLOOKUP(B201,MasterSheet!P:Q,2,)," ")</f>
        <v>Delivered</v>
      </c>
      <c r="D201" s="6" t="str">
        <f>_xlfn.XLOOKUP(B201,MasterSheet!P:P,MasterSheet!O:O)</f>
        <v>BIO SOLUTION</v>
      </c>
      <c r="E201" s="6" t="str">
        <f t="shared" ref="E201" si="30">IF(LEFT(B201,1)="D","DTDC",IF(ISNUMBER(--LEFT(B201,1)),"Bluedart","Other"))</f>
        <v>Bluedart</v>
      </c>
      <c r="F201" s="6" t="str">
        <f t="shared" ref="F201" si="31">TEXT(A201, "dddd")</f>
        <v>Monday</v>
      </c>
    </row>
    <row r="202" spans="1:6" x14ac:dyDescent="0.25">
      <c r="A202" s="7">
        <f>_xlfn.XLOOKUP(B202,MasterSheet!P:P,MasterSheet!M:M," ")</f>
        <v>45880</v>
      </c>
      <c r="B202" s="6">
        <v>58154309356</v>
      </c>
      <c r="C202" s="6" t="str">
        <f>IFERROR(VLOOKUP(B202,MasterSheet!P:Q,2,)," ")</f>
        <v>Delivered</v>
      </c>
      <c r="D202" s="6" t="str">
        <f>_xlfn.XLOOKUP(B202,MasterSheet!P:P,MasterSheet!O:O)</f>
        <v>AURIGINE ONCO</v>
      </c>
      <c r="E202" s="6" t="str">
        <f t="shared" ref="E202" si="32">IF(LEFT(B202,1)="D","DTDC",IF(ISNUMBER(--LEFT(B202,1)),"Bluedart","Other"))</f>
        <v>Bluedart</v>
      </c>
      <c r="F202" s="6" t="str">
        <f t="shared" ref="F202" si="33">TEXT(A202, "dddd")</f>
        <v>Monday</v>
      </c>
    </row>
    <row r="203" spans="1:6" x14ac:dyDescent="0.25">
      <c r="A203" s="7">
        <f>_xlfn.XLOOKUP(B203,MasterSheet!P:P,MasterSheet!M:M," ")</f>
        <v>45880</v>
      </c>
      <c r="B203" s="6">
        <v>58154309533</v>
      </c>
      <c r="C203" s="6" t="str">
        <f>IFERROR(VLOOKUP(B203,MasterSheet!P:Q,2,)," ")</f>
        <v>Delivered</v>
      </c>
      <c r="D203" s="6" t="str">
        <f>_xlfn.XLOOKUP(B203,MasterSheet!P:P,MasterSheet!O:O)</f>
        <v>ILS</v>
      </c>
      <c r="E203" s="6" t="str">
        <f t="shared" ref="E203:E220" si="34">IF(LEFT(B203,1)="D","DTDC",IF(ISNUMBER(--LEFT(B203,1)),"Bluedart","Other"))</f>
        <v>Bluedart</v>
      </c>
      <c r="F203" s="6" t="str">
        <f t="shared" ref="F203:F220" si="35">TEXT(A203, "dddd")</f>
        <v>Monday</v>
      </c>
    </row>
    <row r="204" spans="1:6" x14ac:dyDescent="0.25">
      <c r="A204" s="7">
        <f>_xlfn.XLOOKUP(B204,MasterSheet!P:P,MasterSheet!M:M," ")</f>
        <v>45880</v>
      </c>
      <c r="B204" s="6">
        <v>58154309883</v>
      </c>
      <c r="C204" s="6" t="str">
        <f>IFERROR(VLOOKUP(B204,MasterSheet!P:Q,2,)," ")</f>
        <v>Delivered</v>
      </c>
      <c r="D204" s="6" t="str">
        <f>_xlfn.XLOOKUP(B204,MasterSheet!P:P,MasterSheet!O:O)</f>
        <v>ABHI BIO</v>
      </c>
      <c r="E204" s="6" t="str">
        <f t="shared" si="34"/>
        <v>Bluedart</v>
      </c>
      <c r="F204" s="6" t="str">
        <f t="shared" si="35"/>
        <v>Monday</v>
      </c>
    </row>
    <row r="205" spans="1:6" x14ac:dyDescent="0.25">
      <c r="A205" s="7">
        <f>_xlfn.XLOOKUP(B205,MasterSheet!P:P,MasterSheet!M:M," ")</f>
        <v>45880</v>
      </c>
      <c r="B205" s="6">
        <v>58154310270</v>
      </c>
      <c r="C205" s="6" t="str">
        <f>IFERROR(VLOOKUP(B205,MasterSheet!P:Q,2,)," ")</f>
        <v>Delivered</v>
      </c>
      <c r="D205" s="6" t="str">
        <f>_xlfn.XLOOKUP(B205,MasterSheet!P:P,MasterSheet!O:O)</f>
        <v>SAI LIFE</v>
      </c>
      <c r="E205" s="6" t="str">
        <f t="shared" si="34"/>
        <v>Bluedart</v>
      </c>
      <c r="F205" s="6" t="str">
        <f t="shared" si="35"/>
        <v>Monday</v>
      </c>
    </row>
    <row r="206" spans="1:6" x14ac:dyDescent="0.25">
      <c r="A206" s="7">
        <f>_xlfn.XLOOKUP(B206,MasterSheet!P:P,MasterSheet!M:M," ")</f>
        <v>45881</v>
      </c>
      <c r="B206" s="6">
        <v>58154351205</v>
      </c>
      <c r="C206" s="6" t="str">
        <f>IFERROR(VLOOKUP(B206,MasterSheet!P:Q,2,)," ")</f>
        <v>Delivered</v>
      </c>
      <c r="D206" s="6" t="str">
        <f>_xlfn.XLOOKUP(B206,MasterSheet!P:P,MasterSheet!O:O)</f>
        <v>FARCAST</v>
      </c>
      <c r="E206" s="6" t="str">
        <f t="shared" si="34"/>
        <v>Bluedart</v>
      </c>
      <c r="F206" s="6" t="str">
        <f t="shared" si="35"/>
        <v>Tuesday</v>
      </c>
    </row>
    <row r="207" spans="1:6" x14ac:dyDescent="0.25">
      <c r="A207" s="7">
        <f>_xlfn.XLOOKUP(B207,MasterSheet!P:P,MasterSheet!M:M," ")</f>
        <v>45887</v>
      </c>
      <c r="B207" s="6">
        <v>58154515156</v>
      </c>
      <c r="C207" s="6" t="str">
        <f>IFERROR(VLOOKUP(B207,MasterSheet!P:Q,2,)," ")</f>
        <v>Delivered</v>
      </c>
      <c r="D207" s="6" t="str">
        <f>_xlfn.XLOOKUP(B207,MasterSheet!P:P,MasterSheet!O:O)</f>
        <v>SYNGENE</v>
      </c>
      <c r="E207" s="6" t="str">
        <f t="shared" si="34"/>
        <v>Bluedart</v>
      </c>
      <c r="F207" s="6" t="str">
        <f t="shared" si="35"/>
        <v>Monday</v>
      </c>
    </row>
    <row r="208" spans="1:6" x14ac:dyDescent="0.25">
      <c r="A208" s="7">
        <f>_xlfn.XLOOKUP(B208,MasterSheet!P:P,MasterSheet!M:M," ")</f>
        <v>45887</v>
      </c>
      <c r="B208" s="6">
        <v>58154515366</v>
      </c>
      <c r="C208" s="6" t="str">
        <f>IFERROR(VLOOKUP(B208,MasterSheet!P:Q,2,)," ")</f>
        <v>Delivered</v>
      </c>
      <c r="D208" s="6" t="str">
        <f>_xlfn.XLOOKUP(B208,MasterSheet!P:P,MasterSheet!O:O)</f>
        <v>SAI LIFE</v>
      </c>
      <c r="E208" s="6" t="str">
        <f t="shared" si="34"/>
        <v>Bluedart</v>
      </c>
      <c r="F208" s="6" t="str">
        <f t="shared" si="35"/>
        <v>Monday</v>
      </c>
    </row>
    <row r="209" spans="1:6" x14ac:dyDescent="0.25">
      <c r="A209" s="7">
        <f>_xlfn.XLOOKUP(B209,MasterSheet!P:P,MasterSheet!M:M," ")</f>
        <v>45887</v>
      </c>
      <c r="B209" s="6">
        <v>58154515554</v>
      </c>
      <c r="C209" s="6" t="str">
        <f>IFERROR(VLOOKUP(B209,MasterSheet!P:Q,2,)," ")</f>
        <v>Delivered</v>
      </c>
      <c r="D209" s="6" t="str">
        <f>_xlfn.XLOOKUP(B209,MasterSheet!P:P,MasterSheet!O:O)</f>
        <v>TIFR</v>
      </c>
      <c r="E209" s="6" t="str">
        <f t="shared" si="34"/>
        <v>Bluedart</v>
      </c>
      <c r="F209" s="6" t="str">
        <f t="shared" si="35"/>
        <v>Monday</v>
      </c>
    </row>
    <row r="210" spans="1:6" x14ac:dyDescent="0.25">
      <c r="A210" s="7">
        <f>_xlfn.XLOOKUP(B210,MasterSheet!P:P,MasterSheet!M:M," ")</f>
        <v>45887</v>
      </c>
      <c r="B210" s="6">
        <v>58154515775</v>
      </c>
      <c r="C210" s="6" t="str">
        <f>IFERROR(VLOOKUP(B210,MasterSheet!P:Q,2,)," ")</f>
        <v>Delivered</v>
      </c>
      <c r="D210" s="6" t="str">
        <f>_xlfn.XLOOKUP(B210,MasterSheet!P:P,MasterSheet!O:O)</f>
        <v>FORTUNE BIOSERVICES</v>
      </c>
      <c r="E210" s="6" t="str">
        <f t="shared" si="34"/>
        <v>Bluedart</v>
      </c>
      <c r="F210" s="6" t="str">
        <f t="shared" si="35"/>
        <v>Monday</v>
      </c>
    </row>
    <row r="211" spans="1:6" x14ac:dyDescent="0.25">
      <c r="A211" s="7">
        <f>_xlfn.XLOOKUP(B211,MasterSheet!P:P,MasterSheet!M:M," ")</f>
        <v>45887</v>
      </c>
      <c r="B211" s="6">
        <v>58154515952</v>
      </c>
      <c r="C211" s="6" t="str">
        <f>IFERROR(VLOOKUP(B211,MasterSheet!P:Q,2,)," ")</f>
        <v>Delivered</v>
      </c>
      <c r="D211" s="6" t="str">
        <f>_xlfn.XLOOKUP(B211,MasterSheet!P:P,MasterSheet!O:O)</f>
        <v>JUBILANT</v>
      </c>
      <c r="E211" s="6" t="str">
        <f t="shared" si="34"/>
        <v>Bluedart</v>
      </c>
      <c r="F211" s="6" t="str">
        <f t="shared" si="35"/>
        <v>Monday</v>
      </c>
    </row>
    <row r="212" spans="1:6" x14ac:dyDescent="0.25">
      <c r="A212" s="7">
        <f>_xlfn.XLOOKUP(B212,MasterSheet!P:P,MasterSheet!M:M," ")</f>
        <v>45887</v>
      </c>
      <c r="B212" s="6">
        <v>58154517212</v>
      </c>
      <c r="C212" s="6" t="str">
        <f>IFERROR(VLOOKUP(B212,MasterSheet!P:Q,2,)," ")</f>
        <v>Delivered</v>
      </c>
      <c r="D212" s="6" t="str">
        <f>_xlfn.XLOOKUP(B212,MasterSheet!P:P,MasterSheet!O:O)</f>
        <v>NIBMG</v>
      </c>
      <c r="E212" s="6" t="str">
        <f t="shared" si="34"/>
        <v>Bluedart</v>
      </c>
      <c r="F212" s="6" t="str">
        <f t="shared" si="35"/>
        <v>Monday</v>
      </c>
    </row>
    <row r="213" spans="1:6" x14ac:dyDescent="0.25">
      <c r="A213" s="7">
        <f>_xlfn.XLOOKUP(B213,MasterSheet!P:P,MasterSheet!M:M," ")</f>
        <v>45887</v>
      </c>
      <c r="B213" s="6">
        <v>58154518030</v>
      </c>
      <c r="C213" s="6" t="str">
        <f>IFERROR(VLOOKUP(B213,MasterSheet!P:Q,2,)," ")</f>
        <v>Delivered</v>
      </c>
      <c r="D213" s="6" t="str">
        <f>_xlfn.XLOOKUP(B213,MasterSheet!P:P,MasterSheet!O:O)</f>
        <v>AURIGINE ONCO</v>
      </c>
      <c r="E213" s="6" t="str">
        <f t="shared" si="34"/>
        <v>Bluedart</v>
      </c>
      <c r="F213" s="6" t="str">
        <f t="shared" si="35"/>
        <v>Monday</v>
      </c>
    </row>
    <row r="214" spans="1:6" x14ac:dyDescent="0.25">
      <c r="A214" s="7">
        <f>_xlfn.XLOOKUP(B214,MasterSheet!P:P,MasterSheet!M:M," ")</f>
        <v>45887</v>
      </c>
      <c r="B214" s="6">
        <v>58154518203</v>
      </c>
      <c r="C214" s="6" t="str">
        <f>IFERROR(VLOOKUP(B214,MasterSheet!P:Q,2,)," ")</f>
        <v>Delivered</v>
      </c>
      <c r="D214" s="6" t="str">
        <f>_xlfn.XLOOKUP(B214,MasterSheet!P:P,MasterSheet!O:O)</f>
        <v>POPVAX</v>
      </c>
      <c r="E214" s="6" t="str">
        <f t="shared" si="34"/>
        <v>Bluedart</v>
      </c>
      <c r="F214" s="6" t="str">
        <f t="shared" si="35"/>
        <v>Monday</v>
      </c>
    </row>
    <row r="215" spans="1:6" x14ac:dyDescent="0.25">
      <c r="A215" s="7">
        <f>_xlfn.XLOOKUP(B215,MasterSheet!P:P,MasterSheet!M:M," ")</f>
        <v>45887</v>
      </c>
      <c r="B215" s="6">
        <v>58154518310</v>
      </c>
      <c r="C215" s="6" t="str">
        <f>IFERROR(VLOOKUP(B215,MasterSheet!P:Q,2,)," ")</f>
        <v>Delivered</v>
      </c>
      <c r="D215" s="6" t="str">
        <f>_xlfn.XLOOKUP(B215,MasterSheet!P:P,MasterSheet!O:O)</f>
        <v>RG SONS</v>
      </c>
      <c r="E215" s="6" t="str">
        <f t="shared" si="34"/>
        <v>Bluedart</v>
      </c>
      <c r="F215" s="6" t="str">
        <f t="shared" si="35"/>
        <v>Monday</v>
      </c>
    </row>
    <row r="216" spans="1:6" x14ac:dyDescent="0.25">
      <c r="A216" s="7">
        <f>_xlfn.XLOOKUP(B216,MasterSheet!P:P,MasterSheet!M:M," ")</f>
        <v>45887</v>
      </c>
      <c r="B216" s="6">
        <v>58154518704</v>
      </c>
      <c r="C216" s="6" t="str">
        <f>IFERROR(VLOOKUP(B216,MasterSheet!P:Q,2,)," ")</f>
        <v>Delivered</v>
      </c>
      <c r="D216" s="6" t="str">
        <f>_xlfn.XLOOKUP(B216,MasterSheet!P:P,MasterSheet!O:O)</f>
        <v>ACTREC</v>
      </c>
      <c r="E216" s="6" t="str">
        <f t="shared" si="34"/>
        <v>Bluedart</v>
      </c>
      <c r="F216" s="6" t="str">
        <f t="shared" si="35"/>
        <v>Monday</v>
      </c>
    </row>
    <row r="217" spans="1:6" x14ac:dyDescent="0.25">
      <c r="A217" s="7">
        <f>_xlfn.XLOOKUP(B217,MasterSheet!P:P,MasterSheet!M:M," ")</f>
        <v>45887</v>
      </c>
      <c r="B217" s="6">
        <v>58154518892</v>
      </c>
      <c r="C217" s="6" t="str">
        <f>IFERROR(VLOOKUP(B217,MasterSheet!P:Q,2,)," ")</f>
        <v>Delivered</v>
      </c>
      <c r="D217" s="6" t="str">
        <f>_xlfn.XLOOKUP(B217,MasterSheet!P:P,MasterSheet!O:O)</f>
        <v>GENOMID</v>
      </c>
      <c r="E217" s="6" t="str">
        <f t="shared" si="34"/>
        <v>Bluedart</v>
      </c>
      <c r="F217" s="6" t="str">
        <f t="shared" si="35"/>
        <v>Monday</v>
      </c>
    </row>
    <row r="218" spans="1:6" x14ac:dyDescent="0.25">
      <c r="A218" s="7">
        <f>_xlfn.XLOOKUP(B218,MasterSheet!P:P,MasterSheet!M:M," ")</f>
        <v>45887</v>
      </c>
      <c r="B218" s="6">
        <v>58154519253</v>
      </c>
      <c r="C218" s="6" t="str">
        <f>IFERROR(VLOOKUP(B218,MasterSheet!P:Q,2,)," ")</f>
        <v>Delivered</v>
      </c>
      <c r="D218" s="6" t="str">
        <f>_xlfn.XLOOKUP(B218,MasterSheet!P:P,MasterSheet!O:O)</f>
        <v>NIMHANS</v>
      </c>
      <c r="E218" s="6" t="str">
        <f t="shared" si="34"/>
        <v>Bluedart</v>
      </c>
      <c r="F218" s="6" t="str">
        <f t="shared" si="35"/>
        <v>Monday</v>
      </c>
    </row>
    <row r="219" spans="1:6" x14ac:dyDescent="0.25">
      <c r="A219" s="7">
        <f>_xlfn.XLOOKUP(B219,MasterSheet!P:P,MasterSheet!M:M," ")</f>
        <v>45887</v>
      </c>
      <c r="B219" s="6">
        <v>58154519640</v>
      </c>
      <c r="C219" s="6" t="str">
        <f>IFERROR(VLOOKUP(B219,MasterSheet!P:Q,2,)," ")</f>
        <v>Delivered</v>
      </c>
      <c r="D219" s="6" t="str">
        <f>_xlfn.XLOOKUP(B219,MasterSheet!P:P,MasterSheet!O:O)</f>
        <v>BIO SOLUTION</v>
      </c>
      <c r="E219" s="6" t="str">
        <f t="shared" si="34"/>
        <v>Bluedart</v>
      </c>
      <c r="F219" s="6" t="str">
        <f t="shared" si="35"/>
        <v>Monday</v>
      </c>
    </row>
    <row r="220" spans="1:6" x14ac:dyDescent="0.25">
      <c r="A220" s="7">
        <f>_xlfn.XLOOKUP(B220,MasterSheet!P:P,MasterSheet!M:M," ")</f>
        <v>45887</v>
      </c>
      <c r="B220" s="6">
        <v>58154519743</v>
      </c>
      <c r="C220" s="6" t="str">
        <f>IFERROR(VLOOKUP(B220,MasterSheet!P:Q,2,)," ")</f>
        <v>Delivered</v>
      </c>
      <c r="D220" s="6" t="str">
        <f>_xlfn.XLOOKUP(B220,MasterSheet!P:P,MasterSheet!O:O)</f>
        <v>EXCELL BIO</v>
      </c>
      <c r="E220" s="6" t="str">
        <f t="shared" si="34"/>
        <v>Bluedart</v>
      </c>
      <c r="F220" s="6" t="str">
        <f t="shared" si="35"/>
        <v>Monday</v>
      </c>
    </row>
    <row r="221" spans="1:6" x14ac:dyDescent="0.25">
      <c r="A221" s="7">
        <f>_xlfn.XLOOKUP(B221,MasterSheet!P:P,MasterSheet!M:M," ")</f>
        <v>45887</v>
      </c>
      <c r="B221" s="6">
        <v>58154521795</v>
      </c>
      <c r="C221" s="6" t="str">
        <f>IFERROR(VLOOKUP(B221,MasterSheet!P:Q,2,)," ")</f>
        <v>Delivered</v>
      </c>
      <c r="D221" s="6" t="str">
        <f>_xlfn.XLOOKUP(B221,MasterSheet!P:P,MasterSheet!O:O)</f>
        <v>Biogene Scientific</v>
      </c>
      <c r="E221" s="6" t="str">
        <f t="shared" ref="E221:E222" si="36">IF(LEFT(B221,1)="D","DTDC",IF(ISNUMBER(--LEFT(B221,1)),"Bluedart","Other"))</f>
        <v>Bluedart</v>
      </c>
      <c r="F221" s="6" t="str">
        <f t="shared" ref="F221:F222" si="37">TEXT(A221, "dddd")</f>
        <v>Monday</v>
      </c>
    </row>
    <row r="222" spans="1:6" x14ac:dyDescent="0.25">
      <c r="A222" s="7">
        <f>_xlfn.XLOOKUP(B222,MasterSheet!P:P,MasterSheet!M:M," ")</f>
        <v>45887</v>
      </c>
      <c r="B222" s="6">
        <v>58154522090</v>
      </c>
      <c r="C222" s="6" t="str">
        <f>IFERROR(VLOOKUP(B222,MasterSheet!P:Q,2,)," ")</f>
        <v>Delivered</v>
      </c>
      <c r="D222" s="6" t="str">
        <f>_xlfn.XLOOKUP(B222,MasterSheet!P:P,MasterSheet!O:O)</f>
        <v>NNF</v>
      </c>
      <c r="E222" s="6" t="str">
        <f t="shared" si="36"/>
        <v>Bluedart</v>
      </c>
      <c r="F222" s="6" t="str">
        <f t="shared" si="37"/>
        <v>Monday</v>
      </c>
    </row>
    <row r="223" spans="1:6" x14ac:dyDescent="0.25">
      <c r="A223" s="7">
        <f>_xlfn.XLOOKUP(B223,MasterSheet!P:P,MasterSheet!M:M," ")</f>
        <v>45887</v>
      </c>
      <c r="B223" s="6">
        <v>58154523350</v>
      </c>
      <c r="C223" s="6" t="str">
        <f>IFERROR(VLOOKUP(B223,MasterSheet!P:Q,2,)," ")</f>
        <v>Delivered</v>
      </c>
      <c r="D223" s="6" t="str">
        <f>_xlfn.XLOOKUP(B223,MasterSheet!P:P,MasterSheet!O:O)</f>
        <v>NIAB</v>
      </c>
      <c r="E223" s="6" t="str">
        <f t="shared" ref="E223" si="38">IF(LEFT(B223,1)="D","DTDC",IF(ISNUMBER(--LEFT(B223,1)),"Bluedart","Other"))</f>
        <v>Bluedart</v>
      </c>
      <c r="F223" s="6" t="str">
        <f t="shared" ref="F223" si="39">TEXT(A223, "dddd")</f>
        <v>Monday</v>
      </c>
    </row>
    <row r="224" spans="1:6" x14ac:dyDescent="0.25">
      <c r="A224" s="7">
        <f>_xlfn.XLOOKUP(B224,MasterSheet!P:P,MasterSheet!M:M," ")</f>
        <v>45888</v>
      </c>
      <c r="B224">
        <v>58154567973</v>
      </c>
      <c r="C224" s="6" t="str">
        <f>IFERROR(VLOOKUP(B224,MasterSheet!P:Q,2,)," ")</f>
        <v>Delivered</v>
      </c>
      <c r="D224" s="6" t="str">
        <f>_xlfn.XLOOKUP(B224,MasterSheet!P:P,MasterSheet!O:O)</f>
        <v>VIT</v>
      </c>
      <c r="E224" s="6" t="str">
        <f t="shared" ref="E224:E244" si="40">IF(LEFT(B224,1)="D","DTDC",IF(ISNUMBER(--LEFT(B224,1)),"Bluedart","Other"))</f>
        <v>Bluedart</v>
      </c>
      <c r="F224" s="6" t="str">
        <f t="shared" ref="F224:F244" si="41">TEXT(A224, "dddd")</f>
        <v>Tuesday</v>
      </c>
    </row>
    <row r="225" spans="1:6" x14ac:dyDescent="0.25">
      <c r="A225" s="7">
        <f>_xlfn.XLOOKUP(B225,MasterSheet!P:P,MasterSheet!M:M," ")</f>
        <v>45888</v>
      </c>
      <c r="B225">
        <v>58154568194</v>
      </c>
      <c r="C225" s="6" t="str">
        <f>IFERROR(VLOOKUP(B225,MasterSheet!P:Q,2,)," ")</f>
        <v>Delivered</v>
      </c>
      <c r="D225" s="6" t="str">
        <f>_xlfn.XLOOKUP(B225,MasterSheet!P:P,MasterSheet!O:O)</f>
        <v>ILS</v>
      </c>
      <c r="E225" s="6" t="str">
        <f t="shared" si="40"/>
        <v>Bluedart</v>
      </c>
      <c r="F225" s="6" t="str">
        <f t="shared" si="41"/>
        <v>Tuesday</v>
      </c>
    </row>
    <row r="226" spans="1:6" x14ac:dyDescent="0.25">
      <c r="A226" s="7">
        <f>_xlfn.XLOOKUP(B226,MasterSheet!P:P,MasterSheet!M:M," ")</f>
        <v>45888</v>
      </c>
      <c r="B226">
        <v>58154568275</v>
      </c>
      <c r="C226" s="6" t="str">
        <f>IFERROR(VLOOKUP(B226,MasterSheet!P:Q,2,)," ")</f>
        <v>Delivered</v>
      </c>
      <c r="D226" s="6" t="str">
        <f>_xlfn.XLOOKUP(B226,MasterSheet!P:P,MasterSheet!O:O)</f>
        <v>BIO SOLUTION</v>
      </c>
      <c r="E226" s="6" t="str">
        <f t="shared" si="40"/>
        <v>Bluedart</v>
      </c>
      <c r="F226" s="6" t="str">
        <f t="shared" si="41"/>
        <v>Tuesday</v>
      </c>
    </row>
    <row r="227" spans="1:6" x14ac:dyDescent="0.25">
      <c r="A227" s="7">
        <f>_xlfn.XLOOKUP(B227,MasterSheet!P:P,MasterSheet!M:M," ")</f>
        <v>45888</v>
      </c>
      <c r="B227">
        <v>58154568846</v>
      </c>
      <c r="C227" s="6" t="str">
        <f>IFERROR(VLOOKUP(B227,MasterSheet!P:Q,2,)," ")</f>
        <v>Delivered</v>
      </c>
      <c r="D227" s="6" t="str">
        <f>_xlfn.XLOOKUP(B227,MasterSheet!P:P,MasterSheet!O:O)</f>
        <v>OMNI PROTECT</v>
      </c>
      <c r="E227" s="6" t="str">
        <f t="shared" si="40"/>
        <v>Bluedart</v>
      </c>
      <c r="F227" s="6" t="str">
        <f t="shared" si="41"/>
        <v>Tuesday</v>
      </c>
    </row>
    <row r="228" spans="1:6" x14ac:dyDescent="0.25">
      <c r="A228" s="7">
        <f>_xlfn.XLOOKUP(B228,MasterSheet!P:P,MasterSheet!M:M," ")</f>
        <v>45888</v>
      </c>
      <c r="B228">
        <v>58154568953</v>
      </c>
      <c r="C228" s="6" t="str">
        <f>IFERROR(VLOOKUP(B228,MasterSheet!P:Q,2,)," ")</f>
        <v>Delivered</v>
      </c>
      <c r="D228" s="6" t="str">
        <f>_xlfn.XLOOKUP(B228,MasterSheet!P:P,MasterSheet!O:O)</f>
        <v>NIV</v>
      </c>
      <c r="E228" s="6" t="str">
        <f t="shared" si="40"/>
        <v>Bluedart</v>
      </c>
      <c r="F228" s="6" t="str">
        <f t="shared" si="41"/>
        <v>Tuesday</v>
      </c>
    </row>
    <row r="229" spans="1:6" x14ac:dyDescent="0.25">
      <c r="A229" s="7">
        <f>_xlfn.XLOOKUP(B229,MasterSheet!P:P,MasterSheet!M:M," ")</f>
        <v>45888</v>
      </c>
      <c r="B229">
        <v>58154569045</v>
      </c>
      <c r="C229" s="6" t="str">
        <f>IFERROR(VLOOKUP(B229,MasterSheet!P:Q,2,)," ")</f>
        <v>Delivered</v>
      </c>
      <c r="D229" s="6" t="str">
        <f>_xlfn.XLOOKUP(B229,MasterSheet!P:P,MasterSheet!O:O)</f>
        <v>PATEL CHEM</v>
      </c>
      <c r="E229" s="6" t="str">
        <f t="shared" si="40"/>
        <v>Bluedart</v>
      </c>
      <c r="F229" s="6" t="str">
        <f t="shared" si="41"/>
        <v>Tuesday</v>
      </c>
    </row>
    <row r="230" spans="1:6" x14ac:dyDescent="0.25">
      <c r="A230" s="7">
        <f>_xlfn.XLOOKUP(B230,MasterSheet!P:P,MasterSheet!M:M," ")</f>
        <v>45888</v>
      </c>
      <c r="B230">
        <v>58154569104</v>
      </c>
      <c r="C230" s="6" t="str">
        <f>IFERROR(VLOOKUP(B230,MasterSheet!P:Q,2,)," ")</f>
        <v>Delivered</v>
      </c>
      <c r="D230" s="6" t="str">
        <f>_xlfn.XLOOKUP(B230,MasterSheet!P:P,MasterSheet!O:O)</f>
        <v>Cellin Bio</v>
      </c>
      <c r="E230" s="6" t="str">
        <f t="shared" si="40"/>
        <v>Bluedart</v>
      </c>
      <c r="F230" s="6" t="str">
        <f t="shared" si="41"/>
        <v>Tuesday</v>
      </c>
    </row>
    <row r="231" spans="1:6" x14ac:dyDescent="0.25">
      <c r="A231" s="7">
        <f>_xlfn.XLOOKUP(B231,MasterSheet!P:P,MasterSheet!M:M," ")</f>
        <v>45888</v>
      </c>
      <c r="B231">
        <v>58154593442</v>
      </c>
      <c r="C231" s="6" t="str">
        <f>IFERROR(VLOOKUP(B231,MasterSheet!P:Q,2,)," ")</f>
        <v>Delivered</v>
      </c>
      <c r="D231" s="6" t="str">
        <f>_xlfn.XLOOKUP(B231,MasterSheet!P:P,MasterSheet!O:O)</f>
        <v>Helix</v>
      </c>
      <c r="E231" s="6" t="str">
        <f t="shared" si="40"/>
        <v>Bluedart</v>
      </c>
      <c r="F231" s="6" t="str">
        <f t="shared" si="41"/>
        <v>Tuesday</v>
      </c>
    </row>
    <row r="232" spans="1:6" x14ac:dyDescent="0.25">
      <c r="A232" s="7">
        <f>_xlfn.XLOOKUP(B232,MasterSheet!P:P,MasterSheet!M:M," ")</f>
        <v>45888</v>
      </c>
      <c r="B232">
        <v>58154594131</v>
      </c>
      <c r="C232" s="6" t="str">
        <f>IFERROR(VLOOKUP(B232,MasterSheet!P:Q,2,)," ")</f>
        <v>Delivered</v>
      </c>
      <c r="D232" s="6" t="str">
        <f>_xlfn.XLOOKUP(B232,MasterSheet!P:P,MasterSheet!O:O)</f>
        <v>Sun Pharma</v>
      </c>
      <c r="E232" s="6" t="str">
        <f t="shared" si="40"/>
        <v>Bluedart</v>
      </c>
      <c r="F232" s="6" t="str">
        <f t="shared" si="41"/>
        <v>Tuesday</v>
      </c>
    </row>
    <row r="233" spans="1:6" x14ac:dyDescent="0.25">
      <c r="A233" s="7">
        <f>_xlfn.XLOOKUP(B233,MasterSheet!P:P,MasterSheet!M:M," ")</f>
        <v>45892</v>
      </c>
      <c r="B233">
        <v>58154746893</v>
      </c>
      <c r="C233" s="6" t="str">
        <f>IFERROR(VLOOKUP(B233,MasterSheet!P:Q,2,)," ")</f>
        <v>Delivered</v>
      </c>
      <c r="D233" s="6" t="str">
        <f>_xlfn.XLOOKUP(B233,MasterSheet!P:P,MasterSheet!O:O)</f>
        <v>Aurigine Service</v>
      </c>
      <c r="E233" s="6" t="str">
        <f t="shared" si="40"/>
        <v>Bluedart</v>
      </c>
      <c r="F233" s="6" t="str">
        <f t="shared" si="41"/>
        <v>Saturday</v>
      </c>
    </row>
    <row r="234" spans="1:6" x14ac:dyDescent="0.25">
      <c r="A234" s="7">
        <f>_xlfn.XLOOKUP(B234,MasterSheet!P:P,MasterSheet!M:M," ")</f>
        <v>45892</v>
      </c>
      <c r="B234">
        <v>58154747405</v>
      </c>
      <c r="C234" s="6" t="str">
        <f>IFERROR(VLOOKUP(B234,MasterSheet!P:Q,2,)," ")</f>
        <v>Delivered</v>
      </c>
      <c r="D234" s="6" t="str">
        <f>_xlfn.XLOOKUP(B234,MasterSheet!P:P,MasterSheet!O:O)</f>
        <v>Aurigine Onco</v>
      </c>
      <c r="E234" s="6" t="str">
        <f t="shared" si="40"/>
        <v>Bluedart</v>
      </c>
      <c r="F234" s="6" t="str">
        <f t="shared" si="41"/>
        <v>Saturday</v>
      </c>
    </row>
    <row r="235" spans="1:6" x14ac:dyDescent="0.25">
      <c r="A235" s="7">
        <f>_xlfn.XLOOKUP(B235,MasterSheet!P:P,MasterSheet!M:M," ")</f>
        <v>45892</v>
      </c>
      <c r="B235">
        <v>58154747490</v>
      </c>
      <c r="C235" s="6" t="str">
        <f>IFERROR(VLOOKUP(B235,MasterSheet!P:Q,2,)," ")</f>
        <v>Delivered</v>
      </c>
      <c r="D235" s="6" t="str">
        <f>_xlfn.XLOOKUP(B235,MasterSheet!P:P,MasterSheet!O:O)</f>
        <v>GENOMID</v>
      </c>
      <c r="E235" s="6" t="str">
        <f t="shared" si="40"/>
        <v>Bluedart</v>
      </c>
      <c r="F235" s="6" t="str">
        <f t="shared" si="41"/>
        <v>Saturday</v>
      </c>
    </row>
    <row r="236" spans="1:6" x14ac:dyDescent="0.25">
      <c r="A236" s="7">
        <f>_xlfn.XLOOKUP(B236,MasterSheet!P:P,MasterSheet!M:M," ")</f>
        <v>45892</v>
      </c>
      <c r="B236">
        <v>58154747722</v>
      </c>
      <c r="C236" s="6" t="str">
        <f>IFERROR(VLOOKUP(B236,MasterSheet!P:Q,2,)," ")</f>
        <v>Delivered</v>
      </c>
      <c r="D236" s="6" t="str">
        <f>_xlfn.XLOOKUP(B236,MasterSheet!P:P,MasterSheet!O:O)</f>
        <v>APOLLO CHENNAI</v>
      </c>
      <c r="E236" s="6" t="str">
        <f t="shared" si="40"/>
        <v>Bluedart</v>
      </c>
      <c r="F236" s="6" t="str">
        <f t="shared" si="41"/>
        <v>Saturday</v>
      </c>
    </row>
    <row r="237" spans="1:6" x14ac:dyDescent="0.25">
      <c r="A237" s="7">
        <f>_xlfn.XLOOKUP(B237,MasterSheet!P:P,MasterSheet!M:M," ")</f>
        <v>45892</v>
      </c>
      <c r="B237">
        <v>58154747921</v>
      </c>
      <c r="C237" s="6" t="str">
        <f>IFERROR(VLOOKUP(B237,MasterSheet!P:Q,2,)," ")</f>
        <v>Delivered</v>
      </c>
      <c r="D237" s="6" t="str">
        <f>_xlfn.XLOOKUP(B237,MasterSheet!P:P,MasterSheet!O:O)</f>
        <v>IISER PUNE</v>
      </c>
      <c r="E237" s="6" t="str">
        <f t="shared" si="40"/>
        <v>Bluedart</v>
      </c>
      <c r="F237" s="6" t="str">
        <f t="shared" si="41"/>
        <v>Saturday</v>
      </c>
    </row>
    <row r="238" spans="1:6" x14ac:dyDescent="0.25">
      <c r="A238" s="7">
        <f>_xlfn.XLOOKUP(B238,MasterSheet!P:P,MasterSheet!M:M," ")</f>
        <v>45892</v>
      </c>
      <c r="B238">
        <v>58154748164</v>
      </c>
      <c r="C238" s="6" t="str">
        <f>IFERROR(VLOOKUP(B238,MasterSheet!P:Q,2,)," ")</f>
        <v>Delivered</v>
      </c>
      <c r="D238" s="6" t="str">
        <f>_xlfn.XLOOKUP(B238,MasterSheet!P:P,MasterSheet!O:O)</f>
        <v>Abhi Bio</v>
      </c>
      <c r="E238" s="6" t="str">
        <f t="shared" si="40"/>
        <v>Bluedart</v>
      </c>
      <c r="F238" s="6" t="str">
        <f t="shared" si="41"/>
        <v>Saturday</v>
      </c>
    </row>
    <row r="239" spans="1:6" x14ac:dyDescent="0.25">
      <c r="A239" s="7">
        <f>_xlfn.XLOOKUP(B239,MasterSheet!P:P,MasterSheet!M:M," ")</f>
        <v>45892</v>
      </c>
      <c r="B239">
        <v>58154748341</v>
      </c>
      <c r="C239" s="6" t="str">
        <f>IFERROR(VLOOKUP(B239,MasterSheet!P:Q,2,)," ")</f>
        <v>Delivered</v>
      </c>
      <c r="D239" s="6" t="str">
        <f>_xlfn.XLOOKUP(B239,MasterSheet!P:P,MasterSheet!O:O)</f>
        <v>NIBMG</v>
      </c>
      <c r="E239" s="6" t="str">
        <f t="shared" si="40"/>
        <v>Bluedart</v>
      </c>
      <c r="F239" s="6" t="str">
        <f t="shared" si="41"/>
        <v>Saturday</v>
      </c>
    </row>
    <row r="240" spans="1:6" x14ac:dyDescent="0.25">
      <c r="A240" s="7">
        <f>_xlfn.XLOOKUP(B240,MasterSheet!P:P,MasterSheet!M:M," ")</f>
        <v>45892</v>
      </c>
      <c r="B240">
        <v>58154748525</v>
      </c>
      <c r="C240" s="6" t="str">
        <f>IFERROR(VLOOKUP(B240,MasterSheet!P:Q,2,)," ")</f>
        <v>Delivered</v>
      </c>
      <c r="D240" s="6" t="str">
        <f>_xlfn.XLOOKUP(B240,MasterSheet!P:P,MasterSheet!O:O)</f>
        <v>Nimhans</v>
      </c>
      <c r="E240" s="6" t="str">
        <f t="shared" si="40"/>
        <v>Bluedart</v>
      </c>
      <c r="F240" s="6" t="str">
        <f t="shared" si="41"/>
        <v>Saturday</v>
      </c>
    </row>
    <row r="241" spans="1:6" x14ac:dyDescent="0.25">
      <c r="A241" s="7">
        <f>_xlfn.XLOOKUP(B241,MasterSheet!P:P,MasterSheet!M:M," ")</f>
        <v>45892</v>
      </c>
      <c r="B241">
        <v>58154748691</v>
      </c>
      <c r="C241" s="6" t="str">
        <f>IFERROR(VLOOKUP(B241,MasterSheet!P:Q,2,)," ")</f>
        <v>Delivered</v>
      </c>
      <c r="D241" s="6" t="str">
        <f>_xlfn.XLOOKUP(B241,MasterSheet!P:P,MasterSheet!O:O)</f>
        <v>RG SONS</v>
      </c>
      <c r="E241" s="6" t="str">
        <f t="shared" si="40"/>
        <v>Bluedart</v>
      </c>
      <c r="F241" s="6" t="str">
        <f t="shared" si="41"/>
        <v>Saturday</v>
      </c>
    </row>
    <row r="242" spans="1:6" x14ac:dyDescent="0.25">
      <c r="A242" s="7">
        <f>_xlfn.XLOOKUP(B242,MasterSheet!P:P,MasterSheet!M:M," ")</f>
        <v>45892</v>
      </c>
      <c r="B242">
        <v>58154748783</v>
      </c>
      <c r="C242" s="6" t="str">
        <f>IFERROR(VLOOKUP(B242,MasterSheet!P:Q,2,)," ")</f>
        <v>Delivered</v>
      </c>
      <c r="D242" s="6" t="str">
        <f>_xlfn.XLOOKUP(B242,MasterSheet!P:P,MasterSheet!O:O)</f>
        <v>TIGS</v>
      </c>
      <c r="E242" s="6" t="str">
        <f t="shared" si="40"/>
        <v>Bluedart</v>
      </c>
      <c r="F242" s="6" t="str">
        <f t="shared" si="41"/>
        <v>Saturday</v>
      </c>
    </row>
    <row r="243" spans="1:6" x14ac:dyDescent="0.25">
      <c r="A243" s="7">
        <f>_xlfn.XLOOKUP(B243,MasterSheet!P:P,MasterSheet!M:M," ")</f>
        <v>45892</v>
      </c>
      <c r="B243">
        <v>58154749166</v>
      </c>
      <c r="C243" s="6" t="str">
        <f>IFERROR(VLOOKUP(B243,MasterSheet!P:Q,2,)," ")</f>
        <v>Delivered</v>
      </c>
      <c r="D243" s="6" t="str">
        <f>_xlfn.XLOOKUP(B243,MasterSheet!P:P,MasterSheet!O:O)</f>
        <v>IPGMER</v>
      </c>
      <c r="E243" s="6" t="str">
        <f t="shared" si="40"/>
        <v>Bluedart</v>
      </c>
      <c r="F243" s="6" t="str">
        <f t="shared" si="41"/>
        <v>Saturday</v>
      </c>
    </row>
    <row r="244" spans="1:6" x14ac:dyDescent="0.25">
      <c r="A244" s="7">
        <f>_xlfn.XLOOKUP(B244,MasterSheet!P:P,MasterSheet!M:M," ")</f>
        <v>45892</v>
      </c>
      <c r="B244">
        <v>58154749321</v>
      </c>
      <c r="C244" s="6" t="str">
        <f>IFERROR(VLOOKUP(B244,MasterSheet!P:Q,2,)," ")</f>
        <v>Delivered</v>
      </c>
      <c r="D244" s="6" t="str">
        <f>_xlfn.XLOOKUP(B244,MasterSheet!P:P,MasterSheet!O:O)</f>
        <v>ADGYL</v>
      </c>
      <c r="E244" s="6" t="str">
        <f t="shared" si="40"/>
        <v>Bluedart</v>
      </c>
      <c r="F244" s="6" t="str">
        <f t="shared" si="41"/>
        <v>Saturday</v>
      </c>
    </row>
    <row r="245" spans="1:6" x14ac:dyDescent="0.25">
      <c r="A245" s="7">
        <f>_xlfn.XLOOKUP(B245,MasterSheet!P:P,MasterSheet!M:M," ")</f>
        <v>45892</v>
      </c>
      <c r="B245">
        <v>58154749483</v>
      </c>
      <c r="C245" s="6" t="str">
        <f>IFERROR(VLOOKUP(B245,MasterSheet!P:Q,2,)," ")</f>
        <v>Delivered</v>
      </c>
      <c r="D245" s="6" t="str">
        <f>_xlfn.XLOOKUP(B245,MasterSheet!P:P,MasterSheet!O:O)</f>
        <v>IISER BHOPAL</v>
      </c>
      <c r="E245" s="6" t="str">
        <f t="shared" ref="E245:E252" si="42">IF(LEFT(B245,1)="D","DTDC",IF(ISNUMBER(--LEFT(B245,1)),"Bluedart","Other"))</f>
        <v>Bluedart</v>
      </c>
      <c r="F245" s="6" t="str">
        <f t="shared" ref="F245:F252" si="43">TEXT(A245, "dddd")</f>
        <v>Saturday</v>
      </c>
    </row>
    <row r="246" spans="1:6" x14ac:dyDescent="0.25">
      <c r="A246" s="7">
        <f>_xlfn.XLOOKUP(B246,MasterSheet!P:P,MasterSheet!M:M," ")</f>
        <v>45892</v>
      </c>
      <c r="B246">
        <v>58154749645</v>
      </c>
      <c r="C246" s="6" t="str">
        <f>IFERROR(VLOOKUP(B246,MasterSheet!P:Q,2,)," ")</f>
        <v>Delivered</v>
      </c>
      <c r="D246" s="6" t="str">
        <f>_xlfn.XLOOKUP(B246,MasterSheet!P:P,MasterSheet!O:O)</f>
        <v>Agharkar</v>
      </c>
      <c r="E246" s="6" t="str">
        <f t="shared" si="42"/>
        <v>Bluedart</v>
      </c>
      <c r="F246" s="6" t="str">
        <f t="shared" si="43"/>
        <v>Saturday</v>
      </c>
    </row>
    <row r="247" spans="1:6" x14ac:dyDescent="0.25">
      <c r="A247" s="7">
        <f>_xlfn.XLOOKUP(B247,MasterSheet!P:P,MasterSheet!M:M," ")</f>
        <v>45892</v>
      </c>
      <c r="B247">
        <v>58154749881</v>
      </c>
      <c r="C247" s="6" t="str">
        <f>IFERROR(VLOOKUP(B247,MasterSheet!P:Q,2,)," ")</f>
        <v>Delivered</v>
      </c>
      <c r="D247" s="6" t="str">
        <f>_xlfn.XLOOKUP(B247,MasterSheet!P:P,MasterSheet!O:O)</f>
        <v>nnf</v>
      </c>
      <c r="E247" s="6" t="str">
        <f t="shared" si="42"/>
        <v>Bluedart</v>
      </c>
      <c r="F247" s="6" t="str">
        <f t="shared" si="43"/>
        <v>Saturday</v>
      </c>
    </row>
    <row r="248" spans="1:6" x14ac:dyDescent="0.25">
      <c r="A248" s="7">
        <f>_xlfn.XLOOKUP(B248,MasterSheet!P:P,MasterSheet!M:M," ")</f>
        <v>45892</v>
      </c>
      <c r="B248">
        <v>58154750172</v>
      </c>
      <c r="C248" s="6" t="str">
        <f>IFERROR(VLOOKUP(B248,MasterSheet!P:Q,2,)," ")</f>
        <v>Delivered</v>
      </c>
      <c r="D248" s="6" t="str">
        <f>_xlfn.XLOOKUP(B248,MasterSheet!P:P,MasterSheet!O:O)</f>
        <v>TCG</v>
      </c>
      <c r="E248" s="6" t="str">
        <f t="shared" si="42"/>
        <v>Bluedart</v>
      </c>
      <c r="F248" s="6" t="str">
        <f t="shared" si="43"/>
        <v>Saturday</v>
      </c>
    </row>
    <row r="249" spans="1:6" x14ac:dyDescent="0.25">
      <c r="A249" s="7">
        <f>_xlfn.XLOOKUP(B249,MasterSheet!P:P,MasterSheet!M:M," ")</f>
        <v>45892</v>
      </c>
      <c r="B249">
        <v>58154750205</v>
      </c>
      <c r="C249" s="6" t="str">
        <f>IFERROR(VLOOKUP(B249,MasterSheet!P:Q,2,)," ")</f>
        <v>Delivered</v>
      </c>
      <c r="D249" s="6" t="str">
        <f>_xlfn.XLOOKUP(B249,MasterSheet!P:P,MasterSheet!O:O)</f>
        <v>CELLIN BIO</v>
      </c>
      <c r="E249" s="6" t="str">
        <f t="shared" si="42"/>
        <v>Bluedart</v>
      </c>
      <c r="F249" s="6" t="str">
        <f t="shared" si="43"/>
        <v>Saturday</v>
      </c>
    </row>
    <row r="250" spans="1:6" x14ac:dyDescent="0.25">
      <c r="A250" s="7">
        <f>_xlfn.XLOOKUP(B250,MasterSheet!P:P,MasterSheet!M:M," ")</f>
        <v>45892</v>
      </c>
      <c r="B250">
        <v>58154750345</v>
      </c>
      <c r="C250" s="6" t="str">
        <f>IFERROR(VLOOKUP(B250,MasterSheet!P:Q,2,)," ")</f>
        <v>Delivered</v>
      </c>
      <c r="D250" s="6" t="str">
        <f>_xlfn.XLOOKUP(B250,MasterSheet!P:P,MasterSheet!O:O)</f>
        <v>sun pharma</v>
      </c>
      <c r="E250" s="6" t="str">
        <f t="shared" si="42"/>
        <v>Bluedart</v>
      </c>
      <c r="F250" s="6" t="str">
        <f t="shared" si="43"/>
        <v>Saturday</v>
      </c>
    </row>
    <row r="251" spans="1:6" x14ac:dyDescent="0.25">
      <c r="A251" s="7">
        <f>_xlfn.XLOOKUP(B251,MasterSheet!P:P,MasterSheet!M:M," ")</f>
        <v>45892</v>
      </c>
      <c r="B251">
        <v>58154750441</v>
      </c>
      <c r="C251" s="6" t="str">
        <f>IFERROR(VLOOKUP(B251,MasterSheet!P:Q,2,)," ")</f>
        <v>Delivered</v>
      </c>
      <c r="D251" s="6" t="str">
        <f>_xlfn.XLOOKUP(B251,MasterSheet!P:P,MasterSheet!O:O)</f>
        <v>Farcast</v>
      </c>
      <c r="E251" s="6" t="str">
        <f t="shared" si="42"/>
        <v>Bluedart</v>
      </c>
      <c r="F251" s="6" t="str">
        <f t="shared" si="43"/>
        <v>Saturday</v>
      </c>
    </row>
    <row r="252" spans="1:6" x14ac:dyDescent="0.25">
      <c r="A252" s="7">
        <f>_xlfn.XLOOKUP(B252,MasterSheet!P:P,MasterSheet!M:M," ")</f>
        <v>45892</v>
      </c>
      <c r="B252">
        <v>58154750500</v>
      </c>
      <c r="C252" s="6" t="str">
        <f>IFERROR(VLOOKUP(B252,MasterSheet!P:Q,2,)," ")</f>
        <v>Delivered</v>
      </c>
      <c r="D252" s="6" t="str">
        <f>_xlfn.XLOOKUP(B252,MasterSheet!P:P,MasterSheet!O:O)</f>
        <v>VIRION</v>
      </c>
      <c r="E252" s="6" t="str">
        <f t="shared" si="42"/>
        <v>Bluedart</v>
      </c>
      <c r="F252" s="6" t="str">
        <f t="shared" si="43"/>
        <v>Saturday</v>
      </c>
    </row>
    <row r="253" spans="1:6" x14ac:dyDescent="0.25">
      <c r="A253" s="7">
        <f>_xlfn.XLOOKUP(B253,MasterSheet!P:P,MasterSheet!M:M," ")</f>
        <v>45892</v>
      </c>
      <c r="B253">
        <v>58154750695</v>
      </c>
      <c r="C253" s="6" t="str">
        <f>IFERROR(VLOOKUP(B253,MasterSheet!P:Q,2,)," ")</f>
        <v>Delivered</v>
      </c>
      <c r="D253" s="6" t="str">
        <f>_xlfn.XLOOKUP(B253,MasterSheet!P:P,MasterSheet!O:O)</f>
        <v>M Biotech</v>
      </c>
      <c r="E253" s="6" t="str">
        <f t="shared" ref="E253:E277" si="44">IF(LEFT(B253,1)="D","DTDC",IF(ISNUMBER(--LEFT(B253,1)),"Bluedart","Other"))</f>
        <v>Bluedart</v>
      </c>
      <c r="F253" s="6" t="str">
        <f t="shared" ref="F253:F277" si="45">TEXT(A253, "dddd")</f>
        <v>Saturday</v>
      </c>
    </row>
    <row r="254" spans="1:6" x14ac:dyDescent="0.25">
      <c r="A254" s="7">
        <f>_xlfn.XLOOKUP(B254,MasterSheet!P:P,MasterSheet!M:M," ")</f>
        <v>45892</v>
      </c>
      <c r="B254">
        <v>58154751395</v>
      </c>
      <c r="C254" s="6" t="str">
        <f>IFERROR(VLOOKUP(B254,MasterSheet!P:Q,2,)," ")</f>
        <v>Delivered</v>
      </c>
      <c r="D254" s="6" t="str">
        <f>_xlfn.XLOOKUP(B254,MasterSheet!P:P,MasterSheet!O:O)</f>
        <v>actrec</v>
      </c>
      <c r="E254" s="6" t="str">
        <f t="shared" si="44"/>
        <v>Bluedart</v>
      </c>
      <c r="F254" s="6" t="str">
        <f t="shared" si="45"/>
        <v>Saturday</v>
      </c>
    </row>
    <row r="255" spans="1:6" x14ac:dyDescent="0.25">
      <c r="A255" s="7">
        <f>_xlfn.XLOOKUP(B255,MasterSheet!P:P,MasterSheet!M:M," ")</f>
        <v>45892</v>
      </c>
      <c r="B255">
        <v>58154756881</v>
      </c>
      <c r="C255" s="6" t="str">
        <f>IFERROR(VLOOKUP(B255,MasterSheet!P:Q,2,)," ")</f>
        <v>Delivered</v>
      </c>
      <c r="D255" s="6" t="str">
        <f>_xlfn.XLOOKUP(B255,MasterSheet!P:P,MasterSheet!O:O)</f>
        <v>Biocon</v>
      </c>
      <c r="E255" s="6" t="str">
        <f t="shared" si="44"/>
        <v>Bluedart</v>
      </c>
      <c r="F255" s="6" t="str">
        <f t="shared" si="45"/>
        <v>Saturday</v>
      </c>
    </row>
    <row r="256" spans="1:6" x14ac:dyDescent="0.25">
      <c r="A256" s="7">
        <f>_xlfn.XLOOKUP(B256,MasterSheet!P:P,MasterSheet!M:M," ")</f>
        <v>45892</v>
      </c>
      <c r="B256">
        <v>58154757570</v>
      </c>
      <c r="C256" s="6" t="str">
        <f>IFERROR(VLOOKUP(B256,MasterSheet!P:Q,2,)," ")</f>
        <v>Delivered</v>
      </c>
      <c r="D256" s="6" t="str">
        <f>_xlfn.XLOOKUP(B256,MasterSheet!P:P,MasterSheet!O:O)</f>
        <v>SYNGENE</v>
      </c>
      <c r="E256" s="6" t="str">
        <f t="shared" si="44"/>
        <v>Bluedart</v>
      </c>
      <c r="F256" s="6" t="str">
        <f t="shared" si="45"/>
        <v>Saturday</v>
      </c>
    </row>
    <row r="257" spans="1:6" x14ac:dyDescent="0.25">
      <c r="A257" s="7">
        <f>_xlfn.XLOOKUP(B257,MasterSheet!P:P,MasterSheet!M:M," ")</f>
        <v>45895</v>
      </c>
      <c r="B257">
        <v>58154870631</v>
      </c>
      <c r="C257" s="6">
        <f>IFERROR(VLOOKUP(B257,MasterSheet!P:Q,2,)," ")</f>
        <v>0</v>
      </c>
      <c r="D257" s="6" t="str">
        <f>_xlfn.XLOOKUP(B257,MasterSheet!P:P,MasterSheet!O:O)</f>
        <v>SYNGENE</v>
      </c>
      <c r="E257" s="6" t="str">
        <f t="shared" si="44"/>
        <v>Bluedart</v>
      </c>
      <c r="F257" s="6" t="str">
        <f t="shared" si="45"/>
        <v>Tuesday</v>
      </c>
    </row>
    <row r="258" spans="1:6" x14ac:dyDescent="0.25">
      <c r="A258" s="7">
        <f>_xlfn.XLOOKUP(B258,MasterSheet!P:P,MasterSheet!M:M," ")</f>
        <v>45895</v>
      </c>
      <c r="B258">
        <v>58154871143</v>
      </c>
      <c r="C258" s="6" t="str">
        <f>IFERROR(VLOOKUP(B258,MasterSheet!P:Q,2,)," ")</f>
        <v>Delivered</v>
      </c>
      <c r="D258" s="6" t="str">
        <f>_xlfn.XLOOKUP(B258,MasterSheet!P:P,MasterSheet!O:O)</f>
        <v>Abhi Bio</v>
      </c>
      <c r="E258" s="6" t="str">
        <f t="shared" si="44"/>
        <v>Bluedart</v>
      </c>
      <c r="F258" s="6" t="str">
        <f t="shared" si="45"/>
        <v>Tuesday</v>
      </c>
    </row>
    <row r="259" spans="1:6" x14ac:dyDescent="0.25">
      <c r="A259" s="7">
        <f>_xlfn.XLOOKUP(B259,MasterSheet!P:P,MasterSheet!M:M," ")</f>
        <v>45895</v>
      </c>
      <c r="B259">
        <v>58154874831</v>
      </c>
      <c r="C259" s="6">
        <f>IFERROR(VLOOKUP(B259,MasterSheet!P:Q,2,)," ")</f>
        <v>0</v>
      </c>
      <c r="D259" s="6" t="str">
        <f>_xlfn.XLOOKUP(B259,MasterSheet!P:P,MasterSheet!O:O)</f>
        <v>actrec</v>
      </c>
      <c r="E259" s="6" t="str">
        <f t="shared" si="44"/>
        <v>Bluedart</v>
      </c>
      <c r="F259" s="6" t="str">
        <f t="shared" si="45"/>
        <v>Tuesday</v>
      </c>
    </row>
    <row r="260" spans="1:6" x14ac:dyDescent="0.25">
      <c r="A260" s="7">
        <f>_xlfn.XLOOKUP(B260,MasterSheet!P:P,MasterSheet!M:M," ")</f>
        <v>45895</v>
      </c>
      <c r="B260">
        <v>58154875284</v>
      </c>
      <c r="C260" s="6">
        <f>IFERROR(VLOOKUP(B260,MasterSheet!P:Q,2,)," ")</f>
        <v>0</v>
      </c>
      <c r="D260" s="6" t="str">
        <f>_xlfn.XLOOKUP(B260,MasterSheet!P:P,MasterSheet!O:O)</f>
        <v>SAMBHAV</v>
      </c>
      <c r="E260" s="6" t="str">
        <f t="shared" si="44"/>
        <v>Bluedart</v>
      </c>
      <c r="F260" s="6" t="str">
        <f t="shared" si="45"/>
        <v>Tuesday</v>
      </c>
    </row>
    <row r="261" spans="1:6" x14ac:dyDescent="0.25">
      <c r="A261" s="7" t="str">
        <f>_xlfn.XLOOKUP(B261,MasterSheet!P:P,MasterSheet!M:M," ")</f>
        <v>Dispatch Date</v>
      </c>
      <c r="B261" t="str">
        <v>Awb Number</v>
      </c>
      <c r="C261" s="6" t="str">
        <f>IFERROR(VLOOKUP(B261,MasterSheet!P:Q,2,)," ")</f>
        <v>Docket Status</v>
      </c>
      <c r="D261" s="6" t="str">
        <f>_xlfn.XLOOKUP(B261,MasterSheet!P:P,MasterSheet!O:O)</f>
        <v>Customer name</v>
      </c>
      <c r="E261" s="6" t="str">
        <f t="shared" si="44"/>
        <v>Other</v>
      </c>
      <c r="F261" s="6" t="str">
        <f t="shared" si="45"/>
        <v>Dispatch Date</v>
      </c>
    </row>
    <row r="262" spans="1:6" x14ac:dyDescent="0.25">
      <c r="A262" s="7">
        <f>_xlfn.XLOOKUP(B262,MasterSheet!P:P,MasterSheet!M:M," ")</f>
        <v>45835</v>
      </c>
      <c r="B262" t="str">
        <v>BY HAND</v>
      </c>
      <c r="C262" s="6" t="str">
        <f>IFERROR(VLOOKUP(B262,MasterSheet!P:Q,2,)," ")</f>
        <v>PRIYANKA MADAM</v>
      </c>
      <c r="D262" s="6" t="str">
        <f>_xlfn.XLOOKUP(B262,MasterSheet!P:P,MasterSheet!O:O)</f>
        <v>ICGEB</v>
      </c>
      <c r="E262" s="6" t="str">
        <f t="shared" si="44"/>
        <v>Other</v>
      </c>
      <c r="F262" s="6" t="str">
        <f t="shared" si="45"/>
        <v>Friday</v>
      </c>
    </row>
    <row r="263" spans="1:6" x14ac:dyDescent="0.25">
      <c r="A263" s="7">
        <f>_xlfn.XLOOKUP(B263,MasterSheet!P:P,MasterSheet!M:M," ")</f>
        <v>45840</v>
      </c>
      <c r="B263" t="str">
        <v>BY PORTER</v>
      </c>
      <c r="C263" s="6" t="str">
        <f>IFERROR(VLOOKUP(B263,MasterSheet!P:Q,2,)," ")</f>
        <v>BY PORTER</v>
      </c>
      <c r="D263" s="6" t="str">
        <f>_xlfn.XLOOKUP(B263,MasterSheet!P:P,MasterSheet!O:O)</f>
        <v>NDTL</v>
      </c>
      <c r="E263" s="6" t="str">
        <f t="shared" si="44"/>
        <v>Other</v>
      </c>
      <c r="F263" s="6" t="str">
        <f t="shared" si="45"/>
        <v>Wednesday</v>
      </c>
    </row>
    <row r="264" spans="1:6" x14ac:dyDescent="0.25">
      <c r="A264" s="7">
        <f>_xlfn.XLOOKUP(B264,MasterSheet!P:P,MasterSheet!M:M," ")</f>
        <v>45894</v>
      </c>
      <c r="B264" t="str">
        <v>D3001955194</v>
      </c>
      <c r="C264" s="6" t="str">
        <f>IFERROR(VLOOKUP(B264,MasterSheet!P:Q,2,)," ")</f>
        <v>Delivered</v>
      </c>
      <c r="D264" s="6" t="str">
        <f>_xlfn.XLOOKUP(B264,MasterSheet!P:P,MasterSheet!O:O)</f>
        <v>IISER MOHALI</v>
      </c>
      <c r="E264" s="6" t="str">
        <f t="shared" si="44"/>
        <v>DTDC</v>
      </c>
      <c r="F264" s="6" t="str">
        <f t="shared" si="45"/>
        <v>Monday</v>
      </c>
    </row>
    <row r="265" spans="1:6" x14ac:dyDescent="0.25">
      <c r="A265" s="7">
        <f>_xlfn.XLOOKUP(B265,MasterSheet!P:P,MasterSheet!M:M," ")</f>
        <v>45846</v>
      </c>
      <c r="B265" t="str">
        <v>D3001996933</v>
      </c>
      <c r="C265" s="6" t="str">
        <f>IFERROR(VLOOKUP(B265,MasterSheet!P:Q,2,)," ")</f>
        <v>Delivered</v>
      </c>
      <c r="D265" s="6" t="str">
        <f>_xlfn.XLOOKUP(B265,MasterSheet!P:P,MasterSheet!O:O)</f>
        <v>VECTOR</v>
      </c>
      <c r="E265" s="6" t="str">
        <f t="shared" si="44"/>
        <v>DTDC</v>
      </c>
      <c r="F265" s="6" t="str">
        <f t="shared" si="45"/>
        <v>Tuesday</v>
      </c>
    </row>
    <row r="266" spans="1:6" x14ac:dyDescent="0.25">
      <c r="A266" s="7">
        <f>_xlfn.XLOOKUP(B266,MasterSheet!P:P,MasterSheet!M:M," ")</f>
        <v>45846</v>
      </c>
      <c r="B266" t="str">
        <v>D3001996934</v>
      </c>
      <c r="C266" s="6" t="str">
        <f>IFERROR(VLOOKUP(B266,MasterSheet!P:Q,2,)," ")</f>
        <v>Delivered</v>
      </c>
      <c r="D266" s="6" t="str">
        <f>_xlfn.XLOOKUP(B266,MasterSheet!P:P,MasterSheet!O:O)</f>
        <v>BIO SYSTEMS</v>
      </c>
      <c r="E266" s="6" t="str">
        <f t="shared" si="44"/>
        <v>DTDC</v>
      </c>
      <c r="F266" s="6" t="str">
        <f t="shared" si="45"/>
        <v>Tuesday</v>
      </c>
    </row>
    <row r="267" spans="1:6" x14ac:dyDescent="0.25">
      <c r="A267" s="7">
        <f>_xlfn.XLOOKUP(B267,MasterSheet!P:P,MasterSheet!M:M," ")</f>
        <v>45846</v>
      </c>
      <c r="B267" t="str">
        <v>D3001996935</v>
      </c>
      <c r="C267" s="6" t="str">
        <f>IFERROR(VLOOKUP(B267,MasterSheet!P:Q,2,)," ")</f>
        <v>Delivered</v>
      </c>
      <c r="D267" s="6" t="str">
        <f>_xlfn.XLOOKUP(B267,MasterSheet!P:P,MasterSheet!O:O)</f>
        <v>Medlife</v>
      </c>
      <c r="E267" s="6" t="str">
        <f t="shared" si="44"/>
        <v>DTDC</v>
      </c>
      <c r="F267" s="6" t="str">
        <f t="shared" si="45"/>
        <v>Tuesday</v>
      </c>
    </row>
    <row r="268" spans="1:6" x14ac:dyDescent="0.25">
      <c r="A268" s="7">
        <f>_xlfn.XLOOKUP(B268,MasterSheet!P:P,MasterSheet!M:M," ")</f>
        <v>45880</v>
      </c>
      <c r="B268" t="str">
        <v>D3001997013</v>
      </c>
      <c r="C268" s="6" t="str">
        <f>IFERROR(VLOOKUP(B268,MasterSheet!P:Q,2,)," ")</f>
        <v>Delivered</v>
      </c>
      <c r="D268" s="6" t="str">
        <f>_xlfn.XLOOKUP(B268,MasterSheet!P:P,MasterSheet!O:O)</f>
        <v>RESEARCH WORLD</v>
      </c>
      <c r="E268" s="6" t="str">
        <f t="shared" si="44"/>
        <v>DTDC</v>
      </c>
      <c r="F268" s="6" t="str">
        <f t="shared" si="45"/>
        <v>Monday</v>
      </c>
    </row>
    <row r="269" spans="1:6" x14ac:dyDescent="0.25">
      <c r="A269" s="7">
        <f>_xlfn.XLOOKUP(B269,MasterSheet!P:P,MasterSheet!M:M," ")</f>
        <v>45880</v>
      </c>
      <c r="B269" t="str">
        <v>D3001997014</v>
      </c>
      <c r="C269" s="6" t="str">
        <f>IFERROR(VLOOKUP(B269,MasterSheet!P:Q,2,)," ")</f>
        <v>Delivered</v>
      </c>
      <c r="D269" s="6" t="str">
        <f>_xlfn.XLOOKUP(B269,MasterSheet!P:P,MasterSheet!O:O)</f>
        <v>IMTECH</v>
      </c>
      <c r="E269" s="6" t="str">
        <f t="shared" si="44"/>
        <v>DTDC</v>
      </c>
      <c r="F269" s="6" t="str">
        <f t="shared" si="45"/>
        <v>Monday</v>
      </c>
    </row>
    <row r="270" spans="1:6" x14ac:dyDescent="0.25">
      <c r="A270" s="7">
        <f>_xlfn.XLOOKUP(B270,MasterSheet!P:P,MasterSheet!M:M," ")</f>
        <v>45880</v>
      </c>
      <c r="B270" t="str">
        <v>D3001997015</v>
      </c>
      <c r="C270" s="6" t="str">
        <f>IFERROR(VLOOKUP(B270,MasterSheet!P:Q,2,)," ")</f>
        <v>Delivered</v>
      </c>
      <c r="D270" s="6" t="str">
        <f>_xlfn.XLOOKUP(B270,MasterSheet!P:P,MasterSheet!O:O)</f>
        <v>IIT-ROORKE</v>
      </c>
      <c r="E270" s="6" t="str">
        <f t="shared" si="44"/>
        <v>DTDC</v>
      </c>
      <c r="F270" s="6" t="str">
        <f t="shared" si="45"/>
        <v>Monday</v>
      </c>
    </row>
    <row r="271" spans="1:6" x14ac:dyDescent="0.25">
      <c r="A271" s="7">
        <f>_xlfn.XLOOKUP(B271,MasterSheet!P:P,MasterSheet!M:M," ")</f>
        <v>45887</v>
      </c>
      <c r="B271" t="str">
        <v>D3001997017</v>
      </c>
      <c r="C271" s="6" t="str">
        <f>IFERROR(VLOOKUP(B271,MasterSheet!P:Q,2,)," ")</f>
        <v>Delivered</v>
      </c>
      <c r="D271" s="6" t="str">
        <f>_xlfn.XLOOKUP(B271,MasterSheet!P:P,MasterSheet!O:O)</f>
        <v>Essence</v>
      </c>
      <c r="E271" s="6" t="str">
        <f t="shared" si="44"/>
        <v>DTDC</v>
      </c>
      <c r="F271" s="6" t="str">
        <f t="shared" si="45"/>
        <v>Monday</v>
      </c>
    </row>
    <row r="272" spans="1:6" x14ac:dyDescent="0.25">
      <c r="A272" s="7">
        <f>_xlfn.XLOOKUP(B272,MasterSheet!P:P,MasterSheet!M:M," ")</f>
        <v>45887</v>
      </c>
      <c r="B272" t="str">
        <v>D3001997018</v>
      </c>
      <c r="C272" s="6" t="str">
        <f>IFERROR(VLOOKUP(B272,MasterSheet!P:Q,2,)," ")</f>
        <v>Delivered</v>
      </c>
      <c r="D272" s="6" t="str">
        <f>_xlfn.XLOOKUP(B272,MasterSheet!P:P,MasterSheet!O:O)</f>
        <v>MEDLIFE</v>
      </c>
      <c r="E272" s="6" t="str">
        <f t="shared" si="44"/>
        <v>DTDC</v>
      </c>
      <c r="F272" s="6" t="str">
        <f t="shared" si="45"/>
        <v>Monday</v>
      </c>
    </row>
    <row r="273" spans="1:6" x14ac:dyDescent="0.25">
      <c r="A273" s="7">
        <f>_xlfn.XLOOKUP(B273,MasterSheet!P:P,MasterSheet!M:M," ")</f>
        <v>45836</v>
      </c>
      <c r="B273" t="str">
        <v>D3002213696</v>
      </c>
      <c r="C273" s="6" t="str">
        <f>IFERROR(VLOOKUP(B273,MasterSheet!P:Q,2,)," ")</f>
        <v>Delivered</v>
      </c>
      <c r="D273" s="6" t="str">
        <f>_xlfn.XLOOKUP(B273,MasterSheet!P:P,MasterSheet!O:O)</f>
        <v>SOHST</v>
      </c>
      <c r="E273" s="6" t="str">
        <f t="shared" si="44"/>
        <v>DTDC</v>
      </c>
      <c r="F273" s="6" t="str">
        <f t="shared" si="45"/>
        <v>Saturday</v>
      </c>
    </row>
    <row r="274" spans="1:6" x14ac:dyDescent="0.25">
      <c r="A274" s="7">
        <f>_xlfn.XLOOKUP(B274,MasterSheet!P:P,MasterSheet!M:M," ")</f>
        <v>45846</v>
      </c>
      <c r="B274" t="str">
        <v>D3002213697</v>
      </c>
      <c r="C274" s="6" t="str">
        <f>IFERROR(VLOOKUP(B274,MasterSheet!P:Q,2,)," ")</f>
        <v>Delivered</v>
      </c>
      <c r="D274" s="6" t="str">
        <f>_xlfn.XLOOKUP(B274,MasterSheet!P:P,MasterSheet!O:O)</f>
        <v>RESEARCH</v>
      </c>
      <c r="E274" s="6" t="str">
        <f t="shared" si="44"/>
        <v>DTDC</v>
      </c>
      <c r="F274" s="6" t="str">
        <f t="shared" si="45"/>
        <v>Tuesday</v>
      </c>
    </row>
    <row r="275" spans="1:6" x14ac:dyDescent="0.25">
      <c r="A275" s="7">
        <f>_xlfn.XLOOKUP(B275,MasterSheet!P:P,MasterSheet!M:M," ")</f>
        <v>45832</v>
      </c>
      <c r="B275" t="str">
        <v>D3002213704</v>
      </c>
      <c r="C275" s="6" t="str">
        <f>IFERROR(VLOOKUP(B275,MasterSheet!P:Q,2,)," ")</f>
        <v>Delivered</v>
      </c>
      <c r="D275" s="6" t="str">
        <f>_xlfn.XLOOKUP(B275,MasterSheet!P:P,MasterSheet!O:O)</f>
        <v>MEDLIFE</v>
      </c>
      <c r="E275" s="6" t="str">
        <f t="shared" si="44"/>
        <v>DTDC</v>
      </c>
      <c r="F275" s="6" t="str">
        <f t="shared" si="45"/>
        <v>Tuesday</v>
      </c>
    </row>
    <row r="276" spans="1:6" x14ac:dyDescent="0.25">
      <c r="A276" s="7">
        <f>_xlfn.XLOOKUP(B276,MasterSheet!P:P,MasterSheet!M:M," ")</f>
        <v>45829</v>
      </c>
      <c r="B276" t="str">
        <v>D3002213705</v>
      </c>
      <c r="C276" s="6" t="str">
        <f>IFERROR(VLOOKUP(B276,MasterSheet!P:Q,2,)," ")</f>
        <v>Delivered</v>
      </c>
      <c r="D276" s="6" t="str">
        <f>_xlfn.XLOOKUP(B276,MasterSheet!P:P,MasterSheet!O:O)</f>
        <v>Imtech</v>
      </c>
      <c r="E276" s="6" t="str">
        <f t="shared" si="44"/>
        <v>DTDC</v>
      </c>
      <c r="F276" s="6" t="str">
        <f t="shared" si="45"/>
        <v>Saturday</v>
      </c>
    </row>
    <row r="277" spans="1:6" x14ac:dyDescent="0.25">
      <c r="A277" s="7">
        <f>_xlfn.XLOOKUP(B277,MasterSheet!P:P,MasterSheet!M:M," ")</f>
        <v>45867</v>
      </c>
      <c r="B277" t="str">
        <v>D3002709220</v>
      </c>
      <c r="C277" s="6" t="str">
        <f>IFERROR(VLOOKUP(B277,MasterSheet!P:Q,2,)," ")</f>
        <v>Delivered</v>
      </c>
      <c r="D277" s="6" t="str">
        <f>_xlfn.XLOOKUP(B277,MasterSheet!P:P,MasterSheet!O:O)</f>
        <v>IMTECH</v>
      </c>
      <c r="E277" s="6" t="str">
        <f t="shared" si="44"/>
        <v>DTDC</v>
      </c>
      <c r="F277" s="6" t="str">
        <f t="shared" si="45"/>
        <v>Tuesday</v>
      </c>
    </row>
    <row r="278" spans="1:6" x14ac:dyDescent="0.25">
      <c r="A278" s="7">
        <f>_xlfn.XLOOKUP(B278,MasterSheet!P:P,MasterSheet!M:M," ")</f>
        <v>45852</v>
      </c>
      <c r="B278" t="str">
        <v>D3002709675</v>
      </c>
      <c r="C278" s="6" t="str">
        <f>IFERROR(VLOOKUP(B278,MasterSheet!P:Q,2,)," ")</f>
        <v>Delivered</v>
      </c>
      <c r="D278" s="6" t="str">
        <f>_xlfn.XLOOKUP(B278,MasterSheet!P:P,MasterSheet!O:O)</f>
        <v>Medlife</v>
      </c>
      <c r="E278" s="6" t="str">
        <f t="shared" ref="E278:E290" si="46">IF(LEFT(B278,1)="D","DTDC",IF(ISNUMBER(--LEFT(B278,1)),"Bluedart","Other"))</f>
        <v>DTDC</v>
      </c>
      <c r="F278" s="6" t="str">
        <f t="shared" ref="F278:F290" si="47">TEXT(A278, "dddd")</f>
        <v>Monday</v>
      </c>
    </row>
    <row r="279" spans="1:6" x14ac:dyDescent="0.25">
      <c r="A279" s="7">
        <f>_xlfn.XLOOKUP(B279,MasterSheet!P:P,MasterSheet!M:M," ")</f>
        <v>45852</v>
      </c>
      <c r="B279" t="str">
        <v>D3002709676</v>
      </c>
      <c r="C279" s="6" t="str">
        <f>IFERROR(VLOOKUP(B279,MasterSheet!P:Q,2,)," ")</f>
        <v>Delivered</v>
      </c>
      <c r="D279" s="6" t="str">
        <f>_xlfn.XLOOKUP(B279,MasterSheet!P:P,MasterSheet!O:O)</f>
        <v>IMTECH</v>
      </c>
      <c r="E279" s="6" t="str">
        <f t="shared" si="46"/>
        <v>DTDC</v>
      </c>
      <c r="F279" s="6" t="str">
        <f t="shared" si="47"/>
        <v>Monday</v>
      </c>
    </row>
    <row r="280" spans="1:6" x14ac:dyDescent="0.25">
      <c r="A280" s="7">
        <f>_xlfn.XLOOKUP(B280,MasterSheet!P:P,MasterSheet!M:M," ")</f>
        <v>45860</v>
      </c>
      <c r="B280" t="str">
        <v>D3002709684</v>
      </c>
      <c r="C280" s="6" t="str">
        <f>IFERROR(VLOOKUP(B280,MasterSheet!P:Q,2,)," ")</f>
        <v>Delivered</v>
      </c>
      <c r="D280" s="6" t="str">
        <f>_xlfn.XLOOKUP(B280,MasterSheet!P:P,MasterSheet!O:O)</f>
        <v>IMTECH</v>
      </c>
      <c r="E280" s="6" t="str">
        <f t="shared" si="46"/>
        <v>DTDC</v>
      </c>
      <c r="F280" s="6" t="str">
        <f t="shared" si="47"/>
        <v>Tuesday</v>
      </c>
    </row>
    <row r="281" spans="1:6" x14ac:dyDescent="0.25">
      <c r="A281" s="7">
        <f>_xlfn.XLOOKUP(B281,MasterSheet!P:P,MasterSheet!M:M," ")</f>
        <v>45860</v>
      </c>
      <c r="B281" t="str">
        <v>D3002709685</v>
      </c>
      <c r="C281" s="6" t="str">
        <f>IFERROR(VLOOKUP(B281,MasterSheet!P:Q,2,)," ")</f>
        <v>Delivered</v>
      </c>
      <c r="D281" s="6" t="str">
        <f>_xlfn.XLOOKUP(B281,MasterSheet!P:P,MasterSheet!O:O)</f>
        <v>Essence</v>
      </c>
      <c r="E281" s="6" t="str">
        <f t="shared" si="46"/>
        <v>DTDC</v>
      </c>
      <c r="F281" s="6" t="str">
        <f t="shared" si="47"/>
        <v>Tuesday</v>
      </c>
    </row>
    <row r="282" spans="1:6" x14ac:dyDescent="0.25">
      <c r="A282" s="7">
        <f>_xlfn.XLOOKUP(B282,MasterSheet!P:P,MasterSheet!M:M," ")</f>
        <v>45867</v>
      </c>
      <c r="B282" t="str">
        <v>D3002864036</v>
      </c>
      <c r="C282" s="6" t="str">
        <f>IFERROR(VLOOKUP(B282,MasterSheet!P:Q,2,)," ")</f>
        <v>Delivered</v>
      </c>
      <c r="D282" s="6" t="str">
        <f>_xlfn.XLOOKUP(B282,MasterSheet!P:P,MasterSheet!O:O)</f>
        <v>MEDLIFE</v>
      </c>
      <c r="E282" s="6" t="str">
        <f t="shared" si="46"/>
        <v>DTDC</v>
      </c>
      <c r="F282" s="6" t="str">
        <f t="shared" si="47"/>
        <v>Tuesday</v>
      </c>
    </row>
    <row r="283" spans="1:6" x14ac:dyDescent="0.25">
      <c r="A283" s="7">
        <f>_xlfn.XLOOKUP(B283,MasterSheet!P:P,MasterSheet!M:M," ")</f>
        <v>45867</v>
      </c>
      <c r="B283" t="str">
        <v>D3002864037</v>
      </c>
      <c r="C283" s="6" t="str">
        <f>IFERROR(VLOOKUP(B283,MasterSheet!P:Q,2,)," ")</f>
        <v>Delivered</v>
      </c>
      <c r="D283" s="6" t="str">
        <f>_xlfn.XLOOKUP(B283,MasterSheet!P:P,MasterSheet!O:O)</f>
        <v>IMTECH</v>
      </c>
      <c r="E283" s="6" t="str">
        <f t="shared" si="46"/>
        <v>DTDC</v>
      </c>
      <c r="F283" s="6" t="str">
        <f t="shared" si="47"/>
        <v>Tuesday</v>
      </c>
    </row>
    <row r="284" spans="1:6" x14ac:dyDescent="0.25">
      <c r="A284" s="7">
        <f>_xlfn.XLOOKUP(B284,MasterSheet!P:P,MasterSheet!M:M," ")</f>
        <v>45873</v>
      </c>
      <c r="B284" t="str">
        <v>D3002864041</v>
      </c>
      <c r="C284" s="6" t="str">
        <f>IFERROR(VLOOKUP(B284,MasterSheet!P:Q,2,)," ")</f>
        <v>Delivered</v>
      </c>
      <c r="D284" s="6" t="str">
        <f>_xlfn.XLOOKUP(B284,MasterSheet!P:P,MasterSheet!O:O)</f>
        <v>POOJA TRADERS</v>
      </c>
      <c r="E284" s="6" t="str">
        <f t="shared" si="46"/>
        <v>DTDC</v>
      </c>
      <c r="F284" s="6" t="str">
        <f t="shared" si="47"/>
        <v>Monday</v>
      </c>
    </row>
    <row r="285" spans="1:6" x14ac:dyDescent="0.25">
      <c r="A285" s="7">
        <f>_xlfn.XLOOKUP(B285,MasterSheet!P:P,MasterSheet!M:M," ")</f>
        <v>45871</v>
      </c>
      <c r="B285" t="str">
        <v>D3002864042</v>
      </c>
      <c r="C285" s="6" t="str">
        <f>IFERROR(VLOOKUP(B285,MasterSheet!P:Q,2,)," ")</f>
        <v>Delivered</v>
      </c>
      <c r="D285" s="6" t="str">
        <f>_xlfn.XLOOKUP(B285,MasterSheet!P:P,MasterSheet!O:O)</f>
        <v>Medlife</v>
      </c>
      <c r="E285" s="6" t="str">
        <f t="shared" si="46"/>
        <v>DTDC</v>
      </c>
      <c r="F285" s="6" t="str">
        <f t="shared" si="47"/>
        <v>Saturday</v>
      </c>
    </row>
    <row r="286" spans="1:6" x14ac:dyDescent="0.25">
      <c r="A286" s="7">
        <f>_xlfn.XLOOKUP(B286,MasterSheet!P:P,MasterSheet!M:M," ")</f>
        <v>45875</v>
      </c>
      <c r="B286" t="str">
        <v>D3002864046</v>
      </c>
      <c r="C286" s="6" t="str">
        <f>IFERROR(VLOOKUP(B286,MasterSheet!P:Q,2,)," ")</f>
        <v>Delivered</v>
      </c>
      <c r="D286" s="6" t="str">
        <f>_xlfn.XLOOKUP(B286,MasterSheet!P:P,MasterSheet!O:O)</f>
        <v>MEDLIFE</v>
      </c>
      <c r="E286" s="6" t="str">
        <f t="shared" si="46"/>
        <v>DTDC</v>
      </c>
      <c r="F286" s="6" t="str">
        <f t="shared" si="47"/>
        <v>Wednesday</v>
      </c>
    </row>
    <row r="287" spans="1:6" x14ac:dyDescent="0.25">
      <c r="A287" s="7">
        <f>_xlfn.XLOOKUP(B287,MasterSheet!P:P,MasterSheet!M:M," ")</f>
        <v>45821</v>
      </c>
      <c r="B287" t="str">
        <v>PORTER</v>
      </c>
      <c r="C287" s="6" t="str">
        <f>IFERROR(VLOOKUP(B287,MasterSheet!P:Q,2,)," ")</f>
        <v>PORTER</v>
      </c>
      <c r="D287" s="6" t="str">
        <f>_xlfn.XLOOKUP(B287,MasterSheet!P:P,MasterSheet!O:O)</f>
        <v>BTL</v>
      </c>
      <c r="E287" s="6" t="str">
        <f t="shared" si="46"/>
        <v>Other</v>
      </c>
      <c r="F287" s="6" t="str">
        <f t="shared" si="47"/>
        <v>Friday</v>
      </c>
    </row>
    <row r="288" spans="1:6" x14ac:dyDescent="0.25">
      <c r="A288" s="7">
        <f>_xlfn.XLOOKUP(B288,MasterSheet!P:P,MasterSheet!M:M," ")</f>
        <v>45854</v>
      </c>
      <c r="B288" t="str">
        <v>WILL BE BILLED</v>
      </c>
      <c r="C288" s="6" t="str">
        <f>IFERROR(VLOOKUP(B288,MasterSheet!P:Q,2,)," ")</f>
        <v>PRIYANKA MADAM</v>
      </c>
      <c r="D288" s="6" t="str">
        <f>_xlfn.XLOOKUP(B288,MasterSheet!P:P,MasterSheet!O:O)</f>
        <v>Aiims</v>
      </c>
      <c r="E288" s="6" t="str">
        <f t="shared" si="46"/>
        <v>Other</v>
      </c>
      <c r="F288" s="6" t="str">
        <f t="shared" si="47"/>
        <v>Wednesday</v>
      </c>
    </row>
    <row r="289" spans="1:6" x14ac:dyDescent="0.25">
      <c r="A289" s="7">
        <f>_xlfn.XLOOKUP(B289,MasterSheet!P:P,MasterSheet!M:M," ")</f>
        <v>45859</v>
      </c>
      <c r="B289" t="str">
        <v>with M Bio</v>
      </c>
      <c r="C289" s="6" t="str">
        <f>IFERROR(VLOOKUP(B289,MasterSheet!P:Q,2,)," ")</f>
        <v>With M Biotehc</v>
      </c>
      <c r="D289" s="6" t="str">
        <f>_xlfn.XLOOKUP(B289,MasterSheet!P:P,MasterSheet!O:O)</f>
        <v>HKP</v>
      </c>
      <c r="E289" s="6" t="str">
        <f t="shared" si="46"/>
        <v>Other</v>
      </c>
      <c r="F289" s="6" t="str">
        <f t="shared" si="47"/>
        <v>Monday</v>
      </c>
    </row>
    <row r="290" spans="1:6" x14ac:dyDescent="0.25">
      <c r="A290" s="7" t="str">
        <f>_xlfn.XLOOKUP(B290,MasterSheet!P:P,MasterSheet!M:M," ")</f>
        <v xml:space="preserve"> </v>
      </c>
      <c r="B290">
        <v>0</v>
      </c>
      <c r="C290" s="6" t="str">
        <f>IFERROR(VLOOKUP(B290,MasterSheet!P:Q,2,)," ")</f>
        <v xml:space="preserve"> </v>
      </c>
      <c r="D290" s="6" t="e">
        <f>_xlfn.XLOOKUP(B290,MasterSheet!P:P,MasterSheet!O:O)</f>
        <v>#N/A</v>
      </c>
      <c r="E290" s="6" t="str">
        <f t="shared" si="46"/>
        <v>Bluedart</v>
      </c>
      <c r="F290" s="6" t="str">
        <f t="shared" si="47"/>
        <v xml:space="preserve"> </v>
      </c>
    </row>
  </sheetData>
  <autoFilter ref="O2:T26" xr:uid="{00000000-0001-0000-0400-000000000000}"/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135"/>
  <sheetViews>
    <sheetView zoomScale="85" zoomScaleNormal="85" workbookViewId="0">
      <selection activeCell="D25" sqref="D2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11" t="s">
        <v>608</v>
      </c>
      <c r="B1" s="11" t="s">
        <v>609</v>
      </c>
      <c r="C1" s="11" t="s">
        <v>13</v>
      </c>
      <c r="D1" s="11" t="s">
        <v>610</v>
      </c>
      <c r="E1" s="11" t="s">
        <v>18</v>
      </c>
      <c r="F1" s="11" t="s">
        <v>17</v>
      </c>
      <c r="G1" s="11" t="s">
        <v>852</v>
      </c>
      <c r="H1" s="11" t="s">
        <v>2048</v>
      </c>
      <c r="I1" s="43"/>
      <c r="J1" s="43"/>
      <c r="K1" s="11" t="s">
        <v>609</v>
      </c>
      <c r="L1" s="44" t="str" cm="1">
        <f t="array" ref="L1:Q41">_xlfn.UNIQUE(C:H)</f>
        <v>Customer Name</v>
      </c>
      <c r="M1" s="44" t="str">
        <v>Temprature</v>
      </c>
      <c r="N1" s="44" t="str">
        <v>Brand</v>
      </c>
      <c r="O1" s="44" t="str">
        <v>Remarks</v>
      </c>
      <c r="P1" s="44" t="str">
        <v>Location</v>
      </c>
      <c r="Q1" s="44" t="str">
        <v>Remarks2</v>
      </c>
      <c r="R1" s="6" t="s">
        <v>2362</v>
      </c>
      <c r="S1" s="6" t="s">
        <v>2363</v>
      </c>
    </row>
    <row r="2" spans="1:19" x14ac:dyDescent="0.25">
      <c r="A2" s="6" t="str" cm="1">
        <f t="array" ref="A2:H110">_xlfn._xlws.SORT(
  _xlfn._xlws.FILTER(
    CHOOSE({1,2,3,4,5,6,7,8},
      MasterSheet!G2:G10456,
      MasterSheet!K2:K10456,
      MasterSheet!O2:O10456,
      MasterSheet!R2:R10456,
      MasterSheet!T2:T10456,
      MasterSheet!S2:S10456,
MasterSheet!U2:U10456,MasterSheet!V2:V10456
    ),
    MasterSheet!K2:K10456 &gt; 0
  ),
  3, TRUE
)</f>
        <v>TM125-220</v>
      </c>
      <c r="B2" s="6">
        <v>1</v>
      </c>
      <c r="C2" s="6">
        <v>0</v>
      </c>
      <c r="D2" s="6" t="str">
        <v>RT</v>
      </c>
      <c r="E2" s="6" t="str">
        <v>Revvity</v>
      </c>
      <c r="F2" s="6" t="str">
        <v>MACHINE (PRIYANKA MADAM)</v>
      </c>
      <c r="G2" s="6" t="e">
        <v>#N/A</v>
      </c>
      <c r="H2" s="6" t="str">
        <v>Stock</v>
      </c>
      <c r="K2" s="6">
        <f t="shared" ref="K2:K44" si="0">SUMIFS(B:B,C:C, L2,D:D, M2,E:E, N2,F:F, O2,G:G, P2,H:H, Q2)</f>
        <v>2</v>
      </c>
      <c r="L2" s="6">
        <v>0</v>
      </c>
      <c r="M2" s="6" t="str">
        <v>RT</v>
      </c>
      <c r="N2" s="6" t="str">
        <v>Revvity</v>
      </c>
      <c r="O2" s="6" t="str">
        <v>MACHINE (PRIYANKA MADAM)</v>
      </c>
      <c r="P2" s="6" t="e">
        <v>#N/A</v>
      </c>
      <c r="Q2" s="6" t="str">
        <v>Stock</v>
      </c>
      <c r="R2" s="6">
        <f>SUMIFS(B:B,C:C, L2,D:D, M2,E:E, N2,F:F, O2,G:G, P2,H:H, Q2)</f>
        <v>2</v>
      </c>
      <c r="S2" s="6" t="e">
        <f>VLOOKUP(P2,'Customer List'!C:D,2,)</f>
        <v>#N/A</v>
      </c>
    </row>
    <row r="3" spans="1:19" x14ac:dyDescent="0.25">
      <c r="A3" s="6" t="str">
        <v>TM-125-220-05</v>
      </c>
      <c r="B3" s="6">
        <v>1</v>
      </c>
      <c r="C3" s="6">
        <v>0</v>
      </c>
      <c r="D3" s="6" t="str">
        <v>RT</v>
      </c>
      <c r="E3" s="6" t="str">
        <v>Revvity</v>
      </c>
      <c r="F3" s="6" t="str">
        <v>MACHINE (PRIYANKA MADAM)</v>
      </c>
      <c r="G3" s="6" t="e">
        <v>#N/A</v>
      </c>
      <c r="H3" s="6" t="str">
        <v>Stock</v>
      </c>
      <c r="K3" s="6">
        <f t="shared" si="0"/>
        <v>77</v>
      </c>
      <c r="L3" s="6">
        <v>0</v>
      </c>
      <c r="M3" s="6">
        <v>-20</v>
      </c>
      <c r="N3" s="6" t="str">
        <v>intron</v>
      </c>
      <c r="O3" s="6">
        <v>0</v>
      </c>
      <c r="P3" s="6">
        <v>0</v>
      </c>
      <c r="Q3" s="6">
        <v>0</v>
      </c>
      <c r="R3" s="6">
        <f t="shared" ref="R3:R34" si="1">SUMIFS(B:B,C:C, L3,D:D, M3,E:E, N3,F:F, O3,G:G, P3,H:H, Q3)</f>
        <v>77</v>
      </c>
      <c r="S3" s="6" t="e">
        <f>VLOOKUP(P3,'Customer List'!C:D,2,)</f>
        <v>#N/A</v>
      </c>
    </row>
    <row r="4" spans="1:19" x14ac:dyDescent="0.25">
      <c r="A4" s="6">
        <v>25021.5</v>
      </c>
      <c r="B4" s="6">
        <v>70</v>
      </c>
      <c r="C4" s="6">
        <v>0</v>
      </c>
      <c r="D4" s="6">
        <v>-20</v>
      </c>
      <c r="E4" s="6" t="str">
        <v>intron</v>
      </c>
      <c r="F4" s="6">
        <v>0</v>
      </c>
      <c r="G4" s="6">
        <v>0</v>
      </c>
      <c r="H4" s="6">
        <v>0</v>
      </c>
      <c r="K4" s="6">
        <f t="shared" si="0"/>
        <v>64</v>
      </c>
      <c r="L4" s="6">
        <v>0</v>
      </c>
      <c r="M4" s="6" t="str">
        <v>RT</v>
      </c>
      <c r="N4" s="6" t="str">
        <v>Sartorius</v>
      </c>
      <c r="O4" s="6">
        <v>0</v>
      </c>
      <c r="P4" s="6">
        <v>0</v>
      </c>
      <c r="Q4" s="6">
        <v>0</v>
      </c>
      <c r="R4" s="6">
        <f t="shared" si="1"/>
        <v>64</v>
      </c>
      <c r="S4" s="6" t="e">
        <f>VLOOKUP(P4,'Customer List'!C:D,2,)</f>
        <v>#N/A</v>
      </c>
    </row>
    <row r="5" spans="1:19" x14ac:dyDescent="0.25">
      <c r="A5" s="6">
        <v>25021.5</v>
      </c>
      <c r="B5" s="6">
        <v>7</v>
      </c>
      <c r="C5" s="6">
        <v>0</v>
      </c>
      <c r="D5" s="6">
        <v>-20</v>
      </c>
      <c r="E5" s="6" t="str">
        <v>intron</v>
      </c>
      <c r="F5" s="6">
        <v>0</v>
      </c>
      <c r="G5" s="6">
        <v>0</v>
      </c>
      <c r="H5" s="6">
        <v>0</v>
      </c>
      <c r="K5" s="6">
        <f t="shared" si="0"/>
        <v>2</v>
      </c>
      <c r="L5" s="6">
        <v>0</v>
      </c>
      <c r="M5" s="6" t="str">
        <v>RT</v>
      </c>
      <c r="N5" s="6" t="str">
        <v>Sartorius</v>
      </c>
      <c r="O5" s="6" t="str">
        <v>FOC</v>
      </c>
      <c r="P5" s="6">
        <v>0</v>
      </c>
      <c r="Q5" s="6">
        <v>0</v>
      </c>
      <c r="R5" s="6">
        <f t="shared" si="1"/>
        <v>2</v>
      </c>
      <c r="S5" s="6" t="e">
        <f>VLOOKUP(P5,'Customer List'!C:D,2,)</f>
        <v>#N/A</v>
      </c>
    </row>
    <row r="6" spans="1:19" x14ac:dyDescent="0.25">
      <c r="A6" s="6">
        <v>16532</v>
      </c>
      <c r="B6" s="6">
        <v>15</v>
      </c>
      <c r="C6" s="6">
        <v>0</v>
      </c>
      <c r="D6" s="6" t="str">
        <v>RT</v>
      </c>
      <c r="E6" s="6" t="str">
        <v>Sartorius</v>
      </c>
      <c r="F6" s="6">
        <v>0</v>
      </c>
      <c r="G6" s="6">
        <v>0</v>
      </c>
      <c r="H6" s="6">
        <v>0</v>
      </c>
      <c r="K6" s="6">
        <f t="shared" si="0"/>
        <v>6</v>
      </c>
      <c r="L6" s="6">
        <v>0</v>
      </c>
      <c r="M6" s="6" t="str">
        <v>RT</v>
      </c>
      <c r="N6" s="6" t="str">
        <v>MP Bio</v>
      </c>
      <c r="O6" s="6">
        <v>0</v>
      </c>
      <c r="P6" s="6">
        <v>0</v>
      </c>
      <c r="Q6" s="6">
        <v>0</v>
      </c>
      <c r="R6" s="6">
        <f t="shared" si="1"/>
        <v>6</v>
      </c>
      <c r="S6" s="6" t="e">
        <f>VLOOKUP(P6,'Customer List'!C:D,2,)</f>
        <v>#N/A</v>
      </c>
    </row>
    <row r="7" spans="1:19" x14ac:dyDescent="0.25">
      <c r="A7" s="6">
        <v>16532</v>
      </c>
      <c r="B7" s="6">
        <v>2</v>
      </c>
      <c r="C7" s="6">
        <v>0</v>
      </c>
      <c r="D7" s="6" t="str">
        <v>RT</v>
      </c>
      <c r="E7" s="6" t="str">
        <v>Sartorius</v>
      </c>
      <c r="F7" s="6" t="str">
        <v>FOC</v>
      </c>
      <c r="G7" s="6">
        <v>0</v>
      </c>
      <c r="H7" s="6">
        <v>0</v>
      </c>
      <c r="K7" s="6">
        <f t="shared" si="0"/>
        <v>3</v>
      </c>
      <c r="L7" s="6">
        <v>0</v>
      </c>
      <c r="M7" s="6">
        <v>4</v>
      </c>
      <c r="N7" s="6" t="str">
        <v>MP Bio</v>
      </c>
      <c r="O7" s="6">
        <v>0</v>
      </c>
      <c r="P7" s="6">
        <v>0</v>
      </c>
      <c r="Q7" s="6">
        <v>0</v>
      </c>
      <c r="R7" s="6">
        <f t="shared" si="1"/>
        <v>3</v>
      </c>
      <c r="S7" s="6" t="e">
        <f>VLOOKUP(P7,'Customer List'!C:D,2,)</f>
        <v>#N/A</v>
      </c>
    </row>
    <row r="8" spans="1:19" x14ac:dyDescent="0.25">
      <c r="A8" s="6" t="str">
        <v>VS0191</v>
      </c>
      <c r="B8" s="6">
        <v>1</v>
      </c>
      <c r="C8" s="6">
        <v>0</v>
      </c>
      <c r="D8" s="6" t="str">
        <v>RT</v>
      </c>
      <c r="E8" s="6" t="str">
        <v>Sartorius</v>
      </c>
      <c r="F8" s="6">
        <v>0</v>
      </c>
      <c r="G8" s="6">
        <v>0</v>
      </c>
      <c r="H8" s="6">
        <v>0</v>
      </c>
      <c r="K8" s="6">
        <f t="shared" si="0"/>
        <v>1</v>
      </c>
      <c r="L8" s="6">
        <v>0</v>
      </c>
      <c r="M8" s="6">
        <v>-20</v>
      </c>
      <c r="N8" s="6" t="str">
        <v>MP Bio</v>
      </c>
      <c r="O8" s="6">
        <v>0</v>
      </c>
      <c r="P8" s="6">
        <v>0</v>
      </c>
      <c r="Q8" s="6">
        <v>0</v>
      </c>
      <c r="R8" s="6">
        <f t="shared" si="1"/>
        <v>1</v>
      </c>
      <c r="S8" s="6" t="e">
        <f>VLOOKUP(P8,'Customer List'!C:D,2,)</f>
        <v>#N/A</v>
      </c>
    </row>
    <row r="9" spans="1:19" x14ac:dyDescent="0.25">
      <c r="A9" s="6" t="str">
        <v>VS0141</v>
      </c>
      <c r="B9" s="6">
        <v>1</v>
      </c>
      <c r="C9" s="6">
        <v>0</v>
      </c>
      <c r="D9" s="6" t="str">
        <v>RT</v>
      </c>
      <c r="E9" s="6" t="str">
        <v>Sartorius</v>
      </c>
      <c r="F9" s="6">
        <v>0</v>
      </c>
      <c r="G9" s="6">
        <v>0</v>
      </c>
      <c r="H9" s="6">
        <v>0</v>
      </c>
      <c r="K9" s="6">
        <f t="shared" si="0"/>
        <v>1</v>
      </c>
      <c r="L9" s="6">
        <v>0</v>
      </c>
      <c r="M9" s="6">
        <v>-20</v>
      </c>
      <c r="N9" s="6" t="str">
        <v>Genei Lab</v>
      </c>
      <c r="O9" s="6">
        <v>0</v>
      </c>
      <c r="P9" s="6">
        <v>0</v>
      </c>
      <c r="Q9" s="6">
        <v>0</v>
      </c>
      <c r="R9" s="6">
        <f t="shared" si="1"/>
        <v>1</v>
      </c>
      <c r="S9" s="6" t="e">
        <f>VLOOKUP(P9,'Customer List'!C:D,2,)</f>
        <v>#N/A</v>
      </c>
    </row>
    <row r="10" spans="1:19" x14ac:dyDescent="0.25">
      <c r="A10" s="6" t="str">
        <v>VS0141</v>
      </c>
      <c r="B10" s="6">
        <v>1</v>
      </c>
      <c r="C10" s="6">
        <v>0</v>
      </c>
      <c r="D10" s="6" t="str">
        <v>RT</v>
      </c>
      <c r="E10" s="6" t="str">
        <v>Sartorius</v>
      </c>
      <c r="F10" s="6">
        <v>0</v>
      </c>
      <c r="G10" s="6">
        <v>0</v>
      </c>
      <c r="H10" s="6">
        <v>0</v>
      </c>
      <c r="K10" s="6">
        <f t="shared" si="0"/>
        <v>5</v>
      </c>
      <c r="L10" s="6" t="str">
        <v>AIIMS</v>
      </c>
      <c r="M10" s="6">
        <v>4</v>
      </c>
      <c r="N10" s="6" t="str">
        <v>BioLegend</v>
      </c>
      <c r="O10" s="6">
        <v>0</v>
      </c>
      <c r="P10" s="6" t="str">
        <v>Delhi</v>
      </c>
      <c r="Q10" s="6" t="str">
        <v>Priyanka Madam</v>
      </c>
      <c r="R10" s="6">
        <f t="shared" si="1"/>
        <v>5</v>
      </c>
      <c r="S10" s="6" t="str">
        <f>VLOOKUP(P10,'Customer List'!C:D,2,)</f>
        <v>Local</v>
      </c>
    </row>
    <row r="11" spans="1:19" x14ac:dyDescent="0.25">
      <c r="A11" s="6" t="str">
        <v>15407-47-MIN</v>
      </c>
      <c r="B11" s="6">
        <v>2</v>
      </c>
      <c r="C11" s="6">
        <v>0</v>
      </c>
      <c r="D11" s="6" t="str">
        <v>RT</v>
      </c>
      <c r="E11" s="6" t="str">
        <v>Sartorius</v>
      </c>
      <c r="F11" s="6">
        <v>0</v>
      </c>
      <c r="G11" s="6">
        <v>0</v>
      </c>
      <c r="H11" s="6">
        <v>0</v>
      </c>
      <c r="K11" s="6">
        <f t="shared" si="0"/>
        <v>1</v>
      </c>
      <c r="L11" s="6" t="str">
        <v>Aiims</v>
      </c>
      <c r="M11" s="6">
        <v>4</v>
      </c>
      <c r="N11" s="6" t="str">
        <v>MP Bio</v>
      </c>
      <c r="O11" s="6">
        <v>0</v>
      </c>
      <c r="P11" s="6">
        <v>0</v>
      </c>
      <c r="Q11" s="6">
        <v>0</v>
      </c>
      <c r="R11" s="6">
        <f t="shared" si="1"/>
        <v>1</v>
      </c>
      <c r="S11" s="6" t="e">
        <f>VLOOKUP(P11,'Customer List'!C:D,2,)</f>
        <v>#N/A</v>
      </c>
    </row>
    <row r="12" spans="1:19" x14ac:dyDescent="0.25">
      <c r="A12" s="6" t="str">
        <v>VS04T01</v>
      </c>
      <c r="B12" s="6">
        <v>2</v>
      </c>
      <c r="C12" s="6">
        <v>0</v>
      </c>
      <c r="D12" s="6" t="str">
        <v>RT</v>
      </c>
      <c r="E12" s="6" t="str">
        <v>Sartorius</v>
      </c>
      <c r="F12" s="6">
        <v>0</v>
      </c>
      <c r="G12" s="6">
        <v>0</v>
      </c>
      <c r="H12" s="6">
        <v>0</v>
      </c>
      <c r="K12" s="6">
        <f t="shared" si="0"/>
        <v>1</v>
      </c>
      <c r="L12" s="6" t="str">
        <v>Aiims</v>
      </c>
      <c r="M12" s="6" t="str">
        <v>RT</v>
      </c>
      <c r="N12" s="6" t="str">
        <v>MP Bio</v>
      </c>
      <c r="O12" s="6">
        <v>0</v>
      </c>
      <c r="P12" s="6">
        <v>0</v>
      </c>
      <c r="Q12" s="6">
        <v>0</v>
      </c>
      <c r="R12" s="6">
        <f t="shared" si="1"/>
        <v>1</v>
      </c>
      <c r="S12" s="6" t="e">
        <f>VLOOKUP(P12,'Customer List'!C:D,2,)</f>
        <v>#N/A</v>
      </c>
    </row>
    <row r="13" spans="1:19" x14ac:dyDescent="0.25">
      <c r="A13" s="6" t="str">
        <v>VS04T01</v>
      </c>
      <c r="B13" s="6">
        <v>4</v>
      </c>
      <c r="C13" s="6">
        <v>0</v>
      </c>
      <c r="D13" s="6" t="str">
        <v>RT</v>
      </c>
      <c r="E13" s="6" t="str">
        <v>Sartorius</v>
      </c>
      <c r="F13" s="6">
        <v>0</v>
      </c>
      <c r="G13" s="6">
        <v>0</v>
      </c>
      <c r="H13" s="6">
        <v>0</v>
      </c>
      <c r="K13" s="6">
        <f t="shared" si="0"/>
        <v>2</v>
      </c>
      <c r="L13" s="6" t="str">
        <v>BIOCON</v>
      </c>
      <c r="M13" s="6">
        <v>4</v>
      </c>
      <c r="N13" s="6" t="str">
        <v>BioLegend</v>
      </c>
      <c r="O13" s="6" t="str">
        <v>Pending Confirmation By Customer (Sandeep)</v>
      </c>
      <c r="P13" s="6" t="str">
        <v>Banglore</v>
      </c>
      <c r="Q13" s="6" t="str">
        <v>Pending Confirmation By Customer (Sandeep)</v>
      </c>
      <c r="R13" s="6">
        <f t="shared" si="1"/>
        <v>2</v>
      </c>
      <c r="S13" s="6" t="str">
        <f>VLOOKUP(P13,'Customer List'!C:D,2,)</f>
        <v>OutStation</v>
      </c>
    </row>
    <row r="14" spans="1:19" x14ac:dyDescent="0.25">
      <c r="A14" s="6" t="str">
        <v>VS15T91</v>
      </c>
      <c r="B14" s="6">
        <v>3</v>
      </c>
      <c r="C14" s="6">
        <v>0</v>
      </c>
      <c r="D14" s="6" t="str">
        <v>RT</v>
      </c>
      <c r="E14" s="6" t="str">
        <v>Sartorius</v>
      </c>
      <c r="F14" s="6">
        <v>0</v>
      </c>
      <c r="G14" s="6">
        <v>0</v>
      </c>
      <c r="H14" s="6">
        <v>0</v>
      </c>
      <c r="K14" s="6">
        <f t="shared" si="0"/>
        <v>1</v>
      </c>
      <c r="L14" s="6" t="str">
        <v>Hinduja</v>
      </c>
      <c r="M14" s="6">
        <v>4</v>
      </c>
      <c r="N14" s="6" t="str">
        <v>BioLegend</v>
      </c>
      <c r="O14" s="6" t="str">
        <v>PO Awaited</v>
      </c>
      <c r="P14" s="6" t="str">
        <v>Mumbai</v>
      </c>
      <c r="Q14" s="6" t="str">
        <v>PO Awaited</v>
      </c>
      <c r="R14" s="6">
        <f t="shared" si="1"/>
        <v>1</v>
      </c>
      <c r="S14" s="6" t="str">
        <f>VLOOKUP(P14,'Customer List'!C:D,2,)</f>
        <v>OutStation</v>
      </c>
    </row>
    <row r="15" spans="1:19" x14ac:dyDescent="0.25">
      <c r="A15" s="6" t="str">
        <v>VS15T21</v>
      </c>
      <c r="B15" s="6">
        <v>1</v>
      </c>
      <c r="C15" s="6">
        <v>0</v>
      </c>
      <c r="D15" s="6" t="str">
        <v>RT</v>
      </c>
      <c r="E15" s="6" t="str">
        <v>Sartorius</v>
      </c>
      <c r="F15" s="6">
        <v>0</v>
      </c>
      <c r="G15" s="6">
        <v>0</v>
      </c>
      <c r="H15" s="6">
        <v>0</v>
      </c>
      <c r="K15" s="6">
        <f t="shared" si="0"/>
        <v>1</v>
      </c>
      <c r="L15" s="6" t="str">
        <v>ICGEB</v>
      </c>
      <c r="M15" s="6">
        <v>4</v>
      </c>
      <c r="N15" s="6" t="str">
        <v>BioLegend</v>
      </c>
      <c r="O15" s="6">
        <v>0</v>
      </c>
      <c r="P15" s="6" t="str">
        <v>Delhi</v>
      </c>
      <c r="Q15" s="6" t="str">
        <v>Priyanka Madam</v>
      </c>
      <c r="R15" s="6">
        <f t="shared" si="1"/>
        <v>1</v>
      </c>
      <c r="S15" s="6" t="str">
        <f>VLOOKUP(P15,'Customer List'!C:D,2,)</f>
        <v>Local</v>
      </c>
    </row>
    <row r="16" spans="1:19" x14ac:dyDescent="0.25">
      <c r="A16" s="6" t="str">
        <v>VS2051</v>
      </c>
      <c r="B16" s="6">
        <v>1</v>
      </c>
      <c r="C16" s="6">
        <v>0</v>
      </c>
      <c r="D16" s="6" t="str">
        <v>RT</v>
      </c>
      <c r="E16" s="6" t="str">
        <v>Sartorius</v>
      </c>
      <c r="F16" s="6">
        <v>0</v>
      </c>
      <c r="G16" s="6">
        <v>0</v>
      </c>
      <c r="H16" s="6">
        <v>0</v>
      </c>
      <c r="K16" s="6">
        <f t="shared" si="0"/>
        <v>13</v>
      </c>
      <c r="L16" s="6" t="str">
        <v>IGIB</v>
      </c>
      <c r="M16" s="6">
        <v>4</v>
      </c>
      <c r="N16" s="6" t="str">
        <v>BioLegend</v>
      </c>
      <c r="O16" s="6">
        <v>0</v>
      </c>
      <c r="P16" s="6" t="str">
        <v>Delhi</v>
      </c>
      <c r="Q16" s="6" t="str">
        <v>Priyanka Madam</v>
      </c>
      <c r="R16" s="6">
        <f t="shared" si="1"/>
        <v>13</v>
      </c>
      <c r="S16" s="6" t="str">
        <f>VLOOKUP(P16,'Customer List'!C:D,2,)</f>
        <v>Local</v>
      </c>
    </row>
    <row r="17" spans="1:19" x14ac:dyDescent="0.25">
      <c r="A17" s="6" t="str">
        <v>VS15TR01</v>
      </c>
      <c r="B17" s="6">
        <v>4</v>
      </c>
      <c r="C17" s="6">
        <v>0</v>
      </c>
      <c r="D17" s="6" t="str">
        <v>RT</v>
      </c>
      <c r="E17" s="6" t="str">
        <v>Sartorius</v>
      </c>
      <c r="F17" s="6">
        <v>0</v>
      </c>
      <c r="G17" s="6">
        <v>0</v>
      </c>
      <c r="H17" s="6">
        <v>0</v>
      </c>
      <c r="K17" s="6">
        <f t="shared" si="0"/>
        <v>27</v>
      </c>
      <c r="L17" s="6" t="str">
        <v>IGIB</v>
      </c>
      <c r="M17" s="6" t="str">
        <v>RT</v>
      </c>
      <c r="N17" s="6" t="str">
        <v>Sartorius</v>
      </c>
      <c r="O17" s="6">
        <v>0</v>
      </c>
      <c r="P17" s="6">
        <v>0</v>
      </c>
      <c r="Q17" s="6">
        <v>0</v>
      </c>
      <c r="R17" s="6">
        <f t="shared" si="1"/>
        <v>27</v>
      </c>
      <c r="S17" s="6" t="e">
        <f>VLOOKUP(P17,'Customer List'!C:D,2,)</f>
        <v>#N/A</v>
      </c>
    </row>
    <row r="18" spans="1:19" x14ac:dyDescent="0.25">
      <c r="A18" s="6" t="str">
        <v>VS15TR01</v>
      </c>
      <c r="B18" s="6">
        <v>2</v>
      </c>
      <c r="C18" s="6">
        <v>0</v>
      </c>
      <c r="D18" s="6" t="str">
        <v>RT</v>
      </c>
      <c r="E18" s="6" t="str">
        <v>Sartorius</v>
      </c>
      <c r="F18" s="6">
        <v>0</v>
      </c>
      <c r="G18" s="6">
        <v>0</v>
      </c>
      <c r="H18" s="6">
        <v>0</v>
      </c>
      <c r="K18" s="6">
        <f t="shared" si="0"/>
        <v>1</v>
      </c>
      <c r="L18" s="6" t="str">
        <v>JNU</v>
      </c>
      <c r="M18" s="6">
        <v>4</v>
      </c>
      <c r="N18" s="6" t="str">
        <v>BioLegend</v>
      </c>
      <c r="O18" s="6">
        <v>0</v>
      </c>
      <c r="P18" s="6" t="str">
        <v>DELHI</v>
      </c>
      <c r="Q18" s="6" t="str">
        <v>Priyanka Madam</v>
      </c>
      <c r="R18" s="6">
        <f t="shared" si="1"/>
        <v>1</v>
      </c>
      <c r="S18" s="6" t="str">
        <f>VLOOKUP(P18,'Customer List'!C:D,2,)</f>
        <v>Local</v>
      </c>
    </row>
    <row r="19" spans="1:19" x14ac:dyDescent="0.25">
      <c r="A19" s="6" t="str">
        <v>VS15TR21</v>
      </c>
      <c r="B19" s="6">
        <v>2</v>
      </c>
      <c r="C19" s="6">
        <v>0</v>
      </c>
      <c r="D19" s="6" t="str">
        <v>RT</v>
      </c>
      <c r="E19" s="6" t="str">
        <v>Sartorius</v>
      </c>
      <c r="F19" s="6">
        <v>0</v>
      </c>
      <c r="G19" s="6">
        <v>0</v>
      </c>
      <c r="H19" s="6">
        <v>0</v>
      </c>
      <c r="K19" s="6">
        <f t="shared" si="0"/>
        <v>2</v>
      </c>
      <c r="L19" s="6" t="str">
        <v>N/A</v>
      </c>
      <c r="M19" s="6" t="str">
        <v>RT</v>
      </c>
      <c r="N19" s="6" t="str">
        <v>Genei Lab</v>
      </c>
      <c r="O19" s="6">
        <v>0</v>
      </c>
      <c r="P19" s="6" t="e">
        <v>#N/A</v>
      </c>
      <c r="Q19" s="6">
        <v>0</v>
      </c>
      <c r="R19" s="6">
        <f t="shared" si="1"/>
        <v>2</v>
      </c>
      <c r="S19" s="6" t="e">
        <f>VLOOKUP(P19,'Customer List'!C:D,2,)</f>
        <v>#N/A</v>
      </c>
    </row>
    <row r="20" spans="1:19" x14ac:dyDescent="0.25">
      <c r="A20" s="6" t="str">
        <v>VS15T01</v>
      </c>
      <c r="B20" s="6">
        <v>1</v>
      </c>
      <c r="C20" s="6">
        <v>0</v>
      </c>
      <c r="D20" s="6" t="str">
        <v>RT</v>
      </c>
      <c r="E20" s="6" t="str">
        <v>Sartorius</v>
      </c>
      <c r="F20" s="6">
        <v>0</v>
      </c>
      <c r="G20" s="6">
        <v>0</v>
      </c>
      <c r="H20" s="6">
        <v>0</v>
      </c>
      <c r="K20" s="6">
        <f t="shared" si="0"/>
        <v>2</v>
      </c>
      <c r="L20" s="6" t="str">
        <v>N/A</v>
      </c>
      <c r="M20" s="6">
        <v>-20</v>
      </c>
      <c r="N20" s="6" t="str">
        <v>Genei Lab</v>
      </c>
      <c r="O20" s="6" t="str">
        <v>One Piece Damaged received</v>
      </c>
      <c r="P20" s="6" t="e">
        <v>#N/A</v>
      </c>
      <c r="Q20" s="6">
        <v>0</v>
      </c>
      <c r="R20" s="6">
        <f t="shared" si="1"/>
        <v>2</v>
      </c>
      <c r="S20" s="6" t="e">
        <f>VLOOKUP(P20,'Customer List'!C:D,2,)</f>
        <v>#N/A</v>
      </c>
    </row>
    <row r="21" spans="1:19" x14ac:dyDescent="0.25">
      <c r="A21" s="6">
        <v>16532</v>
      </c>
      <c r="B21" s="6">
        <v>20</v>
      </c>
      <c r="C21" s="6">
        <v>0</v>
      </c>
      <c r="D21" s="6" t="str">
        <v>RT</v>
      </c>
      <c r="E21" s="6" t="str">
        <v>Sartorius</v>
      </c>
      <c r="F21" s="6">
        <v>0</v>
      </c>
      <c r="G21" s="6">
        <v>0</v>
      </c>
      <c r="H21" s="6">
        <v>0</v>
      </c>
      <c r="K21" s="6">
        <f t="shared" si="0"/>
        <v>2</v>
      </c>
      <c r="L21" s="6" t="str">
        <v>N/A</v>
      </c>
      <c r="M21" s="6">
        <v>-20</v>
      </c>
      <c r="N21" s="6" t="str">
        <v>Genei Lab</v>
      </c>
      <c r="O21" s="6">
        <v>0</v>
      </c>
      <c r="P21" s="6" t="e">
        <v>#N/A</v>
      </c>
      <c r="Q21" s="6">
        <v>0</v>
      </c>
      <c r="R21" s="6">
        <f t="shared" si="1"/>
        <v>2</v>
      </c>
      <c r="S21" s="6" t="e">
        <f>VLOOKUP(P21,'Customer List'!C:D,2,)</f>
        <v>#N/A</v>
      </c>
    </row>
    <row r="22" spans="1:19" x14ac:dyDescent="0.25">
      <c r="A22" s="6" t="str">
        <v>VS15T21</v>
      </c>
      <c r="B22" s="6">
        <v>4</v>
      </c>
      <c r="C22" s="6">
        <v>0</v>
      </c>
      <c r="D22" s="6" t="str">
        <v>RT</v>
      </c>
      <c r="E22" s="6" t="str">
        <v>Sartorius</v>
      </c>
      <c r="F22" s="6">
        <v>0</v>
      </c>
      <c r="G22" s="6">
        <v>0</v>
      </c>
      <c r="H22" s="6">
        <v>0</v>
      </c>
      <c r="K22" s="6">
        <f t="shared" si="0"/>
        <v>4</v>
      </c>
      <c r="L22" s="6" t="str">
        <v>Opening Stock</v>
      </c>
      <c r="M22" s="6">
        <v>-20</v>
      </c>
      <c r="N22" s="6" t="str">
        <v>Dharmacon</v>
      </c>
      <c r="O22" s="6">
        <v>0</v>
      </c>
      <c r="P22" s="6" t="str">
        <v>STOCK</v>
      </c>
      <c r="Q22" s="6" t="str">
        <v>Stock</v>
      </c>
      <c r="R22" s="6">
        <f t="shared" si="1"/>
        <v>4</v>
      </c>
      <c r="S22" s="6" t="str">
        <f>VLOOKUP(P22,'Customer List'!C:D,2,)</f>
        <v>STOCK</v>
      </c>
    </row>
    <row r="23" spans="1:19" x14ac:dyDescent="0.25">
      <c r="A23" s="6">
        <v>116910001</v>
      </c>
      <c r="B23" s="6">
        <v>1</v>
      </c>
      <c r="C23" s="6">
        <v>0</v>
      </c>
      <c r="D23" s="6" t="str">
        <v>RT</v>
      </c>
      <c r="E23" s="6" t="str">
        <v>MP Bio</v>
      </c>
      <c r="F23" s="6">
        <v>0</v>
      </c>
      <c r="G23" s="6">
        <v>0</v>
      </c>
      <c r="H23" s="6">
        <v>0</v>
      </c>
      <c r="K23" s="6">
        <f t="shared" si="0"/>
        <v>12</v>
      </c>
      <c r="L23" s="6" t="str">
        <v>Opening Stock</v>
      </c>
      <c r="M23" s="6">
        <v>-20</v>
      </c>
      <c r="N23" s="6" t="str">
        <v>BioLegend</v>
      </c>
      <c r="O23" s="6">
        <v>0</v>
      </c>
      <c r="P23" s="6" t="str">
        <v>STOCK</v>
      </c>
      <c r="Q23" s="6" t="str">
        <v>Stock</v>
      </c>
      <c r="R23" s="6">
        <f t="shared" si="1"/>
        <v>12</v>
      </c>
      <c r="S23" s="6" t="str">
        <f>VLOOKUP(P23,'Customer List'!C:D,2,)</f>
        <v>STOCK</v>
      </c>
    </row>
    <row r="24" spans="1:19" x14ac:dyDescent="0.25">
      <c r="A24" s="6">
        <v>194670</v>
      </c>
      <c r="B24" s="6">
        <v>1</v>
      </c>
      <c r="C24" s="6">
        <v>0</v>
      </c>
      <c r="D24" s="6" t="str">
        <v>RT</v>
      </c>
      <c r="E24" s="6" t="str">
        <v>MP Bio</v>
      </c>
      <c r="F24" s="6">
        <v>0</v>
      </c>
      <c r="G24" s="6">
        <v>0</v>
      </c>
      <c r="H24" s="6">
        <v>0</v>
      </c>
      <c r="K24" s="6">
        <f t="shared" si="0"/>
        <v>22</v>
      </c>
      <c r="L24" s="6" t="str">
        <v>Opening Stock</v>
      </c>
      <c r="M24" s="6">
        <v>4</v>
      </c>
      <c r="N24" s="6" t="str">
        <v>BioLegend</v>
      </c>
      <c r="O24" s="6">
        <v>0</v>
      </c>
      <c r="P24" s="6" t="str">
        <v>STOCK</v>
      </c>
      <c r="Q24" s="6" t="str">
        <v>Stock</v>
      </c>
      <c r="R24" s="6">
        <f t="shared" si="1"/>
        <v>22</v>
      </c>
      <c r="S24" s="6" t="str">
        <f>VLOOKUP(P24,'Customer List'!C:D,2,)</f>
        <v>STOCK</v>
      </c>
    </row>
    <row r="25" spans="1:19" x14ac:dyDescent="0.25">
      <c r="A25" s="6">
        <v>800803</v>
      </c>
      <c r="B25" s="6">
        <v>1</v>
      </c>
      <c r="C25" s="6">
        <v>0</v>
      </c>
      <c r="D25" s="6">
        <v>4</v>
      </c>
      <c r="E25" s="6" t="str">
        <v>MP Bio</v>
      </c>
      <c r="F25" s="6">
        <v>0</v>
      </c>
      <c r="G25" s="6">
        <v>0</v>
      </c>
      <c r="H25" s="6">
        <v>0</v>
      </c>
      <c r="K25" s="6">
        <f t="shared" si="0"/>
        <v>5</v>
      </c>
      <c r="L25" s="6" t="str">
        <v>Opening Stock</v>
      </c>
      <c r="M25" s="6">
        <v>4</v>
      </c>
      <c r="N25" s="6" t="str">
        <v>Dharmacon</v>
      </c>
      <c r="O25" s="6">
        <v>0</v>
      </c>
      <c r="P25" s="6" t="str">
        <v>STOCK</v>
      </c>
      <c r="Q25" s="6" t="str">
        <v>Stock</v>
      </c>
      <c r="R25" s="6">
        <f t="shared" si="1"/>
        <v>5</v>
      </c>
      <c r="S25" s="6" t="str">
        <f>VLOOKUP(P25,'Customer List'!C:D,2,)</f>
        <v>STOCK</v>
      </c>
    </row>
    <row r="26" spans="1:19" x14ac:dyDescent="0.25">
      <c r="A26" s="6" t="str">
        <v>04800803</v>
      </c>
      <c r="B26" s="6">
        <v>2</v>
      </c>
      <c r="C26" s="6">
        <v>0</v>
      </c>
      <c r="D26" s="6">
        <v>4</v>
      </c>
      <c r="E26" s="6" t="str">
        <v>MP Bio</v>
      </c>
      <c r="F26" s="6">
        <v>0</v>
      </c>
      <c r="G26" s="6">
        <v>0</v>
      </c>
      <c r="H26" s="6">
        <v>0</v>
      </c>
      <c r="K26" s="6">
        <f t="shared" si="0"/>
        <v>5</v>
      </c>
      <c r="L26" s="6" t="str">
        <v>PRIYANKA MADAM</v>
      </c>
      <c r="M26" s="6">
        <v>4</v>
      </c>
      <c r="N26" s="6" t="str">
        <v>HANSA BIO MED</v>
      </c>
      <c r="O26" s="6">
        <v>0</v>
      </c>
      <c r="P26" s="6">
        <v>0</v>
      </c>
      <c r="Q26" s="6">
        <v>0</v>
      </c>
      <c r="R26" s="6">
        <f t="shared" si="1"/>
        <v>5</v>
      </c>
      <c r="S26" s="6" t="e">
        <f>VLOOKUP(P26,'Customer List'!C:D,2,)</f>
        <v>#N/A</v>
      </c>
    </row>
    <row r="27" spans="1:19" x14ac:dyDescent="0.25">
      <c r="A27" s="6">
        <v>114025022</v>
      </c>
      <c r="B27" s="6">
        <v>1</v>
      </c>
      <c r="C27" s="6">
        <v>0</v>
      </c>
      <c r="D27" s="6" t="str">
        <v>RT</v>
      </c>
      <c r="E27" s="6" t="str">
        <v>MP Bio</v>
      </c>
      <c r="F27" s="6">
        <v>0</v>
      </c>
      <c r="G27" s="6">
        <v>0</v>
      </c>
      <c r="H27" s="6">
        <v>0</v>
      </c>
      <c r="K27" s="6">
        <f t="shared" si="0"/>
        <v>9</v>
      </c>
      <c r="L27" s="6" t="str">
        <v>Priyanka Madam, Demo</v>
      </c>
      <c r="M27" s="6" t="str">
        <v>RT</v>
      </c>
      <c r="N27" s="6" t="str">
        <v>Sartorius</v>
      </c>
      <c r="O27" s="6">
        <v>0</v>
      </c>
      <c r="P27" s="6">
        <v>0</v>
      </c>
      <c r="Q27" s="6">
        <v>0</v>
      </c>
      <c r="R27" s="6">
        <f t="shared" si="1"/>
        <v>9</v>
      </c>
      <c r="S27" s="6" t="e">
        <f>VLOOKUP(P27,'Customer List'!C:D,2,)</f>
        <v>#N/A</v>
      </c>
    </row>
    <row r="28" spans="1:19" x14ac:dyDescent="0.25">
      <c r="A28" s="6" t="str">
        <v>0210064710</v>
      </c>
      <c r="B28" s="6">
        <v>1</v>
      </c>
      <c r="C28" s="6">
        <v>0</v>
      </c>
      <c r="D28" s="6">
        <v>-20</v>
      </c>
      <c r="E28" s="6" t="str">
        <v>MP Bio</v>
      </c>
      <c r="F28" s="6">
        <v>0</v>
      </c>
      <c r="G28" s="6">
        <v>0</v>
      </c>
      <c r="H28" s="6">
        <v>0</v>
      </c>
      <c r="K28" s="6">
        <f t="shared" si="0"/>
        <v>1</v>
      </c>
      <c r="L28" s="6" t="str">
        <v>RG SONS</v>
      </c>
      <c r="M28" s="6">
        <v>-20</v>
      </c>
      <c r="N28" s="6" t="str">
        <v>MYBIOSOURCE</v>
      </c>
      <c r="O28" s="6">
        <v>0</v>
      </c>
      <c r="P28" s="6" t="str">
        <v>Lucknow</v>
      </c>
      <c r="Q28" s="6" t="str">
        <v>Other Materail Waiting</v>
      </c>
      <c r="R28" s="6">
        <f t="shared" si="1"/>
        <v>1</v>
      </c>
      <c r="S28" s="6" t="str">
        <f>VLOOKUP(P28,'Customer List'!C:D,2,)</f>
        <v>OutStation</v>
      </c>
    </row>
    <row r="29" spans="1:19" x14ac:dyDescent="0.25">
      <c r="A29" s="6">
        <v>16006980</v>
      </c>
      <c r="B29" s="6">
        <v>1</v>
      </c>
      <c r="C29" s="6">
        <v>0</v>
      </c>
      <c r="D29" s="6" t="str">
        <v>RT</v>
      </c>
      <c r="E29" s="6" t="str">
        <v>MP Bio</v>
      </c>
      <c r="F29" s="6">
        <v>0</v>
      </c>
      <c r="G29" s="6">
        <v>0</v>
      </c>
      <c r="H29" s="6">
        <v>0</v>
      </c>
      <c r="K29" s="6">
        <f t="shared" si="0"/>
        <v>7</v>
      </c>
      <c r="L29" s="6" t="str">
        <v>Seema</v>
      </c>
      <c r="M29" s="6">
        <v>4</v>
      </c>
      <c r="N29" s="6" t="str">
        <v>BioLegend</v>
      </c>
      <c r="O29" s="6">
        <v>0</v>
      </c>
      <c r="P29" s="6" t="str">
        <v>Lucknow</v>
      </c>
      <c r="Q29" s="6" t="str">
        <v>PAYMENT ISSUE</v>
      </c>
      <c r="R29" s="6">
        <f t="shared" si="1"/>
        <v>7</v>
      </c>
      <c r="S29" s="6" t="str">
        <f>VLOOKUP(P29,'Customer List'!C:D,2,)</f>
        <v>OutStation</v>
      </c>
    </row>
    <row r="30" spans="1:19" x14ac:dyDescent="0.25">
      <c r="A30" s="6">
        <v>102797</v>
      </c>
      <c r="B30" s="6">
        <v>1</v>
      </c>
      <c r="C30" s="6">
        <v>0</v>
      </c>
      <c r="D30" s="6" t="str">
        <v>RT</v>
      </c>
      <c r="E30" s="6" t="str">
        <v>MP Bio</v>
      </c>
      <c r="F30" s="6">
        <v>0</v>
      </c>
      <c r="G30" s="6">
        <v>0</v>
      </c>
      <c r="H30" s="6">
        <v>0</v>
      </c>
      <c r="K30" s="6">
        <f t="shared" si="0"/>
        <v>3</v>
      </c>
      <c r="L30" s="6" t="str">
        <v>STOCK</v>
      </c>
      <c r="M30" s="6">
        <v>4</v>
      </c>
      <c r="N30" s="6" t="str">
        <v>BioLegend</v>
      </c>
      <c r="O30" s="6" t="str">
        <v>FOC Informed By Priya Madam and informed to SM Sir</v>
      </c>
      <c r="P30" s="6" t="str">
        <v>STOCK</v>
      </c>
      <c r="Q30" s="6" t="str">
        <v>Stock</v>
      </c>
      <c r="R30" s="6">
        <f t="shared" si="1"/>
        <v>3</v>
      </c>
      <c r="S30" s="6" t="str">
        <f>VLOOKUP(P30,'Customer List'!C:D,2,)</f>
        <v>STOCK</v>
      </c>
    </row>
    <row r="31" spans="1:19" x14ac:dyDescent="0.25">
      <c r="A31" s="6">
        <v>152624</v>
      </c>
      <c r="B31" s="6">
        <v>1</v>
      </c>
      <c r="C31" s="6">
        <v>0</v>
      </c>
      <c r="D31" s="6" t="str">
        <v>RT</v>
      </c>
      <c r="E31" s="6" t="str">
        <v>MP Bio</v>
      </c>
      <c r="F31" s="6">
        <v>0</v>
      </c>
      <c r="G31" s="6">
        <v>0</v>
      </c>
      <c r="H31" s="6">
        <v>0</v>
      </c>
      <c r="K31" s="6">
        <f t="shared" si="0"/>
        <v>1</v>
      </c>
      <c r="L31" s="6" t="str">
        <v>stock</v>
      </c>
      <c r="M31" s="6">
        <v>-20</v>
      </c>
      <c r="N31" s="6" t="str">
        <v>Dharmacon</v>
      </c>
      <c r="O31" s="6" t="str">
        <v>Extra Item Purchased (Informed by Dharmendra Sir)</v>
      </c>
      <c r="P31" s="6" t="str">
        <v>STOCK</v>
      </c>
      <c r="Q31" s="6" t="str">
        <v>Stock</v>
      </c>
      <c r="R31" s="6">
        <f t="shared" si="1"/>
        <v>1</v>
      </c>
      <c r="S31" s="6" t="str">
        <f>VLOOKUP(P31,'Customer List'!C:D,2,)</f>
        <v>STOCK</v>
      </c>
    </row>
    <row r="32" spans="1:19" x14ac:dyDescent="0.25">
      <c r="A32" s="6" t="str">
        <v>0602100031730</v>
      </c>
      <c r="B32" s="6">
        <v>1</v>
      </c>
      <c r="C32" s="6">
        <v>0</v>
      </c>
      <c r="D32" s="6">
        <v>-20</v>
      </c>
      <c r="E32" s="6" t="str">
        <v>Genei Lab</v>
      </c>
      <c r="F32" s="6">
        <v>0</v>
      </c>
      <c r="G32" s="6">
        <v>0</v>
      </c>
      <c r="H32" s="6">
        <v>0</v>
      </c>
      <c r="K32" s="6">
        <f t="shared" si="0"/>
        <v>3</v>
      </c>
      <c r="L32" s="6" t="str">
        <v>STOCK</v>
      </c>
      <c r="M32" s="6">
        <v>-20</v>
      </c>
      <c r="N32" s="6" t="str">
        <v>BioLegend</v>
      </c>
      <c r="O32" s="6" t="str">
        <v xml:space="preserve">Same item dispatched to Aiims from Opening Stock </v>
      </c>
      <c r="P32" s="6" t="str">
        <v>STOCK</v>
      </c>
      <c r="Q32" s="6" t="str">
        <v>Stock</v>
      </c>
      <c r="R32" s="6">
        <f t="shared" si="1"/>
        <v>3</v>
      </c>
      <c r="S32" s="6" t="str">
        <f>VLOOKUP(P32,'Customer List'!C:D,2,)</f>
        <v>STOCK</v>
      </c>
    </row>
    <row r="33" spans="1:19" x14ac:dyDescent="0.25">
      <c r="A33" s="6">
        <v>307642</v>
      </c>
      <c r="B33" s="6">
        <v>1</v>
      </c>
      <c r="C33" s="6" t="str">
        <v>AIIMS</v>
      </c>
      <c r="D33" s="6">
        <v>4</v>
      </c>
      <c r="E33" s="6" t="str">
        <v>BioLegend</v>
      </c>
      <c r="F33" s="6">
        <v>0</v>
      </c>
      <c r="G33" s="6" t="str">
        <v>Delhi</v>
      </c>
      <c r="H33" s="6" t="str">
        <v>Priyanka Madam</v>
      </c>
      <c r="K33" s="6">
        <f t="shared" si="0"/>
        <v>1</v>
      </c>
      <c r="L33" s="6" t="str">
        <v>STOCK</v>
      </c>
      <c r="M33" s="6">
        <v>4</v>
      </c>
      <c r="N33" s="6" t="str">
        <v>BioLegend</v>
      </c>
      <c r="O33" s="6" t="str">
        <v>Return From Bio Health (Extra Purchase infromed by Priynka Madam)</v>
      </c>
      <c r="P33" s="6" t="str">
        <v>STOCK</v>
      </c>
      <c r="Q33" s="6" t="str">
        <v>Priyanka Madam</v>
      </c>
      <c r="R33" s="6">
        <f t="shared" si="1"/>
        <v>1</v>
      </c>
      <c r="S33" s="6" t="str">
        <f>VLOOKUP(P33,'Customer List'!C:D,2,)</f>
        <v>STOCK</v>
      </c>
    </row>
    <row r="34" spans="1:19" x14ac:dyDescent="0.25">
      <c r="A34" s="6">
        <v>341608</v>
      </c>
      <c r="B34" s="6">
        <v>1</v>
      </c>
      <c r="C34" s="6" t="str">
        <v>AIIMS</v>
      </c>
      <c r="D34" s="6">
        <v>4</v>
      </c>
      <c r="E34" s="6" t="str">
        <v>BioLegend</v>
      </c>
      <c r="F34" s="6">
        <v>0</v>
      </c>
      <c r="G34" s="6" t="str">
        <v>Delhi</v>
      </c>
      <c r="H34" s="6" t="str">
        <v>Priyanka Madam</v>
      </c>
      <c r="K34" s="6">
        <f t="shared" si="0"/>
        <v>4</v>
      </c>
      <c r="L34" s="6" t="str">
        <v>Stock</v>
      </c>
      <c r="M34" s="6">
        <v>4</v>
      </c>
      <c r="N34" s="6" t="str">
        <v>BioLegend</v>
      </c>
      <c r="O34" s="6">
        <v>0</v>
      </c>
      <c r="P34" s="6" t="str">
        <v>STOCK</v>
      </c>
      <c r="Q34" s="6" t="str">
        <v>Stock</v>
      </c>
      <c r="R34" s="6">
        <f t="shared" si="1"/>
        <v>4</v>
      </c>
      <c r="S34" s="6" t="str">
        <f>VLOOKUP(P34,'Customer List'!C:D,2,)</f>
        <v>STOCK</v>
      </c>
    </row>
    <row r="35" spans="1:19" x14ac:dyDescent="0.25">
      <c r="A35" s="6">
        <v>100340</v>
      </c>
      <c r="B35" s="6">
        <v>1</v>
      </c>
      <c r="C35" s="6" t="str">
        <v>AIIMS</v>
      </c>
      <c r="D35" s="6">
        <v>4</v>
      </c>
      <c r="E35" s="6" t="str">
        <v>BioLegend</v>
      </c>
      <c r="F35" s="6">
        <v>0</v>
      </c>
      <c r="G35" s="6" t="str">
        <v>Delhi</v>
      </c>
      <c r="H35" s="6" t="str">
        <v>Priyanka Madam</v>
      </c>
      <c r="K35" s="6">
        <f t="shared" si="0"/>
        <v>1</v>
      </c>
      <c r="L35" s="6" t="str">
        <v>STOCK</v>
      </c>
      <c r="M35" s="6" t="str">
        <v>4</v>
      </c>
      <c r="N35" s="6" t="str">
        <v>Biolegend</v>
      </c>
      <c r="O35" s="6" t="str">
        <v>Extra Purchase By Priya Madam</v>
      </c>
      <c r="P35" s="6" t="str">
        <v>STOCK</v>
      </c>
      <c r="Q35" s="6" t="str">
        <v>Stock</v>
      </c>
      <c r="R35" s="6">
        <f t="shared" ref="R35:R44" si="2">SUMIFS(B:B,C:C, L35,D:D, M35,E:E, N35,F:F, O35,G:G, P35,H:H, Q35)</f>
        <v>1</v>
      </c>
      <c r="S35" s="6" t="str">
        <f>VLOOKUP(P35,'Customer List'!C:D,2,)</f>
        <v>STOCK</v>
      </c>
    </row>
    <row r="36" spans="1:19" x14ac:dyDescent="0.25">
      <c r="A36" s="6">
        <v>302208</v>
      </c>
      <c r="B36" s="6">
        <v>1</v>
      </c>
      <c r="C36" s="6" t="str">
        <v>AIIMS</v>
      </c>
      <c r="D36" s="6">
        <v>4</v>
      </c>
      <c r="E36" s="6" t="str">
        <v>BioLegend</v>
      </c>
      <c r="F36" s="6">
        <v>0</v>
      </c>
      <c r="G36" s="6" t="str">
        <v>Delhi</v>
      </c>
      <c r="H36" s="6" t="str">
        <v>Priyanka Madam</v>
      </c>
      <c r="K36" s="6">
        <f t="shared" si="0"/>
        <v>5</v>
      </c>
      <c r="L36" s="6" t="str">
        <v>Stock</v>
      </c>
      <c r="M36" s="6" t="str">
        <v>RT</v>
      </c>
      <c r="N36" s="6" t="str">
        <v>BIOTIUM</v>
      </c>
      <c r="O36" s="6">
        <v>0</v>
      </c>
      <c r="P36" s="6" t="str">
        <v>STOCK</v>
      </c>
      <c r="Q36" s="6" t="str">
        <v>Stock</v>
      </c>
      <c r="R36" s="6">
        <f t="shared" si="2"/>
        <v>5</v>
      </c>
      <c r="S36" s="6" t="str">
        <f>VLOOKUP(P36,'Customer List'!C:D,2,)</f>
        <v>STOCK</v>
      </c>
    </row>
    <row r="37" spans="1:19" x14ac:dyDescent="0.25">
      <c r="A37" s="6">
        <v>505834</v>
      </c>
      <c r="B37" s="6">
        <v>1</v>
      </c>
      <c r="C37" s="6" t="str">
        <v>AIIMS</v>
      </c>
      <c r="D37" s="6">
        <v>4</v>
      </c>
      <c r="E37" s="6" t="str">
        <v>BioLegend</v>
      </c>
      <c r="F37" s="6">
        <v>0</v>
      </c>
      <c r="G37" s="6" t="str">
        <v>Delhi</v>
      </c>
      <c r="H37" s="6" t="str">
        <v>Priyanka Madam</v>
      </c>
      <c r="K37" s="6">
        <f t="shared" si="0"/>
        <v>3</v>
      </c>
      <c r="L37" s="6" t="str">
        <v>stock</v>
      </c>
      <c r="M37" s="6">
        <v>4</v>
      </c>
      <c r="N37" s="6" t="str">
        <v>Genexis Biotech</v>
      </c>
      <c r="O37" s="6" t="str">
        <v>Sample Received (Priyanka madam)</v>
      </c>
      <c r="P37" s="6" t="str">
        <v>STOCK</v>
      </c>
      <c r="Q37" s="6" t="str">
        <v>Stock</v>
      </c>
      <c r="R37" s="6">
        <f t="shared" si="2"/>
        <v>3</v>
      </c>
      <c r="S37" s="6" t="str">
        <f>VLOOKUP(P37,'Customer List'!C:D,2,)</f>
        <v>STOCK</v>
      </c>
    </row>
    <row r="38" spans="1:19" x14ac:dyDescent="0.25">
      <c r="A38" s="6">
        <v>100575</v>
      </c>
      <c r="B38" s="6">
        <v>1</v>
      </c>
      <c r="C38" s="6" t="str">
        <v>Aiims</v>
      </c>
      <c r="D38" s="6">
        <v>4</v>
      </c>
      <c r="E38" s="6" t="str">
        <v>MP Bio</v>
      </c>
      <c r="F38" s="6">
        <v>0</v>
      </c>
      <c r="G38" s="6">
        <v>0</v>
      </c>
      <c r="H38" s="6">
        <v>0</v>
      </c>
      <c r="K38" s="6">
        <f t="shared" si="0"/>
        <v>24</v>
      </c>
      <c r="L38" s="6" t="str">
        <v>Stock</v>
      </c>
      <c r="M38" s="6" t="str">
        <v>RT</v>
      </c>
      <c r="N38" s="6" t="str">
        <v>MP Bio</v>
      </c>
      <c r="O38" s="6">
        <v>0</v>
      </c>
      <c r="P38" s="6">
        <v>0</v>
      </c>
      <c r="Q38" s="6">
        <v>0</v>
      </c>
      <c r="R38" s="6">
        <f t="shared" si="2"/>
        <v>24</v>
      </c>
      <c r="S38" s="6" t="e">
        <f>VLOOKUP(P38,'Customer List'!C:D,2,)</f>
        <v>#N/A</v>
      </c>
    </row>
    <row r="39" spans="1:19" x14ac:dyDescent="0.25">
      <c r="A39" s="6">
        <v>850494</v>
      </c>
      <c r="B39" s="6">
        <v>1</v>
      </c>
      <c r="C39" s="6" t="str">
        <v>Aiims</v>
      </c>
      <c r="D39" s="6" t="str">
        <v>RT</v>
      </c>
      <c r="E39" s="6" t="str">
        <v>MP Bio</v>
      </c>
      <c r="F39" s="6">
        <v>0</v>
      </c>
      <c r="G39" s="6">
        <v>0</v>
      </c>
      <c r="H39" s="6">
        <v>0</v>
      </c>
      <c r="K39" s="6">
        <f t="shared" si="0"/>
        <v>10</v>
      </c>
      <c r="L39" s="6" t="str">
        <v>Stock</v>
      </c>
      <c r="M39" s="6">
        <v>-20</v>
      </c>
      <c r="N39" s="6" t="str">
        <v>MP Bio</v>
      </c>
      <c r="O39" s="6">
        <v>0</v>
      </c>
      <c r="P39" s="6">
        <v>0</v>
      </c>
      <c r="Q39" s="6">
        <v>0</v>
      </c>
      <c r="R39" s="6">
        <f t="shared" si="2"/>
        <v>10</v>
      </c>
      <c r="S39" s="6" t="e">
        <f>VLOOKUP(P39,'Customer List'!C:D,2,)</f>
        <v>#N/A</v>
      </c>
    </row>
    <row r="40" spans="1:19" x14ac:dyDescent="0.25">
      <c r="A40" s="6">
        <v>316302</v>
      </c>
      <c r="B40" s="6">
        <v>2</v>
      </c>
      <c r="C40" s="6" t="str">
        <v>BIOCON</v>
      </c>
      <c r="D40" s="6">
        <v>4</v>
      </c>
      <c r="E40" s="6" t="str">
        <v>BioLegend</v>
      </c>
      <c r="F40" s="6" t="str">
        <v>Pending Confirmation By Customer (Sandeep)</v>
      </c>
      <c r="G40" s="6" t="str">
        <v>Banglore</v>
      </c>
      <c r="H40" s="6" t="str">
        <v>Pending Confirmation By Customer (Sandeep)</v>
      </c>
      <c r="K40" s="6">
        <f t="shared" si="0"/>
        <v>1</v>
      </c>
      <c r="L40" s="6" t="str">
        <v>THSTI</v>
      </c>
      <c r="M40" s="6">
        <v>-20</v>
      </c>
      <c r="N40" s="6" t="str">
        <v>TargetMol</v>
      </c>
      <c r="O40" s="6">
        <v>0</v>
      </c>
      <c r="P40" s="6" t="str">
        <v>Faridabad</v>
      </c>
      <c r="Q40" s="6" t="str">
        <v>Priyanka Madam</v>
      </c>
      <c r="R40" s="6">
        <f t="shared" si="2"/>
        <v>1</v>
      </c>
      <c r="S40" s="6" t="str">
        <f>VLOOKUP(P40,'Customer List'!C:D,2,)</f>
        <v>Local</v>
      </c>
    </row>
    <row r="41" spans="1:19" x14ac:dyDescent="0.25">
      <c r="A41" s="6">
        <v>303706</v>
      </c>
      <c r="B41" s="6">
        <v>1</v>
      </c>
      <c r="C41" s="6" t="str">
        <v>Hinduja</v>
      </c>
      <c r="D41" s="6">
        <v>4</v>
      </c>
      <c r="E41" s="6" t="str">
        <v>BioLegend</v>
      </c>
      <c r="F41" s="6" t="str">
        <v>PO Awaited</v>
      </c>
      <c r="G41" s="6" t="str">
        <v>Mumbai</v>
      </c>
      <c r="H41" s="6" t="str">
        <v>PO Awaited</v>
      </c>
      <c r="K41" s="6">
        <f t="shared" si="0"/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f t="shared" si="2"/>
        <v>0</v>
      </c>
      <c r="S41" s="6" t="e">
        <f>VLOOKUP(P41,'Customer List'!C:D,2,)</f>
        <v>#N/A</v>
      </c>
    </row>
    <row r="42" spans="1:19" x14ac:dyDescent="0.25">
      <c r="A42" s="6">
        <v>113817</v>
      </c>
      <c r="B42" s="6">
        <v>1</v>
      </c>
      <c r="C42" s="6" t="str">
        <v>ICGEB</v>
      </c>
      <c r="D42" s="6">
        <v>4</v>
      </c>
      <c r="E42" s="6" t="str">
        <v>BioLegend</v>
      </c>
      <c r="F42" s="6">
        <v>0</v>
      </c>
      <c r="G42" s="6" t="str">
        <v>Delhi</v>
      </c>
      <c r="H42" s="6" t="str">
        <v>Priyanka Madam</v>
      </c>
      <c r="K42" s="6">
        <f t="shared" si="0"/>
        <v>0</v>
      </c>
      <c r="L42" s="6"/>
      <c r="M42" s="6"/>
      <c r="N42" s="6"/>
      <c r="O42" s="6"/>
      <c r="P42" s="6"/>
      <c r="Q42" s="6"/>
      <c r="R42" s="6">
        <f t="shared" si="2"/>
        <v>0</v>
      </c>
      <c r="S42" s="6" t="e">
        <f>VLOOKUP(P42,'Customer List'!C:D,2,)</f>
        <v>#N/A</v>
      </c>
    </row>
    <row r="43" spans="1:19" x14ac:dyDescent="0.25">
      <c r="A43" s="6">
        <v>300434</v>
      </c>
      <c r="B43" s="6">
        <v>1</v>
      </c>
      <c r="C43" s="6" t="str">
        <v>IGIB</v>
      </c>
      <c r="D43" s="6">
        <v>4</v>
      </c>
      <c r="E43" s="6" t="str">
        <v>BioLegend</v>
      </c>
      <c r="F43" s="6">
        <v>0</v>
      </c>
      <c r="G43" s="6" t="str">
        <v>Delhi</v>
      </c>
      <c r="H43" s="6" t="str">
        <v>Priyanka Madam</v>
      </c>
      <c r="K43" s="6">
        <f t="shared" si="0"/>
        <v>0</v>
      </c>
      <c r="L43" s="6"/>
      <c r="M43" s="6"/>
      <c r="N43" s="6"/>
      <c r="O43" s="6"/>
      <c r="P43" s="6"/>
      <c r="Q43" s="6"/>
      <c r="R43" s="6">
        <f t="shared" si="2"/>
        <v>0</v>
      </c>
      <c r="S43" s="6" t="e">
        <f>VLOOKUP(P43,'Customer List'!C:D,2,)</f>
        <v>#N/A</v>
      </c>
    </row>
    <row r="44" spans="1:19" x14ac:dyDescent="0.25">
      <c r="A44" s="6">
        <v>300510</v>
      </c>
      <c r="B44" s="6">
        <v>1</v>
      </c>
      <c r="C44" s="6" t="str">
        <v>IGIB</v>
      </c>
      <c r="D44" s="6">
        <v>4</v>
      </c>
      <c r="E44" s="6" t="str">
        <v>BioLegend</v>
      </c>
      <c r="F44" s="6">
        <v>0</v>
      </c>
      <c r="G44" s="6" t="str">
        <v>Delhi</v>
      </c>
      <c r="H44" s="6" t="str">
        <v>Priyanka Madam</v>
      </c>
      <c r="K44" s="6">
        <f t="shared" si="0"/>
        <v>0</v>
      </c>
      <c r="L44" s="6"/>
      <c r="M44" s="6"/>
      <c r="N44" s="6"/>
      <c r="O44" s="6"/>
      <c r="P44" s="6"/>
      <c r="Q44" s="6"/>
      <c r="R44" s="6">
        <f t="shared" si="2"/>
        <v>0</v>
      </c>
      <c r="S44" s="6" t="e">
        <f>VLOOKUP(P44,'Customer List'!C:D,2,)</f>
        <v>#N/A</v>
      </c>
    </row>
    <row r="45" spans="1:19" x14ac:dyDescent="0.25">
      <c r="A45" s="6">
        <v>304120</v>
      </c>
      <c r="B45" s="6">
        <v>1</v>
      </c>
      <c r="C45" s="6" t="str">
        <v>IGIB</v>
      </c>
      <c r="D45" s="6">
        <v>4</v>
      </c>
      <c r="E45" s="6" t="str">
        <v>BioLegend</v>
      </c>
      <c r="F45" s="6">
        <v>0</v>
      </c>
      <c r="G45" s="6" t="str">
        <v>Delhi</v>
      </c>
      <c r="H45" s="6" t="str">
        <v>Priyanka Madam</v>
      </c>
    </row>
    <row r="46" spans="1:19" x14ac:dyDescent="0.25">
      <c r="A46" s="6">
        <v>310938</v>
      </c>
      <c r="B46" s="6">
        <v>1</v>
      </c>
      <c r="C46" s="6" t="str">
        <v>IGIB</v>
      </c>
      <c r="D46" s="6">
        <v>4</v>
      </c>
      <c r="E46" s="6" t="str">
        <v>BioLegend</v>
      </c>
      <c r="F46" s="6">
        <v>0</v>
      </c>
      <c r="G46" s="6" t="str">
        <v>Delhi</v>
      </c>
      <c r="H46" s="6" t="str">
        <v>Priyanka Madam</v>
      </c>
    </row>
    <row r="47" spans="1:19" x14ac:dyDescent="0.25">
      <c r="A47" s="6">
        <v>321306</v>
      </c>
      <c r="B47" s="6">
        <v>1</v>
      </c>
      <c r="C47" s="6" t="str">
        <v>IGIB</v>
      </c>
      <c r="D47" s="6">
        <v>4</v>
      </c>
      <c r="E47" s="6" t="str">
        <v>BioLegend</v>
      </c>
      <c r="F47" s="6">
        <v>0</v>
      </c>
      <c r="G47" s="6" t="str">
        <v>Delhi</v>
      </c>
      <c r="H47" s="6" t="str">
        <v>Priyanka Madam</v>
      </c>
    </row>
    <row r="48" spans="1:19" x14ac:dyDescent="0.25">
      <c r="A48" s="6">
        <v>350216</v>
      </c>
      <c r="B48" s="6">
        <v>1</v>
      </c>
      <c r="C48" s="6" t="str">
        <v>IGIB</v>
      </c>
      <c r="D48" s="6">
        <v>4</v>
      </c>
      <c r="E48" s="6" t="str">
        <v>BioLegend</v>
      </c>
      <c r="F48" s="6">
        <v>0</v>
      </c>
      <c r="G48" s="6" t="str">
        <v>Delhi</v>
      </c>
      <c r="H48" s="6" t="str">
        <v>Priyanka Madam</v>
      </c>
    </row>
    <row r="49" spans="1:8" x14ac:dyDescent="0.25">
      <c r="A49" s="6">
        <v>420301</v>
      </c>
      <c r="B49" s="6">
        <v>2</v>
      </c>
      <c r="C49" s="6" t="str">
        <v>IGIB</v>
      </c>
      <c r="D49" s="6">
        <v>4</v>
      </c>
      <c r="E49" s="6" t="str">
        <v>BioLegend</v>
      </c>
      <c r="F49" s="6">
        <v>0</v>
      </c>
      <c r="G49" s="6" t="str">
        <v>Delhi</v>
      </c>
      <c r="H49" s="6" t="str">
        <v>Priyanka Madam</v>
      </c>
    </row>
    <row r="50" spans="1:8" x14ac:dyDescent="0.25">
      <c r="A50" s="6">
        <v>421101</v>
      </c>
      <c r="B50" s="6">
        <v>2</v>
      </c>
      <c r="C50" s="6" t="str">
        <v>IGIB</v>
      </c>
      <c r="D50" s="6">
        <v>4</v>
      </c>
      <c r="E50" s="6" t="str">
        <v>BioLegend</v>
      </c>
      <c r="F50" s="6">
        <v>0</v>
      </c>
      <c r="G50" s="6" t="str">
        <v>Delhi</v>
      </c>
      <c r="H50" s="6" t="str">
        <v>Priyanka Madam</v>
      </c>
    </row>
    <row r="51" spans="1:8" x14ac:dyDescent="0.25">
      <c r="A51" s="6">
        <v>424602</v>
      </c>
      <c r="B51" s="6">
        <v>2</v>
      </c>
      <c r="C51" s="6" t="str">
        <v>IGIB</v>
      </c>
      <c r="D51" s="6">
        <v>4</v>
      </c>
      <c r="E51" s="6" t="str">
        <v>BioLegend</v>
      </c>
      <c r="F51" s="6">
        <v>0</v>
      </c>
      <c r="G51" s="6" t="str">
        <v>Delhi</v>
      </c>
      <c r="H51" s="6" t="str">
        <v>Priyanka Madam</v>
      </c>
    </row>
    <row r="52" spans="1:8" x14ac:dyDescent="0.25">
      <c r="A52" s="6">
        <v>512314</v>
      </c>
      <c r="B52" s="6">
        <v>1</v>
      </c>
      <c r="C52" s="6" t="str">
        <v>IGIB</v>
      </c>
      <c r="D52" s="6">
        <v>4</v>
      </c>
      <c r="E52" s="6" t="str">
        <v>BioLegend</v>
      </c>
      <c r="F52" s="6">
        <v>0</v>
      </c>
      <c r="G52" s="6" t="str">
        <v>Delhi</v>
      </c>
      <c r="H52" s="6" t="str">
        <v>Priyanka Madam</v>
      </c>
    </row>
    <row r="53" spans="1:8" x14ac:dyDescent="0.25">
      <c r="A53" s="6">
        <v>16532</v>
      </c>
      <c r="B53" s="6">
        <v>27</v>
      </c>
      <c r="C53" s="6" t="str">
        <v>IGIB</v>
      </c>
      <c r="D53" s="6" t="str">
        <v>RT</v>
      </c>
      <c r="E53" s="6" t="str">
        <v>Sartorius</v>
      </c>
      <c r="F53" s="6">
        <v>0</v>
      </c>
      <c r="G53" s="6">
        <v>0</v>
      </c>
      <c r="H53" s="6">
        <v>0</v>
      </c>
    </row>
    <row r="54" spans="1:8" x14ac:dyDescent="0.25">
      <c r="A54" s="6">
        <v>741044</v>
      </c>
      <c r="B54" s="6">
        <v>1</v>
      </c>
      <c r="C54" s="6" t="str">
        <v>JNU</v>
      </c>
      <c r="D54" s="6">
        <v>4</v>
      </c>
      <c r="E54" s="6" t="str">
        <v>BioLegend</v>
      </c>
      <c r="F54" s="6">
        <v>0</v>
      </c>
      <c r="G54" s="6" t="str">
        <v>DELHI</v>
      </c>
      <c r="H54" s="6" t="str">
        <v>Priyanka Madam</v>
      </c>
    </row>
    <row r="55" spans="1:8" x14ac:dyDescent="0.25">
      <c r="A55" s="6" t="str">
        <v>2600505001730</v>
      </c>
      <c r="B55" s="6">
        <v>2</v>
      </c>
      <c r="C55" s="6" t="str">
        <v>N/A</v>
      </c>
      <c r="D55" s="6" t="str">
        <v>RT</v>
      </c>
      <c r="E55" s="6" t="str">
        <v>Genei Lab</v>
      </c>
      <c r="F55" s="6">
        <v>0</v>
      </c>
      <c r="G55" s="6" t="e">
        <v>#N/A</v>
      </c>
      <c r="H55" s="6">
        <v>0</v>
      </c>
    </row>
    <row r="56" spans="1:8" x14ac:dyDescent="0.25">
      <c r="A56" s="6" t="str">
        <v>2662070501730</v>
      </c>
      <c r="B56" s="6">
        <v>2</v>
      </c>
      <c r="C56" s="6" t="str">
        <v>N/A</v>
      </c>
      <c r="D56" s="6">
        <v>-20</v>
      </c>
      <c r="E56" s="6" t="str">
        <v>Genei Lab</v>
      </c>
      <c r="F56" s="6" t="str">
        <v>One Piece Damaged received</v>
      </c>
      <c r="G56" s="6" t="e">
        <v>#N/A</v>
      </c>
      <c r="H56" s="6">
        <v>0</v>
      </c>
    </row>
    <row r="57" spans="1:8" x14ac:dyDescent="0.25">
      <c r="A57" s="6" t="str">
        <v>2662670501730</v>
      </c>
      <c r="B57" s="6">
        <v>2</v>
      </c>
      <c r="C57" s="6" t="str">
        <v>N/A</v>
      </c>
      <c r="D57" s="6">
        <v>-20</v>
      </c>
      <c r="E57" s="6" t="str">
        <v>Genei Lab</v>
      </c>
      <c r="F57" s="6">
        <v>0</v>
      </c>
      <c r="G57" s="6" t="e">
        <v>#N/A</v>
      </c>
      <c r="H57" s="6">
        <v>0</v>
      </c>
    </row>
    <row r="58" spans="1:8" x14ac:dyDescent="0.25">
      <c r="A58" s="6" t="str">
        <v>N-187978-01-0020</v>
      </c>
      <c r="B58" s="6">
        <v>1</v>
      </c>
      <c r="C58" s="6" t="str">
        <v>Opening Stock</v>
      </c>
      <c r="D58" s="6">
        <v>-20</v>
      </c>
      <c r="E58" s="6" t="str">
        <v>Dharmacon</v>
      </c>
      <c r="F58" s="6">
        <v>0</v>
      </c>
      <c r="G58" s="6" t="str">
        <v>STOCK</v>
      </c>
      <c r="H58" s="6" t="str">
        <v>Stock</v>
      </c>
    </row>
    <row r="59" spans="1:8" x14ac:dyDescent="0.25">
      <c r="A59" s="6" t="str">
        <v>N-187978-02-0020</v>
      </c>
      <c r="B59" s="6">
        <v>1</v>
      </c>
      <c r="C59" s="6" t="str">
        <v>Opening Stock</v>
      </c>
      <c r="D59" s="6">
        <v>-20</v>
      </c>
      <c r="E59" s="6" t="str">
        <v>Dharmacon</v>
      </c>
      <c r="F59" s="6">
        <v>0</v>
      </c>
      <c r="G59" s="6" t="str">
        <v>STOCK</v>
      </c>
      <c r="H59" s="6" t="str">
        <v>Stock</v>
      </c>
    </row>
    <row r="60" spans="1:8" x14ac:dyDescent="0.25">
      <c r="A60" s="6" t="str">
        <v>N-187978-03-0020</v>
      </c>
      <c r="B60" s="6">
        <v>1</v>
      </c>
      <c r="C60" s="6" t="str">
        <v>Opening Stock</v>
      </c>
      <c r="D60" s="6">
        <v>-20</v>
      </c>
      <c r="E60" s="6" t="str">
        <v>Dharmacon</v>
      </c>
      <c r="F60" s="6">
        <v>0</v>
      </c>
      <c r="G60" s="6" t="str">
        <v>STOCK</v>
      </c>
      <c r="H60" s="6" t="str">
        <v>Stock</v>
      </c>
    </row>
    <row r="61" spans="1:8" x14ac:dyDescent="0.25">
      <c r="A61" s="6" t="str">
        <v>N-187978-04-0020</v>
      </c>
      <c r="B61" s="6">
        <v>1</v>
      </c>
      <c r="C61" s="6" t="str">
        <v>Opening Stock</v>
      </c>
      <c r="D61" s="6">
        <v>-20</v>
      </c>
      <c r="E61" s="6" t="str">
        <v>Dharmacon</v>
      </c>
      <c r="F61" s="6">
        <v>0</v>
      </c>
      <c r="G61" s="6" t="str">
        <v>STOCK</v>
      </c>
      <c r="H61" s="6" t="str">
        <v>Stock</v>
      </c>
    </row>
    <row r="62" spans="1:8" x14ac:dyDescent="0.25">
      <c r="A62" s="6">
        <v>556002</v>
      </c>
      <c r="B62" s="6">
        <v>5</v>
      </c>
      <c r="C62" s="6" t="str">
        <v>Opening Stock</v>
      </c>
      <c r="D62" s="6">
        <v>-20</v>
      </c>
      <c r="E62" s="6" t="str">
        <v>BioLegend</v>
      </c>
      <c r="F62" s="6">
        <v>0</v>
      </c>
      <c r="G62" s="6" t="str">
        <v>STOCK</v>
      </c>
      <c r="H62" s="6" t="str">
        <v>Stock</v>
      </c>
    </row>
    <row r="63" spans="1:8" x14ac:dyDescent="0.25">
      <c r="A63" s="6">
        <v>570802</v>
      </c>
      <c r="B63" s="6">
        <v>5</v>
      </c>
      <c r="C63" s="6" t="str">
        <v>Opening Stock</v>
      </c>
      <c r="D63" s="6">
        <v>-20</v>
      </c>
      <c r="E63" s="6" t="str">
        <v>BioLegend</v>
      </c>
      <c r="F63" s="6">
        <v>0</v>
      </c>
      <c r="G63" s="6" t="str">
        <v>STOCK</v>
      </c>
      <c r="H63" s="6" t="str">
        <v>Stock</v>
      </c>
    </row>
    <row r="64" spans="1:8" x14ac:dyDescent="0.25">
      <c r="A64" s="6">
        <v>423303</v>
      </c>
      <c r="B64" s="6">
        <v>2</v>
      </c>
      <c r="C64" s="6" t="str">
        <v>Opening Stock</v>
      </c>
      <c r="D64" s="6">
        <v>-20</v>
      </c>
      <c r="E64" s="6" t="str">
        <v>BioLegend</v>
      </c>
      <c r="F64" s="6">
        <v>0</v>
      </c>
      <c r="G64" s="6" t="str">
        <v>STOCK</v>
      </c>
      <c r="H64" s="6" t="str">
        <v>Stock</v>
      </c>
    </row>
    <row r="65" spans="1:8" x14ac:dyDescent="0.25">
      <c r="A65" s="6">
        <v>421101</v>
      </c>
      <c r="B65" s="6">
        <v>1</v>
      </c>
      <c r="C65" s="6" t="str">
        <v>Opening Stock</v>
      </c>
      <c r="D65" s="6">
        <v>4</v>
      </c>
      <c r="E65" s="6" t="str">
        <v>BioLegend</v>
      </c>
      <c r="F65" s="6">
        <v>0</v>
      </c>
      <c r="G65" s="6" t="str">
        <v>STOCK</v>
      </c>
      <c r="H65" s="6" t="str">
        <v>Stock</v>
      </c>
    </row>
    <row r="66" spans="1:8" x14ac:dyDescent="0.25">
      <c r="A66" s="6">
        <v>421002</v>
      </c>
      <c r="B66" s="6">
        <v>4</v>
      </c>
      <c r="C66" s="6" t="str">
        <v>Opening Stock</v>
      </c>
      <c r="D66" s="6">
        <v>4</v>
      </c>
      <c r="E66" s="6" t="str">
        <v>BioLegend</v>
      </c>
      <c r="F66" s="6">
        <v>0</v>
      </c>
      <c r="G66" s="6" t="str">
        <v>STOCK</v>
      </c>
      <c r="H66" s="6" t="str">
        <v>Stock</v>
      </c>
    </row>
    <row r="67" spans="1:8" x14ac:dyDescent="0.25">
      <c r="A67" s="6">
        <v>421403</v>
      </c>
      <c r="B67" s="6">
        <v>7</v>
      </c>
      <c r="C67" s="6" t="str">
        <v>Opening Stock</v>
      </c>
      <c r="D67" s="6">
        <v>4</v>
      </c>
      <c r="E67" s="6" t="str">
        <v>BioLegend</v>
      </c>
      <c r="F67" s="6">
        <v>0</v>
      </c>
      <c r="G67" s="6" t="str">
        <v>STOCK</v>
      </c>
      <c r="H67" s="6" t="str">
        <v>Stock</v>
      </c>
    </row>
    <row r="68" spans="1:8" x14ac:dyDescent="0.25">
      <c r="A68" s="6">
        <v>420601</v>
      </c>
      <c r="B68" s="6">
        <v>4</v>
      </c>
      <c r="C68" s="6" t="str">
        <v>Opening Stock</v>
      </c>
      <c r="D68" s="6">
        <v>4</v>
      </c>
      <c r="E68" s="6" t="str">
        <v>BioLegend</v>
      </c>
      <c r="F68" s="6">
        <v>0</v>
      </c>
      <c r="G68" s="6" t="str">
        <v>STOCK</v>
      </c>
      <c r="H68" s="6" t="str">
        <v>Stock</v>
      </c>
    </row>
    <row r="69" spans="1:8" x14ac:dyDescent="0.25">
      <c r="A69" s="6">
        <v>420701</v>
      </c>
      <c r="B69" s="6">
        <v>2</v>
      </c>
      <c r="C69" s="6" t="str">
        <v>Opening Stock</v>
      </c>
      <c r="D69" s="6">
        <v>4</v>
      </c>
      <c r="E69" s="6" t="str">
        <v>BioLegend</v>
      </c>
      <c r="F69" s="6">
        <v>0</v>
      </c>
      <c r="G69" s="6" t="str">
        <v>STOCK</v>
      </c>
      <c r="H69" s="6" t="str">
        <v>Stock</v>
      </c>
    </row>
    <row r="70" spans="1:8" x14ac:dyDescent="0.25">
      <c r="A70" s="6">
        <v>100261</v>
      </c>
      <c r="B70" s="6">
        <v>1</v>
      </c>
      <c r="C70" s="6" t="str">
        <v>Opening Stock</v>
      </c>
      <c r="D70" s="6">
        <v>4</v>
      </c>
      <c r="E70" s="6" t="str">
        <v>BioLegend</v>
      </c>
      <c r="F70" s="6">
        <v>0</v>
      </c>
      <c r="G70" s="6" t="str">
        <v>STOCK</v>
      </c>
      <c r="H70" s="6" t="str">
        <v>Stock</v>
      </c>
    </row>
    <row r="71" spans="1:8" x14ac:dyDescent="0.25">
      <c r="A71" s="6">
        <v>108123</v>
      </c>
      <c r="B71" s="6">
        <v>1</v>
      </c>
      <c r="C71" s="6" t="str">
        <v>Opening Stock</v>
      </c>
      <c r="D71" s="6">
        <v>4</v>
      </c>
      <c r="E71" s="6" t="str">
        <v>BioLegend</v>
      </c>
      <c r="F71" s="6">
        <v>0</v>
      </c>
      <c r="G71" s="6" t="str">
        <v>STOCK</v>
      </c>
      <c r="H71" s="6" t="str">
        <v>Stock</v>
      </c>
    </row>
    <row r="72" spans="1:8" x14ac:dyDescent="0.25">
      <c r="A72" s="6">
        <v>329702</v>
      </c>
      <c r="B72" s="6">
        <v>2</v>
      </c>
      <c r="C72" s="6" t="str">
        <v>Opening Stock</v>
      </c>
      <c r="D72" s="6">
        <v>4</v>
      </c>
      <c r="E72" s="6" t="str">
        <v>BioLegend</v>
      </c>
      <c r="F72" s="6">
        <v>0</v>
      </c>
      <c r="G72" s="6" t="str">
        <v>STOCK</v>
      </c>
      <c r="H72" s="6" t="str">
        <v>Stock</v>
      </c>
    </row>
    <row r="73" spans="1:8" x14ac:dyDescent="0.25">
      <c r="A73" s="6" t="str">
        <v>B-003000-WB-100</v>
      </c>
      <c r="B73" s="6">
        <v>3</v>
      </c>
      <c r="C73" s="6" t="str">
        <v>Opening Stock</v>
      </c>
      <c r="D73" s="6">
        <v>4</v>
      </c>
      <c r="E73" s="6" t="str">
        <v>Dharmacon</v>
      </c>
      <c r="F73" s="6">
        <v>0</v>
      </c>
      <c r="G73" s="6" t="str">
        <v>STOCK</v>
      </c>
      <c r="H73" s="6" t="str">
        <v>Stock</v>
      </c>
    </row>
    <row r="74" spans="1:8" x14ac:dyDescent="0.25">
      <c r="A74" s="6" t="str">
        <v>T-2001-01</v>
      </c>
      <c r="B74" s="6">
        <v>2</v>
      </c>
      <c r="C74" s="6" t="str">
        <v>Opening Stock</v>
      </c>
      <c r="D74" s="6">
        <v>4</v>
      </c>
      <c r="E74" s="6" t="str">
        <v>Dharmacon</v>
      </c>
      <c r="F74" s="6">
        <v>0</v>
      </c>
      <c r="G74" s="6" t="str">
        <v>STOCK</v>
      </c>
      <c r="H74" s="6" t="str">
        <v>Stock</v>
      </c>
    </row>
    <row r="75" spans="1:8" x14ac:dyDescent="0.25">
      <c r="A75" s="6" t="str">
        <v>HBM-EXP-B2.5</v>
      </c>
      <c r="B75" s="6">
        <v>5</v>
      </c>
      <c r="C75" s="6" t="str">
        <v>PRIYANKA MADAM</v>
      </c>
      <c r="D75" s="6">
        <v>4</v>
      </c>
      <c r="E75" s="6" t="str">
        <v>HANSA BIO MED</v>
      </c>
      <c r="F75" s="6">
        <v>0</v>
      </c>
      <c r="G75" s="6">
        <v>0</v>
      </c>
      <c r="H75" s="6">
        <v>0</v>
      </c>
    </row>
    <row r="76" spans="1:8" x14ac:dyDescent="0.25">
      <c r="A76" s="6">
        <v>16533</v>
      </c>
      <c r="B76" s="6">
        <v>9</v>
      </c>
      <c r="C76" s="6" t="str">
        <v>Priyanka Madam, Demo</v>
      </c>
      <c r="D76" s="6" t="str">
        <v>RT</v>
      </c>
      <c r="E76" s="6" t="str">
        <v>Sartorius</v>
      </c>
      <c r="F76" s="6">
        <v>0</v>
      </c>
      <c r="G76" s="6">
        <v>0</v>
      </c>
      <c r="H76" s="6">
        <v>0</v>
      </c>
    </row>
    <row r="77" spans="1:8" x14ac:dyDescent="0.25">
      <c r="A77" s="6" t="str">
        <v>MBS35586</v>
      </c>
      <c r="B77" s="6">
        <v>1</v>
      </c>
      <c r="C77" s="6" t="str">
        <v>RG SONS</v>
      </c>
      <c r="D77" s="6">
        <v>-20</v>
      </c>
      <c r="E77" s="6" t="str">
        <v>MYBIOSOURCE</v>
      </c>
      <c r="F77" s="6">
        <v>0</v>
      </c>
      <c r="G77" s="6" t="str">
        <v>Lucknow</v>
      </c>
      <c r="H77" s="6" t="str">
        <v>Other Materail Waiting</v>
      </c>
    </row>
    <row r="78" spans="1:8" x14ac:dyDescent="0.25">
      <c r="A78" s="6">
        <v>113710</v>
      </c>
      <c r="B78" s="6">
        <v>1</v>
      </c>
      <c r="C78" s="6" t="str">
        <v>Seema</v>
      </c>
      <c r="D78" s="6">
        <v>4</v>
      </c>
      <c r="E78" s="6" t="str">
        <v>BioLegend</v>
      </c>
      <c r="F78" s="6">
        <v>0</v>
      </c>
      <c r="G78" s="6" t="str">
        <v>Lucknow</v>
      </c>
      <c r="H78" s="6" t="str">
        <v>PAYMENT ISSUE</v>
      </c>
    </row>
    <row r="79" spans="1:8" x14ac:dyDescent="0.25">
      <c r="A79" s="6">
        <v>302306</v>
      </c>
      <c r="B79" s="6">
        <v>1</v>
      </c>
      <c r="C79" s="6" t="str">
        <v>Seema</v>
      </c>
      <c r="D79" s="6">
        <v>4</v>
      </c>
      <c r="E79" s="6" t="str">
        <v>BioLegend</v>
      </c>
      <c r="F79" s="6">
        <v>0</v>
      </c>
      <c r="G79" s="6" t="str">
        <v>Lucknow</v>
      </c>
      <c r="H79" s="6" t="str">
        <v>PAYMENT ISSUE</v>
      </c>
    </row>
    <row r="80" spans="1:8" x14ac:dyDescent="0.25">
      <c r="A80" s="6">
        <v>304820</v>
      </c>
      <c r="B80" s="6">
        <v>1</v>
      </c>
      <c r="C80" s="6" t="str">
        <v>Seema</v>
      </c>
      <c r="D80" s="6">
        <v>4</v>
      </c>
      <c r="E80" s="6" t="str">
        <v>BioLegend</v>
      </c>
      <c r="F80" s="6">
        <v>0</v>
      </c>
      <c r="G80" s="6" t="str">
        <v>Lucknow</v>
      </c>
      <c r="H80" s="6" t="str">
        <v>PAYMENT ISSUE</v>
      </c>
    </row>
    <row r="81" spans="1:8" x14ac:dyDescent="0.25">
      <c r="A81" s="6">
        <v>329951</v>
      </c>
      <c r="B81" s="6">
        <v>1</v>
      </c>
      <c r="C81" s="6" t="str">
        <v>Seema</v>
      </c>
      <c r="D81" s="6">
        <v>4</v>
      </c>
      <c r="E81" s="6" t="str">
        <v>BioLegend</v>
      </c>
      <c r="F81" s="6">
        <v>0</v>
      </c>
      <c r="G81" s="6" t="str">
        <v>Lucknow</v>
      </c>
      <c r="H81" s="6" t="str">
        <v>PAYMENT ISSUE</v>
      </c>
    </row>
    <row r="82" spans="1:8" x14ac:dyDescent="0.25">
      <c r="A82" s="6">
        <v>364805</v>
      </c>
      <c r="B82" s="6">
        <v>1</v>
      </c>
      <c r="C82" s="6" t="str">
        <v>Seema</v>
      </c>
      <c r="D82" s="6">
        <v>4</v>
      </c>
      <c r="E82" s="6" t="str">
        <v>BioLegend</v>
      </c>
      <c r="F82" s="6">
        <v>0</v>
      </c>
      <c r="G82" s="6" t="str">
        <v>Lucknow</v>
      </c>
      <c r="H82" s="6" t="str">
        <v>PAYMENT ISSUE</v>
      </c>
    </row>
    <row r="83" spans="1:8" x14ac:dyDescent="0.25">
      <c r="A83" s="6">
        <v>376804</v>
      </c>
      <c r="B83" s="6">
        <v>1</v>
      </c>
      <c r="C83" s="6" t="str">
        <v>Seema</v>
      </c>
      <c r="D83" s="6">
        <v>4</v>
      </c>
      <c r="E83" s="6" t="str">
        <v>BioLegend</v>
      </c>
      <c r="F83" s="6">
        <v>0</v>
      </c>
      <c r="G83" s="6" t="str">
        <v>Lucknow</v>
      </c>
      <c r="H83" s="6" t="str">
        <v>PAYMENT ISSUE</v>
      </c>
    </row>
    <row r="84" spans="1:8" x14ac:dyDescent="0.25">
      <c r="A84" s="6">
        <v>421301</v>
      </c>
      <c r="B84" s="6">
        <v>1</v>
      </c>
      <c r="C84" s="6" t="str">
        <v>Seema</v>
      </c>
      <c r="D84" s="6">
        <v>4</v>
      </c>
      <c r="E84" s="6" t="str">
        <v>BioLegend</v>
      </c>
      <c r="F84" s="6">
        <v>0</v>
      </c>
      <c r="G84" s="6" t="str">
        <v>Lucknow</v>
      </c>
      <c r="H84" s="6" t="str">
        <v>PAYMENT ISSUE</v>
      </c>
    </row>
    <row r="85" spans="1:8" x14ac:dyDescent="0.25">
      <c r="A85" s="6">
        <v>631151</v>
      </c>
      <c r="B85" s="6">
        <v>1</v>
      </c>
      <c r="C85" s="6" t="str">
        <v>STOCK</v>
      </c>
      <c r="D85" s="6">
        <v>4</v>
      </c>
      <c r="E85" s="6" t="str">
        <v>BioLegend</v>
      </c>
      <c r="F85" s="6" t="str">
        <v>FOC Informed By Priya Madam and informed to SM Sir</v>
      </c>
      <c r="G85" s="6" t="str">
        <v>STOCK</v>
      </c>
      <c r="H85" s="6" t="str">
        <v>Stock</v>
      </c>
    </row>
    <row r="86" spans="1:8" x14ac:dyDescent="0.25">
      <c r="A86" s="6">
        <v>656801</v>
      </c>
      <c r="B86" s="6">
        <v>1</v>
      </c>
      <c r="C86" s="6" t="str">
        <v>STOCK</v>
      </c>
      <c r="D86" s="6">
        <v>4</v>
      </c>
      <c r="E86" s="6" t="str">
        <v>BioLegend</v>
      </c>
      <c r="F86" s="6" t="str">
        <v>FOC Informed By Priya Madam and informed to SM Sir</v>
      </c>
      <c r="G86" s="6" t="str">
        <v>STOCK</v>
      </c>
      <c r="H86" s="6" t="str">
        <v>Stock</v>
      </c>
    </row>
    <row r="87" spans="1:8" x14ac:dyDescent="0.25">
      <c r="A87" s="6">
        <v>805002</v>
      </c>
      <c r="B87" s="6">
        <v>1</v>
      </c>
      <c r="C87" s="6" t="str">
        <v>STOCK</v>
      </c>
      <c r="D87" s="6">
        <v>4</v>
      </c>
      <c r="E87" s="6" t="str">
        <v>BioLegend</v>
      </c>
      <c r="F87" s="6" t="str">
        <v>FOC Informed By Priya Madam and informed to SM Sir</v>
      </c>
      <c r="G87" s="6" t="str">
        <v>STOCK</v>
      </c>
      <c r="H87" s="6" t="str">
        <v>Stock</v>
      </c>
    </row>
    <row r="88" spans="1:8" x14ac:dyDescent="0.25">
      <c r="A88" s="6" t="str">
        <v>J-004924-06-0010</v>
      </c>
      <c r="B88" s="6">
        <v>1</v>
      </c>
      <c r="C88" s="6" t="str">
        <v>stock</v>
      </c>
      <c r="D88" s="6">
        <v>-20</v>
      </c>
      <c r="E88" s="6" t="str">
        <v>Dharmacon</v>
      </c>
      <c r="F88" s="6" t="str">
        <v>Extra Item Purchased (Informed by Dharmendra Sir)</v>
      </c>
      <c r="G88" s="6" t="str">
        <v>STOCK</v>
      </c>
      <c r="H88" s="6" t="str">
        <v>Stock</v>
      </c>
    </row>
    <row r="89" spans="1:8" x14ac:dyDescent="0.25">
      <c r="A89" s="6">
        <v>423303</v>
      </c>
      <c r="B89" s="6">
        <v>3</v>
      </c>
      <c r="C89" s="6" t="str">
        <v>STOCK</v>
      </c>
      <c r="D89" s="6">
        <v>-20</v>
      </c>
      <c r="E89" s="6" t="str">
        <v>BioLegend</v>
      </c>
      <c r="F89" s="6" t="str">
        <v xml:space="preserve">Same item dispatched to Aiims from Opening Stock </v>
      </c>
      <c r="G89" s="6" t="str">
        <v>STOCK</v>
      </c>
      <c r="H89" s="6" t="str">
        <v>Stock</v>
      </c>
    </row>
    <row r="90" spans="1:8" x14ac:dyDescent="0.25">
      <c r="A90" s="6">
        <v>344812</v>
      </c>
      <c r="B90" s="6">
        <v>1</v>
      </c>
      <c r="C90" s="6" t="str">
        <v>STOCK</v>
      </c>
      <c r="D90" s="6">
        <v>4</v>
      </c>
      <c r="E90" s="6" t="str">
        <v>BioLegend</v>
      </c>
      <c r="F90" s="6" t="str">
        <v>Return From Bio Health (Extra Purchase infromed by Priynka Madam)</v>
      </c>
      <c r="G90" s="6" t="str">
        <v>STOCK</v>
      </c>
      <c r="H90" s="6" t="str">
        <v>Priyanka Madam</v>
      </c>
    </row>
    <row r="91" spans="1:8" x14ac:dyDescent="0.25">
      <c r="A91" s="6">
        <v>424602</v>
      </c>
      <c r="B91" s="6">
        <v>1</v>
      </c>
      <c r="C91" s="6" t="str">
        <v>Stock</v>
      </c>
      <c r="D91" s="6">
        <v>4</v>
      </c>
      <c r="E91" s="6" t="str">
        <v>BioLegend</v>
      </c>
      <c r="F91" s="6">
        <v>0</v>
      </c>
      <c r="G91" s="6" t="str">
        <v>STOCK</v>
      </c>
      <c r="H91" s="6" t="str">
        <v>Stock</v>
      </c>
    </row>
    <row r="92" spans="1:8" x14ac:dyDescent="0.25">
      <c r="A92" s="6">
        <v>420801</v>
      </c>
      <c r="B92" s="6">
        <v>2</v>
      </c>
      <c r="C92" s="6" t="str">
        <v>Stock</v>
      </c>
      <c r="D92" s="6">
        <v>4</v>
      </c>
      <c r="E92" s="6" t="str">
        <v>BioLegend</v>
      </c>
      <c r="F92" s="6">
        <v>0</v>
      </c>
      <c r="G92" s="6" t="str">
        <v>STOCK</v>
      </c>
      <c r="H92" s="6" t="str">
        <v>Stock</v>
      </c>
    </row>
    <row r="93" spans="1:8" x14ac:dyDescent="0.25">
      <c r="A93" s="6">
        <v>421403</v>
      </c>
      <c r="B93" s="6">
        <v>1</v>
      </c>
      <c r="C93" s="6" t="str">
        <v>Stock</v>
      </c>
      <c r="D93" s="6">
        <v>4</v>
      </c>
      <c r="E93" s="6" t="str">
        <v>BioLegend</v>
      </c>
      <c r="F93" s="6">
        <v>0</v>
      </c>
      <c r="G93" s="6" t="str">
        <v>STOCK</v>
      </c>
      <c r="H93" s="6" t="str">
        <v>Stock</v>
      </c>
    </row>
    <row r="94" spans="1:8" x14ac:dyDescent="0.25">
      <c r="A94" s="6">
        <v>300408</v>
      </c>
      <c r="B94" s="6">
        <v>1</v>
      </c>
      <c r="C94" s="6" t="str">
        <v>STOCK</v>
      </c>
      <c r="D94" s="6" t="str">
        <v>4</v>
      </c>
      <c r="E94" s="6" t="str">
        <v>Biolegend</v>
      </c>
      <c r="F94" s="6" t="str">
        <v>Extra Purchase By Priya Madam</v>
      </c>
      <c r="G94" s="6" t="str">
        <v>STOCK</v>
      </c>
      <c r="H94" s="6" t="str">
        <v>Stock</v>
      </c>
    </row>
    <row r="95" spans="1:8" x14ac:dyDescent="0.25">
      <c r="A95" s="6">
        <v>41003</v>
      </c>
      <c r="B95" s="6">
        <v>5</v>
      </c>
      <c r="C95" s="6" t="str">
        <v>Stock</v>
      </c>
      <c r="D95" s="6" t="str">
        <v>RT</v>
      </c>
      <c r="E95" s="6" t="str">
        <v>BIOTIUM</v>
      </c>
      <c r="F95" s="6">
        <v>0</v>
      </c>
      <c r="G95" s="6" t="str">
        <v>STOCK</v>
      </c>
      <c r="H95" s="6" t="str">
        <v>Stock</v>
      </c>
    </row>
    <row r="96" spans="1:8" x14ac:dyDescent="0.25">
      <c r="A96" s="6" t="str">
        <v>LSM 1077</v>
      </c>
      <c r="B96" s="6">
        <v>3</v>
      </c>
      <c r="C96" s="6" t="str">
        <v>stock</v>
      </c>
      <c r="D96" s="6">
        <v>4</v>
      </c>
      <c r="E96" s="6" t="str">
        <v>Genexis Biotech</v>
      </c>
      <c r="F96" s="6" t="str">
        <v>Sample Received (Priyanka madam)</v>
      </c>
      <c r="G96" s="6" t="str">
        <v>STOCK</v>
      </c>
      <c r="H96" s="6" t="str">
        <v>Stock</v>
      </c>
    </row>
    <row r="97" spans="1:8" x14ac:dyDescent="0.25">
      <c r="A97" s="6">
        <v>814326</v>
      </c>
      <c r="B97" s="6">
        <v>2</v>
      </c>
      <c r="C97" s="6" t="str">
        <v>Stock</v>
      </c>
      <c r="D97" s="6" t="str">
        <v>RT</v>
      </c>
      <c r="E97" s="6" t="str">
        <v>MP Bio</v>
      </c>
      <c r="F97" s="6">
        <v>0</v>
      </c>
      <c r="G97" s="6">
        <v>0</v>
      </c>
      <c r="H97" s="6">
        <v>0</v>
      </c>
    </row>
    <row r="98" spans="1:8" x14ac:dyDescent="0.25">
      <c r="A98" s="6">
        <v>194825</v>
      </c>
      <c r="B98" s="6">
        <v>2</v>
      </c>
      <c r="C98" s="6" t="str">
        <v>Stock</v>
      </c>
      <c r="D98" s="6" t="str">
        <v>RT</v>
      </c>
      <c r="E98" s="6" t="str">
        <v>MP Bio</v>
      </c>
      <c r="F98" s="6">
        <v>0</v>
      </c>
      <c r="G98" s="6">
        <v>0</v>
      </c>
      <c r="H98" s="6">
        <v>0</v>
      </c>
    </row>
    <row r="99" spans="1:8" x14ac:dyDescent="0.25">
      <c r="A99" s="6">
        <v>104772</v>
      </c>
      <c r="B99" s="6">
        <v>2</v>
      </c>
      <c r="C99" s="6" t="str">
        <v>Stock</v>
      </c>
      <c r="D99" s="6" t="str">
        <v>RT</v>
      </c>
      <c r="E99" s="6" t="str">
        <v>MP Bio</v>
      </c>
      <c r="F99" s="6">
        <v>0</v>
      </c>
      <c r="G99" s="6">
        <v>0</v>
      </c>
      <c r="H99" s="6">
        <v>0</v>
      </c>
    </row>
    <row r="100" spans="1:8" x14ac:dyDescent="0.25">
      <c r="A100" s="6">
        <v>100570</v>
      </c>
      <c r="B100" s="6">
        <v>1</v>
      </c>
      <c r="C100" s="6" t="str">
        <v>Stock</v>
      </c>
      <c r="D100" s="6" t="str">
        <v>RT</v>
      </c>
      <c r="E100" s="6" t="str">
        <v>MP Bio</v>
      </c>
      <c r="F100" s="6">
        <v>0</v>
      </c>
      <c r="G100" s="6">
        <v>0</v>
      </c>
      <c r="H100" s="6">
        <v>0</v>
      </c>
    </row>
    <row r="101" spans="1:8" x14ac:dyDescent="0.25">
      <c r="A101" s="6">
        <v>152574</v>
      </c>
      <c r="B101" s="6">
        <v>1</v>
      </c>
      <c r="C101" s="6" t="str">
        <v>Stock</v>
      </c>
      <c r="D101" s="6" t="str">
        <v>RT</v>
      </c>
      <c r="E101" s="6" t="str">
        <v>MP Bio</v>
      </c>
      <c r="F101" s="6">
        <v>0</v>
      </c>
      <c r="G101" s="6">
        <v>0</v>
      </c>
      <c r="H101" s="6">
        <v>0</v>
      </c>
    </row>
    <row r="102" spans="1:8" x14ac:dyDescent="0.25">
      <c r="A102" s="6">
        <v>193982</v>
      </c>
      <c r="B102" s="6">
        <v>4</v>
      </c>
      <c r="C102" s="6" t="str">
        <v>Stock</v>
      </c>
      <c r="D102" s="6" t="str">
        <v>RT</v>
      </c>
      <c r="E102" s="6" t="str">
        <v>MP Bio</v>
      </c>
      <c r="F102" s="6">
        <v>0</v>
      </c>
      <c r="G102" s="6">
        <v>0</v>
      </c>
      <c r="H102" s="6">
        <v>0</v>
      </c>
    </row>
    <row r="103" spans="1:8" x14ac:dyDescent="0.25">
      <c r="A103" s="6">
        <v>1860454</v>
      </c>
      <c r="B103" s="6">
        <v>1</v>
      </c>
      <c r="C103" s="6" t="str">
        <v>Stock</v>
      </c>
      <c r="D103" s="6" t="str">
        <v>RT</v>
      </c>
      <c r="E103" s="6" t="str">
        <v>MP Bio</v>
      </c>
      <c r="F103" s="6">
        <v>0</v>
      </c>
      <c r="G103" s="6">
        <v>0</v>
      </c>
      <c r="H103" s="6">
        <v>0</v>
      </c>
    </row>
    <row r="104" spans="1:8" x14ac:dyDescent="0.25">
      <c r="A104" s="6">
        <v>6553050</v>
      </c>
      <c r="B104" s="6">
        <v>1</v>
      </c>
      <c r="C104" s="6" t="str">
        <v>Stock</v>
      </c>
      <c r="D104" s="6" t="str">
        <v>RT</v>
      </c>
      <c r="E104" s="6" t="str">
        <v>MP Bio</v>
      </c>
      <c r="F104" s="6">
        <v>0</v>
      </c>
      <c r="G104" s="6">
        <v>0</v>
      </c>
      <c r="H104" s="6">
        <v>0</v>
      </c>
    </row>
    <row r="105" spans="1:8" x14ac:dyDescent="0.25">
      <c r="A105" s="6">
        <v>194002</v>
      </c>
      <c r="B105" s="6">
        <v>2</v>
      </c>
      <c r="C105" s="6" t="str">
        <v>Stock</v>
      </c>
      <c r="D105" s="6" t="str">
        <v>RT</v>
      </c>
      <c r="E105" s="6" t="str">
        <v>MP Bio</v>
      </c>
      <c r="F105" s="6">
        <v>0</v>
      </c>
      <c r="G105" s="6">
        <v>0</v>
      </c>
      <c r="H105" s="6">
        <v>0</v>
      </c>
    </row>
    <row r="106" spans="1:8" x14ac:dyDescent="0.25">
      <c r="A106" s="6" t="str">
        <v>092913726</v>
      </c>
      <c r="B106" s="6">
        <v>10</v>
      </c>
      <c r="C106" s="6" t="str">
        <v>Stock</v>
      </c>
      <c r="D106" s="6">
        <v>-20</v>
      </c>
      <c r="E106" s="6" t="str">
        <v>MP Bio</v>
      </c>
      <c r="F106" s="6">
        <v>0</v>
      </c>
      <c r="G106" s="6">
        <v>0</v>
      </c>
      <c r="H106" s="6">
        <v>0</v>
      </c>
    </row>
    <row r="107" spans="1:8" x14ac:dyDescent="0.25">
      <c r="A107" s="6">
        <v>6542050</v>
      </c>
      <c r="B107" s="6">
        <v>1</v>
      </c>
      <c r="C107" s="6" t="str">
        <v>Stock</v>
      </c>
      <c r="D107" s="6" t="str">
        <v>RT</v>
      </c>
      <c r="E107" s="6" t="str">
        <v>MP Bio</v>
      </c>
      <c r="F107" s="6">
        <v>0</v>
      </c>
      <c r="G107" s="6">
        <v>0</v>
      </c>
      <c r="H107" s="6">
        <v>0</v>
      </c>
    </row>
    <row r="108" spans="1:8" x14ac:dyDescent="0.25">
      <c r="A108" s="6">
        <v>6539025</v>
      </c>
      <c r="B108" s="6">
        <v>1</v>
      </c>
      <c r="C108" s="6" t="str">
        <v>Stock</v>
      </c>
      <c r="D108" s="6" t="str">
        <v>RT</v>
      </c>
      <c r="E108" s="6" t="str">
        <v>MP Bio</v>
      </c>
      <c r="F108" s="6">
        <v>0</v>
      </c>
      <c r="G108" s="6">
        <v>0</v>
      </c>
      <c r="H108" s="6">
        <v>0</v>
      </c>
    </row>
    <row r="109" spans="1:8" x14ac:dyDescent="0.25">
      <c r="A109" s="6">
        <v>6552050</v>
      </c>
      <c r="B109" s="6">
        <v>6</v>
      </c>
      <c r="C109" s="6" t="str">
        <v>Stock</v>
      </c>
      <c r="D109" s="6" t="str">
        <v>RT</v>
      </c>
      <c r="E109" s="6" t="str">
        <v>MP Bio</v>
      </c>
      <c r="F109" s="6">
        <v>0</v>
      </c>
      <c r="G109" s="6">
        <v>0</v>
      </c>
      <c r="H109" s="6">
        <v>0</v>
      </c>
    </row>
    <row r="110" spans="1:8" x14ac:dyDescent="0.25">
      <c r="A110" s="6" t="str">
        <v>T1130</v>
      </c>
      <c r="B110" s="6">
        <v>1</v>
      </c>
      <c r="C110" s="6" t="str">
        <v>THSTI</v>
      </c>
      <c r="D110" s="6">
        <v>-20</v>
      </c>
      <c r="E110" s="6" t="str">
        <v>TargetMol</v>
      </c>
      <c r="F110" s="6">
        <v>0</v>
      </c>
      <c r="G110" s="6" t="str">
        <v>Faridabad</v>
      </c>
      <c r="H110" s="6" t="str">
        <v>Priyanka Madam</v>
      </c>
    </row>
    <row r="111" spans="1:8" x14ac:dyDescent="0.25">
      <c r="A111" s="6"/>
      <c r="B111" s="6"/>
      <c r="C111" s="6"/>
      <c r="D111" s="6"/>
      <c r="E111" s="6"/>
      <c r="F111" s="6"/>
      <c r="G111" s="6"/>
      <c r="H111" s="6"/>
    </row>
    <row r="112" spans="1:8" x14ac:dyDescent="0.25">
      <c r="A112" s="6"/>
      <c r="B112" s="6"/>
      <c r="C112" s="6"/>
      <c r="D112" s="6"/>
      <c r="E112" s="6"/>
      <c r="F112" s="6"/>
      <c r="G112" s="6"/>
      <c r="H112" s="6"/>
    </row>
    <row r="113" spans="1:8" x14ac:dyDescent="0.25">
      <c r="A113" s="6"/>
      <c r="B113" s="6"/>
      <c r="C113" s="6"/>
      <c r="D113" s="6"/>
      <c r="E113" s="6"/>
      <c r="F113" s="6"/>
      <c r="G113" s="6"/>
      <c r="H113" s="6"/>
    </row>
    <row r="114" spans="1:8" x14ac:dyDescent="0.25">
      <c r="A114" s="6"/>
      <c r="B114" s="6"/>
      <c r="C114" s="6"/>
      <c r="D114" s="6"/>
      <c r="E114" s="6"/>
      <c r="F114" s="6"/>
      <c r="G114" s="6"/>
      <c r="H114" s="6"/>
    </row>
    <row r="115" spans="1:8" x14ac:dyDescent="0.25">
      <c r="A115" s="6"/>
      <c r="B115" s="6"/>
      <c r="C115" s="6"/>
      <c r="D115" s="6"/>
      <c r="E115" s="6"/>
      <c r="F115" s="6"/>
      <c r="G115" s="6"/>
      <c r="H115" s="6"/>
    </row>
    <row r="116" spans="1:8" x14ac:dyDescent="0.25">
      <c r="A116" s="6"/>
      <c r="B116" s="6"/>
      <c r="C116" s="6"/>
      <c r="D116" s="6"/>
      <c r="E116" s="6"/>
      <c r="F116" s="6"/>
      <c r="G116" s="6"/>
      <c r="H116" s="6"/>
    </row>
    <row r="117" spans="1:8" x14ac:dyDescent="0.25">
      <c r="A117" s="6"/>
      <c r="B117" s="6"/>
      <c r="C117" s="6"/>
      <c r="D117" s="6"/>
      <c r="E117" s="6"/>
      <c r="F117" s="6"/>
      <c r="G117" s="6"/>
      <c r="H117" s="6"/>
    </row>
    <row r="118" spans="1:8" x14ac:dyDescent="0.25">
      <c r="A118" s="6"/>
      <c r="B118" s="6"/>
      <c r="C118" s="6"/>
      <c r="D118" s="6"/>
      <c r="E118" s="6"/>
      <c r="F118" s="6"/>
      <c r="G118" s="6"/>
      <c r="H118" s="6"/>
    </row>
    <row r="119" spans="1:8" x14ac:dyDescent="0.25">
      <c r="A119" s="6"/>
      <c r="B119" s="6"/>
      <c r="C119" s="6"/>
      <c r="D119" s="6"/>
      <c r="E119" s="6"/>
      <c r="F119" s="6"/>
      <c r="G119" s="6"/>
      <c r="H119" s="6"/>
    </row>
    <row r="120" spans="1:8" x14ac:dyDescent="0.25">
      <c r="A120" s="6"/>
      <c r="B120" s="6"/>
      <c r="C120" s="6"/>
      <c r="D120" s="6"/>
      <c r="E120" s="6"/>
      <c r="F120" s="6"/>
      <c r="G120" s="6"/>
      <c r="H120" s="6"/>
    </row>
    <row r="121" spans="1:8" x14ac:dyDescent="0.25">
      <c r="A121" s="6"/>
      <c r="B121" s="6"/>
      <c r="C121" s="6"/>
      <c r="D121" s="6"/>
      <c r="E121" s="6"/>
      <c r="F121" s="6"/>
      <c r="G121" s="6"/>
      <c r="H121" s="6"/>
    </row>
    <row r="122" spans="1:8" x14ac:dyDescent="0.25">
      <c r="A122" s="6"/>
      <c r="B122" s="6"/>
      <c r="C122" s="6"/>
      <c r="D122" s="6"/>
      <c r="E122" s="6"/>
      <c r="F122" s="6"/>
      <c r="G122" s="6"/>
      <c r="H122" s="6"/>
    </row>
    <row r="123" spans="1:8" x14ac:dyDescent="0.25">
      <c r="A123" s="6"/>
      <c r="B123" s="6"/>
      <c r="C123" s="6"/>
      <c r="D123" s="6"/>
      <c r="E123" s="6"/>
      <c r="F123" s="6"/>
      <c r="G123" s="6"/>
      <c r="H123" s="6"/>
    </row>
    <row r="124" spans="1:8" x14ac:dyDescent="0.25">
      <c r="A124" s="6"/>
      <c r="B124" s="6"/>
      <c r="C124" s="6"/>
      <c r="D124" s="6"/>
      <c r="E124" s="6"/>
      <c r="F124" s="6"/>
      <c r="G124" s="6"/>
      <c r="H124" s="6"/>
    </row>
    <row r="125" spans="1:8" x14ac:dyDescent="0.25">
      <c r="A125" s="6"/>
      <c r="B125" s="6"/>
      <c r="C125" s="6"/>
      <c r="D125" s="6"/>
      <c r="E125" s="6"/>
      <c r="F125" s="6"/>
      <c r="G125" s="6"/>
      <c r="H125" s="6"/>
    </row>
    <row r="126" spans="1:8" x14ac:dyDescent="0.25">
      <c r="A126" s="6"/>
      <c r="B126" s="6"/>
      <c r="C126" s="6"/>
      <c r="D126" s="6"/>
      <c r="E126" s="6"/>
      <c r="F126" s="6"/>
      <c r="G126" s="6"/>
      <c r="H126" s="6"/>
    </row>
    <row r="127" spans="1:8" x14ac:dyDescent="0.25">
      <c r="A127" s="6"/>
      <c r="B127" s="6"/>
      <c r="C127" s="6"/>
      <c r="D127" s="6"/>
      <c r="E127" s="6"/>
      <c r="F127" s="6"/>
      <c r="G127" s="6"/>
      <c r="H127" s="6"/>
    </row>
    <row r="128" spans="1:8" x14ac:dyDescent="0.25">
      <c r="A128" s="6"/>
      <c r="B128" s="6"/>
      <c r="C128" s="6"/>
      <c r="D128" s="6"/>
      <c r="E128" s="6"/>
      <c r="F128" s="6"/>
      <c r="G128" s="6"/>
      <c r="H128" s="6"/>
    </row>
    <row r="129" spans="1:8" x14ac:dyDescent="0.25">
      <c r="A129" s="6"/>
      <c r="B129" s="6"/>
      <c r="C129" s="6"/>
      <c r="D129" s="6"/>
      <c r="E129" s="6"/>
      <c r="F129" s="6"/>
      <c r="G129" s="6"/>
      <c r="H129" s="6"/>
    </row>
    <row r="130" spans="1:8" x14ac:dyDescent="0.25">
      <c r="A130" s="6"/>
      <c r="B130" s="6"/>
      <c r="C130" s="6"/>
      <c r="D130" s="6"/>
      <c r="E130" s="6"/>
      <c r="F130" s="6"/>
      <c r="G130" s="6"/>
      <c r="H130" s="6"/>
    </row>
    <row r="131" spans="1:8" x14ac:dyDescent="0.25">
      <c r="A131" s="6"/>
      <c r="B131" s="6"/>
      <c r="C131" s="6"/>
      <c r="D131" s="6"/>
      <c r="E131" s="6"/>
      <c r="F131" s="6"/>
      <c r="G131" s="6"/>
      <c r="H131" s="6"/>
    </row>
    <row r="132" spans="1:8" x14ac:dyDescent="0.25">
      <c r="A132" s="6"/>
      <c r="B132" s="6"/>
      <c r="C132" s="6"/>
      <c r="D132" s="6"/>
      <c r="E132" s="6"/>
      <c r="F132" s="6"/>
      <c r="G132" s="6"/>
      <c r="H132" s="6"/>
    </row>
    <row r="133" spans="1:8" x14ac:dyDescent="0.25">
      <c r="A133" s="6"/>
      <c r="B133" s="6"/>
      <c r="C133" s="6"/>
      <c r="D133" s="6"/>
      <c r="E133" s="6"/>
      <c r="F133" s="6"/>
      <c r="G133" s="6"/>
      <c r="H133" s="6"/>
    </row>
    <row r="134" spans="1:8" x14ac:dyDescent="0.25">
      <c r="A134" s="6"/>
      <c r="B134" s="6"/>
      <c r="C134" s="6"/>
      <c r="D134" s="6"/>
      <c r="E134" s="6"/>
      <c r="F134" s="6"/>
      <c r="G134" s="6"/>
      <c r="H134" s="6"/>
    </row>
    <row r="135" spans="1:8" x14ac:dyDescent="0.25">
      <c r="A135" s="6"/>
      <c r="B135" s="6"/>
      <c r="C135" s="6"/>
      <c r="D135" s="6"/>
      <c r="E135" s="6"/>
      <c r="F135" s="6"/>
      <c r="G135" s="6"/>
      <c r="H135" s="6"/>
    </row>
  </sheetData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T1697"/>
  <sheetViews>
    <sheetView zoomScaleNormal="100"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5.42578125" bestFit="1" customWidth="1"/>
    <col min="3" max="3" width="15.5703125" style="18" bestFit="1" customWidth="1"/>
    <col min="4" max="4" width="22.28515625" style="18" bestFit="1" customWidth="1"/>
    <col min="5" max="5" width="14.85546875" style="28" bestFit="1" customWidth="1"/>
    <col min="6" max="6" width="18.85546875" style="28" customWidth="1"/>
    <col min="7" max="7" width="13" bestFit="1" customWidth="1"/>
    <col min="8" max="8" width="88.8554687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5" style="18" bestFit="1" customWidth="1"/>
    <col min="13" max="13" width="10.42578125" style="18" bestFit="1" customWidth="1"/>
    <col min="14" max="14" width="13" style="38" bestFit="1" customWidth="1"/>
    <col min="15" max="15" width="41" bestFit="1" customWidth="1"/>
    <col min="16" max="16" width="14.85546875" bestFit="1" customWidth="1"/>
    <col min="17" max="17" width="20" bestFit="1" customWidth="1"/>
    <col min="18" max="18" width="7.7109375" bestFit="1" customWidth="1"/>
    <col min="19" max="19" width="88.85546875" bestFit="1" customWidth="1"/>
    <col min="20" max="20" width="11.7109375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27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1697">_xlfn.LET(
  _xlpm.data, _xlfn._xlws.FILTER(MasterSheet!A:T, MasterSheet!T:T = "BioLegend"),
  IF(_xlpm.data = 0, "", _xlpm.data)
)</f>
        <v>1</v>
      </c>
      <c r="B2" s="6" t="str">
        <v>Opening Stock</v>
      </c>
      <c r="C2" s="7">
        <v>45808</v>
      </c>
      <c r="D2" s="7">
        <v>45808</v>
      </c>
      <c r="E2" s="26">
        <v>25.2</v>
      </c>
      <c r="F2" s="26">
        <v>25.2</v>
      </c>
      <c r="G2" s="6">
        <v>421101</v>
      </c>
      <c r="H2" s="6" t="str">
        <v>TMB substrate set</v>
      </c>
      <c r="I2" s="6">
        <v>1</v>
      </c>
      <c r="J2" s="6">
        <v>1</v>
      </c>
      <c r="K2" s="6" t="str">
        <v/>
      </c>
      <c r="L2" s="7" t="str">
        <v>DC-50/25-26</v>
      </c>
      <c r="M2" s="7">
        <v>45812</v>
      </c>
      <c r="N2" s="9" t="str">
        <v/>
      </c>
      <c r="O2" s="6" t="str">
        <v>ICGEB</v>
      </c>
      <c r="P2" s="6" t="str">
        <v/>
      </c>
      <c r="Q2" s="6" t="str">
        <v/>
      </c>
      <c r="R2" s="6" t="str">
        <v/>
      </c>
      <c r="S2" s="6" t="str">
        <v xml:space="preserve">FOC </v>
      </c>
      <c r="T2" s="6" t="str">
        <v>BioLegend</v>
      </c>
    </row>
    <row r="3" spans="1:20" x14ac:dyDescent="0.25">
      <c r="A3" s="6">
        <v>2</v>
      </c>
      <c r="B3" s="6" t="str">
        <v>Opening Stock</v>
      </c>
      <c r="C3" s="7">
        <v>45808</v>
      </c>
      <c r="D3" s="7">
        <v>45808</v>
      </c>
      <c r="E3" s="26">
        <v>29.4</v>
      </c>
      <c r="F3" s="26">
        <v>29.4</v>
      </c>
      <c r="G3" s="6">
        <v>423501</v>
      </c>
      <c r="H3" s="6" t="str">
        <v/>
      </c>
      <c r="I3" s="6">
        <v>1</v>
      </c>
      <c r="J3" s="6">
        <v>1</v>
      </c>
      <c r="K3" s="6" t="str">
        <v/>
      </c>
      <c r="L3" s="7" t="str">
        <v>DC-50/25-26</v>
      </c>
      <c r="M3" s="7">
        <v>45812</v>
      </c>
      <c r="N3" s="9" t="str">
        <v/>
      </c>
      <c r="O3" s="6" t="str">
        <v>ICGEB</v>
      </c>
      <c r="P3" s="6" t="str">
        <v/>
      </c>
      <c r="Q3" s="6" t="str">
        <v/>
      </c>
      <c r="R3" s="6" t="str">
        <v/>
      </c>
      <c r="S3" s="6" t="str">
        <v xml:space="preserve">FOC </v>
      </c>
      <c r="T3" s="6" t="str">
        <v>BioLegend</v>
      </c>
    </row>
    <row r="4" spans="1:20" x14ac:dyDescent="0.25">
      <c r="A4" s="6">
        <v>3</v>
      </c>
      <c r="B4" s="6" t="str">
        <v>Opening Stock</v>
      </c>
      <c r="C4" s="7">
        <v>45808</v>
      </c>
      <c r="D4" s="7">
        <v>45808</v>
      </c>
      <c r="E4" s="26">
        <v>321.75</v>
      </c>
      <c r="F4" s="26">
        <v>321.75</v>
      </c>
      <c r="G4" s="6">
        <v>313524</v>
      </c>
      <c r="H4" s="6" t="str">
        <v xml:space="preserve">Brilliant Violet 421™ anti-human/mouse/rat CD278 </v>
      </c>
      <c r="I4" s="6">
        <v>1</v>
      </c>
      <c r="J4" s="6">
        <v>1</v>
      </c>
      <c r="K4" s="6" t="str">
        <v/>
      </c>
      <c r="L4" s="7" t="str">
        <v>T-369/25-26</v>
      </c>
      <c r="M4" s="7">
        <v>45812</v>
      </c>
      <c r="N4" s="9">
        <v>46546.5</v>
      </c>
      <c r="O4" s="6" t="str">
        <v>RESEARCH WORLD</v>
      </c>
      <c r="P4" s="6" t="str">
        <v/>
      </c>
      <c r="Q4" s="6" t="str">
        <v/>
      </c>
      <c r="R4" s="6" t="str">
        <v/>
      </c>
      <c r="S4" s="6" t="str">
        <v/>
      </c>
      <c r="T4" s="6" t="str">
        <v>BioLegend</v>
      </c>
    </row>
    <row r="5" spans="1:20" x14ac:dyDescent="0.25">
      <c r="A5" s="6">
        <v>8</v>
      </c>
      <c r="B5" s="6" t="str">
        <v>Opening Stock</v>
      </c>
      <c r="C5" s="7">
        <v>45808</v>
      </c>
      <c r="D5" s="7">
        <v>45808</v>
      </c>
      <c r="E5" s="26">
        <v>263.89999999999998</v>
      </c>
      <c r="F5" s="26">
        <v>263.89999999999998</v>
      </c>
      <c r="G5" s="6">
        <v>320208</v>
      </c>
      <c r="H5" s="6" t="str">
        <v>PE anti-human FOXP3 Antibody</v>
      </c>
      <c r="I5" s="6">
        <v>1</v>
      </c>
      <c r="J5" s="6">
        <v>1</v>
      </c>
      <c r="K5" s="6" t="str">
        <v/>
      </c>
      <c r="L5" s="7" t="str">
        <v>T-369/25-26</v>
      </c>
      <c r="M5" s="7">
        <v>45812</v>
      </c>
      <c r="N5" s="9">
        <v>40904.5</v>
      </c>
      <c r="O5" s="6" t="str">
        <v>RESEARCH WORLD</v>
      </c>
      <c r="P5" s="6" t="str">
        <v/>
      </c>
      <c r="Q5" s="6" t="str">
        <v/>
      </c>
      <c r="R5" s="6" t="str">
        <v/>
      </c>
      <c r="S5" s="6" t="str">
        <v/>
      </c>
      <c r="T5" s="6" t="str">
        <v>BioLegend</v>
      </c>
    </row>
    <row r="6" spans="1:20" x14ac:dyDescent="0.25">
      <c r="A6" s="6">
        <v>9</v>
      </c>
      <c r="B6" s="6" t="str">
        <v>Opening Stock</v>
      </c>
      <c r="C6" s="7">
        <v>45808</v>
      </c>
      <c r="D6" s="7">
        <v>45808</v>
      </c>
      <c r="E6" s="26">
        <v>35.75</v>
      </c>
      <c r="F6" s="26">
        <v>35.75</v>
      </c>
      <c r="G6" s="6">
        <v>344604</v>
      </c>
      <c r="H6" s="6" t="str">
        <v>FITC anti-human CD4 Antibody</v>
      </c>
      <c r="I6" s="6">
        <v>1</v>
      </c>
      <c r="J6" s="6">
        <v>1</v>
      </c>
      <c r="K6" s="6" t="str">
        <v/>
      </c>
      <c r="L6" s="7" t="str">
        <v>T-369/25-26</v>
      </c>
      <c r="M6" s="7">
        <v>45812</v>
      </c>
      <c r="N6" s="9">
        <v>5967.5</v>
      </c>
      <c r="O6" s="6" t="str">
        <v>RESEARCH WORLD</v>
      </c>
      <c r="P6" s="6" t="str">
        <v/>
      </c>
      <c r="Q6" s="6" t="str">
        <v/>
      </c>
      <c r="R6" s="6" t="str">
        <v/>
      </c>
      <c r="S6" s="6" t="str">
        <v/>
      </c>
      <c r="T6" s="6" t="str">
        <v>BioLegend</v>
      </c>
    </row>
    <row r="7" spans="1:20" x14ac:dyDescent="0.25">
      <c r="A7" s="6">
        <v>10</v>
      </c>
      <c r="B7" s="6" t="str">
        <v>Opening Stock</v>
      </c>
      <c r="C7" s="7">
        <v>45808</v>
      </c>
      <c r="D7" s="7">
        <v>45808</v>
      </c>
      <c r="E7" s="26">
        <v>256.89999999999998</v>
      </c>
      <c r="F7" s="26">
        <v>256.89999999999998</v>
      </c>
      <c r="G7" s="6">
        <v>356908</v>
      </c>
      <c r="H7" s="6" t="str">
        <v xml:space="preserve">APC anti-human CD185 </v>
      </c>
      <c r="I7" s="6">
        <v>1</v>
      </c>
      <c r="J7" s="6">
        <v>1</v>
      </c>
      <c r="K7" s="6" t="str">
        <v/>
      </c>
      <c r="L7" s="7" t="str">
        <v>T-369/25-26</v>
      </c>
      <c r="M7" s="7">
        <v>45812</v>
      </c>
      <c r="N7" s="9">
        <v>39819.5</v>
      </c>
      <c r="O7" s="6" t="str">
        <v>RESEARCH WORLD</v>
      </c>
      <c r="P7" s="6" t="str">
        <v/>
      </c>
      <c r="Q7" s="6" t="str">
        <v/>
      </c>
      <c r="R7" s="6" t="str">
        <v/>
      </c>
      <c r="S7" s="6" t="str">
        <v/>
      </c>
      <c r="T7" s="6" t="str">
        <v>BioLegend</v>
      </c>
    </row>
    <row r="8" spans="1:20" x14ac:dyDescent="0.25">
      <c r="A8" s="6">
        <v>11</v>
      </c>
      <c r="B8" s="6" t="str">
        <v>Opening Stock</v>
      </c>
      <c r="C8" s="7">
        <v>45808</v>
      </c>
      <c r="D8" s="7">
        <v>45808</v>
      </c>
      <c r="E8" s="26">
        <v>189</v>
      </c>
      <c r="F8" s="26">
        <v>189</v>
      </c>
      <c r="G8" s="6">
        <v>379210</v>
      </c>
      <c r="H8" s="6" t="str">
        <v xml:space="preserve">PE anti-human CD279 </v>
      </c>
      <c r="I8" s="6">
        <v>1</v>
      </c>
      <c r="J8" s="6">
        <v>1</v>
      </c>
      <c r="K8" s="6" t="str">
        <v/>
      </c>
      <c r="L8" s="7" t="str">
        <v>T-369/25-26</v>
      </c>
      <c r="M8" s="7">
        <v>45812</v>
      </c>
      <c r="N8" s="9">
        <v>29295</v>
      </c>
      <c r="O8" s="6" t="str">
        <v>RESEARCH WORLD</v>
      </c>
      <c r="P8" s="6" t="str">
        <v/>
      </c>
      <c r="Q8" s="6" t="str">
        <v/>
      </c>
      <c r="R8" s="6" t="str">
        <v/>
      </c>
      <c r="S8" s="6" t="str">
        <v/>
      </c>
      <c r="T8" s="6" t="str">
        <v>BioLegend</v>
      </c>
    </row>
    <row r="9" spans="1:20" x14ac:dyDescent="0.25">
      <c r="A9" s="6">
        <v>12</v>
      </c>
      <c r="B9" s="6" t="str">
        <v>Opening Stock</v>
      </c>
      <c r="C9" s="7">
        <v>45808</v>
      </c>
      <c r="D9" s="7">
        <v>45808</v>
      </c>
      <c r="E9" s="26">
        <v>177.1</v>
      </c>
      <c r="F9" s="26">
        <v>177.1</v>
      </c>
      <c r="G9" s="6">
        <v>582504</v>
      </c>
      <c r="H9" s="6" t="str">
        <v xml:space="preserve">Recombinant Mouse CXCL2 </v>
      </c>
      <c r="I9" s="6">
        <v>1</v>
      </c>
      <c r="J9" s="6">
        <v>1</v>
      </c>
      <c r="K9" s="6" t="str">
        <v/>
      </c>
      <c r="L9" s="7" t="str">
        <v>T-371/25-26</v>
      </c>
      <c r="M9" s="7">
        <v>45812</v>
      </c>
      <c r="N9" s="9">
        <v>27451</v>
      </c>
      <c r="O9" s="6" t="str">
        <v>IMTECH</v>
      </c>
      <c r="P9" s="6" t="str">
        <v/>
      </c>
      <c r="Q9" s="6" t="str">
        <v/>
      </c>
      <c r="R9" s="6" t="str">
        <v/>
      </c>
      <c r="S9" s="6" t="str">
        <v/>
      </c>
      <c r="T9" s="6" t="str">
        <v>BioLegend</v>
      </c>
    </row>
    <row r="10" spans="1:20" x14ac:dyDescent="0.25">
      <c r="A10" s="6">
        <v>13</v>
      </c>
      <c r="B10" s="6" t="str">
        <v>Opening Stock</v>
      </c>
      <c r="C10" s="7">
        <v>45808</v>
      </c>
      <c r="D10" s="7">
        <v>45808</v>
      </c>
      <c r="E10" s="26">
        <v>135.6</v>
      </c>
      <c r="F10" s="26">
        <v>135.6</v>
      </c>
      <c r="G10" s="6">
        <v>505008</v>
      </c>
      <c r="H10" s="6" t="str">
        <v>PE anti-mouse IL-10 Antibody</v>
      </c>
      <c r="I10" s="6">
        <v>1</v>
      </c>
      <c r="J10" s="6">
        <v>1</v>
      </c>
      <c r="K10" s="6" t="str">
        <v/>
      </c>
      <c r="L10" s="7" t="str">
        <v>T-371/25-26</v>
      </c>
      <c r="M10" s="7">
        <v>45812</v>
      </c>
      <c r="N10" s="9">
        <v>24521</v>
      </c>
      <c r="O10" s="6" t="str">
        <v>IMTECH</v>
      </c>
      <c r="P10" s="6" t="str">
        <v/>
      </c>
      <c r="Q10" s="6" t="str">
        <v/>
      </c>
      <c r="R10" s="6" t="str">
        <v/>
      </c>
      <c r="S10" s="6" t="str">
        <v>Already Dispatch (Only Bill)</v>
      </c>
      <c r="T10" s="6" t="str">
        <v>BioLegend</v>
      </c>
    </row>
    <row r="11" spans="1:20" x14ac:dyDescent="0.25">
      <c r="A11" s="6">
        <v>14</v>
      </c>
      <c r="B11" s="6" t="str">
        <v>Opening Stock</v>
      </c>
      <c r="C11" s="7">
        <v>45808</v>
      </c>
      <c r="D11" s="7">
        <v>45808</v>
      </c>
      <c r="E11" s="26">
        <v>141</v>
      </c>
      <c r="F11" s="26">
        <v>141</v>
      </c>
      <c r="G11" s="6">
        <v>424602</v>
      </c>
      <c r="H11" s="6" t="str">
        <v>Compensation Beads</v>
      </c>
      <c r="I11" s="6">
        <v>1</v>
      </c>
      <c r="J11" s="6">
        <v>1</v>
      </c>
      <c r="K11" s="6" t="str">
        <v/>
      </c>
      <c r="L11" s="7" t="str">
        <v>DN/054/25-26</v>
      </c>
      <c r="M11" s="7">
        <v>45813</v>
      </c>
      <c r="N11" s="9" t="str">
        <v/>
      </c>
      <c r="O11" s="6" t="str">
        <v>IGIB</v>
      </c>
      <c r="P11" s="6" t="str">
        <v/>
      </c>
      <c r="Q11" s="6" t="str">
        <v/>
      </c>
      <c r="R11" s="6" t="str">
        <v/>
      </c>
      <c r="S11" s="6" t="str">
        <v>Returnable (Dr. Niyati Jain)</v>
      </c>
      <c r="T11" s="6" t="str">
        <v>BioLegend</v>
      </c>
    </row>
    <row r="12" spans="1:20" x14ac:dyDescent="0.25">
      <c r="A12" s="6">
        <v>15</v>
      </c>
      <c r="B12" s="6" t="str">
        <v>Opening Stock</v>
      </c>
      <c r="C12" s="7">
        <v>45808</v>
      </c>
      <c r="D12" s="7">
        <v>45808</v>
      </c>
      <c r="E12" s="26">
        <v>61.1</v>
      </c>
      <c r="F12" s="26">
        <v>61.1</v>
      </c>
      <c r="G12" s="6">
        <v>421002</v>
      </c>
      <c r="H12" s="6" t="str">
        <v xml:space="preserve">Intracellular Staining Permeabilization Wash Buffer </v>
      </c>
      <c r="I12" s="6">
        <v>1</v>
      </c>
      <c r="J12" s="6">
        <v>1</v>
      </c>
      <c r="K12" s="6" t="str">
        <v/>
      </c>
      <c r="L12" s="7" t="str">
        <v>DN/054/25-26</v>
      </c>
      <c r="M12" s="7">
        <v>45813</v>
      </c>
      <c r="N12" s="9" t="str">
        <v/>
      </c>
      <c r="O12" s="6" t="str">
        <v>IGIB</v>
      </c>
      <c r="P12" s="6" t="str">
        <v/>
      </c>
      <c r="Q12" s="6" t="str">
        <v/>
      </c>
      <c r="R12" s="6" t="str">
        <v/>
      </c>
      <c r="S12" s="6" t="str">
        <v>Returnable (Dr. Niyati Jain)</v>
      </c>
      <c r="T12" s="6" t="str">
        <v>BioLegend</v>
      </c>
    </row>
    <row r="13" spans="1:20" x14ac:dyDescent="0.25">
      <c r="A13" s="6">
        <v>16</v>
      </c>
      <c r="B13" s="6" t="str">
        <v>Opening Stock</v>
      </c>
      <c r="C13" s="7">
        <v>45808</v>
      </c>
      <c r="D13" s="7">
        <v>45808</v>
      </c>
      <c r="E13" s="26">
        <v>38.35</v>
      </c>
      <c r="F13" s="26">
        <v>76.7</v>
      </c>
      <c r="G13" s="6">
        <v>420801</v>
      </c>
      <c r="H13" s="6" t="str">
        <v>Fixation Buffer</v>
      </c>
      <c r="I13" s="6">
        <v>2</v>
      </c>
      <c r="J13" s="6">
        <v>2</v>
      </c>
      <c r="K13" s="6" t="str">
        <v/>
      </c>
      <c r="L13" s="7" t="str">
        <v>DN/054/25-26</v>
      </c>
      <c r="M13" s="7">
        <v>45813</v>
      </c>
      <c r="N13" s="9" t="str">
        <v/>
      </c>
      <c r="O13" s="6" t="str">
        <v>IGIB</v>
      </c>
      <c r="P13" s="6" t="str">
        <v/>
      </c>
      <c r="Q13" s="6" t="str">
        <v/>
      </c>
      <c r="R13" s="6" t="str">
        <v/>
      </c>
      <c r="S13" s="6" t="str">
        <v>Returnable (Dr. Niyati Jain)</v>
      </c>
      <c r="T13" s="6" t="str">
        <v>BioLegend</v>
      </c>
    </row>
    <row r="14" spans="1:20" x14ac:dyDescent="0.25">
      <c r="A14" s="6">
        <v>17</v>
      </c>
      <c r="B14" s="6" t="str">
        <v>Opening Stock</v>
      </c>
      <c r="C14" s="7">
        <v>45808</v>
      </c>
      <c r="D14" s="7">
        <v>45808</v>
      </c>
      <c r="E14" s="26">
        <v>84.6</v>
      </c>
      <c r="F14" s="26">
        <v>84.6</v>
      </c>
      <c r="G14" s="6">
        <v>421403</v>
      </c>
      <c r="H14" s="6" t="str">
        <v>FOXP3 Fix/Perm Buffer Set</v>
      </c>
      <c r="I14" s="6">
        <v>1</v>
      </c>
      <c r="J14" s="6">
        <v>1</v>
      </c>
      <c r="K14" s="6" t="str">
        <v/>
      </c>
      <c r="L14" s="7" t="str">
        <v>DN/054/25-26</v>
      </c>
      <c r="M14" s="7">
        <v>45813</v>
      </c>
      <c r="N14" s="9" t="str">
        <v/>
      </c>
      <c r="O14" s="6" t="str">
        <v>IGIB</v>
      </c>
      <c r="P14" s="6" t="str">
        <v/>
      </c>
      <c r="Q14" s="6" t="str">
        <v/>
      </c>
      <c r="R14" s="6" t="str">
        <v/>
      </c>
      <c r="S14" s="6" t="str">
        <v>Returnable (Dr. Niyati Jain)</v>
      </c>
      <c r="T14" s="6" t="str">
        <v>BioLegend</v>
      </c>
    </row>
    <row r="15" spans="1:20" x14ac:dyDescent="0.25">
      <c r="A15" s="6">
        <v>18</v>
      </c>
      <c r="B15" s="6" t="str">
        <v>Opening Stock</v>
      </c>
      <c r="C15" s="7">
        <v>45808</v>
      </c>
      <c r="D15" s="7">
        <v>45808</v>
      </c>
      <c r="E15" s="26">
        <v>56</v>
      </c>
      <c r="F15" s="26">
        <v>56</v>
      </c>
      <c r="G15" s="6">
        <v>407107</v>
      </c>
      <c r="H15" s="6" t="str">
        <v>PE anti-mouse IgG2a Antibody</v>
      </c>
      <c r="I15" s="6">
        <v>1</v>
      </c>
      <c r="J15" s="6">
        <v>1</v>
      </c>
      <c r="K15" s="6" t="str">
        <v/>
      </c>
      <c r="L15" s="7" t="str">
        <v>T-386/25-26</v>
      </c>
      <c r="M15" s="7">
        <v>45820</v>
      </c>
      <c r="N15" s="9">
        <v>8000</v>
      </c>
      <c r="O15" s="6" t="str">
        <v>ABD Biotech</v>
      </c>
      <c r="P15" s="6" t="str">
        <v/>
      </c>
      <c r="Q15" s="6" t="str">
        <v/>
      </c>
      <c r="R15" s="6">
        <v>4</v>
      </c>
      <c r="S15" s="6" t="str">
        <v>Item return to Office by Priyaka Madam (redispatch 12-06-2025)</v>
      </c>
      <c r="T15" s="6" t="str">
        <v>BioLegend</v>
      </c>
    </row>
    <row r="16" spans="1:20" x14ac:dyDescent="0.25">
      <c r="A16" s="6">
        <v>19</v>
      </c>
      <c r="B16" s="6" t="str">
        <v>Opening Stock</v>
      </c>
      <c r="C16" s="7">
        <v>45808</v>
      </c>
      <c r="D16" s="7">
        <v>45808</v>
      </c>
      <c r="E16" s="26">
        <v>35.4</v>
      </c>
      <c r="F16" s="26">
        <v>35.4</v>
      </c>
      <c r="G16" s="6">
        <v>420404</v>
      </c>
      <c r="H16" s="6" t="str">
        <v>7-AAD Viability Staining Solution</v>
      </c>
      <c r="I16" s="6">
        <v>1</v>
      </c>
      <c r="J16" s="6">
        <v>1</v>
      </c>
      <c r="K16" s="6" t="str">
        <v/>
      </c>
      <c r="L16" s="7" t="str">
        <v>DC-86/25-26</v>
      </c>
      <c r="M16" s="7">
        <v>45850</v>
      </c>
      <c r="N16" s="9" t="str">
        <v/>
      </c>
      <c r="O16" s="6" t="str">
        <v>GENOMID (FOC)</v>
      </c>
      <c r="P16" s="6">
        <v>58153113502</v>
      </c>
      <c r="Q16" s="6" t="str">
        <v>Delivered</v>
      </c>
      <c r="R16" s="6">
        <v>4</v>
      </c>
      <c r="S16" s="6" t="str">
        <v>FOC</v>
      </c>
      <c r="T16" s="6" t="str">
        <v>BioLegend</v>
      </c>
    </row>
    <row r="17" spans="1:20" x14ac:dyDescent="0.25">
      <c r="A17" s="6">
        <v>20</v>
      </c>
      <c r="B17" s="6" t="str">
        <v>Opening Stock</v>
      </c>
      <c r="C17" s="7">
        <v>45808</v>
      </c>
      <c r="D17" s="7">
        <v>45808</v>
      </c>
      <c r="E17" s="26">
        <v>78.400000000000006</v>
      </c>
      <c r="F17" s="26">
        <v>156.80000000000001</v>
      </c>
      <c r="G17" s="6">
        <v>316302</v>
      </c>
      <c r="H17" s="6" t="str">
        <v>Purified anti-human β2-microglobulin Antibody</v>
      </c>
      <c r="I17" s="6">
        <v>2</v>
      </c>
      <c r="J17" s="6" t="str">
        <v/>
      </c>
      <c r="K17" s="6">
        <v>2</v>
      </c>
      <c r="L17" s="7" t="str">
        <v/>
      </c>
      <c r="M17" s="7" t="str">
        <v/>
      </c>
      <c r="N17" s="9" t="str">
        <v/>
      </c>
      <c r="O17" s="6" t="str">
        <v>BIOCON</v>
      </c>
      <c r="P17" s="6" t="str">
        <v/>
      </c>
      <c r="Q17" s="6" t="str">
        <v/>
      </c>
      <c r="R17" s="6">
        <v>4</v>
      </c>
      <c r="S17" s="6" t="str">
        <v>Pending Confirmation By Customer (Sandeep)</v>
      </c>
      <c r="T17" s="6" t="str">
        <v>BioLegend</v>
      </c>
    </row>
    <row r="18" spans="1:20" x14ac:dyDescent="0.25">
      <c r="A18" s="6">
        <v>21</v>
      </c>
      <c r="B18" s="6" t="str">
        <v>Opening Stock</v>
      </c>
      <c r="C18" s="7">
        <v>45808</v>
      </c>
      <c r="D18" s="7">
        <v>45808</v>
      </c>
      <c r="E18" s="26">
        <v>133.80000000000001</v>
      </c>
      <c r="F18" s="26">
        <v>669</v>
      </c>
      <c r="G18" s="6">
        <v>556002</v>
      </c>
      <c r="H18" s="6" t="str">
        <v xml:space="preserve">Recombinant Mouse IL-9 </v>
      </c>
      <c r="I18" s="6">
        <v>5</v>
      </c>
      <c r="J18" s="6" t="str">
        <v/>
      </c>
      <c r="K18" s="6">
        <v>5</v>
      </c>
      <c r="L18" s="7" t="str">
        <v/>
      </c>
      <c r="M18" s="7" t="str">
        <v/>
      </c>
      <c r="N18" s="9" t="str">
        <v/>
      </c>
      <c r="O18" s="6" t="str">
        <v>Opening Stock</v>
      </c>
      <c r="P18" s="6" t="str">
        <v/>
      </c>
      <c r="Q18" s="6" t="str">
        <v/>
      </c>
      <c r="R18" s="6">
        <v>-20</v>
      </c>
      <c r="S18" s="6" t="str">
        <v/>
      </c>
      <c r="T18" s="6" t="str">
        <v>BioLegend</v>
      </c>
    </row>
    <row r="19" spans="1:20" x14ac:dyDescent="0.25">
      <c r="A19" s="6">
        <v>22</v>
      </c>
      <c r="B19" s="6" t="str">
        <v>Opening Stock</v>
      </c>
      <c r="C19" s="7">
        <v>45808</v>
      </c>
      <c r="D19" s="7">
        <v>45808</v>
      </c>
      <c r="E19" s="26">
        <v>88.2</v>
      </c>
      <c r="F19" s="26">
        <v>441</v>
      </c>
      <c r="G19" s="6">
        <v>570802</v>
      </c>
      <c r="H19" s="6" t="str">
        <v xml:space="preserve">Recombinant Human IL-6 </v>
      </c>
      <c r="I19" s="6">
        <v>5</v>
      </c>
      <c r="J19" s="6" t="str">
        <v/>
      </c>
      <c r="K19" s="6">
        <v>5</v>
      </c>
      <c r="L19" s="7" t="str">
        <v/>
      </c>
      <c r="M19" s="7" t="str">
        <v/>
      </c>
      <c r="N19" s="9" t="str">
        <v/>
      </c>
      <c r="O19" s="6" t="str">
        <v>Opening Stock</v>
      </c>
      <c r="P19" s="6" t="str">
        <v/>
      </c>
      <c r="Q19" s="6" t="str">
        <v/>
      </c>
      <c r="R19" s="6">
        <v>-20</v>
      </c>
      <c r="S19" s="6" t="str">
        <v/>
      </c>
      <c r="T19" s="6" t="str">
        <v>BioLegend</v>
      </c>
    </row>
    <row r="20" spans="1:20" x14ac:dyDescent="0.25">
      <c r="A20" s="6">
        <v>23</v>
      </c>
      <c r="B20" s="6" t="str">
        <v>Opening Stock</v>
      </c>
      <c r="C20" s="7">
        <v>45808</v>
      </c>
      <c r="D20" s="7">
        <v>45808</v>
      </c>
      <c r="E20" s="26">
        <v>67.2</v>
      </c>
      <c r="F20" s="26">
        <v>201.60000000000002</v>
      </c>
      <c r="G20" s="6">
        <v>423303</v>
      </c>
      <c r="H20" s="6" t="str">
        <v xml:space="preserve">Cell Activation Cocktail </v>
      </c>
      <c r="I20" s="6">
        <v>3</v>
      </c>
      <c r="J20" s="6">
        <v>3</v>
      </c>
      <c r="K20" s="6" t="str">
        <v/>
      </c>
      <c r="L20" s="7" t="str">
        <v>T-538/25-26</v>
      </c>
      <c r="M20" s="7">
        <v>45834</v>
      </c>
      <c r="N20" s="9">
        <v>31248</v>
      </c>
      <c r="O20" s="6" t="str">
        <v>Aiims</v>
      </c>
      <c r="P20" s="6" t="str">
        <v/>
      </c>
      <c r="Q20" s="6" t="str">
        <v/>
      </c>
      <c r="R20" s="6">
        <v>-20</v>
      </c>
      <c r="S20" s="6" t="str">
        <v/>
      </c>
      <c r="T20" s="6" t="str">
        <v>BioLegend</v>
      </c>
    </row>
    <row r="21" spans="1:20" x14ac:dyDescent="0.25">
      <c r="A21" s="6">
        <v>24</v>
      </c>
      <c r="B21" s="6" t="str">
        <v>Opening Stock</v>
      </c>
      <c r="C21" s="7">
        <v>45808</v>
      </c>
      <c r="D21" s="7">
        <v>45808</v>
      </c>
      <c r="E21" s="26">
        <v>67.2</v>
      </c>
      <c r="F21" s="26">
        <v>134.4</v>
      </c>
      <c r="G21" s="6">
        <v>423303</v>
      </c>
      <c r="H21" s="6" t="str">
        <v xml:space="preserve">Cell Activation Cocktail </v>
      </c>
      <c r="I21" s="6">
        <v>2</v>
      </c>
      <c r="J21" s="6" t="str">
        <v/>
      </c>
      <c r="K21" s="6">
        <v>2</v>
      </c>
      <c r="L21" s="7" t="str">
        <v/>
      </c>
      <c r="M21" s="7" t="str">
        <v/>
      </c>
      <c r="N21" s="9" t="str">
        <v/>
      </c>
      <c r="O21" s="6" t="str">
        <v>Opening Stock</v>
      </c>
      <c r="P21" s="6" t="str">
        <v/>
      </c>
      <c r="Q21" s="6" t="str">
        <v/>
      </c>
      <c r="R21" s="6">
        <v>-20</v>
      </c>
      <c r="S21" s="6" t="str">
        <v/>
      </c>
      <c r="T21" s="6" t="str">
        <v>BioLegend</v>
      </c>
    </row>
    <row r="22" spans="1:20" x14ac:dyDescent="0.25">
      <c r="A22" s="6">
        <v>25</v>
      </c>
      <c r="B22" s="6" t="str">
        <v>Opening Stock</v>
      </c>
      <c r="C22" s="7">
        <v>45808</v>
      </c>
      <c r="D22" s="7">
        <v>45808</v>
      </c>
      <c r="E22" s="26">
        <v>25.2</v>
      </c>
      <c r="F22" s="26">
        <v>50.4</v>
      </c>
      <c r="G22" s="6">
        <v>421101</v>
      </c>
      <c r="H22" s="6" t="str">
        <v>TMB substrate set</v>
      </c>
      <c r="I22" s="6">
        <v>2</v>
      </c>
      <c r="J22" s="6">
        <v>2</v>
      </c>
      <c r="K22" s="6" t="str">
        <v/>
      </c>
      <c r="L22" s="7" t="str">
        <v>T-552/25-26</v>
      </c>
      <c r="M22" s="7">
        <v>45836</v>
      </c>
      <c r="N22" s="9">
        <v>7812</v>
      </c>
      <c r="O22" s="6" t="str">
        <v>BIO SOLUTION</v>
      </c>
      <c r="P22" s="6">
        <v>58152577136</v>
      </c>
      <c r="Q22" s="6" t="str">
        <v>Delivered</v>
      </c>
      <c r="R22" s="6">
        <v>4</v>
      </c>
      <c r="S22" s="6" t="str">
        <v/>
      </c>
      <c r="T22" s="6" t="str">
        <v>BioLegend</v>
      </c>
    </row>
    <row r="23" spans="1:20" x14ac:dyDescent="0.25">
      <c r="A23" s="6">
        <v>26</v>
      </c>
      <c r="B23" s="6" t="str">
        <v>Opening Stock</v>
      </c>
      <c r="C23" s="7">
        <v>45808</v>
      </c>
      <c r="D23" s="7">
        <v>45808</v>
      </c>
      <c r="E23" s="26">
        <v>25.2</v>
      </c>
      <c r="F23" s="26">
        <v>25.2</v>
      </c>
      <c r="G23" s="6">
        <v>421101</v>
      </c>
      <c r="H23" s="6" t="str">
        <v>TMB substrate set</v>
      </c>
      <c r="I23" s="6">
        <v>1</v>
      </c>
      <c r="J23" s="6">
        <v>1</v>
      </c>
      <c r="K23" s="6" t="str">
        <v/>
      </c>
      <c r="L23" s="7" t="str">
        <v>T-908/25-26</v>
      </c>
      <c r="M23" s="7">
        <v>45880</v>
      </c>
      <c r="N23" s="9">
        <v>4882.5</v>
      </c>
      <c r="O23" s="6" t="str">
        <v>IIT-Kharagpur</v>
      </c>
      <c r="P23" s="6">
        <v>58154307422</v>
      </c>
      <c r="Q23" s="6" t="str">
        <v>Delivered</v>
      </c>
      <c r="R23" s="6">
        <v>4</v>
      </c>
      <c r="S23" s="6" t="str">
        <v/>
      </c>
      <c r="T23" s="6" t="str">
        <v>BioLegend</v>
      </c>
    </row>
    <row r="24" spans="1:20" x14ac:dyDescent="0.25">
      <c r="A24" s="6">
        <v>27</v>
      </c>
      <c r="B24" s="6" t="str">
        <v>Opening Stock</v>
      </c>
      <c r="C24" s="7">
        <v>45808</v>
      </c>
      <c r="D24" s="7">
        <v>45808</v>
      </c>
      <c r="E24" s="26">
        <v>25.2</v>
      </c>
      <c r="F24" s="26">
        <v>25.2</v>
      </c>
      <c r="G24" s="6">
        <v>421101</v>
      </c>
      <c r="H24" s="6" t="str">
        <v>TMB substrate set</v>
      </c>
      <c r="I24" s="6">
        <v>1</v>
      </c>
      <c r="J24" s="6" t="str">
        <v/>
      </c>
      <c r="K24" s="6">
        <v>1</v>
      </c>
      <c r="L24" s="7" t="str">
        <v/>
      </c>
      <c r="M24" s="7" t="str">
        <v/>
      </c>
      <c r="N24" s="9" t="str">
        <v/>
      </c>
      <c r="O24" s="6" t="str">
        <v>Opening Stock</v>
      </c>
      <c r="P24" s="6" t="str">
        <v/>
      </c>
      <c r="Q24" s="6" t="str">
        <v/>
      </c>
      <c r="R24" s="6">
        <v>4</v>
      </c>
      <c r="S24" s="6" t="str">
        <v/>
      </c>
      <c r="T24" s="6" t="str">
        <v>BioLegend</v>
      </c>
    </row>
    <row r="25" spans="1:20" x14ac:dyDescent="0.25">
      <c r="A25" s="6">
        <v>28</v>
      </c>
      <c r="B25" s="6" t="str">
        <v>Opening Stock</v>
      </c>
      <c r="C25" s="7">
        <v>45808</v>
      </c>
      <c r="D25" s="7">
        <v>45808</v>
      </c>
      <c r="E25" s="26">
        <v>45.5</v>
      </c>
      <c r="F25" s="26">
        <v>45.5</v>
      </c>
      <c r="G25" s="6">
        <v>420301</v>
      </c>
      <c r="H25" s="6" t="str">
        <v xml:space="preserve">RBC Lysis Buffer </v>
      </c>
      <c r="I25" s="6">
        <v>1</v>
      </c>
      <c r="J25" s="6">
        <v>1</v>
      </c>
      <c r="K25" s="6" t="str">
        <v/>
      </c>
      <c r="L25" s="7" t="str">
        <v>T-465/25-26</v>
      </c>
      <c r="M25" s="7">
        <v>45825</v>
      </c>
      <c r="N25" s="9">
        <v>6045</v>
      </c>
      <c r="O25" s="6" t="str">
        <v>GK BIO</v>
      </c>
      <c r="P25" s="6">
        <v>58152138251</v>
      </c>
      <c r="Q25" s="6" t="str">
        <v>Delivered</v>
      </c>
      <c r="R25" s="6">
        <v>4</v>
      </c>
      <c r="S25" s="6" t="str">
        <v/>
      </c>
      <c r="T25" s="6" t="str">
        <v>BioLegend</v>
      </c>
    </row>
    <row r="26" spans="1:20" x14ac:dyDescent="0.25">
      <c r="A26" s="6">
        <v>29</v>
      </c>
      <c r="B26" s="6" t="str">
        <v>Opening Stock</v>
      </c>
      <c r="C26" s="7">
        <v>45808</v>
      </c>
      <c r="D26" s="7">
        <v>45808</v>
      </c>
      <c r="E26" s="26">
        <v>45.5</v>
      </c>
      <c r="F26" s="26">
        <v>45.5</v>
      </c>
      <c r="G26" s="6">
        <v>420301</v>
      </c>
      <c r="H26" s="6" t="str">
        <v xml:space="preserve">RBC Lysis Buffer </v>
      </c>
      <c r="I26" s="6">
        <v>1</v>
      </c>
      <c r="J26" s="6">
        <v>1</v>
      </c>
      <c r="K26" s="6" t="str">
        <v/>
      </c>
      <c r="L26" s="7" t="str">
        <v>T-850/25-26</v>
      </c>
      <c r="M26" s="7">
        <v>45871</v>
      </c>
      <c r="N26" s="9">
        <v>7052.5</v>
      </c>
      <c r="O26" s="6" t="str">
        <v>Medlife</v>
      </c>
      <c r="P26" s="6" t="str">
        <v>D3002864042</v>
      </c>
      <c r="Q26" s="6" t="str">
        <v>Delivered</v>
      </c>
      <c r="R26" s="6">
        <v>4</v>
      </c>
      <c r="S26" s="6" t="str">
        <v/>
      </c>
      <c r="T26" s="6" t="str">
        <v>BioLegend</v>
      </c>
    </row>
    <row r="27" spans="1:20" x14ac:dyDescent="0.25">
      <c r="A27" s="6">
        <v>30</v>
      </c>
      <c r="B27" s="6" t="str">
        <v>Opening Stock</v>
      </c>
      <c r="C27" s="7">
        <v>45808</v>
      </c>
      <c r="D27" s="7">
        <v>45808</v>
      </c>
      <c r="E27" s="26">
        <v>61.1</v>
      </c>
      <c r="F27" s="26">
        <v>244.4</v>
      </c>
      <c r="G27" s="6">
        <v>421002</v>
      </c>
      <c r="H27" s="6" t="str">
        <v xml:space="preserve">Intracellular Staining Permeabilization Wash Buffer </v>
      </c>
      <c r="I27" s="6">
        <v>4</v>
      </c>
      <c r="J27" s="6" t="str">
        <v/>
      </c>
      <c r="K27" s="6">
        <v>4</v>
      </c>
      <c r="L27" s="7" t="str">
        <v/>
      </c>
      <c r="M27" s="7" t="str">
        <v/>
      </c>
      <c r="N27" s="9" t="str">
        <v/>
      </c>
      <c r="O27" s="6" t="str">
        <v>Opening Stock</v>
      </c>
      <c r="P27" s="6" t="str">
        <v/>
      </c>
      <c r="Q27" s="6" t="str">
        <v/>
      </c>
      <c r="R27" s="6">
        <v>4</v>
      </c>
      <c r="S27" s="6" t="str">
        <v/>
      </c>
      <c r="T27" s="6" t="str">
        <v>BioLegend</v>
      </c>
    </row>
    <row r="28" spans="1:20" x14ac:dyDescent="0.25">
      <c r="A28" s="6">
        <v>31</v>
      </c>
      <c r="B28" s="6" t="str">
        <v>Opening Stock</v>
      </c>
      <c r="C28" s="7">
        <v>45808</v>
      </c>
      <c r="D28" s="7">
        <v>45808</v>
      </c>
      <c r="E28" s="26">
        <v>84.6</v>
      </c>
      <c r="F28" s="26">
        <v>592.19999999999993</v>
      </c>
      <c r="G28" s="6">
        <v>421403</v>
      </c>
      <c r="H28" s="6" t="str">
        <v>FOXP3 Fix/Perm Buffer Set</v>
      </c>
      <c r="I28" s="6">
        <v>7</v>
      </c>
      <c r="J28" s="6" t="str">
        <v/>
      </c>
      <c r="K28" s="6">
        <v>7</v>
      </c>
      <c r="L28" s="7" t="str">
        <v/>
      </c>
      <c r="M28" s="7" t="str">
        <v/>
      </c>
      <c r="N28" s="9" t="str">
        <v/>
      </c>
      <c r="O28" s="6" t="str">
        <v>Opening Stock</v>
      </c>
      <c r="P28" s="6" t="str">
        <v/>
      </c>
      <c r="Q28" s="6" t="str">
        <v/>
      </c>
      <c r="R28" s="6">
        <v>4</v>
      </c>
      <c r="S28" s="6" t="str">
        <v/>
      </c>
      <c r="T28" s="6" t="str">
        <v>BioLegend</v>
      </c>
    </row>
    <row r="29" spans="1:20" x14ac:dyDescent="0.25">
      <c r="A29" s="6">
        <v>32</v>
      </c>
      <c r="B29" s="6" t="str">
        <v>Opening Stock</v>
      </c>
      <c r="C29" s="7">
        <v>45808</v>
      </c>
      <c r="D29" s="7">
        <v>45808</v>
      </c>
      <c r="E29" s="26">
        <v>141</v>
      </c>
      <c r="F29" s="26">
        <v>282</v>
      </c>
      <c r="G29" s="6">
        <v>424602</v>
      </c>
      <c r="H29" s="6" t="str">
        <v>Compensation Beads</v>
      </c>
      <c r="I29" s="6">
        <v>2</v>
      </c>
      <c r="J29" s="6">
        <v>2</v>
      </c>
      <c r="K29" s="6" t="str">
        <v/>
      </c>
      <c r="L29" s="7" t="str">
        <v>T-430/25-26</v>
      </c>
      <c r="M29" s="7">
        <v>45821</v>
      </c>
      <c r="N29" s="9">
        <v>54637.5</v>
      </c>
      <c r="O29" s="6" t="str">
        <v>THSTI</v>
      </c>
      <c r="P29" s="6" t="str">
        <v/>
      </c>
      <c r="Q29" s="6" t="str">
        <v/>
      </c>
      <c r="R29" s="6">
        <v>4</v>
      </c>
      <c r="S29" s="6" t="str">
        <v/>
      </c>
      <c r="T29" s="6" t="str">
        <v>BioLegend</v>
      </c>
    </row>
    <row r="30" spans="1:20" x14ac:dyDescent="0.25">
      <c r="A30" s="6">
        <v>33</v>
      </c>
      <c r="B30" s="6" t="str">
        <v>Opening Stock</v>
      </c>
      <c r="C30" s="7">
        <v>45808</v>
      </c>
      <c r="D30" s="7">
        <v>45808</v>
      </c>
      <c r="E30" s="26">
        <v>141</v>
      </c>
      <c r="F30" s="26">
        <v>141</v>
      </c>
      <c r="G30" s="6">
        <v>424602</v>
      </c>
      <c r="H30" s="6" t="str">
        <v>Compensation Beads</v>
      </c>
      <c r="I30" s="6">
        <v>1</v>
      </c>
      <c r="J30" s="6">
        <v>1</v>
      </c>
      <c r="K30" s="6" t="str">
        <v/>
      </c>
      <c r="L30" s="7" t="str">
        <v>T-622/25-26</v>
      </c>
      <c r="M30" s="7">
        <v>45846</v>
      </c>
      <c r="N30" s="9">
        <v>21855</v>
      </c>
      <c r="O30" s="6" t="str">
        <v>VECTOR</v>
      </c>
      <c r="P30" s="6" t="str">
        <v>D3001996933</v>
      </c>
      <c r="Q30" s="6" t="str">
        <v>Delivered</v>
      </c>
      <c r="R30" s="6">
        <v>4</v>
      </c>
      <c r="S30" s="6" t="str">
        <v>DELIVERY CONFIRM BY ROHIT (FROM VICTOR TECHNOLOGIES)</v>
      </c>
      <c r="T30" s="6" t="str">
        <v>BioLegend</v>
      </c>
    </row>
    <row r="31" spans="1:20" x14ac:dyDescent="0.25">
      <c r="A31" s="6">
        <v>34</v>
      </c>
      <c r="B31" s="6" t="str">
        <v>Opening Stock</v>
      </c>
      <c r="C31" s="7">
        <v>45808</v>
      </c>
      <c r="D31" s="7">
        <v>45808</v>
      </c>
      <c r="E31" s="26">
        <v>45.5</v>
      </c>
      <c r="F31" s="26">
        <v>182</v>
      </c>
      <c r="G31" s="6">
        <v>420601</v>
      </c>
      <c r="H31" s="6" t="str">
        <v xml:space="preserve">Brefeldin A Solution </v>
      </c>
      <c r="I31" s="6">
        <v>4</v>
      </c>
      <c r="J31" s="6" t="str">
        <v/>
      </c>
      <c r="K31" s="6">
        <v>4</v>
      </c>
      <c r="L31" s="7" t="str">
        <v/>
      </c>
      <c r="M31" s="7" t="str">
        <v/>
      </c>
      <c r="N31" s="9" t="str">
        <v/>
      </c>
      <c r="O31" s="6" t="str">
        <v>Opening Stock</v>
      </c>
      <c r="P31" s="6" t="str">
        <v/>
      </c>
      <c r="Q31" s="6" t="str">
        <v/>
      </c>
      <c r="R31" s="6">
        <v>4</v>
      </c>
      <c r="S31" s="6" t="str">
        <v/>
      </c>
      <c r="T31" s="6" t="str">
        <v>BioLegend</v>
      </c>
    </row>
    <row r="32" spans="1:20" x14ac:dyDescent="0.25">
      <c r="A32" s="6">
        <v>35</v>
      </c>
      <c r="B32" s="6" t="str">
        <v>Opening Stock</v>
      </c>
      <c r="C32" s="7">
        <v>45808</v>
      </c>
      <c r="D32" s="7">
        <v>45808</v>
      </c>
      <c r="E32" s="26">
        <v>35.1</v>
      </c>
      <c r="F32" s="26">
        <v>70.2</v>
      </c>
      <c r="G32" s="6">
        <v>420701</v>
      </c>
      <c r="H32" s="6" t="str">
        <v xml:space="preserve">Monensin Solution </v>
      </c>
      <c r="I32" s="6">
        <v>2</v>
      </c>
      <c r="J32" s="6" t="str">
        <v/>
      </c>
      <c r="K32" s="6">
        <v>2</v>
      </c>
      <c r="L32" s="7" t="str">
        <v/>
      </c>
      <c r="M32" s="7" t="str">
        <v/>
      </c>
      <c r="N32" s="9" t="str">
        <v/>
      </c>
      <c r="O32" s="6" t="str">
        <v>Opening Stock</v>
      </c>
      <c r="P32" s="6" t="str">
        <v/>
      </c>
      <c r="Q32" s="6" t="str">
        <v/>
      </c>
      <c r="R32" s="6">
        <v>4</v>
      </c>
      <c r="S32" s="6" t="str">
        <v/>
      </c>
      <c r="T32" s="6" t="str">
        <v>BioLegend</v>
      </c>
    </row>
    <row r="33" spans="1:20" x14ac:dyDescent="0.25">
      <c r="A33" s="6">
        <v>36</v>
      </c>
      <c r="B33" s="6" t="str">
        <v>Opening Stock</v>
      </c>
      <c r="C33" s="7">
        <v>45808</v>
      </c>
      <c r="D33" s="7">
        <v>45808</v>
      </c>
      <c r="E33" s="26">
        <v>35.1</v>
      </c>
      <c r="F33" s="26">
        <v>35.1</v>
      </c>
      <c r="G33" s="6">
        <v>420701</v>
      </c>
      <c r="H33" s="6" t="str">
        <v xml:space="preserve">Monensin Solution </v>
      </c>
      <c r="I33" s="6">
        <v>1</v>
      </c>
      <c r="J33" s="6">
        <v>1</v>
      </c>
      <c r="K33" s="6" t="str">
        <v/>
      </c>
      <c r="L33" s="7" t="str">
        <v>DC-126/25-26</v>
      </c>
      <c r="M33" s="7">
        <v>45891</v>
      </c>
      <c r="N33" s="9" t="str">
        <v/>
      </c>
      <c r="O33" s="6" t="str">
        <v>Aiims</v>
      </c>
      <c r="P33" s="6" t="str">
        <v/>
      </c>
      <c r="Q33" s="6" t="str">
        <v/>
      </c>
      <c r="R33" s="6">
        <v>4</v>
      </c>
      <c r="S33" s="6" t="str">
        <v/>
      </c>
      <c r="T33" s="6" t="str">
        <v>BioLegend</v>
      </c>
    </row>
    <row r="34" spans="1:20" x14ac:dyDescent="0.25">
      <c r="A34" s="6">
        <v>37</v>
      </c>
      <c r="B34" s="6" t="str">
        <v>Opening Stock</v>
      </c>
      <c r="C34" s="7">
        <v>45808</v>
      </c>
      <c r="D34" s="7">
        <v>45808</v>
      </c>
      <c r="E34" s="26">
        <v>98.7</v>
      </c>
      <c r="F34" s="26">
        <v>98.7</v>
      </c>
      <c r="G34" s="6">
        <v>100261</v>
      </c>
      <c r="H34" s="6" t="str">
        <v>Spark NIR™ 685 anti-mouse CD3 Antibody</v>
      </c>
      <c r="I34" s="6">
        <v>1</v>
      </c>
      <c r="J34" s="6" t="str">
        <v/>
      </c>
      <c r="K34" s="6">
        <v>1</v>
      </c>
      <c r="L34" s="7" t="str">
        <v/>
      </c>
      <c r="M34" s="7" t="str">
        <v/>
      </c>
      <c r="N34" s="9" t="str">
        <v/>
      </c>
      <c r="O34" s="6" t="str">
        <v>Opening Stock</v>
      </c>
      <c r="P34" s="6" t="str">
        <v/>
      </c>
      <c r="Q34" s="6" t="str">
        <v/>
      </c>
      <c r="R34" s="6">
        <v>4</v>
      </c>
      <c r="S34" s="6" t="str">
        <v/>
      </c>
      <c r="T34" s="6" t="str">
        <v>BioLegend</v>
      </c>
    </row>
    <row r="35" spans="1:20" x14ac:dyDescent="0.25">
      <c r="A35" s="6">
        <v>38</v>
      </c>
      <c r="B35" s="6" t="str">
        <v>Opening Stock</v>
      </c>
      <c r="C35" s="7">
        <v>45808</v>
      </c>
      <c r="D35" s="7">
        <v>45808</v>
      </c>
      <c r="E35" s="26">
        <v>70.8</v>
      </c>
      <c r="F35" s="26">
        <v>70.8</v>
      </c>
      <c r="G35" s="6">
        <v>108123</v>
      </c>
      <c r="H35" s="6" t="str">
        <v xml:space="preserve">PerCP/Cyanine5.5 anti-mouse Ly-6A/E </v>
      </c>
      <c r="I35" s="6">
        <v>1</v>
      </c>
      <c r="J35" s="6" t="str">
        <v/>
      </c>
      <c r="K35" s="6">
        <v>1</v>
      </c>
      <c r="L35" s="7" t="str">
        <v/>
      </c>
      <c r="M35" s="7" t="str">
        <v/>
      </c>
      <c r="N35" s="9" t="str">
        <v/>
      </c>
      <c r="O35" s="6" t="str">
        <v>Opening Stock</v>
      </c>
      <c r="P35" s="6" t="str">
        <v/>
      </c>
      <c r="Q35" s="6" t="str">
        <v/>
      </c>
      <c r="R35" s="6">
        <v>4</v>
      </c>
      <c r="S35" s="6" t="str">
        <v/>
      </c>
      <c r="T35" s="6" t="str">
        <v>BioLegend</v>
      </c>
    </row>
    <row r="36" spans="1:20" x14ac:dyDescent="0.25">
      <c r="A36" s="6">
        <v>39</v>
      </c>
      <c r="B36" s="6" t="str">
        <v>Opening Stock</v>
      </c>
      <c r="C36" s="7">
        <v>45808</v>
      </c>
      <c r="D36" s="7">
        <v>45808</v>
      </c>
      <c r="E36" s="26">
        <v>222</v>
      </c>
      <c r="F36" s="26">
        <v>444</v>
      </c>
      <c r="G36" s="6">
        <v>626812</v>
      </c>
      <c r="H36" s="6" t="str">
        <v>Alexa Fluor® 488 anti-c-Myc Antibody</v>
      </c>
      <c r="I36" s="6">
        <v>2</v>
      </c>
      <c r="J36" s="6">
        <v>2</v>
      </c>
      <c r="K36" s="6" t="str">
        <v/>
      </c>
      <c r="L36" s="7" t="str">
        <v>T-596/25-26</v>
      </c>
      <c r="M36" s="7">
        <v>45840</v>
      </c>
      <c r="N36" s="9">
        <v>68820</v>
      </c>
      <c r="O36" s="6" t="str">
        <v>Aurigine Onco</v>
      </c>
      <c r="P36" s="6">
        <v>58152715692</v>
      </c>
      <c r="Q36" s="6" t="str">
        <v>Delivered</v>
      </c>
      <c r="R36" s="6">
        <v>4</v>
      </c>
      <c r="S36" s="6" t="str">
        <v/>
      </c>
      <c r="T36" s="6" t="str">
        <v>BioLegend</v>
      </c>
    </row>
    <row r="37" spans="1:20" x14ac:dyDescent="0.25">
      <c r="A37" s="6">
        <v>40</v>
      </c>
      <c r="B37" s="6" t="str">
        <v>Opening Stock</v>
      </c>
      <c r="C37" s="7">
        <v>45808</v>
      </c>
      <c r="D37" s="7">
        <v>45808</v>
      </c>
      <c r="E37" s="26">
        <v>222</v>
      </c>
      <c r="F37" s="26">
        <v>222</v>
      </c>
      <c r="G37" s="6">
        <v>626812</v>
      </c>
      <c r="H37" s="6" t="str">
        <v>Alexa Fluor® 488 anti-c-Myc Antibody</v>
      </c>
      <c r="I37" s="6">
        <v>1</v>
      </c>
      <c r="J37" s="6">
        <v>1</v>
      </c>
      <c r="K37" s="6" t="str">
        <v/>
      </c>
      <c r="L37" s="7" t="str">
        <v>T-717/25-26</v>
      </c>
      <c r="M37" s="7">
        <v>45857</v>
      </c>
      <c r="N37" s="9">
        <v>40145</v>
      </c>
      <c r="O37" s="6" t="str">
        <v>Aurigine Onco</v>
      </c>
      <c r="P37" s="6">
        <v>58153395974</v>
      </c>
      <c r="Q37" s="6" t="str">
        <v>Delivered</v>
      </c>
      <c r="R37" s="6">
        <v>4</v>
      </c>
      <c r="S37" s="6" t="str">
        <v>Opening Stock</v>
      </c>
      <c r="T37" s="6" t="str">
        <v>BioLegend</v>
      </c>
    </row>
    <row r="38" spans="1:20" x14ac:dyDescent="0.25">
      <c r="A38" s="6">
        <v>41</v>
      </c>
      <c r="B38" s="6" t="str">
        <v>Opening Stock</v>
      </c>
      <c r="C38" s="7">
        <v>45808</v>
      </c>
      <c r="D38" s="7">
        <v>45808</v>
      </c>
      <c r="E38" s="26">
        <v>58.1</v>
      </c>
      <c r="F38" s="26">
        <v>116.2</v>
      </c>
      <c r="G38" s="6">
        <v>329702</v>
      </c>
      <c r="H38" s="6" t="str">
        <v xml:space="preserve">Purified anti-human CD274 </v>
      </c>
      <c r="I38" s="6">
        <v>2</v>
      </c>
      <c r="J38" s="6" t="str">
        <v/>
      </c>
      <c r="K38" s="6">
        <v>2</v>
      </c>
      <c r="L38" s="7" t="str">
        <v/>
      </c>
      <c r="M38" s="7" t="str">
        <v/>
      </c>
      <c r="N38" s="9" t="str">
        <v/>
      </c>
      <c r="O38" s="6" t="str">
        <v>Opening Stock</v>
      </c>
      <c r="P38" s="6" t="str">
        <v/>
      </c>
      <c r="Q38" s="6" t="str">
        <v/>
      </c>
      <c r="R38" s="6">
        <v>4</v>
      </c>
      <c r="S38" s="6" t="str">
        <v/>
      </c>
      <c r="T38" s="6" t="str">
        <v>BioLegend</v>
      </c>
    </row>
    <row r="39" spans="1:20" x14ac:dyDescent="0.25">
      <c r="A39" s="6">
        <v>42</v>
      </c>
      <c r="B39" s="6" t="str">
        <v>EED115978</v>
      </c>
      <c r="C39" s="7">
        <v>45811</v>
      </c>
      <c r="D39" s="7">
        <v>45817</v>
      </c>
      <c r="E39" s="26">
        <v>32.9</v>
      </c>
      <c r="F39" s="26">
        <v>32.9</v>
      </c>
      <c r="G39" s="6">
        <v>101205</v>
      </c>
      <c r="H39" s="6" t="str">
        <v>FITC anti-mouse/human CD11b Antibody</v>
      </c>
      <c r="I39" s="6">
        <v>1</v>
      </c>
      <c r="J39" s="6">
        <v>1</v>
      </c>
      <c r="K39" s="6" t="str">
        <v/>
      </c>
      <c r="L39" s="7" t="str">
        <v>T-392/25-26</v>
      </c>
      <c r="M39" s="7">
        <v>45818</v>
      </c>
      <c r="N39" s="9">
        <v>4239.5200000000004</v>
      </c>
      <c r="O39" s="6" t="str">
        <v>NII</v>
      </c>
      <c r="P39" s="6" t="str">
        <v/>
      </c>
      <c r="Q39" s="6" t="str">
        <v/>
      </c>
      <c r="R39" s="6">
        <v>4</v>
      </c>
      <c r="S39" s="6" t="str">
        <v/>
      </c>
      <c r="T39" s="6" t="str">
        <v>BioLegend</v>
      </c>
    </row>
    <row r="40" spans="1:20" x14ac:dyDescent="0.25">
      <c r="A40" s="6">
        <v>43</v>
      </c>
      <c r="B40" s="6" t="str">
        <v>EED115978</v>
      </c>
      <c r="C40" s="7">
        <v>45811</v>
      </c>
      <c r="D40" s="7">
        <v>45817</v>
      </c>
      <c r="E40" s="26">
        <v>160.30000000000001</v>
      </c>
      <c r="F40" s="26">
        <v>160.30000000000001</v>
      </c>
      <c r="G40" s="6">
        <v>101320</v>
      </c>
      <c r="H40" s="6" t="str">
        <v xml:space="preserve">TruStain FcX™ </v>
      </c>
      <c r="I40" s="6">
        <v>1</v>
      </c>
      <c r="J40" s="6">
        <v>1</v>
      </c>
      <c r="K40" s="6" t="str">
        <v/>
      </c>
      <c r="L40" s="7" t="str">
        <v>T-393/25-26</v>
      </c>
      <c r="M40" s="7">
        <v>45818</v>
      </c>
      <c r="N40" s="9">
        <v>20656.37</v>
      </c>
      <c r="O40" s="6" t="str">
        <v>NII</v>
      </c>
      <c r="P40" s="6" t="str">
        <v/>
      </c>
      <c r="Q40" s="6" t="str">
        <v/>
      </c>
      <c r="R40" s="6">
        <v>4</v>
      </c>
      <c r="S40" s="6" t="str">
        <v/>
      </c>
      <c r="T40" s="6" t="str">
        <v>BioLegend</v>
      </c>
    </row>
    <row r="41" spans="1:20" x14ac:dyDescent="0.25">
      <c r="A41" s="6">
        <v>44</v>
      </c>
      <c r="B41" s="6" t="str">
        <v>EED115978</v>
      </c>
      <c r="C41" s="7">
        <v>45811</v>
      </c>
      <c r="D41" s="7">
        <v>45817</v>
      </c>
      <c r="E41" s="26">
        <v>98.7</v>
      </c>
      <c r="F41" s="26">
        <v>98.7</v>
      </c>
      <c r="G41" s="6">
        <v>102443</v>
      </c>
      <c r="H41" s="6" t="str">
        <v>Alexa Fluor® 700 anti-mouse CD31 Antibody</v>
      </c>
      <c r="I41" s="6">
        <v>1</v>
      </c>
      <c r="J41" s="6">
        <v>1</v>
      </c>
      <c r="K41" s="6" t="str">
        <v/>
      </c>
      <c r="L41" s="7" t="str">
        <v>T-391/25-26</v>
      </c>
      <c r="M41" s="7">
        <v>45818</v>
      </c>
      <c r="N41" s="9">
        <v>12718.55</v>
      </c>
      <c r="O41" s="6" t="str">
        <v>NII</v>
      </c>
      <c r="P41" s="6" t="str">
        <v/>
      </c>
      <c r="Q41" s="6" t="str">
        <v/>
      </c>
      <c r="R41" s="6">
        <v>4</v>
      </c>
      <c r="S41" s="6" t="str">
        <v/>
      </c>
      <c r="T41" s="6" t="str">
        <v>BioLegend</v>
      </c>
    </row>
    <row r="42" spans="1:20" x14ac:dyDescent="0.25">
      <c r="A42" s="6">
        <v>45</v>
      </c>
      <c r="B42" s="6" t="str">
        <v>EED115978</v>
      </c>
      <c r="C42" s="7">
        <v>45811</v>
      </c>
      <c r="D42" s="7">
        <v>45817</v>
      </c>
      <c r="E42" s="26">
        <v>137.19999999999999</v>
      </c>
      <c r="F42" s="26">
        <v>137.19999999999999</v>
      </c>
      <c r="G42" s="6">
        <v>103116</v>
      </c>
      <c r="H42" s="6" t="str">
        <v>APC/Cyanine7 anti-mouse CD45 Antibody</v>
      </c>
      <c r="I42" s="6">
        <v>1</v>
      </c>
      <c r="J42" s="6">
        <v>1</v>
      </c>
      <c r="K42" s="6" t="str">
        <v/>
      </c>
      <c r="L42" s="7" t="str">
        <v>T-392/25-26</v>
      </c>
      <c r="M42" s="7">
        <v>45818</v>
      </c>
      <c r="N42" s="9">
        <v>17679.689999999999</v>
      </c>
      <c r="O42" s="6" t="str">
        <v>NII</v>
      </c>
      <c r="P42" s="6" t="str">
        <v/>
      </c>
      <c r="Q42" s="6" t="str">
        <v/>
      </c>
      <c r="R42" s="6">
        <v>4</v>
      </c>
      <c r="S42" s="6" t="str">
        <v/>
      </c>
      <c r="T42" s="6" t="str">
        <v>BioLegend</v>
      </c>
    </row>
    <row r="43" spans="1:20" x14ac:dyDescent="0.25">
      <c r="A43" s="6">
        <v>46</v>
      </c>
      <c r="B43" s="6" t="str">
        <v>EED115978</v>
      </c>
      <c r="C43" s="7">
        <v>45811</v>
      </c>
      <c r="D43" s="7">
        <v>45817</v>
      </c>
      <c r="E43" s="26">
        <v>59.8</v>
      </c>
      <c r="F43" s="26">
        <v>59.8</v>
      </c>
      <c r="G43" s="6">
        <v>107607</v>
      </c>
      <c r="H43" s="6" t="str">
        <v>PE anti-mouse I-A/I-E Antibody</v>
      </c>
      <c r="I43" s="6">
        <v>1</v>
      </c>
      <c r="J43" s="6">
        <v>1</v>
      </c>
      <c r="K43" s="6" t="str">
        <v/>
      </c>
      <c r="L43" s="7" t="str">
        <v>T-392/25-26</v>
      </c>
      <c r="M43" s="7">
        <v>45818</v>
      </c>
      <c r="N43" s="9">
        <v>8298.6299999999992</v>
      </c>
      <c r="O43" s="6" t="str">
        <v>NII</v>
      </c>
      <c r="P43" s="6" t="str">
        <v/>
      </c>
      <c r="Q43" s="6" t="str">
        <v/>
      </c>
      <c r="R43" s="6">
        <v>4</v>
      </c>
      <c r="S43" s="6" t="str">
        <v/>
      </c>
      <c r="T43" s="6" t="str">
        <v>BioLegend</v>
      </c>
    </row>
    <row r="44" spans="1:20" x14ac:dyDescent="0.25">
      <c r="A44" s="6">
        <v>47</v>
      </c>
      <c r="B44" s="6" t="str">
        <v>EED115978</v>
      </c>
      <c r="C44" s="7">
        <v>45811</v>
      </c>
      <c r="D44" s="7">
        <v>45817</v>
      </c>
      <c r="E44" s="26">
        <v>50.4</v>
      </c>
      <c r="F44" s="26">
        <v>50.4</v>
      </c>
      <c r="G44" s="6">
        <v>117307</v>
      </c>
      <c r="H44" s="6" t="str">
        <v>PE anti-mouse CD11c Antibody</v>
      </c>
      <c r="I44" s="6">
        <v>1</v>
      </c>
      <c r="J44" s="6">
        <v>1</v>
      </c>
      <c r="K44" s="6" t="str">
        <v/>
      </c>
      <c r="L44" s="7" t="str">
        <v>T-392/25-26</v>
      </c>
      <c r="M44" s="7">
        <v>45818</v>
      </c>
      <c r="N44" s="9">
        <v>6494.58</v>
      </c>
      <c r="O44" s="6" t="str">
        <v>NII</v>
      </c>
      <c r="P44" s="6" t="str">
        <v/>
      </c>
      <c r="Q44" s="6" t="str">
        <v/>
      </c>
      <c r="R44" s="6">
        <v>4</v>
      </c>
      <c r="S44" s="6" t="str">
        <v/>
      </c>
      <c r="T44" s="6" t="str">
        <v>BioLegend</v>
      </c>
    </row>
    <row r="45" spans="1:20" x14ac:dyDescent="0.25">
      <c r="A45" s="6">
        <v>48</v>
      </c>
      <c r="B45" s="6" t="str">
        <v>EED115978</v>
      </c>
      <c r="C45" s="7">
        <v>45811</v>
      </c>
      <c r="D45" s="7">
        <v>45817</v>
      </c>
      <c r="E45" s="26">
        <v>204.4</v>
      </c>
      <c r="F45" s="26">
        <v>204.4</v>
      </c>
      <c r="G45" s="6">
        <v>117316</v>
      </c>
      <c r="H45" s="6" t="str">
        <v>PE/Cyanine5 anti-mouse CD11c Antibody</v>
      </c>
      <c r="I45" s="6">
        <v>1</v>
      </c>
      <c r="J45" s="6">
        <v>1</v>
      </c>
      <c r="K45" s="6" t="str">
        <v/>
      </c>
      <c r="L45" s="7" t="str">
        <v>T-394/25-26</v>
      </c>
      <c r="M45" s="7">
        <v>45818</v>
      </c>
      <c r="N45" s="9">
        <v>26339.13</v>
      </c>
      <c r="O45" s="6" t="str">
        <v>NII</v>
      </c>
      <c r="P45" s="6" t="str">
        <v/>
      </c>
      <c r="Q45" s="6" t="str">
        <v/>
      </c>
      <c r="R45" s="6">
        <v>4</v>
      </c>
      <c r="S45" s="6" t="str">
        <v/>
      </c>
      <c r="T45" s="6" t="str">
        <v>BioLegend</v>
      </c>
    </row>
    <row r="46" spans="1:20" x14ac:dyDescent="0.25">
      <c r="A46" s="6">
        <v>49</v>
      </c>
      <c r="B46" s="6" t="str">
        <v>EED115978</v>
      </c>
      <c r="C46" s="7">
        <v>45811</v>
      </c>
      <c r="D46" s="7">
        <v>45817</v>
      </c>
      <c r="E46" s="26">
        <v>45.5</v>
      </c>
      <c r="F46" s="26">
        <v>45.5</v>
      </c>
      <c r="G46" s="6">
        <v>122505</v>
      </c>
      <c r="H46" s="6" t="str">
        <v xml:space="preserve">FITC anti-mouse Ly-6A/E </v>
      </c>
      <c r="I46" s="6">
        <v>1</v>
      </c>
      <c r="J46" s="6">
        <v>1</v>
      </c>
      <c r="K46" s="6" t="str">
        <v/>
      </c>
      <c r="L46" s="7" t="str">
        <v>T-391/25-26</v>
      </c>
      <c r="M46" s="7">
        <v>45818</v>
      </c>
      <c r="N46" s="9">
        <v>5863.16</v>
      </c>
      <c r="O46" s="6" t="str">
        <v>NII</v>
      </c>
      <c r="P46" s="6" t="str">
        <v/>
      </c>
      <c r="Q46" s="6" t="str">
        <v/>
      </c>
      <c r="R46" s="6">
        <v>4</v>
      </c>
      <c r="S46" s="6" t="str">
        <v/>
      </c>
      <c r="T46" s="6" t="str">
        <v>BioLegend</v>
      </c>
    </row>
    <row r="47" spans="1:20" x14ac:dyDescent="0.25">
      <c r="A47" s="6">
        <v>50</v>
      </c>
      <c r="B47" s="6" t="str">
        <v>EED115978</v>
      </c>
      <c r="C47" s="7">
        <v>45811</v>
      </c>
      <c r="D47" s="7">
        <v>45817</v>
      </c>
      <c r="E47" s="26">
        <v>189.75</v>
      </c>
      <c r="F47" s="26">
        <v>189.75</v>
      </c>
      <c r="G47" s="6">
        <v>123137</v>
      </c>
      <c r="H47" s="6" t="str">
        <v>Brilliant Violet 421™ anti-mouse F4/80 Antibody</v>
      </c>
      <c r="I47" s="6">
        <v>1</v>
      </c>
      <c r="J47" s="6">
        <v>1</v>
      </c>
      <c r="K47" s="6" t="str">
        <v/>
      </c>
      <c r="L47" s="7" t="str">
        <v>T-392/25-26</v>
      </c>
      <c r="M47" s="7">
        <v>45818</v>
      </c>
      <c r="N47" s="9">
        <v>22821.23</v>
      </c>
      <c r="O47" s="6" t="str">
        <v>NII</v>
      </c>
      <c r="P47" s="6" t="str">
        <v/>
      </c>
      <c r="Q47" s="6" t="str">
        <v/>
      </c>
      <c r="R47" s="6">
        <v>4</v>
      </c>
      <c r="S47" s="6" t="str">
        <v/>
      </c>
      <c r="T47" s="6" t="str">
        <v>BioLegend</v>
      </c>
    </row>
    <row r="48" spans="1:20" x14ac:dyDescent="0.25">
      <c r="A48" s="6">
        <v>51</v>
      </c>
      <c r="B48" s="6" t="str">
        <v>EED115978</v>
      </c>
      <c r="C48" s="7">
        <v>45811</v>
      </c>
      <c r="D48" s="7">
        <v>45817</v>
      </c>
      <c r="E48" s="26">
        <v>95.2</v>
      </c>
      <c r="F48" s="26">
        <v>95.2</v>
      </c>
      <c r="G48" s="6">
        <v>135911</v>
      </c>
      <c r="H48" s="6" t="str">
        <v>PE/Cyanine7 anti-mouse CD140a Antibody</v>
      </c>
      <c r="I48" s="6">
        <v>1</v>
      </c>
      <c r="J48" s="6">
        <v>1</v>
      </c>
      <c r="K48" s="6" t="str">
        <v/>
      </c>
      <c r="L48" s="7" t="str">
        <v>T-391/25-26</v>
      </c>
      <c r="M48" s="7">
        <v>45818</v>
      </c>
      <c r="N48" s="9">
        <v>12267.54</v>
      </c>
      <c r="O48" s="6" t="str">
        <v>NII</v>
      </c>
      <c r="P48" s="6" t="str">
        <v/>
      </c>
      <c r="Q48" s="6" t="str">
        <v/>
      </c>
      <c r="R48" s="6">
        <v>4</v>
      </c>
      <c r="S48" s="6" t="str">
        <v/>
      </c>
      <c r="T48" s="6" t="str">
        <v>BioLegend</v>
      </c>
    </row>
    <row r="49" spans="1:20" x14ac:dyDescent="0.25">
      <c r="A49" s="6">
        <v>52</v>
      </c>
      <c r="B49" s="6" t="str">
        <v>EED115978</v>
      </c>
      <c r="C49" s="7">
        <v>45811</v>
      </c>
      <c r="D49" s="7">
        <v>45817</v>
      </c>
      <c r="E49" s="26">
        <v>234.5</v>
      </c>
      <c r="F49" s="26">
        <v>234.5</v>
      </c>
      <c r="G49" s="6">
        <v>137014</v>
      </c>
      <c r="H49" s="6" t="str">
        <v>PE anti-mouse CD68 Antibody</v>
      </c>
      <c r="I49" s="6">
        <v>1</v>
      </c>
      <c r="J49" s="6">
        <v>1</v>
      </c>
      <c r="K49" s="6" t="str">
        <v/>
      </c>
      <c r="L49" s="7" t="str">
        <v>T-392/25-26</v>
      </c>
      <c r="M49" s="7">
        <v>45818</v>
      </c>
      <c r="N49" s="9">
        <v>30217.84</v>
      </c>
      <c r="O49" s="6" t="str">
        <v>NII</v>
      </c>
      <c r="P49" s="6" t="str">
        <v/>
      </c>
      <c r="Q49" s="6" t="str">
        <v/>
      </c>
      <c r="R49" s="6">
        <v>4</v>
      </c>
      <c r="S49" s="6" t="str">
        <v/>
      </c>
      <c r="T49" s="6" t="str">
        <v>BioLegend</v>
      </c>
    </row>
    <row r="50" spans="1:20" x14ac:dyDescent="0.25">
      <c r="A50" s="6">
        <v>53</v>
      </c>
      <c r="B50" s="6" t="str">
        <v>EED115978</v>
      </c>
      <c r="C50" s="7">
        <v>45811</v>
      </c>
      <c r="D50" s="7">
        <v>45817</v>
      </c>
      <c r="E50" s="26">
        <v>207.2</v>
      </c>
      <c r="F50" s="26">
        <v>207.2</v>
      </c>
      <c r="G50" s="6">
        <v>141708</v>
      </c>
      <c r="H50" s="6" t="str">
        <v xml:space="preserve">APC anti-mouse CD206 </v>
      </c>
      <c r="I50" s="6">
        <v>1</v>
      </c>
      <c r="J50" s="6">
        <v>1</v>
      </c>
      <c r="K50" s="6" t="str">
        <v/>
      </c>
      <c r="L50" s="7" t="str">
        <v>T-392/25-26</v>
      </c>
      <c r="M50" s="7">
        <v>45818</v>
      </c>
      <c r="N50" s="9">
        <v>26699.94</v>
      </c>
      <c r="O50" s="6" t="str">
        <v>NII</v>
      </c>
      <c r="P50" s="6" t="str">
        <v/>
      </c>
      <c r="Q50" s="6" t="str">
        <v/>
      </c>
      <c r="R50" s="6">
        <v>4</v>
      </c>
      <c r="S50" s="6" t="str">
        <v/>
      </c>
      <c r="T50" s="6" t="str">
        <v>BioLegend</v>
      </c>
    </row>
    <row r="51" spans="1:20" x14ac:dyDescent="0.25">
      <c r="A51" s="6">
        <v>54</v>
      </c>
      <c r="B51" s="6" t="str">
        <v>EED115978</v>
      </c>
      <c r="C51" s="7">
        <v>45811</v>
      </c>
      <c r="D51" s="7">
        <v>45817</v>
      </c>
      <c r="E51" s="26">
        <v>62.3</v>
      </c>
      <c r="F51" s="26">
        <v>62.3</v>
      </c>
      <c r="G51" s="6">
        <v>423101</v>
      </c>
      <c r="H51" s="6" t="str">
        <v>Zombie Aqua™ Fixable Viability Kit</v>
      </c>
      <c r="I51" s="6">
        <v>1</v>
      </c>
      <c r="J51" s="6">
        <v>1</v>
      </c>
      <c r="K51" s="6" t="str">
        <v/>
      </c>
      <c r="L51" s="7" t="str">
        <v>T-391/25-26</v>
      </c>
      <c r="M51" s="7">
        <v>45818</v>
      </c>
      <c r="N51" s="9">
        <v>8028.02</v>
      </c>
      <c r="O51" s="6" t="str">
        <v>NII</v>
      </c>
      <c r="P51" s="6" t="str">
        <v/>
      </c>
      <c r="Q51" s="6" t="str">
        <v/>
      </c>
      <c r="R51" s="6">
        <v>-20</v>
      </c>
      <c r="S51" s="6" t="str">
        <v/>
      </c>
      <c r="T51" s="6" t="str">
        <v>BioLegend</v>
      </c>
    </row>
    <row r="52" spans="1:20" x14ac:dyDescent="0.25">
      <c r="A52" s="6">
        <v>55</v>
      </c>
      <c r="B52" s="6" t="str">
        <v>EED115978</v>
      </c>
      <c r="C52" s="7">
        <v>45811</v>
      </c>
      <c r="D52" s="7">
        <v>45817</v>
      </c>
      <c r="E52" s="26">
        <v>107.1</v>
      </c>
      <c r="F52" s="26">
        <v>107.1</v>
      </c>
      <c r="G52" s="6">
        <v>613411</v>
      </c>
      <c r="H52" s="6" t="str">
        <v xml:space="preserve">PE anti-H2A.X Phospho </v>
      </c>
      <c r="I52" s="6">
        <v>1</v>
      </c>
      <c r="J52" s="6">
        <v>1</v>
      </c>
      <c r="K52" s="6" t="str">
        <v/>
      </c>
      <c r="L52" s="7" t="str">
        <v>T-391/25-26</v>
      </c>
      <c r="M52" s="7">
        <v>45818</v>
      </c>
      <c r="N52" s="9">
        <v>13800.98</v>
      </c>
      <c r="O52" s="6" t="str">
        <v>NII</v>
      </c>
      <c r="P52" s="6" t="str">
        <v/>
      </c>
      <c r="Q52" s="6" t="str">
        <v/>
      </c>
      <c r="R52" s="6">
        <v>4</v>
      </c>
      <c r="S52" s="6" t="str">
        <v/>
      </c>
      <c r="T52" s="6" t="str">
        <v>BioLegend</v>
      </c>
    </row>
    <row r="53" spans="1:20" x14ac:dyDescent="0.25">
      <c r="A53" s="6">
        <v>56</v>
      </c>
      <c r="B53" s="6" t="str">
        <v>EED115978</v>
      </c>
      <c r="C53" s="7">
        <v>45811</v>
      </c>
      <c r="D53" s="7">
        <v>45817</v>
      </c>
      <c r="E53" s="26">
        <v>389.9</v>
      </c>
      <c r="F53" s="26">
        <v>389.9</v>
      </c>
      <c r="G53" s="6">
        <v>776706</v>
      </c>
      <c r="H53" s="6" t="str">
        <v xml:space="preserve">Recombinant Mouse DLL4 </v>
      </c>
      <c r="I53" s="6">
        <v>1</v>
      </c>
      <c r="J53" s="6">
        <v>1</v>
      </c>
      <c r="K53" s="6" t="str">
        <v/>
      </c>
      <c r="L53" s="7" t="str">
        <v>T-393/25-26</v>
      </c>
      <c r="M53" s="7">
        <v>45818</v>
      </c>
      <c r="N53" s="9">
        <v>50242.79</v>
      </c>
      <c r="O53" s="6" t="str">
        <v>NII</v>
      </c>
      <c r="P53" s="6" t="str">
        <v/>
      </c>
      <c r="Q53" s="6" t="str">
        <v/>
      </c>
      <c r="R53" s="6">
        <v>-20</v>
      </c>
      <c r="S53" s="6" t="str">
        <v/>
      </c>
      <c r="T53" s="6" t="str">
        <v>BioLegend</v>
      </c>
    </row>
    <row r="54" spans="1:20" x14ac:dyDescent="0.25">
      <c r="A54" s="6">
        <v>57</v>
      </c>
      <c r="B54" s="6" t="str">
        <v>EED115898</v>
      </c>
      <c r="C54" s="7">
        <v>45807</v>
      </c>
      <c r="D54" s="7">
        <v>45818</v>
      </c>
      <c r="E54" s="26">
        <v>61.1</v>
      </c>
      <c r="F54" s="26">
        <v>61.1</v>
      </c>
      <c r="G54" s="6">
        <v>100202</v>
      </c>
      <c r="H54" s="6" t="str">
        <v>Purified anti-mouse CD3 Antibody</v>
      </c>
      <c r="I54" s="6">
        <v>1</v>
      </c>
      <c r="J54" s="6">
        <v>1</v>
      </c>
      <c r="K54" s="6" t="str">
        <v/>
      </c>
      <c r="L54" s="7" t="str">
        <v>T-418/25-26</v>
      </c>
      <c r="M54" s="7">
        <v>45820</v>
      </c>
      <c r="N54" s="9">
        <v>8037</v>
      </c>
      <c r="O54" s="6" t="str">
        <v>ICGEB</v>
      </c>
      <c r="P54" s="6" t="str">
        <v/>
      </c>
      <c r="Q54" s="6" t="str">
        <v/>
      </c>
      <c r="R54" s="6">
        <v>4</v>
      </c>
      <c r="S54" s="6" t="str">
        <v/>
      </c>
      <c r="T54" s="6" t="str">
        <v>BioLegend</v>
      </c>
    </row>
    <row r="55" spans="1:20" x14ac:dyDescent="0.25">
      <c r="A55" s="6">
        <v>58</v>
      </c>
      <c r="B55" s="6" t="str">
        <v>EED115898</v>
      </c>
      <c r="C55" s="7">
        <v>45807</v>
      </c>
      <c r="D55" s="7">
        <v>45818</v>
      </c>
      <c r="E55" s="26">
        <v>92.95</v>
      </c>
      <c r="F55" s="26">
        <v>92.95</v>
      </c>
      <c r="G55" s="6">
        <v>100204</v>
      </c>
      <c r="H55" s="6" t="str">
        <v>FITC anti-mouse CD3 Antibody</v>
      </c>
      <c r="I55" s="6">
        <v>1</v>
      </c>
      <c r="J55" s="6">
        <v>1</v>
      </c>
      <c r="K55" s="6" t="str">
        <v/>
      </c>
      <c r="L55" s="7" t="str">
        <v>T-418/25-26</v>
      </c>
      <c r="M55" s="7">
        <v>45820</v>
      </c>
      <c r="N55" s="9">
        <v>12226.5</v>
      </c>
      <c r="O55" s="6" t="str">
        <v>ICGEB</v>
      </c>
      <c r="P55" s="6" t="str">
        <v/>
      </c>
      <c r="Q55" s="6" t="str">
        <v/>
      </c>
      <c r="R55" s="6">
        <v>4</v>
      </c>
      <c r="S55" s="6" t="str">
        <v/>
      </c>
      <c r="T55" s="6" t="str">
        <v>BioLegend</v>
      </c>
    </row>
    <row r="56" spans="1:20" x14ac:dyDescent="0.25">
      <c r="A56" s="6">
        <v>59</v>
      </c>
      <c r="B56" s="6" t="str">
        <v>EED115898</v>
      </c>
      <c r="C56" s="7">
        <v>45807</v>
      </c>
      <c r="D56" s="7">
        <v>45818</v>
      </c>
      <c r="E56" s="26">
        <v>123.2</v>
      </c>
      <c r="F56" s="26">
        <v>123.2</v>
      </c>
      <c r="G56" s="6">
        <v>100227</v>
      </c>
      <c r="H56" s="6" t="str">
        <v>Brilliant Violet 421™ anti-mouse CD3 Antibody</v>
      </c>
      <c r="I56" s="6">
        <v>1</v>
      </c>
      <c r="J56" s="6">
        <v>1</v>
      </c>
      <c r="K56" s="6" t="str">
        <v/>
      </c>
      <c r="L56" s="7" t="str">
        <v>T-418/25-26</v>
      </c>
      <c r="M56" s="7">
        <v>45820</v>
      </c>
      <c r="N56" s="9">
        <v>15048</v>
      </c>
      <c r="O56" s="6" t="str">
        <v>ICGEB</v>
      </c>
      <c r="P56" s="6" t="str">
        <v/>
      </c>
      <c r="Q56" s="6" t="str">
        <v/>
      </c>
      <c r="R56" s="6">
        <v>4</v>
      </c>
      <c r="S56" s="6" t="str">
        <v/>
      </c>
      <c r="T56" s="6" t="str">
        <v>BioLegend</v>
      </c>
    </row>
    <row r="57" spans="1:20" x14ac:dyDescent="0.25">
      <c r="A57" s="6">
        <v>60</v>
      </c>
      <c r="B57" s="6" t="str">
        <v>EED115898</v>
      </c>
      <c r="C57" s="7">
        <v>45807</v>
      </c>
      <c r="D57" s="7">
        <v>45818</v>
      </c>
      <c r="E57" s="26">
        <v>165</v>
      </c>
      <c r="F57" s="26">
        <v>165</v>
      </c>
      <c r="G57" s="6">
        <v>100229</v>
      </c>
      <c r="H57" s="6" t="str">
        <v>Brilliant Violet 650™ anti-mouse CD3 Antibody</v>
      </c>
      <c r="I57" s="6">
        <v>1</v>
      </c>
      <c r="J57" s="6">
        <v>1</v>
      </c>
      <c r="K57" s="6" t="str">
        <v/>
      </c>
      <c r="L57" s="7" t="str">
        <v>T-425/25-26</v>
      </c>
      <c r="M57" s="7">
        <v>45821</v>
      </c>
      <c r="N57" s="9">
        <v>18810</v>
      </c>
      <c r="O57" s="6" t="str">
        <v>THSTI</v>
      </c>
      <c r="P57" s="6" t="str">
        <v/>
      </c>
      <c r="Q57" s="6" t="str">
        <v/>
      </c>
      <c r="R57" s="6">
        <v>4</v>
      </c>
      <c r="S57" s="6" t="str">
        <v/>
      </c>
      <c r="T57" s="6" t="str">
        <v>BioLegend</v>
      </c>
    </row>
    <row r="58" spans="1:20" x14ac:dyDescent="0.25">
      <c r="A58" s="6">
        <v>61</v>
      </c>
      <c r="B58" s="6" t="str">
        <v>EED115898</v>
      </c>
      <c r="C58" s="7">
        <v>45807</v>
      </c>
      <c r="D58" s="7">
        <v>45818</v>
      </c>
      <c r="E58" s="26">
        <v>154</v>
      </c>
      <c r="F58" s="26">
        <v>154</v>
      </c>
      <c r="G58" s="6">
        <v>100231</v>
      </c>
      <c r="H58" s="6" t="str">
        <v>Brilliant Violet 785™ anti-mouse CD3 Antibody</v>
      </c>
      <c r="I58" s="6">
        <v>1</v>
      </c>
      <c r="J58" s="6">
        <v>1</v>
      </c>
      <c r="K58" s="6" t="str">
        <v/>
      </c>
      <c r="L58" s="7" t="str">
        <v>T-418/25-26</v>
      </c>
      <c r="M58" s="7">
        <v>45820</v>
      </c>
      <c r="N58" s="9">
        <v>18810</v>
      </c>
      <c r="O58" s="6" t="str">
        <v>ICGEB</v>
      </c>
      <c r="P58" s="6" t="str">
        <v/>
      </c>
      <c r="Q58" s="6" t="str">
        <v/>
      </c>
      <c r="R58" s="6">
        <v>4</v>
      </c>
      <c r="S58" s="6" t="str">
        <v/>
      </c>
      <c r="T58" s="6" t="str">
        <v>BioLegend</v>
      </c>
    </row>
    <row r="59" spans="1:20" x14ac:dyDescent="0.25">
      <c r="A59" s="6">
        <v>62</v>
      </c>
      <c r="B59" s="6" t="str">
        <v>EED115898</v>
      </c>
      <c r="C59" s="7">
        <v>45807</v>
      </c>
      <c r="D59" s="7">
        <v>45818</v>
      </c>
      <c r="E59" s="26">
        <v>177.1</v>
      </c>
      <c r="F59" s="26">
        <v>177.1</v>
      </c>
      <c r="G59" s="6">
        <v>100240</v>
      </c>
      <c r="H59" s="6" t="str">
        <v>Alexa Fluor® 594 anti-mouse CD3 Antibody</v>
      </c>
      <c r="I59" s="6">
        <v>1</v>
      </c>
      <c r="J59" s="6">
        <v>1</v>
      </c>
      <c r="K59" s="6" t="str">
        <v/>
      </c>
      <c r="L59" s="7" t="str">
        <v>DC-55/25-26</v>
      </c>
      <c r="M59" s="7">
        <v>45818</v>
      </c>
      <c r="N59" s="9" t="str">
        <v/>
      </c>
      <c r="O59" s="6" t="str">
        <v>NIAB</v>
      </c>
      <c r="P59" s="6" t="str">
        <v/>
      </c>
      <c r="Q59" s="6" t="str">
        <v/>
      </c>
      <c r="R59" s="6">
        <v>4</v>
      </c>
      <c r="S59" s="6" t="str">
        <v/>
      </c>
      <c r="T59" s="6" t="str">
        <v>BioLegend</v>
      </c>
    </row>
    <row r="60" spans="1:20" x14ac:dyDescent="0.25">
      <c r="A60" s="6">
        <v>63</v>
      </c>
      <c r="B60" s="6" t="str">
        <v>EED115898</v>
      </c>
      <c r="C60" s="7">
        <v>45807</v>
      </c>
      <c r="D60" s="7">
        <v>45818</v>
      </c>
      <c r="E60" s="26">
        <v>50.4</v>
      </c>
      <c r="F60" s="26">
        <v>50.4</v>
      </c>
      <c r="G60" s="6">
        <v>100302</v>
      </c>
      <c r="H60" s="6" t="str">
        <v>Purified anti-mouse CD3ε Antibody</v>
      </c>
      <c r="I60" s="6">
        <v>1</v>
      </c>
      <c r="J60" s="6">
        <v>1</v>
      </c>
      <c r="K60" s="6" t="str">
        <v/>
      </c>
      <c r="L60" s="7" t="str">
        <v>T-426/25-26</v>
      </c>
      <c r="M60" s="7">
        <v>45821</v>
      </c>
      <c r="N60" s="9">
        <v>6498</v>
      </c>
      <c r="O60" s="6" t="str">
        <v>THSTI</v>
      </c>
      <c r="P60" s="6" t="str">
        <v/>
      </c>
      <c r="Q60" s="6" t="str">
        <v/>
      </c>
      <c r="R60" s="6">
        <v>4</v>
      </c>
      <c r="S60" s="6" t="str">
        <v/>
      </c>
      <c r="T60" s="6" t="str">
        <v>BioLegend</v>
      </c>
    </row>
    <row r="61" spans="1:20" x14ac:dyDescent="0.25">
      <c r="A61" s="6">
        <v>64</v>
      </c>
      <c r="B61" s="6" t="str">
        <v>EED115898</v>
      </c>
      <c r="C61" s="7">
        <v>45807</v>
      </c>
      <c r="D61" s="7">
        <v>45818</v>
      </c>
      <c r="E61" s="26">
        <v>50.4</v>
      </c>
      <c r="F61" s="26">
        <v>50.4</v>
      </c>
      <c r="G61" s="6">
        <v>100302</v>
      </c>
      <c r="H61" s="6" t="str">
        <v>Purified anti-mouse CD3ε Antibody</v>
      </c>
      <c r="I61" s="6">
        <v>1</v>
      </c>
      <c r="J61" s="6">
        <v>1</v>
      </c>
      <c r="K61" s="6" t="str">
        <v/>
      </c>
      <c r="L61" s="7" t="str">
        <v>T-416/25-26</v>
      </c>
      <c r="M61" s="7">
        <v>45819</v>
      </c>
      <c r="N61" s="9">
        <v>8370</v>
      </c>
      <c r="O61" s="6" t="str">
        <v>IIT-Kharagpur</v>
      </c>
      <c r="P61" s="6" t="str">
        <v/>
      </c>
      <c r="Q61" s="6" t="str">
        <v/>
      </c>
      <c r="R61" s="6">
        <v>4</v>
      </c>
      <c r="S61" s="6" t="str">
        <v/>
      </c>
      <c r="T61" s="6" t="str">
        <v>BioLegend</v>
      </c>
    </row>
    <row r="62" spans="1:20" x14ac:dyDescent="0.25">
      <c r="A62" s="6">
        <v>65</v>
      </c>
      <c r="B62" s="6" t="str">
        <v>EED115898</v>
      </c>
      <c r="C62" s="7">
        <v>45807</v>
      </c>
      <c r="D62" s="7">
        <v>45818</v>
      </c>
      <c r="E62" s="26">
        <v>181.5</v>
      </c>
      <c r="F62" s="26">
        <v>181.5</v>
      </c>
      <c r="G62" s="6">
        <v>100353</v>
      </c>
      <c r="H62" s="6" t="str">
        <v>Brilliant Violet 510™ anti-mouse CD3ε Antibody</v>
      </c>
      <c r="I62" s="6">
        <v>1</v>
      </c>
      <c r="J62" s="6">
        <v>1</v>
      </c>
      <c r="K62" s="6" t="str">
        <v/>
      </c>
      <c r="L62" s="7" t="str">
        <v>T-426/25-26</v>
      </c>
      <c r="M62" s="7">
        <v>45821</v>
      </c>
      <c r="N62" s="9">
        <v>21840.5</v>
      </c>
      <c r="O62" s="6" t="str">
        <v>THSTI</v>
      </c>
      <c r="P62" s="6" t="str">
        <v/>
      </c>
      <c r="Q62" s="6" t="str">
        <v/>
      </c>
      <c r="R62" s="6">
        <v>4</v>
      </c>
      <c r="S62" s="6" t="str">
        <v/>
      </c>
      <c r="T62" s="6" t="str">
        <v>BioLegend</v>
      </c>
    </row>
    <row r="63" spans="1:20" x14ac:dyDescent="0.25">
      <c r="A63" s="6">
        <v>66</v>
      </c>
      <c r="B63" s="6" t="str">
        <v>EED115898</v>
      </c>
      <c r="C63" s="7">
        <v>45807</v>
      </c>
      <c r="D63" s="7">
        <v>45818</v>
      </c>
      <c r="E63" s="26">
        <v>92.4</v>
      </c>
      <c r="F63" s="26">
        <v>92.4</v>
      </c>
      <c r="G63" s="6">
        <v>100412</v>
      </c>
      <c r="H63" s="6" t="str">
        <v>APC anti-mouse CD4 Antibody</v>
      </c>
      <c r="I63" s="6">
        <v>1</v>
      </c>
      <c r="J63" s="6">
        <v>1</v>
      </c>
      <c r="K63" s="6" t="str">
        <v/>
      </c>
      <c r="L63" s="7" t="str">
        <v>T-426/25-26</v>
      </c>
      <c r="M63" s="7">
        <v>45821</v>
      </c>
      <c r="N63" s="9">
        <v>11913</v>
      </c>
      <c r="O63" s="6" t="str">
        <v>THSTI</v>
      </c>
      <c r="P63" s="6" t="str">
        <v/>
      </c>
      <c r="Q63" s="6" t="str">
        <v/>
      </c>
      <c r="R63" s="6">
        <v>4</v>
      </c>
      <c r="S63" s="6" t="str">
        <v/>
      </c>
      <c r="T63" s="6" t="str">
        <v>BioLegend</v>
      </c>
    </row>
    <row r="64" spans="1:20" x14ac:dyDescent="0.25">
      <c r="A64" s="6">
        <v>67</v>
      </c>
      <c r="B64" s="6" t="str">
        <v>EED115898</v>
      </c>
      <c r="C64" s="7">
        <v>45807</v>
      </c>
      <c r="D64" s="7">
        <v>45818</v>
      </c>
      <c r="E64" s="26">
        <v>64.349999999999994</v>
      </c>
      <c r="F64" s="26">
        <v>64.349999999999994</v>
      </c>
      <c r="G64" s="6">
        <v>100510</v>
      </c>
      <c r="H64" s="6" t="str">
        <v>FITC anti-mouse CD4 Antibody</v>
      </c>
      <c r="I64" s="6">
        <v>1</v>
      </c>
      <c r="J64" s="6">
        <v>1</v>
      </c>
      <c r="K64" s="6" t="str">
        <v/>
      </c>
      <c r="L64" s="7" t="str">
        <v>T-418/25-26</v>
      </c>
      <c r="M64" s="7">
        <v>45820</v>
      </c>
      <c r="N64" s="9">
        <v>8464.5</v>
      </c>
      <c r="O64" s="6" t="str">
        <v>ICGEB</v>
      </c>
      <c r="P64" s="6" t="str">
        <v/>
      </c>
      <c r="Q64" s="6" t="str">
        <v/>
      </c>
      <c r="R64" s="6">
        <v>4</v>
      </c>
      <c r="S64" s="6" t="str">
        <v/>
      </c>
      <c r="T64" s="6" t="str">
        <v>BioLegend</v>
      </c>
    </row>
    <row r="65" spans="1:20" x14ac:dyDescent="0.25">
      <c r="A65" s="6">
        <v>68</v>
      </c>
      <c r="B65" s="6" t="str">
        <v>EED115898</v>
      </c>
      <c r="C65" s="7">
        <v>45807</v>
      </c>
      <c r="D65" s="7">
        <v>45818</v>
      </c>
      <c r="E65" s="26">
        <v>165.9</v>
      </c>
      <c r="F65" s="26">
        <v>331.8</v>
      </c>
      <c r="G65" s="6">
        <v>100538</v>
      </c>
      <c r="H65" s="6" t="str">
        <v>PerCP anti-mouse CD4 Antibody</v>
      </c>
      <c r="I65" s="6">
        <v>2</v>
      </c>
      <c r="J65" s="6">
        <v>2</v>
      </c>
      <c r="K65" s="6" t="str">
        <v/>
      </c>
      <c r="L65" s="7" t="str">
        <v>T-426/25-26</v>
      </c>
      <c r="M65" s="7">
        <v>45821</v>
      </c>
      <c r="N65" s="9">
        <v>42778.5</v>
      </c>
      <c r="O65" s="6" t="str">
        <v>THSTI</v>
      </c>
      <c r="P65" s="6" t="str">
        <v/>
      </c>
      <c r="Q65" s="6" t="str">
        <v/>
      </c>
      <c r="R65" s="6">
        <v>4</v>
      </c>
      <c r="S65" s="6" t="str">
        <v/>
      </c>
      <c r="T65" s="6" t="str">
        <v>BioLegend</v>
      </c>
    </row>
    <row r="66" spans="1:20" x14ac:dyDescent="0.25">
      <c r="A66" s="6">
        <v>69</v>
      </c>
      <c r="B66" s="6" t="str">
        <v>EED115898</v>
      </c>
      <c r="C66" s="7">
        <v>45807</v>
      </c>
      <c r="D66" s="7">
        <v>45818</v>
      </c>
      <c r="E66" s="26">
        <v>66.95</v>
      </c>
      <c r="F66" s="26">
        <v>66.95</v>
      </c>
      <c r="G66" s="6">
        <v>100539</v>
      </c>
      <c r="H66" s="6" t="str">
        <v>PerCP/Cyanine5.5 anti-mouse CD4 Antibody</v>
      </c>
      <c r="I66" s="6">
        <v>1</v>
      </c>
      <c r="J66" s="6">
        <v>1</v>
      </c>
      <c r="K66" s="6" t="str">
        <v/>
      </c>
      <c r="L66" s="7" t="str">
        <v>T-418/25-26</v>
      </c>
      <c r="M66" s="7">
        <v>45820</v>
      </c>
      <c r="N66" s="9">
        <v>8806.5</v>
      </c>
      <c r="O66" s="6" t="str">
        <v>ICGEB</v>
      </c>
      <c r="P66" s="6" t="str">
        <v/>
      </c>
      <c r="Q66" s="6" t="str">
        <v/>
      </c>
      <c r="R66" s="6">
        <v>4</v>
      </c>
      <c r="S66" s="6" t="str">
        <v/>
      </c>
      <c r="T66" s="6" t="str">
        <v>BioLegend</v>
      </c>
    </row>
    <row r="67" spans="1:20" x14ac:dyDescent="0.25">
      <c r="A67" s="6">
        <v>70</v>
      </c>
      <c r="B67" s="6" t="str">
        <v>EED115898</v>
      </c>
      <c r="C67" s="7">
        <v>45807</v>
      </c>
      <c r="D67" s="7">
        <v>45818</v>
      </c>
      <c r="E67" s="26">
        <v>204.75</v>
      </c>
      <c r="F67" s="26">
        <v>204.75</v>
      </c>
      <c r="G67" s="6">
        <v>100552</v>
      </c>
      <c r="H67" s="6" t="str">
        <v>Brilliant Violet 785™ anti-mouse CD4 Antibody</v>
      </c>
      <c r="I67" s="6">
        <v>1</v>
      </c>
      <c r="J67" s="6">
        <v>1</v>
      </c>
      <c r="K67" s="6" t="str">
        <v/>
      </c>
      <c r="L67" s="7" t="str">
        <v>T-425/25-26</v>
      </c>
      <c r="M67" s="7">
        <v>45821</v>
      </c>
      <c r="N67" s="9">
        <v>23341.5</v>
      </c>
      <c r="O67" s="6" t="str">
        <v>THSTI</v>
      </c>
      <c r="P67" s="6" t="str">
        <v/>
      </c>
      <c r="Q67" s="6" t="str">
        <v/>
      </c>
      <c r="R67" s="6">
        <v>4</v>
      </c>
      <c r="S67" s="6" t="str">
        <v/>
      </c>
      <c r="T67" s="6" t="str">
        <v>BioLegend</v>
      </c>
    </row>
    <row r="68" spans="1:20" x14ac:dyDescent="0.25">
      <c r="A68" s="6">
        <v>71</v>
      </c>
      <c r="B68" s="6" t="str">
        <v>EED115898</v>
      </c>
      <c r="C68" s="7">
        <v>45807</v>
      </c>
      <c r="D68" s="7">
        <v>45818</v>
      </c>
      <c r="E68" s="26">
        <v>69.3</v>
      </c>
      <c r="F68" s="26">
        <v>69.3</v>
      </c>
      <c r="G68" s="6">
        <v>100706</v>
      </c>
      <c r="H68" s="6" t="str">
        <v>FITC anti-mouse CD8a Antibody</v>
      </c>
      <c r="I68" s="6">
        <v>1</v>
      </c>
      <c r="J68" s="6">
        <v>1</v>
      </c>
      <c r="K68" s="6" t="str">
        <v/>
      </c>
      <c r="L68" s="7" t="str">
        <v>T-426/25-26</v>
      </c>
      <c r="M68" s="7">
        <v>45821</v>
      </c>
      <c r="N68" s="9">
        <v>8934.75</v>
      </c>
      <c r="O68" s="6" t="str">
        <v>THSTI</v>
      </c>
      <c r="P68" s="6" t="str">
        <v/>
      </c>
      <c r="Q68" s="6" t="str">
        <v/>
      </c>
      <c r="R68" s="6">
        <v>4</v>
      </c>
      <c r="S68" s="6" t="str">
        <v/>
      </c>
      <c r="T68" s="6" t="str">
        <v>BioLegend</v>
      </c>
    </row>
    <row r="69" spans="1:20" x14ac:dyDescent="0.25">
      <c r="A69" s="6">
        <v>72</v>
      </c>
      <c r="B69" s="6" t="str">
        <v>EED115898</v>
      </c>
      <c r="C69" s="7">
        <v>45807</v>
      </c>
      <c r="D69" s="7">
        <v>45818</v>
      </c>
      <c r="E69" s="26">
        <v>145.125</v>
      </c>
      <c r="F69" s="26">
        <v>145.125</v>
      </c>
      <c r="G69" s="6">
        <v>100714</v>
      </c>
      <c r="H69" s="6" t="str">
        <v>APC/Cyanine7 anti-mouse CD8a Antibody</v>
      </c>
      <c r="I69" s="6">
        <v>1</v>
      </c>
      <c r="J69" s="6">
        <v>1</v>
      </c>
      <c r="K69" s="6" t="str">
        <v/>
      </c>
      <c r="L69" s="7" t="str">
        <v>T-418/25-26</v>
      </c>
      <c r="M69" s="7">
        <v>45820</v>
      </c>
      <c r="N69" s="9">
        <v>18382.5</v>
      </c>
      <c r="O69" s="6" t="str">
        <v>ICGEB</v>
      </c>
      <c r="P69" s="6" t="str">
        <v/>
      </c>
      <c r="Q69" s="6" t="str">
        <v/>
      </c>
      <c r="R69" s="6">
        <v>4</v>
      </c>
      <c r="S69" s="6" t="str">
        <v/>
      </c>
      <c r="T69" s="6" t="str">
        <v>BioLegend</v>
      </c>
    </row>
    <row r="70" spans="1:20" x14ac:dyDescent="0.25">
      <c r="A70" s="6">
        <v>73</v>
      </c>
      <c r="B70" s="6" t="str">
        <v>EED115898</v>
      </c>
      <c r="C70" s="7">
        <v>45807</v>
      </c>
      <c r="D70" s="7">
        <v>45818</v>
      </c>
      <c r="E70" s="26">
        <v>145.125</v>
      </c>
      <c r="F70" s="26">
        <v>145.125</v>
      </c>
      <c r="G70" s="6">
        <v>100714</v>
      </c>
      <c r="H70" s="6" t="str">
        <v>APC/Cyanine7 anti-mouse CD8a Antibody</v>
      </c>
      <c r="I70" s="6">
        <v>1</v>
      </c>
      <c r="J70" s="6">
        <v>1</v>
      </c>
      <c r="K70" s="6" t="str">
        <v/>
      </c>
      <c r="L70" s="7" t="str">
        <v>T-425/25-26</v>
      </c>
      <c r="M70" s="7">
        <v>45821</v>
      </c>
      <c r="N70" s="9">
        <v>18382.5</v>
      </c>
      <c r="O70" s="6" t="str">
        <v>THSTI</v>
      </c>
      <c r="P70" s="6" t="str">
        <v/>
      </c>
      <c r="Q70" s="6" t="str">
        <v/>
      </c>
      <c r="R70" s="6">
        <v>4</v>
      </c>
      <c r="S70" s="6" t="str">
        <v/>
      </c>
      <c r="T70" s="6" t="str">
        <v>BioLegend</v>
      </c>
    </row>
    <row r="71" spans="1:20" x14ac:dyDescent="0.25">
      <c r="A71" s="6">
        <v>74</v>
      </c>
      <c r="B71" s="6" t="str">
        <v>EED115898</v>
      </c>
      <c r="C71" s="7">
        <v>45807</v>
      </c>
      <c r="D71" s="7">
        <v>45818</v>
      </c>
      <c r="E71" s="26">
        <v>138.6</v>
      </c>
      <c r="F71" s="26">
        <v>138.6</v>
      </c>
      <c r="G71" s="6">
        <v>100722</v>
      </c>
      <c r="H71" s="6" t="str">
        <v>PE/Cy7 anti-mouse CD8a Antibody</v>
      </c>
      <c r="I71" s="6">
        <v>1</v>
      </c>
      <c r="J71" s="6">
        <v>1</v>
      </c>
      <c r="K71" s="6" t="str">
        <v/>
      </c>
      <c r="L71" s="7" t="str">
        <v>T-426/25-26</v>
      </c>
      <c r="M71" s="7">
        <v>45821</v>
      </c>
      <c r="N71" s="9">
        <v>17869.5</v>
      </c>
      <c r="O71" s="6" t="str">
        <v>THSTI</v>
      </c>
      <c r="P71" s="6" t="str">
        <v/>
      </c>
      <c r="Q71" s="6" t="str">
        <v/>
      </c>
      <c r="R71" s="6">
        <v>4</v>
      </c>
      <c r="S71" s="6" t="str">
        <v/>
      </c>
      <c r="T71" s="6" t="str">
        <v>BioLegend</v>
      </c>
    </row>
    <row r="72" spans="1:20" x14ac:dyDescent="0.25">
      <c r="A72" s="6">
        <v>75</v>
      </c>
      <c r="B72" s="6" t="str">
        <v>EED115898</v>
      </c>
      <c r="C72" s="7">
        <v>45807</v>
      </c>
      <c r="D72" s="7">
        <v>45818</v>
      </c>
      <c r="E72" s="26">
        <v>39.200000000000003</v>
      </c>
      <c r="F72" s="26">
        <v>39.200000000000003</v>
      </c>
      <c r="G72" s="6">
        <v>101207</v>
      </c>
      <c r="H72" s="6" t="str">
        <v>PE anti-mouse/human CD11b Antibody</v>
      </c>
      <c r="I72" s="6">
        <v>1</v>
      </c>
      <c r="J72" s="6">
        <v>1</v>
      </c>
      <c r="K72" s="6" t="str">
        <v/>
      </c>
      <c r="L72" s="7" t="str">
        <v>DC-54/25-26</v>
      </c>
      <c r="M72" s="7">
        <v>45818</v>
      </c>
      <c r="N72" s="9" t="str">
        <v/>
      </c>
      <c r="O72" s="6" t="str">
        <v>IGIB</v>
      </c>
      <c r="P72" s="6" t="str">
        <v/>
      </c>
      <c r="Q72" s="6" t="str">
        <v/>
      </c>
      <c r="R72" s="6">
        <v>4</v>
      </c>
      <c r="S72" s="6" t="str">
        <v>FOC (PRIYANKA MADAM)</v>
      </c>
      <c r="T72" s="6" t="str">
        <v>BioLegend</v>
      </c>
    </row>
    <row r="73" spans="1:20" x14ac:dyDescent="0.25">
      <c r="A73" s="6">
        <v>76</v>
      </c>
      <c r="B73" s="6" t="str">
        <v>EED115898</v>
      </c>
      <c r="C73" s="7">
        <v>45807</v>
      </c>
      <c r="D73" s="7">
        <v>45818</v>
      </c>
      <c r="E73" s="26">
        <v>147.69999999999999</v>
      </c>
      <c r="F73" s="26">
        <v>147.69999999999999</v>
      </c>
      <c r="G73" s="6">
        <v>101216</v>
      </c>
      <c r="H73" s="6" t="str">
        <v>PE/Cyanine7 anti-mouse/human CD11b Antibody</v>
      </c>
      <c r="I73" s="6">
        <v>1</v>
      </c>
      <c r="J73" s="6">
        <v>1</v>
      </c>
      <c r="K73" s="6" t="str">
        <v/>
      </c>
      <c r="L73" s="7" t="str">
        <v>T-426/25-26</v>
      </c>
      <c r="M73" s="7">
        <v>45821</v>
      </c>
      <c r="N73" s="9">
        <v>19042.75</v>
      </c>
      <c r="O73" s="6" t="str">
        <v>THSTI</v>
      </c>
      <c r="P73" s="6" t="str">
        <v/>
      </c>
      <c r="Q73" s="6" t="str">
        <v/>
      </c>
      <c r="R73" s="6">
        <v>4</v>
      </c>
      <c r="S73" s="6" t="str">
        <v/>
      </c>
      <c r="T73" s="6" t="str">
        <v>BioLegend</v>
      </c>
    </row>
    <row r="74" spans="1:20" x14ac:dyDescent="0.25">
      <c r="A74" s="6">
        <v>77</v>
      </c>
      <c r="B74" s="6" t="str">
        <v>EED115898</v>
      </c>
      <c r="C74" s="7">
        <v>45807</v>
      </c>
      <c r="D74" s="7">
        <v>45818</v>
      </c>
      <c r="E74" s="26">
        <v>140.4</v>
      </c>
      <c r="F74" s="26">
        <v>140.4</v>
      </c>
      <c r="G74" s="6">
        <v>101226</v>
      </c>
      <c r="H74" s="6" t="str">
        <v>APC/Cy7 anti-mouse/human CD11b Antibody</v>
      </c>
      <c r="I74" s="6">
        <v>1</v>
      </c>
      <c r="J74" s="6">
        <v>1</v>
      </c>
      <c r="K74" s="6" t="str">
        <v/>
      </c>
      <c r="L74" s="7" t="str">
        <v>T-418/25-26</v>
      </c>
      <c r="M74" s="7">
        <v>45820</v>
      </c>
      <c r="N74" s="9">
        <v>18468</v>
      </c>
      <c r="O74" s="6" t="str">
        <v>ICGEB</v>
      </c>
      <c r="P74" s="6" t="str">
        <v/>
      </c>
      <c r="Q74" s="6" t="str">
        <v/>
      </c>
      <c r="R74" s="6">
        <v>4</v>
      </c>
      <c r="S74" s="6" t="str">
        <v/>
      </c>
      <c r="T74" s="6" t="str">
        <v>BioLegend</v>
      </c>
    </row>
    <row r="75" spans="1:20" x14ac:dyDescent="0.25">
      <c r="A75" s="6">
        <v>78</v>
      </c>
      <c r="B75" s="6" t="str">
        <v>EED115898</v>
      </c>
      <c r="C75" s="7">
        <v>45807</v>
      </c>
      <c r="D75" s="7">
        <v>45818</v>
      </c>
      <c r="E75" s="26">
        <v>101.4</v>
      </c>
      <c r="F75" s="26">
        <v>101.4</v>
      </c>
      <c r="G75" s="6">
        <v>102012</v>
      </c>
      <c r="H75" s="6" t="str">
        <v>APC anti-mouse CD25 Antibody</v>
      </c>
      <c r="I75" s="6">
        <v>1</v>
      </c>
      <c r="J75" s="6">
        <v>1</v>
      </c>
      <c r="K75" s="6" t="str">
        <v/>
      </c>
      <c r="L75" s="7" t="str">
        <v>T-418/25-26</v>
      </c>
      <c r="M75" s="7">
        <v>45820</v>
      </c>
      <c r="N75" s="9">
        <v>13338</v>
      </c>
      <c r="O75" s="6" t="str">
        <v>ICGEB</v>
      </c>
      <c r="P75" s="6" t="str">
        <v/>
      </c>
      <c r="Q75" s="6" t="str">
        <v/>
      </c>
      <c r="R75" s="6">
        <v>4</v>
      </c>
      <c r="S75" s="6" t="str">
        <v/>
      </c>
      <c r="T75" s="6" t="str">
        <v>BioLegend</v>
      </c>
    </row>
    <row r="76" spans="1:20" x14ac:dyDescent="0.25">
      <c r="A76" s="6">
        <v>79</v>
      </c>
      <c r="B76" s="6" t="str">
        <v>EED115898</v>
      </c>
      <c r="C76" s="7">
        <v>45807</v>
      </c>
      <c r="D76" s="7">
        <v>45818</v>
      </c>
      <c r="E76" s="26">
        <v>82.55</v>
      </c>
      <c r="F76" s="26">
        <v>165.1</v>
      </c>
      <c r="G76" s="6">
        <v>102102</v>
      </c>
      <c r="H76" s="6" t="str">
        <v>Purified anti-mouse CD28 Antibody</v>
      </c>
      <c r="I76" s="6">
        <v>2</v>
      </c>
      <c r="J76" s="6">
        <v>2</v>
      </c>
      <c r="K76" s="6" t="str">
        <v/>
      </c>
      <c r="L76" s="7" t="str">
        <v>T-418/25-26</v>
      </c>
      <c r="M76" s="7">
        <v>45820</v>
      </c>
      <c r="N76" s="9">
        <v>21717</v>
      </c>
      <c r="O76" s="6" t="str">
        <v>ICGEB</v>
      </c>
      <c r="P76" s="6" t="str">
        <v/>
      </c>
      <c r="Q76" s="6" t="str">
        <v/>
      </c>
      <c r="R76" s="6">
        <v>4</v>
      </c>
      <c r="S76" s="6" t="str">
        <v/>
      </c>
      <c r="T76" s="6" t="str">
        <v>BioLegend</v>
      </c>
    </row>
    <row r="77" spans="1:20" x14ac:dyDescent="0.25">
      <c r="A77" s="6">
        <v>80</v>
      </c>
      <c r="B77" s="6" t="str">
        <v>EED115898</v>
      </c>
      <c r="C77" s="7">
        <v>45807</v>
      </c>
      <c r="D77" s="7">
        <v>45818</v>
      </c>
      <c r="E77" s="26">
        <v>77</v>
      </c>
      <c r="F77" s="26">
        <v>77</v>
      </c>
      <c r="G77" s="6">
        <v>103006</v>
      </c>
      <c r="H77" s="6" t="str">
        <v>FITC anti-mouse/human CD44 Antibody</v>
      </c>
      <c r="I77" s="6">
        <v>1</v>
      </c>
      <c r="J77" s="6">
        <v>1</v>
      </c>
      <c r="K77" s="6" t="str">
        <v/>
      </c>
      <c r="L77" s="7" t="str">
        <v>T-425/25-26</v>
      </c>
      <c r="M77" s="7">
        <v>45821</v>
      </c>
      <c r="N77" s="9">
        <v>9405</v>
      </c>
      <c r="O77" s="6" t="str">
        <v>THSTI</v>
      </c>
      <c r="P77" s="6" t="str">
        <v/>
      </c>
      <c r="Q77" s="6" t="str">
        <v/>
      </c>
      <c r="R77" s="6">
        <v>4</v>
      </c>
      <c r="S77" s="6" t="str">
        <v/>
      </c>
      <c r="T77" s="6" t="str">
        <v>BioLegend</v>
      </c>
    </row>
    <row r="78" spans="1:20" x14ac:dyDescent="0.25">
      <c r="A78" s="6">
        <v>81</v>
      </c>
      <c r="B78" s="6" t="str">
        <v>EED115898</v>
      </c>
      <c r="C78" s="7">
        <v>45807</v>
      </c>
      <c r="D78" s="7">
        <v>45818</v>
      </c>
      <c r="E78" s="26">
        <v>94.9</v>
      </c>
      <c r="F78" s="26">
        <v>94.9</v>
      </c>
      <c r="G78" s="6">
        <v>103008</v>
      </c>
      <c r="H78" s="6" t="str">
        <v>PE anti-mouse/human CD44 Antibody</v>
      </c>
      <c r="I78" s="6">
        <v>1</v>
      </c>
      <c r="J78" s="6">
        <v>1</v>
      </c>
      <c r="K78" s="6" t="str">
        <v/>
      </c>
      <c r="L78" s="7" t="str">
        <v>T-418/25-26</v>
      </c>
      <c r="M78" s="7">
        <v>45820</v>
      </c>
      <c r="N78" s="9">
        <v>12483</v>
      </c>
      <c r="O78" s="6" t="str">
        <v>ICGEB</v>
      </c>
      <c r="P78" s="6" t="str">
        <v/>
      </c>
      <c r="Q78" s="6" t="str">
        <v/>
      </c>
      <c r="R78" s="6">
        <v>4</v>
      </c>
      <c r="S78" s="6" t="str">
        <v/>
      </c>
      <c r="T78" s="6" t="str">
        <v>BioLegend</v>
      </c>
    </row>
    <row r="79" spans="1:20" x14ac:dyDescent="0.25">
      <c r="A79" s="6">
        <v>82</v>
      </c>
      <c r="B79" s="6" t="str">
        <v>EED115898</v>
      </c>
      <c r="C79" s="7">
        <v>45807</v>
      </c>
      <c r="D79" s="7">
        <v>45818</v>
      </c>
      <c r="E79" s="26">
        <v>60.9</v>
      </c>
      <c r="F79" s="26">
        <v>60.9</v>
      </c>
      <c r="G79" s="6">
        <v>103131</v>
      </c>
      <c r="H79" s="6" t="str">
        <v>PerCP/Cyanine5.5 anti-mouse CD45 Antibody</v>
      </c>
      <c r="I79" s="6">
        <v>1</v>
      </c>
      <c r="J79" s="6">
        <v>1</v>
      </c>
      <c r="K79" s="6" t="str">
        <v/>
      </c>
      <c r="L79" s="7" t="str">
        <v>T-426/25-26</v>
      </c>
      <c r="M79" s="7">
        <v>45821</v>
      </c>
      <c r="N79" s="9">
        <v>7851.75</v>
      </c>
      <c r="O79" s="6" t="str">
        <v>THSTI</v>
      </c>
      <c r="P79" s="6" t="str">
        <v/>
      </c>
      <c r="Q79" s="6" t="str">
        <v/>
      </c>
      <c r="R79" s="6">
        <v>4</v>
      </c>
      <c r="S79" s="6" t="str">
        <v/>
      </c>
      <c r="T79" s="6" t="str">
        <v>BioLegend</v>
      </c>
    </row>
    <row r="80" spans="1:20" x14ac:dyDescent="0.25">
      <c r="A80" s="6">
        <v>83</v>
      </c>
      <c r="B80" s="6" t="str">
        <v>EED115898</v>
      </c>
      <c r="C80" s="7">
        <v>45807</v>
      </c>
      <c r="D80" s="7">
        <v>45818</v>
      </c>
      <c r="E80" s="26">
        <v>70.7</v>
      </c>
      <c r="F80" s="26">
        <v>70.7</v>
      </c>
      <c r="G80" s="6">
        <v>103228</v>
      </c>
      <c r="H80" s="6" t="str">
        <v>Alexa Fluor® 488 anti-mouse/human CD45R/B220 Antibody</v>
      </c>
      <c r="I80" s="6">
        <v>1</v>
      </c>
      <c r="J80" s="6">
        <v>1</v>
      </c>
      <c r="K80" s="6" t="str">
        <v/>
      </c>
      <c r="L80" s="7" t="str">
        <v>T-414/25-26</v>
      </c>
      <c r="M80" s="7">
        <v>45818</v>
      </c>
      <c r="N80" s="9">
        <v>8635.5</v>
      </c>
      <c r="O80" s="6" t="str">
        <v>NIAB</v>
      </c>
      <c r="P80" s="6" t="str">
        <v/>
      </c>
      <c r="Q80" s="6" t="str">
        <v/>
      </c>
      <c r="R80" s="6">
        <v>4</v>
      </c>
      <c r="S80" s="6" t="str">
        <v/>
      </c>
      <c r="T80" s="6" t="str">
        <v>BioLegend</v>
      </c>
    </row>
    <row r="81" spans="1:20" x14ac:dyDescent="0.25">
      <c r="A81" s="6">
        <v>84</v>
      </c>
      <c r="B81" s="6" t="str">
        <v>EED115898</v>
      </c>
      <c r="C81" s="7">
        <v>45807</v>
      </c>
      <c r="D81" s="7">
        <v>45818</v>
      </c>
      <c r="E81" s="26">
        <v>234.5</v>
      </c>
      <c r="F81" s="26">
        <v>234.5</v>
      </c>
      <c r="G81" s="6">
        <v>103520</v>
      </c>
      <c r="H81" s="6" t="str">
        <v>PerCP/Cyanine5.5 anti-mouse CD49b Antibody</v>
      </c>
      <c r="I81" s="6">
        <v>1</v>
      </c>
      <c r="J81" s="6">
        <v>1</v>
      </c>
      <c r="K81" s="6" t="str">
        <v/>
      </c>
      <c r="L81" s="7" t="str">
        <v>T-426/25-26</v>
      </c>
      <c r="M81" s="7">
        <v>45821</v>
      </c>
      <c r="N81" s="9">
        <v>30233.75</v>
      </c>
      <c r="O81" s="6" t="str">
        <v>THSTI</v>
      </c>
      <c r="P81" s="6" t="str">
        <v/>
      </c>
      <c r="Q81" s="6" t="str">
        <v/>
      </c>
      <c r="R81" s="6">
        <v>4</v>
      </c>
      <c r="S81" s="6" t="str">
        <v/>
      </c>
      <c r="T81" s="6" t="str">
        <v>BioLegend</v>
      </c>
    </row>
    <row r="82" spans="1:20" x14ac:dyDescent="0.25">
      <c r="A82" s="6">
        <v>85</v>
      </c>
      <c r="B82" s="6" t="str">
        <v>EED115898</v>
      </c>
      <c r="C82" s="7">
        <v>45807</v>
      </c>
      <c r="D82" s="7">
        <v>45818</v>
      </c>
      <c r="E82" s="26">
        <v>135.1</v>
      </c>
      <c r="F82" s="26">
        <v>135.1</v>
      </c>
      <c r="G82" s="6">
        <v>104412</v>
      </c>
      <c r="H82" s="6" t="str">
        <v>APC anti-mouse CD62L Antibody</v>
      </c>
      <c r="I82" s="6">
        <v>1</v>
      </c>
      <c r="J82" s="6">
        <v>1</v>
      </c>
      <c r="K82" s="6" t="str">
        <v/>
      </c>
      <c r="L82" s="7" t="str">
        <v>T-426/25-26</v>
      </c>
      <c r="M82" s="7">
        <v>45821</v>
      </c>
      <c r="N82" s="9">
        <v>17418.25</v>
      </c>
      <c r="O82" s="6" t="str">
        <v>THSTI</v>
      </c>
      <c r="P82" s="6" t="str">
        <v/>
      </c>
      <c r="Q82" s="6" t="str">
        <v/>
      </c>
      <c r="R82" s="6">
        <v>4</v>
      </c>
      <c r="S82" s="6" t="str">
        <v/>
      </c>
      <c r="T82" s="6" t="str">
        <v>BioLegend</v>
      </c>
    </row>
    <row r="83" spans="1:20" x14ac:dyDescent="0.25">
      <c r="A83" s="6">
        <v>86</v>
      </c>
      <c r="B83" s="6" t="str">
        <v>EED115898</v>
      </c>
      <c r="C83" s="7">
        <v>45807</v>
      </c>
      <c r="D83" s="7">
        <v>45818</v>
      </c>
      <c r="E83" s="26">
        <v>201.6</v>
      </c>
      <c r="F83" s="26">
        <v>201.6</v>
      </c>
      <c r="G83" s="6">
        <v>104430</v>
      </c>
      <c r="H83" s="6" t="str">
        <v>PerCP anti-mouse CD62L Antibody</v>
      </c>
      <c r="I83" s="6">
        <v>1</v>
      </c>
      <c r="J83" s="6">
        <v>1</v>
      </c>
      <c r="K83" s="6" t="str">
        <v/>
      </c>
      <c r="L83" s="7" t="str">
        <v>T-426/25-26</v>
      </c>
      <c r="M83" s="7">
        <v>45821</v>
      </c>
      <c r="N83" s="9">
        <v>25992</v>
      </c>
      <c r="O83" s="6" t="str">
        <v>THSTI</v>
      </c>
      <c r="P83" s="6" t="str">
        <v/>
      </c>
      <c r="Q83" s="6" t="str">
        <v/>
      </c>
      <c r="R83" s="6">
        <v>4</v>
      </c>
      <c r="S83" s="6" t="str">
        <v/>
      </c>
      <c r="T83" s="6" t="str">
        <v>BioLegend</v>
      </c>
    </row>
    <row r="84" spans="1:20" x14ac:dyDescent="0.25">
      <c r="A84" s="6">
        <v>87</v>
      </c>
      <c r="B84" s="6" t="str">
        <v>EED115898</v>
      </c>
      <c r="C84" s="7">
        <v>45807</v>
      </c>
      <c r="D84" s="7">
        <v>45818</v>
      </c>
      <c r="E84" s="26">
        <v>205.1</v>
      </c>
      <c r="F84" s="26">
        <v>205.1</v>
      </c>
      <c r="G84" s="6">
        <v>104510</v>
      </c>
      <c r="H84" s="6" t="str">
        <v>PE/Cyanine5 anti-mouse CD69 Antibody</v>
      </c>
      <c r="I84" s="6">
        <v>1</v>
      </c>
      <c r="J84" s="6">
        <v>1</v>
      </c>
      <c r="K84" s="6" t="str">
        <v/>
      </c>
      <c r="L84" s="7" t="str">
        <v>T-413/25-26</v>
      </c>
      <c r="M84" s="7">
        <v>45818</v>
      </c>
      <c r="N84" s="9">
        <v>22256.28</v>
      </c>
      <c r="O84" s="6" t="str">
        <v>NCCS</v>
      </c>
      <c r="P84" s="6" t="str">
        <v/>
      </c>
      <c r="Q84" s="6" t="str">
        <v/>
      </c>
      <c r="R84" s="6">
        <v>4</v>
      </c>
      <c r="S84" s="6" t="str">
        <v/>
      </c>
      <c r="T84" s="6" t="str">
        <v>BioLegend</v>
      </c>
    </row>
    <row r="85" spans="1:20" x14ac:dyDescent="0.25">
      <c r="A85" s="6">
        <v>88</v>
      </c>
      <c r="B85" s="6" t="str">
        <v>EED115898</v>
      </c>
      <c r="C85" s="7">
        <v>45807</v>
      </c>
      <c r="D85" s="7">
        <v>45818</v>
      </c>
      <c r="E85" s="26">
        <v>61.1</v>
      </c>
      <c r="F85" s="26">
        <v>61.1</v>
      </c>
      <c r="G85" s="6">
        <v>104711</v>
      </c>
      <c r="H85" s="6" t="str">
        <v>PE/Cyanine5 anti-mouse CD80 Antibody</v>
      </c>
      <c r="I85" s="6">
        <v>1</v>
      </c>
      <c r="J85" s="6">
        <v>1</v>
      </c>
      <c r="K85" s="6" t="str">
        <v/>
      </c>
      <c r="L85" s="7" t="str">
        <v>T-418/25-26</v>
      </c>
      <c r="M85" s="7">
        <v>45820</v>
      </c>
      <c r="N85" s="9">
        <v>8037</v>
      </c>
      <c r="O85" s="6" t="str">
        <v>ICGEB</v>
      </c>
      <c r="P85" s="6" t="str">
        <v/>
      </c>
      <c r="Q85" s="6" t="str">
        <v/>
      </c>
      <c r="R85" s="6">
        <v>4</v>
      </c>
      <c r="S85" s="6" t="str">
        <v/>
      </c>
      <c r="T85" s="6" t="str">
        <v>BioLegend</v>
      </c>
    </row>
    <row r="86" spans="1:20" x14ac:dyDescent="0.25">
      <c r="A86" s="6">
        <v>89</v>
      </c>
      <c r="B86" s="6" t="str">
        <v>EED115898</v>
      </c>
      <c r="C86" s="7">
        <v>45807</v>
      </c>
      <c r="D86" s="7">
        <v>45818</v>
      </c>
      <c r="E86" s="26">
        <v>68.599999999999994</v>
      </c>
      <c r="F86" s="26">
        <v>68.599999999999994</v>
      </c>
      <c r="G86" s="6">
        <v>105807</v>
      </c>
      <c r="H86" s="6" t="str">
        <v xml:space="preserve">PE anti-mouse CD117 </v>
      </c>
      <c r="I86" s="6">
        <v>1</v>
      </c>
      <c r="J86" s="6">
        <v>1</v>
      </c>
      <c r="K86" s="6" t="str">
        <v/>
      </c>
      <c r="L86" s="7" t="str">
        <v>T-426/25-26</v>
      </c>
      <c r="M86" s="7">
        <v>45821</v>
      </c>
      <c r="N86" s="9">
        <v>8844.5</v>
      </c>
      <c r="O86" s="6" t="str">
        <v>THSTI</v>
      </c>
      <c r="P86" s="6" t="str">
        <v/>
      </c>
      <c r="Q86" s="6" t="str">
        <v/>
      </c>
      <c r="R86" s="6">
        <v>4</v>
      </c>
      <c r="S86" s="6" t="str">
        <v/>
      </c>
      <c r="T86" s="6" t="str">
        <v>BioLegend</v>
      </c>
    </row>
    <row r="87" spans="1:20" x14ac:dyDescent="0.25">
      <c r="A87" s="6">
        <v>90</v>
      </c>
      <c r="B87" s="6" t="str">
        <v>EED115898</v>
      </c>
      <c r="C87" s="7">
        <v>45807</v>
      </c>
      <c r="D87" s="7">
        <v>45818</v>
      </c>
      <c r="E87" s="26">
        <v>59.8</v>
      </c>
      <c r="F87" s="26">
        <v>59.8</v>
      </c>
      <c r="G87" s="6">
        <v>107607</v>
      </c>
      <c r="H87" s="6" t="str">
        <v>PE anti-mouse I-A/I-E Antibody</v>
      </c>
      <c r="I87" s="6">
        <v>1</v>
      </c>
      <c r="J87" s="6">
        <v>1</v>
      </c>
      <c r="K87" s="6" t="str">
        <v/>
      </c>
      <c r="L87" s="7" t="str">
        <v>T-418/25-26</v>
      </c>
      <c r="M87" s="7">
        <v>45820</v>
      </c>
      <c r="N87" s="9">
        <v>7866</v>
      </c>
      <c r="O87" s="6" t="str">
        <v>ICGEB</v>
      </c>
      <c r="P87" s="6" t="str">
        <v/>
      </c>
      <c r="Q87" s="6" t="str">
        <v/>
      </c>
      <c r="R87" s="6">
        <v>4</v>
      </c>
      <c r="S87" s="6" t="str">
        <v/>
      </c>
      <c r="T87" s="6" t="str">
        <v>BioLegend</v>
      </c>
    </row>
    <row r="88" spans="1:20" x14ac:dyDescent="0.25">
      <c r="A88" s="6">
        <v>91</v>
      </c>
      <c r="B88" s="6" t="str">
        <v>EED115898</v>
      </c>
      <c r="C88" s="7">
        <v>45807</v>
      </c>
      <c r="D88" s="7">
        <v>45818</v>
      </c>
      <c r="E88" s="26">
        <v>135.1</v>
      </c>
      <c r="F88" s="26">
        <v>135.1</v>
      </c>
      <c r="G88" s="6">
        <v>108127</v>
      </c>
      <c r="H88" s="6" t="str">
        <v xml:space="preserve">Brilliant Violet 421™ anti-mouse Ly-6A/E </v>
      </c>
      <c r="I88" s="6">
        <v>1</v>
      </c>
      <c r="J88" s="6">
        <v>1</v>
      </c>
      <c r="K88" s="6" t="str">
        <v/>
      </c>
      <c r="L88" s="7" t="str">
        <v>T-418/25-26</v>
      </c>
      <c r="M88" s="7">
        <v>45820</v>
      </c>
      <c r="N88" s="9">
        <v>16501.5</v>
      </c>
      <c r="O88" s="6" t="str">
        <v>ICGEB</v>
      </c>
      <c r="P88" s="6" t="str">
        <v/>
      </c>
      <c r="Q88" s="6" t="str">
        <v/>
      </c>
      <c r="R88" s="6">
        <v>4</v>
      </c>
      <c r="S88" s="6" t="str">
        <v/>
      </c>
      <c r="T88" s="6" t="str">
        <v>BioLegend</v>
      </c>
    </row>
    <row r="89" spans="1:20" x14ac:dyDescent="0.25">
      <c r="A89" s="6">
        <v>92</v>
      </c>
      <c r="B89" s="6" t="str">
        <v>EED115898</v>
      </c>
      <c r="C89" s="7">
        <v>45807</v>
      </c>
      <c r="D89" s="7">
        <v>45818</v>
      </c>
      <c r="E89" s="26">
        <v>201.6</v>
      </c>
      <c r="F89" s="26">
        <v>201.6</v>
      </c>
      <c r="G89" s="6">
        <v>115534</v>
      </c>
      <c r="H89" s="6" t="str">
        <v>PerCP/Cyanine5.5 anti-mouse CD19 Antibody</v>
      </c>
      <c r="I89" s="6">
        <v>1</v>
      </c>
      <c r="J89" s="6">
        <v>1</v>
      </c>
      <c r="K89" s="6" t="str">
        <v/>
      </c>
      <c r="L89" s="7" t="str">
        <v>T-426/25-26</v>
      </c>
      <c r="M89" s="7">
        <v>45821</v>
      </c>
      <c r="N89" s="9">
        <v>25992</v>
      </c>
      <c r="O89" s="6" t="str">
        <v>THSTI</v>
      </c>
      <c r="P89" s="6" t="str">
        <v/>
      </c>
      <c r="Q89" s="6" t="str">
        <v/>
      </c>
      <c r="R89" s="6">
        <v>4</v>
      </c>
      <c r="S89" s="6" t="str">
        <v/>
      </c>
      <c r="T89" s="6" t="str">
        <v>BioLegend</v>
      </c>
    </row>
    <row r="90" spans="1:20" x14ac:dyDescent="0.25">
      <c r="A90" s="6">
        <v>93</v>
      </c>
      <c r="B90" s="6" t="str">
        <v>EED115898</v>
      </c>
      <c r="C90" s="7">
        <v>45807</v>
      </c>
      <c r="D90" s="7">
        <v>45818</v>
      </c>
      <c r="E90" s="26">
        <v>75.400000000000006</v>
      </c>
      <c r="F90" s="26">
        <v>75.400000000000006</v>
      </c>
      <c r="G90" s="6">
        <v>117310</v>
      </c>
      <c r="H90" s="6" t="str">
        <v>APC anti-mouse CD11c Antibody</v>
      </c>
      <c r="I90" s="6">
        <v>1</v>
      </c>
      <c r="J90" s="6">
        <v>1</v>
      </c>
      <c r="K90" s="6" t="str">
        <v/>
      </c>
      <c r="L90" s="7" t="str">
        <v>T-418/25-26</v>
      </c>
      <c r="M90" s="7">
        <v>45820</v>
      </c>
      <c r="N90" s="9">
        <v>9918</v>
      </c>
      <c r="O90" s="6" t="str">
        <v>ICGEB</v>
      </c>
      <c r="P90" s="6" t="str">
        <v/>
      </c>
      <c r="Q90" s="6" t="str">
        <v/>
      </c>
      <c r="R90" s="6">
        <v>4</v>
      </c>
      <c r="S90" s="6" t="str">
        <v/>
      </c>
      <c r="T90" s="6" t="str">
        <v>BioLegend</v>
      </c>
    </row>
    <row r="91" spans="1:20" x14ac:dyDescent="0.25">
      <c r="A91" s="6">
        <v>94</v>
      </c>
      <c r="B91" s="6" t="str">
        <v>EED115898</v>
      </c>
      <c r="C91" s="7">
        <v>45807</v>
      </c>
      <c r="D91" s="7">
        <v>45818</v>
      </c>
      <c r="E91" s="26">
        <v>73.5</v>
      </c>
      <c r="F91" s="26">
        <v>73.5</v>
      </c>
      <c r="G91" s="6">
        <v>127611</v>
      </c>
      <c r="H91" s="6" t="str">
        <v>Pacific Blue™ anti-mouse Ly-6G Antibody</v>
      </c>
      <c r="I91" s="6">
        <v>1</v>
      </c>
      <c r="J91" s="6">
        <v>1</v>
      </c>
      <c r="K91" s="6" t="str">
        <v/>
      </c>
      <c r="L91" s="7" t="str">
        <v>T-407/25-26</v>
      </c>
      <c r="M91" s="7">
        <v>45818</v>
      </c>
      <c r="N91" s="9">
        <v>15461.25</v>
      </c>
      <c r="O91" s="6" t="str">
        <v>IGIB</v>
      </c>
      <c r="P91" s="6" t="str">
        <v/>
      </c>
      <c r="Q91" s="6" t="str">
        <v/>
      </c>
      <c r="R91" s="6">
        <v>4</v>
      </c>
      <c r="S91" s="6" t="str">
        <v/>
      </c>
      <c r="T91" s="6" t="str">
        <v>BioLegend</v>
      </c>
    </row>
    <row r="92" spans="1:20" x14ac:dyDescent="0.25">
      <c r="A92" s="6">
        <v>95</v>
      </c>
      <c r="B92" s="6" t="str">
        <v>EED115898</v>
      </c>
      <c r="C92" s="7">
        <v>45807</v>
      </c>
      <c r="D92" s="7">
        <v>45818</v>
      </c>
      <c r="E92" s="26">
        <v>207.9</v>
      </c>
      <c r="F92" s="26">
        <v>207.9</v>
      </c>
      <c r="G92" s="6">
        <v>127641</v>
      </c>
      <c r="H92" s="6" t="str">
        <v>Brilliant Violet 650™ anti-mouse Ly-6G Antibody</v>
      </c>
      <c r="I92" s="6">
        <v>1</v>
      </c>
      <c r="J92" s="6">
        <v>1</v>
      </c>
      <c r="K92" s="6" t="str">
        <v/>
      </c>
      <c r="L92" s="7" t="str">
        <v>T-418/25-26</v>
      </c>
      <c r="M92" s="7">
        <v>45820</v>
      </c>
      <c r="N92" s="9">
        <v>25393.5</v>
      </c>
      <c r="O92" s="6" t="str">
        <v>ICGEB</v>
      </c>
      <c r="P92" s="6" t="str">
        <v/>
      </c>
      <c r="Q92" s="6" t="str">
        <v/>
      </c>
      <c r="R92" s="6">
        <v>4</v>
      </c>
      <c r="S92" s="6" t="str">
        <v/>
      </c>
      <c r="T92" s="6" t="str">
        <v>BioLegend</v>
      </c>
    </row>
    <row r="93" spans="1:20" x14ac:dyDescent="0.25">
      <c r="A93" s="6">
        <v>96</v>
      </c>
      <c r="B93" s="6" t="str">
        <v>EED115898</v>
      </c>
      <c r="C93" s="7">
        <v>45807</v>
      </c>
      <c r="D93" s="7">
        <v>45818</v>
      </c>
      <c r="E93" s="26">
        <v>86.8</v>
      </c>
      <c r="F93" s="26">
        <v>86.8</v>
      </c>
      <c r="G93" s="6">
        <v>128023</v>
      </c>
      <c r="H93" s="6" t="str">
        <v>Alexa Fluor® 700 anti-mouse Ly-6C Antibody</v>
      </c>
      <c r="I93" s="6">
        <v>1</v>
      </c>
      <c r="J93" s="6">
        <v>1</v>
      </c>
      <c r="K93" s="6" t="str">
        <v/>
      </c>
      <c r="L93" s="7" t="str">
        <v>T-407/25-26</v>
      </c>
      <c r="M93" s="7">
        <v>45818</v>
      </c>
      <c r="N93" s="9">
        <v>18259</v>
      </c>
      <c r="O93" s="6" t="str">
        <v>IGIB</v>
      </c>
      <c r="P93" s="6" t="str">
        <v/>
      </c>
      <c r="Q93" s="6" t="str">
        <v/>
      </c>
      <c r="R93" s="6">
        <v>4</v>
      </c>
      <c r="S93" s="6" t="str">
        <v/>
      </c>
      <c r="T93" s="6" t="str">
        <v>BioLegend</v>
      </c>
    </row>
    <row r="94" spans="1:20" x14ac:dyDescent="0.25">
      <c r="A94" s="6">
        <v>97</v>
      </c>
      <c r="B94" s="6" t="str">
        <v>EED115898</v>
      </c>
      <c r="C94" s="7">
        <v>45807</v>
      </c>
      <c r="D94" s="7">
        <v>45818</v>
      </c>
      <c r="E94" s="26">
        <v>200.2</v>
      </c>
      <c r="F94" s="26">
        <v>200.2</v>
      </c>
      <c r="G94" s="6">
        <v>128041</v>
      </c>
      <c r="H94" s="6" t="str">
        <v>Brilliant Violet 785™ anti-mouse Ly-6C Antibody</v>
      </c>
      <c r="I94" s="6">
        <v>1</v>
      </c>
      <c r="J94" s="6">
        <v>1</v>
      </c>
      <c r="K94" s="6" t="str">
        <v/>
      </c>
      <c r="L94" s="7" t="str">
        <v>T-418/25-26</v>
      </c>
      <c r="M94" s="7">
        <v>45820</v>
      </c>
      <c r="N94" s="9">
        <v>24453</v>
      </c>
      <c r="O94" s="6" t="str">
        <v>ICGEB</v>
      </c>
      <c r="P94" s="6" t="str">
        <v/>
      </c>
      <c r="Q94" s="6" t="str">
        <v/>
      </c>
      <c r="R94" s="6">
        <v>4</v>
      </c>
      <c r="S94" s="6" t="str">
        <v/>
      </c>
      <c r="T94" s="6" t="str">
        <v>BioLegend</v>
      </c>
    </row>
    <row r="95" spans="1:20" x14ac:dyDescent="0.25">
      <c r="A95" s="6">
        <v>98</v>
      </c>
      <c r="B95" s="6" t="str">
        <v>EED115898</v>
      </c>
      <c r="C95" s="7">
        <v>45807</v>
      </c>
      <c r="D95" s="7">
        <v>45818</v>
      </c>
      <c r="E95" s="26">
        <v>245</v>
      </c>
      <c r="F95" s="26">
        <v>245</v>
      </c>
      <c r="G95" s="6">
        <v>129814</v>
      </c>
      <c r="H95" s="6" t="str">
        <v xml:space="preserve">APC anti-mouse CD196 </v>
      </c>
      <c r="I95" s="6">
        <v>1</v>
      </c>
      <c r="J95" s="6">
        <v>1</v>
      </c>
      <c r="K95" s="6" t="str">
        <v/>
      </c>
      <c r="L95" s="7" t="str">
        <v>T-426/25-26</v>
      </c>
      <c r="M95" s="7">
        <v>45821</v>
      </c>
      <c r="N95" s="9">
        <v>31587.5</v>
      </c>
      <c r="O95" s="6" t="str">
        <v>THSTI</v>
      </c>
      <c r="P95" s="6" t="str">
        <v/>
      </c>
      <c r="Q95" s="6" t="str">
        <v/>
      </c>
      <c r="R95" s="6">
        <v>4</v>
      </c>
      <c r="S95" s="6" t="str">
        <v/>
      </c>
      <c r="T95" s="6" t="str">
        <v>BioLegend</v>
      </c>
    </row>
    <row r="96" spans="1:20" x14ac:dyDescent="0.25">
      <c r="A96" s="6">
        <v>99</v>
      </c>
      <c r="B96" s="6" t="str">
        <v>EED115898</v>
      </c>
      <c r="C96" s="7">
        <v>45807</v>
      </c>
      <c r="D96" s="7">
        <v>45818</v>
      </c>
      <c r="E96" s="26">
        <v>204.4</v>
      </c>
      <c r="F96" s="26">
        <v>204.4</v>
      </c>
      <c r="G96" s="6">
        <v>129819</v>
      </c>
      <c r="H96" s="6" t="str">
        <v xml:space="preserve">Brilliant Violet 605™ anti-mouse CD196 </v>
      </c>
      <c r="I96" s="6">
        <v>1</v>
      </c>
      <c r="J96" s="6">
        <v>1</v>
      </c>
      <c r="K96" s="6" t="str">
        <v/>
      </c>
      <c r="L96" s="7" t="str">
        <v>T-418/25-26</v>
      </c>
      <c r="M96" s="7">
        <v>45820</v>
      </c>
      <c r="N96" s="9">
        <v>24966</v>
      </c>
      <c r="O96" s="6" t="str">
        <v>ICGEB</v>
      </c>
      <c r="P96" s="6" t="str">
        <v/>
      </c>
      <c r="Q96" s="6" t="str">
        <v/>
      </c>
      <c r="R96" s="6">
        <v>4</v>
      </c>
      <c r="S96" s="6" t="str">
        <v/>
      </c>
      <c r="T96" s="6" t="str">
        <v>BioLegend</v>
      </c>
    </row>
    <row r="97" spans="1:20" x14ac:dyDescent="0.25">
      <c r="A97" s="6">
        <v>100</v>
      </c>
      <c r="B97" s="6" t="str">
        <v>EED115898</v>
      </c>
      <c r="C97" s="7">
        <v>45807</v>
      </c>
      <c r="D97" s="7">
        <v>45818</v>
      </c>
      <c r="E97" s="26">
        <v>336.7</v>
      </c>
      <c r="F97" s="26">
        <v>336.7</v>
      </c>
      <c r="G97" s="6">
        <v>133303</v>
      </c>
      <c r="H97" s="6" t="str">
        <v>PE anti-mouse Lineage Cocktail with Isotype Ctrl</v>
      </c>
      <c r="I97" s="6">
        <v>1</v>
      </c>
      <c r="J97" s="6">
        <v>1</v>
      </c>
      <c r="K97" s="6" t="str">
        <v/>
      </c>
      <c r="L97" s="7" t="str">
        <v>T-426/25-26</v>
      </c>
      <c r="M97" s="7">
        <v>45821</v>
      </c>
      <c r="N97" s="9">
        <v>43410.25</v>
      </c>
      <c r="O97" s="6" t="str">
        <v>THSTI</v>
      </c>
      <c r="P97" s="6" t="str">
        <v/>
      </c>
      <c r="Q97" s="6" t="str">
        <v/>
      </c>
      <c r="R97" s="6">
        <v>4</v>
      </c>
      <c r="S97" s="6" t="str">
        <v/>
      </c>
      <c r="T97" s="6" t="str">
        <v>BioLegend</v>
      </c>
    </row>
    <row r="98" spans="1:20" x14ac:dyDescent="0.25">
      <c r="A98" s="6">
        <v>101</v>
      </c>
      <c r="B98" s="6" t="str">
        <v>EED115898</v>
      </c>
      <c r="C98" s="7">
        <v>45807</v>
      </c>
      <c r="D98" s="7">
        <v>45818</v>
      </c>
      <c r="E98" s="26">
        <v>246.4</v>
      </c>
      <c r="F98" s="26">
        <v>246.4</v>
      </c>
      <c r="G98" s="6">
        <v>135014</v>
      </c>
      <c r="H98" s="6" t="str">
        <v xml:space="preserve">PE/Cyanine7 anti-mouse CD127 </v>
      </c>
      <c r="I98" s="6">
        <v>1</v>
      </c>
      <c r="J98" s="6">
        <v>1</v>
      </c>
      <c r="K98" s="6" t="str">
        <v/>
      </c>
      <c r="L98" s="7" t="str">
        <v>T-426/25-26</v>
      </c>
      <c r="M98" s="7">
        <v>45821</v>
      </c>
      <c r="N98" s="9">
        <v>31768</v>
      </c>
      <c r="O98" s="6" t="str">
        <v>THSTI</v>
      </c>
      <c r="P98" s="6" t="str">
        <v/>
      </c>
      <c r="Q98" s="6" t="str">
        <v/>
      </c>
      <c r="R98" s="6">
        <v>4</v>
      </c>
      <c r="S98" s="6" t="str">
        <v/>
      </c>
      <c r="T98" s="6" t="str">
        <v>BioLegend</v>
      </c>
    </row>
    <row r="99" spans="1:20" x14ac:dyDescent="0.25">
      <c r="A99" s="6">
        <v>102</v>
      </c>
      <c r="B99" s="6" t="str">
        <v>EED115898</v>
      </c>
      <c r="C99" s="7">
        <v>45807</v>
      </c>
      <c r="D99" s="7">
        <v>45818</v>
      </c>
      <c r="E99" s="26">
        <v>95.55</v>
      </c>
      <c r="F99" s="26">
        <v>95.55</v>
      </c>
      <c r="G99" s="6">
        <v>135015</v>
      </c>
      <c r="H99" s="6" t="str">
        <v xml:space="preserve">PE/Cyanine5 anti-mouse CD127 </v>
      </c>
      <c r="I99" s="6">
        <v>1</v>
      </c>
      <c r="J99" s="6">
        <v>1</v>
      </c>
      <c r="K99" s="6" t="str">
        <v/>
      </c>
      <c r="L99" s="7" t="str">
        <v>T-418/25-26</v>
      </c>
      <c r="M99" s="7">
        <v>45820</v>
      </c>
      <c r="N99" s="9">
        <v>12568.5</v>
      </c>
      <c r="O99" s="6" t="str">
        <v>ICGEB</v>
      </c>
      <c r="P99" s="6" t="str">
        <v/>
      </c>
      <c r="Q99" s="6" t="str">
        <v/>
      </c>
      <c r="R99" s="6">
        <v>4</v>
      </c>
      <c r="S99" s="6" t="str">
        <v/>
      </c>
      <c r="T99" s="6" t="str">
        <v>BioLegend</v>
      </c>
    </row>
    <row r="100" spans="1:20" x14ac:dyDescent="0.25">
      <c r="A100" s="6">
        <v>103</v>
      </c>
      <c r="B100" s="6" t="str">
        <v>EED115898</v>
      </c>
      <c r="C100" s="7">
        <v>45807</v>
      </c>
      <c r="D100" s="7">
        <v>45818</v>
      </c>
      <c r="E100" s="26">
        <v>181.3</v>
      </c>
      <c r="F100" s="26">
        <v>181.3</v>
      </c>
      <c r="G100" s="6">
        <v>135241</v>
      </c>
      <c r="H100" s="6" t="str">
        <v xml:space="preserve">Brilliant Violet 510™ anti-mouse CD279 </v>
      </c>
      <c r="I100" s="6">
        <v>1</v>
      </c>
      <c r="J100" s="6">
        <v>1</v>
      </c>
      <c r="K100" s="6" t="str">
        <v/>
      </c>
      <c r="L100" s="7" t="str">
        <v>T-418/25-26</v>
      </c>
      <c r="M100" s="7">
        <v>45820</v>
      </c>
      <c r="N100" s="9">
        <v>22144.5</v>
      </c>
      <c r="O100" s="6" t="str">
        <v>ICGEB</v>
      </c>
      <c r="P100" s="6" t="str">
        <v/>
      </c>
      <c r="Q100" s="6" t="str">
        <v/>
      </c>
      <c r="R100" s="6">
        <v>4</v>
      </c>
      <c r="S100" s="6" t="str">
        <v/>
      </c>
      <c r="T100" s="6" t="str">
        <v>BioLegend</v>
      </c>
    </row>
    <row r="101" spans="1:20" x14ac:dyDescent="0.25">
      <c r="A101" s="6">
        <v>104</v>
      </c>
      <c r="B101" s="6" t="str">
        <v>EED115898</v>
      </c>
      <c r="C101" s="7">
        <v>45807</v>
      </c>
      <c r="D101" s="7">
        <v>45818</v>
      </c>
      <c r="E101" s="26">
        <v>196.5</v>
      </c>
      <c r="F101" s="26">
        <v>196.5</v>
      </c>
      <c r="G101" s="6">
        <v>137623</v>
      </c>
      <c r="H101" s="6" t="str">
        <v xml:space="preserve">Brilliant Violet 510™ anti-mouse CD335 </v>
      </c>
      <c r="I101" s="6">
        <v>1</v>
      </c>
      <c r="J101" s="6">
        <v>1</v>
      </c>
      <c r="K101" s="6" t="str">
        <v/>
      </c>
      <c r="L101" s="7" t="str">
        <v>T-426/25-26</v>
      </c>
      <c r="M101" s="7">
        <v>45821</v>
      </c>
      <c r="N101" s="9">
        <v>23645.5</v>
      </c>
      <c r="O101" s="6" t="str">
        <v>THSTI</v>
      </c>
      <c r="P101" s="6" t="str">
        <v/>
      </c>
      <c r="Q101" s="6" t="str">
        <v/>
      </c>
      <c r="R101" s="6">
        <v>4</v>
      </c>
      <c r="S101" s="6" t="str">
        <v/>
      </c>
      <c r="T101" s="6" t="str">
        <v>BioLegend</v>
      </c>
    </row>
    <row r="102" spans="1:20" x14ac:dyDescent="0.25">
      <c r="A102" s="6">
        <v>105</v>
      </c>
      <c r="B102" s="6" t="str">
        <v>EED115898</v>
      </c>
      <c r="C102" s="7">
        <v>45807</v>
      </c>
      <c r="D102" s="7">
        <v>45818</v>
      </c>
      <c r="E102" s="26">
        <v>103.35</v>
      </c>
      <c r="F102" s="26">
        <v>103.35</v>
      </c>
      <c r="G102" s="6">
        <v>141719</v>
      </c>
      <c r="H102" s="6" t="str">
        <v xml:space="preserve">PE/Cyanine7 anti-mouse CD206 </v>
      </c>
      <c r="I102" s="6">
        <v>1</v>
      </c>
      <c r="J102" s="6">
        <v>1</v>
      </c>
      <c r="K102" s="6" t="str">
        <v/>
      </c>
      <c r="L102" s="7" t="str">
        <v>T-418/25-26</v>
      </c>
      <c r="M102" s="7">
        <v>45820</v>
      </c>
      <c r="N102" s="9">
        <v>13594.5</v>
      </c>
      <c r="O102" s="6" t="str">
        <v>ICGEB</v>
      </c>
      <c r="P102" s="6" t="str">
        <v/>
      </c>
      <c r="Q102" s="6" t="str">
        <v/>
      </c>
      <c r="R102" s="6">
        <v>4</v>
      </c>
      <c r="S102" s="6" t="str">
        <v/>
      </c>
      <c r="T102" s="6" t="str">
        <v>BioLegend</v>
      </c>
    </row>
    <row r="103" spans="1:20" x14ac:dyDescent="0.25">
      <c r="A103" s="6">
        <v>106</v>
      </c>
      <c r="B103" s="6" t="str">
        <v>EED115898</v>
      </c>
      <c r="C103" s="7">
        <v>45807</v>
      </c>
      <c r="D103" s="7">
        <v>45818</v>
      </c>
      <c r="E103" s="26">
        <v>65.8</v>
      </c>
      <c r="F103" s="26">
        <v>65.8</v>
      </c>
      <c r="G103" s="6">
        <v>144605</v>
      </c>
      <c r="H103" s="6" t="str">
        <v xml:space="preserve">Alexa Fluor® 647 anti-mouse/human GL7 Antigen </v>
      </c>
      <c r="I103" s="6">
        <v>1</v>
      </c>
      <c r="J103" s="6">
        <v>1</v>
      </c>
      <c r="K103" s="6" t="str">
        <v/>
      </c>
      <c r="L103" s="7" t="str">
        <v>T-414/25-26</v>
      </c>
      <c r="M103" s="7">
        <v>45818</v>
      </c>
      <c r="N103" s="9">
        <v>8037</v>
      </c>
      <c r="O103" s="6" t="str">
        <v>NIAB</v>
      </c>
      <c r="P103" s="6" t="str">
        <v/>
      </c>
      <c r="Q103" s="6" t="str">
        <v/>
      </c>
      <c r="R103" s="6">
        <v>4</v>
      </c>
      <c r="S103" s="6" t="str">
        <v/>
      </c>
      <c r="T103" s="6" t="str">
        <v>BioLegend</v>
      </c>
    </row>
    <row r="104" spans="1:20" x14ac:dyDescent="0.25">
      <c r="A104" s="6">
        <v>107</v>
      </c>
      <c r="B104" s="6" t="str">
        <v>EED115898</v>
      </c>
      <c r="C104" s="7">
        <v>45807</v>
      </c>
      <c r="D104" s="7">
        <v>45818</v>
      </c>
      <c r="E104" s="26">
        <v>96.85</v>
      </c>
      <c r="F104" s="26">
        <v>96.85</v>
      </c>
      <c r="G104" s="6">
        <v>145505</v>
      </c>
      <c r="H104" s="6" t="str">
        <v xml:space="preserve">APC anti-mouse CD185 </v>
      </c>
      <c r="I104" s="6">
        <v>1</v>
      </c>
      <c r="J104" s="6">
        <v>1</v>
      </c>
      <c r="K104" s="6" t="str">
        <v/>
      </c>
      <c r="L104" s="7" t="str">
        <v>T-418/25-26</v>
      </c>
      <c r="M104" s="7">
        <v>45820</v>
      </c>
      <c r="N104" s="9">
        <v>12739.5</v>
      </c>
      <c r="O104" s="6" t="str">
        <v>ICGEB</v>
      </c>
      <c r="P104" s="6" t="str">
        <v/>
      </c>
      <c r="Q104" s="6" t="str">
        <v/>
      </c>
      <c r="R104" s="6">
        <v>4</v>
      </c>
      <c r="S104" s="6" t="str">
        <v/>
      </c>
      <c r="T104" s="6" t="str">
        <v>BioLegend</v>
      </c>
    </row>
    <row r="105" spans="1:20" x14ac:dyDescent="0.25">
      <c r="A105" s="6">
        <v>108</v>
      </c>
      <c r="B105" s="6" t="str">
        <v>EED115898</v>
      </c>
      <c r="C105" s="7">
        <v>45807</v>
      </c>
      <c r="D105" s="7">
        <v>45818</v>
      </c>
      <c r="E105" s="26">
        <v>140.25</v>
      </c>
      <c r="F105" s="26">
        <v>140.25</v>
      </c>
      <c r="G105" s="6">
        <v>145511</v>
      </c>
      <c r="H105" s="6" t="str">
        <v xml:space="preserve">Brilliant Violet 421™ anti-mouse CD185 </v>
      </c>
      <c r="I105" s="6">
        <v>1</v>
      </c>
      <c r="J105" s="6">
        <v>1</v>
      </c>
      <c r="K105" s="6" t="str">
        <v/>
      </c>
      <c r="L105" s="7" t="str">
        <v>T-414/25-26</v>
      </c>
      <c r="M105" s="7">
        <v>45818</v>
      </c>
      <c r="N105" s="9">
        <v>15988.5</v>
      </c>
      <c r="O105" s="6" t="str">
        <v>NIAB</v>
      </c>
      <c r="P105" s="6" t="str">
        <v/>
      </c>
      <c r="Q105" s="6" t="str">
        <v/>
      </c>
      <c r="R105" s="6">
        <v>4</v>
      </c>
      <c r="S105" s="6" t="str">
        <v/>
      </c>
      <c r="T105" s="6" t="str">
        <v>BioLegend</v>
      </c>
    </row>
    <row r="106" spans="1:20" x14ac:dyDescent="0.25">
      <c r="A106" s="6">
        <v>109</v>
      </c>
      <c r="B106" s="6" t="str">
        <v>EED115898</v>
      </c>
      <c r="C106" s="7">
        <v>45807</v>
      </c>
      <c r="D106" s="7">
        <v>45818</v>
      </c>
      <c r="E106" s="26">
        <v>95.55</v>
      </c>
      <c r="F106" s="26">
        <v>95.55</v>
      </c>
      <c r="G106" s="6">
        <v>145521</v>
      </c>
      <c r="H106" s="6" t="str">
        <v xml:space="preserve">PE/Dazzle™ 594 anti-mouse CD185 </v>
      </c>
      <c r="I106" s="6">
        <v>1</v>
      </c>
      <c r="J106" s="6">
        <v>1</v>
      </c>
      <c r="K106" s="6" t="str">
        <v/>
      </c>
      <c r="L106" s="7" t="str">
        <v>T-418/25-26</v>
      </c>
      <c r="M106" s="7">
        <v>45820</v>
      </c>
      <c r="N106" s="9">
        <v>12568.5</v>
      </c>
      <c r="O106" s="6" t="str">
        <v>ICGEB</v>
      </c>
      <c r="P106" s="6" t="str">
        <v/>
      </c>
      <c r="Q106" s="6" t="str">
        <v/>
      </c>
      <c r="R106" s="6">
        <v>4</v>
      </c>
      <c r="S106" s="6" t="str">
        <v/>
      </c>
      <c r="T106" s="6" t="str">
        <v>BioLegend</v>
      </c>
    </row>
    <row r="107" spans="1:20" x14ac:dyDescent="0.25">
      <c r="A107" s="6">
        <v>110</v>
      </c>
      <c r="B107" s="6" t="str">
        <v>EED115898</v>
      </c>
      <c r="C107" s="7">
        <v>45807</v>
      </c>
      <c r="D107" s="7">
        <v>45818</v>
      </c>
      <c r="E107" s="26">
        <v>248.5</v>
      </c>
      <c r="F107" s="26">
        <v>248.5</v>
      </c>
      <c r="G107" s="6">
        <v>146606</v>
      </c>
      <c r="H107" s="6" t="str">
        <v xml:space="preserve">APC anti-mouse IL-33Rα </v>
      </c>
      <c r="I107" s="6">
        <v>1</v>
      </c>
      <c r="J107" s="6">
        <v>1</v>
      </c>
      <c r="K107" s="6" t="str">
        <v/>
      </c>
      <c r="L107" s="7" t="str">
        <v>T-426/25-26</v>
      </c>
      <c r="M107" s="7">
        <v>45821</v>
      </c>
      <c r="N107" s="9">
        <v>32038.75</v>
      </c>
      <c r="O107" s="6" t="str">
        <v>THSTI</v>
      </c>
      <c r="P107" s="6" t="str">
        <v/>
      </c>
      <c r="Q107" s="6" t="str">
        <v/>
      </c>
      <c r="R107" s="6">
        <v>4</v>
      </c>
      <c r="S107" s="6" t="str">
        <v/>
      </c>
      <c r="T107" s="6" t="str">
        <v>BioLegend</v>
      </c>
    </row>
    <row r="108" spans="1:20" x14ac:dyDescent="0.25">
      <c r="A108" s="6">
        <v>111</v>
      </c>
      <c r="B108" s="6" t="str">
        <v>EED115898</v>
      </c>
      <c r="C108" s="7">
        <v>45807</v>
      </c>
      <c r="D108" s="7">
        <v>45818</v>
      </c>
      <c r="E108" s="26">
        <v>144.94999999999999</v>
      </c>
      <c r="F108" s="26">
        <v>144.94999999999999</v>
      </c>
      <c r="G108" s="6">
        <v>147710</v>
      </c>
      <c r="H108" s="6" t="str">
        <v>FITC anti-mouse CD45 Antibody</v>
      </c>
      <c r="I108" s="6">
        <v>1</v>
      </c>
      <c r="J108" s="6">
        <v>1</v>
      </c>
      <c r="K108" s="6" t="str">
        <v/>
      </c>
      <c r="L108" s="7" t="str">
        <v>T-418/25-26</v>
      </c>
      <c r="M108" s="7">
        <v>45820</v>
      </c>
      <c r="N108" s="9">
        <v>19066.5</v>
      </c>
      <c r="O108" s="6" t="str">
        <v>ICGEB</v>
      </c>
      <c r="P108" s="6" t="str">
        <v/>
      </c>
      <c r="Q108" s="6" t="str">
        <v/>
      </c>
      <c r="R108" s="6">
        <v>4</v>
      </c>
      <c r="S108" s="6" t="str">
        <v/>
      </c>
      <c r="T108" s="6" t="str">
        <v>BioLegend</v>
      </c>
    </row>
    <row r="109" spans="1:20" x14ac:dyDescent="0.25">
      <c r="A109" s="6">
        <v>112</v>
      </c>
      <c r="B109" s="6" t="str">
        <v>EED115898</v>
      </c>
      <c r="C109" s="7">
        <v>45807</v>
      </c>
      <c r="D109" s="7">
        <v>45818</v>
      </c>
      <c r="E109" s="26">
        <v>126.1</v>
      </c>
      <c r="F109" s="26">
        <v>126.1</v>
      </c>
      <c r="G109" s="6">
        <v>148233</v>
      </c>
      <c r="H109" s="6" t="str">
        <v>PE/Dazzle™ 594 anti-mouse/rat XCR1 Antibody</v>
      </c>
      <c r="I109" s="6">
        <v>1</v>
      </c>
      <c r="J109" s="6">
        <v>1</v>
      </c>
      <c r="K109" s="6" t="str">
        <v/>
      </c>
      <c r="L109" s="7" t="str">
        <v>T-418/25-26</v>
      </c>
      <c r="M109" s="7">
        <v>45820</v>
      </c>
      <c r="N109" s="9">
        <v>16587</v>
      </c>
      <c r="O109" s="6" t="str">
        <v>ICGEB</v>
      </c>
      <c r="P109" s="6" t="str">
        <v/>
      </c>
      <c r="Q109" s="6" t="str">
        <v/>
      </c>
      <c r="R109" s="6">
        <v>4</v>
      </c>
      <c r="S109" s="6" t="str">
        <v/>
      </c>
      <c r="T109" s="6" t="str">
        <v>BioLegend</v>
      </c>
    </row>
    <row r="110" spans="1:20" x14ac:dyDescent="0.25">
      <c r="A110" s="6">
        <v>113</v>
      </c>
      <c r="B110" s="6" t="str">
        <v>EED115898</v>
      </c>
      <c r="C110" s="7">
        <v>45807</v>
      </c>
      <c r="D110" s="7">
        <v>45818</v>
      </c>
      <c r="E110" s="26">
        <v>262.5</v>
      </c>
      <c r="F110" s="26">
        <v>262.5</v>
      </c>
      <c r="G110" s="6">
        <v>154308</v>
      </c>
      <c r="H110" s="6" t="str">
        <v>Alexa Fluor® 647 anti-mouse Perforin Antibody</v>
      </c>
      <c r="I110" s="6">
        <v>1</v>
      </c>
      <c r="J110" s="6">
        <v>1</v>
      </c>
      <c r="K110" s="6" t="str">
        <v/>
      </c>
      <c r="L110" s="7" t="str">
        <v>T-426/25-26</v>
      </c>
      <c r="M110" s="7">
        <v>45821</v>
      </c>
      <c r="N110" s="9">
        <v>33843.75</v>
      </c>
      <c r="O110" s="6" t="str">
        <v>THSTI</v>
      </c>
      <c r="P110" s="6" t="str">
        <v/>
      </c>
      <c r="Q110" s="6" t="str">
        <v/>
      </c>
      <c r="R110" s="6">
        <v>4</v>
      </c>
      <c r="S110" s="6" t="str">
        <v/>
      </c>
      <c r="T110" s="6" t="str">
        <v>BioLegend</v>
      </c>
    </row>
    <row r="111" spans="1:20" x14ac:dyDescent="0.25">
      <c r="A111" s="6">
        <v>114</v>
      </c>
      <c r="B111" s="6" t="str">
        <v>EED115898</v>
      </c>
      <c r="C111" s="7">
        <v>45807</v>
      </c>
      <c r="D111" s="7">
        <v>45818</v>
      </c>
      <c r="E111" s="26">
        <v>243.75</v>
      </c>
      <c r="F111" s="26">
        <v>243.75</v>
      </c>
      <c r="G111" s="6">
        <v>155526</v>
      </c>
      <c r="H111" s="6" t="str">
        <v xml:space="preserve">PerCP/Cyanine5.5 anti-mouse CD170 </v>
      </c>
      <c r="I111" s="6">
        <v>1</v>
      </c>
      <c r="J111" s="6">
        <v>1</v>
      </c>
      <c r="K111" s="6" t="str">
        <v/>
      </c>
      <c r="L111" s="7" t="str">
        <v>T-418/25-26</v>
      </c>
      <c r="M111" s="7">
        <v>45820</v>
      </c>
      <c r="N111" s="9">
        <v>32062.5</v>
      </c>
      <c r="O111" s="6" t="str">
        <v>ICGEB</v>
      </c>
      <c r="P111" s="6" t="str">
        <v/>
      </c>
      <c r="Q111" s="6" t="str">
        <v/>
      </c>
      <c r="R111" s="6">
        <v>4</v>
      </c>
      <c r="S111" s="6" t="str">
        <v/>
      </c>
      <c r="T111" s="6" t="str">
        <v>BioLegend</v>
      </c>
    </row>
    <row r="112" spans="1:20" x14ac:dyDescent="0.25">
      <c r="A112" s="6">
        <v>115</v>
      </c>
      <c r="B112" s="6" t="str">
        <v>EED115898</v>
      </c>
      <c r="C112" s="7">
        <v>45807</v>
      </c>
      <c r="D112" s="7">
        <v>45818</v>
      </c>
      <c r="E112" s="26">
        <v>91.65</v>
      </c>
      <c r="F112" s="26">
        <v>91.65</v>
      </c>
      <c r="G112" s="6">
        <v>155909</v>
      </c>
      <c r="H112" s="6" t="str">
        <v xml:space="preserve">PE/Cyanine7 anti-mouse CD183 </v>
      </c>
      <c r="I112" s="6">
        <v>1</v>
      </c>
      <c r="J112" s="6">
        <v>1</v>
      </c>
      <c r="K112" s="6" t="str">
        <v/>
      </c>
      <c r="L112" s="7" t="str">
        <v>T-418/25-26</v>
      </c>
      <c r="M112" s="7">
        <v>45820</v>
      </c>
      <c r="N112" s="9">
        <v>12055.5</v>
      </c>
      <c r="O112" s="6" t="str">
        <v>ICGEB</v>
      </c>
      <c r="P112" s="6" t="str">
        <v/>
      </c>
      <c r="Q112" s="6" t="str">
        <v/>
      </c>
      <c r="R112" s="6">
        <v>4</v>
      </c>
      <c r="S112" s="6" t="str">
        <v/>
      </c>
      <c r="T112" s="6" t="str">
        <v>BioLegend</v>
      </c>
    </row>
    <row r="113" spans="1:20" x14ac:dyDescent="0.25">
      <c r="A113" s="6">
        <v>116</v>
      </c>
      <c r="B113" s="6" t="str">
        <v>EED115898</v>
      </c>
      <c r="C113" s="7">
        <v>45807</v>
      </c>
      <c r="D113" s="7">
        <v>45818</v>
      </c>
      <c r="E113" s="26">
        <v>227.5</v>
      </c>
      <c r="F113" s="26">
        <v>227.5</v>
      </c>
      <c r="G113" s="6">
        <v>156541</v>
      </c>
      <c r="H113" s="6" t="str">
        <v>Brilliant Violet 711™ anti-mouse NK-1.1 Antibody</v>
      </c>
      <c r="I113" s="6">
        <v>1</v>
      </c>
      <c r="J113" s="6">
        <v>1</v>
      </c>
      <c r="K113" s="6" t="str">
        <v/>
      </c>
      <c r="L113" s="7" t="str">
        <v>T-418/25-26</v>
      </c>
      <c r="M113" s="7">
        <v>45820</v>
      </c>
      <c r="N113" s="9">
        <v>27787.5</v>
      </c>
      <c r="O113" s="6" t="str">
        <v>ICGEB</v>
      </c>
      <c r="P113" s="6" t="str">
        <v/>
      </c>
      <c r="Q113" s="6" t="str">
        <v/>
      </c>
      <c r="R113" s="6">
        <v>4</v>
      </c>
      <c r="S113" s="6" t="str">
        <v/>
      </c>
      <c r="T113" s="6" t="str">
        <v>BioLegend</v>
      </c>
    </row>
    <row r="114" spans="1:20" x14ac:dyDescent="0.25">
      <c r="A114" s="6">
        <v>117</v>
      </c>
      <c r="B114" s="6" t="str">
        <v>EED115898</v>
      </c>
      <c r="C114" s="7">
        <v>45807</v>
      </c>
      <c r="D114" s="7">
        <v>45818</v>
      </c>
      <c r="E114" s="26">
        <v>220.5</v>
      </c>
      <c r="F114" s="26">
        <v>220.5</v>
      </c>
      <c r="G114" s="6">
        <v>156918</v>
      </c>
      <c r="H114" s="6" t="str">
        <v>PE/Fire™ 640 anti-mouse CD103 Recombinant Antibody</v>
      </c>
      <c r="I114" s="6">
        <v>1</v>
      </c>
      <c r="J114" s="6">
        <v>1</v>
      </c>
      <c r="K114" s="6" t="str">
        <v/>
      </c>
      <c r="L114" s="7" t="str">
        <v>T-413/25-26</v>
      </c>
      <c r="M114" s="7">
        <v>45818</v>
      </c>
      <c r="N114" s="9">
        <v>23927.4</v>
      </c>
      <c r="O114" s="6" t="str">
        <v>NCCS</v>
      </c>
      <c r="P114" s="6" t="str">
        <v/>
      </c>
      <c r="Q114" s="6" t="str">
        <v/>
      </c>
      <c r="R114" s="6">
        <v>4</v>
      </c>
      <c r="S114" s="6" t="str">
        <v/>
      </c>
      <c r="T114" s="6" t="str">
        <v>BioLegend</v>
      </c>
    </row>
    <row r="115" spans="1:20" x14ac:dyDescent="0.25">
      <c r="A115" s="6">
        <v>118</v>
      </c>
      <c r="B115" s="6" t="str">
        <v>EED115898</v>
      </c>
      <c r="C115" s="7">
        <v>45807</v>
      </c>
      <c r="D115" s="7">
        <v>45818</v>
      </c>
      <c r="E115" s="26">
        <v>37.799999999999997</v>
      </c>
      <c r="F115" s="26">
        <v>37.799999999999997</v>
      </c>
      <c r="G115" s="6">
        <v>157305</v>
      </c>
      <c r="H115" s="6" t="str">
        <v>APC anti-mouse F4/80 Recombinant Antibody</v>
      </c>
      <c r="I115" s="6">
        <v>1</v>
      </c>
      <c r="J115" s="6">
        <v>1</v>
      </c>
      <c r="K115" s="6" t="str">
        <v/>
      </c>
      <c r="L115" s="7" t="str">
        <v>T-407/25-26</v>
      </c>
      <c r="M115" s="7">
        <v>45818</v>
      </c>
      <c r="N115" s="9">
        <v>7951.5</v>
      </c>
      <c r="O115" s="6" t="str">
        <v>IGIB</v>
      </c>
      <c r="P115" s="6" t="str">
        <v/>
      </c>
      <c r="Q115" s="6" t="str">
        <v/>
      </c>
      <c r="R115" s="6">
        <v>4</v>
      </c>
      <c r="S115" s="6" t="str">
        <v/>
      </c>
      <c r="T115" s="6" t="str">
        <v>BioLegend</v>
      </c>
    </row>
    <row r="116" spans="1:20" x14ac:dyDescent="0.25">
      <c r="A116" s="6">
        <v>119</v>
      </c>
      <c r="B116" s="6" t="str">
        <v>EED115898</v>
      </c>
      <c r="C116" s="7">
        <v>45807</v>
      </c>
      <c r="D116" s="7">
        <v>45818</v>
      </c>
      <c r="E116" s="26">
        <v>182.7</v>
      </c>
      <c r="F116" s="26">
        <v>182.7</v>
      </c>
      <c r="G116" s="6">
        <v>161006</v>
      </c>
      <c r="H116" s="6" t="str">
        <v xml:space="preserve">APC anti-mouse CD64 </v>
      </c>
      <c r="I116" s="6">
        <v>1</v>
      </c>
      <c r="J116" s="6">
        <v>1</v>
      </c>
      <c r="K116" s="6" t="str">
        <v/>
      </c>
      <c r="L116" s="7" t="str">
        <v>T-426/25-26</v>
      </c>
      <c r="M116" s="7">
        <v>45821</v>
      </c>
      <c r="N116" s="9">
        <v>23555.25</v>
      </c>
      <c r="O116" s="6" t="str">
        <v>THSTI</v>
      </c>
      <c r="P116" s="6" t="str">
        <v/>
      </c>
      <c r="Q116" s="6" t="str">
        <v/>
      </c>
      <c r="R116" s="6">
        <v>4</v>
      </c>
      <c r="S116" s="6" t="str">
        <v/>
      </c>
      <c r="T116" s="6" t="str">
        <v>BioLegend</v>
      </c>
    </row>
    <row r="117" spans="1:20" x14ac:dyDescent="0.25">
      <c r="A117" s="6">
        <v>120</v>
      </c>
      <c r="B117" s="6" t="str">
        <v>EED115898</v>
      </c>
      <c r="C117" s="7">
        <v>45807</v>
      </c>
      <c r="D117" s="7">
        <v>45818</v>
      </c>
      <c r="E117" s="26">
        <v>120.25</v>
      </c>
      <c r="F117" s="26">
        <v>120.25</v>
      </c>
      <c r="G117" s="6">
        <v>161218</v>
      </c>
      <c r="H117" s="6" t="str">
        <v>APC anti-mouse CD62L Antibody</v>
      </c>
      <c r="I117" s="6">
        <v>1</v>
      </c>
      <c r="J117" s="6">
        <v>1</v>
      </c>
      <c r="K117" s="6" t="str">
        <v/>
      </c>
      <c r="L117" s="7" t="str">
        <v>T-418/25-26</v>
      </c>
      <c r="M117" s="7">
        <v>45820</v>
      </c>
      <c r="N117" s="9">
        <v>15817.5</v>
      </c>
      <c r="O117" s="6" t="str">
        <v>ICGEB</v>
      </c>
      <c r="P117" s="6" t="str">
        <v/>
      </c>
      <c r="Q117" s="6" t="str">
        <v/>
      </c>
      <c r="R117" s="6">
        <v>4</v>
      </c>
      <c r="S117" s="6" t="str">
        <v/>
      </c>
      <c r="T117" s="6" t="str">
        <v>BioLegend</v>
      </c>
    </row>
    <row r="118" spans="1:20" x14ac:dyDescent="0.25">
      <c r="A118" s="6">
        <v>121</v>
      </c>
      <c r="B118" s="6" t="str">
        <v>EED115898</v>
      </c>
      <c r="C118" s="7">
        <v>45807</v>
      </c>
      <c r="D118" s="7">
        <v>45818</v>
      </c>
      <c r="E118" s="26">
        <v>160.55000000000001</v>
      </c>
      <c r="F118" s="26">
        <v>160.55000000000001</v>
      </c>
      <c r="G118" s="6">
        <v>164204</v>
      </c>
      <c r="H118" s="6" t="str">
        <v>PE anti-mouse CD69 Recombinant Antibody</v>
      </c>
      <c r="I118" s="6">
        <v>1</v>
      </c>
      <c r="J118" s="6">
        <v>1</v>
      </c>
      <c r="K118" s="6" t="str">
        <v/>
      </c>
      <c r="L118" s="7" t="str">
        <v>T-418/25-26</v>
      </c>
      <c r="M118" s="7">
        <v>45820</v>
      </c>
      <c r="N118" s="9">
        <v>21118.5</v>
      </c>
      <c r="O118" s="6" t="str">
        <v>ICGEB</v>
      </c>
      <c r="P118" s="6" t="str">
        <v/>
      </c>
      <c r="Q118" s="6" t="str">
        <v/>
      </c>
      <c r="R118" s="6">
        <v>4</v>
      </c>
      <c r="S118" s="6" t="str">
        <v/>
      </c>
      <c r="T118" s="6" t="str">
        <v>BioLegend</v>
      </c>
    </row>
    <row r="119" spans="1:20" x14ac:dyDescent="0.25">
      <c r="A119" s="6">
        <v>122</v>
      </c>
      <c r="B119" s="6" t="str">
        <v>EED115898</v>
      </c>
      <c r="C119" s="7">
        <v>45807</v>
      </c>
      <c r="D119" s="7">
        <v>45818</v>
      </c>
      <c r="E119" s="26">
        <v>77</v>
      </c>
      <c r="F119" s="26">
        <v>77</v>
      </c>
      <c r="G119" s="6">
        <v>165602</v>
      </c>
      <c r="H119" s="6" t="str">
        <v>Purified anti-mouse CD38 Antibody</v>
      </c>
      <c r="I119" s="6">
        <v>1</v>
      </c>
      <c r="J119" s="6">
        <v>1</v>
      </c>
      <c r="K119" s="6" t="str">
        <v/>
      </c>
      <c r="L119" s="7" t="str">
        <v>T-413/25-26</v>
      </c>
      <c r="M119" s="7">
        <v>45818</v>
      </c>
      <c r="N119" s="9">
        <v>8355.6</v>
      </c>
      <c r="O119" s="6" t="str">
        <v>NCCS</v>
      </c>
      <c r="P119" s="6" t="str">
        <v/>
      </c>
      <c r="Q119" s="6" t="str">
        <v/>
      </c>
      <c r="R119" s="6">
        <v>4</v>
      </c>
      <c r="S119" s="6" t="str">
        <v/>
      </c>
      <c r="T119" s="6" t="str">
        <v>BioLegend</v>
      </c>
    </row>
    <row r="120" spans="1:20" x14ac:dyDescent="0.25">
      <c r="A120" s="6">
        <v>123</v>
      </c>
      <c r="B120" s="6" t="str">
        <v>EED115898</v>
      </c>
      <c r="C120" s="7">
        <v>45807</v>
      </c>
      <c r="D120" s="7">
        <v>45818</v>
      </c>
      <c r="E120" s="26">
        <v>35</v>
      </c>
      <c r="F120" s="26">
        <v>70</v>
      </c>
      <c r="G120" s="6">
        <v>300406</v>
      </c>
      <c r="H120" s="6" t="str">
        <v>FITC anti-human CD3 Antibody</v>
      </c>
      <c r="I120" s="6">
        <v>2</v>
      </c>
      <c r="J120" s="6">
        <v>2</v>
      </c>
      <c r="K120" s="6" t="str">
        <v/>
      </c>
      <c r="L120" s="7" t="str">
        <v>T-397/25-26</v>
      </c>
      <c r="M120" s="7">
        <v>45818</v>
      </c>
      <c r="N120" s="9">
        <v>10848</v>
      </c>
      <c r="O120" s="6" t="str">
        <v>immuneel</v>
      </c>
      <c r="P120" s="6" t="str">
        <v/>
      </c>
      <c r="Q120" s="6" t="str">
        <v/>
      </c>
      <c r="R120" s="6">
        <v>4</v>
      </c>
      <c r="S120" s="6" t="str">
        <v/>
      </c>
      <c r="T120" s="6" t="str">
        <v>BioLegend</v>
      </c>
    </row>
    <row r="121" spans="1:20" x14ac:dyDescent="0.25">
      <c r="A121" s="6">
        <v>124</v>
      </c>
      <c r="B121" s="6" t="str">
        <v>EED115898</v>
      </c>
      <c r="C121" s="7">
        <v>45807</v>
      </c>
      <c r="D121" s="7">
        <v>45818</v>
      </c>
      <c r="E121" s="26">
        <v>72.8</v>
      </c>
      <c r="F121" s="26">
        <v>72.8</v>
      </c>
      <c r="G121" s="6">
        <v>300529</v>
      </c>
      <c r="H121" s="6" t="str">
        <v>PerCP/Cyanine5.5 anti-human CD4 Antibody</v>
      </c>
      <c r="I121" s="6">
        <v>1</v>
      </c>
      <c r="J121" s="6">
        <v>1</v>
      </c>
      <c r="K121" s="6" t="str">
        <v/>
      </c>
      <c r="L121" s="7" t="str">
        <v>T-418/25-26</v>
      </c>
      <c r="M121" s="7">
        <v>45820</v>
      </c>
      <c r="N121" s="9">
        <v>9576</v>
      </c>
      <c r="O121" s="6" t="str">
        <v>ICGEB</v>
      </c>
      <c r="P121" s="6" t="str">
        <v/>
      </c>
      <c r="Q121" s="6" t="str">
        <v/>
      </c>
      <c r="R121" s="6">
        <v>4</v>
      </c>
      <c r="S121" s="6" t="str">
        <v/>
      </c>
      <c r="T121" s="6" t="str">
        <v>BioLegend</v>
      </c>
    </row>
    <row r="122" spans="1:20" x14ac:dyDescent="0.25">
      <c r="A122" s="6">
        <v>125</v>
      </c>
      <c r="B122" s="6" t="str">
        <v>EED115898</v>
      </c>
      <c r="C122" s="7">
        <v>45807</v>
      </c>
      <c r="D122" s="7">
        <v>45818</v>
      </c>
      <c r="E122" s="26">
        <v>99.25</v>
      </c>
      <c r="F122" s="26">
        <v>99.25</v>
      </c>
      <c r="G122" s="6">
        <v>300925</v>
      </c>
      <c r="H122" s="6" t="str">
        <v>APC/Cyanine7 anti-human CD8a Antibody</v>
      </c>
      <c r="I122" s="6">
        <v>1</v>
      </c>
      <c r="J122" s="6">
        <v>1</v>
      </c>
      <c r="K122" s="6" t="str">
        <v/>
      </c>
      <c r="L122" s="7" t="str">
        <v>T-418/25-26</v>
      </c>
      <c r="M122" s="7">
        <v>45820</v>
      </c>
      <c r="N122" s="9">
        <v>13081.5</v>
      </c>
      <c r="O122" s="6" t="str">
        <v>ICGEB</v>
      </c>
      <c r="P122" s="6" t="str">
        <v/>
      </c>
      <c r="Q122" s="6" t="str">
        <v/>
      </c>
      <c r="R122" s="6">
        <v>4</v>
      </c>
      <c r="S122" s="6" t="str">
        <v/>
      </c>
      <c r="T122" s="6" t="str">
        <v>BioLegend</v>
      </c>
    </row>
    <row r="123" spans="1:20" x14ac:dyDescent="0.25">
      <c r="A123" s="6">
        <v>126</v>
      </c>
      <c r="B123" s="6" t="str">
        <v>EED115898</v>
      </c>
      <c r="C123" s="7">
        <v>45807</v>
      </c>
      <c r="D123" s="7">
        <v>45818</v>
      </c>
      <c r="E123" s="26">
        <v>204.4</v>
      </c>
      <c r="F123" s="26">
        <v>204.4</v>
      </c>
      <c r="G123" s="6">
        <v>301820</v>
      </c>
      <c r="H123" s="6" t="str">
        <v>APC/Cyanine7 anti-human CD14 Antibody</v>
      </c>
      <c r="I123" s="6">
        <v>1</v>
      </c>
      <c r="J123" s="6">
        <v>1</v>
      </c>
      <c r="K123" s="6" t="str">
        <v/>
      </c>
      <c r="L123" s="7" t="str">
        <v>T-427/25-26</v>
      </c>
      <c r="M123" s="7">
        <v>45821</v>
      </c>
      <c r="N123" s="9">
        <v>31682</v>
      </c>
      <c r="O123" s="6" t="str">
        <v>Micro Vapi</v>
      </c>
      <c r="P123" s="6" t="str">
        <v/>
      </c>
      <c r="Q123" s="6" t="str">
        <v/>
      </c>
      <c r="R123" s="6">
        <v>4</v>
      </c>
      <c r="S123" s="6" t="str">
        <v/>
      </c>
      <c r="T123" s="6" t="str">
        <v>BioLegend</v>
      </c>
    </row>
    <row r="124" spans="1:20" x14ac:dyDescent="0.25">
      <c r="A124" s="6">
        <v>127</v>
      </c>
      <c r="B124" s="6" t="str">
        <v>EED115898</v>
      </c>
      <c r="C124" s="7">
        <v>45807</v>
      </c>
      <c r="D124" s="7">
        <v>45818</v>
      </c>
      <c r="E124" s="26">
        <v>92.4</v>
      </c>
      <c r="F124" s="26">
        <v>92.4</v>
      </c>
      <c r="G124" s="6">
        <v>302011</v>
      </c>
      <c r="H124" s="6" t="str">
        <v>APC anti-human CD16 Antibody</v>
      </c>
      <c r="I124" s="6">
        <v>1</v>
      </c>
      <c r="J124" s="6">
        <v>1</v>
      </c>
      <c r="K124" s="6" t="str">
        <v/>
      </c>
      <c r="L124" s="7" t="str">
        <v>T-432/25-26</v>
      </c>
      <c r="M124" s="7">
        <v>45821</v>
      </c>
      <c r="N124" s="9">
        <v>12889.8</v>
      </c>
      <c r="O124" s="6" t="str">
        <v>Lifechem India</v>
      </c>
      <c r="P124" s="6" t="str">
        <v/>
      </c>
      <c r="Q124" s="6" t="str">
        <v/>
      </c>
      <c r="R124" s="6">
        <v>4</v>
      </c>
      <c r="S124" s="6" t="str">
        <v/>
      </c>
      <c r="T124" s="6" t="str">
        <v>BioLegend</v>
      </c>
    </row>
    <row r="125" spans="1:20" x14ac:dyDescent="0.25">
      <c r="A125" s="6">
        <v>128</v>
      </c>
      <c r="B125" s="6" t="str">
        <v>EED115898</v>
      </c>
      <c r="C125" s="7">
        <v>45807</v>
      </c>
      <c r="D125" s="7">
        <v>45818</v>
      </c>
      <c r="E125" s="26">
        <v>282</v>
      </c>
      <c r="F125" s="26">
        <v>282</v>
      </c>
      <c r="G125" s="6">
        <v>302048</v>
      </c>
      <c r="H125" s="6" t="str">
        <v>Brilliant Violet 510™ anti-human CD16 Antibody</v>
      </c>
      <c r="I125" s="6">
        <v>1</v>
      </c>
      <c r="J125" s="6">
        <v>1</v>
      </c>
      <c r="K125" s="6" t="str">
        <v/>
      </c>
      <c r="L125" s="7" t="str">
        <v>T-428/25-26</v>
      </c>
      <c r="M125" s="7">
        <v>45821</v>
      </c>
      <c r="N125" s="9">
        <v>40796</v>
      </c>
      <c r="O125" s="6" t="str">
        <v>Micro Vapi</v>
      </c>
      <c r="P125" s="6" t="str">
        <v/>
      </c>
      <c r="Q125" s="6" t="str">
        <v/>
      </c>
      <c r="R125" s="6">
        <v>4</v>
      </c>
      <c r="S125" s="6" t="str">
        <v/>
      </c>
      <c r="T125" s="6" t="str">
        <v>BioLegend</v>
      </c>
    </row>
    <row r="126" spans="1:20" x14ac:dyDescent="0.25">
      <c r="A126" s="6">
        <v>129</v>
      </c>
      <c r="B126" s="6" t="str">
        <v>EED115898</v>
      </c>
      <c r="C126" s="7">
        <v>45807</v>
      </c>
      <c r="D126" s="7">
        <v>45818</v>
      </c>
      <c r="E126" s="26">
        <v>318</v>
      </c>
      <c r="F126" s="26">
        <v>318</v>
      </c>
      <c r="G126" s="6">
        <v>302244</v>
      </c>
      <c r="H126" s="6" t="str">
        <v>Brilliant Violet 605™ anti-human CD19 Antibody</v>
      </c>
      <c r="I126" s="6">
        <v>1</v>
      </c>
      <c r="J126" s="6">
        <v>1</v>
      </c>
      <c r="K126" s="6" t="str">
        <v/>
      </c>
      <c r="L126" s="7" t="str">
        <v>T-428/25-26</v>
      </c>
      <c r="M126" s="7">
        <v>45821</v>
      </c>
      <c r="N126" s="9">
        <v>46004</v>
      </c>
      <c r="O126" s="6" t="str">
        <v>Micro Vapi</v>
      </c>
      <c r="P126" s="6" t="str">
        <v/>
      </c>
      <c r="Q126" s="6" t="str">
        <v/>
      </c>
      <c r="R126" s="6">
        <v>4</v>
      </c>
      <c r="S126" s="6" t="str">
        <v/>
      </c>
      <c r="T126" s="6" t="str">
        <v>BioLegend</v>
      </c>
    </row>
    <row r="127" spans="1:20" x14ac:dyDescent="0.25">
      <c r="A127" s="6">
        <v>130</v>
      </c>
      <c r="B127" s="6" t="str">
        <v>EED115898</v>
      </c>
      <c r="C127" s="7">
        <v>45807</v>
      </c>
      <c r="D127" s="7">
        <v>45818</v>
      </c>
      <c r="E127" s="26">
        <v>71.5</v>
      </c>
      <c r="F127" s="26">
        <v>71.5</v>
      </c>
      <c r="G127" s="6">
        <v>302610</v>
      </c>
      <c r="H127" s="6" t="str">
        <v>APC anti-human CD25 Antibody</v>
      </c>
      <c r="I127" s="6">
        <v>1</v>
      </c>
      <c r="J127" s="6">
        <v>1</v>
      </c>
      <c r="K127" s="6" t="str">
        <v/>
      </c>
      <c r="L127" s="7" t="str">
        <v>T-418/25-26</v>
      </c>
      <c r="M127" s="7">
        <v>45820</v>
      </c>
      <c r="N127" s="9">
        <v>9405</v>
      </c>
      <c r="O127" s="6" t="str">
        <v>ICGEB</v>
      </c>
      <c r="P127" s="6" t="str">
        <v/>
      </c>
      <c r="Q127" s="6" t="str">
        <v/>
      </c>
      <c r="R127" s="6">
        <v>4</v>
      </c>
      <c r="S127" s="6" t="str">
        <v/>
      </c>
      <c r="T127" s="6" t="str">
        <v>BioLegend</v>
      </c>
    </row>
    <row r="128" spans="1:20" x14ac:dyDescent="0.25">
      <c r="A128" s="6">
        <v>131</v>
      </c>
      <c r="B128" s="6" t="str">
        <v>EED115898</v>
      </c>
      <c r="C128" s="7">
        <v>45807</v>
      </c>
      <c r="D128" s="7">
        <v>45818</v>
      </c>
      <c r="E128" s="26">
        <v>33.33</v>
      </c>
      <c r="F128" s="26">
        <v>66.66</v>
      </c>
      <c r="G128" s="6">
        <v>302902</v>
      </c>
      <c r="H128" s="6" t="str">
        <v>Purified anti-human CD28 Antibody</v>
      </c>
      <c r="I128" s="6">
        <v>2</v>
      </c>
      <c r="J128" s="6">
        <v>2</v>
      </c>
      <c r="K128" s="6" t="str">
        <v/>
      </c>
      <c r="L128" s="7" t="str">
        <v>T-418/25-26</v>
      </c>
      <c r="M128" s="7">
        <v>45820</v>
      </c>
      <c r="N128" s="9">
        <v>8550</v>
      </c>
      <c r="O128" s="6" t="str">
        <v>ICGEB</v>
      </c>
      <c r="P128" s="6" t="str">
        <v/>
      </c>
      <c r="Q128" s="6" t="str">
        <v/>
      </c>
      <c r="R128" s="6">
        <v>4</v>
      </c>
      <c r="S128" s="6" t="str">
        <v/>
      </c>
      <c r="T128" s="6" t="str">
        <v>BioLegend</v>
      </c>
    </row>
    <row r="129" spans="1:20" x14ac:dyDescent="0.25">
      <c r="A129" s="6">
        <v>132</v>
      </c>
      <c r="B129" s="6" t="str">
        <v>EED115898</v>
      </c>
      <c r="C129" s="7">
        <v>45807</v>
      </c>
      <c r="D129" s="7">
        <v>45818</v>
      </c>
      <c r="E129" s="26">
        <v>33.33</v>
      </c>
      <c r="F129" s="26">
        <v>33.33</v>
      </c>
      <c r="G129" s="6">
        <v>302902</v>
      </c>
      <c r="H129" s="6" t="str">
        <v>Purified anti-human CD28 Antibody</v>
      </c>
      <c r="I129" s="6">
        <v>1</v>
      </c>
      <c r="J129" s="6">
        <v>1</v>
      </c>
      <c r="K129" s="6" t="str">
        <v/>
      </c>
      <c r="L129" s="7" t="str">
        <v>T-398/25-26</v>
      </c>
      <c r="M129" s="7">
        <v>45818</v>
      </c>
      <c r="N129" s="9">
        <v>5812.5</v>
      </c>
      <c r="O129" s="6" t="str">
        <v>IIT BOMBEY</v>
      </c>
      <c r="P129" s="6" t="str">
        <v/>
      </c>
      <c r="Q129" s="6" t="str">
        <v/>
      </c>
      <c r="R129" s="6">
        <v>4</v>
      </c>
      <c r="S129" s="6" t="str">
        <v/>
      </c>
      <c r="T129" s="6" t="str">
        <v>BioLegend</v>
      </c>
    </row>
    <row r="130" spans="1:20" x14ac:dyDescent="0.25">
      <c r="A130" s="6">
        <v>133</v>
      </c>
      <c r="B130" s="6" t="str">
        <v>EED115898</v>
      </c>
      <c r="C130" s="7">
        <v>45807</v>
      </c>
      <c r="D130" s="7">
        <v>45818</v>
      </c>
      <c r="E130" s="26">
        <v>70</v>
      </c>
      <c r="F130" s="26">
        <v>70</v>
      </c>
      <c r="G130" s="6">
        <v>303003</v>
      </c>
      <c r="H130" s="6" t="str">
        <v>PE anti-human CD29 Antibody</v>
      </c>
      <c r="I130" s="6">
        <v>1</v>
      </c>
      <c r="J130" s="6">
        <v>1</v>
      </c>
      <c r="K130" s="6" t="str">
        <v/>
      </c>
      <c r="L130" s="7" t="str">
        <v>T-420/25-26</v>
      </c>
      <c r="M130" s="7">
        <v>45820</v>
      </c>
      <c r="N130" s="9">
        <v>8550</v>
      </c>
      <c r="O130" s="6" t="str">
        <v>Aiims</v>
      </c>
      <c r="P130" s="6" t="str">
        <v/>
      </c>
      <c r="Q130" s="6" t="str">
        <v/>
      </c>
      <c r="R130" s="6">
        <v>4</v>
      </c>
      <c r="S130" s="6" t="str">
        <v/>
      </c>
      <c r="T130" s="6" t="str">
        <v>BioLegend</v>
      </c>
    </row>
    <row r="131" spans="1:20" x14ac:dyDescent="0.25">
      <c r="A131" s="6">
        <v>134</v>
      </c>
      <c r="B131" s="6" t="str">
        <v>EED115898</v>
      </c>
      <c r="C131" s="7">
        <v>45807</v>
      </c>
      <c r="D131" s="7">
        <v>45818</v>
      </c>
      <c r="E131" s="26">
        <v>79.099999999999994</v>
      </c>
      <c r="F131" s="26">
        <v>79.099999999999994</v>
      </c>
      <c r="G131" s="6">
        <v>303115</v>
      </c>
      <c r="H131" s="6" t="str">
        <v>APC anti-human CD31 Antibody</v>
      </c>
      <c r="I131" s="6">
        <v>1</v>
      </c>
      <c r="J131" s="6">
        <v>1</v>
      </c>
      <c r="K131" s="6" t="str">
        <v/>
      </c>
      <c r="L131" s="7" t="str">
        <v>T-396/25-2</v>
      </c>
      <c r="M131" s="7">
        <v>45818</v>
      </c>
      <c r="N131" s="9">
        <v>12260.5</v>
      </c>
      <c r="O131" s="6" t="str">
        <v>Essence</v>
      </c>
      <c r="P131" s="6" t="str">
        <v/>
      </c>
      <c r="Q131" s="6" t="str">
        <v/>
      </c>
      <c r="R131" s="6">
        <v>4</v>
      </c>
      <c r="S131" s="6" t="str">
        <v/>
      </c>
      <c r="T131" s="6" t="str">
        <v>BioLegend</v>
      </c>
    </row>
    <row r="132" spans="1:20" x14ac:dyDescent="0.25">
      <c r="A132" s="6">
        <v>135</v>
      </c>
      <c r="B132" s="6" t="str">
        <v>EED115898</v>
      </c>
      <c r="C132" s="7">
        <v>45807</v>
      </c>
      <c r="D132" s="7">
        <v>45818</v>
      </c>
      <c r="E132" s="26">
        <v>285.75</v>
      </c>
      <c r="F132" s="26">
        <v>571.5</v>
      </c>
      <c r="G132" s="6">
        <v>303526</v>
      </c>
      <c r="H132" s="6" t="str">
        <v>Brilliant Violet 421™ anti-human CD38 Antibody</v>
      </c>
      <c r="I132" s="6">
        <v>2</v>
      </c>
      <c r="J132" s="6">
        <v>2</v>
      </c>
      <c r="K132" s="6" t="str">
        <v/>
      </c>
      <c r="L132" s="7" t="str">
        <v>T-429/25-26</v>
      </c>
      <c r="M132" s="7">
        <v>45821</v>
      </c>
      <c r="N132" s="9">
        <v>82677</v>
      </c>
      <c r="O132" s="6" t="str">
        <v>Micro Vapi</v>
      </c>
      <c r="P132" s="6" t="str">
        <v/>
      </c>
      <c r="Q132" s="6" t="str">
        <v/>
      </c>
      <c r="R132" s="6">
        <v>4</v>
      </c>
      <c r="S132" s="6" t="str">
        <v/>
      </c>
      <c r="T132" s="6" t="str">
        <v>BioLegend</v>
      </c>
    </row>
    <row r="133" spans="1:20" x14ac:dyDescent="0.25">
      <c r="A133" s="6">
        <v>136</v>
      </c>
      <c r="B133" s="6" t="str">
        <v>EED115898</v>
      </c>
      <c r="C133" s="7">
        <v>45807</v>
      </c>
      <c r="D133" s="7">
        <v>45818</v>
      </c>
      <c r="E133" s="26">
        <v>50.4</v>
      </c>
      <c r="F133" s="26">
        <v>50.4</v>
      </c>
      <c r="G133" s="6">
        <v>304006</v>
      </c>
      <c r="H133" s="6" t="str">
        <v>FITC anti-human CD45 Antibody</v>
      </c>
      <c r="I133" s="6">
        <v>1</v>
      </c>
      <c r="J133" s="6">
        <v>1</v>
      </c>
      <c r="K133" s="6" t="str">
        <v/>
      </c>
      <c r="L133" s="7" t="str">
        <v>T-401/25-26</v>
      </c>
      <c r="M133" s="7">
        <v>45818</v>
      </c>
      <c r="N133" s="9">
        <v>7812</v>
      </c>
      <c r="O133" s="6" t="str">
        <v>Medlife</v>
      </c>
      <c r="P133" s="6" t="str">
        <v/>
      </c>
      <c r="Q133" s="6" t="str">
        <v/>
      </c>
      <c r="R133" s="6">
        <v>4</v>
      </c>
      <c r="S133" s="6" t="str">
        <v/>
      </c>
      <c r="T133" s="6" t="str">
        <v>BioLegend</v>
      </c>
    </row>
    <row r="134" spans="1:20" x14ac:dyDescent="0.25">
      <c r="A134" s="6">
        <v>137</v>
      </c>
      <c r="B134" s="6" t="str">
        <v>Opening Stock</v>
      </c>
      <c r="C134" s="7">
        <v>45808</v>
      </c>
      <c r="D134" s="7">
        <v>45808</v>
      </c>
      <c r="E134" s="26">
        <v>50.4</v>
      </c>
      <c r="F134" s="26">
        <v>50.4</v>
      </c>
      <c r="G134" s="6">
        <v>304006</v>
      </c>
      <c r="H134" s="6" t="str">
        <v>FITC anti-human CD45 Antibody</v>
      </c>
      <c r="I134" s="6">
        <v>1</v>
      </c>
      <c r="J134" s="6">
        <v>1</v>
      </c>
      <c r="K134" s="6" t="str">
        <v/>
      </c>
      <c r="L134" s="7" t="str">
        <v>T-450/25-26</v>
      </c>
      <c r="M134" s="7">
        <v>45822</v>
      </c>
      <c r="N134" s="9">
        <v>7254</v>
      </c>
      <c r="O134" s="6" t="str">
        <v>RG SONS</v>
      </c>
      <c r="P134" s="6" t="str">
        <v/>
      </c>
      <c r="Q134" s="6" t="str">
        <v/>
      </c>
      <c r="R134" s="6">
        <v>4</v>
      </c>
      <c r="S134" s="6" t="str">
        <v/>
      </c>
      <c r="T134" s="6" t="str">
        <v>BioLegend</v>
      </c>
    </row>
    <row r="135" spans="1:20" x14ac:dyDescent="0.25">
      <c r="A135" s="6">
        <v>138</v>
      </c>
      <c r="B135" s="6" t="str">
        <v>EED115898</v>
      </c>
      <c r="C135" s="7">
        <v>45807</v>
      </c>
      <c r="D135" s="7">
        <v>45818</v>
      </c>
      <c r="E135" s="26">
        <v>91.65</v>
      </c>
      <c r="F135" s="26">
        <v>91.65</v>
      </c>
      <c r="G135" s="6">
        <v>304242</v>
      </c>
      <c r="H135" s="6" t="str">
        <v>FITC anti-human CD45RO Antibody</v>
      </c>
      <c r="I135" s="6">
        <v>1</v>
      </c>
      <c r="J135" s="6">
        <v>1</v>
      </c>
      <c r="K135" s="6" t="str">
        <v/>
      </c>
      <c r="L135" s="7" t="str">
        <v>T-418/25-26</v>
      </c>
      <c r="M135" s="7">
        <v>45820</v>
      </c>
      <c r="N135" s="9">
        <v>12055.5</v>
      </c>
      <c r="O135" s="6" t="str">
        <v>ICGEB</v>
      </c>
      <c r="P135" s="6" t="str">
        <v/>
      </c>
      <c r="Q135" s="6" t="str">
        <v/>
      </c>
      <c r="R135" s="6">
        <v>4</v>
      </c>
      <c r="S135" s="6" t="str">
        <v/>
      </c>
      <c r="T135" s="6" t="str">
        <v>BioLegend</v>
      </c>
    </row>
    <row r="136" spans="1:20" x14ac:dyDescent="0.25">
      <c r="A136" s="6">
        <v>139</v>
      </c>
      <c r="B136" s="6" t="str">
        <v>EED115898</v>
      </c>
      <c r="C136" s="7">
        <v>45807</v>
      </c>
      <c r="D136" s="7">
        <v>45818</v>
      </c>
      <c r="E136" s="26">
        <v>133</v>
      </c>
      <c r="F136" s="26">
        <v>133</v>
      </c>
      <c r="G136" s="6">
        <v>305623</v>
      </c>
      <c r="H136" s="6" t="str">
        <v xml:space="preserve">Brilliant Violet 421™ anti-human CD95 </v>
      </c>
      <c r="I136" s="6">
        <v>1</v>
      </c>
      <c r="J136" s="6">
        <v>1</v>
      </c>
      <c r="K136" s="6" t="str">
        <v/>
      </c>
      <c r="L136" s="7" t="str">
        <v>T-418/25-26</v>
      </c>
      <c r="M136" s="7">
        <v>45820</v>
      </c>
      <c r="N136" s="9">
        <v>16245</v>
      </c>
      <c r="O136" s="6" t="str">
        <v>ICGEB</v>
      </c>
      <c r="P136" s="6" t="str">
        <v/>
      </c>
      <c r="Q136" s="6" t="str">
        <v/>
      </c>
      <c r="R136" s="6">
        <v>4</v>
      </c>
      <c r="S136" s="6" t="str">
        <v/>
      </c>
      <c r="T136" s="6" t="str">
        <v>BioLegend</v>
      </c>
    </row>
    <row r="137" spans="1:20" x14ac:dyDescent="0.25">
      <c r="A137" s="6">
        <v>140</v>
      </c>
      <c r="B137" s="6" t="str">
        <v>EED115898</v>
      </c>
      <c r="C137" s="7">
        <v>45807</v>
      </c>
      <c r="D137" s="7">
        <v>45818</v>
      </c>
      <c r="E137" s="26">
        <v>326.25</v>
      </c>
      <c r="F137" s="26">
        <v>652.5</v>
      </c>
      <c r="G137" s="6">
        <v>306742</v>
      </c>
      <c r="H137" s="6" t="str">
        <v>Brilliant Violet 785™ anti-human TCR α/β Antibody</v>
      </c>
      <c r="I137" s="6">
        <v>2</v>
      </c>
      <c r="J137" s="6">
        <v>2</v>
      </c>
      <c r="K137" s="6" t="str">
        <v/>
      </c>
      <c r="L137" s="7" t="str">
        <v>T-397/25-26</v>
      </c>
      <c r="M137" s="7">
        <v>45818</v>
      </c>
      <c r="N137" s="9">
        <v>94395</v>
      </c>
      <c r="O137" s="6" t="str">
        <v>immuneel</v>
      </c>
      <c r="P137" s="6" t="str">
        <v/>
      </c>
      <c r="Q137" s="6" t="str">
        <v/>
      </c>
      <c r="R137" s="6">
        <v>4</v>
      </c>
      <c r="S137" s="6" t="str">
        <v/>
      </c>
      <c r="T137" s="6" t="str">
        <v>BioLegend</v>
      </c>
    </row>
    <row r="138" spans="1:20" x14ac:dyDescent="0.25">
      <c r="A138" s="6">
        <v>141</v>
      </c>
      <c r="B138" s="6" t="str">
        <v>EED115898</v>
      </c>
      <c r="C138" s="7">
        <v>45807</v>
      </c>
      <c r="D138" s="7">
        <v>45818</v>
      </c>
      <c r="E138" s="26">
        <v>100.1</v>
      </c>
      <c r="F138" s="26">
        <v>100.1</v>
      </c>
      <c r="G138" s="6">
        <v>307627</v>
      </c>
      <c r="H138" s="6" t="str">
        <v>PerCP anti-human HLA-DR Antibody</v>
      </c>
      <c r="I138" s="6">
        <v>1</v>
      </c>
      <c r="J138" s="6">
        <v>1</v>
      </c>
      <c r="K138" s="6" t="str">
        <v/>
      </c>
      <c r="L138" s="7" t="str">
        <v>T-396/25-2</v>
      </c>
      <c r="M138" s="7">
        <v>45818</v>
      </c>
      <c r="N138" s="9">
        <v>15515.5</v>
      </c>
      <c r="O138" s="6" t="str">
        <v>Essence</v>
      </c>
      <c r="P138" s="6" t="str">
        <v/>
      </c>
      <c r="Q138" s="6" t="str">
        <v/>
      </c>
      <c r="R138" s="6">
        <v>4</v>
      </c>
      <c r="S138" s="6" t="str">
        <v/>
      </c>
      <c r="T138" s="6" t="str">
        <v>BioLegend</v>
      </c>
    </row>
    <row r="139" spans="1:20" x14ac:dyDescent="0.25">
      <c r="A139" s="6">
        <v>142</v>
      </c>
      <c r="B139" s="6" t="str">
        <v>EED115898</v>
      </c>
      <c r="C139" s="7">
        <v>45807</v>
      </c>
      <c r="D139" s="7">
        <v>45818</v>
      </c>
      <c r="E139" s="26">
        <v>144.19999999999999</v>
      </c>
      <c r="F139" s="26">
        <v>144.19999999999999</v>
      </c>
      <c r="G139" s="6">
        <v>308102</v>
      </c>
      <c r="H139" s="6" t="str">
        <v>Purified anti-human Perforin Antibody</v>
      </c>
      <c r="I139" s="6">
        <v>1</v>
      </c>
      <c r="J139" s="6">
        <v>1</v>
      </c>
      <c r="K139" s="6" t="str">
        <v/>
      </c>
      <c r="L139" s="7" t="str">
        <v>T-404/25-26</v>
      </c>
      <c r="M139" s="7">
        <v>45818</v>
      </c>
      <c r="N139" s="9">
        <v>20754.5</v>
      </c>
      <c r="O139" s="6" t="str">
        <v>RG SONS</v>
      </c>
      <c r="P139" s="6" t="str">
        <v/>
      </c>
      <c r="Q139" s="6" t="str">
        <v/>
      </c>
      <c r="R139" s="6">
        <v>4</v>
      </c>
      <c r="S139" s="6" t="str">
        <v/>
      </c>
      <c r="T139" s="6" t="str">
        <v>BioLegend</v>
      </c>
    </row>
    <row r="140" spans="1:20" x14ac:dyDescent="0.25">
      <c r="A140" s="6">
        <v>143</v>
      </c>
      <c r="B140" s="6" t="str">
        <v>EED115898</v>
      </c>
      <c r="C140" s="7">
        <v>45807</v>
      </c>
      <c r="D140" s="7">
        <v>45818</v>
      </c>
      <c r="E140" s="26">
        <v>180.6</v>
      </c>
      <c r="F140" s="26">
        <v>180.6</v>
      </c>
      <c r="G140" s="6">
        <v>308104</v>
      </c>
      <c r="H140" s="6" t="str">
        <v>FITC anti-human Perforin Antibody</v>
      </c>
      <c r="I140" s="6">
        <v>1</v>
      </c>
      <c r="J140" s="6">
        <v>1</v>
      </c>
      <c r="K140" s="6" t="str">
        <v/>
      </c>
      <c r="L140" s="7" t="str">
        <v>T-404/25-26</v>
      </c>
      <c r="M140" s="7">
        <v>45818</v>
      </c>
      <c r="N140" s="9">
        <v>25993.5</v>
      </c>
      <c r="O140" s="6" t="str">
        <v>RG SONS</v>
      </c>
      <c r="P140" s="6" t="str">
        <v/>
      </c>
      <c r="Q140" s="6" t="str">
        <v/>
      </c>
      <c r="R140" s="6">
        <v>4</v>
      </c>
      <c r="S140" s="6" t="str">
        <v/>
      </c>
      <c r="T140" s="6" t="str">
        <v>BioLegend</v>
      </c>
    </row>
    <row r="141" spans="1:20" x14ac:dyDescent="0.25">
      <c r="A141" s="6">
        <v>144</v>
      </c>
      <c r="B141" s="6" t="str">
        <v>EED115898</v>
      </c>
      <c r="C141" s="7">
        <v>45807</v>
      </c>
      <c r="D141" s="7">
        <v>45818</v>
      </c>
      <c r="E141" s="26">
        <v>100.1</v>
      </c>
      <c r="F141" s="26">
        <v>100.1</v>
      </c>
      <c r="G141" s="6">
        <v>310906</v>
      </c>
      <c r="H141" s="6" t="str">
        <v>PE anti-human CD69 Antibody</v>
      </c>
      <c r="I141" s="6">
        <v>1</v>
      </c>
      <c r="J141" s="6">
        <v>1</v>
      </c>
      <c r="K141" s="6" t="str">
        <v/>
      </c>
      <c r="L141" s="7" t="str">
        <v>T-404/25-26</v>
      </c>
      <c r="M141" s="7">
        <v>45818</v>
      </c>
      <c r="N141" s="9">
        <v>14407.25</v>
      </c>
      <c r="O141" s="6" t="str">
        <v>RG SONS</v>
      </c>
      <c r="P141" s="6" t="str">
        <v/>
      </c>
      <c r="Q141" s="6" t="str">
        <v/>
      </c>
      <c r="R141" s="6">
        <v>4</v>
      </c>
      <c r="S141" s="6" t="str">
        <v/>
      </c>
      <c r="T141" s="6" t="str">
        <v>BioLegend</v>
      </c>
    </row>
    <row r="142" spans="1:20" x14ac:dyDescent="0.25">
      <c r="A142" s="6">
        <v>145</v>
      </c>
      <c r="B142" s="6" t="str">
        <v>EED115898</v>
      </c>
      <c r="C142" s="7">
        <v>45807</v>
      </c>
      <c r="D142" s="7">
        <v>45818</v>
      </c>
      <c r="E142" s="26">
        <v>115.5</v>
      </c>
      <c r="F142" s="26">
        <v>115.5</v>
      </c>
      <c r="G142" s="6">
        <v>315809</v>
      </c>
      <c r="H142" s="6" t="str">
        <v>APC/Cy7 anti-human CD177 Antibody</v>
      </c>
      <c r="I142" s="6">
        <v>1</v>
      </c>
      <c r="J142" s="6">
        <v>1</v>
      </c>
      <c r="K142" s="6" t="str">
        <v/>
      </c>
      <c r="L142" s="7" t="str">
        <v>T-432/25-26</v>
      </c>
      <c r="M142" s="7">
        <v>45821</v>
      </c>
      <c r="N142" s="9">
        <v>16112.25</v>
      </c>
      <c r="O142" s="6" t="str">
        <v>Lifechem India</v>
      </c>
      <c r="P142" s="6" t="str">
        <v/>
      </c>
      <c r="Q142" s="6" t="str">
        <v/>
      </c>
      <c r="R142" s="6">
        <v>4</v>
      </c>
      <c r="S142" s="6" t="str">
        <v/>
      </c>
      <c r="T142" s="6" t="str">
        <v>BioLegend</v>
      </c>
    </row>
    <row r="143" spans="1:20" x14ac:dyDescent="0.25">
      <c r="A143" s="6">
        <v>146</v>
      </c>
      <c r="B143" s="6" t="str">
        <v>EED115898</v>
      </c>
      <c r="C143" s="7">
        <v>45807</v>
      </c>
      <c r="D143" s="7">
        <v>45818</v>
      </c>
      <c r="E143" s="26">
        <v>35.75</v>
      </c>
      <c r="F143" s="26">
        <v>35.75</v>
      </c>
      <c r="G143" s="6">
        <v>317302</v>
      </c>
      <c r="H143" s="6" t="str">
        <v>Purified anti-human CD3 Antibody</v>
      </c>
      <c r="I143" s="6">
        <v>1</v>
      </c>
      <c r="J143" s="6">
        <v>1</v>
      </c>
      <c r="K143" s="6" t="str">
        <v/>
      </c>
      <c r="L143" s="7" t="str">
        <v>T-418/25-26</v>
      </c>
      <c r="M143" s="7">
        <v>45820</v>
      </c>
      <c r="N143" s="9">
        <v>4702.5</v>
      </c>
      <c r="O143" s="6" t="str">
        <v>ICGEB</v>
      </c>
      <c r="P143" s="6" t="str">
        <v/>
      </c>
      <c r="Q143" s="6" t="str">
        <v/>
      </c>
      <c r="R143" s="6">
        <v>4</v>
      </c>
      <c r="S143" s="6" t="str">
        <v/>
      </c>
      <c r="T143" s="6" t="str">
        <v>BioLegend</v>
      </c>
    </row>
    <row r="144" spans="1:20" x14ac:dyDescent="0.25">
      <c r="A144" s="6">
        <v>147</v>
      </c>
      <c r="B144" s="6" t="str">
        <v>EED115898</v>
      </c>
      <c r="C144" s="7">
        <v>45807</v>
      </c>
      <c r="D144" s="7">
        <v>45818</v>
      </c>
      <c r="E144" s="26">
        <v>140.69999999999999</v>
      </c>
      <c r="F144" s="26">
        <v>140.69999999999999</v>
      </c>
      <c r="G144" s="6">
        <v>317329</v>
      </c>
      <c r="H144" s="6" t="str">
        <v>Brilliant Violet 785™ anti-human CD3 Antibody</v>
      </c>
      <c r="I144" s="6">
        <v>1</v>
      </c>
      <c r="J144" s="6">
        <v>1</v>
      </c>
      <c r="K144" s="6" t="str">
        <v/>
      </c>
      <c r="L144" s="7" t="str">
        <v>T-418/25-26</v>
      </c>
      <c r="M144" s="7">
        <v>45820</v>
      </c>
      <c r="N144" s="9">
        <v>17185.5</v>
      </c>
      <c r="O144" s="6" t="str">
        <v>ICGEB</v>
      </c>
      <c r="P144" s="6" t="str">
        <v/>
      </c>
      <c r="Q144" s="6" t="str">
        <v/>
      </c>
      <c r="R144" s="6">
        <v>4</v>
      </c>
      <c r="S144" s="6" t="str">
        <v/>
      </c>
      <c r="T144" s="6" t="str">
        <v>BioLegend</v>
      </c>
    </row>
    <row r="145" spans="1:20" x14ac:dyDescent="0.25">
      <c r="A145" s="6">
        <v>148</v>
      </c>
      <c r="B145" s="6" t="str">
        <v>EED115898</v>
      </c>
      <c r="C145" s="7">
        <v>45807</v>
      </c>
      <c r="D145" s="7">
        <v>45818</v>
      </c>
      <c r="E145" s="26">
        <v>147.69999999999999</v>
      </c>
      <c r="F145" s="26">
        <v>147.69999999999999</v>
      </c>
      <c r="G145" s="6">
        <v>318304</v>
      </c>
      <c r="H145" s="6" t="str">
        <v xml:space="preserve">FITC anti-human CD56 </v>
      </c>
      <c r="I145" s="6">
        <v>1</v>
      </c>
      <c r="J145" s="6">
        <v>1</v>
      </c>
      <c r="K145" s="6" t="str">
        <v/>
      </c>
      <c r="L145" s="7" t="str">
        <v>T-404/25-26</v>
      </c>
      <c r="M145" s="7">
        <v>45818</v>
      </c>
      <c r="N145" s="9">
        <v>21258.25</v>
      </c>
      <c r="O145" s="6" t="str">
        <v>RG SONS</v>
      </c>
      <c r="P145" s="6" t="str">
        <v/>
      </c>
      <c r="Q145" s="6" t="str">
        <v/>
      </c>
      <c r="R145" s="6">
        <v>4</v>
      </c>
      <c r="S145" s="6" t="str">
        <v/>
      </c>
      <c r="T145" s="6" t="str">
        <v>BioLegend</v>
      </c>
    </row>
    <row r="146" spans="1:20" x14ac:dyDescent="0.25">
      <c r="A146" s="6">
        <v>149</v>
      </c>
      <c r="B146" s="6" t="str">
        <v>EED115898</v>
      </c>
      <c r="C146" s="7">
        <v>45807</v>
      </c>
      <c r="D146" s="7">
        <v>45818</v>
      </c>
      <c r="E146" s="26">
        <v>107.1</v>
      </c>
      <c r="F146" s="26">
        <v>214.2</v>
      </c>
      <c r="G146" s="6">
        <v>318317</v>
      </c>
      <c r="H146" s="6" t="str">
        <v xml:space="preserve">PE/Cyanine7 anti-human CD56 </v>
      </c>
      <c r="I146" s="6">
        <v>2</v>
      </c>
      <c r="J146" s="6">
        <v>2</v>
      </c>
      <c r="K146" s="6" t="str">
        <v/>
      </c>
      <c r="L146" s="7" t="str">
        <v>T-429/25-26</v>
      </c>
      <c r="M146" s="7">
        <v>45821</v>
      </c>
      <c r="N146" s="9">
        <v>33201</v>
      </c>
      <c r="O146" s="6" t="str">
        <v>Micro Vapi</v>
      </c>
      <c r="P146" s="6" t="str">
        <v/>
      </c>
      <c r="Q146" s="6" t="str">
        <v/>
      </c>
      <c r="R146" s="6">
        <v>4</v>
      </c>
      <c r="S146" s="6" t="str">
        <v/>
      </c>
      <c r="T146" s="6" t="str">
        <v>BioLegend</v>
      </c>
    </row>
    <row r="147" spans="1:20" x14ac:dyDescent="0.25">
      <c r="A147" s="6">
        <v>150</v>
      </c>
      <c r="B147" s="6" t="str">
        <v>EED115898</v>
      </c>
      <c r="C147" s="7">
        <v>45807</v>
      </c>
      <c r="D147" s="7">
        <v>45818</v>
      </c>
      <c r="E147" s="26">
        <v>119.7</v>
      </c>
      <c r="F147" s="26">
        <v>119.7</v>
      </c>
      <c r="G147" s="6">
        <v>323204</v>
      </c>
      <c r="H147" s="6" t="str">
        <v>FITC anti-human CD105 Antibody</v>
      </c>
      <c r="I147" s="6">
        <v>1</v>
      </c>
      <c r="J147" s="6">
        <v>1</v>
      </c>
      <c r="K147" s="6" t="str">
        <v/>
      </c>
      <c r="L147" s="7" t="str">
        <v>T-404/25-26</v>
      </c>
      <c r="M147" s="7">
        <v>45818</v>
      </c>
      <c r="N147" s="9">
        <v>17228.25</v>
      </c>
      <c r="O147" s="6" t="str">
        <v>RG SONS</v>
      </c>
      <c r="P147" s="6" t="str">
        <v/>
      </c>
      <c r="Q147" s="6" t="str">
        <v/>
      </c>
      <c r="R147" s="6">
        <v>4</v>
      </c>
      <c r="S147" s="6" t="str">
        <v/>
      </c>
      <c r="T147" s="6" t="str">
        <v>BioLegend</v>
      </c>
    </row>
    <row r="148" spans="1:20" x14ac:dyDescent="0.25">
      <c r="A148" s="6">
        <v>151</v>
      </c>
      <c r="B148" s="6" t="str">
        <v>EED115898</v>
      </c>
      <c r="C148" s="7">
        <v>45807</v>
      </c>
      <c r="D148" s="7">
        <v>45818</v>
      </c>
      <c r="E148" s="26">
        <v>187.6</v>
      </c>
      <c r="F148" s="26">
        <v>187.6</v>
      </c>
      <c r="G148" s="6">
        <v>328610</v>
      </c>
      <c r="H148" s="6" t="str">
        <v xml:space="preserve">Alexa Fluor® 488 anti-human CD107a </v>
      </c>
      <c r="I148" s="6">
        <v>1</v>
      </c>
      <c r="J148" s="6">
        <v>1</v>
      </c>
      <c r="K148" s="6" t="str">
        <v/>
      </c>
      <c r="L148" s="7" t="str">
        <v>T-404/25-26</v>
      </c>
      <c r="M148" s="7">
        <v>45818</v>
      </c>
      <c r="N148" s="9">
        <v>27001</v>
      </c>
      <c r="O148" s="6" t="str">
        <v>RG SONS</v>
      </c>
      <c r="P148" s="6" t="str">
        <v/>
      </c>
      <c r="Q148" s="6" t="str">
        <v/>
      </c>
      <c r="R148" s="6">
        <v>4</v>
      </c>
      <c r="S148" s="6" t="str">
        <v/>
      </c>
      <c r="T148" s="6" t="str">
        <v>BioLegend</v>
      </c>
    </row>
    <row r="149" spans="1:20" x14ac:dyDescent="0.25">
      <c r="A149" s="6">
        <v>152</v>
      </c>
      <c r="B149" s="6" t="str">
        <v>EED115898</v>
      </c>
      <c r="C149" s="7">
        <v>45807</v>
      </c>
      <c r="D149" s="7">
        <v>45818</v>
      </c>
      <c r="E149" s="26">
        <v>160.30000000000001</v>
      </c>
      <c r="F149" s="26">
        <v>160.30000000000001</v>
      </c>
      <c r="G149" s="6">
        <v>329904</v>
      </c>
      <c r="H149" s="6" t="str">
        <v xml:space="preserve">FITC anti-human CD279 </v>
      </c>
      <c r="I149" s="6">
        <v>1</v>
      </c>
      <c r="J149" s="6">
        <v>1</v>
      </c>
      <c r="K149" s="6" t="str">
        <v/>
      </c>
      <c r="L149" s="7" t="str">
        <v>T-400/25-26</v>
      </c>
      <c r="M149" s="7">
        <v>45818</v>
      </c>
      <c r="N149" s="9">
        <v>24846.5</v>
      </c>
      <c r="O149" s="6" t="str">
        <v>Medlife</v>
      </c>
      <c r="P149" s="6" t="str">
        <v/>
      </c>
      <c r="Q149" s="6" t="str">
        <v/>
      </c>
      <c r="R149" s="6">
        <v>4</v>
      </c>
      <c r="S149" s="6" t="str">
        <v/>
      </c>
      <c r="T149" s="6" t="str">
        <v>BioLegend</v>
      </c>
    </row>
    <row r="150" spans="1:20" x14ac:dyDescent="0.25">
      <c r="A150" s="6">
        <v>153</v>
      </c>
      <c r="B150" s="6" t="str">
        <v>EED115898</v>
      </c>
      <c r="C150" s="7">
        <v>45807</v>
      </c>
      <c r="D150" s="7">
        <v>45818</v>
      </c>
      <c r="E150" s="26">
        <v>142.80000000000001</v>
      </c>
      <c r="F150" s="26">
        <v>142.80000000000001</v>
      </c>
      <c r="G150" s="6">
        <v>329931</v>
      </c>
      <c r="H150" s="6" t="str">
        <v xml:space="preserve">Brilliant Violet 510™ anti-human CD279 </v>
      </c>
      <c r="I150" s="6">
        <v>1</v>
      </c>
      <c r="J150" s="6">
        <v>1</v>
      </c>
      <c r="K150" s="6" t="str">
        <v/>
      </c>
      <c r="L150" s="7" t="str">
        <v>T-418/25-26</v>
      </c>
      <c r="M150" s="7">
        <v>45820</v>
      </c>
      <c r="N150" s="9">
        <v>17442</v>
      </c>
      <c r="O150" s="6" t="str">
        <v>ICGEB</v>
      </c>
      <c r="P150" s="6" t="str">
        <v/>
      </c>
      <c r="Q150" s="6" t="str">
        <v/>
      </c>
      <c r="R150" s="6">
        <v>4</v>
      </c>
      <c r="S150" s="6" t="str">
        <v/>
      </c>
      <c r="T150" s="6" t="str">
        <v>BioLegend</v>
      </c>
    </row>
    <row r="151" spans="1:20" x14ac:dyDescent="0.25">
      <c r="A151" s="6">
        <v>154</v>
      </c>
      <c r="B151" s="6" t="str">
        <v>EED115898</v>
      </c>
      <c r="C151" s="7">
        <v>45807</v>
      </c>
      <c r="D151" s="7">
        <v>45818</v>
      </c>
      <c r="E151" s="26">
        <v>187.6</v>
      </c>
      <c r="F151" s="26">
        <v>375.2</v>
      </c>
      <c r="G151" s="6">
        <v>331210</v>
      </c>
      <c r="H151" s="6" t="str">
        <v>PE anti-human TCR γ/δ Antibody</v>
      </c>
      <c r="I151" s="6">
        <v>2</v>
      </c>
      <c r="J151" s="6">
        <v>2</v>
      </c>
      <c r="K151" s="6" t="str">
        <v/>
      </c>
      <c r="L151" s="7" t="str">
        <v>T-397/25-26</v>
      </c>
      <c r="M151" s="7">
        <v>45818</v>
      </c>
      <c r="N151" s="9">
        <v>58156</v>
      </c>
      <c r="O151" s="6" t="str">
        <v>immuneel</v>
      </c>
      <c r="P151" s="6" t="str">
        <v/>
      </c>
      <c r="Q151" s="6" t="str">
        <v/>
      </c>
      <c r="R151" s="6">
        <v>4</v>
      </c>
      <c r="S151" s="6" t="str">
        <v/>
      </c>
      <c r="T151" s="6" t="str">
        <v>BioLegend</v>
      </c>
    </row>
    <row r="152" spans="1:20" x14ac:dyDescent="0.25">
      <c r="A152" s="6">
        <v>155</v>
      </c>
      <c r="B152" s="6" t="str">
        <v>EED115898</v>
      </c>
      <c r="C152" s="7">
        <v>45807</v>
      </c>
      <c r="D152" s="7">
        <v>45818</v>
      </c>
      <c r="E152" s="26">
        <v>250.6</v>
      </c>
      <c r="F152" s="26">
        <v>250.6</v>
      </c>
      <c r="G152" s="6">
        <v>343616</v>
      </c>
      <c r="H152" s="6" t="str">
        <v>PE/Cyanine7 anti-human CD34 Antibody</v>
      </c>
      <c r="I152" s="6">
        <v>1</v>
      </c>
      <c r="J152" s="6">
        <v>1</v>
      </c>
      <c r="K152" s="6" t="str">
        <v/>
      </c>
      <c r="L152" s="7" t="str">
        <v>T-411/25-26</v>
      </c>
      <c r="M152" s="7">
        <v>45820</v>
      </c>
      <c r="N152" s="9">
        <v>36068.5</v>
      </c>
      <c r="O152" s="6" t="str">
        <v>BIO HEALTH</v>
      </c>
      <c r="P152" s="6" t="str">
        <v/>
      </c>
      <c r="Q152" s="6" t="str">
        <v/>
      </c>
      <c r="R152" s="6">
        <v>4</v>
      </c>
      <c r="S152" s="6" t="str">
        <v>return by priyanka madam (Redispatched on 12-6-25)</v>
      </c>
      <c r="T152" s="6" t="str">
        <v>BioLegend</v>
      </c>
    </row>
    <row r="153" spans="1:20" x14ac:dyDescent="0.25">
      <c r="A153" s="6">
        <v>156</v>
      </c>
      <c r="B153" s="6" t="str">
        <v>EED115898</v>
      </c>
      <c r="C153" s="7">
        <v>45807</v>
      </c>
      <c r="D153" s="7">
        <v>45818</v>
      </c>
      <c r="E153" s="26">
        <v>35.75</v>
      </c>
      <c r="F153" s="26">
        <v>35.75</v>
      </c>
      <c r="G153" s="6">
        <v>344604</v>
      </c>
      <c r="H153" s="6" t="str">
        <v>FITC anti-human CD4 Antibody</v>
      </c>
      <c r="I153" s="6">
        <v>1</v>
      </c>
      <c r="J153" s="6">
        <v>1</v>
      </c>
      <c r="K153" s="6" t="str">
        <v/>
      </c>
      <c r="L153" s="7" t="str">
        <v>T-418/25-26</v>
      </c>
      <c r="M153" s="7">
        <v>45820</v>
      </c>
      <c r="N153" s="9">
        <v>4702.5</v>
      </c>
      <c r="O153" s="6" t="str">
        <v>ICGEB</v>
      </c>
      <c r="P153" s="6" t="str">
        <v/>
      </c>
      <c r="Q153" s="6" t="str">
        <v/>
      </c>
      <c r="R153" s="6">
        <v>4</v>
      </c>
      <c r="S153" s="6" t="str">
        <v/>
      </c>
      <c r="T153" s="6" t="str">
        <v>BioLegend</v>
      </c>
    </row>
    <row r="154" spans="1:20" x14ac:dyDescent="0.25">
      <c r="A154" s="6">
        <v>157</v>
      </c>
      <c r="B154" s="6" t="str">
        <v>EED115898</v>
      </c>
      <c r="C154" s="7">
        <v>45807</v>
      </c>
      <c r="D154" s="7">
        <v>45818</v>
      </c>
      <c r="E154" s="26">
        <v>205.1</v>
      </c>
      <c r="F154" s="26">
        <v>205.1</v>
      </c>
      <c r="G154" s="6">
        <v>348006</v>
      </c>
      <c r="H154" s="6" t="str">
        <v>Alexa Fluor® 647 anti-human Granulysin Antibody</v>
      </c>
      <c r="I154" s="6">
        <v>1</v>
      </c>
      <c r="J154" s="6">
        <v>1</v>
      </c>
      <c r="K154" s="6" t="str">
        <v/>
      </c>
      <c r="L154" s="7" t="str">
        <v>T-404/25-26</v>
      </c>
      <c r="M154" s="7">
        <v>45818</v>
      </c>
      <c r="N154" s="9">
        <v>29519.75</v>
      </c>
      <c r="O154" s="6" t="str">
        <v>RG SONS</v>
      </c>
      <c r="P154" s="6" t="str">
        <v/>
      </c>
      <c r="Q154" s="6" t="str">
        <v/>
      </c>
      <c r="R154" s="6">
        <v>4</v>
      </c>
      <c r="S154" s="6" t="str">
        <v/>
      </c>
      <c r="T154" s="6" t="str">
        <v>BioLegend</v>
      </c>
    </row>
    <row r="155" spans="1:20" x14ac:dyDescent="0.25">
      <c r="A155" s="6">
        <v>158</v>
      </c>
      <c r="B155" s="6" t="str">
        <v>EED115898</v>
      </c>
      <c r="C155" s="7">
        <v>45807</v>
      </c>
      <c r="D155" s="7">
        <v>45818</v>
      </c>
      <c r="E155" s="26">
        <v>74.900000000000006</v>
      </c>
      <c r="F155" s="26">
        <v>74.900000000000006</v>
      </c>
      <c r="G155" s="6">
        <v>349509</v>
      </c>
      <c r="H155" s="6" t="str">
        <v xml:space="preserve">APC anti-human CD81 </v>
      </c>
      <c r="I155" s="6">
        <v>1</v>
      </c>
      <c r="J155" s="6">
        <v>1</v>
      </c>
      <c r="K155" s="6" t="str">
        <v/>
      </c>
      <c r="L155" s="7" t="str">
        <v>T-420/25-26</v>
      </c>
      <c r="M155" s="7">
        <v>45820</v>
      </c>
      <c r="N155" s="9">
        <v>9148.5</v>
      </c>
      <c r="O155" s="6" t="str">
        <v>Aiims</v>
      </c>
      <c r="P155" s="6" t="str">
        <v/>
      </c>
      <c r="Q155" s="6" t="str">
        <v/>
      </c>
      <c r="R155" s="6">
        <v>4</v>
      </c>
      <c r="S155" s="6" t="str">
        <v/>
      </c>
      <c r="T155" s="6" t="str">
        <v>BioLegend</v>
      </c>
    </row>
    <row r="156" spans="1:20" x14ac:dyDescent="0.25">
      <c r="A156" s="6">
        <v>159</v>
      </c>
      <c r="B156" s="6" t="str">
        <v>EED115898</v>
      </c>
      <c r="C156" s="7">
        <v>45807</v>
      </c>
      <c r="D156" s="7">
        <v>45818</v>
      </c>
      <c r="E156" s="26">
        <v>95.55</v>
      </c>
      <c r="F156" s="26">
        <v>95.55</v>
      </c>
      <c r="G156" s="6">
        <v>351323</v>
      </c>
      <c r="H156" s="6" t="str">
        <v xml:space="preserve">PE/Cyanine5 anti-human CD127 </v>
      </c>
      <c r="I156" s="6">
        <v>1</v>
      </c>
      <c r="J156" s="6">
        <v>1</v>
      </c>
      <c r="K156" s="6" t="str">
        <v/>
      </c>
      <c r="L156" s="7" t="str">
        <v>T-418/25-26</v>
      </c>
      <c r="M156" s="7">
        <v>45820</v>
      </c>
      <c r="N156" s="9">
        <v>12568.5</v>
      </c>
      <c r="O156" s="6" t="str">
        <v>ICGEB</v>
      </c>
      <c r="P156" s="6" t="str">
        <v/>
      </c>
      <c r="Q156" s="6" t="str">
        <v/>
      </c>
      <c r="R156" s="6">
        <v>4</v>
      </c>
      <c r="S156" s="6" t="str">
        <v/>
      </c>
      <c r="T156" s="6" t="str">
        <v>BioLegend</v>
      </c>
    </row>
    <row r="157" spans="1:20" x14ac:dyDescent="0.25">
      <c r="A157" s="6">
        <v>160</v>
      </c>
      <c r="B157" s="6" t="str">
        <v>EED115898</v>
      </c>
      <c r="C157" s="7">
        <v>45807</v>
      </c>
      <c r="D157" s="7">
        <v>45818</v>
      </c>
      <c r="E157" s="26">
        <v>242.9</v>
      </c>
      <c r="F157" s="26">
        <v>242.9</v>
      </c>
      <c r="G157" s="6">
        <v>352908</v>
      </c>
      <c r="H157" s="6" t="str">
        <v>Alexa Fluor® 488 anti-human EGFR Antibody</v>
      </c>
      <c r="I157" s="6">
        <v>1</v>
      </c>
      <c r="J157" s="6">
        <v>1</v>
      </c>
      <c r="K157" s="6" t="str">
        <v/>
      </c>
      <c r="L157" s="7" t="str">
        <v>T-404/25-26</v>
      </c>
      <c r="M157" s="7">
        <v>45818</v>
      </c>
      <c r="N157" s="9">
        <v>34960.25</v>
      </c>
      <c r="O157" s="6" t="str">
        <v>RG SONS</v>
      </c>
      <c r="P157" s="6" t="str">
        <v/>
      </c>
      <c r="Q157" s="6" t="str">
        <v/>
      </c>
      <c r="R157" s="6">
        <v>4</v>
      </c>
      <c r="S157" s="6" t="str">
        <v/>
      </c>
      <c r="T157" s="6" t="str">
        <v>BioLegend</v>
      </c>
    </row>
    <row r="158" spans="1:20" x14ac:dyDescent="0.25">
      <c r="A158" s="6">
        <v>161</v>
      </c>
      <c r="B158" s="6" t="str">
        <v>EED115898</v>
      </c>
      <c r="C158" s="7">
        <v>45807</v>
      </c>
      <c r="D158" s="7">
        <v>45818</v>
      </c>
      <c r="E158" s="26">
        <v>334.5</v>
      </c>
      <c r="F158" s="26">
        <v>334.5</v>
      </c>
      <c r="G158" s="6">
        <v>353224</v>
      </c>
      <c r="H158" s="6" t="str">
        <v xml:space="preserve">Brilliant Violet 605™ anti-human CD197 </v>
      </c>
      <c r="I158" s="6">
        <v>1</v>
      </c>
      <c r="J158" s="6">
        <v>1</v>
      </c>
      <c r="K158" s="6" t="str">
        <v/>
      </c>
      <c r="L158" s="7" t="str">
        <v>T-400/25-26</v>
      </c>
      <c r="M158" s="7">
        <v>45818</v>
      </c>
      <c r="N158" s="9">
        <v>48391</v>
      </c>
      <c r="O158" s="6" t="str">
        <v>Medlife</v>
      </c>
      <c r="P158" s="6" t="str">
        <v/>
      </c>
      <c r="Q158" s="6" t="str">
        <v/>
      </c>
      <c r="R158" s="6">
        <v>4</v>
      </c>
      <c r="S158" s="6" t="str">
        <v/>
      </c>
      <c r="T158" s="6" t="str">
        <v>BioLegend</v>
      </c>
    </row>
    <row r="159" spans="1:20" x14ac:dyDescent="0.25">
      <c r="A159" s="6">
        <v>162</v>
      </c>
      <c r="B159" s="6" t="str">
        <v>EED115898</v>
      </c>
      <c r="C159" s="7">
        <v>45807</v>
      </c>
      <c r="D159" s="7">
        <v>45818</v>
      </c>
      <c r="E159" s="26">
        <v>169.4</v>
      </c>
      <c r="F159" s="26">
        <v>169.4</v>
      </c>
      <c r="G159" s="6">
        <v>353227</v>
      </c>
      <c r="H159" s="6" t="str">
        <v xml:space="preserve">Brilliant Violet 711™ anti-human CD197 </v>
      </c>
      <c r="I159" s="6">
        <v>1</v>
      </c>
      <c r="J159" s="6">
        <v>1</v>
      </c>
      <c r="K159" s="6" t="str">
        <v/>
      </c>
      <c r="L159" s="7" t="str">
        <v>T-418/25-26</v>
      </c>
      <c r="M159" s="7">
        <v>45820</v>
      </c>
      <c r="N159" s="9">
        <v>20691</v>
      </c>
      <c r="O159" s="6" t="str">
        <v>ICGEB</v>
      </c>
      <c r="P159" s="6" t="str">
        <v/>
      </c>
      <c r="Q159" s="6" t="str">
        <v/>
      </c>
      <c r="R159" s="6">
        <v>4</v>
      </c>
      <c r="S159" s="6" t="str">
        <v/>
      </c>
      <c r="T159" s="6" t="str">
        <v>BioLegend</v>
      </c>
    </row>
    <row r="160" spans="1:20" x14ac:dyDescent="0.25">
      <c r="A160" s="6">
        <v>163</v>
      </c>
      <c r="B160" s="6" t="str">
        <v>EED115898</v>
      </c>
      <c r="C160" s="7">
        <v>45807</v>
      </c>
      <c r="D160" s="7">
        <v>45818</v>
      </c>
      <c r="E160" s="26">
        <v>173.6</v>
      </c>
      <c r="F160" s="26">
        <v>173.6</v>
      </c>
      <c r="G160" s="6">
        <v>353419</v>
      </c>
      <c r="H160" s="6" t="str">
        <v xml:space="preserve">Brilliant Violet 605™ anti-human CD196 </v>
      </c>
      <c r="I160" s="6">
        <v>1</v>
      </c>
      <c r="J160" s="6">
        <v>1</v>
      </c>
      <c r="K160" s="6" t="str">
        <v/>
      </c>
      <c r="L160" s="7" t="str">
        <v>T-418/25-26</v>
      </c>
      <c r="M160" s="7">
        <v>45820</v>
      </c>
      <c r="N160" s="9">
        <v>21204</v>
      </c>
      <c r="O160" s="6" t="str">
        <v>ICGEB</v>
      </c>
      <c r="P160" s="6" t="str">
        <v/>
      </c>
      <c r="Q160" s="6" t="str">
        <v/>
      </c>
      <c r="R160" s="6">
        <v>4</v>
      </c>
      <c r="S160" s="6" t="str">
        <v/>
      </c>
      <c r="T160" s="6" t="str">
        <v>BioLegend</v>
      </c>
    </row>
    <row r="161" spans="1:20" x14ac:dyDescent="0.25">
      <c r="A161" s="6">
        <v>164</v>
      </c>
      <c r="B161" s="6" t="str">
        <v>EED115898</v>
      </c>
      <c r="C161" s="7">
        <v>45807</v>
      </c>
      <c r="D161" s="7">
        <v>45818</v>
      </c>
      <c r="E161" s="26">
        <v>103.35</v>
      </c>
      <c r="F161" s="26">
        <v>103.35</v>
      </c>
      <c r="G161" s="6">
        <v>353719</v>
      </c>
      <c r="H161" s="6" t="str">
        <v xml:space="preserve">PE/Cyanine7 anti-human CD183 </v>
      </c>
      <c r="I161" s="6">
        <v>1</v>
      </c>
      <c r="J161" s="6">
        <v>1</v>
      </c>
      <c r="K161" s="6" t="str">
        <v/>
      </c>
      <c r="L161" s="7" t="str">
        <v>T-418/25-26</v>
      </c>
      <c r="M161" s="7">
        <v>45820</v>
      </c>
      <c r="N161" s="9">
        <v>13594.5</v>
      </c>
      <c r="O161" s="6" t="str">
        <v>ICGEB</v>
      </c>
      <c r="P161" s="6" t="str">
        <v/>
      </c>
      <c r="Q161" s="6" t="str">
        <v/>
      </c>
      <c r="R161" s="6">
        <v>4</v>
      </c>
      <c r="S161" s="6" t="str">
        <v/>
      </c>
      <c r="T161" s="6" t="str">
        <v>BioLegend</v>
      </c>
    </row>
    <row r="162" spans="1:20" x14ac:dyDescent="0.25">
      <c r="A162" s="6">
        <v>165</v>
      </c>
      <c r="B162" s="6" t="str">
        <v>EED115898</v>
      </c>
      <c r="C162" s="7">
        <v>45807</v>
      </c>
      <c r="D162" s="7">
        <v>45818</v>
      </c>
      <c r="E162" s="26">
        <v>92.3</v>
      </c>
      <c r="F162" s="26">
        <v>92.3</v>
      </c>
      <c r="G162" s="6">
        <v>356907</v>
      </c>
      <c r="H162" s="6" t="str">
        <v xml:space="preserve">APC anti-human CD185 </v>
      </c>
      <c r="I162" s="6">
        <v>1</v>
      </c>
      <c r="J162" s="6">
        <v>1</v>
      </c>
      <c r="K162" s="6" t="str">
        <v/>
      </c>
      <c r="L162" s="7" t="str">
        <v>T-418/25-26</v>
      </c>
      <c r="M162" s="7">
        <v>45820</v>
      </c>
      <c r="N162" s="9">
        <v>12141</v>
      </c>
      <c r="O162" s="6" t="str">
        <v>ICGEB</v>
      </c>
      <c r="P162" s="6" t="str">
        <v/>
      </c>
      <c r="Q162" s="6" t="str">
        <v/>
      </c>
      <c r="R162" s="6">
        <v>4</v>
      </c>
      <c r="S162" s="6" t="str">
        <v/>
      </c>
      <c r="T162" s="6" t="str">
        <v>BioLegend</v>
      </c>
    </row>
    <row r="163" spans="1:20" x14ac:dyDescent="0.25">
      <c r="A163" s="6">
        <v>166</v>
      </c>
      <c r="B163" s="6" t="str">
        <v>EED115898</v>
      </c>
      <c r="C163" s="7">
        <v>45807</v>
      </c>
      <c r="D163" s="7">
        <v>45818</v>
      </c>
      <c r="E163" s="26">
        <v>103.35</v>
      </c>
      <c r="F163" s="26">
        <v>103.35</v>
      </c>
      <c r="G163" s="6">
        <v>356927</v>
      </c>
      <c r="H163" s="6" t="str">
        <v xml:space="preserve">PE/Dazzle™ 594 anti-human CD185 </v>
      </c>
      <c r="I163" s="6">
        <v>1</v>
      </c>
      <c r="J163" s="6">
        <v>1</v>
      </c>
      <c r="K163" s="6" t="str">
        <v/>
      </c>
      <c r="L163" s="7" t="str">
        <v>T-418/25-26</v>
      </c>
      <c r="M163" s="7">
        <v>45820</v>
      </c>
      <c r="N163" s="9">
        <v>13594.5</v>
      </c>
      <c r="O163" s="6" t="str">
        <v>ICGEB</v>
      </c>
      <c r="P163" s="6" t="str">
        <v/>
      </c>
      <c r="Q163" s="6" t="str">
        <v/>
      </c>
      <c r="R163" s="6">
        <v>4</v>
      </c>
      <c r="S163" s="6" t="str">
        <v/>
      </c>
      <c r="T163" s="6" t="str">
        <v>BioLegend</v>
      </c>
    </row>
    <row r="164" spans="1:20" x14ac:dyDescent="0.25">
      <c r="A164" s="6">
        <v>167</v>
      </c>
      <c r="B164" s="6" t="str">
        <v>EED115898</v>
      </c>
      <c r="C164" s="7">
        <v>45807</v>
      </c>
      <c r="D164" s="7">
        <v>45818</v>
      </c>
      <c r="E164" s="26">
        <v>269.5</v>
      </c>
      <c r="F164" s="26">
        <v>539</v>
      </c>
      <c r="G164" s="6">
        <v>357506</v>
      </c>
      <c r="H164" s="6" t="str">
        <v xml:space="preserve">APC anti-human CD269 </v>
      </c>
      <c r="I164" s="6">
        <v>2</v>
      </c>
      <c r="J164" s="6">
        <v>2</v>
      </c>
      <c r="K164" s="6" t="str">
        <v/>
      </c>
      <c r="L164" s="7" t="str">
        <v>T-429/25-26</v>
      </c>
      <c r="M164" s="7">
        <v>45821</v>
      </c>
      <c r="N164" s="9">
        <v>83545</v>
      </c>
      <c r="O164" s="6" t="str">
        <v>Micro Vapi</v>
      </c>
      <c r="P164" s="6" t="str">
        <v/>
      </c>
      <c r="Q164" s="6" t="str">
        <v/>
      </c>
      <c r="R164" s="6">
        <v>4</v>
      </c>
      <c r="S164" s="6" t="str">
        <v/>
      </c>
      <c r="T164" s="6" t="str">
        <v>BioLegend</v>
      </c>
    </row>
    <row r="165" spans="1:20" x14ac:dyDescent="0.25">
      <c r="A165" s="6">
        <v>168</v>
      </c>
      <c r="B165" s="6" t="str">
        <v>EED115898</v>
      </c>
      <c r="C165" s="7">
        <v>45807</v>
      </c>
      <c r="D165" s="7">
        <v>45818</v>
      </c>
      <c r="E165" s="26">
        <v>78.400000000000006</v>
      </c>
      <c r="F165" s="26">
        <v>78.400000000000006</v>
      </c>
      <c r="G165" s="6">
        <v>363402</v>
      </c>
      <c r="H165" s="6" t="str">
        <v xml:space="preserve">Purified anti-human CD11a/CD18 </v>
      </c>
      <c r="I165" s="6">
        <v>1</v>
      </c>
      <c r="J165" s="6">
        <v>1</v>
      </c>
      <c r="K165" s="6" t="str">
        <v/>
      </c>
      <c r="L165" s="7" t="str">
        <v>T-404/25-26</v>
      </c>
      <c r="M165" s="7">
        <v>45818</v>
      </c>
      <c r="N165" s="9">
        <v>11284</v>
      </c>
      <c r="O165" s="6" t="str">
        <v>RG SONS</v>
      </c>
      <c r="P165" s="6" t="str">
        <v/>
      </c>
      <c r="Q165" s="6" t="str">
        <v/>
      </c>
      <c r="R165" s="6">
        <v>4</v>
      </c>
      <c r="S165" s="6" t="str">
        <v/>
      </c>
      <c r="T165" s="6" t="str">
        <v>BioLegend</v>
      </c>
    </row>
    <row r="166" spans="1:20" x14ac:dyDescent="0.25">
      <c r="A166" s="6">
        <v>169</v>
      </c>
      <c r="B166" s="6" t="str">
        <v>EED115898</v>
      </c>
      <c r="C166" s="7">
        <v>45807</v>
      </c>
      <c r="D166" s="7">
        <v>45818</v>
      </c>
      <c r="E166" s="26">
        <v>259</v>
      </c>
      <c r="F166" s="26">
        <v>259</v>
      </c>
      <c r="G166" s="6">
        <v>372214</v>
      </c>
      <c r="H166" s="6" t="str">
        <v>PE/Cyanine7 anti-human/mouse Granzyme B Recombinant Antibody</v>
      </c>
      <c r="I166" s="6">
        <v>1</v>
      </c>
      <c r="J166" s="6">
        <v>1</v>
      </c>
      <c r="K166" s="6" t="str">
        <v/>
      </c>
      <c r="L166" s="7" t="str">
        <v>T-400/25-26</v>
      </c>
      <c r="M166" s="7">
        <v>45818</v>
      </c>
      <c r="N166" s="9">
        <v>40145</v>
      </c>
      <c r="O166" s="6" t="str">
        <v>Medlife</v>
      </c>
      <c r="P166" s="6" t="str">
        <v/>
      </c>
      <c r="Q166" s="6" t="str">
        <v/>
      </c>
      <c r="R166" s="6">
        <v>4</v>
      </c>
      <c r="S166" s="6" t="str">
        <v/>
      </c>
      <c r="T166" s="6" t="str">
        <v>BioLegend</v>
      </c>
    </row>
    <row r="167" spans="1:20" x14ac:dyDescent="0.25">
      <c r="A167" s="6">
        <v>170</v>
      </c>
      <c r="B167" s="6" t="str">
        <v>EED115898</v>
      </c>
      <c r="C167" s="7">
        <v>45807</v>
      </c>
      <c r="D167" s="7">
        <v>45818</v>
      </c>
      <c r="E167" s="26">
        <v>300.3</v>
      </c>
      <c r="F167" s="26">
        <v>300.3</v>
      </c>
      <c r="G167" s="6">
        <v>372714</v>
      </c>
      <c r="H167" s="6" t="str">
        <v xml:space="preserve">PE/Cyanine7 anti-human TIGIT </v>
      </c>
      <c r="I167" s="6">
        <v>1</v>
      </c>
      <c r="J167" s="6">
        <v>1</v>
      </c>
      <c r="K167" s="6" t="str">
        <v/>
      </c>
      <c r="L167" s="7" t="str">
        <v>T-400/25-26</v>
      </c>
      <c r="M167" s="7">
        <v>45818</v>
      </c>
      <c r="N167" s="9">
        <v>46546.5</v>
      </c>
      <c r="O167" s="6" t="str">
        <v>Medlife</v>
      </c>
      <c r="P167" s="6" t="str">
        <v/>
      </c>
      <c r="Q167" s="6" t="str">
        <v/>
      </c>
      <c r="R167" s="6">
        <v>4</v>
      </c>
      <c r="S167" s="6" t="str">
        <v/>
      </c>
      <c r="T167" s="6" t="str">
        <v>BioLegend</v>
      </c>
    </row>
    <row r="168" spans="1:20" x14ac:dyDescent="0.25">
      <c r="A168" s="6">
        <v>171</v>
      </c>
      <c r="B168" s="6" t="str">
        <v>EED115898</v>
      </c>
      <c r="C168" s="7">
        <v>45807</v>
      </c>
      <c r="D168" s="7">
        <v>45818</v>
      </c>
      <c r="E168" s="26">
        <v>91</v>
      </c>
      <c r="F168" s="26">
        <v>91</v>
      </c>
      <c r="G168" s="6">
        <v>388604</v>
      </c>
      <c r="H168" s="6" t="str">
        <v>PE anti-human CD69 Antibody</v>
      </c>
      <c r="I168" s="6">
        <v>1</v>
      </c>
      <c r="J168" s="6">
        <v>1</v>
      </c>
      <c r="K168" s="6" t="str">
        <v/>
      </c>
      <c r="L168" s="7" t="str">
        <v>T-418/25-26</v>
      </c>
      <c r="M168" s="7">
        <v>45820</v>
      </c>
      <c r="N168" s="9">
        <v>11970</v>
      </c>
      <c r="O168" s="6" t="str">
        <v>ICGEB</v>
      </c>
      <c r="P168" s="6" t="str">
        <v/>
      </c>
      <c r="Q168" s="6" t="str">
        <v/>
      </c>
      <c r="R168" s="6">
        <v>4</v>
      </c>
      <c r="S168" s="6" t="str">
        <v/>
      </c>
      <c r="T168" s="6" t="str">
        <v>BioLegend</v>
      </c>
    </row>
    <row r="169" spans="1:20" x14ac:dyDescent="0.25">
      <c r="A169" s="6">
        <v>172</v>
      </c>
      <c r="B169" s="6" t="str">
        <v>EED115898</v>
      </c>
      <c r="C169" s="7">
        <v>45807</v>
      </c>
      <c r="D169" s="7">
        <v>45818</v>
      </c>
      <c r="E169" s="26">
        <v>398.3</v>
      </c>
      <c r="F169" s="26">
        <v>398.3</v>
      </c>
      <c r="G169" s="6">
        <v>391501</v>
      </c>
      <c r="H169" s="6" t="str">
        <v>Human TBNK Cocktail</v>
      </c>
      <c r="I169" s="6">
        <v>1</v>
      </c>
      <c r="J169" s="6">
        <v>1</v>
      </c>
      <c r="K169" s="6" t="str">
        <v/>
      </c>
      <c r="L169" s="7" t="str">
        <v>T-406/25-26</v>
      </c>
      <c r="M169" s="7">
        <v>45818</v>
      </c>
      <c r="N169" s="9">
        <v>48820.2</v>
      </c>
      <c r="O169" s="6" t="str">
        <v>Aiims</v>
      </c>
      <c r="P169" s="6" t="str">
        <v/>
      </c>
      <c r="Q169" s="6" t="str">
        <v/>
      </c>
      <c r="R169" s="6">
        <v>4</v>
      </c>
      <c r="S169" s="6" t="str">
        <v/>
      </c>
      <c r="T169" s="6" t="str">
        <v>BioLegend</v>
      </c>
    </row>
    <row r="170" spans="1:20" x14ac:dyDescent="0.25">
      <c r="A170" s="6">
        <v>173</v>
      </c>
      <c r="B170" s="6" t="str">
        <v>EED115898</v>
      </c>
      <c r="C170" s="7">
        <v>45807</v>
      </c>
      <c r="D170" s="7">
        <v>45818</v>
      </c>
      <c r="E170" s="26">
        <v>326.25</v>
      </c>
      <c r="F170" s="26">
        <v>326.25</v>
      </c>
      <c r="G170" s="6">
        <v>396434</v>
      </c>
      <c r="H170" s="6" t="str">
        <v>Brilliant Violet 605™ anti-human/mouse Granzyme B Recombinant Antibody</v>
      </c>
      <c r="I170" s="6">
        <v>1</v>
      </c>
      <c r="J170" s="6">
        <v>1</v>
      </c>
      <c r="K170" s="6" t="str">
        <v/>
      </c>
      <c r="L170" s="7" t="str">
        <v>T-426/25-26</v>
      </c>
      <c r="M170" s="7">
        <v>45821</v>
      </c>
      <c r="N170" s="9">
        <v>39258.75</v>
      </c>
      <c r="O170" s="6" t="str">
        <v>THSTI</v>
      </c>
      <c r="P170" s="6" t="str">
        <v/>
      </c>
      <c r="Q170" s="6" t="str">
        <v/>
      </c>
      <c r="R170" s="6">
        <v>4</v>
      </c>
      <c r="S170" s="6" t="str">
        <v/>
      </c>
      <c r="T170" s="6" t="str">
        <v>BioLegend</v>
      </c>
    </row>
    <row r="171" spans="1:20" x14ac:dyDescent="0.25">
      <c r="A171" s="6">
        <v>174</v>
      </c>
      <c r="B171" s="6" t="str">
        <v>EED115898</v>
      </c>
      <c r="C171" s="7">
        <v>45807</v>
      </c>
      <c r="D171" s="7">
        <v>45818</v>
      </c>
      <c r="E171" s="26">
        <v>74.900000000000006</v>
      </c>
      <c r="F171" s="26">
        <v>149.80000000000001</v>
      </c>
      <c r="G171" s="6">
        <v>400110</v>
      </c>
      <c r="H171" s="6" t="str">
        <v>FITC Mouse IgG1</v>
      </c>
      <c r="I171" s="6">
        <v>2</v>
      </c>
      <c r="J171" s="6">
        <v>2</v>
      </c>
      <c r="K171" s="6" t="str">
        <v/>
      </c>
      <c r="L171" s="7" t="str">
        <v>T-404/25-26</v>
      </c>
      <c r="M171" s="7">
        <v>45818</v>
      </c>
      <c r="N171" s="9">
        <v>21560.5</v>
      </c>
      <c r="O171" s="6" t="str">
        <v>RG SONS</v>
      </c>
      <c r="P171" s="6" t="str">
        <v/>
      </c>
      <c r="Q171" s="6" t="str">
        <v/>
      </c>
      <c r="R171" s="6">
        <v>4</v>
      </c>
      <c r="S171" s="6" t="str">
        <v/>
      </c>
      <c r="T171" s="6" t="str">
        <v>BioLegend</v>
      </c>
    </row>
    <row r="172" spans="1:20" x14ac:dyDescent="0.25">
      <c r="A172" s="6">
        <v>175</v>
      </c>
      <c r="B172" s="6" t="str">
        <v>EED115898</v>
      </c>
      <c r="C172" s="7">
        <v>45807</v>
      </c>
      <c r="D172" s="7">
        <v>45818</v>
      </c>
      <c r="E172" s="26">
        <v>133.9</v>
      </c>
      <c r="F172" s="26">
        <v>133.9</v>
      </c>
      <c r="G172" s="6">
        <v>420302</v>
      </c>
      <c r="H172" s="6" t="str">
        <v xml:space="preserve">RBC Lysis Buffer </v>
      </c>
      <c r="I172" s="6">
        <v>1</v>
      </c>
      <c r="J172" s="6">
        <v>1</v>
      </c>
      <c r="K172" s="6" t="str">
        <v/>
      </c>
      <c r="L172" s="7" t="str">
        <v>T-418/25-26</v>
      </c>
      <c r="M172" s="7">
        <v>45820</v>
      </c>
      <c r="N172" s="9">
        <v>17613</v>
      </c>
      <c r="O172" s="6" t="str">
        <v>ICGEB</v>
      </c>
      <c r="P172" s="6" t="str">
        <v/>
      </c>
      <c r="Q172" s="6" t="str">
        <v/>
      </c>
      <c r="R172" s="6">
        <v>4</v>
      </c>
      <c r="S172" s="6" t="str">
        <v/>
      </c>
      <c r="T172" s="6" t="str">
        <v>BioLegend</v>
      </c>
    </row>
    <row r="173" spans="1:20" x14ac:dyDescent="0.25">
      <c r="A173" s="6">
        <v>176</v>
      </c>
      <c r="B173" s="6" t="str">
        <v>EED115898</v>
      </c>
      <c r="C173" s="7">
        <v>45807</v>
      </c>
      <c r="D173" s="7">
        <v>45818</v>
      </c>
      <c r="E173" s="26">
        <v>21</v>
      </c>
      <c r="F173" s="26">
        <v>21</v>
      </c>
      <c r="G173" s="6">
        <v>420403</v>
      </c>
      <c r="H173" s="6" t="str">
        <v>7-AAD Viability Staining Solution</v>
      </c>
      <c r="I173" s="6">
        <v>1</v>
      </c>
      <c r="J173" s="6">
        <v>1</v>
      </c>
      <c r="K173" s="6" t="str">
        <v/>
      </c>
      <c r="L173" s="7" t="str">
        <v>T-409/25-26</v>
      </c>
      <c r="M173" s="7">
        <v>45818</v>
      </c>
      <c r="N173" s="9">
        <v>3487.5</v>
      </c>
      <c r="O173" s="6" t="str">
        <v>Shri Mahant</v>
      </c>
      <c r="P173" s="6" t="str">
        <v/>
      </c>
      <c r="Q173" s="6" t="str">
        <v/>
      </c>
      <c r="R173" s="6">
        <v>4</v>
      </c>
      <c r="S173" s="6" t="str">
        <v/>
      </c>
      <c r="T173" s="6" t="str">
        <v>BioLegend</v>
      </c>
    </row>
    <row r="174" spans="1:20" x14ac:dyDescent="0.25">
      <c r="A174" s="6">
        <v>177</v>
      </c>
      <c r="B174" s="6" t="str">
        <v>EED115898</v>
      </c>
      <c r="C174" s="7">
        <v>45807</v>
      </c>
      <c r="D174" s="7">
        <v>45818</v>
      </c>
      <c r="E174" s="26">
        <v>45.5</v>
      </c>
      <c r="F174" s="26">
        <v>91</v>
      </c>
      <c r="G174" s="6">
        <v>420601</v>
      </c>
      <c r="H174" s="6" t="str">
        <v xml:space="preserve">Brefeldin A Solution </v>
      </c>
      <c r="I174" s="6">
        <v>2</v>
      </c>
      <c r="J174" s="6">
        <v>2</v>
      </c>
      <c r="K174" s="6" t="str">
        <v/>
      </c>
      <c r="L174" s="7" t="str">
        <v>T-413/25-26</v>
      </c>
      <c r="M174" s="7">
        <v>45818</v>
      </c>
      <c r="N174" s="9">
        <v>9874.7999999999993</v>
      </c>
      <c r="O174" s="6" t="str">
        <v>NCCS</v>
      </c>
      <c r="P174" s="6" t="str">
        <v/>
      </c>
      <c r="Q174" s="6" t="str">
        <v/>
      </c>
      <c r="R174" s="6">
        <v>4</v>
      </c>
      <c r="S174" s="6" t="str">
        <v/>
      </c>
      <c r="T174" s="6" t="str">
        <v>BioLegend</v>
      </c>
    </row>
    <row r="175" spans="1:20" x14ac:dyDescent="0.25">
      <c r="A175" s="6">
        <v>178</v>
      </c>
      <c r="B175" s="6" t="str">
        <v>EED115898</v>
      </c>
      <c r="C175" s="7">
        <v>45807</v>
      </c>
      <c r="D175" s="7">
        <v>45818</v>
      </c>
      <c r="E175" s="26">
        <v>38.35</v>
      </c>
      <c r="F175" s="26">
        <v>76.7</v>
      </c>
      <c r="G175" s="6">
        <v>420801</v>
      </c>
      <c r="H175" s="6" t="str">
        <v>Fixation Buffer</v>
      </c>
      <c r="I175" s="6">
        <v>2</v>
      </c>
      <c r="J175" s="6">
        <v>2</v>
      </c>
      <c r="K175" s="6" t="str">
        <v/>
      </c>
      <c r="L175" s="7" t="str">
        <v>T-418/25-26</v>
      </c>
      <c r="M175" s="7">
        <v>45820</v>
      </c>
      <c r="N175" s="9">
        <v>10089</v>
      </c>
      <c r="O175" s="6" t="str">
        <v>ICGEB</v>
      </c>
      <c r="P175" s="6" t="str">
        <v/>
      </c>
      <c r="Q175" s="6" t="str">
        <v/>
      </c>
      <c r="R175" s="6">
        <v>4</v>
      </c>
      <c r="S175" s="6" t="str">
        <v/>
      </c>
      <c r="T175" s="6" t="str">
        <v>BioLegend</v>
      </c>
    </row>
    <row r="176" spans="1:20" x14ac:dyDescent="0.25">
      <c r="A176" s="6">
        <v>179</v>
      </c>
      <c r="B176" s="6" t="str">
        <v>EED115898</v>
      </c>
      <c r="C176" s="7">
        <v>45807</v>
      </c>
      <c r="D176" s="7">
        <v>45818</v>
      </c>
      <c r="E176" s="26">
        <v>61.1</v>
      </c>
      <c r="F176" s="26">
        <v>122.2</v>
      </c>
      <c r="G176" s="6">
        <v>421002</v>
      </c>
      <c r="H176" s="6" t="str">
        <v xml:space="preserve">Intracellular Staining Permeabilization Wash Buffer </v>
      </c>
      <c r="I176" s="6">
        <v>2</v>
      </c>
      <c r="J176" s="6">
        <v>2</v>
      </c>
      <c r="K176" s="6" t="str">
        <v/>
      </c>
      <c r="L176" s="7" t="str">
        <v>T-418/25-26</v>
      </c>
      <c r="M176" s="7">
        <v>45820</v>
      </c>
      <c r="N176" s="9">
        <v>16074</v>
      </c>
      <c r="O176" s="6" t="str">
        <v>ICGEB</v>
      </c>
      <c r="P176" s="6" t="str">
        <v/>
      </c>
      <c r="Q176" s="6" t="str">
        <v/>
      </c>
      <c r="R176" s="6">
        <v>4</v>
      </c>
      <c r="S176" s="6" t="str">
        <v/>
      </c>
      <c r="T176" s="6" t="str">
        <v>BioLegend</v>
      </c>
    </row>
    <row r="177" spans="1:20" x14ac:dyDescent="0.25">
      <c r="A177" s="6">
        <v>180</v>
      </c>
      <c r="B177" s="6" t="str">
        <v>EED115898</v>
      </c>
      <c r="C177" s="7">
        <v>45807</v>
      </c>
      <c r="D177" s="7">
        <v>45818</v>
      </c>
      <c r="E177" s="26">
        <v>70.7</v>
      </c>
      <c r="F177" s="26">
        <v>70.7</v>
      </c>
      <c r="G177" s="6">
        <v>422301</v>
      </c>
      <c r="H177" s="6" t="str">
        <v xml:space="preserve">Human TruStain FcX™ </v>
      </c>
      <c r="I177" s="6">
        <v>1</v>
      </c>
      <c r="J177" s="6">
        <v>1</v>
      </c>
      <c r="K177" s="6" t="str">
        <v/>
      </c>
      <c r="L177" s="7" t="str">
        <v>T-396/25-2</v>
      </c>
      <c r="M177" s="7">
        <v>45818</v>
      </c>
      <c r="N177" s="9">
        <v>10958.5</v>
      </c>
      <c r="O177" s="6" t="str">
        <v>Essence</v>
      </c>
      <c r="P177" s="6" t="str">
        <v/>
      </c>
      <c r="Q177" s="6" t="str">
        <v/>
      </c>
      <c r="R177" s="6">
        <v>4</v>
      </c>
      <c r="S177" s="6" t="str">
        <v/>
      </c>
      <c r="T177" s="6" t="str">
        <v>BioLegend</v>
      </c>
    </row>
    <row r="178" spans="1:20" x14ac:dyDescent="0.25">
      <c r="A178" s="6">
        <v>181</v>
      </c>
      <c r="B178" s="6" t="str">
        <v>EED115898</v>
      </c>
      <c r="C178" s="7">
        <v>45807</v>
      </c>
      <c r="D178" s="7">
        <v>45818</v>
      </c>
      <c r="E178" s="26">
        <v>98.7</v>
      </c>
      <c r="F178" s="26">
        <v>98.7</v>
      </c>
      <c r="G178" s="6">
        <v>422401</v>
      </c>
      <c r="H178" s="6" t="str">
        <v xml:space="preserve">RBC Lysis/Fixation Solution </v>
      </c>
      <c r="I178" s="6">
        <v>1</v>
      </c>
      <c r="J178" s="6">
        <v>1</v>
      </c>
      <c r="K178" s="6" t="str">
        <v/>
      </c>
      <c r="L178" s="7" t="str">
        <v>T-406/25-26</v>
      </c>
      <c r="M178" s="7">
        <v>45818</v>
      </c>
      <c r="N178" s="9">
        <v>12097.8</v>
      </c>
      <c r="O178" s="6" t="str">
        <v>Aiims</v>
      </c>
      <c r="P178" s="6" t="str">
        <v/>
      </c>
      <c r="Q178" s="6" t="str">
        <v/>
      </c>
      <c r="R178" s="6">
        <v>4</v>
      </c>
      <c r="S178" s="6" t="str">
        <v/>
      </c>
      <c r="T178" s="6" t="str">
        <v>BioLegend</v>
      </c>
    </row>
    <row r="179" spans="1:20" x14ac:dyDescent="0.25">
      <c r="A179" s="6">
        <v>182</v>
      </c>
      <c r="B179" s="6" t="str">
        <v>EED115898</v>
      </c>
      <c r="C179" s="7">
        <v>45807</v>
      </c>
      <c r="D179" s="7">
        <v>45818</v>
      </c>
      <c r="E179" s="26">
        <v>234.5</v>
      </c>
      <c r="F179" s="26">
        <v>234.5</v>
      </c>
      <c r="G179" s="6">
        <v>423102</v>
      </c>
      <c r="H179" s="6" t="str">
        <v>Zombie Aqua™ Fixable Viability Kit</v>
      </c>
      <c r="I179" s="6">
        <v>1</v>
      </c>
      <c r="J179" s="6">
        <v>1</v>
      </c>
      <c r="K179" s="6" t="str">
        <v/>
      </c>
      <c r="L179" s="7" t="str">
        <v>T-425/25-26</v>
      </c>
      <c r="M179" s="7">
        <v>45821</v>
      </c>
      <c r="N179" s="9">
        <v>28642.5</v>
      </c>
      <c r="O179" s="6" t="str">
        <v>THSTI</v>
      </c>
      <c r="P179" s="6" t="str">
        <v/>
      </c>
      <c r="Q179" s="6" t="str">
        <v/>
      </c>
      <c r="R179" s="6">
        <v>-20</v>
      </c>
      <c r="S179" s="6" t="str">
        <v/>
      </c>
      <c r="T179" s="6" t="str">
        <v>BioLegend</v>
      </c>
    </row>
    <row r="180" spans="1:20" x14ac:dyDescent="0.25">
      <c r="A180" s="6">
        <v>183</v>
      </c>
      <c r="B180" s="6" t="str">
        <v>EED115898</v>
      </c>
      <c r="C180" s="7">
        <v>45807</v>
      </c>
      <c r="D180" s="7">
        <v>45818</v>
      </c>
      <c r="E180" s="26">
        <v>234.5</v>
      </c>
      <c r="F180" s="26">
        <v>234.5</v>
      </c>
      <c r="G180" s="6">
        <v>423106</v>
      </c>
      <c r="H180" s="6" t="str">
        <v>Zombie NIR™ Fixable Viability Kit</v>
      </c>
      <c r="I180" s="6">
        <v>1</v>
      </c>
      <c r="J180" s="6">
        <v>1</v>
      </c>
      <c r="K180" s="6" t="str">
        <v/>
      </c>
      <c r="L180" s="7" t="str">
        <v>T-412/25-26</v>
      </c>
      <c r="M180" s="7">
        <v>45818</v>
      </c>
      <c r="N180" s="9">
        <v>36347.5</v>
      </c>
      <c r="O180" s="6" t="str">
        <v>IIT-Ropar</v>
      </c>
      <c r="P180" s="6" t="str">
        <v/>
      </c>
      <c r="Q180" s="6" t="str">
        <v/>
      </c>
      <c r="R180" s="6">
        <v>-20</v>
      </c>
      <c r="S180" s="6" t="str">
        <v/>
      </c>
      <c r="T180" s="6" t="str">
        <v>BioLegend</v>
      </c>
    </row>
    <row r="181" spans="1:20" x14ac:dyDescent="0.25">
      <c r="A181" s="6">
        <v>184</v>
      </c>
      <c r="B181" s="6" t="str">
        <v>EED115898</v>
      </c>
      <c r="C181" s="7">
        <v>45807</v>
      </c>
      <c r="D181" s="7">
        <v>45818</v>
      </c>
      <c r="E181" s="26">
        <v>107.25</v>
      </c>
      <c r="F181" s="26">
        <v>107.25</v>
      </c>
      <c r="G181" s="6">
        <v>424401</v>
      </c>
      <c r="H181" s="6" t="str">
        <v>True-Nuclear™ Transcription Factor Buffer Set</v>
      </c>
      <c r="I181" s="6">
        <v>1</v>
      </c>
      <c r="J181" s="6">
        <v>1</v>
      </c>
      <c r="K181" s="6" t="str">
        <v/>
      </c>
      <c r="L181" s="7" t="str">
        <v>DC-56/25-26</v>
      </c>
      <c r="M181" s="7">
        <v>45820</v>
      </c>
      <c r="N181" s="9" t="str">
        <v/>
      </c>
      <c r="O181" s="6" t="str">
        <v>MIRANDA</v>
      </c>
      <c r="P181" s="6" t="str">
        <v/>
      </c>
      <c r="Q181" s="6" t="str">
        <v/>
      </c>
      <c r="R181" s="6">
        <v>4</v>
      </c>
      <c r="S181" s="6" t="str">
        <v xml:space="preserve">BILL WILL BE GENERATED </v>
      </c>
      <c r="T181" s="6" t="str">
        <v>BioLegend</v>
      </c>
    </row>
    <row r="182" spans="1:20" x14ac:dyDescent="0.25">
      <c r="A182" s="6">
        <v>185</v>
      </c>
      <c r="B182" s="6" t="str">
        <v>EED115898</v>
      </c>
      <c r="C182" s="7">
        <v>45807</v>
      </c>
      <c r="D182" s="7">
        <v>45818</v>
      </c>
      <c r="E182" s="26">
        <v>62.3</v>
      </c>
      <c r="F182" s="26">
        <v>62.3</v>
      </c>
      <c r="G182" s="6">
        <v>425003</v>
      </c>
      <c r="H182" s="6" t="str">
        <v>Veri-Cells™ PBMC</v>
      </c>
      <c r="I182" s="6">
        <v>1</v>
      </c>
      <c r="J182" s="6">
        <v>1</v>
      </c>
      <c r="K182" s="6" t="str">
        <v/>
      </c>
      <c r="L182" s="7" t="str">
        <v>T-402/25-26</v>
      </c>
      <c r="M182" s="7">
        <v>45818</v>
      </c>
      <c r="N182" s="9">
        <v>10346.25</v>
      </c>
      <c r="O182" s="6" t="str">
        <v>Miltenyi Biotech</v>
      </c>
      <c r="P182" s="6" t="str">
        <v/>
      </c>
      <c r="Q182" s="6" t="str">
        <v/>
      </c>
      <c r="R182" s="6">
        <v>4</v>
      </c>
      <c r="S182" s="6" t="str">
        <v/>
      </c>
      <c r="T182" s="6" t="str">
        <v>BioLegend</v>
      </c>
    </row>
    <row r="183" spans="1:20" x14ac:dyDescent="0.25">
      <c r="A183" s="6">
        <v>186</v>
      </c>
      <c r="B183" s="6" t="str">
        <v>EED115898</v>
      </c>
      <c r="C183" s="7">
        <v>45807</v>
      </c>
      <c r="D183" s="7">
        <v>45818</v>
      </c>
      <c r="E183" s="26">
        <v>410.2</v>
      </c>
      <c r="F183" s="26">
        <v>410.2</v>
      </c>
      <c r="G183" s="6">
        <v>430515</v>
      </c>
      <c r="H183" s="6" t="str">
        <v>ELISA MAX™ Deluxe Set Human IL-6</v>
      </c>
      <c r="I183" s="6">
        <v>1</v>
      </c>
      <c r="J183" s="6">
        <v>1</v>
      </c>
      <c r="K183" s="6" t="str">
        <v/>
      </c>
      <c r="L183" s="7" t="str">
        <v>T-405/25-26</v>
      </c>
      <c r="M183" s="7">
        <v>45818</v>
      </c>
      <c r="N183" s="9">
        <v>56314.6</v>
      </c>
      <c r="O183" s="6" t="str">
        <v>RG SONS</v>
      </c>
      <c r="P183" s="6" t="str">
        <v/>
      </c>
      <c r="Q183" s="6" t="str">
        <v/>
      </c>
      <c r="R183" s="6">
        <v>4</v>
      </c>
      <c r="S183" s="6" t="str">
        <v/>
      </c>
      <c r="T183" s="6" t="str">
        <v>BioLegend</v>
      </c>
    </row>
    <row r="184" spans="1:20" x14ac:dyDescent="0.25">
      <c r="A184" s="6">
        <v>187</v>
      </c>
      <c r="B184" s="6" t="str">
        <v>EED115898</v>
      </c>
      <c r="C184" s="7">
        <v>45807</v>
      </c>
      <c r="D184" s="7">
        <v>45818</v>
      </c>
      <c r="E184" s="26">
        <v>185.5</v>
      </c>
      <c r="F184" s="26">
        <v>185.5</v>
      </c>
      <c r="G184" s="6">
        <v>503818</v>
      </c>
      <c r="H184" s="6" t="str">
        <v>Alexa Fluor® 700 anti-mouse IL-2 Antibody</v>
      </c>
      <c r="I184" s="6">
        <v>1</v>
      </c>
      <c r="J184" s="6">
        <v>1</v>
      </c>
      <c r="K184" s="6" t="str">
        <v/>
      </c>
      <c r="L184" s="7" t="str">
        <v>T-425/25-26</v>
      </c>
      <c r="M184" s="7">
        <v>45821</v>
      </c>
      <c r="N184" s="9">
        <v>22657.5</v>
      </c>
      <c r="O184" s="6" t="str">
        <v>THSTI</v>
      </c>
      <c r="P184" s="6" t="str">
        <v/>
      </c>
      <c r="Q184" s="6" t="str">
        <v/>
      </c>
      <c r="R184" s="6">
        <v>4</v>
      </c>
      <c r="S184" s="6" t="str">
        <v/>
      </c>
      <c r="T184" s="6" t="str">
        <v>BioLegend</v>
      </c>
    </row>
    <row r="185" spans="1:20" x14ac:dyDescent="0.25">
      <c r="A185" s="6">
        <v>188</v>
      </c>
      <c r="B185" s="6" t="str">
        <v>EED115898</v>
      </c>
      <c r="C185" s="7">
        <v>45807</v>
      </c>
      <c r="D185" s="7">
        <v>45818</v>
      </c>
      <c r="E185" s="26">
        <v>177.1</v>
      </c>
      <c r="F185" s="26">
        <v>177.1</v>
      </c>
      <c r="G185" s="6">
        <v>504104</v>
      </c>
      <c r="H185" s="6" t="str">
        <v>PE anti-mouse IL-4 Antibody</v>
      </c>
      <c r="I185" s="6">
        <v>1</v>
      </c>
      <c r="J185" s="6">
        <v>1</v>
      </c>
      <c r="K185" s="6" t="str">
        <v/>
      </c>
      <c r="L185" s="7" t="str">
        <v>T-425/25-26</v>
      </c>
      <c r="M185" s="7">
        <v>45821</v>
      </c>
      <c r="N185" s="9">
        <v>21631.5</v>
      </c>
      <c r="O185" s="6" t="str">
        <v>THSTI</v>
      </c>
      <c r="P185" s="6" t="str">
        <v/>
      </c>
      <c r="Q185" s="6" t="str">
        <v/>
      </c>
      <c r="R185" s="6">
        <v>4</v>
      </c>
      <c r="S185" s="6" t="str">
        <v/>
      </c>
      <c r="T185" s="6" t="str">
        <v>BioLegend</v>
      </c>
    </row>
    <row r="186" spans="1:20" x14ac:dyDescent="0.25">
      <c r="A186" s="6">
        <v>189</v>
      </c>
      <c r="B186" s="6" t="str">
        <v>EED115898</v>
      </c>
      <c r="C186" s="7">
        <v>45807</v>
      </c>
      <c r="D186" s="7">
        <v>45818</v>
      </c>
      <c r="E186" s="26">
        <v>177.1</v>
      </c>
      <c r="F186" s="26">
        <v>177.1</v>
      </c>
      <c r="G186" s="6">
        <v>504104</v>
      </c>
      <c r="H186" s="6" t="str">
        <v>PE anti-mouse IL-4 Antibody</v>
      </c>
      <c r="I186" s="6">
        <v>1</v>
      </c>
      <c r="J186" s="6">
        <v>1</v>
      </c>
      <c r="K186" s="6" t="str">
        <v/>
      </c>
      <c r="L186" s="7" t="str">
        <v>T-426/25-26</v>
      </c>
      <c r="M186" s="7">
        <v>45821</v>
      </c>
      <c r="N186" s="9">
        <v>22833.25</v>
      </c>
      <c r="O186" s="6" t="str">
        <v>THSTI</v>
      </c>
      <c r="P186" s="6" t="str">
        <v/>
      </c>
      <c r="Q186" s="6" t="str">
        <v/>
      </c>
      <c r="R186" s="6">
        <v>4</v>
      </c>
      <c r="S186" s="6" t="str">
        <v/>
      </c>
      <c r="T186" s="6" t="str">
        <v>BioLegend</v>
      </c>
    </row>
    <row r="187" spans="1:20" x14ac:dyDescent="0.25">
      <c r="A187" s="6">
        <v>190</v>
      </c>
      <c r="B187" s="6" t="str">
        <v>EED115898</v>
      </c>
      <c r="C187" s="7">
        <v>45807</v>
      </c>
      <c r="D187" s="7">
        <v>45818</v>
      </c>
      <c r="E187" s="26">
        <v>234.5</v>
      </c>
      <c r="F187" s="26">
        <v>234.5</v>
      </c>
      <c r="G187" s="6">
        <v>504118</v>
      </c>
      <c r="H187" s="6" t="str">
        <v>PE/Cyanine7 anti-mouse IL-4 Antibody</v>
      </c>
      <c r="I187" s="6">
        <v>1</v>
      </c>
      <c r="J187" s="6">
        <v>1</v>
      </c>
      <c r="K187" s="6" t="str">
        <v/>
      </c>
      <c r="L187" s="7" t="str">
        <v>T-426/25-26</v>
      </c>
      <c r="M187" s="7">
        <v>45821</v>
      </c>
      <c r="N187" s="9">
        <v>30233.75</v>
      </c>
      <c r="O187" s="6" t="str">
        <v>THSTI</v>
      </c>
      <c r="P187" s="6" t="str">
        <v/>
      </c>
      <c r="Q187" s="6" t="str">
        <v/>
      </c>
      <c r="R187" s="6">
        <v>4</v>
      </c>
      <c r="S187" s="6" t="str">
        <v/>
      </c>
      <c r="T187" s="6" t="str">
        <v>BioLegend</v>
      </c>
    </row>
    <row r="188" spans="1:20" x14ac:dyDescent="0.25">
      <c r="A188" s="6">
        <v>191</v>
      </c>
      <c r="B188" s="6" t="str">
        <v>EED115898</v>
      </c>
      <c r="C188" s="7">
        <v>45807</v>
      </c>
      <c r="D188" s="7">
        <v>45818</v>
      </c>
      <c r="E188" s="26">
        <v>234.5</v>
      </c>
      <c r="F188" s="26">
        <v>234.5</v>
      </c>
      <c r="G188" s="6">
        <v>504124</v>
      </c>
      <c r="H188" s="6" t="str">
        <v>PerCP/Cyanine5.5 anti-mouse IL-4 Antibody</v>
      </c>
      <c r="I188" s="6">
        <v>1</v>
      </c>
      <c r="J188" s="6">
        <v>1</v>
      </c>
      <c r="K188" s="6" t="str">
        <v/>
      </c>
      <c r="L188" s="7" t="str">
        <v>T-426/25-26</v>
      </c>
      <c r="M188" s="7">
        <v>45821</v>
      </c>
      <c r="N188" s="9">
        <v>30233.75</v>
      </c>
      <c r="O188" s="6" t="str">
        <v>THSTI</v>
      </c>
      <c r="P188" s="6" t="str">
        <v/>
      </c>
      <c r="Q188" s="6" t="str">
        <v/>
      </c>
      <c r="R188" s="6">
        <v>4</v>
      </c>
      <c r="S188" s="6" t="str">
        <v/>
      </c>
      <c r="T188" s="6" t="str">
        <v>BioLegend</v>
      </c>
    </row>
    <row r="189" spans="1:20" x14ac:dyDescent="0.25">
      <c r="A189" s="6">
        <v>192</v>
      </c>
      <c r="B189" s="6" t="str">
        <v>EED115898</v>
      </c>
      <c r="C189" s="7">
        <v>45807</v>
      </c>
      <c r="D189" s="7">
        <v>45818</v>
      </c>
      <c r="E189" s="26">
        <v>206.25</v>
      </c>
      <c r="F189" s="26">
        <v>206.25</v>
      </c>
      <c r="G189" s="6">
        <v>505039</v>
      </c>
      <c r="H189" s="6" t="str">
        <v>Brilliant Violet 650™ anti-mouse IL-10 Antibody</v>
      </c>
      <c r="I189" s="6">
        <v>1</v>
      </c>
      <c r="J189" s="6">
        <v>1</v>
      </c>
      <c r="K189" s="6" t="str">
        <v/>
      </c>
      <c r="L189" s="7" t="str">
        <v>T-426/25-26</v>
      </c>
      <c r="M189" s="7">
        <v>45821</v>
      </c>
      <c r="N189" s="9">
        <v>24818.75</v>
      </c>
      <c r="O189" s="6" t="str">
        <v>THSTI</v>
      </c>
      <c r="P189" s="6" t="str">
        <v/>
      </c>
      <c r="Q189" s="6" t="str">
        <v/>
      </c>
      <c r="R189" s="6">
        <v>4</v>
      </c>
      <c r="S189" s="6" t="str">
        <v/>
      </c>
      <c r="T189" s="6" t="str">
        <v>BioLegend</v>
      </c>
    </row>
    <row r="190" spans="1:20" x14ac:dyDescent="0.25">
      <c r="A190" s="6">
        <v>193</v>
      </c>
      <c r="B190" s="6" t="str">
        <v>EED115898</v>
      </c>
      <c r="C190" s="7">
        <v>45807</v>
      </c>
      <c r="D190" s="7">
        <v>45818</v>
      </c>
      <c r="E190" s="26">
        <v>77</v>
      </c>
      <c r="F190" s="26">
        <v>77</v>
      </c>
      <c r="G190" s="6">
        <v>505808</v>
      </c>
      <c r="H190" s="6" t="str">
        <v>PE anti-mouse IFN-γ Antibody</v>
      </c>
      <c r="I190" s="6">
        <v>1</v>
      </c>
      <c r="J190" s="6">
        <v>1</v>
      </c>
      <c r="K190" s="6" t="str">
        <v/>
      </c>
      <c r="L190" s="7" t="str">
        <v>T-426/25-26</v>
      </c>
      <c r="M190" s="7">
        <v>45821</v>
      </c>
      <c r="N190" s="9">
        <v>9927.5</v>
      </c>
      <c r="O190" s="6" t="str">
        <v>THSTI</v>
      </c>
      <c r="P190" s="6" t="str">
        <v/>
      </c>
      <c r="Q190" s="6" t="str">
        <v/>
      </c>
      <c r="R190" s="6">
        <v>4</v>
      </c>
      <c r="S190" s="6" t="str">
        <v/>
      </c>
      <c r="T190" s="6" t="str">
        <v>BioLegend</v>
      </c>
    </row>
    <row r="191" spans="1:20" x14ac:dyDescent="0.25">
      <c r="A191" s="6">
        <v>194</v>
      </c>
      <c r="B191" s="6" t="str">
        <v>EED115898</v>
      </c>
      <c r="C191" s="7">
        <v>45807</v>
      </c>
      <c r="D191" s="7">
        <v>45818</v>
      </c>
      <c r="E191" s="26">
        <v>92.4</v>
      </c>
      <c r="F191" s="26">
        <v>92.4</v>
      </c>
      <c r="G191" s="6">
        <v>505810</v>
      </c>
      <c r="H191" s="6" t="str">
        <v>APC anti-mouse IFN-γ Antibody</v>
      </c>
      <c r="I191" s="6">
        <v>1</v>
      </c>
      <c r="J191" s="6">
        <v>1</v>
      </c>
      <c r="K191" s="6" t="str">
        <v/>
      </c>
      <c r="L191" s="7" t="str">
        <v>T-425/25-26</v>
      </c>
      <c r="M191" s="7">
        <v>45821</v>
      </c>
      <c r="N191" s="9">
        <v>11286</v>
      </c>
      <c r="O191" s="6" t="str">
        <v>THSTI</v>
      </c>
      <c r="P191" s="6" t="str">
        <v/>
      </c>
      <c r="Q191" s="6" t="str">
        <v/>
      </c>
      <c r="R191" s="6">
        <v>4</v>
      </c>
      <c r="S191" s="6" t="str">
        <v/>
      </c>
      <c r="T191" s="6" t="str">
        <v>BioLegend</v>
      </c>
    </row>
    <row r="192" spans="1:20" x14ac:dyDescent="0.25">
      <c r="A192" s="6">
        <v>195</v>
      </c>
      <c r="B192" s="6" t="str">
        <v>EED115898</v>
      </c>
      <c r="C192" s="7">
        <v>45807</v>
      </c>
      <c r="D192" s="7">
        <v>45818</v>
      </c>
      <c r="E192" s="26">
        <v>194.25</v>
      </c>
      <c r="F192" s="26">
        <v>194.25</v>
      </c>
      <c r="G192" s="6">
        <v>505842</v>
      </c>
      <c r="H192" s="6" t="str">
        <v>Brilliant Violet 510™ anti-mouse IFN-γ Antibody</v>
      </c>
      <c r="I192" s="6">
        <v>1</v>
      </c>
      <c r="J192" s="6">
        <v>1</v>
      </c>
      <c r="K192" s="6" t="str">
        <v/>
      </c>
      <c r="L192" s="7" t="str">
        <v>T-426/25-26</v>
      </c>
      <c r="M192" s="7">
        <v>45821</v>
      </c>
      <c r="N192" s="9">
        <v>23374.75</v>
      </c>
      <c r="O192" s="6" t="str">
        <v>THSTI</v>
      </c>
      <c r="P192" s="6" t="str">
        <v/>
      </c>
      <c r="Q192" s="6" t="str">
        <v/>
      </c>
      <c r="R192" s="6">
        <v>4</v>
      </c>
      <c r="S192" s="6" t="str">
        <v/>
      </c>
      <c r="T192" s="6" t="str">
        <v>BioLegend</v>
      </c>
    </row>
    <row r="193" spans="1:20" x14ac:dyDescent="0.25">
      <c r="A193" s="6">
        <v>196</v>
      </c>
      <c r="B193" s="6" t="str">
        <v>EED115898</v>
      </c>
      <c r="C193" s="7">
        <v>45807</v>
      </c>
      <c r="D193" s="7">
        <v>45818</v>
      </c>
      <c r="E193" s="26">
        <v>221.9</v>
      </c>
      <c r="F193" s="26">
        <v>221.9</v>
      </c>
      <c r="G193" s="6">
        <v>506324</v>
      </c>
      <c r="H193" s="6" t="str">
        <v>PE/Cyanine7 anti-mouse TNF-α Antibody</v>
      </c>
      <c r="I193" s="6">
        <v>1</v>
      </c>
      <c r="J193" s="6">
        <v>1</v>
      </c>
      <c r="K193" s="6" t="str">
        <v/>
      </c>
      <c r="L193" s="7" t="str">
        <v>T-425/25-26</v>
      </c>
      <c r="M193" s="7">
        <v>45821</v>
      </c>
      <c r="N193" s="9">
        <v>27103.5</v>
      </c>
      <c r="O193" s="6" t="str">
        <v>THSTI</v>
      </c>
      <c r="P193" s="6" t="str">
        <v/>
      </c>
      <c r="Q193" s="6" t="str">
        <v/>
      </c>
      <c r="R193" s="6">
        <v>4</v>
      </c>
      <c r="S193" s="6" t="str">
        <v/>
      </c>
      <c r="T193" s="6" t="str">
        <v>BioLegend</v>
      </c>
    </row>
    <row r="194" spans="1:20" x14ac:dyDescent="0.25">
      <c r="A194" s="6">
        <v>197</v>
      </c>
      <c r="B194" s="6" t="str">
        <v>EED115898</v>
      </c>
      <c r="C194" s="7">
        <v>45807</v>
      </c>
      <c r="D194" s="7">
        <v>45818</v>
      </c>
      <c r="E194" s="26">
        <v>196</v>
      </c>
      <c r="F194" s="26">
        <v>196</v>
      </c>
      <c r="G194" s="6">
        <v>506904</v>
      </c>
      <c r="H194" s="6" t="str">
        <v>PE anti-mouse IL-17A Antibody</v>
      </c>
      <c r="I194" s="6">
        <v>1</v>
      </c>
      <c r="J194" s="6">
        <v>1</v>
      </c>
      <c r="K194" s="6" t="str">
        <v/>
      </c>
      <c r="L194" s="7" t="str">
        <v>T-426/25-26</v>
      </c>
      <c r="M194" s="7">
        <v>45821</v>
      </c>
      <c r="N194" s="9">
        <v>25270</v>
      </c>
      <c r="O194" s="6" t="str">
        <v>THSTI</v>
      </c>
      <c r="P194" s="6" t="str">
        <v/>
      </c>
      <c r="Q194" s="6" t="str">
        <v/>
      </c>
      <c r="R194" s="6">
        <v>4</v>
      </c>
      <c r="S194" s="6" t="str">
        <v/>
      </c>
      <c r="T194" s="6" t="str">
        <v>BioLegend</v>
      </c>
    </row>
    <row r="195" spans="1:20" x14ac:dyDescent="0.25">
      <c r="A195" s="6">
        <v>198</v>
      </c>
      <c r="B195" s="6" t="str">
        <v>EED115898</v>
      </c>
      <c r="C195" s="7">
        <v>45807</v>
      </c>
      <c r="D195" s="7">
        <v>45818</v>
      </c>
      <c r="E195" s="26">
        <v>242.9</v>
      </c>
      <c r="F195" s="26">
        <v>242.9</v>
      </c>
      <c r="G195" s="6">
        <v>506922</v>
      </c>
      <c r="H195" s="6" t="str">
        <v>PE/Cyanine7 anti-mouse IL-17A Antibody</v>
      </c>
      <c r="I195" s="6">
        <v>1</v>
      </c>
      <c r="J195" s="6">
        <v>1</v>
      </c>
      <c r="K195" s="6" t="str">
        <v/>
      </c>
      <c r="L195" s="7" t="str">
        <v>T-426/25-26</v>
      </c>
      <c r="M195" s="7">
        <v>45821</v>
      </c>
      <c r="N195" s="9">
        <v>31316.75</v>
      </c>
      <c r="O195" s="6" t="str">
        <v>THSTI</v>
      </c>
      <c r="P195" s="6" t="str">
        <v/>
      </c>
      <c r="Q195" s="6" t="str">
        <v/>
      </c>
      <c r="R195" s="6">
        <v>4</v>
      </c>
      <c r="S195" s="6" t="str">
        <v/>
      </c>
      <c r="T195" s="6" t="str">
        <v>BioLegend</v>
      </c>
    </row>
    <row r="196" spans="1:20" x14ac:dyDescent="0.25">
      <c r="A196" s="6">
        <v>199</v>
      </c>
      <c r="B196" s="6" t="str">
        <v>EED115898</v>
      </c>
      <c r="C196" s="7">
        <v>45807</v>
      </c>
      <c r="D196" s="7">
        <v>45818</v>
      </c>
      <c r="E196" s="26">
        <v>242.9</v>
      </c>
      <c r="F196" s="26">
        <v>242.9</v>
      </c>
      <c r="G196" s="6">
        <v>514104</v>
      </c>
      <c r="H196" s="6" t="str">
        <v>PE anti-mouse IL-9 Antibody</v>
      </c>
      <c r="I196" s="6">
        <v>1</v>
      </c>
      <c r="J196" s="6">
        <v>1</v>
      </c>
      <c r="K196" s="6" t="str">
        <v/>
      </c>
      <c r="L196" s="7" t="str">
        <v>T-426/25-26</v>
      </c>
      <c r="M196" s="7">
        <v>45821</v>
      </c>
      <c r="N196" s="9">
        <v>31316.75</v>
      </c>
      <c r="O196" s="6" t="str">
        <v>THSTI</v>
      </c>
      <c r="P196" s="6" t="str">
        <v/>
      </c>
      <c r="Q196" s="6" t="str">
        <v/>
      </c>
      <c r="R196" s="6">
        <v>4</v>
      </c>
      <c r="S196" s="6" t="str">
        <v/>
      </c>
      <c r="T196" s="6" t="str">
        <v>BioLegend</v>
      </c>
    </row>
    <row r="197" spans="1:20" x14ac:dyDescent="0.25">
      <c r="A197" s="6">
        <v>200</v>
      </c>
      <c r="B197" s="6" t="str">
        <v>EED115898</v>
      </c>
      <c r="C197" s="7">
        <v>45807</v>
      </c>
      <c r="D197" s="7">
        <v>45818</v>
      </c>
      <c r="E197" s="26">
        <v>242.9</v>
      </c>
      <c r="F197" s="26">
        <v>242.9</v>
      </c>
      <c r="G197" s="6">
        <v>552906</v>
      </c>
      <c r="H197" s="6" t="str">
        <v xml:space="preserve">Recombinant Human ICAM-1-Fc Chimera </v>
      </c>
      <c r="I197" s="6">
        <v>1</v>
      </c>
      <c r="J197" s="6">
        <v>1</v>
      </c>
      <c r="K197" s="6" t="str">
        <v/>
      </c>
      <c r="L197" s="7" t="str">
        <v>T-404/25-26</v>
      </c>
      <c r="M197" s="7">
        <v>45818</v>
      </c>
      <c r="N197" s="9">
        <v>34960.25</v>
      </c>
      <c r="O197" s="6" t="str">
        <v>RG SONS</v>
      </c>
      <c r="P197" s="6" t="str">
        <v/>
      </c>
      <c r="Q197" s="6" t="str">
        <v/>
      </c>
      <c r="R197" s="6">
        <v>-20</v>
      </c>
      <c r="S197" s="6" t="str">
        <v/>
      </c>
      <c r="T197" s="6" t="str">
        <v>BioLegend</v>
      </c>
    </row>
    <row r="198" spans="1:20" x14ac:dyDescent="0.25">
      <c r="A198" s="6">
        <v>201</v>
      </c>
      <c r="B198" s="6" t="str">
        <v>EED115898</v>
      </c>
      <c r="C198" s="7">
        <v>45807</v>
      </c>
      <c r="D198" s="7">
        <v>45818</v>
      </c>
      <c r="E198" s="26">
        <v>177.1</v>
      </c>
      <c r="F198" s="26">
        <v>2479.4</v>
      </c>
      <c r="G198" s="6">
        <v>570804</v>
      </c>
      <c r="H198" s="6" t="str">
        <v xml:space="preserve">Recombinant Human IL-6 </v>
      </c>
      <c r="I198" s="6">
        <v>14</v>
      </c>
      <c r="J198" s="6">
        <v>14</v>
      </c>
      <c r="K198" s="6" t="str">
        <v/>
      </c>
      <c r="L198" s="7" t="str">
        <v>T-405/25-26</v>
      </c>
      <c r="M198" s="7">
        <v>45818</v>
      </c>
      <c r="N198" s="9">
        <v>339605</v>
      </c>
      <c r="O198" s="6" t="str">
        <v>RG SONS</v>
      </c>
      <c r="P198" s="6" t="str">
        <v/>
      </c>
      <c r="Q198" s="6" t="str">
        <v/>
      </c>
      <c r="R198" s="6">
        <v>-20</v>
      </c>
      <c r="S198" s="6" t="str">
        <v/>
      </c>
      <c r="T198" s="6" t="str">
        <v>BioLegend</v>
      </c>
    </row>
    <row r="199" spans="1:20" x14ac:dyDescent="0.25">
      <c r="A199" s="6">
        <v>202</v>
      </c>
      <c r="B199" s="6" t="str">
        <v>EED115898</v>
      </c>
      <c r="C199" s="7">
        <v>45807</v>
      </c>
      <c r="D199" s="7">
        <v>45818</v>
      </c>
      <c r="E199" s="26">
        <v>533.4</v>
      </c>
      <c r="F199" s="26">
        <v>533.4</v>
      </c>
      <c r="G199" s="6">
        <v>574306</v>
      </c>
      <c r="H199" s="6" t="str">
        <v xml:space="preserve">Recombinant Mouse IL-4 </v>
      </c>
      <c r="I199" s="6">
        <v>1</v>
      </c>
      <c r="J199" s="6">
        <v>1</v>
      </c>
      <c r="K199" s="6" t="str">
        <v/>
      </c>
      <c r="L199" s="7" t="str">
        <v>T-0033/25-26</v>
      </c>
      <c r="M199" s="7">
        <v>45820</v>
      </c>
      <c r="N199" s="9">
        <v>65151</v>
      </c>
      <c r="O199" s="6" t="str">
        <v>IIT-DELHI</v>
      </c>
      <c r="P199" s="6" t="str">
        <v/>
      </c>
      <c r="Q199" s="6" t="str">
        <v/>
      </c>
      <c r="R199" s="6">
        <v>-20</v>
      </c>
      <c r="S199" s="6" t="str">
        <v/>
      </c>
      <c r="T199" s="6" t="str">
        <v>BioLegend</v>
      </c>
    </row>
    <row r="200" spans="1:20" x14ac:dyDescent="0.25">
      <c r="A200" s="6">
        <v>203</v>
      </c>
      <c r="B200" s="6" t="str">
        <v>EED115898</v>
      </c>
      <c r="C200" s="7">
        <v>45807</v>
      </c>
      <c r="D200" s="7">
        <v>45818</v>
      </c>
      <c r="E200" s="26">
        <v>242.9</v>
      </c>
      <c r="F200" s="26">
        <v>242.9</v>
      </c>
      <c r="G200" s="6">
        <v>575804</v>
      </c>
      <c r="H200" s="6" t="str">
        <v xml:space="preserve">Recombinant Mouse IL-10 </v>
      </c>
      <c r="I200" s="6">
        <v>1</v>
      </c>
      <c r="J200" s="6">
        <v>1</v>
      </c>
      <c r="K200" s="6" t="str">
        <v/>
      </c>
      <c r="L200" s="7" t="str">
        <v>T-0033/25-26</v>
      </c>
      <c r="M200" s="7">
        <v>45820</v>
      </c>
      <c r="N200" s="9">
        <v>29668.5</v>
      </c>
      <c r="O200" s="6" t="str">
        <v>IIT-DELHI</v>
      </c>
      <c r="P200" s="6" t="str">
        <v/>
      </c>
      <c r="Q200" s="6" t="str">
        <v/>
      </c>
      <c r="R200" s="6">
        <v>-20</v>
      </c>
      <c r="S200" s="6" t="str">
        <v/>
      </c>
      <c r="T200" s="6" t="str">
        <v>BioLegend</v>
      </c>
    </row>
    <row r="201" spans="1:20" x14ac:dyDescent="0.25">
      <c r="A201" s="6">
        <v>204</v>
      </c>
      <c r="B201" s="6" t="str">
        <v>EED115898</v>
      </c>
      <c r="C201" s="7">
        <v>45807</v>
      </c>
      <c r="D201" s="7">
        <v>45818</v>
      </c>
      <c r="E201" s="26">
        <v>533.4</v>
      </c>
      <c r="F201" s="26">
        <v>533.4</v>
      </c>
      <c r="G201" s="6">
        <v>576306</v>
      </c>
      <c r="H201" s="6" t="str">
        <v xml:space="preserve">Recombinant Mouse GM-CSF </v>
      </c>
      <c r="I201" s="6">
        <v>1</v>
      </c>
      <c r="J201" s="6">
        <v>1</v>
      </c>
      <c r="K201" s="6" t="str">
        <v/>
      </c>
      <c r="L201" s="7" t="str">
        <v>T-0033/25-26</v>
      </c>
      <c r="M201" s="7">
        <v>45820</v>
      </c>
      <c r="N201" s="9">
        <v>65151</v>
      </c>
      <c r="O201" s="6" t="str">
        <v>IIT-DELHI</v>
      </c>
      <c r="P201" s="6" t="str">
        <v/>
      </c>
      <c r="Q201" s="6" t="str">
        <v/>
      </c>
      <c r="R201" s="6">
        <v>-20</v>
      </c>
      <c r="S201" s="6" t="str">
        <v/>
      </c>
      <c r="T201" s="6" t="str">
        <v>BioLegend</v>
      </c>
    </row>
    <row r="202" spans="1:20" x14ac:dyDescent="0.25">
      <c r="A202" s="6">
        <v>205</v>
      </c>
      <c r="B202" s="6" t="str">
        <v>EED115898</v>
      </c>
      <c r="C202" s="7">
        <v>45807</v>
      </c>
      <c r="D202" s="7">
        <v>45818</v>
      </c>
      <c r="E202" s="26">
        <v>108.5</v>
      </c>
      <c r="F202" s="26">
        <v>108.5</v>
      </c>
      <c r="G202" s="6">
        <v>609551</v>
      </c>
      <c r="H202" s="6" t="str">
        <v>Purified anti-Oligodendrocyte Marker O4 Antibody</v>
      </c>
      <c r="I202" s="6">
        <v>1</v>
      </c>
      <c r="J202" s="6">
        <v>1</v>
      </c>
      <c r="K202" s="6" t="str">
        <v/>
      </c>
      <c r="L202" s="7" t="str">
        <v>T-464/25-26</v>
      </c>
      <c r="M202" s="7">
        <v>45824</v>
      </c>
      <c r="N202" s="9">
        <v>18018.75</v>
      </c>
      <c r="O202" s="6" t="str">
        <v>Nanogen Healthcare</v>
      </c>
      <c r="P202" s="6" t="str">
        <v/>
      </c>
      <c r="Q202" s="6" t="str">
        <v/>
      </c>
      <c r="R202" s="6">
        <v>4</v>
      </c>
      <c r="S202" s="6" t="str">
        <v/>
      </c>
      <c r="T202" s="6" t="str">
        <v>BioLegend</v>
      </c>
    </row>
    <row r="203" spans="1:20" x14ac:dyDescent="0.25">
      <c r="A203" s="6">
        <v>206</v>
      </c>
      <c r="B203" s="6" t="str">
        <v>EED115898</v>
      </c>
      <c r="C203" s="7">
        <v>45807</v>
      </c>
      <c r="D203" s="7">
        <v>45818</v>
      </c>
      <c r="E203" s="26">
        <v>177.1</v>
      </c>
      <c r="F203" s="26">
        <v>354.2</v>
      </c>
      <c r="G203" s="6">
        <v>640914</v>
      </c>
      <c r="H203" s="6" t="str">
        <v>FITC Annexin V Apoptosis Detection Kit with PI</v>
      </c>
      <c r="I203" s="6">
        <v>2</v>
      </c>
      <c r="J203" s="6">
        <v>2</v>
      </c>
      <c r="K203" s="6" t="str">
        <v/>
      </c>
      <c r="L203" s="7" t="str">
        <v>T-405/25-26</v>
      </c>
      <c r="M203" s="7">
        <v>45818</v>
      </c>
      <c r="N203" s="9">
        <v>48626.6</v>
      </c>
      <c r="O203" s="6" t="str">
        <v>RG SONS</v>
      </c>
      <c r="P203" s="6" t="str">
        <v/>
      </c>
      <c r="Q203" s="6" t="str">
        <v/>
      </c>
      <c r="R203" s="6">
        <v>4</v>
      </c>
      <c r="S203" s="6" t="str">
        <v/>
      </c>
      <c r="T203" s="6" t="str">
        <v>BioLegend</v>
      </c>
    </row>
    <row r="204" spans="1:20" x14ac:dyDescent="0.25">
      <c r="A204" s="6">
        <v>207</v>
      </c>
      <c r="B204" s="6" t="str">
        <v>EED115898</v>
      </c>
      <c r="C204" s="7">
        <v>45807</v>
      </c>
      <c r="D204" s="7">
        <v>45818</v>
      </c>
      <c r="E204" s="26">
        <v>493.5</v>
      </c>
      <c r="F204" s="26">
        <v>1480.5</v>
      </c>
      <c r="G204" s="6">
        <v>740715</v>
      </c>
      <c r="H204" s="6" t="str">
        <v xml:space="preserve">LEGENDplex™ Human Immunoglobulin Isotyping Panel - IgGs </v>
      </c>
      <c r="I204" s="6">
        <v>3</v>
      </c>
      <c r="J204" s="6">
        <v>3</v>
      </c>
      <c r="K204" s="6" t="str">
        <v/>
      </c>
      <c r="L204" s="7" t="str">
        <v>T-403/25-26</v>
      </c>
      <c r="M204" s="7">
        <v>45818</v>
      </c>
      <c r="N204" s="9">
        <v>200925</v>
      </c>
      <c r="O204" s="6" t="str">
        <v>Narayan Netralay</v>
      </c>
      <c r="P204" s="6" t="str">
        <v/>
      </c>
      <c r="Q204" s="6" t="str">
        <v/>
      </c>
      <c r="R204" s="6">
        <v>4</v>
      </c>
      <c r="S204" s="6" t="str">
        <v/>
      </c>
      <c r="T204" s="6" t="str">
        <v>BioLegend</v>
      </c>
    </row>
    <row r="205" spans="1:20" x14ac:dyDescent="0.25">
      <c r="A205" s="6">
        <v>208</v>
      </c>
      <c r="B205" s="6" t="str">
        <v>EED115898</v>
      </c>
      <c r="C205" s="7">
        <v>45807</v>
      </c>
      <c r="D205" s="7">
        <v>45818</v>
      </c>
      <c r="E205" s="26">
        <v>763.1</v>
      </c>
      <c r="F205" s="26">
        <v>763.1</v>
      </c>
      <c r="G205" s="6">
        <v>741029</v>
      </c>
      <c r="H205" s="6" t="str">
        <v xml:space="preserve">LEGENDplex™ HU Th1/Th2 Panel </v>
      </c>
      <c r="I205" s="6">
        <v>1</v>
      </c>
      <c r="J205" s="6">
        <v>1</v>
      </c>
      <c r="K205" s="6" t="str">
        <v/>
      </c>
      <c r="L205" s="7" t="str">
        <v>T-419/25-26</v>
      </c>
      <c r="M205" s="7">
        <v>45820</v>
      </c>
      <c r="N205" s="9">
        <v>100377</v>
      </c>
      <c r="O205" s="6" t="str">
        <v>ICGEB</v>
      </c>
      <c r="P205" s="6" t="str">
        <v/>
      </c>
      <c r="Q205" s="6" t="str">
        <v/>
      </c>
      <c r="R205" s="6">
        <v>4</v>
      </c>
      <c r="S205" s="6" t="str">
        <v/>
      </c>
      <c r="T205" s="6" t="str">
        <v>BioLegend</v>
      </c>
    </row>
    <row r="206" spans="1:20" x14ac:dyDescent="0.25">
      <c r="A206" s="6">
        <v>209</v>
      </c>
      <c r="B206" s="6" t="str">
        <v>EED115898</v>
      </c>
      <c r="C206" s="7">
        <v>45807</v>
      </c>
      <c r="D206" s="7">
        <v>45818</v>
      </c>
      <c r="E206" s="26">
        <v>78.400000000000006</v>
      </c>
      <c r="F206" s="26">
        <v>78.400000000000006</v>
      </c>
      <c r="G206" s="6">
        <v>803004</v>
      </c>
      <c r="H206" s="6" t="str">
        <v>Purified anti-β-Amyloid</v>
      </c>
      <c r="I206" s="6">
        <v>1</v>
      </c>
      <c r="J206" s="6">
        <v>1</v>
      </c>
      <c r="K206" s="6" t="str">
        <v/>
      </c>
      <c r="L206" s="7" t="str">
        <v>T-432/25-26</v>
      </c>
      <c r="M206" s="7">
        <v>45821</v>
      </c>
      <c r="N206" s="9">
        <v>10936.8</v>
      </c>
      <c r="O206" s="6" t="str">
        <v>Lifechem India</v>
      </c>
      <c r="P206" s="6" t="str">
        <v/>
      </c>
      <c r="Q206" s="6" t="str">
        <v/>
      </c>
      <c r="R206" s="6">
        <v>4</v>
      </c>
      <c r="S206" s="6" t="str">
        <v/>
      </c>
      <c r="T206" s="6" t="str">
        <v>BioLegend</v>
      </c>
    </row>
    <row r="207" spans="1:20" x14ac:dyDescent="0.25">
      <c r="A207" s="6">
        <v>210</v>
      </c>
      <c r="B207" s="6" t="str">
        <v>EED116107</v>
      </c>
      <c r="C207" s="7">
        <v>45814</v>
      </c>
      <c r="D207" s="7">
        <v>45821</v>
      </c>
      <c r="E207" s="26">
        <v>92.95</v>
      </c>
      <c r="F207" s="26">
        <v>92.95</v>
      </c>
      <c r="G207" s="6">
        <v>100204</v>
      </c>
      <c r="H207" s="6" t="str">
        <v>FITC anti-mouse CD3 Antibody</v>
      </c>
      <c r="I207" s="6">
        <v>1</v>
      </c>
      <c r="J207" s="6">
        <v>1</v>
      </c>
      <c r="K207" s="6" t="str">
        <v/>
      </c>
      <c r="L207" s="7" t="str">
        <v>T-0034/25-26</v>
      </c>
      <c r="M207" s="7">
        <v>45831</v>
      </c>
      <c r="N207" s="9">
        <v>14300</v>
      </c>
      <c r="O207" s="6" t="str">
        <v>SNU</v>
      </c>
      <c r="P207" s="6" t="str">
        <v/>
      </c>
      <c r="Q207" s="6" t="str">
        <v/>
      </c>
      <c r="R207" s="6">
        <v>4</v>
      </c>
      <c r="S207" s="6" t="str">
        <v/>
      </c>
      <c r="T207" s="6" t="str">
        <v>BioLegend</v>
      </c>
    </row>
    <row r="208" spans="1:20" x14ac:dyDescent="0.25">
      <c r="A208" s="6">
        <v>211</v>
      </c>
      <c r="B208" s="6" t="str">
        <v>EED116107</v>
      </c>
      <c r="C208" s="7">
        <v>45814</v>
      </c>
      <c r="D208" s="7">
        <v>45821</v>
      </c>
      <c r="E208" s="26">
        <v>173.6</v>
      </c>
      <c r="F208" s="26">
        <v>173.6</v>
      </c>
      <c r="G208" s="6">
        <v>100220</v>
      </c>
      <c r="H208" s="6" t="str">
        <v>PE/Cy7 anti-mouse CD3 Antibody</v>
      </c>
      <c r="I208" s="6">
        <v>1</v>
      </c>
      <c r="J208" s="6">
        <v>1</v>
      </c>
      <c r="K208" s="6" t="str">
        <v/>
      </c>
      <c r="L208" s="7" t="str">
        <v>T-459/25-26</v>
      </c>
      <c r="M208" s="7">
        <v>45824</v>
      </c>
      <c r="N208" s="9">
        <v>26908</v>
      </c>
      <c r="O208" s="6" t="str">
        <v>IMTECH</v>
      </c>
      <c r="P208" s="6" t="str">
        <v/>
      </c>
      <c r="Q208" s="6" t="str">
        <v/>
      </c>
      <c r="R208" s="6">
        <v>4</v>
      </c>
      <c r="S208" s="6" t="str">
        <v/>
      </c>
      <c r="T208" s="6" t="str">
        <v>BioLegend</v>
      </c>
    </row>
    <row r="209" spans="1:20" x14ac:dyDescent="0.25">
      <c r="A209" s="6">
        <v>212</v>
      </c>
      <c r="B209" s="6" t="str">
        <v>EED116107</v>
      </c>
      <c r="C209" s="7">
        <v>45814</v>
      </c>
      <c r="D209" s="7">
        <v>45821</v>
      </c>
      <c r="E209" s="26">
        <v>53.9</v>
      </c>
      <c r="F209" s="26">
        <v>53.9</v>
      </c>
      <c r="G209" s="6">
        <v>100236</v>
      </c>
      <c r="H209" s="6" t="str">
        <v>APC anti-mouse CD3 Antibody</v>
      </c>
      <c r="I209" s="6">
        <v>1</v>
      </c>
      <c r="J209" s="6">
        <v>1</v>
      </c>
      <c r="K209" s="6" t="str">
        <v/>
      </c>
      <c r="L209" s="7" t="str">
        <v>T-0034/25-26</v>
      </c>
      <c r="M209" s="7">
        <v>45831</v>
      </c>
      <c r="N209" s="9">
        <v>7700</v>
      </c>
      <c r="O209" s="6" t="str">
        <v>SNU</v>
      </c>
      <c r="P209" s="6" t="str">
        <v/>
      </c>
      <c r="Q209" s="6" t="str">
        <v/>
      </c>
      <c r="R209" s="6">
        <v>4</v>
      </c>
      <c r="S209" s="6" t="str">
        <v/>
      </c>
      <c r="T209" s="6" t="str">
        <v>BioLegend</v>
      </c>
    </row>
    <row r="210" spans="1:20" x14ac:dyDescent="0.25">
      <c r="A210" s="6">
        <v>213</v>
      </c>
      <c r="B210" s="6" t="str">
        <v>EED116107</v>
      </c>
      <c r="C210" s="7">
        <v>45814</v>
      </c>
      <c r="D210" s="7">
        <v>45821</v>
      </c>
      <c r="E210" s="26">
        <v>226.1</v>
      </c>
      <c r="F210" s="26">
        <v>226.1</v>
      </c>
      <c r="G210" s="6">
        <v>100434</v>
      </c>
      <c r="H210" s="6" t="str">
        <v>PerCP/Cyanine5.5 anti-mouse CD4 Antibody</v>
      </c>
      <c r="I210" s="6">
        <v>1</v>
      </c>
      <c r="J210" s="6">
        <v>1</v>
      </c>
      <c r="K210" s="6" t="str">
        <v/>
      </c>
      <c r="L210" s="7" t="str">
        <v>T-459/25-26</v>
      </c>
      <c r="M210" s="7">
        <v>45824</v>
      </c>
      <c r="N210" s="9">
        <v>35045</v>
      </c>
      <c r="O210" s="6" t="str">
        <v>IMTECH</v>
      </c>
      <c r="P210" s="6" t="str">
        <v/>
      </c>
      <c r="Q210" s="6" t="str">
        <v/>
      </c>
      <c r="R210" s="6">
        <v>4</v>
      </c>
      <c r="S210" s="6" t="str">
        <v/>
      </c>
      <c r="T210" s="6" t="str">
        <v>BioLegend</v>
      </c>
    </row>
    <row r="211" spans="1:20" x14ac:dyDescent="0.25">
      <c r="A211" s="6">
        <v>214</v>
      </c>
      <c r="B211" s="6" t="str">
        <v>EED116107</v>
      </c>
      <c r="C211" s="7">
        <v>45814</v>
      </c>
      <c r="D211" s="7">
        <v>45821</v>
      </c>
      <c r="E211" s="26">
        <v>204.75</v>
      </c>
      <c r="F211" s="26">
        <v>204.75</v>
      </c>
      <c r="G211" s="6">
        <v>101259</v>
      </c>
      <c r="H211" s="6" t="str">
        <v>Brilliant Violet 650™ anti-mouse/human CD11b Antibody</v>
      </c>
      <c r="I211" s="6">
        <v>1</v>
      </c>
      <c r="J211" s="6">
        <v>1</v>
      </c>
      <c r="K211" s="6" t="str">
        <v/>
      </c>
      <c r="L211" s="7" t="str">
        <v>T-438/25-26</v>
      </c>
      <c r="M211" s="7">
        <v>45822</v>
      </c>
      <c r="N211" s="9">
        <v>29620.5</v>
      </c>
      <c r="O211" s="6" t="str">
        <v>Essence</v>
      </c>
      <c r="P211" s="6" t="str">
        <v/>
      </c>
      <c r="Q211" s="6" t="str">
        <v/>
      </c>
      <c r="R211" s="6">
        <v>4</v>
      </c>
      <c r="S211" s="6" t="str">
        <v/>
      </c>
      <c r="T211" s="6" t="str">
        <v>BioLegend</v>
      </c>
    </row>
    <row r="212" spans="1:20" x14ac:dyDescent="0.25">
      <c r="A212" s="6">
        <v>215</v>
      </c>
      <c r="B212" s="6" t="str">
        <v>EED116107</v>
      </c>
      <c r="C212" s="7">
        <v>45814</v>
      </c>
      <c r="D212" s="7">
        <v>45821</v>
      </c>
      <c r="E212" s="26">
        <v>224.02500000000001</v>
      </c>
      <c r="F212" s="26">
        <v>224.02500000000001</v>
      </c>
      <c r="G212" s="6">
        <v>104445</v>
      </c>
      <c r="H212" s="6" t="str">
        <v>Brilliant Violet 711™ anti-mouse CD62L Antibody</v>
      </c>
      <c r="I212" s="6">
        <v>1</v>
      </c>
      <c r="J212" s="6">
        <v>1</v>
      </c>
      <c r="K212" s="6" t="str">
        <v/>
      </c>
      <c r="L212" s="7" t="str">
        <v>T-462/25-26</v>
      </c>
      <c r="M212" s="7">
        <v>45824</v>
      </c>
      <c r="N212" s="9">
        <v>26419.5</v>
      </c>
      <c r="O212" s="6" t="str">
        <v>THSTI</v>
      </c>
      <c r="P212" s="6" t="str">
        <v/>
      </c>
      <c r="Q212" s="6" t="str">
        <v/>
      </c>
      <c r="R212" s="6">
        <v>4</v>
      </c>
      <c r="S212" s="6" t="str">
        <v/>
      </c>
      <c r="T212" s="6" t="str">
        <v>BioLegend</v>
      </c>
    </row>
    <row r="213" spans="1:20" x14ac:dyDescent="0.25">
      <c r="A213" s="6">
        <v>216</v>
      </c>
      <c r="B213" s="6" t="str">
        <v>EED116107</v>
      </c>
      <c r="C213" s="7">
        <v>45814</v>
      </c>
      <c r="D213" s="7">
        <v>45821</v>
      </c>
      <c r="E213" s="26">
        <v>224.02500000000001</v>
      </c>
      <c r="F213" s="26">
        <v>224.02500000000001</v>
      </c>
      <c r="G213" s="6">
        <v>104445</v>
      </c>
      <c r="H213" s="6" t="str">
        <v>Brilliant Violet 711™ anti-mouse CD62L Antibody</v>
      </c>
      <c r="I213" s="6">
        <v>1</v>
      </c>
      <c r="J213" s="6">
        <v>1</v>
      </c>
      <c r="K213" s="6" t="str">
        <v/>
      </c>
      <c r="L213" s="7" t="str">
        <v>T-478/25-26</v>
      </c>
      <c r="M213" s="7">
        <v>45825</v>
      </c>
      <c r="N213" s="9">
        <v>26419.5</v>
      </c>
      <c r="O213" s="6" t="str">
        <v>ICGEB</v>
      </c>
      <c r="P213" s="6" t="str">
        <v/>
      </c>
      <c r="Q213" s="6" t="str">
        <v/>
      </c>
      <c r="R213" s="6">
        <v>4</v>
      </c>
      <c r="S213" s="6" t="str">
        <v>Priyanka madam (without information) only third copy received</v>
      </c>
      <c r="T213" s="6" t="str">
        <v>BioLegend</v>
      </c>
    </row>
    <row r="214" spans="1:20" x14ac:dyDescent="0.25">
      <c r="A214" s="6">
        <v>217</v>
      </c>
      <c r="B214" s="6" t="str">
        <v>EED116107</v>
      </c>
      <c r="C214" s="7">
        <v>45814</v>
      </c>
      <c r="D214" s="7">
        <v>45821</v>
      </c>
      <c r="E214" s="26">
        <v>224</v>
      </c>
      <c r="F214" s="26">
        <v>224</v>
      </c>
      <c r="G214" s="6">
        <v>118904</v>
      </c>
      <c r="H214" s="6" t="str">
        <v>PE anti-mouse FOXP3 Recombinant Antibody</v>
      </c>
      <c r="I214" s="6">
        <v>1</v>
      </c>
      <c r="J214" s="6">
        <v>1</v>
      </c>
      <c r="K214" s="6" t="str">
        <v/>
      </c>
      <c r="L214" s="7" t="str">
        <v>T-445/25-26</v>
      </c>
      <c r="M214" s="7">
        <v>45822</v>
      </c>
      <c r="N214" s="9">
        <v>30752</v>
      </c>
      <c r="O214" s="6" t="str">
        <v>RG SONS</v>
      </c>
      <c r="P214" s="6" t="str">
        <v/>
      </c>
      <c r="Q214" s="6" t="str">
        <v/>
      </c>
      <c r="R214" s="6">
        <v>4</v>
      </c>
      <c r="S214" s="6" t="str">
        <v/>
      </c>
      <c r="T214" s="6" t="str">
        <v>BioLegend</v>
      </c>
    </row>
    <row r="215" spans="1:20" x14ac:dyDescent="0.25">
      <c r="A215" s="6">
        <v>218</v>
      </c>
      <c r="B215" s="6" t="str">
        <v>EED116107</v>
      </c>
      <c r="C215" s="7">
        <v>45814</v>
      </c>
      <c r="D215" s="7">
        <v>45821</v>
      </c>
      <c r="E215" s="26">
        <v>119.7</v>
      </c>
      <c r="F215" s="26">
        <v>119.7</v>
      </c>
      <c r="G215" s="6">
        <v>127525</v>
      </c>
      <c r="H215" s="6" t="str">
        <v>APC/Cyanine7 anti-mouse CD47 Antibody</v>
      </c>
      <c r="I215" s="6">
        <v>1</v>
      </c>
      <c r="J215" s="6">
        <v>1</v>
      </c>
      <c r="K215" s="6" t="str">
        <v/>
      </c>
      <c r="L215" s="7" t="str">
        <v>T-501/25-26</v>
      </c>
      <c r="M215" s="7">
        <v>45829</v>
      </c>
      <c r="N215" s="9">
        <v>18553.5</v>
      </c>
      <c r="O215" s="6" t="str">
        <v>IISER BHOPAL</v>
      </c>
      <c r="P215" s="6">
        <v>58152285520</v>
      </c>
      <c r="Q215" s="6" t="str">
        <v>Delivered</v>
      </c>
      <c r="R215" s="6">
        <v>4</v>
      </c>
      <c r="S215" s="6" t="str">
        <v/>
      </c>
      <c r="T215" s="6" t="str">
        <v>BioLegend</v>
      </c>
    </row>
    <row r="216" spans="1:20" x14ac:dyDescent="0.25">
      <c r="A216" s="6">
        <v>219</v>
      </c>
      <c r="B216" s="6" t="str">
        <v>EED116107</v>
      </c>
      <c r="C216" s="7">
        <v>45814</v>
      </c>
      <c r="D216" s="7">
        <v>45821</v>
      </c>
      <c r="E216" s="26">
        <v>283.5</v>
      </c>
      <c r="F216" s="26">
        <v>283.5</v>
      </c>
      <c r="G216" s="6">
        <v>129822</v>
      </c>
      <c r="H216" s="6" t="str">
        <v xml:space="preserve">PE/Dazzle™ 594 anti-mouse CD196 </v>
      </c>
      <c r="I216" s="6">
        <v>1</v>
      </c>
      <c r="J216" s="6">
        <v>1</v>
      </c>
      <c r="K216" s="6" t="str">
        <v/>
      </c>
      <c r="L216" s="7" t="str">
        <v>T-476/25-26</v>
      </c>
      <c r="M216" s="7">
        <v>45825</v>
      </c>
      <c r="N216" s="9">
        <v>56497.5</v>
      </c>
      <c r="O216" s="6" t="str">
        <v>Aiims</v>
      </c>
      <c r="P216" s="6" t="str">
        <v/>
      </c>
      <c r="Q216" s="6" t="str">
        <v/>
      </c>
      <c r="R216" s="6">
        <v>4</v>
      </c>
      <c r="S216" s="6" t="str">
        <v>Priyanka madam (without information) only third copy received</v>
      </c>
      <c r="T216" s="6" t="str">
        <v>BioLegend</v>
      </c>
    </row>
    <row r="217" spans="1:20" x14ac:dyDescent="0.25">
      <c r="A217" s="6">
        <v>220</v>
      </c>
      <c r="B217" s="6" t="str">
        <v>EED116107</v>
      </c>
      <c r="C217" s="7">
        <v>45814</v>
      </c>
      <c r="D217" s="7">
        <v>45821</v>
      </c>
      <c r="E217" s="26">
        <v>74.2</v>
      </c>
      <c r="F217" s="26">
        <v>74.2</v>
      </c>
      <c r="G217" s="6">
        <v>163002</v>
      </c>
      <c r="H217" s="6" t="str">
        <v>Purified anti-mouse CD36 Antibody</v>
      </c>
      <c r="I217" s="6">
        <v>1</v>
      </c>
      <c r="J217" s="6">
        <v>1</v>
      </c>
      <c r="K217" s="6" t="str">
        <v/>
      </c>
      <c r="L217" s="7" t="str">
        <v>T-439/25-26</v>
      </c>
      <c r="M217" s="7">
        <v>45822</v>
      </c>
      <c r="N217" s="9">
        <v>11865</v>
      </c>
      <c r="O217" s="6" t="str">
        <v>M BIOTECH</v>
      </c>
      <c r="P217" s="6" t="str">
        <v/>
      </c>
      <c r="Q217" s="6" t="str">
        <v/>
      </c>
      <c r="R217" s="6">
        <v>4</v>
      </c>
      <c r="S217" s="6" t="str">
        <v/>
      </c>
      <c r="T217" s="6" t="str">
        <v>BioLegend</v>
      </c>
    </row>
    <row r="218" spans="1:20" x14ac:dyDescent="0.25">
      <c r="A218" s="6">
        <v>221</v>
      </c>
      <c r="B218" s="6" t="str">
        <v>EED116107</v>
      </c>
      <c r="C218" s="7">
        <v>45814</v>
      </c>
      <c r="D218" s="7">
        <v>45821</v>
      </c>
      <c r="E218" s="26">
        <v>184.8</v>
      </c>
      <c r="F218" s="26">
        <v>184.8</v>
      </c>
      <c r="G218" s="6">
        <v>300431</v>
      </c>
      <c r="H218" s="6" t="str">
        <v>Pacific Blue™ anti-human CD3 Antibody</v>
      </c>
      <c r="I218" s="6">
        <v>1</v>
      </c>
      <c r="J218" s="6">
        <v>1</v>
      </c>
      <c r="K218" s="6" t="str">
        <v/>
      </c>
      <c r="L218" s="7" t="str">
        <v>T-455/25-26</v>
      </c>
      <c r="M218" s="7">
        <v>45824</v>
      </c>
      <c r="N218" s="9">
        <v>29462.400000000001</v>
      </c>
      <c r="O218" s="6" t="str">
        <v>IMMUNITAS BIO</v>
      </c>
      <c r="P218" s="6" t="str">
        <v/>
      </c>
      <c r="Q218" s="6" t="str">
        <v/>
      </c>
      <c r="R218" s="6">
        <v>4</v>
      </c>
      <c r="S218" s="6" t="str">
        <v/>
      </c>
      <c r="T218" s="6" t="str">
        <v>BioLegend</v>
      </c>
    </row>
    <row r="219" spans="1:20" x14ac:dyDescent="0.25">
      <c r="A219" s="6">
        <v>222</v>
      </c>
      <c r="B219" s="6" t="str">
        <v>EED116107</v>
      </c>
      <c r="C219" s="7">
        <v>45814</v>
      </c>
      <c r="D219" s="7">
        <v>45821</v>
      </c>
      <c r="E219" s="26">
        <v>318</v>
      </c>
      <c r="F219" s="26">
        <v>318</v>
      </c>
      <c r="G219" s="6">
        <v>300546</v>
      </c>
      <c r="H219" s="6" t="str">
        <v>Brilliant Violet 510™ anti-human CD4 Antibody</v>
      </c>
      <c r="I219" s="6">
        <v>1</v>
      </c>
      <c r="J219" s="6">
        <v>1</v>
      </c>
      <c r="K219" s="6" t="str">
        <v/>
      </c>
      <c r="L219" s="7" t="str">
        <v>T-455/25-26</v>
      </c>
      <c r="M219" s="7">
        <v>45824</v>
      </c>
      <c r="N219" s="9">
        <v>47318.400000000001</v>
      </c>
      <c r="O219" s="6" t="str">
        <v>IMMUNITAS BIO</v>
      </c>
      <c r="P219" s="6" t="str">
        <v/>
      </c>
      <c r="Q219" s="6" t="str">
        <v/>
      </c>
      <c r="R219" s="6">
        <v>4</v>
      </c>
      <c r="S219" s="6" t="str">
        <v/>
      </c>
      <c r="T219" s="6" t="str">
        <v>BioLegend</v>
      </c>
    </row>
    <row r="220" spans="1:20" x14ac:dyDescent="0.25">
      <c r="A220" s="6">
        <v>223</v>
      </c>
      <c r="B220" s="6" t="str">
        <v>EED116107</v>
      </c>
      <c r="C220" s="7">
        <v>45814</v>
      </c>
      <c r="D220" s="7">
        <v>45821</v>
      </c>
      <c r="E220" s="26">
        <v>297</v>
      </c>
      <c r="F220" s="26">
        <v>297</v>
      </c>
      <c r="G220" s="6">
        <v>301046</v>
      </c>
      <c r="H220" s="6" t="str">
        <v>Brilliant Violet 785™ anti-human CD8a Antibody</v>
      </c>
      <c r="I220" s="6">
        <v>1</v>
      </c>
      <c r="J220" s="6">
        <v>1</v>
      </c>
      <c r="K220" s="6" t="str">
        <v/>
      </c>
      <c r="L220" s="7" t="str">
        <v>T-455/25-26</v>
      </c>
      <c r="M220" s="7">
        <v>45824</v>
      </c>
      <c r="N220" s="9">
        <v>44193.599999999999</v>
      </c>
      <c r="O220" s="6" t="str">
        <v>IMMUNITAS BIO</v>
      </c>
      <c r="P220" s="6" t="str">
        <v/>
      </c>
      <c r="Q220" s="6" t="str">
        <v/>
      </c>
      <c r="R220" s="6">
        <v>4</v>
      </c>
      <c r="S220" s="6" t="str">
        <v/>
      </c>
      <c r="T220" s="6" t="str">
        <v>BioLegend</v>
      </c>
    </row>
    <row r="221" spans="1:20" x14ac:dyDescent="0.25">
      <c r="A221" s="6">
        <v>224</v>
      </c>
      <c r="B221" s="6" t="str">
        <v>EED116107</v>
      </c>
      <c r="C221" s="7">
        <v>45814</v>
      </c>
      <c r="D221" s="7">
        <v>45821</v>
      </c>
      <c r="E221" s="26">
        <v>326.25</v>
      </c>
      <c r="F221" s="26">
        <v>326.25</v>
      </c>
      <c r="G221" s="6">
        <v>301334</v>
      </c>
      <c r="H221" s="6" t="str">
        <v>Brilliant Violet 510™ anti-human CD11b Antibody</v>
      </c>
      <c r="I221" s="6">
        <v>1</v>
      </c>
      <c r="J221" s="6">
        <v>1</v>
      </c>
      <c r="K221" s="6" t="str">
        <v/>
      </c>
      <c r="L221" s="7" t="str">
        <v>T-532/25-26</v>
      </c>
      <c r="M221" s="7">
        <v>45833</v>
      </c>
      <c r="N221" s="9">
        <v>47197.5</v>
      </c>
      <c r="O221" s="6" t="str">
        <v>AMRITA</v>
      </c>
      <c r="P221" s="6" t="str">
        <v/>
      </c>
      <c r="Q221" s="6" t="str">
        <v/>
      </c>
      <c r="R221" s="6">
        <v>4</v>
      </c>
      <c r="S221" s="6" t="str">
        <v/>
      </c>
      <c r="T221" s="6" t="str">
        <v>BioLegend</v>
      </c>
    </row>
    <row r="222" spans="1:20" x14ac:dyDescent="0.25">
      <c r="A222" s="6">
        <v>225</v>
      </c>
      <c r="B222" s="6" t="str">
        <v>EED116107</v>
      </c>
      <c r="C222" s="7">
        <v>45814</v>
      </c>
      <c r="D222" s="7">
        <v>45821</v>
      </c>
      <c r="E222" s="26">
        <v>321.75</v>
      </c>
      <c r="F222" s="26">
        <v>643.5</v>
      </c>
      <c r="G222" s="6">
        <v>301344</v>
      </c>
      <c r="H222" s="6" t="str">
        <v>Brilliant Violet 711™ anti-human CD11b Antibody</v>
      </c>
      <c r="I222" s="6">
        <v>2</v>
      </c>
      <c r="J222" s="6">
        <v>2</v>
      </c>
      <c r="K222" s="6" t="str">
        <v/>
      </c>
      <c r="L222" s="7" t="str">
        <v>T-453/25-26</v>
      </c>
      <c r="M222" s="7">
        <v>45824</v>
      </c>
      <c r="N222" s="9">
        <v>86444</v>
      </c>
      <c r="O222" s="6" t="str">
        <v>NEUBERG</v>
      </c>
      <c r="P222" s="6" t="str">
        <v/>
      </c>
      <c r="Q222" s="6" t="str">
        <v/>
      </c>
      <c r="R222" s="6">
        <v>4</v>
      </c>
      <c r="S222" s="6" t="str">
        <v/>
      </c>
      <c r="T222" s="6" t="str">
        <v>BioLegend</v>
      </c>
    </row>
    <row r="223" spans="1:20" x14ac:dyDescent="0.25">
      <c r="A223" s="6">
        <v>226</v>
      </c>
      <c r="B223" s="6" t="str">
        <v>EED116107</v>
      </c>
      <c r="C223" s="7">
        <v>45814</v>
      </c>
      <c r="D223" s="7">
        <v>45821</v>
      </c>
      <c r="E223" s="26">
        <v>94.5</v>
      </c>
      <c r="F223" s="26">
        <v>94.5</v>
      </c>
      <c r="G223" s="6">
        <v>301808</v>
      </c>
      <c r="H223" s="6" t="str">
        <v>APC anti-human CD14 Antibody</v>
      </c>
      <c r="I223" s="6">
        <v>1</v>
      </c>
      <c r="J223" s="6">
        <v>1</v>
      </c>
      <c r="K223" s="6" t="str">
        <v/>
      </c>
      <c r="L223" s="7" t="str">
        <v>T-532/25-26</v>
      </c>
      <c r="M223" s="7">
        <v>45833</v>
      </c>
      <c r="N223" s="9">
        <v>14647.5</v>
      </c>
      <c r="O223" s="6" t="str">
        <v>AMRITA</v>
      </c>
      <c r="P223" s="6" t="str">
        <v/>
      </c>
      <c r="Q223" s="6" t="str">
        <v/>
      </c>
      <c r="R223" s="6">
        <v>4</v>
      </c>
      <c r="S223" s="6" t="str">
        <v/>
      </c>
      <c r="T223" s="6" t="str">
        <v>BioLegend</v>
      </c>
    </row>
    <row r="224" spans="1:20" x14ac:dyDescent="0.25">
      <c r="A224" s="6">
        <v>227</v>
      </c>
      <c r="B224" s="6" t="str">
        <v>EED116107</v>
      </c>
      <c r="C224" s="7">
        <v>45814</v>
      </c>
      <c r="D224" s="7">
        <v>45821</v>
      </c>
      <c r="E224" s="26">
        <v>204.4</v>
      </c>
      <c r="F224" s="26">
        <v>204.4</v>
      </c>
      <c r="G224" s="6">
        <v>301814</v>
      </c>
      <c r="H224" s="6" t="str">
        <v>PE/Cyanine7 anti-human CD14 Antibody</v>
      </c>
      <c r="I224" s="6">
        <v>1</v>
      </c>
      <c r="J224" s="6">
        <v>1</v>
      </c>
      <c r="K224" s="6" t="str">
        <v/>
      </c>
      <c r="L224" s="7" t="str">
        <v>T-455/25-26</v>
      </c>
      <c r="M224" s="7">
        <v>45824</v>
      </c>
      <c r="N224" s="9">
        <v>32587.200000000001</v>
      </c>
      <c r="O224" s="6" t="str">
        <v>IMMUNITAS BIO</v>
      </c>
      <c r="P224" s="6" t="str">
        <v/>
      </c>
      <c r="Q224" s="6" t="str">
        <v/>
      </c>
      <c r="R224" s="6">
        <v>4</v>
      </c>
      <c r="S224" s="6" t="str">
        <v/>
      </c>
      <c r="T224" s="6" t="str">
        <v>BioLegend</v>
      </c>
    </row>
    <row r="225" spans="1:20" x14ac:dyDescent="0.25">
      <c r="A225" s="6">
        <v>228</v>
      </c>
      <c r="B225" s="6" t="str">
        <v>EED116107</v>
      </c>
      <c r="C225" s="7">
        <v>45814</v>
      </c>
      <c r="D225" s="7">
        <v>45821</v>
      </c>
      <c r="E225" s="26">
        <v>326.25</v>
      </c>
      <c r="F225" s="26">
        <v>326.25</v>
      </c>
      <c r="G225" s="6">
        <v>302044</v>
      </c>
      <c r="H225" s="6" t="str">
        <v>Brilliant Violet 711™ anti-human CD16 Antibody</v>
      </c>
      <c r="I225" s="6">
        <v>1</v>
      </c>
      <c r="J225" s="6">
        <v>1</v>
      </c>
      <c r="K225" s="6" t="str">
        <v/>
      </c>
      <c r="L225" s="7" t="str">
        <v>T-532/25-26</v>
      </c>
      <c r="M225" s="7">
        <v>45833</v>
      </c>
      <c r="N225" s="9">
        <v>47197.5</v>
      </c>
      <c r="O225" s="6" t="str">
        <v>AMRITA</v>
      </c>
      <c r="P225" s="6" t="str">
        <v/>
      </c>
      <c r="Q225" s="6" t="str">
        <v/>
      </c>
      <c r="R225" s="6">
        <v>4</v>
      </c>
      <c r="S225" s="6" t="str">
        <v/>
      </c>
      <c r="T225" s="6" t="str">
        <v>BioLegend</v>
      </c>
    </row>
    <row r="226" spans="1:20" x14ac:dyDescent="0.25">
      <c r="A226" s="6">
        <v>229</v>
      </c>
      <c r="B226" s="6" t="str">
        <v>EED116107</v>
      </c>
      <c r="C226" s="7">
        <v>45814</v>
      </c>
      <c r="D226" s="7">
        <v>45821</v>
      </c>
      <c r="E226" s="26">
        <v>160.30000000000001</v>
      </c>
      <c r="F226" s="26">
        <v>160.30000000000001</v>
      </c>
      <c r="G226" s="6">
        <v>302106</v>
      </c>
      <c r="H226" s="6" t="str">
        <v>FITC anti-human CD18 Antibody</v>
      </c>
      <c r="I226" s="6">
        <v>1</v>
      </c>
      <c r="J226" s="6">
        <v>1</v>
      </c>
      <c r="K226" s="6" t="str">
        <v/>
      </c>
      <c r="L226" s="7" t="str">
        <v>T-457/25-26</v>
      </c>
      <c r="M226" s="7">
        <v>45824</v>
      </c>
      <c r="N226" s="9">
        <v>25556.400000000001</v>
      </c>
      <c r="O226" s="6" t="str">
        <v>BIOGENIX</v>
      </c>
      <c r="P226" s="6" t="str">
        <v/>
      </c>
      <c r="Q226" s="6" t="str">
        <v/>
      </c>
      <c r="R226" s="6">
        <v>4</v>
      </c>
      <c r="S226" s="6" t="str">
        <v/>
      </c>
      <c r="T226" s="6" t="str">
        <v>BioLegend</v>
      </c>
    </row>
    <row r="227" spans="1:20" x14ac:dyDescent="0.25">
      <c r="A227" s="6">
        <v>230</v>
      </c>
      <c r="B227" s="6" t="str">
        <v>EED116107</v>
      </c>
      <c r="C227" s="7">
        <v>45814</v>
      </c>
      <c r="D227" s="7">
        <v>45821</v>
      </c>
      <c r="E227" s="26">
        <v>72.099999999999994</v>
      </c>
      <c r="F227" s="26">
        <v>72.099999999999994</v>
      </c>
      <c r="G227" s="6">
        <v>302206</v>
      </c>
      <c r="H227" s="6" t="str">
        <v>FITC anti-human CD19 Antibody</v>
      </c>
      <c r="I227" s="6">
        <v>1</v>
      </c>
      <c r="J227" s="6">
        <v>1</v>
      </c>
      <c r="K227" s="6" t="str">
        <v/>
      </c>
      <c r="L227" s="7" t="str">
        <v>T-532/25-26</v>
      </c>
      <c r="M227" s="7">
        <v>45833</v>
      </c>
      <c r="N227" s="9">
        <v>11175.5</v>
      </c>
      <c r="O227" s="6" t="str">
        <v>AMRITA</v>
      </c>
      <c r="P227" s="6" t="str">
        <v/>
      </c>
      <c r="Q227" s="6" t="str">
        <v/>
      </c>
      <c r="R227" s="6">
        <v>4</v>
      </c>
      <c r="S227" s="6" t="str">
        <v/>
      </c>
      <c r="T227" s="6" t="str">
        <v>BioLegend</v>
      </c>
    </row>
    <row r="228" spans="1:20" x14ac:dyDescent="0.25">
      <c r="A228" s="6">
        <v>231</v>
      </c>
      <c r="B228" s="6" t="str">
        <v>EED116107</v>
      </c>
      <c r="C228" s="7">
        <v>45814</v>
      </c>
      <c r="D228" s="7">
        <v>45821</v>
      </c>
      <c r="E228" s="26">
        <v>46.2</v>
      </c>
      <c r="F228" s="26">
        <v>92.4</v>
      </c>
      <c r="G228" s="6">
        <v>302208</v>
      </c>
      <c r="H228" s="6" t="str">
        <v>PE anti-human CD19 Antibody</v>
      </c>
      <c r="I228" s="6">
        <v>2</v>
      </c>
      <c r="J228" s="6">
        <v>2</v>
      </c>
      <c r="K228" s="6" t="str">
        <v/>
      </c>
      <c r="L228" s="7" t="str">
        <v>T-443/25-26</v>
      </c>
      <c r="M228" s="7">
        <v>45822</v>
      </c>
      <c r="N228" s="9">
        <v>14322</v>
      </c>
      <c r="O228" s="6" t="str">
        <v>MEDLIFE</v>
      </c>
      <c r="P228" s="6" t="str">
        <v/>
      </c>
      <c r="Q228" s="6" t="str">
        <v/>
      </c>
      <c r="R228" s="6">
        <v>4</v>
      </c>
      <c r="S228" s="6" t="str">
        <v/>
      </c>
      <c r="T228" s="6" t="str">
        <v>BioLegend</v>
      </c>
    </row>
    <row r="229" spans="1:20" x14ac:dyDescent="0.25">
      <c r="A229" s="6">
        <v>232</v>
      </c>
      <c r="B229" s="6" t="str">
        <v>EED116107</v>
      </c>
      <c r="C229" s="7">
        <v>45814</v>
      </c>
      <c r="D229" s="7">
        <v>45821</v>
      </c>
      <c r="E229" s="26">
        <v>185.5</v>
      </c>
      <c r="F229" s="26">
        <v>185.5</v>
      </c>
      <c r="G229" s="6">
        <v>302220</v>
      </c>
      <c r="H229" s="6" t="str">
        <v>Alexa Fluor® 647 anti-human CD19 Antibody</v>
      </c>
      <c r="I229" s="6">
        <v>1</v>
      </c>
      <c r="J229" s="6">
        <v>1</v>
      </c>
      <c r="K229" s="6" t="str">
        <v/>
      </c>
      <c r="L229" s="7" t="str">
        <v>T-455/25-26</v>
      </c>
      <c r="M229" s="7">
        <v>45824</v>
      </c>
      <c r="N229" s="9">
        <v>29574</v>
      </c>
      <c r="O229" s="6" t="str">
        <v>IMMUNITAS BIO</v>
      </c>
      <c r="P229" s="6" t="str">
        <v/>
      </c>
      <c r="Q229" s="6" t="str">
        <v/>
      </c>
      <c r="R229" s="6">
        <v>4</v>
      </c>
      <c r="S229" s="6" t="str">
        <v/>
      </c>
      <c r="T229" s="6" t="str">
        <v>BioLegend</v>
      </c>
    </row>
    <row r="230" spans="1:20" x14ac:dyDescent="0.25">
      <c r="A230" s="6">
        <v>233</v>
      </c>
      <c r="B230" s="6" t="str">
        <v>EED116107</v>
      </c>
      <c r="C230" s="7">
        <v>45814</v>
      </c>
      <c r="D230" s="7">
        <v>45821</v>
      </c>
      <c r="E230" s="26">
        <v>92.4</v>
      </c>
      <c r="F230" s="26">
        <v>92.4</v>
      </c>
      <c r="G230" s="6">
        <v>302304</v>
      </c>
      <c r="H230" s="6" t="str">
        <v>FITC anti-human CD20 Antibody</v>
      </c>
      <c r="I230" s="6">
        <v>1</v>
      </c>
      <c r="J230" s="6">
        <v>1</v>
      </c>
      <c r="K230" s="6" t="str">
        <v/>
      </c>
      <c r="L230" s="7" t="str">
        <v>T-463/25-26</v>
      </c>
      <c r="M230" s="7">
        <v>45824</v>
      </c>
      <c r="N230" s="9">
        <v>15345</v>
      </c>
      <c r="O230" s="6" t="str">
        <v>IIT KANPUR</v>
      </c>
      <c r="P230" s="6" t="str">
        <v/>
      </c>
      <c r="Q230" s="6" t="str">
        <v/>
      </c>
      <c r="R230" s="6">
        <v>4</v>
      </c>
      <c r="S230" s="6" t="str">
        <v/>
      </c>
      <c r="T230" s="6" t="str">
        <v>BioLegend</v>
      </c>
    </row>
    <row r="231" spans="1:20" x14ac:dyDescent="0.25">
      <c r="A231" s="6">
        <v>234</v>
      </c>
      <c r="B231" s="6" t="str">
        <v>EED116107</v>
      </c>
      <c r="C231" s="7">
        <v>45814</v>
      </c>
      <c r="D231" s="7">
        <v>45821</v>
      </c>
      <c r="E231" s="26">
        <v>176.4</v>
      </c>
      <c r="F231" s="26">
        <v>176.4</v>
      </c>
      <c r="G231" s="6">
        <v>302506</v>
      </c>
      <c r="H231" s="6" t="str">
        <v>PE anti-human CD22 Antibody</v>
      </c>
      <c r="I231" s="6">
        <v>1</v>
      </c>
      <c r="J231" s="6">
        <v>1</v>
      </c>
      <c r="K231" s="6" t="str">
        <v/>
      </c>
      <c r="L231" s="7" t="str">
        <v>T-463/25-26</v>
      </c>
      <c r="M231" s="7">
        <v>45824</v>
      </c>
      <c r="N231" s="9">
        <v>29295</v>
      </c>
      <c r="O231" s="6" t="str">
        <v>IIT KANPUR</v>
      </c>
      <c r="P231" s="6" t="str">
        <v/>
      </c>
      <c r="Q231" s="6" t="str">
        <v/>
      </c>
      <c r="R231" s="6">
        <v>4</v>
      </c>
      <c r="S231" s="6" t="str">
        <v/>
      </c>
      <c r="T231" s="6" t="str">
        <v>BioLegend</v>
      </c>
    </row>
    <row r="232" spans="1:20" x14ac:dyDescent="0.25">
      <c r="A232" s="6">
        <v>235</v>
      </c>
      <c r="B232" s="6" t="str">
        <v>EED116107</v>
      </c>
      <c r="C232" s="7">
        <v>45814</v>
      </c>
      <c r="D232" s="7">
        <v>45821</v>
      </c>
      <c r="E232" s="26">
        <v>326.25</v>
      </c>
      <c r="F232" s="26">
        <v>326.25</v>
      </c>
      <c r="G232" s="6">
        <v>303430</v>
      </c>
      <c r="H232" s="6" t="str">
        <v>Brilliant Violet 650™ anti-human CD33 Antibody</v>
      </c>
      <c r="I232" s="6">
        <v>1</v>
      </c>
      <c r="J232" s="6">
        <v>1</v>
      </c>
      <c r="K232" s="6" t="str">
        <v/>
      </c>
      <c r="L232" s="7" t="str">
        <v>T-532/25-26</v>
      </c>
      <c r="M232" s="7">
        <v>45833</v>
      </c>
      <c r="N232" s="9">
        <v>47197.5</v>
      </c>
      <c r="O232" s="6" t="str">
        <v>AMRITA</v>
      </c>
      <c r="P232" s="6" t="str">
        <v/>
      </c>
      <c r="Q232" s="6" t="str">
        <v/>
      </c>
      <c r="R232" s="6">
        <v>4</v>
      </c>
      <c r="S232" s="6" t="str">
        <v/>
      </c>
      <c r="T232" s="6" t="str">
        <v>BioLegend</v>
      </c>
    </row>
    <row r="233" spans="1:20" x14ac:dyDescent="0.25">
      <c r="A233" s="6">
        <v>236</v>
      </c>
      <c r="B233" s="6" t="str">
        <v>EED116107</v>
      </c>
      <c r="C233" s="7">
        <v>45814</v>
      </c>
      <c r="D233" s="7">
        <v>45821</v>
      </c>
      <c r="E233" s="26">
        <v>50.4</v>
      </c>
      <c r="F233" s="26">
        <v>50.4</v>
      </c>
      <c r="G233" s="6">
        <v>304006</v>
      </c>
      <c r="H233" s="6" t="str">
        <v>FITC anti-human CD45 Antibody</v>
      </c>
      <c r="I233" s="6">
        <v>1</v>
      </c>
      <c r="J233" s="6">
        <v>1</v>
      </c>
      <c r="K233" s="6" t="str">
        <v/>
      </c>
      <c r="L233" s="7" t="str">
        <v>T-449/25-26</v>
      </c>
      <c r="M233" s="7">
        <v>45822</v>
      </c>
      <c r="N233" s="9">
        <v>7812</v>
      </c>
      <c r="O233" s="6" t="str">
        <v>MEDLIFE</v>
      </c>
      <c r="P233" s="6" t="str">
        <v/>
      </c>
      <c r="Q233" s="6" t="str">
        <v/>
      </c>
      <c r="R233" s="6">
        <v>4</v>
      </c>
      <c r="S233" s="6" t="str">
        <v/>
      </c>
      <c r="T233" s="6" t="str">
        <v>BioLegend</v>
      </c>
    </row>
    <row r="234" spans="1:20" x14ac:dyDescent="0.25">
      <c r="A234" s="6">
        <v>237</v>
      </c>
      <c r="B234" s="6" t="str">
        <v>EED116107</v>
      </c>
      <c r="C234" s="7">
        <v>45814</v>
      </c>
      <c r="D234" s="7">
        <v>45821</v>
      </c>
      <c r="E234" s="26">
        <v>285.75</v>
      </c>
      <c r="F234" s="26">
        <v>285.75</v>
      </c>
      <c r="G234" s="6">
        <v>304032</v>
      </c>
      <c r="H234" s="6" t="str">
        <v>Brilliant Violet 421™ anti-human CD45 Antibody</v>
      </c>
      <c r="I234" s="6">
        <v>1</v>
      </c>
      <c r="J234" s="6">
        <v>1</v>
      </c>
      <c r="K234" s="6" t="str">
        <v/>
      </c>
      <c r="L234" s="7" t="str">
        <v>T-532/25-26</v>
      </c>
      <c r="M234" s="7">
        <v>45833</v>
      </c>
      <c r="N234" s="9">
        <v>41338.5</v>
      </c>
      <c r="O234" s="6" t="str">
        <v>AMRITA</v>
      </c>
      <c r="P234" s="6" t="str">
        <v/>
      </c>
      <c r="Q234" s="6" t="str">
        <v/>
      </c>
      <c r="R234" s="6">
        <v>4</v>
      </c>
      <c r="S234" s="6" t="str">
        <v/>
      </c>
      <c r="T234" s="6" t="str">
        <v>BioLegend</v>
      </c>
    </row>
    <row r="235" spans="1:20" x14ac:dyDescent="0.25">
      <c r="A235" s="6">
        <v>238</v>
      </c>
      <c r="B235" s="6" t="str">
        <v>EED116107</v>
      </c>
      <c r="C235" s="7">
        <v>45814</v>
      </c>
      <c r="D235" s="7">
        <v>45821</v>
      </c>
      <c r="E235" s="26">
        <v>187.6</v>
      </c>
      <c r="F235" s="26">
        <v>375.2</v>
      </c>
      <c r="G235" s="6">
        <v>304122</v>
      </c>
      <c r="H235" s="6" t="str">
        <v>PerCP/Cyanine5.5 anti-human CD45RA Antibody</v>
      </c>
      <c r="I235" s="6">
        <v>2</v>
      </c>
      <c r="J235" s="6">
        <v>2</v>
      </c>
      <c r="K235" s="6" t="str">
        <v/>
      </c>
      <c r="L235" s="7" t="str">
        <v>T-458/25-26</v>
      </c>
      <c r="M235" s="7">
        <v>45824</v>
      </c>
      <c r="N235" s="9">
        <v>62310</v>
      </c>
      <c r="O235" s="6" t="str">
        <v>BIOGENIX</v>
      </c>
      <c r="P235" s="6" t="str">
        <v/>
      </c>
      <c r="Q235" s="6" t="str">
        <v/>
      </c>
      <c r="R235" s="6">
        <v>4</v>
      </c>
      <c r="S235" s="6" t="str">
        <v/>
      </c>
      <c r="T235" s="6" t="str">
        <v>BioLegend</v>
      </c>
    </row>
    <row r="236" spans="1:20" x14ac:dyDescent="0.25">
      <c r="A236" s="6">
        <v>239</v>
      </c>
      <c r="B236" s="6" t="str">
        <v>EED116107</v>
      </c>
      <c r="C236" s="7">
        <v>45814</v>
      </c>
      <c r="D236" s="7">
        <v>45821</v>
      </c>
      <c r="E236" s="26">
        <v>184.8</v>
      </c>
      <c r="F236" s="26">
        <v>184.8</v>
      </c>
      <c r="G236" s="6">
        <v>304123</v>
      </c>
      <c r="H236" s="6" t="str">
        <v>Pacific Blue™ anti-human CD45RA Antibody</v>
      </c>
      <c r="I236" s="6">
        <v>1</v>
      </c>
      <c r="J236" s="6">
        <v>1</v>
      </c>
      <c r="K236" s="6" t="str">
        <v/>
      </c>
      <c r="L236" s="7" t="str">
        <v>T-441/25-26</v>
      </c>
      <c r="M236" s="7">
        <v>45822</v>
      </c>
      <c r="N236" s="9">
        <v>28644</v>
      </c>
      <c r="O236" s="6" t="str">
        <v>MEDLIFE</v>
      </c>
      <c r="P236" s="6" t="str">
        <v/>
      </c>
      <c r="Q236" s="6" t="str">
        <v/>
      </c>
      <c r="R236" s="6">
        <v>4</v>
      </c>
      <c r="S236" s="6" t="str">
        <v/>
      </c>
      <c r="T236" s="6" t="str">
        <v>BioLegend</v>
      </c>
    </row>
    <row r="237" spans="1:20" x14ac:dyDescent="0.25">
      <c r="A237" s="6">
        <v>240</v>
      </c>
      <c r="B237" s="6" t="str">
        <v>EED116107</v>
      </c>
      <c r="C237" s="7">
        <v>45814</v>
      </c>
      <c r="D237" s="7">
        <v>45821</v>
      </c>
      <c r="E237" s="26">
        <v>185.5</v>
      </c>
      <c r="F237" s="26">
        <v>185.5</v>
      </c>
      <c r="G237" s="6">
        <v>304218</v>
      </c>
      <c r="H237" s="6" t="str">
        <v>Alexa Fluor® 700 anti-human CD45RO Antibody</v>
      </c>
      <c r="I237" s="6">
        <v>1</v>
      </c>
      <c r="J237" s="6">
        <v>1</v>
      </c>
      <c r="K237" s="6" t="str">
        <v/>
      </c>
      <c r="L237" s="7" t="str">
        <v>T-458/25-26</v>
      </c>
      <c r="M237" s="7">
        <v>45824</v>
      </c>
      <c r="N237" s="9">
        <v>29574</v>
      </c>
      <c r="O237" s="6" t="str">
        <v>BIOGENIX</v>
      </c>
      <c r="P237" s="6" t="str">
        <v/>
      </c>
      <c r="Q237" s="6" t="str">
        <v/>
      </c>
      <c r="R237" s="6">
        <v>4</v>
      </c>
      <c r="S237" s="6" t="str">
        <v/>
      </c>
      <c r="T237" s="6" t="str">
        <v>BioLegend</v>
      </c>
    </row>
    <row r="238" spans="1:20" x14ac:dyDescent="0.25">
      <c r="A238" s="6">
        <v>241</v>
      </c>
      <c r="B238" s="6" t="str">
        <v>EED116107</v>
      </c>
      <c r="C238" s="7">
        <v>45814</v>
      </c>
      <c r="D238" s="7">
        <v>45821</v>
      </c>
      <c r="E238" s="26">
        <v>326.25</v>
      </c>
      <c r="F238" s="26">
        <v>326.25</v>
      </c>
      <c r="G238" s="6">
        <v>305044</v>
      </c>
      <c r="H238" s="6" t="str">
        <v>Brilliant Violet 785™ anti-human CD64 Antibody</v>
      </c>
      <c r="I238" s="6">
        <v>1</v>
      </c>
      <c r="J238" s="6">
        <v>1</v>
      </c>
      <c r="K238" s="6" t="str">
        <v/>
      </c>
      <c r="L238" s="7" t="str">
        <v>T-532/25-26</v>
      </c>
      <c r="M238" s="7">
        <v>45833</v>
      </c>
      <c r="N238" s="9">
        <v>47197.5</v>
      </c>
      <c r="O238" s="6" t="str">
        <v>AMRITA</v>
      </c>
      <c r="P238" s="6" t="str">
        <v/>
      </c>
      <c r="Q238" s="6" t="str">
        <v/>
      </c>
      <c r="R238" s="6">
        <v>4</v>
      </c>
      <c r="S238" s="6" t="str">
        <v/>
      </c>
      <c r="T238" s="6" t="str">
        <v>BioLegend</v>
      </c>
    </row>
    <row r="239" spans="1:20" x14ac:dyDescent="0.25">
      <c r="A239" s="6">
        <v>242</v>
      </c>
      <c r="B239" s="6" t="str">
        <v>EED116107</v>
      </c>
      <c r="C239" s="7">
        <v>45814</v>
      </c>
      <c r="D239" s="7">
        <v>45821</v>
      </c>
      <c r="E239" s="26">
        <v>259</v>
      </c>
      <c r="F239" s="26">
        <v>259</v>
      </c>
      <c r="G239" s="6">
        <v>305116</v>
      </c>
      <c r="H239" s="6" t="str">
        <v>PE/Cyanine7 anti-human CD66b Antibody</v>
      </c>
      <c r="I239" s="6">
        <v>1</v>
      </c>
      <c r="J239" s="6">
        <v>1</v>
      </c>
      <c r="K239" s="6" t="str">
        <v/>
      </c>
      <c r="L239" s="7" t="str">
        <v>T-532/25-26</v>
      </c>
      <c r="M239" s="7">
        <v>45833</v>
      </c>
      <c r="N239" s="9">
        <v>40145.5</v>
      </c>
      <c r="O239" s="6" t="str">
        <v>AMRITA</v>
      </c>
      <c r="P239" s="6" t="str">
        <v/>
      </c>
      <c r="Q239" s="6" t="str">
        <v/>
      </c>
      <c r="R239" s="6">
        <v>4</v>
      </c>
      <c r="S239" s="6" t="str">
        <v/>
      </c>
      <c r="T239" s="6" t="str">
        <v>BioLegend</v>
      </c>
    </row>
    <row r="240" spans="1:20" x14ac:dyDescent="0.25">
      <c r="A240" s="6">
        <v>243</v>
      </c>
      <c r="B240" s="6" t="str">
        <v>EED116107</v>
      </c>
      <c r="C240" s="7">
        <v>45814</v>
      </c>
      <c r="D240" s="7">
        <v>45821</v>
      </c>
      <c r="E240" s="26">
        <v>242.9</v>
      </c>
      <c r="F240" s="26">
        <v>242.9</v>
      </c>
      <c r="G240" s="6">
        <v>307654</v>
      </c>
      <c r="H240" s="6" t="str">
        <v>PE/Dazzle™ 594 anti-human HLA-DR Antibody</v>
      </c>
      <c r="I240" s="6">
        <v>1</v>
      </c>
      <c r="J240" s="6">
        <v>1</v>
      </c>
      <c r="K240" s="6" t="str">
        <v/>
      </c>
      <c r="L240" s="7" t="str">
        <v>T-532/25-26</v>
      </c>
      <c r="M240" s="7">
        <v>45833</v>
      </c>
      <c r="N240" s="9">
        <v>37649.5</v>
      </c>
      <c r="O240" s="6" t="str">
        <v>AMRITA</v>
      </c>
      <c r="P240" s="6" t="str">
        <v/>
      </c>
      <c r="Q240" s="6" t="str">
        <v/>
      </c>
      <c r="R240" s="6">
        <v>4</v>
      </c>
      <c r="S240" s="6" t="str">
        <v/>
      </c>
      <c r="T240" s="6" t="str">
        <v>BioLegend</v>
      </c>
    </row>
    <row r="241" spans="1:20" x14ac:dyDescent="0.25">
      <c r="A241" s="6">
        <v>244</v>
      </c>
      <c r="B241" s="6" t="str">
        <v>EED116107</v>
      </c>
      <c r="C241" s="7">
        <v>45814</v>
      </c>
      <c r="D241" s="7">
        <v>45821</v>
      </c>
      <c r="E241" s="26">
        <v>196</v>
      </c>
      <c r="F241" s="26">
        <v>392</v>
      </c>
      <c r="G241" s="6">
        <v>311504</v>
      </c>
      <c r="H241" s="6" t="str">
        <v xml:space="preserve">PE anti-human CD137L </v>
      </c>
      <c r="I241" s="6">
        <v>2</v>
      </c>
      <c r="J241" s="6">
        <v>2</v>
      </c>
      <c r="K241" s="6" t="str">
        <v/>
      </c>
      <c r="L241" s="7" t="str">
        <v>T-452/25-26</v>
      </c>
      <c r="M241" s="7">
        <v>45824</v>
      </c>
      <c r="N241" s="9">
        <v>60760</v>
      </c>
      <c r="O241" s="6" t="str">
        <v>Aurigine Onco</v>
      </c>
      <c r="P241" s="6" t="str">
        <v/>
      </c>
      <c r="Q241" s="6" t="str">
        <v/>
      </c>
      <c r="R241" s="6">
        <v>4</v>
      </c>
      <c r="S241" s="6" t="str">
        <v/>
      </c>
      <c r="T241" s="6" t="str">
        <v>BioLegend</v>
      </c>
    </row>
    <row r="242" spans="1:20" x14ac:dyDescent="0.25">
      <c r="A242" s="6">
        <v>245</v>
      </c>
      <c r="B242" s="6" t="str">
        <v>EED116107</v>
      </c>
      <c r="C242" s="7">
        <v>45814</v>
      </c>
      <c r="D242" s="7">
        <v>45821</v>
      </c>
      <c r="E242" s="26">
        <v>186.9</v>
      </c>
      <c r="F242" s="26">
        <v>186.9</v>
      </c>
      <c r="G242" s="6">
        <v>312108</v>
      </c>
      <c r="H242" s="6" t="str">
        <v>APC anti-human CD9 Antibody</v>
      </c>
      <c r="I242" s="6">
        <v>1</v>
      </c>
      <c r="J242" s="6">
        <v>1</v>
      </c>
      <c r="K242" s="6" t="str">
        <v/>
      </c>
      <c r="L242" s="7" t="str">
        <v>T-454/25-26</v>
      </c>
      <c r="M242" s="7">
        <v>45824</v>
      </c>
      <c r="N242" s="9">
        <v>30211.05</v>
      </c>
      <c r="O242" s="6" t="str">
        <v>SYMBIOSIS</v>
      </c>
      <c r="P242" s="6" t="str">
        <v/>
      </c>
      <c r="Q242" s="6" t="str">
        <v/>
      </c>
      <c r="R242" s="6">
        <v>4</v>
      </c>
      <c r="S242" s="6" t="str">
        <v/>
      </c>
      <c r="T242" s="6" t="str">
        <v>BioLegend</v>
      </c>
    </row>
    <row r="243" spans="1:20" x14ac:dyDescent="0.25">
      <c r="A243" s="6">
        <v>246</v>
      </c>
      <c r="B243" s="6" t="str">
        <v>EED116107</v>
      </c>
      <c r="C243" s="7">
        <v>45814</v>
      </c>
      <c r="D243" s="7">
        <v>45821</v>
      </c>
      <c r="E243" s="26">
        <v>203.7</v>
      </c>
      <c r="F243" s="26">
        <v>203.7</v>
      </c>
      <c r="G243" s="6">
        <v>314510</v>
      </c>
      <c r="H243" s="6" t="str">
        <v>APC anti-human IgM Antibody</v>
      </c>
      <c r="I243" s="6">
        <v>1</v>
      </c>
      <c r="J243" s="6">
        <v>1</v>
      </c>
      <c r="K243" s="6" t="str">
        <v/>
      </c>
      <c r="L243" s="7" t="str">
        <v>T-457/25-26</v>
      </c>
      <c r="M243" s="7">
        <v>45824</v>
      </c>
      <c r="N243" s="9">
        <v>32475.599999999999</v>
      </c>
      <c r="O243" s="6" t="str">
        <v>BIOGENIX</v>
      </c>
      <c r="P243" s="6" t="str">
        <v/>
      </c>
      <c r="Q243" s="6" t="str">
        <v/>
      </c>
      <c r="R243" s="6">
        <v>4</v>
      </c>
      <c r="S243" s="6" t="str">
        <v/>
      </c>
      <c r="T243" s="6" t="str">
        <v>BioLegend</v>
      </c>
    </row>
    <row r="244" spans="1:20" x14ac:dyDescent="0.25">
      <c r="A244" s="6">
        <v>247</v>
      </c>
      <c r="B244" s="6" t="str">
        <v>EED116107</v>
      </c>
      <c r="C244" s="7">
        <v>45814</v>
      </c>
      <c r="D244" s="7">
        <v>45821</v>
      </c>
      <c r="E244" s="26">
        <v>123.2</v>
      </c>
      <c r="F244" s="26">
        <v>246.4</v>
      </c>
      <c r="G244" s="6">
        <v>316317</v>
      </c>
      <c r="H244" s="6" t="str">
        <v>PE/Cyanine7 anti-human β2-microglobulin Antibody</v>
      </c>
      <c r="I244" s="6">
        <v>2</v>
      </c>
      <c r="J244" s="6">
        <v>2</v>
      </c>
      <c r="K244" s="6" t="str">
        <v/>
      </c>
      <c r="L244" s="7" t="str">
        <v>T-434/25-26</v>
      </c>
      <c r="M244" s="7">
        <v>45821</v>
      </c>
      <c r="N244" s="9">
        <v>33792</v>
      </c>
      <c r="O244" s="6" t="str">
        <v>BTL</v>
      </c>
      <c r="P244" s="6" t="str">
        <v>PORTER</v>
      </c>
      <c r="Q244" s="6" t="str">
        <v>PORTER</v>
      </c>
      <c r="R244" s="6">
        <v>4</v>
      </c>
      <c r="S244" s="6" t="str">
        <v/>
      </c>
      <c r="T244" s="6" t="str">
        <v>BioLegend</v>
      </c>
    </row>
    <row r="245" spans="1:20" x14ac:dyDescent="0.25">
      <c r="A245" s="6">
        <v>248</v>
      </c>
      <c r="B245" s="6" t="str">
        <v>EED116107</v>
      </c>
      <c r="C245" s="7">
        <v>45814</v>
      </c>
      <c r="D245" s="7">
        <v>45821</v>
      </c>
      <c r="E245" s="26">
        <v>242.9</v>
      </c>
      <c r="F245" s="26">
        <v>242.9</v>
      </c>
      <c r="G245" s="6">
        <v>317352</v>
      </c>
      <c r="H245" s="6" t="str">
        <v>APC/Fire™ 750 anti-human CD3 Antibody</v>
      </c>
      <c r="I245" s="6">
        <v>1</v>
      </c>
      <c r="J245" s="6">
        <v>1</v>
      </c>
      <c r="K245" s="6" t="str">
        <v/>
      </c>
      <c r="L245" s="7" t="str">
        <v>T-437/25-26</v>
      </c>
      <c r="M245" s="7">
        <v>45822</v>
      </c>
      <c r="N245" s="9">
        <v>34960.25</v>
      </c>
      <c r="O245" s="6" t="str">
        <v>BIONOVA</v>
      </c>
      <c r="P245" s="6" t="str">
        <v/>
      </c>
      <c r="Q245" s="6" t="str">
        <v/>
      </c>
      <c r="R245" s="6">
        <v>4</v>
      </c>
      <c r="S245" s="6" t="str">
        <v/>
      </c>
      <c r="T245" s="6" t="str">
        <v>BioLegend</v>
      </c>
    </row>
    <row r="246" spans="1:20" x14ac:dyDescent="0.25">
      <c r="A246" s="6">
        <v>249</v>
      </c>
      <c r="B246" s="6" t="str">
        <v>EED116107</v>
      </c>
      <c r="C246" s="7">
        <v>45814</v>
      </c>
      <c r="D246" s="7">
        <v>45821</v>
      </c>
      <c r="E246" s="26">
        <v>313.5</v>
      </c>
      <c r="F246" s="26">
        <v>313.5</v>
      </c>
      <c r="G246" s="6">
        <v>321140</v>
      </c>
      <c r="H246" s="6" t="str">
        <v xml:space="preserve">Brilliant Violet 605™ anti-human CD206 </v>
      </c>
      <c r="I246" s="6">
        <v>1</v>
      </c>
      <c r="J246" s="6">
        <v>1</v>
      </c>
      <c r="K246" s="6" t="str">
        <v/>
      </c>
      <c r="L246" s="7" t="str">
        <v>T-455/25-26</v>
      </c>
      <c r="M246" s="7">
        <v>45824</v>
      </c>
      <c r="N246" s="9">
        <v>46648.800000000003</v>
      </c>
      <c r="O246" s="6" t="str">
        <v>IMMUNITAS BIO</v>
      </c>
      <c r="P246" s="6" t="str">
        <v/>
      </c>
      <c r="Q246" s="6" t="str">
        <v/>
      </c>
      <c r="R246" s="6">
        <v>4</v>
      </c>
      <c r="S246" s="6" t="str">
        <v/>
      </c>
      <c r="T246" s="6" t="str">
        <v>BioLegend</v>
      </c>
    </row>
    <row r="247" spans="1:20" x14ac:dyDescent="0.25">
      <c r="A247" s="6">
        <v>250</v>
      </c>
      <c r="B247" s="6" t="str">
        <v>EED116107</v>
      </c>
      <c r="C247" s="7">
        <v>45814</v>
      </c>
      <c r="D247" s="7">
        <v>45821</v>
      </c>
      <c r="E247" s="26">
        <v>212.8</v>
      </c>
      <c r="F247" s="26">
        <v>212.8</v>
      </c>
      <c r="G247" s="6">
        <v>322008</v>
      </c>
      <c r="H247" s="6" t="str">
        <v xml:space="preserve">PE anti-human Lymphotoxin beta receptor </v>
      </c>
      <c r="I247" s="6">
        <v>1</v>
      </c>
      <c r="J247" s="6">
        <v>1</v>
      </c>
      <c r="K247" s="6" t="str">
        <v/>
      </c>
      <c r="L247" s="7" t="str">
        <v>T-532/25-26</v>
      </c>
      <c r="M247" s="7">
        <v>45833</v>
      </c>
      <c r="N247" s="9">
        <v>32984</v>
      </c>
      <c r="O247" s="6" t="str">
        <v>AMRITA</v>
      </c>
      <c r="P247" s="6" t="str">
        <v/>
      </c>
      <c r="Q247" s="6" t="str">
        <v/>
      </c>
      <c r="R247" s="6">
        <v>4</v>
      </c>
      <c r="S247" s="6" t="str">
        <v/>
      </c>
      <c r="T247" s="6" t="str">
        <v>BioLegend</v>
      </c>
    </row>
    <row r="248" spans="1:20" x14ac:dyDescent="0.25">
      <c r="A248" s="6">
        <v>251</v>
      </c>
      <c r="B248" s="6" t="str">
        <v>EED116107</v>
      </c>
      <c r="C248" s="7">
        <v>45814</v>
      </c>
      <c r="D248" s="7">
        <v>45821</v>
      </c>
      <c r="E248" s="26">
        <v>132</v>
      </c>
      <c r="F248" s="26">
        <v>132</v>
      </c>
      <c r="G248" s="6">
        <v>325227</v>
      </c>
      <c r="H248" s="6" t="str">
        <v xml:space="preserve">Brilliant Violet 421™ anti-human CD337 </v>
      </c>
      <c r="I248" s="6">
        <v>1</v>
      </c>
      <c r="J248" s="6">
        <v>1</v>
      </c>
      <c r="K248" s="6" t="str">
        <v/>
      </c>
      <c r="L248" s="7" t="str">
        <v>T-433/25-26</v>
      </c>
      <c r="M248" s="7">
        <v>45821</v>
      </c>
      <c r="N248" s="9">
        <v>16720</v>
      </c>
      <c r="O248" s="6" t="str">
        <v>LABEX</v>
      </c>
      <c r="P248" s="6" t="str">
        <v>PORTER</v>
      </c>
      <c r="Q248" s="6" t="str">
        <v>PORTER</v>
      </c>
      <c r="R248" s="6">
        <v>4</v>
      </c>
      <c r="S248" s="6" t="str">
        <v/>
      </c>
      <c r="T248" s="6" t="str">
        <v>BioLegend</v>
      </c>
    </row>
    <row r="249" spans="1:20" x14ac:dyDescent="0.25">
      <c r="A249" s="6">
        <v>252</v>
      </c>
      <c r="B249" s="6" t="str">
        <v>EED116107</v>
      </c>
      <c r="C249" s="7">
        <v>45814</v>
      </c>
      <c r="D249" s="7">
        <v>45821</v>
      </c>
      <c r="E249" s="26">
        <v>99.4</v>
      </c>
      <c r="F249" s="26">
        <v>99.4</v>
      </c>
      <c r="G249" s="6">
        <v>331917</v>
      </c>
      <c r="H249" s="6" t="str">
        <v xml:space="preserve">APC anti-human CD335 </v>
      </c>
      <c r="I249" s="6">
        <v>1</v>
      </c>
      <c r="J249" s="6">
        <v>1</v>
      </c>
      <c r="K249" s="6" t="str">
        <v/>
      </c>
      <c r="L249" s="7" t="str">
        <v>T-433/25-26</v>
      </c>
      <c r="M249" s="7">
        <v>45821</v>
      </c>
      <c r="N249" s="9">
        <v>13490</v>
      </c>
      <c r="O249" s="6" t="str">
        <v>LABEX</v>
      </c>
      <c r="P249" s="6" t="str">
        <v>PORTER</v>
      </c>
      <c r="Q249" s="6" t="str">
        <v>PORTER</v>
      </c>
      <c r="R249" s="6">
        <v>4</v>
      </c>
      <c r="S249" s="6" t="str">
        <v/>
      </c>
      <c r="T249" s="6" t="str">
        <v>BioLegend</v>
      </c>
    </row>
    <row r="250" spans="1:20" x14ac:dyDescent="0.25">
      <c r="A250" s="6">
        <v>253</v>
      </c>
      <c r="B250" s="6" t="str">
        <v>EED116107</v>
      </c>
      <c r="C250" s="7">
        <v>45814</v>
      </c>
      <c r="D250" s="7">
        <v>45821</v>
      </c>
      <c r="E250" s="26">
        <v>242.9</v>
      </c>
      <c r="F250" s="26">
        <v>242.9</v>
      </c>
      <c r="G250" s="6">
        <v>333634</v>
      </c>
      <c r="H250" s="6" t="str">
        <v>APC/Fire™ 750 anti-human CD163 Antibody</v>
      </c>
      <c r="I250" s="6">
        <v>1</v>
      </c>
      <c r="J250" s="6">
        <v>1</v>
      </c>
      <c r="K250" s="6" t="str">
        <v/>
      </c>
      <c r="L250" s="7" t="str">
        <v>T-455/25-26</v>
      </c>
      <c r="M250" s="7">
        <v>45824</v>
      </c>
      <c r="N250" s="9">
        <v>38725.199999999997</v>
      </c>
      <c r="O250" s="6" t="str">
        <v>IMMUNITAS BIO</v>
      </c>
      <c r="P250" s="6" t="str">
        <v/>
      </c>
      <c r="Q250" s="6" t="str">
        <v/>
      </c>
      <c r="R250" s="6">
        <v>4</v>
      </c>
      <c r="S250" s="6" t="str">
        <v/>
      </c>
      <c r="T250" s="6" t="str">
        <v>BioLegend</v>
      </c>
    </row>
    <row r="251" spans="1:20" x14ac:dyDescent="0.25">
      <c r="A251" s="6">
        <v>254</v>
      </c>
      <c r="B251" s="6" t="str">
        <v>EED116107</v>
      </c>
      <c r="C251" s="7">
        <v>45814</v>
      </c>
      <c r="D251" s="7">
        <v>45821</v>
      </c>
      <c r="E251" s="26">
        <v>267.39999999999998</v>
      </c>
      <c r="F251" s="26">
        <v>267.39999999999998</v>
      </c>
      <c r="G251" s="6">
        <v>337248</v>
      </c>
      <c r="H251" s="6" t="str">
        <v>PE/Fire™ 700 anti-human CD11c Antibody</v>
      </c>
      <c r="I251" s="6">
        <v>1</v>
      </c>
      <c r="J251" s="6">
        <v>1</v>
      </c>
      <c r="K251" s="6" t="str">
        <v/>
      </c>
      <c r="L251" s="7" t="str">
        <v>T-532/25-26</v>
      </c>
      <c r="M251" s="7">
        <v>45833</v>
      </c>
      <c r="N251" s="9">
        <v>41447</v>
      </c>
      <c r="O251" s="6" t="str">
        <v>AMRITA</v>
      </c>
      <c r="P251" s="6" t="str">
        <v/>
      </c>
      <c r="Q251" s="6" t="str">
        <v/>
      </c>
      <c r="R251" s="6">
        <v>4</v>
      </c>
      <c r="S251" s="6" t="str">
        <v/>
      </c>
      <c r="T251" s="6" t="str">
        <v>BioLegend</v>
      </c>
    </row>
    <row r="252" spans="1:20" x14ac:dyDescent="0.25">
      <c r="A252" s="6">
        <v>255</v>
      </c>
      <c r="B252" s="6" t="str">
        <v>EED116107</v>
      </c>
      <c r="C252" s="7">
        <v>45814</v>
      </c>
      <c r="D252" s="7">
        <v>45821</v>
      </c>
      <c r="E252" s="26">
        <v>227.5</v>
      </c>
      <c r="F252" s="26">
        <v>227.5</v>
      </c>
      <c r="G252" s="6">
        <v>344722</v>
      </c>
      <c r="H252" s="6" t="str">
        <v>APC anti-human CD8 Antibody</v>
      </c>
      <c r="I252" s="6">
        <v>1</v>
      </c>
      <c r="J252" s="6">
        <v>1</v>
      </c>
      <c r="K252" s="6" t="str">
        <v/>
      </c>
      <c r="L252" s="7" t="str">
        <v>T-457/25-26</v>
      </c>
      <c r="M252" s="7">
        <v>45824</v>
      </c>
      <c r="N252" s="9">
        <v>36270</v>
      </c>
      <c r="O252" s="6" t="str">
        <v>BIOGENIX</v>
      </c>
      <c r="P252" s="6" t="str">
        <v/>
      </c>
      <c r="Q252" s="6" t="str">
        <v/>
      </c>
      <c r="R252" s="6">
        <v>4</v>
      </c>
      <c r="S252" s="6" t="str">
        <v/>
      </c>
      <c r="T252" s="6" t="str">
        <v>BioLegend</v>
      </c>
    </row>
    <row r="253" spans="1:20" x14ac:dyDescent="0.25">
      <c r="A253" s="6">
        <v>256</v>
      </c>
      <c r="B253" s="6" t="str">
        <v>EED116107</v>
      </c>
      <c r="C253" s="7">
        <v>45814</v>
      </c>
      <c r="D253" s="7">
        <v>45821</v>
      </c>
      <c r="E253" s="26">
        <v>112</v>
      </c>
      <c r="F253" s="26">
        <v>112</v>
      </c>
      <c r="G253" s="6">
        <v>344804</v>
      </c>
      <c r="H253" s="6" t="str">
        <v>FITC anti-human CD3 Antibody</v>
      </c>
      <c r="I253" s="6">
        <v>1</v>
      </c>
      <c r="J253" s="6">
        <v>1</v>
      </c>
      <c r="K253" s="6" t="str">
        <v/>
      </c>
      <c r="L253" s="7" t="str">
        <v>T-532/25-26</v>
      </c>
      <c r="M253" s="7">
        <v>45833</v>
      </c>
      <c r="N253" s="9">
        <v>17360</v>
      </c>
      <c r="O253" s="6" t="str">
        <v>AMRITA</v>
      </c>
      <c r="P253" s="6" t="str">
        <v/>
      </c>
      <c r="Q253" s="6" t="str">
        <v/>
      </c>
      <c r="R253" s="6">
        <v>4</v>
      </c>
      <c r="S253" s="6" t="str">
        <v/>
      </c>
      <c r="T253" s="6" t="str">
        <v>BioLegend</v>
      </c>
    </row>
    <row r="254" spans="1:20" x14ac:dyDescent="0.25">
      <c r="A254" s="6">
        <v>257</v>
      </c>
      <c r="B254" s="6" t="str">
        <v>EED116107</v>
      </c>
      <c r="C254" s="7">
        <v>45814</v>
      </c>
      <c r="D254" s="7">
        <v>45821</v>
      </c>
      <c r="E254" s="26">
        <v>173.6</v>
      </c>
      <c r="F254" s="26">
        <v>173.6</v>
      </c>
      <c r="G254" s="6">
        <v>344812</v>
      </c>
      <c r="H254" s="6" t="str">
        <v>APC anti-human CD3 Antibody</v>
      </c>
      <c r="I254" s="6">
        <v>1</v>
      </c>
      <c r="J254" s="6">
        <v>1</v>
      </c>
      <c r="K254" s="6" t="str">
        <v/>
      </c>
      <c r="L254" s="7" t="str">
        <v>T-431/25-26</v>
      </c>
      <c r="M254" s="7">
        <v>45821</v>
      </c>
      <c r="N254" s="9">
        <v>24986</v>
      </c>
      <c r="O254" s="6" t="str">
        <v>BIO HEALTH</v>
      </c>
      <c r="P254" s="6" t="str">
        <v/>
      </c>
      <c r="Q254" s="6" t="str">
        <v/>
      </c>
      <c r="R254" s="6">
        <v>4</v>
      </c>
      <c r="S254" s="6" t="str">
        <v>As per Gaurav Sir Information Priyanka Madam change it from Aiims to Bio Health</v>
      </c>
      <c r="T254" s="6" t="str">
        <v>BioLegend</v>
      </c>
    </row>
    <row r="255" spans="1:20" x14ac:dyDescent="0.25">
      <c r="A255" s="6">
        <v>258</v>
      </c>
      <c r="B255" s="6" t="str">
        <v>EED116107</v>
      </c>
      <c r="C255" s="7">
        <v>45814</v>
      </c>
      <c r="D255" s="7">
        <v>45821</v>
      </c>
      <c r="E255" s="26">
        <v>95.2</v>
      </c>
      <c r="F255" s="26">
        <v>95.2</v>
      </c>
      <c r="G255" s="6">
        <v>345041</v>
      </c>
      <c r="H255" s="6" t="str">
        <v xml:space="preserve">Pacific Blue™ anti-human CD366 </v>
      </c>
      <c r="I255" s="6">
        <v>1</v>
      </c>
      <c r="J255" s="6">
        <v>1</v>
      </c>
      <c r="K255" s="6" t="str">
        <v/>
      </c>
      <c r="L255" s="7" t="str">
        <v>T-437/25-26</v>
      </c>
      <c r="M255" s="7">
        <v>45822</v>
      </c>
      <c r="N255" s="9">
        <v>13702</v>
      </c>
      <c r="O255" s="6" t="str">
        <v>BIONOVA</v>
      </c>
      <c r="P255" s="6" t="str">
        <v/>
      </c>
      <c r="Q255" s="6" t="str">
        <v/>
      </c>
      <c r="R255" s="6">
        <v>4</v>
      </c>
      <c r="S255" s="6" t="str">
        <v/>
      </c>
      <c r="T255" s="6" t="str">
        <v>BioLegend</v>
      </c>
    </row>
    <row r="256" spans="1:20" x14ac:dyDescent="0.25">
      <c r="A256" s="6">
        <v>259</v>
      </c>
      <c r="B256" s="6" t="str">
        <v>EED116107</v>
      </c>
      <c r="C256" s="7">
        <v>45814</v>
      </c>
      <c r="D256" s="7">
        <v>45821</v>
      </c>
      <c r="E256" s="26">
        <v>176.4</v>
      </c>
      <c r="F256" s="26">
        <v>176.4</v>
      </c>
      <c r="G256" s="6">
        <v>348206</v>
      </c>
      <c r="H256" s="6" t="str">
        <v>FITC anti-human IgD Antibody</v>
      </c>
      <c r="I256" s="6">
        <v>1</v>
      </c>
      <c r="J256" s="6">
        <v>1</v>
      </c>
      <c r="K256" s="6" t="str">
        <v/>
      </c>
      <c r="L256" s="7" t="str">
        <v>T-457/25-26</v>
      </c>
      <c r="M256" s="7">
        <v>45824</v>
      </c>
      <c r="N256" s="9">
        <v>28123.599999999999</v>
      </c>
      <c r="O256" s="6" t="str">
        <v>BIOGENIX</v>
      </c>
      <c r="P256" s="6" t="str">
        <v/>
      </c>
      <c r="Q256" s="6" t="str">
        <v/>
      </c>
      <c r="R256" s="6">
        <v>4</v>
      </c>
      <c r="S256" s="6" t="str">
        <v/>
      </c>
      <c r="T256" s="6" t="str">
        <v>BioLegend</v>
      </c>
    </row>
    <row r="257" spans="1:20" x14ac:dyDescent="0.25">
      <c r="A257" s="6">
        <v>260</v>
      </c>
      <c r="B257" s="6" t="str">
        <v>EED116107</v>
      </c>
      <c r="C257" s="7">
        <v>45814</v>
      </c>
      <c r="D257" s="7">
        <v>45821</v>
      </c>
      <c r="E257" s="26">
        <v>447.3</v>
      </c>
      <c r="F257" s="26">
        <v>447.3</v>
      </c>
      <c r="G257" s="6">
        <v>348801</v>
      </c>
      <c r="H257" s="6" t="str">
        <v xml:space="preserve">FITC anti-human Lineage Cocktail </v>
      </c>
      <c r="I257" s="6">
        <v>1</v>
      </c>
      <c r="J257" s="6">
        <v>1</v>
      </c>
      <c r="K257" s="6" t="str">
        <v/>
      </c>
      <c r="L257" s="7" t="str">
        <v>DC-58/25-26</v>
      </c>
      <c r="M257" s="7">
        <v>45821</v>
      </c>
      <c r="N257" s="9" t="str">
        <v/>
      </c>
      <c r="O257" s="6" t="str">
        <v>Aiims</v>
      </c>
      <c r="P257" s="6" t="str">
        <v/>
      </c>
      <c r="Q257" s="6" t="str">
        <v/>
      </c>
      <c r="R257" s="6">
        <v>4</v>
      </c>
      <c r="S257" s="6" t="str">
        <v xml:space="preserve">BILL WILL BE GENERATED </v>
      </c>
      <c r="T257" s="6" t="str">
        <v>BioLegend</v>
      </c>
    </row>
    <row r="258" spans="1:20" x14ac:dyDescent="0.25">
      <c r="A258" s="6">
        <v>261</v>
      </c>
      <c r="B258" s="6" t="str">
        <v>EED116107</v>
      </c>
      <c r="C258" s="7">
        <v>45814</v>
      </c>
      <c r="D258" s="7">
        <v>45821</v>
      </c>
      <c r="E258" s="26">
        <v>267.39999999999998</v>
      </c>
      <c r="F258" s="26">
        <v>267.39999999999998</v>
      </c>
      <c r="G258" s="6">
        <v>358512</v>
      </c>
      <c r="H258" s="6" t="str">
        <v>PE/Cyanine7 anti-human/mouse Bcl-6 Antibody</v>
      </c>
      <c r="I258" s="6">
        <v>1</v>
      </c>
      <c r="J258" s="6">
        <v>1</v>
      </c>
      <c r="K258" s="6" t="str">
        <v/>
      </c>
      <c r="L258" s="7" t="str">
        <v>T-444/25-26</v>
      </c>
      <c r="M258" s="7">
        <v>45822</v>
      </c>
      <c r="N258" s="9">
        <v>41447</v>
      </c>
      <c r="O258" s="6" t="str">
        <v>RESEARCH WORLD</v>
      </c>
      <c r="P258" s="6" t="str">
        <v/>
      </c>
      <c r="Q258" s="6" t="str">
        <v/>
      </c>
      <c r="R258" s="6">
        <v>4</v>
      </c>
      <c r="S258" s="6" t="str">
        <v/>
      </c>
      <c r="T258" s="6" t="str">
        <v>BioLegend</v>
      </c>
    </row>
    <row r="259" spans="1:20" x14ac:dyDescent="0.25">
      <c r="A259" s="6">
        <v>262</v>
      </c>
      <c r="B259" s="6" t="str">
        <v>EED116107</v>
      </c>
      <c r="C259" s="7">
        <v>45814</v>
      </c>
      <c r="D259" s="7">
        <v>45821</v>
      </c>
      <c r="E259" s="26">
        <v>219.8</v>
      </c>
      <c r="F259" s="26">
        <v>219.8</v>
      </c>
      <c r="G259" s="6">
        <v>359122</v>
      </c>
      <c r="H259" s="6" t="str">
        <v xml:space="preserve">APC anti-human CD195 </v>
      </c>
      <c r="I259" s="6">
        <v>1</v>
      </c>
      <c r="J259" s="6">
        <v>1</v>
      </c>
      <c r="K259" s="6" t="str">
        <v/>
      </c>
      <c r="L259" s="7" t="str">
        <v>T-451/25-26</v>
      </c>
      <c r="M259" s="7">
        <v>45824</v>
      </c>
      <c r="N259" s="9">
        <v>34069</v>
      </c>
      <c r="O259" s="6" t="str">
        <v>VECTOR</v>
      </c>
      <c r="P259" s="6" t="str">
        <v/>
      </c>
      <c r="Q259" s="6" t="str">
        <v/>
      </c>
      <c r="R259" s="6">
        <v>4</v>
      </c>
      <c r="S259" s="6" t="str">
        <v/>
      </c>
      <c r="T259" s="6" t="str">
        <v>BioLegend</v>
      </c>
    </row>
    <row r="260" spans="1:20" x14ac:dyDescent="0.25">
      <c r="A260" s="6">
        <v>263</v>
      </c>
      <c r="B260" s="6" t="str">
        <v>EED116107</v>
      </c>
      <c r="C260" s="7">
        <v>45814</v>
      </c>
      <c r="D260" s="7">
        <v>45821</v>
      </c>
      <c r="E260" s="26">
        <v>95.2</v>
      </c>
      <c r="F260" s="26">
        <v>95.2</v>
      </c>
      <c r="G260" s="6">
        <v>369607</v>
      </c>
      <c r="H260" s="6" t="str">
        <v xml:space="preserve">PerCP/Cyanine5.5 anti-human CD152 </v>
      </c>
      <c r="I260" s="6">
        <v>1</v>
      </c>
      <c r="J260" s="6">
        <v>1</v>
      </c>
      <c r="K260" s="6" t="str">
        <v/>
      </c>
      <c r="L260" s="7" t="str">
        <v>T-437/25-26</v>
      </c>
      <c r="M260" s="7">
        <v>45822</v>
      </c>
      <c r="N260" s="9">
        <v>13702</v>
      </c>
      <c r="O260" s="6" t="str">
        <v>BIONOVA</v>
      </c>
      <c r="P260" s="6" t="str">
        <v/>
      </c>
      <c r="Q260" s="6" t="str">
        <v/>
      </c>
      <c r="R260" s="6">
        <v>4</v>
      </c>
      <c r="S260" s="6" t="str">
        <v/>
      </c>
      <c r="T260" s="6" t="str">
        <v>BioLegend</v>
      </c>
    </row>
    <row r="261" spans="1:20" x14ac:dyDescent="0.25">
      <c r="A261" s="6">
        <v>264</v>
      </c>
      <c r="B261" s="6" t="str">
        <v>EED116107</v>
      </c>
      <c r="C261" s="7">
        <v>45814</v>
      </c>
      <c r="D261" s="7">
        <v>45821</v>
      </c>
      <c r="E261" s="26">
        <v>95.2</v>
      </c>
      <c r="F261" s="26">
        <v>95.2</v>
      </c>
      <c r="G261" s="6">
        <v>374209</v>
      </c>
      <c r="H261" s="6" t="str">
        <v>PE/Cyanine7 anti-human CD86 Antibody</v>
      </c>
      <c r="I261" s="6">
        <v>1</v>
      </c>
      <c r="J261" s="6">
        <v>1</v>
      </c>
      <c r="K261" s="6" t="str">
        <v/>
      </c>
      <c r="L261" s="7" t="str">
        <v>T-437/25-26</v>
      </c>
      <c r="M261" s="7">
        <v>45822</v>
      </c>
      <c r="N261" s="9">
        <v>13702</v>
      </c>
      <c r="O261" s="6" t="str">
        <v>BIONOVA</v>
      </c>
      <c r="P261" s="6" t="str">
        <v/>
      </c>
      <c r="Q261" s="6" t="str">
        <v/>
      </c>
      <c r="R261" s="6">
        <v>4</v>
      </c>
      <c r="S261" s="6" t="str">
        <v/>
      </c>
      <c r="T261" s="6" t="str">
        <v>BioLegend</v>
      </c>
    </row>
    <row r="262" spans="1:20" x14ac:dyDescent="0.25">
      <c r="A262" s="6">
        <v>265</v>
      </c>
      <c r="B262" s="6" t="str">
        <v>EED116107</v>
      </c>
      <c r="C262" s="7">
        <v>45814</v>
      </c>
      <c r="D262" s="7">
        <v>45821</v>
      </c>
      <c r="E262" s="26">
        <v>74.900000000000006</v>
      </c>
      <c r="F262" s="26">
        <v>74.900000000000006</v>
      </c>
      <c r="G262" s="6">
        <v>375403</v>
      </c>
      <c r="H262" s="6" t="str">
        <v>APC anti-human CD80 Antibody</v>
      </c>
      <c r="I262" s="6">
        <v>1</v>
      </c>
      <c r="J262" s="6">
        <v>1</v>
      </c>
      <c r="K262" s="6" t="str">
        <v/>
      </c>
      <c r="L262" s="7" t="str">
        <v>T-437/25-26</v>
      </c>
      <c r="M262" s="7">
        <v>45822</v>
      </c>
      <c r="N262" s="9">
        <v>10780.25</v>
      </c>
      <c r="O262" s="6" t="str">
        <v>BIONOVA</v>
      </c>
      <c r="P262" s="6" t="str">
        <v/>
      </c>
      <c r="Q262" s="6" t="str">
        <v/>
      </c>
      <c r="R262" s="6">
        <v>4</v>
      </c>
      <c r="S262" s="6" t="str">
        <v/>
      </c>
      <c r="T262" s="6" t="str">
        <v>BioLegend</v>
      </c>
    </row>
    <row r="263" spans="1:20" x14ac:dyDescent="0.25">
      <c r="A263" s="6">
        <v>266</v>
      </c>
      <c r="B263" s="6" t="str">
        <v>EED116107</v>
      </c>
      <c r="C263" s="7">
        <v>45814</v>
      </c>
      <c r="D263" s="7">
        <v>45821</v>
      </c>
      <c r="E263" s="26">
        <v>234.5</v>
      </c>
      <c r="F263" s="26">
        <v>234.5</v>
      </c>
      <c r="G263" s="6">
        <v>392114</v>
      </c>
      <c r="H263" s="6" t="str">
        <v>APC anti-human P2RY12 Antibody</v>
      </c>
      <c r="I263" s="6">
        <v>1</v>
      </c>
      <c r="J263" s="6">
        <v>1</v>
      </c>
      <c r="K263" s="6" t="str">
        <v/>
      </c>
      <c r="L263" s="7" t="str">
        <v>T-437/25-26</v>
      </c>
      <c r="M263" s="7">
        <v>45822</v>
      </c>
      <c r="N263" s="9">
        <v>33751.25</v>
      </c>
      <c r="O263" s="6" t="str">
        <v>BIONOVA</v>
      </c>
      <c r="P263" s="6" t="str">
        <v/>
      </c>
      <c r="Q263" s="6" t="str">
        <v/>
      </c>
      <c r="R263" s="6">
        <v>4</v>
      </c>
      <c r="S263" s="6" t="str">
        <v/>
      </c>
      <c r="T263" s="6" t="str">
        <v>BioLegend</v>
      </c>
    </row>
    <row r="264" spans="1:20" x14ac:dyDescent="0.25">
      <c r="A264" s="6">
        <v>267</v>
      </c>
      <c r="B264" s="6" t="str">
        <v>EED116107</v>
      </c>
      <c r="C264" s="7">
        <v>45814</v>
      </c>
      <c r="D264" s="7">
        <v>45821</v>
      </c>
      <c r="E264" s="26">
        <v>107.1</v>
      </c>
      <c r="F264" s="26">
        <v>107.1</v>
      </c>
      <c r="G264" s="6">
        <v>393607</v>
      </c>
      <c r="H264" s="6" t="str">
        <v xml:space="preserve">PE anti-human CD274 </v>
      </c>
      <c r="I264" s="6">
        <v>1</v>
      </c>
      <c r="J264" s="6">
        <v>1</v>
      </c>
      <c r="K264" s="6" t="str">
        <v/>
      </c>
      <c r="L264" s="7" t="str">
        <v>T-436/25-26</v>
      </c>
      <c r="M264" s="7">
        <v>45822</v>
      </c>
      <c r="N264" s="9">
        <v>16127.56</v>
      </c>
      <c r="O264" s="6" t="str">
        <v>ABHI BIO</v>
      </c>
      <c r="P264" s="6" t="str">
        <v/>
      </c>
      <c r="Q264" s="6" t="str">
        <v/>
      </c>
      <c r="R264" s="6">
        <v>4</v>
      </c>
      <c r="S264" s="6" t="str">
        <v/>
      </c>
      <c r="T264" s="6" t="str">
        <v>BioLegend</v>
      </c>
    </row>
    <row r="265" spans="1:20" x14ac:dyDescent="0.25">
      <c r="A265" s="6">
        <v>268</v>
      </c>
      <c r="B265" s="6" t="str">
        <v>EED116107</v>
      </c>
      <c r="C265" s="7">
        <v>45814</v>
      </c>
      <c r="D265" s="7">
        <v>45821</v>
      </c>
      <c r="E265" s="26">
        <v>144.19999999999999</v>
      </c>
      <c r="F265" s="26">
        <v>144.19999999999999</v>
      </c>
      <c r="G265" s="6">
        <v>400329</v>
      </c>
      <c r="H265" s="6" t="str">
        <v>Alexa Fluor® 488 Mouse IgG2b</v>
      </c>
      <c r="I265" s="6">
        <v>1</v>
      </c>
      <c r="J265" s="6">
        <v>1</v>
      </c>
      <c r="K265" s="6" t="str">
        <v/>
      </c>
      <c r="L265" s="7" t="str">
        <v>T-437/25-26</v>
      </c>
      <c r="M265" s="7">
        <v>45822</v>
      </c>
      <c r="N265" s="9">
        <v>20754.5</v>
      </c>
      <c r="O265" s="6" t="str">
        <v>BIONOVA</v>
      </c>
      <c r="P265" s="6" t="str">
        <v/>
      </c>
      <c r="Q265" s="6" t="str">
        <v/>
      </c>
      <c r="R265" s="6">
        <v>4</v>
      </c>
      <c r="S265" s="6" t="str">
        <v/>
      </c>
      <c r="T265" s="6" t="str">
        <v>BioLegend</v>
      </c>
    </row>
    <row r="266" spans="1:20" x14ac:dyDescent="0.25">
      <c r="A266" s="6">
        <v>269</v>
      </c>
      <c r="B266" s="6" t="str">
        <v>EED116107</v>
      </c>
      <c r="C266" s="7">
        <v>45814</v>
      </c>
      <c r="D266" s="7">
        <v>45821</v>
      </c>
      <c r="E266" s="26">
        <v>29.4</v>
      </c>
      <c r="F266" s="26">
        <v>29.4</v>
      </c>
      <c r="G266" s="6">
        <v>405201</v>
      </c>
      <c r="H266" s="6" t="str">
        <v>FITC Streptavidin</v>
      </c>
      <c r="I266" s="6">
        <v>1</v>
      </c>
      <c r="J266" s="6">
        <v>1</v>
      </c>
      <c r="K266" s="6" t="str">
        <v/>
      </c>
      <c r="L266" s="7" t="str">
        <v>T-439/25-26</v>
      </c>
      <c r="M266" s="7">
        <v>45822</v>
      </c>
      <c r="N266" s="9">
        <v>4410</v>
      </c>
      <c r="O266" s="6" t="str">
        <v>M BIOTECH</v>
      </c>
      <c r="P266" s="6" t="str">
        <v/>
      </c>
      <c r="Q266" s="6" t="str">
        <v/>
      </c>
      <c r="R266" s="6">
        <v>4</v>
      </c>
      <c r="S266" s="6" t="str">
        <v/>
      </c>
      <c r="T266" s="6" t="str">
        <v>BioLegend</v>
      </c>
    </row>
    <row r="267" spans="1:20" x14ac:dyDescent="0.25">
      <c r="A267" s="6">
        <v>270</v>
      </c>
      <c r="B267" s="6" t="str">
        <v>EED116107</v>
      </c>
      <c r="C267" s="7">
        <v>45814</v>
      </c>
      <c r="D267" s="7">
        <v>45821</v>
      </c>
      <c r="E267" s="26">
        <v>160.30000000000001</v>
      </c>
      <c r="F267" s="26">
        <v>160.30000000000001</v>
      </c>
      <c r="G267" s="6">
        <v>422302</v>
      </c>
      <c r="H267" s="6" t="str">
        <v xml:space="preserve">Human TruStain FcX™ </v>
      </c>
      <c r="I267" s="6">
        <v>1</v>
      </c>
      <c r="J267" s="6">
        <v>1</v>
      </c>
      <c r="K267" s="6" t="str">
        <v/>
      </c>
      <c r="L267" s="7" t="str">
        <v>T-532/25-26</v>
      </c>
      <c r="M267" s="7">
        <v>45833</v>
      </c>
      <c r="N267" s="9">
        <v>24846.5</v>
      </c>
      <c r="O267" s="6" t="str">
        <v>AMRITA</v>
      </c>
      <c r="P267" s="6" t="str">
        <v/>
      </c>
      <c r="Q267" s="6" t="str">
        <v/>
      </c>
      <c r="R267" s="6">
        <v>4</v>
      </c>
      <c r="S267" s="6" t="str">
        <v/>
      </c>
      <c r="T267" s="6" t="str">
        <v>BioLegend</v>
      </c>
    </row>
    <row r="268" spans="1:20" x14ac:dyDescent="0.25">
      <c r="A268" s="6">
        <v>271</v>
      </c>
      <c r="B268" s="6" t="str">
        <v>EED116107</v>
      </c>
      <c r="C268" s="7">
        <v>45814</v>
      </c>
      <c r="D268" s="7">
        <v>45821</v>
      </c>
      <c r="E268" s="26">
        <v>62.3</v>
      </c>
      <c r="F268" s="26">
        <v>62.3</v>
      </c>
      <c r="G268" s="6">
        <v>423105</v>
      </c>
      <c r="H268" s="6" t="str">
        <v>Zombie NIR™ Fixable Viability Kit</v>
      </c>
      <c r="I268" s="6">
        <v>1</v>
      </c>
      <c r="J268" s="6">
        <v>1</v>
      </c>
      <c r="K268" s="6" t="str">
        <v/>
      </c>
      <c r="L268" s="7" t="str">
        <v>T-532/25-26</v>
      </c>
      <c r="M268" s="7">
        <v>45833</v>
      </c>
      <c r="N268" s="9">
        <v>9656.5</v>
      </c>
      <c r="O268" s="6" t="str">
        <v>AMRITA</v>
      </c>
      <c r="P268" s="6" t="str">
        <v/>
      </c>
      <c r="Q268" s="6" t="str">
        <v/>
      </c>
      <c r="R268" s="6">
        <v>-20</v>
      </c>
      <c r="S268" s="6" t="str">
        <v/>
      </c>
      <c r="T268" s="6" t="str">
        <v>BioLegend</v>
      </c>
    </row>
    <row r="269" spans="1:20" x14ac:dyDescent="0.25">
      <c r="A269" s="6">
        <v>272</v>
      </c>
      <c r="B269" s="6" t="str">
        <v>EED116107</v>
      </c>
      <c r="C269" s="7">
        <v>45814</v>
      </c>
      <c r="D269" s="7">
        <v>45821</v>
      </c>
      <c r="E269" s="26">
        <v>410.2</v>
      </c>
      <c r="F269" s="26">
        <v>410.2</v>
      </c>
      <c r="G269" s="6">
        <v>430115</v>
      </c>
      <c r="H269" s="6" t="str">
        <v>ELISA MAX™ Deluxe Set Human IFN-γ</v>
      </c>
      <c r="I269" s="6">
        <v>1</v>
      </c>
      <c r="J269" s="6">
        <v>1</v>
      </c>
      <c r="K269" s="6" t="str">
        <v/>
      </c>
      <c r="L269" s="7" t="str">
        <v>T-437/25-26</v>
      </c>
      <c r="M269" s="7">
        <v>45822</v>
      </c>
      <c r="N269" s="9">
        <v>59039.5</v>
      </c>
      <c r="O269" s="6" t="str">
        <v>BIONOVA</v>
      </c>
      <c r="P269" s="6" t="str">
        <v/>
      </c>
      <c r="Q269" s="6" t="str">
        <v/>
      </c>
      <c r="R269" s="6">
        <v>4</v>
      </c>
      <c r="S269" s="6" t="str">
        <v/>
      </c>
      <c r="T269" s="6" t="str">
        <v>BioLegend</v>
      </c>
    </row>
    <row r="270" spans="1:20" x14ac:dyDescent="0.25">
      <c r="A270" s="6">
        <v>273</v>
      </c>
      <c r="B270" s="6" t="str">
        <v>EED116107</v>
      </c>
      <c r="C270" s="7">
        <v>45814</v>
      </c>
      <c r="D270" s="7">
        <v>45821</v>
      </c>
      <c r="E270" s="26">
        <v>495</v>
      </c>
      <c r="F270" s="26">
        <v>495</v>
      </c>
      <c r="G270" s="6">
        <v>480090</v>
      </c>
      <c r="H270" s="6" t="str">
        <v>MojoSort™ Human anti-APC Nanobeads</v>
      </c>
      <c r="I270" s="6">
        <v>1</v>
      </c>
      <c r="J270" s="6">
        <v>1</v>
      </c>
      <c r="K270" s="6" t="str">
        <v/>
      </c>
      <c r="L270" s="7" t="str">
        <v>T-451/25-26</v>
      </c>
      <c r="M270" s="7">
        <v>45824</v>
      </c>
      <c r="N270" s="9">
        <v>71610</v>
      </c>
      <c r="O270" s="6" t="str">
        <v>VECTOR</v>
      </c>
      <c r="P270" s="6" t="str">
        <v/>
      </c>
      <c r="Q270" s="6" t="str">
        <v/>
      </c>
      <c r="R270" s="6">
        <v>4</v>
      </c>
      <c r="S270" s="6" t="str">
        <v/>
      </c>
      <c r="T270" s="6" t="str">
        <v>BioLegend</v>
      </c>
    </row>
    <row r="271" spans="1:20" x14ac:dyDescent="0.25">
      <c r="A271" s="6">
        <v>274</v>
      </c>
      <c r="B271" s="6" t="str">
        <v>EED116107</v>
      </c>
      <c r="C271" s="7">
        <v>45814</v>
      </c>
      <c r="D271" s="7">
        <v>45821</v>
      </c>
      <c r="E271" s="26">
        <v>204.75</v>
      </c>
      <c r="F271" s="26">
        <v>204.75</v>
      </c>
      <c r="G271" s="6">
        <v>504133</v>
      </c>
      <c r="H271" s="6" t="str">
        <v>Brilliant Violet 711™ anti-mouse IL-4 Antibody</v>
      </c>
      <c r="I271" s="6">
        <v>1</v>
      </c>
      <c r="J271" s="6">
        <v>1</v>
      </c>
      <c r="K271" s="6" t="str">
        <v/>
      </c>
      <c r="L271" s="7" t="str">
        <v>T-476/25-26</v>
      </c>
      <c r="M271" s="7">
        <v>45825</v>
      </c>
      <c r="N271" s="9">
        <v>38083.5</v>
      </c>
      <c r="O271" s="6" t="str">
        <v>Aiims</v>
      </c>
      <c r="P271" s="6" t="str">
        <v/>
      </c>
      <c r="Q271" s="6" t="str">
        <v/>
      </c>
      <c r="R271" s="6">
        <v>4</v>
      </c>
      <c r="S271" s="6" t="str">
        <v>Priyanka madam (without information) only third copy received</v>
      </c>
      <c r="T271" s="6" t="str">
        <v>BioLegend</v>
      </c>
    </row>
    <row r="272" spans="1:20" x14ac:dyDescent="0.25">
      <c r="A272" s="6">
        <v>275</v>
      </c>
      <c r="B272" s="6" t="str">
        <v>EED116107</v>
      </c>
      <c r="C272" s="7">
        <v>45814</v>
      </c>
      <c r="D272" s="7">
        <v>45821</v>
      </c>
      <c r="E272" s="26">
        <v>196.5</v>
      </c>
      <c r="F272" s="26">
        <v>393</v>
      </c>
      <c r="G272" s="6">
        <v>505022</v>
      </c>
      <c r="H272" s="6" t="str">
        <v>Brilliant Violet 421™ anti-mouse IL-10 Antibody</v>
      </c>
      <c r="I272" s="6">
        <v>2</v>
      </c>
      <c r="J272" s="6">
        <v>2</v>
      </c>
      <c r="K272" s="6" t="str">
        <v/>
      </c>
      <c r="L272" s="7" t="str">
        <v>T-476/25-26</v>
      </c>
      <c r="M272" s="7">
        <v>45825</v>
      </c>
      <c r="N272" s="9">
        <v>73098</v>
      </c>
      <c r="O272" s="6" t="str">
        <v>Aiims</v>
      </c>
      <c r="P272" s="6" t="str">
        <v/>
      </c>
      <c r="Q272" s="6" t="str">
        <v/>
      </c>
      <c r="R272" s="6">
        <v>4</v>
      </c>
      <c r="S272" s="6" t="str">
        <v>Priyanka madam (without information) only third copy received</v>
      </c>
      <c r="T272" s="6" t="str">
        <v>BioLegend</v>
      </c>
    </row>
    <row r="273" spans="1:20" x14ac:dyDescent="0.25">
      <c r="A273" s="6">
        <v>276</v>
      </c>
      <c r="B273" s="6" t="str">
        <v>EED116107</v>
      </c>
      <c r="C273" s="7">
        <v>45814</v>
      </c>
      <c r="D273" s="7">
        <v>45821</v>
      </c>
      <c r="E273" s="26">
        <v>242.9</v>
      </c>
      <c r="F273" s="26">
        <v>242.9</v>
      </c>
      <c r="G273" s="6">
        <v>514104</v>
      </c>
      <c r="H273" s="6" t="str">
        <v>PE anti-mouse IL-9 Antibody</v>
      </c>
      <c r="I273" s="6">
        <v>1</v>
      </c>
      <c r="J273" s="6">
        <v>1</v>
      </c>
      <c r="K273" s="6" t="str">
        <v/>
      </c>
      <c r="L273" s="7" t="str">
        <v>T-476/25-26</v>
      </c>
      <c r="M273" s="7">
        <v>45825</v>
      </c>
      <c r="N273" s="9">
        <v>48406.5</v>
      </c>
      <c r="O273" s="6" t="str">
        <v>Aiims</v>
      </c>
      <c r="P273" s="6" t="str">
        <v/>
      </c>
      <c r="Q273" s="6" t="str">
        <v/>
      </c>
      <c r="R273" s="6">
        <v>4</v>
      </c>
      <c r="S273" s="6" t="str">
        <v>Priyanka madam (without information) only third copy received</v>
      </c>
      <c r="T273" s="6" t="str">
        <v>BioLegend</v>
      </c>
    </row>
    <row r="274" spans="1:20" x14ac:dyDescent="0.25">
      <c r="A274" s="6">
        <v>277</v>
      </c>
      <c r="B274" s="6" t="str">
        <v>EED116107</v>
      </c>
      <c r="C274" s="7">
        <v>45814</v>
      </c>
      <c r="D274" s="7">
        <v>45821</v>
      </c>
      <c r="E274" s="26">
        <v>349.3</v>
      </c>
      <c r="F274" s="26">
        <v>349.3</v>
      </c>
      <c r="G274" s="6">
        <v>576406</v>
      </c>
      <c r="H274" s="6" t="str">
        <v xml:space="preserve">Recombinant Mouse M-CSF </v>
      </c>
      <c r="I274" s="6">
        <v>1</v>
      </c>
      <c r="J274" s="6">
        <v>1</v>
      </c>
      <c r="K274" s="6" t="str">
        <v/>
      </c>
      <c r="L274" s="7" t="str">
        <v>T-446/25-26</v>
      </c>
      <c r="M274" s="7">
        <v>45822</v>
      </c>
      <c r="N274" s="9">
        <v>54141.5</v>
      </c>
      <c r="O274" s="6" t="str">
        <v>SOLAR</v>
      </c>
      <c r="P274" s="6" t="str">
        <v/>
      </c>
      <c r="Q274" s="6" t="str">
        <v/>
      </c>
      <c r="R274" s="6">
        <v>-20</v>
      </c>
      <c r="S274" s="6" t="str">
        <v/>
      </c>
      <c r="T274" s="6" t="str">
        <v>BioLegend</v>
      </c>
    </row>
    <row r="275" spans="1:20" x14ac:dyDescent="0.25">
      <c r="A275" s="6">
        <v>278</v>
      </c>
      <c r="B275" s="6" t="str">
        <v>EED116107</v>
      </c>
      <c r="C275" s="7">
        <v>45814</v>
      </c>
      <c r="D275" s="7">
        <v>45821</v>
      </c>
      <c r="E275" s="26">
        <v>70.7</v>
      </c>
      <c r="F275" s="26">
        <v>70.7</v>
      </c>
      <c r="G275" s="6">
        <v>607901</v>
      </c>
      <c r="H275" s="6" t="str">
        <v>Purified anti-GAPDH Antibody</v>
      </c>
      <c r="I275" s="6">
        <v>1</v>
      </c>
      <c r="J275" s="6">
        <v>1</v>
      </c>
      <c r="K275" s="6" t="str">
        <v/>
      </c>
      <c r="L275" s="7" t="str">
        <v>T-437/25-26</v>
      </c>
      <c r="M275" s="7">
        <v>45822</v>
      </c>
      <c r="N275" s="9">
        <v>10175.75</v>
      </c>
      <c r="O275" s="6" t="str">
        <v>BIONOVA</v>
      </c>
      <c r="P275" s="6" t="str">
        <v/>
      </c>
      <c r="Q275" s="6" t="str">
        <v/>
      </c>
      <c r="R275" s="6">
        <v>4</v>
      </c>
      <c r="S275" s="6" t="str">
        <v/>
      </c>
      <c r="T275" s="6" t="str">
        <v>BioLegend</v>
      </c>
    </row>
    <row r="276" spans="1:20" x14ac:dyDescent="0.25">
      <c r="A276" s="6">
        <v>279</v>
      </c>
      <c r="B276" s="6" t="str">
        <v>EED116107</v>
      </c>
      <c r="C276" s="7">
        <v>45814</v>
      </c>
      <c r="D276" s="7">
        <v>45821</v>
      </c>
      <c r="E276" s="26">
        <v>160.30000000000001</v>
      </c>
      <c r="F276" s="26">
        <v>160.30000000000001</v>
      </c>
      <c r="G276" s="6">
        <v>627702</v>
      </c>
      <c r="H276" s="6" t="str">
        <v>Purified anti-PLK-1 Antibody</v>
      </c>
      <c r="I276" s="6">
        <v>1</v>
      </c>
      <c r="J276" s="6">
        <v>1</v>
      </c>
      <c r="K276" s="6" t="str">
        <v/>
      </c>
      <c r="L276" s="7" t="str">
        <v>T-437/25-26</v>
      </c>
      <c r="M276" s="7">
        <v>45822</v>
      </c>
      <c r="N276" s="9">
        <v>23071.75</v>
      </c>
      <c r="O276" s="6" t="str">
        <v>BIONOVA</v>
      </c>
      <c r="P276" s="6" t="str">
        <v/>
      </c>
      <c r="Q276" s="6" t="str">
        <v/>
      </c>
      <c r="R276" s="6">
        <v>4</v>
      </c>
      <c r="S276" s="6" t="str">
        <v/>
      </c>
      <c r="T276" s="6" t="str">
        <v>BioLegend</v>
      </c>
    </row>
    <row r="277" spans="1:20" x14ac:dyDescent="0.25">
      <c r="A277" s="6">
        <v>280</v>
      </c>
      <c r="B277" s="6" t="str">
        <v>EED116107</v>
      </c>
      <c r="C277" s="7">
        <v>45814</v>
      </c>
      <c r="D277" s="7">
        <v>45821</v>
      </c>
      <c r="E277" s="26">
        <v>5</v>
      </c>
      <c r="F277" s="26">
        <v>5</v>
      </c>
      <c r="G277" s="6">
        <v>631151</v>
      </c>
      <c r="H277" s="6" t="str">
        <v>Purified anti-MAP2 Antibody</v>
      </c>
      <c r="I277" s="6">
        <v>1</v>
      </c>
      <c r="J277" s="6" t="str">
        <v/>
      </c>
      <c r="K277" s="6">
        <v>1</v>
      </c>
      <c r="L277" s="7" t="str">
        <v/>
      </c>
      <c r="M277" s="7" t="str">
        <v/>
      </c>
      <c r="N277" s="9" t="str">
        <v/>
      </c>
      <c r="O277" s="6" t="str">
        <v>STOCK</v>
      </c>
      <c r="P277" s="6" t="str">
        <v/>
      </c>
      <c r="Q277" s="6" t="str">
        <v/>
      </c>
      <c r="R277" s="6">
        <v>4</v>
      </c>
      <c r="S277" s="6" t="str">
        <v>FOC Informed By Priya Madam and informed to SM Sir</v>
      </c>
      <c r="T277" s="6" t="str">
        <v>BioLegend</v>
      </c>
    </row>
    <row r="278" spans="1:20" x14ac:dyDescent="0.25">
      <c r="A278" s="6">
        <v>281</v>
      </c>
      <c r="B278" s="6" t="str">
        <v>EED116107</v>
      </c>
      <c r="C278" s="7">
        <v>45814</v>
      </c>
      <c r="D278" s="7">
        <v>45821</v>
      </c>
      <c r="E278" s="26">
        <v>5</v>
      </c>
      <c r="F278" s="26">
        <v>5</v>
      </c>
      <c r="G278" s="6">
        <v>656801</v>
      </c>
      <c r="H278" s="6" t="str">
        <v>Purified anti-Nestin Antibody</v>
      </c>
      <c r="I278" s="6">
        <v>1</v>
      </c>
      <c r="J278" s="6" t="str">
        <v/>
      </c>
      <c r="K278" s="6">
        <v>1</v>
      </c>
      <c r="L278" s="7" t="str">
        <v/>
      </c>
      <c r="M278" s="7" t="str">
        <v/>
      </c>
      <c r="N278" s="9" t="str">
        <v/>
      </c>
      <c r="O278" s="6" t="str">
        <v>STOCK</v>
      </c>
      <c r="P278" s="6" t="str">
        <v/>
      </c>
      <c r="Q278" s="6" t="str">
        <v/>
      </c>
      <c r="R278" s="6">
        <v>4</v>
      </c>
      <c r="S278" s="6" t="str">
        <v>FOC Informed By Priya Madam and informed to SM Sir</v>
      </c>
      <c r="T278" s="6" t="str">
        <v>BioLegend</v>
      </c>
    </row>
    <row r="279" spans="1:20" x14ac:dyDescent="0.25">
      <c r="A279" s="6">
        <v>282</v>
      </c>
      <c r="B279" s="6" t="str">
        <v>EED116107</v>
      </c>
      <c r="C279" s="7">
        <v>45814</v>
      </c>
      <c r="D279" s="7">
        <v>45821</v>
      </c>
      <c r="E279" s="26">
        <v>185.5</v>
      </c>
      <c r="F279" s="26">
        <v>185.5</v>
      </c>
      <c r="G279" s="6">
        <v>658402</v>
      </c>
      <c r="H279" s="6" t="str">
        <v>Purified anti-NFATc2 Antibody</v>
      </c>
      <c r="I279" s="6">
        <v>1</v>
      </c>
      <c r="J279" s="6">
        <v>1</v>
      </c>
      <c r="K279" s="6" t="str">
        <v/>
      </c>
      <c r="L279" s="7" t="str">
        <v>T-0034/25-26</v>
      </c>
      <c r="M279" s="7">
        <v>45831</v>
      </c>
      <c r="N279" s="9">
        <v>26500</v>
      </c>
      <c r="O279" s="6" t="str">
        <v>SNU</v>
      </c>
      <c r="P279" s="6" t="str">
        <v/>
      </c>
      <c r="Q279" s="6" t="str">
        <v/>
      </c>
      <c r="R279" s="6">
        <v>4</v>
      </c>
      <c r="S279" s="6" t="str">
        <v/>
      </c>
      <c r="T279" s="6" t="str">
        <v>BioLegend</v>
      </c>
    </row>
    <row r="280" spans="1:20" x14ac:dyDescent="0.25">
      <c r="A280" s="6">
        <v>283</v>
      </c>
      <c r="B280" s="6" t="str">
        <v>EED116107</v>
      </c>
      <c r="C280" s="7">
        <v>45814</v>
      </c>
      <c r="D280" s="7">
        <v>45821</v>
      </c>
      <c r="E280" s="26">
        <v>82.6</v>
      </c>
      <c r="F280" s="26">
        <v>82.6</v>
      </c>
      <c r="G280" s="6">
        <v>740121</v>
      </c>
      <c r="H280" s="6" t="str">
        <v/>
      </c>
      <c r="I280" s="6">
        <v>1</v>
      </c>
      <c r="J280" s="6">
        <v>1</v>
      </c>
      <c r="K280" s="6" t="str">
        <v/>
      </c>
      <c r="L280" s="7" t="str">
        <v>T-482/25-26</v>
      </c>
      <c r="M280" s="7">
        <v>45825</v>
      </c>
      <c r="N280" s="9">
        <v>10089</v>
      </c>
      <c r="O280" s="6" t="str">
        <v>ACTREC</v>
      </c>
      <c r="P280" s="6">
        <v>58152138962</v>
      </c>
      <c r="Q280" s="6" t="str">
        <v>Delivered</v>
      </c>
      <c r="R280" s="6">
        <v>4</v>
      </c>
      <c r="S280" s="6" t="str">
        <v/>
      </c>
      <c r="T280" s="6" t="str">
        <v>BioLegend</v>
      </c>
    </row>
    <row r="281" spans="1:20" x14ac:dyDescent="0.25">
      <c r="A281" s="6">
        <v>284</v>
      </c>
      <c r="B281" s="6" t="str">
        <v>EED116107</v>
      </c>
      <c r="C281" s="7">
        <v>45814</v>
      </c>
      <c r="D281" s="7">
        <v>45821</v>
      </c>
      <c r="E281" s="26">
        <v>82.6</v>
      </c>
      <c r="F281" s="26">
        <v>82.6</v>
      </c>
      <c r="G281" s="6">
        <v>740122</v>
      </c>
      <c r="H281" s="6" t="str">
        <v/>
      </c>
      <c r="I281" s="6">
        <v>1</v>
      </c>
      <c r="J281" s="6">
        <v>1</v>
      </c>
      <c r="K281" s="6" t="str">
        <v/>
      </c>
      <c r="L281" s="7" t="str">
        <v>T-482/25-26</v>
      </c>
      <c r="M281" s="7">
        <v>45825</v>
      </c>
      <c r="N281" s="9">
        <v>10089</v>
      </c>
      <c r="O281" s="6" t="str">
        <v>ACTREC</v>
      </c>
      <c r="P281" s="6">
        <v>58152138962</v>
      </c>
      <c r="Q281" s="6" t="str">
        <v>Delivered</v>
      </c>
      <c r="R281" s="6">
        <v>4</v>
      </c>
      <c r="S281" s="6" t="str">
        <v/>
      </c>
      <c r="T281" s="6" t="str">
        <v>BioLegend</v>
      </c>
    </row>
    <row r="282" spans="1:20" x14ac:dyDescent="0.25">
      <c r="A282" s="6">
        <v>285</v>
      </c>
      <c r="B282" s="6" t="str">
        <v>EED116107</v>
      </c>
      <c r="C282" s="7">
        <v>45814</v>
      </c>
      <c r="D282" s="7">
        <v>45821</v>
      </c>
      <c r="E282" s="26">
        <v>82.6</v>
      </c>
      <c r="F282" s="26">
        <v>82.6</v>
      </c>
      <c r="G282" s="6">
        <v>740124</v>
      </c>
      <c r="H282" s="6" t="str">
        <v/>
      </c>
      <c r="I282" s="6">
        <v>1</v>
      </c>
      <c r="J282" s="6">
        <v>1</v>
      </c>
      <c r="K282" s="6" t="str">
        <v/>
      </c>
      <c r="L282" s="7" t="str">
        <v>T-482/25-26</v>
      </c>
      <c r="M282" s="7">
        <v>45825</v>
      </c>
      <c r="N282" s="9">
        <v>10089</v>
      </c>
      <c r="O282" s="6" t="str">
        <v>ACTREC</v>
      </c>
      <c r="P282" s="6">
        <v>58152138962</v>
      </c>
      <c r="Q282" s="6" t="str">
        <v>Delivered</v>
      </c>
      <c r="R282" s="6">
        <v>4</v>
      </c>
      <c r="S282" s="6" t="str">
        <v/>
      </c>
      <c r="T282" s="6" t="str">
        <v>BioLegend</v>
      </c>
    </row>
    <row r="283" spans="1:20" x14ac:dyDescent="0.25">
      <c r="A283" s="6">
        <v>286</v>
      </c>
      <c r="B283" s="6" t="str">
        <v>EED116107</v>
      </c>
      <c r="C283" s="7">
        <v>45814</v>
      </c>
      <c r="D283" s="7">
        <v>45821</v>
      </c>
      <c r="E283" s="26">
        <v>82.6</v>
      </c>
      <c r="F283" s="26">
        <v>82.6</v>
      </c>
      <c r="G283" s="6">
        <v>740126</v>
      </c>
      <c r="H283" s="6" t="str">
        <v/>
      </c>
      <c r="I283" s="6">
        <v>1</v>
      </c>
      <c r="J283" s="6">
        <v>1</v>
      </c>
      <c r="K283" s="6" t="str">
        <v/>
      </c>
      <c r="L283" s="7" t="str">
        <v>T-482/25-26</v>
      </c>
      <c r="M283" s="7">
        <v>45825</v>
      </c>
      <c r="N283" s="9">
        <v>10089</v>
      </c>
      <c r="O283" s="6" t="str">
        <v>ACTREC</v>
      </c>
      <c r="P283" s="6">
        <v>58152138962</v>
      </c>
      <c r="Q283" s="6" t="str">
        <v>Delivered</v>
      </c>
      <c r="R283" s="6">
        <v>4</v>
      </c>
      <c r="S283" s="6" t="str">
        <v/>
      </c>
      <c r="T283" s="6" t="str">
        <v>BioLegend</v>
      </c>
    </row>
    <row r="284" spans="1:20" x14ac:dyDescent="0.25">
      <c r="A284" s="6">
        <v>287</v>
      </c>
      <c r="B284" s="6" t="str">
        <v>EED116107</v>
      </c>
      <c r="C284" s="7">
        <v>45814</v>
      </c>
      <c r="D284" s="7">
        <v>45821</v>
      </c>
      <c r="E284" s="26">
        <v>82.6</v>
      </c>
      <c r="F284" s="26">
        <v>82.6</v>
      </c>
      <c r="G284" s="6">
        <v>740129</v>
      </c>
      <c r="H284" s="6" t="str">
        <v/>
      </c>
      <c r="I284" s="6">
        <v>1</v>
      </c>
      <c r="J284" s="6">
        <v>1</v>
      </c>
      <c r="K284" s="6" t="str">
        <v/>
      </c>
      <c r="L284" s="7" t="str">
        <v>T-482/25-26</v>
      </c>
      <c r="M284" s="7">
        <v>45825</v>
      </c>
      <c r="N284" s="9">
        <v>10089</v>
      </c>
      <c r="O284" s="6" t="str">
        <v>ACTREC</v>
      </c>
      <c r="P284" s="6">
        <v>58152138962</v>
      </c>
      <c r="Q284" s="6" t="str">
        <v>Delivered</v>
      </c>
      <c r="R284" s="6">
        <v>4</v>
      </c>
      <c r="S284" s="6" t="str">
        <v/>
      </c>
      <c r="T284" s="6" t="str">
        <v>BioLegend</v>
      </c>
    </row>
    <row r="285" spans="1:20" x14ac:dyDescent="0.25">
      <c r="A285" s="6">
        <v>288</v>
      </c>
      <c r="B285" s="6" t="str">
        <v>EED116107</v>
      </c>
      <c r="C285" s="7">
        <v>45814</v>
      </c>
      <c r="D285" s="7">
        <v>45821</v>
      </c>
      <c r="E285" s="26">
        <v>4.9000000000000004</v>
      </c>
      <c r="F285" s="26">
        <v>9.8000000000000007</v>
      </c>
      <c r="G285" s="6">
        <v>740379</v>
      </c>
      <c r="H285" s="6" t="str">
        <v>V-bottom Plate for LEGENDplex™ Assay</v>
      </c>
      <c r="I285" s="6">
        <v>2</v>
      </c>
      <c r="J285" s="6">
        <v>2</v>
      </c>
      <c r="K285" s="6" t="str">
        <v/>
      </c>
      <c r="L285" s="7" t="str">
        <v>T-482/25-26</v>
      </c>
      <c r="M285" s="7">
        <v>45825</v>
      </c>
      <c r="N285" s="9">
        <v>1197</v>
      </c>
      <c r="O285" s="6" t="str">
        <v>ACTREC</v>
      </c>
      <c r="P285" s="6">
        <v>58152138962</v>
      </c>
      <c r="Q285" s="6" t="str">
        <v>Delivered</v>
      </c>
      <c r="R285" s="6">
        <v>4</v>
      </c>
      <c r="S285" s="6" t="str">
        <v/>
      </c>
      <c r="T285" s="6" t="str">
        <v>BioLegend</v>
      </c>
    </row>
    <row r="286" spans="1:20" x14ac:dyDescent="0.25">
      <c r="A286" s="6">
        <v>289</v>
      </c>
      <c r="B286" s="6" t="str">
        <v>EED116107</v>
      </c>
      <c r="C286" s="7">
        <v>45814</v>
      </c>
      <c r="D286" s="7">
        <v>45821</v>
      </c>
      <c r="E286" s="26">
        <v>205.8</v>
      </c>
      <c r="F286" s="26">
        <v>205.8</v>
      </c>
      <c r="G286" s="6">
        <v>740810</v>
      </c>
      <c r="H286" s="6" t="str">
        <v/>
      </c>
      <c r="I286" s="6">
        <v>1</v>
      </c>
      <c r="J286" s="6">
        <v>1</v>
      </c>
      <c r="K286" s="6" t="str">
        <v/>
      </c>
      <c r="L286" s="7" t="str">
        <v>T-482/25-26</v>
      </c>
      <c r="M286" s="7">
        <v>45825</v>
      </c>
      <c r="N286" s="9">
        <v>25137</v>
      </c>
      <c r="O286" s="6" t="str">
        <v>ACTREC</v>
      </c>
      <c r="P286" s="6">
        <v>58152138962</v>
      </c>
      <c r="Q286" s="6" t="str">
        <v>Delivered</v>
      </c>
      <c r="R286" s="6">
        <v>4</v>
      </c>
      <c r="S286" s="6" t="str">
        <v/>
      </c>
      <c r="T286" s="6" t="str">
        <v>BioLegend</v>
      </c>
    </row>
    <row r="287" spans="1:20" x14ac:dyDescent="0.25">
      <c r="A287" s="6">
        <v>290</v>
      </c>
      <c r="B287" s="6" t="str">
        <v>EED116107</v>
      </c>
      <c r="C287" s="7">
        <v>45814</v>
      </c>
      <c r="D287" s="7">
        <v>45821</v>
      </c>
      <c r="E287" s="26">
        <v>41.3</v>
      </c>
      <c r="F287" s="26">
        <v>41.3</v>
      </c>
      <c r="G287" s="6">
        <v>740811</v>
      </c>
      <c r="H287" s="6" t="str">
        <v>LEGENDplex™ Human Inflammation Panel 1 Standard</v>
      </c>
      <c r="I287" s="6">
        <v>1</v>
      </c>
      <c r="J287" s="6">
        <v>1</v>
      </c>
      <c r="K287" s="6" t="str">
        <v/>
      </c>
      <c r="L287" s="7" t="str">
        <v>T-482/25-26</v>
      </c>
      <c r="M287" s="7">
        <v>45825</v>
      </c>
      <c r="N287" s="9">
        <v>5044.5</v>
      </c>
      <c r="O287" s="6" t="str">
        <v>ACTREC</v>
      </c>
      <c r="P287" s="6">
        <v>58152138962</v>
      </c>
      <c r="Q287" s="6" t="str">
        <v>Delivered</v>
      </c>
      <c r="R287" s="6">
        <v>4</v>
      </c>
      <c r="S287" s="6" t="str">
        <v/>
      </c>
      <c r="T287" s="6" t="str">
        <v>BioLegend</v>
      </c>
    </row>
    <row r="288" spans="1:20" x14ac:dyDescent="0.25">
      <c r="A288" s="6">
        <v>291</v>
      </c>
      <c r="B288" s="6" t="str">
        <v>EED116107</v>
      </c>
      <c r="C288" s="7">
        <v>45814</v>
      </c>
      <c r="D288" s="7">
        <v>45821</v>
      </c>
      <c r="E288" s="26">
        <v>82.6</v>
      </c>
      <c r="F288" s="26">
        <v>82.6</v>
      </c>
      <c r="G288" s="6">
        <v>740812</v>
      </c>
      <c r="H288" s="6" t="str">
        <v/>
      </c>
      <c r="I288" s="6">
        <v>1</v>
      </c>
      <c r="J288" s="6">
        <v>1</v>
      </c>
      <c r="K288" s="6" t="str">
        <v/>
      </c>
      <c r="L288" s="7" t="str">
        <v>T-482/25-26</v>
      </c>
      <c r="M288" s="7">
        <v>45825</v>
      </c>
      <c r="N288" s="9">
        <v>10089</v>
      </c>
      <c r="O288" s="6" t="str">
        <v>ACTREC</v>
      </c>
      <c r="P288" s="6">
        <v>58152138962</v>
      </c>
      <c r="Q288" s="6" t="str">
        <v>Delivered</v>
      </c>
      <c r="R288" s="6">
        <v>4</v>
      </c>
      <c r="S288" s="6" t="str">
        <v/>
      </c>
      <c r="T288" s="6" t="str">
        <v>BioLegend</v>
      </c>
    </row>
    <row r="289" spans="1:20" x14ac:dyDescent="0.25">
      <c r="A289" s="6">
        <v>292</v>
      </c>
      <c r="B289" s="6" t="str">
        <v>EED116107</v>
      </c>
      <c r="C289" s="7">
        <v>45814</v>
      </c>
      <c r="D289" s="7">
        <v>45821</v>
      </c>
      <c r="E289" s="26">
        <v>205.8</v>
      </c>
      <c r="F289" s="26">
        <v>205.8</v>
      </c>
      <c r="G289" s="6">
        <v>740986</v>
      </c>
      <c r="H289" s="6" t="str">
        <v/>
      </c>
      <c r="I289" s="6">
        <v>1</v>
      </c>
      <c r="J289" s="6">
        <v>1</v>
      </c>
      <c r="K289" s="6" t="str">
        <v/>
      </c>
      <c r="L289" s="7" t="str">
        <v>T-482/25-26</v>
      </c>
      <c r="M289" s="7">
        <v>45825</v>
      </c>
      <c r="N289" s="9">
        <v>25137</v>
      </c>
      <c r="O289" s="6" t="str">
        <v>ACTREC</v>
      </c>
      <c r="P289" s="6">
        <v>58152138962</v>
      </c>
      <c r="Q289" s="6" t="str">
        <v>Delivered</v>
      </c>
      <c r="R289" s="6">
        <v>4</v>
      </c>
      <c r="S289" s="6" t="str">
        <v/>
      </c>
      <c r="T289" s="6" t="str">
        <v>BioLegend</v>
      </c>
    </row>
    <row r="290" spans="1:20" x14ac:dyDescent="0.25">
      <c r="A290" s="6">
        <v>293</v>
      </c>
      <c r="B290" s="6" t="str">
        <v>EED116107</v>
      </c>
      <c r="C290" s="7">
        <v>45814</v>
      </c>
      <c r="D290" s="7">
        <v>45821</v>
      </c>
      <c r="E290" s="26">
        <v>41.3</v>
      </c>
      <c r="F290" s="26">
        <v>41.3</v>
      </c>
      <c r="G290" s="6">
        <v>740987</v>
      </c>
      <c r="H290" s="6" t="str">
        <v>LEGENDplex™ HU Proinflam. Chemokine Panel 1 Standard</v>
      </c>
      <c r="I290" s="6">
        <v>1</v>
      </c>
      <c r="J290" s="6">
        <v>1</v>
      </c>
      <c r="K290" s="6" t="str">
        <v/>
      </c>
      <c r="L290" s="7" t="str">
        <v>T-482/25-26</v>
      </c>
      <c r="M290" s="7">
        <v>45825</v>
      </c>
      <c r="N290" s="9">
        <v>5044.5</v>
      </c>
      <c r="O290" s="6" t="str">
        <v>ACTREC</v>
      </c>
      <c r="P290" s="6">
        <v>58152138962</v>
      </c>
      <c r="Q290" s="6" t="str">
        <v>Delivered</v>
      </c>
      <c r="R290" s="6">
        <v>4</v>
      </c>
      <c r="S290" s="6" t="str">
        <v/>
      </c>
      <c r="T290" s="6" t="str">
        <v>BioLegend</v>
      </c>
    </row>
    <row r="291" spans="1:20" x14ac:dyDescent="0.25">
      <c r="A291" s="6">
        <v>294</v>
      </c>
      <c r="B291" s="6" t="str">
        <v>EED116107</v>
      </c>
      <c r="C291" s="7">
        <v>45814</v>
      </c>
      <c r="D291" s="7">
        <v>45821</v>
      </c>
      <c r="E291" s="26">
        <v>82.6</v>
      </c>
      <c r="F291" s="26">
        <v>82.6</v>
      </c>
      <c r="G291" s="6">
        <v>740989</v>
      </c>
      <c r="H291" s="6" t="str">
        <v/>
      </c>
      <c r="I291" s="6">
        <v>1</v>
      </c>
      <c r="J291" s="6">
        <v>1</v>
      </c>
      <c r="K291" s="6" t="str">
        <v/>
      </c>
      <c r="L291" s="7" t="str">
        <v>T-482/25-26</v>
      </c>
      <c r="M291" s="7">
        <v>45825</v>
      </c>
      <c r="N291" s="9">
        <v>10089</v>
      </c>
      <c r="O291" s="6" t="str">
        <v>ACTREC</v>
      </c>
      <c r="P291" s="6">
        <v>58152138962</v>
      </c>
      <c r="Q291" s="6" t="str">
        <v>Delivered</v>
      </c>
      <c r="R291" s="6">
        <v>4</v>
      </c>
      <c r="S291" s="6" t="str">
        <v/>
      </c>
      <c r="T291" s="6" t="str">
        <v>BioLegend</v>
      </c>
    </row>
    <row r="292" spans="1:20" x14ac:dyDescent="0.25">
      <c r="A292" s="6">
        <v>295</v>
      </c>
      <c r="B292" s="6" t="str">
        <v>EED116107</v>
      </c>
      <c r="C292" s="7">
        <v>45814</v>
      </c>
      <c r="D292" s="7">
        <v>45821</v>
      </c>
      <c r="E292" s="26">
        <v>82.6</v>
      </c>
      <c r="F292" s="26">
        <v>82.6</v>
      </c>
      <c r="G292" s="6">
        <v>740994</v>
      </c>
      <c r="H292" s="6" t="str">
        <v/>
      </c>
      <c r="I292" s="6">
        <v>1</v>
      </c>
      <c r="J292" s="6">
        <v>1</v>
      </c>
      <c r="K292" s="6" t="str">
        <v/>
      </c>
      <c r="L292" s="7" t="str">
        <v>T-482/25-26</v>
      </c>
      <c r="M292" s="7">
        <v>45825</v>
      </c>
      <c r="N292" s="9">
        <v>10089</v>
      </c>
      <c r="O292" s="6" t="str">
        <v>ACTREC</v>
      </c>
      <c r="P292" s="6">
        <v>58152138962</v>
      </c>
      <c r="Q292" s="6" t="str">
        <v>Delivered</v>
      </c>
      <c r="R292" s="6">
        <v>4</v>
      </c>
      <c r="S292" s="6" t="str">
        <v/>
      </c>
      <c r="T292" s="6" t="str">
        <v>BioLegend</v>
      </c>
    </row>
    <row r="293" spans="1:20" x14ac:dyDescent="0.25">
      <c r="A293" s="6">
        <v>296</v>
      </c>
      <c r="B293" s="6" t="str">
        <v>EED116107</v>
      </c>
      <c r="C293" s="7">
        <v>45814</v>
      </c>
      <c r="D293" s="7">
        <v>45821</v>
      </c>
      <c r="E293" s="26">
        <v>82.6</v>
      </c>
      <c r="F293" s="26">
        <v>82.6</v>
      </c>
      <c r="G293" s="6">
        <v>740995</v>
      </c>
      <c r="H293" s="6" t="str">
        <v/>
      </c>
      <c r="I293" s="6">
        <v>1</v>
      </c>
      <c r="J293" s="6">
        <v>1</v>
      </c>
      <c r="K293" s="6" t="str">
        <v/>
      </c>
      <c r="L293" s="7" t="str">
        <v>T-482/25-26</v>
      </c>
      <c r="M293" s="7">
        <v>45825</v>
      </c>
      <c r="N293" s="9">
        <v>10089</v>
      </c>
      <c r="O293" s="6" t="str">
        <v>ACTREC</v>
      </c>
      <c r="P293" s="6">
        <v>58152138962</v>
      </c>
      <c r="Q293" s="6" t="str">
        <v>Delivered</v>
      </c>
      <c r="R293" s="6">
        <v>4</v>
      </c>
      <c r="S293" s="6" t="str">
        <v/>
      </c>
      <c r="T293" s="6" t="str">
        <v>BioLegend</v>
      </c>
    </row>
    <row r="294" spans="1:20" x14ac:dyDescent="0.25">
      <c r="A294" s="6">
        <v>297</v>
      </c>
      <c r="B294" s="6" t="str">
        <v>EED116107</v>
      </c>
      <c r="C294" s="7">
        <v>45814</v>
      </c>
      <c r="D294" s="7">
        <v>45821</v>
      </c>
      <c r="E294" s="26">
        <v>763.1</v>
      </c>
      <c r="F294" s="26">
        <v>763.1</v>
      </c>
      <c r="G294" s="6">
        <v>741053</v>
      </c>
      <c r="H294" s="6" t="str">
        <v xml:space="preserve">LEGENDplex™ MU Th1/Th2 Panel </v>
      </c>
      <c r="I294" s="6">
        <v>1</v>
      </c>
      <c r="J294" s="6">
        <v>1</v>
      </c>
      <c r="K294" s="6" t="str">
        <v/>
      </c>
      <c r="L294" s="7" t="str">
        <v>T-479/25-26</v>
      </c>
      <c r="M294" s="7">
        <v>45825</v>
      </c>
      <c r="N294" s="9">
        <v>100377</v>
      </c>
      <c r="O294" s="6" t="str">
        <v>ICGEB</v>
      </c>
      <c r="P294" s="6" t="str">
        <v/>
      </c>
      <c r="Q294" s="6" t="str">
        <v/>
      </c>
      <c r="R294" s="6">
        <v>4</v>
      </c>
      <c r="S294" s="6" t="str">
        <v>Priyanka madam (without information) only third copy received</v>
      </c>
      <c r="T294" s="6" t="str">
        <v>BioLegend</v>
      </c>
    </row>
    <row r="295" spans="1:20" x14ac:dyDescent="0.25">
      <c r="A295" s="6">
        <v>298</v>
      </c>
      <c r="B295" s="6" t="str">
        <v>EED116107</v>
      </c>
      <c r="C295" s="7">
        <v>45814</v>
      </c>
      <c r="D295" s="7">
        <v>45821</v>
      </c>
      <c r="E295" s="26">
        <v>82.6</v>
      </c>
      <c r="F295" s="26">
        <v>82.6</v>
      </c>
      <c r="G295" s="6">
        <v>741146</v>
      </c>
      <c r="H295" s="6" t="str">
        <v>LEGENDplex™ Buffer Set A3</v>
      </c>
      <c r="I295" s="6">
        <v>1</v>
      </c>
      <c r="J295" s="6">
        <v>1</v>
      </c>
      <c r="K295" s="6" t="str">
        <v/>
      </c>
      <c r="L295" s="7" t="str">
        <v>T-482/25-26</v>
      </c>
      <c r="M295" s="7">
        <v>45825</v>
      </c>
      <c r="N295" s="9">
        <v>10089</v>
      </c>
      <c r="O295" s="6" t="str">
        <v>ACTREC</v>
      </c>
      <c r="P295" s="6">
        <v>58152138962</v>
      </c>
      <c r="Q295" s="6" t="str">
        <v>Delivered</v>
      </c>
      <c r="R295" s="6">
        <v>4</v>
      </c>
      <c r="S295" s="6" t="str">
        <v/>
      </c>
      <c r="T295" s="6" t="str">
        <v>BioLegend</v>
      </c>
    </row>
    <row r="296" spans="1:20" x14ac:dyDescent="0.25">
      <c r="A296" s="6">
        <v>299</v>
      </c>
      <c r="B296" s="6" t="str">
        <v>EED116107</v>
      </c>
      <c r="C296" s="7">
        <v>45814</v>
      </c>
      <c r="D296" s="7">
        <v>45821</v>
      </c>
      <c r="E296" s="26">
        <v>5</v>
      </c>
      <c r="F296" s="26">
        <v>5</v>
      </c>
      <c r="G296" s="6">
        <v>805002</v>
      </c>
      <c r="H296" s="6" t="str">
        <v xml:space="preserve">Purified anti-SNAP-25 Antibody </v>
      </c>
      <c r="I296" s="6">
        <v>1</v>
      </c>
      <c r="J296" s="6" t="str">
        <v/>
      </c>
      <c r="K296" s="6">
        <v>1</v>
      </c>
      <c r="L296" s="7" t="str">
        <v/>
      </c>
      <c r="M296" s="7" t="str">
        <v/>
      </c>
      <c r="N296" s="9" t="str">
        <v/>
      </c>
      <c r="O296" s="6" t="str">
        <v>STOCK</v>
      </c>
      <c r="P296" s="6" t="str">
        <v/>
      </c>
      <c r="Q296" s="6" t="str">
        <v/>
      </c>
      <c r="R296" s="6">
        <v>4</v>
      </c>
      <c r="S296" s="6" t="str">
        <v>FOC Informed By Priya Madam and informed to SM Sir</v>
      </c>
      <c r="T296" s="6" t="str">
        <v>BioLegend</v>
      </c>
    </row>
    <row r="297" spans="1:20" x14ac:dyDescent="0.25">
      <c r="A297" s="6">
        <v>300</v>
      </c>
      <c r="B297" s="6" t="str">
        <v>EED116107</v>
      </c>
      <c r="C297" s="7">
        <v>45814</v>
      </c>
      <c r="D297" s="7">
        <v>45821</v>
      </c>
      <c r="E297" s="26">
        <v>297.5</v>
      </c>
      <c r="F297" s="26">
        <v>297.5</v>
      </c>
      <c r="G297" s="6">
        <v>853318</v>
      </c>
      <c r="H297" s="6" t="str">
        <v xml:space="preserve">Alexa Fluor® 488 anti-TMEM119 </v>
      </c>
      <c r="I297" s="6">
        <v>1</v>
      </c>
      <c r="J297" s="6">
        <v>1</v>
      </c>
      <c r="K297" s="6" t="str">
        <v/>
      </c>
      <c r="L297" s="7" t="str">
        <v>T-437/25-26</v>
      </c>
      <c r="M297" s="7">
        <v>45822</v>
      </c>
      <c r="N297" s="9">
        <v>42818.75</v>
      </c>
      <c r="O297" s="6" t="str">
        <v>BIONOVA</v>
      </c>
      <c r="P297" s="6" t="str">
        <v/>
      </c>
      <c r="Q297" s="6" t="str">
        <v/>
      </c>
      <c r="R297" s="6">
        <v>4</v>
      </c>
      <c r="S297" s="6" t="str">
        <v/>
      </c>
      <c r="T297" s="6" t="str">
        <v>BioLegend</v>
      </c>
    </row>
    <row r="298" spans="1:20" x14ac:dyDescent="0.25">
      <c r="A298" s="6">
        <v>301</v>
      </c>
      <c r="B298" s="6" t="str">
        <v>EED116209</v>
      </c>
      <c r="C298" s="7">
        <v>45818</v>
      </c>
      <c r="D298" s="7">
        <v>45824</v>
      </c>
      <c r="E298" s="26">
        <v>21.6</v>
      </c>
      <c r="F298" s="26">
        <v>21.6</v>
      </c>
      <c r="G298" s="6">
        <v>100203</v>
      </c>
      <c r="H298" s="6" t="str">
        <v>FITC anti-mouse CD3 Antibody</v>
      </c>
      <c r="I298" s="6">
        <v>1</v>
      </c>
      <c r="J298" s="6">
        <v>1</v>
      </c>
      <c r="K298" s="6" t="str">
        <v/>
      </c>
      <c r="L298" s="7" t="str">
        <v>T-490/25-26</v>
      </c>
      <c r="M298" s="7">
        <v>45829</v>
      </c>
      <c r="N298" s="9">
        <v>3906.25</v>
      </c>
      <c r="O298" s="6" t="str">
        <v>Imtech</v>
      </c>
      <c r="P298" s="6" t="str">
        <v>D3002213705</v>
      </c>
      <c r="Q298" s="6" t="str">
        <v>Delivered</v>
      </c>
      <c r="R298" s="6">
        <v>4</v>
      </c>
      <c r="S298" s="6" t="str">
        <v/>
      </c>
      <c r="T298" s="6" t="str">
        <v>BioLegend</v>
      </c>
    </row>
    <row r="299" spans="1:20" x14ac:dyDescent="0.25">
      <c r="A299" s="6">
        <v>302</v>
      </c>
      <c r="B299" s="6" t="str">
        <v>EED116209</v>
      </c>
      <c r="C299" s="7">
        <v>45818</v>
      </c>
      <c r="D299" s="7">
        <v>45824</v>
      </c>
      <c r="E299" s="26">
        <v>129</v>
      </c>
      <c r="F299" s="26">
        <v>258</v>
      </c>
      <c r="G299" s="6">
        <v>100216</v>
      </c>
      <c r="H299" s="6" t="str">
        <v>Alexa Fluor® 700 anti-mouse CD3 Antibody</v>
      </c>
      <c r="I299" s="6">
        <v>2</v>
      </c>
      <c r="J299" s="6">
        <v>2</v>
      </c>
      <c r="K299" s="6" t="str">
        <v/>
      </c>
      <c r="L299" s="7" t="str">
        <v>T-469/25-26</v>
      </c>
      <c r="M299" s="7">
        <v>45825</v>
      </c>
      <c r="N299" s="9">
        <v>46655</v>
      </c>
      <c r="O299" s="6" t="str">
        <v>Micro Vapi</v>
      </c>
      <c r="P299" s="6" t="str">
        <v/>
      </c>
      <c r="Q299" s="6" t="str">
        <v/>
      </c>
      <c r="R299" s="6">
        <v>4</v>
      </c>
      <c r="S299" s="6" t="str">
        <v/>
      </c>
      <c r="T299" s="6" t="str">
        <v>BioLegend</v>
      </c>
    </row>
    <row r="300" spans="1:20" x14ac:dyDescent="0.25">
      <c r="A300" s="6">
        <v>303</v>
      </c>
      <c r="B300" s="6" t="str">
        <v>EED116209</v>
      </c>
      <c r="C300" s="7">
        <v>45818</v>
      </c>
      <c r="D300" s="7">
        <v>45824</v>
      </c>
      <c r="E300" s="26">
        <v>844.8</v>
      </c>
      <c r="F300" s="26">
        <v>844.8</v>
      </c>
      <c r="G300" s="6">
        <v>100458</v>
      </c>
      <c r="H300" s="6" t="str">
        <v>Ultra-LEAF™ Purified anti-mouse CD4 Antibody</v>
      </c>
      <c r="I300" s="6">
        <v>1</v>
      </c>
      <c r="J300" s="6">
        <v>1</v>
      </c>
      <c r="K300" s="6" t="str">
        <v/>
      </c>
      <c r="L300" s="7" t="str">
        <v>T-461/25-26</v>
      </c>
      <c r="M300" s="7">
        <v>45824</v>
      </c>
      <c r="N300" s="9">
        <v>100320</v>
      </c>
      <c r="O300" s="6" t="str">
        <v>RCB</v>
      </c>
      <c r="P300" s="6" t="str">
        <v/>
      </c>
      <c r="Q300" s="6" t="str">
        <v/>
      </c>
      <c r="R300" s="6">
        <v>4</v>
      </c>
      <c r="S300" s="6" t="str">
        <v>Two Extra Items Mentioned in Bill but not dispatched (Priyanka Madam), 113605, 141611</v>
      </c>
      <c r="T300" s="6" t="str">
        <v>BioLegend</v>
      </c>
    </row>
    <row r="301" spans="1:20" x14ac:dyDescent="0.25">
      <c r="A301" s="6">
        <v>304</v>
      </c>
      <c r="B301" s="6" t="str">
        <v>EED116209</v>
      </c>
      <c r="C301" s="7">
        <v>45818</v>
      </c>
      <c r="D301" s="7">
        <v>45824</v>
      </c>
      <c r="E301" s="26">
        <v>129</v>
      </c>
      <c r="F301" s="26">
        <v>258</v>
      </c>
      <c r="G301" s="6">
        <v>100536</v>
      </c>
      <c r="H301" s="6" t="str">
        <v>Alexa Fluor® 700 anti-mouse CD4 Antibody</v>
      </c>
      <c r="I301" s="6">
        <v>2</v>
      </c>
      <c r="J301" s="6">
        <v>2</v>
      </c>
      <c r="K301" s="6" t="str">
        <v/>
      </c>
      <c r="L301" s="7" t="str">
        <v>T-469/25-26</v>
      </c>
      <c r="M301" s="7">
        <v>45825</v>
      </c>
      <c r="N301" s="9">
        <v>46655</v>
      </c>
      <c r="O301" s="6" t="str">
        <v>Micro Vapi</v>
      </c>
      <c r="P301" s="6" t="str">
        <v/>
      </c>
      <c r="Q301" s="6" t="str">
        <v/>
      </c>
      <c r="R301" s="6">
        <v>4</v>
      </c>
      <c r="S301" s="6" t="str">
        <v/>
      </c>
      <c r="T301" s="6" t="str">
        <v>BioLegend</v>
      </c>
    </row>
    <row r="302" spans="1:20" x14ac:dyDescent="0.25">
      <c r="A302" s="6">
        <v>305</v>
      </c>
      <c r="B302" s="6" t="str">
        <v>EED116209</v>
      </c>
      <c r="C302" s="7">
        <v>45818</v>
      </c>
      <c r="D302" s="7">
        <v>45824</v>
      </c>
      <c r="E302" s="26">
        <v>169.8</v>
      </c>
      <c r="F302" s="26">
        <v>339.6</v>
      </c>
      <c r="G302" s="6">
        <v>100540</v>
      </c>
      <c r="H302" s="6" t="str">
        <v>PerCP/Cyanine5.5 anti-mouse CD4 Antibody</v>
      </c>
      <c r="I302" s="6">
        <v>2</v>
      </c>
      <c r="J302" s="6">
        <v>2</v>
      </c>
      <c r="K302" s="6" t="str">
        <v/>
      </c>
      <c r="L302" s="7" t="str">
        <v>T-469/25-26</v>
      </c>
      <c r="M302" s="7">
        <v>45825</v>
      </c>
      <c r="N302" s="9">
        <v>61411</v>
      </c>
      <c r="O302" s="6" t="str">
        <v>Micro Vapi</v>
      </c>
      <c r="P302" s="6" t="str">
        <v/>
      </c>
      <c r="Q302" s="6" t="str">
        <v/>
      </c>
      <c r="R302" s="6">
        <v>4</v>
      </c>
      <c r="S302" s="6" t="str">
        <v/>
      </c>
      <c r="T302" s="6" t="str">
        <v>BioLegend</v>
      </c>
    </row>
    <row r="303" spans="1:20" x14ac:dyDescent="0.25">
      <c r="A303" s="6">
        <v>306</v>
      </c>
      <c r="B303" s="6" t="str">
        <v>EED116209</v>
      </c>
      <c r="C303" s="7">
        <v>45818</v>
      </c>
      <c r="D303" s="7">
        <v>45824</v>
      </c>
      <c r="E303" s="26">
        <v>64.2</v>
      </c>
      <c r="F303" s="26">
        <v>64.2</v>
      </c>
      <c r="G303" s="6">
        <v>100708</v>
      </c>
      <c r="H303" s="6" t="str">
        <v>PE anti-mouse CD8a Antibody</v>
      </c>
      <c r="I303" s="6">
        <v>1</v>
      </c>
      <c r="J303" s="6">
        <v>1</v>
      </c>
      <c r="K303" s="6" t="str">
        <v/>
      </c>
      <c r="L303" s="7" t="str">
        <v>T-490/25-26</v>
      </c>
      <c r="M303" s="7">
        <v>45829</v>
      </c>
      <c r="N303" s="9">
        <v>11609.5</v>
      </c>
      <c r="O303" s="6" t="str">
        <v>Imtech</v>
      </c>
      <c r="P303" s="6" t="str">
        <v>D3002213705</v>
      </c>
      <c r="Q303" s="6" t="str">
        <v>Delivered</v>
      </c>
      <c r="R303" s="6">
        <v>4</v>
      </c>
      <c r="S303" s="6" t="str">
        <v/>
      </c>
      <c r="T303" s="6" t="str">
        <v>BioLegend</v>
      </c>
    </row>
    <row r="304" spans="1:20" x14ac:dyDescent="0.25">
      <c r="A304" s="6">
        <v>307</v>
      </c>
      <c r="B304" s="6" t="str">
        <v>EED116209</v>
      </c>
      <c r="C304" s="7">
        <v>45818</v>
      </c>
      <c r="D304" s="7">
        <v>45824</v>
      </c>
      <c r="E304" s="26">
        <v>844.8</v>
      </c>
      <c r="F304" s="26">
        <v>844.8</v>
      </c>
      <c r="G304" s="6">
        <v>100764</v>
      </c>
      <c r="H304" s="6" t="str">
        <v>Ultra-LEAF™ Purified anti-mouse CD8a Antibody</v>
      </c>
      <c r="I304" s="6">
        <v>1</v>
      </c>
      <c r="J304" s="6">
        <v>1</v>
      </c>
      <c r="K304" s="6" t="str">
        <v/>
      </c>
      <c r="L304" s="7" t="str">
        <v>T-461/25-26</v>
      </c>
      <c r="M304" s="7">
        <v>45824</v>
      </c>
      <c r="N304" s="9">
        <v>100320</v>
      </c>
      <c r="O304" s="6" t="str">
        <v>RCB</v>
      </c>
      <c r="P304" s="6" t="str">
        <v/>
      </c>
      <c r="Q304" s="6" t="str">
        <v/>
      </c>
      <c r="R304" s="6">
        <v>4</v>
      </c>
      <c r="S304" s="6" t="str">
        <v>Two Extra Items Mentioned in Bill but not dispatched (Priyanka Madam), 113605, 141611</v>
      </c>
      <c r="T304" s="6" t="str">
        <v>BioLegend</v>
      </c>
    </row>
    <row r="305" spans="1:20" x14ac:dyDescent="0.25">
      <c r="A305" s="6">
        <v>308</v>
      </c>
      <c r="B305" s="6" t="str">
        <v>EED116209</v>
      </c>
      <c r="C305" s="7">
        <v>45818</v>
      </c>
      <c r="D305" s="7">
        <v>45824</v>
      </c>
      <c r="E305" s="26">
        <v>165.6</v>
      </c>
      <c r="F305" s="26">
        <v>331.2</v>
      </c>
      <c r="G305" s="6">
        <v>102702</v>
      </c>
      <c r="H305" s="6" t="str">
        <v>Purified anti-mouse CD38 Antibody</v>
      </c>
      <c r="I305" s="6">
        <v>2</v>
      </c>
      <c r="J305" s="6">
        <v>2</v>
      </c>
      <c r="K305" s="6" t="str">
        <v/>
      </c>
      <c r="L305" s="7" t="str">
        <v>T-469/25-26</v>
      </c>
      <c r="M305" s="7">
        <v>45825</v>
      </c>
      <c r="N305" s="9">
        <v>59892</v>
      </c>
      <c r="O305" s="6" t="str">
        <v>Micro Vapi</v>
      </c>
      <c r="P305" s="6" t="str">
        <v/>
      </c>
      <c r="Q305" s="6" t="str">
        <v/>
      </c>
      <c r="R305" s="6">
        <v>4</v>
      </c>
      <c r="S305" s="6" t="str">
        <v/>
      </c>
      <c r="T305" s="6" t="str">
        <v>BioLegend</v>
      </c>
    </row>
    <row r="306" spans="1:20" x14ac:dyDescent="0.25">
      <c r="A306" s="6">
        <v>309</v>
      </c>
      <c r="B306" s="6" t="str">
        <v>EED116209</v>
      </c>
      <c r="C306" s="7">
        <v>45818</v>
      </c>
      <c r="D306" s="7">
        <v>45824</v>
      </c>
      <c r="E306" s="26">
        <v>214.8</v>
      </c>
      <c r="F306" s="26">
        <v>429.6</v>
      </c>
      <c r="G306" s="6">
        <v>102730</v>
      </c>
      <c r="H306" s="6" t="str">
        <v>PE/Dazzle™ 594 anti-mouse CD38 Antibody</v>
      </c>
      <c r="I306" s="6">
        <v>2</v>
      </c>
      <c r="J306" s="6">
        <v>2</v>
      </c>
      <c r="K306" s="6" t="str">
        <v/>
      </c>
      <c r="L306" s="7" t="str">
        <v>T-469/25-26</v>
      </c>
      <c r="M306" s="7">
        <v>45825</v>
      </c>
      <c r="N306" s="9">
        <v>77686</v>
      </c>
      <c r="O306" s="6" t="str">
        <v>Micro Vapi</v>
      </c>
      <c r="P306" s="6" t="str">
        <v/>
      </c>
      <c r="Q306" s="6" t="str">
        <v/>
      </c>
      <c r="R306" s="6">
        <v>4</v>
      </c>
      <c r="S306" s="6" t="str">
        <v/>
      </c>
      <c r="T306" s="6" t="str">
        <v>BioLegend</v>
      </c>
    </row>
    <row r="307" spans="1:20" x14ac:dyDescent="0.25">
      <c r="A307" s="6">
        <v>310</v>
      </c>
      <c r="B307" s="6" t="str">
        <v>EED116209</v>
      </c>
      <c r="C307" s="7">
        <v>45818</v>
      </c>
      <c r="D307" s="7">
        <v>45824</v>
      </c>
      <c r="E307" s="26">
        <v>201</v>
      </c>
      <c r="F307" s="26">
        <v>402</v>
      </c>
      <c r="G307" s="6">
        <v>103047</v>
      </c>
      <c r="H307" s="6" t="str">
        <v>Brilliant Violet 605™ anti-mouse/human CD44 Antibody</v>
      </c>
      <c r="I307" s="6">
        <v>2</v>
      </c>
      <c r="J307" s="6">
        <v>2</v>
      </c>
      <c r="K307" s="6" t="str">
        <v/>
      </c>
      <c r="L307" s="7" t="str">
        <v>T-469/25-26</v>
      </c>
      <c r="M307" s="7">
        <v>45825</v>
      </c>
      <c r="N307" s="9">
        <v>58156</v>
      </c>
      <c r="O307" s="6" t="str">
        <v>Micro Vapi</v>
      </c>
      <c r="P307" s="6" t="str">
        <v/>
      </c>
      <c r="Q307" s="6" t="str">
        <v/>
      </c>
      <c r="R307" s="6">
        <v>4</v>
      </c>
      <c r="S307" s="6" t="str">
        <v/>
      </c>
      <c r="T307" s="6" t="str">
        <v>BioLegend</v>
      </c>
    </row>
    <row r="308" spans="1:20" x14ac:dyDescent="0.25">
      <c r="A308" s="6">
        <v>311</v>
      </c>
      <c r="B308" s="6" t="str">
        <v>EED116209</v>
      </c>
      <c r="C308" s="7">
        <v>45818</v>
      </c>
      <c r="D308" s="7">
        <v>45824</v>
      </c>
      <c r="E308" s="26">
        <v>126.6</v>
      </c>
      <c r="F308" s="26">
        <v>253.2</v>
      </c>
      <c r="G308" s="6">
        <v>103232</v>
      </c>
      <c r="H308" s="6" t="str">
        <v>Alexa Fluor® 700 anti-mouse/human CD45R/B220 Antibody</v>
      </c>
      <c r="I308" s="6">
        <v>2</v>
      </c>
      <c r="J308" s="6">
        <v>2</v>
      </c>
      <c r="K308" s="6" t="str">
        <v/>
      </c>
      <c r="L308" s="7" t="str">
        <v>T-469/25-26</v>
      </c>
      <c r="M308" s="7">
        <v>45825</v>
      </c>
      <c r="N308" s="9">
        <v>45787</v>
      </c>
      <c r="O308" s="6" t="str">
        <v>Micro Vapi</v>
      </c>
      <c r="P308" s="6" t="str">
        <v/>
      </c>
      <c r="Q308" s="6" t="str">
        <v/>
      </c>
      <c r="R308" s="6">
        <v>4</v>
      </c>
      <c r="S308" s="6" t="str">
        <v/>
      </c>
      <c r="T308" s="6" t="str">
        <v>BioLegend</v>
      </c>
    </row>
    <row r="309" spans="1:20" x14ac:dyDescent="0.25">
      <c r="A309" s="6">
        <v>312</v>
      </c>
      <c r="B309" s="6" t="str">
        <v>EED116209</v>
      </c>
      <c r="C309" s="7">
        <v>45818</v>
      </c>
      <c r="D309" s="7">
        <v>45824</v>
      </c>
      <c r="E309" s="26">
        <v>156.75</v>
      </c>
      <c r="F309" s="26">
        <v>313.5</v>
      </c>
      <c r="G309" s="6">
        <v>103241</v>
      </c>
      <c r="H309" s="6" t="str">
        <v>Brilliant Violet 650™ anti-mouse/human CD45R/B220 Antibody</v>
      </c>
      <c r="I309" s="6">
        <v>2</v>
      </c>
      <c r="J309" s="6">
        <v>2</v>
      </c>
      <c r="K309" s="6" t="str">
        <v/>
      </c>
      <c r="L309" s="7" t="str">
        <v>T-469/25-26</v>
      </c>
      <c r="M309" s="7">
        <v>45825</v>
      </c>
      <c r="N309" s="9">
        <v>45353</v>
      </c>
      <c r="O309" s="6" t="str">
        <v>Micro Vapi</v>
      </c>
      <c r="P309" s="6" t="str">
        <v/>
      </c>
      <c r="Q309" s="6" t="str">
        <v/>
      </c>
      <c r="R309" s="6">
        <v>4</v>
      </c>
      <c r="S309" s="6" t="str">
        <v/>
      </c>
      <c r="T309" s="6" t="str">
        <v>BioLegend</v>
      </c>
    </row>
    <row r="310" spans="1:20" x14ac:dyDescent="0.25">
      <c r="A310" s="6">
        <v>313</v>
      </c>
      <c r="B310" s="6" t="str">
        <v>EED116209</v>
      </c>
      <c r="C310" s="7">
        <v>45818</v>
      </c>
      <c r="D310" s="7">
        <v>45824</v>
      </c>
      <c r="E310" s="26">
        <v>129</v>
      </c>
      <c r="F310" s="26">
        <v>258</v>
      </c>
      <c r="G310" s="6">
        <v>104418</v>
      </c>
      <c r="H310" s="6" t="str">
        <v>PE/Cyanine7 anti-mouse CD62L Antibody</v>
      </c>
      <c r="I310" s="6">
        <v>2</v>
      </c>
      <c r="J310" s="6">
        <v>2</v>
      </c>
      <c r="K310" s="6" t="str">
        <v/>
      </c>
      <c r="L310" s="7" t="str">
        <v>T-469/25-26</v>
      </c>
      <c r="M310" s="7">
        <v>45825</v>
      </c>
      <c r="N310" s="9">
        <v>46655</v>
      </c>
      <c r="O310" s="6" t="str">
        <v>Micro Vapi</v>
      </c>
      <c r="P310" s="6" t="str">
        <v/>
      </c>
      <c r="Q310" s="6" t="str">
        <v/>
      </c>
      <c r="R310" s="6">
        <v>4</v>
      </c>
      <c r="S310" s="6" t="str">
        <v/>
      </c>
      <c r="T310" s="6" t="str">
        <v>BioLegend</v>
      </c>
    </row>
    <row r="311" spans="1:20" x14ac:dyDescent="0.25">
      <c r="A311" s="6">
        <v>314</v>
      </c>
      <c r="B311" s="6" t="str">
        <v>EED116209</v>
      </c>
      <c r="C311" s="7">
        <v>45818</v>
      </c>
      <c r="D311" s="7">
        <v>45824</v>
      </c>
      <c r="E311" s="26">
        <v>844.8</v>
      </c>
      <c r="F311" s="26">
        <v>844.8</v>
      </c>
      <c r="G311" s="6">
        <v>106214</v>
      </c>
      <c r="H311" s="6" t="str">
        <v>Ultra-LEAF™ Purified anti-mouse CD152 Antibody</v>
      </c>
      <c r="I311" s="6">
        <v>1</v>
      </c>
      <c r="J311" s="6">
        <v>1</v>
      </c>
      <c r="K311" s="6" t="str">
        <v/>
      </c>
      <c r="L311" s="7" t="str">
        <v>T-461/25-26</v>
      </c>
      <c r="M311" s="7">
        <v>45824</v>
      </c>
      <c r="N311" s="9">
        <v>100320</v>
      </c>
      <c r="O311" s="6" t="str">
        <v>RCB</v>
      </c>
      <c r="P311" s="6" t="str">
        <v/>
      </c>
      <c r="Q311" s="6" t="str">
        <v/>
      </c>
      <c r="R311" s="6">
        <v>4</v>
      </c>
      <c r="S311" s="6" t="str">
        <v>Two Extra Items Mentioned in Bill but not dispatched (Priyanka Madam), 113605, 141611</v>
      </c>
      <c r="T311" s="6" t="str">
        <v>BioLegend</v>
      </c>
    </row>
    <row r="312" spans="1:20" x14ac:dyDescent="0.25">
      <c r="A312" s="6">
        <v>315</v>
      </c>
      <c r="B312" s="6" t="str">
        <v>EED116209</v>
      </c>
      <c r="C312" s="7">
        <v>45818</v>
      </c>
      <c r="D312" s="7">
        <v>45824</v>
      </c>
      <c r="E312" s="26">
        <v>129</v>
      </c>
      <c r="F312" s="26">
        <v>258</v>
      </c>
      <c r="G312" s="6">
        <v>108422</v>
      </c>
      <c r="H312" s="6" t="str">
        <v xml:space="preserve">Alexa Fluor® 700 anti-mouse Ly-6G/Ly-6C </v>
      </c>
      <c r="I312" s="6">
        <v>2</v>
      </c>
      <c r="J312" s="6">
        <v>2</v>
      </c>
      <c r="K312" s="6" t="str">
        <v/>
      </c>
      <c r="L312" s="7" t="str">
        <v>T-469/25-26</v>
      </c>
      <c r="M312" s="7">
        <v>45825</v>
      </c>
      <c r="N312" s="9">
        <v>46655</v>
      </c>
      <c r="O312" s="6" t="str">
        <v>Micro Vapi</v>
      </c>
      <c r="P312" s="6" t="str">
        <v/>
      </c>
      <c r="Q312" s="6" t="str">
        <v/>
      </c>
      <c r="R312" s="6">
        <v>4</v>
      </c>
      <c r="S312" s="6" t="str">
        <v/>
      </c>
      <c r="T312" s="6" t="str">
        <v>BioLegend</v>
      </c>
    </row>
    <row r="313" spans="1:20" x14ac:dyDescent="0.25">
      <c r="A313" s="6">
        <v>316</v>
      </c>
      <c r="B313" s="6" t="str">
        <v>EED116209</v>
      </c>
      <c r="C313" s="7">
        <v>45818</v>
      </c>
      <c r="D313" s="7">
        <v>45824</v>
      </c>
      <c r="E313" s="26">
        <v>211.8</v>
      </c>
      <c r="F313" s="26">
        <v>423.6</v>
      </c>
      <c r="G313" s="6">
        <v>109104</v>
      </c>
      <c r="H313" s="6" t="str">
        <v xml:space="preserve">PE anti-mouse CD279 </v>
      </c>
      <c r="I313" s="6">
        <v>2</v>
      </c>
      <c r="J313" s="6">
        <v>2</v>
      </c>
      <c r="K313" s="6" t="str">
        <v/>
      </c>
      <c r="L313" s="7" t="str">
        <v>T-469/25-26</v>
      </c>
      <c r="M313" s="7">
        <v>45825</v>
      </c>
      <c r="N313" s="9">
        <v>76601</v>
      </c>
      <c r="O313" s="6" t="str">
        <v>Micro Vapi</v>
      </c>
      <c r="P313" s="6" t="str">
        <v/>
      </c>
      <c r="Q313" s="6" t="str">
        <v/>
      </c>
      <c r="R313" s="6">
        <v>4</v>
      </c>
      <c r="S313" s="6" t="str">
        <v/>
      </c>
      <c r="T313" s="6" t="str">
        <v>BioLegend</v>
      </c>
    </row>
    <row r="314" spans="1:20" x14ac:dyDescent="0.25">
      <c r="A314" s="6">
        <v>317</v>
      </c>
      <c r="B314" s="6" t="str">
        <v>EED116209</v>
      </c>
      <c r="C314" s="7">
        <v>45818</v>
      </c>
      <c r="D314" s="7">
        <v>45824</v>
      </c>
      <c r="E314" s="26">
        <v>182.4</v>
      </c>
      <c r="F314" s="26">
        <v>364.8</v>
      </c>
      <c r="G314" s="6">
        <v>109116</v>
      </c>
      <c r="H314" s="6" t="str">
        <v xml:space="preserve">PE/Dazzle™ 594 anti-mouse CD279 </v>
      </c>
      <c r="I314" s="6">
        <v>2</v>
      </c>
      <c r="J314" s="6">
        <v>2</v>
      </c>
      <c r="K314" s="6" t="str">
        <v/>
      </c>
      <c r="L314" s="7" t="str">
        <v>T-469/25-26</v>
      </c>
      <c r="M314" s="7">
        <v>45825</v>
      </c>
      <c r="N314" s="9">
        <v>65968</v>
      </c>
      <c r="O314" s="6" t="str">
        <v>Micro Vapi</v>
      </c>
      <c r="P314" s="6" t="str">
        <v/>
      </c>
      <c r="Q314" s="6" t="str">
        <v/>
      </c>
      <c r="R314" s="6">
        <v>4</v>
      </c>
      <c r="S314" s="6" t="str">
        <v/>
      </c>
      <c r="T314" s="6" t="str">
        <v>BioLegend</v>
      </c>
    </row>
    <row r="315" spans="1:20" x14ac:dyDescent="0.25">
      <c r="A315" s="6">
        <v>318</v>
      </c>
      <c r="B315" s="6" t="str">
        <v>EED116209</v>
      </c>
      <c r="C315" s="7">
        <v>45818</v>
      </c>
      <c r="D315" s="7">
        <v>45824</v>
      </c>
      <c r="E315" s="26">
        <v>88.2</v>
      </c>
      <c r="F315" s="26">
        <v>88.2</v>
      </c>
      <c r="G315" s="6">
        <v>113815</v>
      </c>
      <c r="H315" s="6" t="str">
        <v>PerCP/Cyanine5.5 anti-mouse CD71 Antibody</v>
      </c>
      <c r="I315" s="6">
        <v>1</v>
      </c>
      <c r="J315" s="6">
        <v>1</v>
      </c>
      <c r="K315" s="6" t="str">
        <v/>
      </c>
      <c r="L315" s="7" t="str">
        <v>T-481/25-26</v>
      </c>
      <c r="M315" s="7">
        <v>45825</v>
      </c>
      <c r="N315" s="9">
        <v>13965</v>
      </c>
      <c r="O315" s="6" t="str">
        <v>Labex</v>
      </c>
      <c r="P315" s="6" t="str">
        <v>PORTER</v>
      </c>
      <c r="Q315" s="6" t="str">
        <v>PORTER</v>
      </c>
      <c r="R315" s="6">
        <v>4</v>
      </c>
      <c r="S315" s="6" t="str">
        <v/>
      </c>
      <c r="T315" s="6" t="str">
        <v>BioLegend</v>
      </c>
    </row>
    <row r="316" spans="1:20" x14ac:dyDescent="0.25">
      <c r="A316" s="6">
        <v>319</v>
      </c>
      <c r="B316" s="6" t="str">
        <v>EED116209</v>
      </c>
      <c r="C316" s="7">
        <v>45818</v>
      </c>
      <c r="D316" s="7">
        <v>45824</v>
      </c>
      <c r="E316" s="26">
        <v>74.400000000000006</v>
      </c>
      <c r="F316" s="26">
        <v>148.80000000000001</v>
      </c>
      <c r="G316" s="6">
        <v>115502</v>
      </c>
      <c r="H316" s="6" t="str">
        <v>Purified anti-mouse CD19 Antibody</v>
      </c>
      <c r="I316" s="6">
        <v>2</v>
      </c>
      <c r="J316" s="6">
        <v>2</v>
      </c>
      <c r="K316" s="6" t="str">
        <v/>
      </c>
      <c r="L316" s="7" t="str">
        <v>T-469/25-26</v>
      </c>
      <c r="M316" s="7">
        <v>45825</v>
      </c>
      <c r="N316" s="9">
        <v>26908</v>
      </c>
      <c r="O316" s="6" t="str">
        <v>Micro Vapi</v>
      </c>
      <c r="P316" s="6" t="str">
        <v/>
      </c>
      <c r="Q316" s="6" t="str">
        <v/>
      </c>
      <c r="R316" s="6">
        <v>4</v>
      </c>
      <c r="S316" s="6" t="str">
        <v/>
      </c>
      <c r="T316" s="6" t="str">
        <v>BioLegend</v>
      </c>
    </row>
    <row r="317" spans="1:20" x14ac:dyDescent="0.25">
      <c r="A317" s="6">
        <v>320</v>
      </c>
      <c r="B317" s="6" t="str">
        <v>EED116209</v>
      </c>
      <c r="C317" s="7">
        <v>45818</v>
      </c>
      <c r="D317" s="7">
        <v>45824</v>
      </c>
      <c r="E317" s="26">
        <v>129</v>
      </c>
      <c r="F317" s="26">
        <v>258</v>
      </c>
      <c r="G317" s="6">
        <v>115520</v>
      </c>
      <c r="H317" s="6" t="str">
        <v>PE/Cyanine7 anti-mouse CD19 Antibody</v>
      </c>
      <c r="I317" s="6">
        <v>2</v>
      </c>
      <c r="J317" s="6">
        <v>2</v>
      </c>
      <c r="K317" s="6" t="str">
        <v/>
      </c>
      <c r="L317" s="7" t="str">
        <v>T-469/25-26</v>
      </c>
      <c r="M317" s="7">
        <v>45825</v>
      </c>
      <c r="N317" s="9">
        <v>46655</v>
      </c>
      <c r="O317" s="6" t="str">
        <v>Micro Vapi</v>
      </c>
      <c r="P317" s="6" t="str">
        <v/>
      </c>
      <c r="Q317" s="6" t="str">
        <v/>
      </c>
      <c r="R317" s="6">
        <v>4</v>
      </c>
      <c r="S317" s="6" t="str">
        <v/>
      </c>
      <c r="T317" s="6" t="str">
        <v>BioLegend</v>
      </c>
    </row>
    <row r="318" spans="1:20" x14ac:dyDescent="0.25">
      <c r="A318" s="6">
        <v>321</v>
      </c>
      <c r="B318" s="6" t="str">
        <v>EED116209</v>
      </c>
      <c r="C318" s="7">
        <v>45818</v>
      </c>
      <c r="D318" s="7">
        <v>45824</v>
      </c>
      <c r="E318" s="26">
        <v>129</v>
      </c>
      <c r="F318" s="26">
        <v>129</v>
      </c>
      <c r="G318" s="6">
        <v>116220</v>
      </c>
      <c r="H318" s="6" t="str">
        <v>Alexa Fluor® 700 anti-mouse TER-119/Erythroid Cells Antibody</v>
      </c>
      <c r="I318" s="6">
        <v>1</v>
      </c>
      <c r="J318" s="6">
        <v>1</v>
      </c>
      <c r="K318" s="6" t="str">
        <v/>
      </c>
      <c r="L318" s="7" t="str">
        <v>T-469/25-26</v>
      </c>
      <c r="M318" s="7">
        <v>45825</v>
      </c>
      <c r="N318" s="9">
        <v>23327.5</v>
      </c>
      <c r="O318" s="6" t="str">
        <v>Micro Vapi</v>
      </c>
      <c r="P318" s="6" t="str">
        <v/>
      </c>
      <c r="Q318" s="6" t="str">
        <v/>
      </c>
      <c r="R318" s="6">
        <v>4</v>
      </c>
      <c r="S318" s="6" t="str">
        <v/>
      </c>
      <c r="T318" s="6" t="str">
        <v>BioLegend</v>
      </c>
    </row>
    <row r="319" spans="1:20" x14ac:dyDescent="0.25">
      <c r="A319" s="6">
        <v>322</v>
      </c>
      <c r="B319" s="6" t="str">
        <v>EED116209</v>
      </c>
      <c r="C319" s="7">
        <v>45818</v>
      </c>
      <c r="D319" s="7">
        <v>45824</v>
      </c>
      <c r="E319" s="26">
        <v>188.4</v>
      </c>
      <c r="F319" s="26">
        <v>376.8</v>
      </c>
      <c r="G319" s="6">
        <v>123130</v>
      </c>
      <c r="H319" s="6" t="str">
        <v>Alexa Fluor® 700 anti-mouse F4/80 Antibody</v>
      </c>
      <c r="I319" s="6">
        <v>2</v>
      </c>
      <c r="J319" s="6">
        <v>2</v>
      </c>
      <c r="K319" s="6" t="str">
        <v/>
      </c>
      <c r="L319" s="7" t="str">
        <v>T-469/25-26</v>
      </c>
      <c r="M319" s="7">
        <v>45825</v>
      </c>
      <c r="N319" s="9">
        <v>68138</v>
      </c>
      <c r="O319" s="6" t="str">
        <v>Micro Vapi</v>
      </c>
      <c r="P319" s="6" t="str">
        <v/>
      </c>
      <c r="Q319" s="6" t="str">
        <v/>
      </c>
      <c r="R319" s="6">
        <v>4</v>
      </c>
      <c r="S319" s="6" t="str">
        <v/>
      </c>
      <c r="T319" s="6" t="str">
        <v>BioLegend</v>
      </c>
    </row>
    <row r="320" spans="1:20" x14ac:dyDescent="0.25">
      <c r="A320" s="6">
        <v>323</v>
      </c>
      <c r="B320" s="6" t="str">
        <v>EED116209</v>
      </c>
      <c r="C320" s="7">
        <v>45818</v>
      </c>
      <c r="D320" s="7">
        <v>45824</v>
      </c>
      <c r="E320" s="26">
        <v>844.8</v>
      </c>
      <c r="F320" s="26">
        <v>844.8</v>
      </c>
      <c r="G320" s="6">
        <v>135248</v>
      </c>
      <c r="H320" s="6" t="str">
        <v xml:space="preserve">Ultra-LEAF™ Purified anti-mouse CD279 </v>
      </c>
      <c r="I320" s="6">
        <v>1</v>
      </c>
      <c r="J320" s="6">
        <v>1</v>
      </c>
      <c r="K320" s="6" t="str">
        <v/>
      </c>
      <c r="L320" s="7" t="str">
        <v>T-461/25-26</v>
      </c>
      <c r="M320" s="7">
        <v>45824</v>
      </c>
      <c r="N320" s="9">
        <v>100320</v>
      </c>
      <c r="O320" s="6" t="str">
        <v>rcb</v>
      </c>
      <c r="P320" s="6" t="str">
        <v/>
      </c>
      <c r="Q320" s="6" t="str">
        <v/>
      </c>
      <c r="R320" s="6">
        <v>4</v>
      </c>
      <c r="S320" s="6" t="str">
        <v>Two Extra Items Mentioned in Bill but not dispatched (Priyanka Madam), 113605, 141611</v>
      </c>
      <c r="T320" s="6" t="str">
        <v>BioLegend</v>
      </c>
    </row>
    <row r="321" spans="1:20" x14ac:dyDescent="0.25">
      <c r="A321" s="6">
        <v>324</v>
      </c>
      <c r="B321" s="6" t="str">
        <v>EED116209</v>
      </c>
      <c r="C321" s="7">
        <v>45818</v>
      </c>
      <c r="D321" s="7">
        <v>45824</v>
      </c>
      <c r="E321" s="26">
        <v>191.1</v>
      </c>
      <c r="F321" s="26">
        <v>382.2</v>
      </c>
      <c r="G321" s="6">
        <v>142512</v>
      </c>
      <c r="H321" s="6" t="str">
        <v xml:space="preserve">Biotin anti-mouse CD138 </v>
      </c>
      <c r="I321" s="6">
        <v>2</v>
      </c>
      <c r="J321" s="6">
        <v>2</v>
      </c>
      <c r="K321" s="6" t="str">
        <v/>
      </c>
      <c r="L321" s="7" t="str">
        <v>T-469/25-26</v>
      </c>
      <c r="M321" s="7">
        <v>45825</v>
      </c>
      <c r="N321" s="9">
        <v>69223</v>
      </c>
      <c r="O321" s="6" t="str">
        <v>Micro Vapi</v>
      </c>
      <c r="P321" s="6" t="str">
        <v/>
      </c>
      <c r="Q321" s="6" t="str">
        <v/>
      </c>
      <c r="R321" s="6">
        <v>4</v>
      </c>
      <c r="S321" s="6" t="str">
        <v/>
      </c>
      <c r="T321" s="6" t="str">
        <v>BioLegend</v>
      </c>
    </row>
    <row r="322" spans="1:20" x14ac:dyDescent="0.25">
      <c r="A322" s="6">
        <v>325</v>
      </c>
      <c r="B322" s="6" t="str">
        <v>EED116209</v>
      </c>
      <c r="C322" s="7">
        <v>45818</v>
      </c>
      <c r="D322" s="7">
        <v>45824</v>
      </c>
      <c r="E322" s="26">
        <v>229.2</v>
      </c>
      <c r="F322" s="26">
        <v>458.4</v>
      </c>
      <c r="G322" s="6">
        <v>144610</v>
      </c>
      <c r="H322" s="6" t="str">
        <v xml:space="preserve">PerCP/Cyanine5.5 anti-mouse/human GL7 Antigen </v>
      </c>
      <c r="I322" s="6">
        <v>2</v>
      </c>
      <c r="J322" s="6">
        <v>2</v>
      </c>
      <c r="K322" s="6" t="str">
        <v/>
      </c>
      <c r="L322" s="7" t="str">
        <v>T-469/25-26</v>
      </c>
      <c r="M322" s="7">
        <v>45825</v>
      </c>
      <c r="N322" s="9">
        <v>82894</v>
      </c>
      <c r="O322" s="6" t="str">
        <v>Micro Vapi</v>
      </c>
      <c r="P322" s="6" t="str">
        <v/>
      </c>
      <c r="Q322" s="6" t="str">
        <v/>
      </c>
      <c r="R322" s="6">
        <v>4</v>
      </c>
      <c r="S322" s="6" t="str">
        <v/>
      </c>
      <c r="T322" s="6" t="str">
        <v>BioLegend</v>
      </c>
    </row>
    <row r="323" spans="1:20" x14ac:dyDescent="0.25">
      <c r="A323" s="6">
        <v>326</v>
      </c>
      <c r="B323" s="6" t="str">
        <v>EED116209</v>
      </c>
      <c r="C323" s="7">
        <v>45818</v>
      </c>
      <c r="D323" s="7">
        <v>45824</v>
      </c>
      <c r="E323" s="26">
        <v>116.4</v>
      </c>
      <c r="F323" s="26">
        <v>232.8</v>
      </c>
      <c r="G323" s="6">
        <v>144612</v>
      </c>
      <c r="H323" s="6" t="str">
        <v xml:space="preserve">Alexa Fluor® 488 anti-mouse/human GL7 Antigen </v>
      </c>
      <c r="I323" s="6">
        <v>2</v>
      </c>
      <c r="J323" s="6">
        <v>2</v>
      </c>
      <c r="K323" s="6" t="str">
        <v/>
      </c>
      <c r="L323" s="7" t="str">
        <v>T-469/25-26</v>
      </c>
      <c r="M323" s="7">
        <v>45825</v>
      </c>
      <c r="N323" s="9">
        <v>42098</v>
      </c>
      <c r="O323" s="6" t="str">
        <v>Micro Vapi</v>
      </c>
      <c r="P323" s="6" t="str">
        <v/>
      </c>
      <c r="Q323" s="6" t="str">
        <v/>
      </c>
      <c r="R323" s="6">
        <v>4</v>
      </c>
      <c r="S323" s="6" t="str">
        <v/>
      </c>
      <c r="T323" s="6" t="str">
        <v>BioLegend</v>
      </c>
    </row>
    <row r="324" spans="1:20" x14ac:dyDescent="0.25">
      <c r="A324" s="6">
        <v>327</v>
      </c>
      <c r="B324" s="6" t="str">
        <v>EED116209</v>
      </c>
      <c r="C324" s="7">
        <v>45818</v>
      </c>
      <c r="D324" s="7">
        <v>45824</v>
      </c>
      <c r="E324" s="26">
        <v>136.5</v>
      </c>
      <c r="F324" s="26">
        <v>273</v>
      </c>
      <c r="G324" s="6">
        <v>302339</v>
      </c>
      <c r="H324" s="6" t="str">
        <v>Brilliant Violet 510™ anti-human CD20 Antibody</v>
      </c>
      <c r="I324" s="6">
        <v>2</v>
      </c>
      <c r="J324" s="6">
        <v>2</v>
      </c>
      <c r="K324" s="6" t="str">
        <v/>
      </c>
      <c r="L324" s="7" t="str">
        <v>T-475/25-26</v>
      </c>
      <c r="M324" s="7">
        <v>45825</v>
      </c>
      <c r="N324" s="9">
        <v>41188</v>
      </c>
      <c r="O324" s="6" t="str">
        <v>Invitro</v>
      </c>
      <c r="P324" s="6" t="str">
        <v/>
      </c>
      <c r="Q324" s="6" t="str">
        <v/>
      </c>
      <c r="R324" s="6">
        <v>4</v>
      </c>
      <c r="S324" s="6" t="str">
        <v>Priyanka madam (without information) only third copy received</v>
      </c>
      <c r="T324" s="6" t="str">
        <v>BioLegend</v>
      </c>
    </row>
    <row r="325" spans="1:20" x14ac:dyDescent="0.25">
      <c r="A325" s="6">
        <v>328</v>
      </c>
      <c r="B325" s="6" t="str">
        <v>EED116209</v>
      </c>
      <c r="C325" s="7">
        <v>45818</v>
      </c>
      <c r="D325" s="7">
        <v>45824</v>
      </c>
      <c r="E325" s="26">
        <v>92.4</v>
      </c>
      <c r="F325" s="26">
        <v>92.4</v>
      </c>
      <c r="G325" s="6">
        <v>310910</v>
      </c>
      <c r="H325" s="6" t="str">
        <v>APC anti-human CD69 Antibody</v>
      </c>
      <c r="I325" s="6">
        <v>1</v>
      </c>
      <c r="J325" s="6">
        <v>1</v>
      </c>
      <c r="K325" s="6" t="str">
        <v/>
      </c>
      <c r="L325" s="7" t="str">
        <v>T-470/25-26</v>
      </c>
      <c r="M325" s="7">
        <v>45825</v>
      </c>
      <c r="N325" s="9">
        <v>16709</v>
      </c>
      <c r="O325" s="6" t="str">
        <v>Micro Vapi</v>
      </c>
      <c r="P325" s="6">
        <v>58152141202</v>
      </c>
      <c r="Q325" s="6" t="str">
        <v>Delivered</v>
      </c>
      <c r="R325" s="6">
        <v>4</v>
      </c>
      <c r="S325" s="6" t="str">
        <v/>
      </c>
      <c r="T325" s="6" t="str">
        <v>BioLegend</v>
      </c>
    </row>
    <row r="326" spans="1:20" x14ac:dyDescent="0.25">
      <c r="A326" s="6">
        <v>329</v>
      </c>
      <c r="B326" s="6" t="str">
        <v>EED116209</v>
      </c>
      <c r="C326" s="7">
        <v>45818</v>
      </c>
      <c r="D326" s="7">
        <v>45824</v>
      </c>
      <c r="E326" s="26">
        <v>123.75</v>
      </c>
      <c r="F326" s="26">
        <v>123.75</v>
      </c>
      <c r="G326" s="6">
        <v>317433</v>
      </c>
      <c r="H326" s="6" t="str">
        <v>Brilliant Violet 421™ anti-human CD4 Antibody</v>
      </c>
      <c r="I326" s="6">
        <v>1</v>
      </c>
      <c r="J326" s="6">
        <v>1</v>
      </c>
      <c r="K326" s="6" t="str">
        <v/>
      </c>
      <c r="L326" s="7" t="str">
        <v>T-503/25-26</v>
      </c>
      <c r="M326" s="7">
        <v>45831</v>
      </c>
      <c r="N326" s="9">
        <v>17602.5</v>
      </c>
      <c r="O326" s="6" t="str">
        <v>Micro Delhi</v>
      </c>
      <c r="P326" s="6" t="str">
        <v/>
      </c>
      <c r="Q326" s="6" t="str">
        <v/>
      </c>
      <c r="R326" s="6">
        <v>4</v>
      </c>
      <c r="S326" s="6" t="str">
        <v/>
      </c>
      <c r="T326" s="6" t="str">
        <v>BioLegend</v>
      </c>
    </row>
    <row r="327" spans="1:20" x14ac:dyDescent="0.25">
      <c r="A327" s="6">
        <v>330</v>
      </c>
      <c r="B327" s="6" t="str">
        <v>EED116209</v>
      </c>
      <c r="C327" s="7">
        <v>45818</v>
      </c>
      <c r="D327" s="7">
        <v>45824</v>
      </c>
      <c r="E327" s="26">
        <v>80.400000000000006</v>
      </c>
      <c r="F327" s="26">
        <v>80.400000000000006</v>
      </c>
      <c r="G327" s="6">
        <v>328109</v>
      </c>
      <c r="H327" s="6" t="str">
        <v xml:space="preserve">PE anti-human CD90 </v>
      </c>
      <c r="I327" s="6">
        <v>1</v>
      </c>
      <c r="J327" s="6">
        <v>1</v>
      </c>
      <c r="K327" s="6" t="str">
        <v/>
      </c>
      <c r="L327" s="7" t="str">
        <v>T-461/25-26</v>
      </c>
      <c r="M327" s="7">
        <v>45824</v>
      </c>
      <c r="N327" s="9">
        <v>9547.5</v>
      </c>
      <c r="O327" s="6" t="str">
        <v>RCB</v>
      </c>
      <c r="P327" s="6" t="str">
        <v/>
      </c>
      <c r="Q327" s="6" t="str">
        <v/>
      </c>
      <c r="R327" s="6">
        <v>4</v>
      </c>
      <c r="S327" s="6" t="str">
        <v>Two Extra Items Mentioned in Bill but not dispatched (Priyanka Madam), 113605, 141611</v>
      </c>
      <c r="T327" s="6" t="str">
        <v>BioLegend</v>
      </c>
    </row>
    <row r="328" spans="1:20" x14ac:dyDescent="0.25">
      <c r="A328" s="6">
        <v>331</v>
      </c>
      <c r="B328" s="6" t="str">
        <v>EED116209</v>
      </c>
      <c r="C328" s="7">
        <v>45818</v>
      </c>
      <c r="D328" s="7">
        <v>45824</v>
      </c>
      <c r="E328" s="26">
        <v>67.8</v>
      </c>
      <c r="F328" s="26">
        <v>67.8</v>
      </c>
      <c r="G328" s="6">
        <v>343509</v>
      </c>
      <c r="H328" s="6" t="str">
        <v>APC anti-human CD34 Antibody</v>
      </c>
      <c r="I328" s="6">
        <v>1</v>
      </c>
      <c r="J328" s="6">
        <v>1</v>
      </c>
      <c r="K328" s="6" t="str">
        <v/>
      </c>
      <c r="L328" s="7" t="str">
        <v>T-461/25-26</v>
      </c>
      <c r="M328" s="7">
        <v>45824</v>
      </c>
      <c r="N328" s="9">
        <v>8051.25</v>
      </c>
      <c r="O328" s="6" t="str">
        <v>RCB</v>
      </c>
      <c r="P328" s="6" t="str">
        <v/>
      </c>
      <c r="Q328" s="6" t="str">
        <v/>
      </c>
      <c r="R328" s="6">
        <v>4</v>
      </c>
      <c r="S328" s="6" t="str">
        <v>Two Extra Items Mentioned in Bill but not dispatched (Priyanka Madam), 113605, 141611</v>
      </c>
      <c r="T328" s="6" t="str">
        <v>BioLegend</v>
      </c>
    </row>
    <row r="329" spans="1:20" x14ac:dyDescent="0.25">
      <c r="A329" s="6">
        <v>332</v>
      </c>
      <c r="B329" s="6" t="str">
        <v>EED116209</v>
      </c>
      <c r="C329" s="7">
        <v>45818</v>
      </c>
      <c r="D329" s="7">
        <v>45824</v>
      </c>
      <c r="E329" s="26">
        <v>142.5</v>
      </c>
      <c r="F329" s="26">
        <v>142.5</v>
      </c>
      <c r="G329" s="6">
        <v>344007</v>
      </c>
      <c r="H329" s="6" t="str">
        <v xml:space="preserve">Brilliant Violet 421™ anti-human CD73 </v>
      </c>
      <c r="I329" s="6">
        <v>1</v>
      </c>
      <c r="J329" s="6">
        <v>1</v>
      </c>
      <c r="K329" s="6" t="str">
        <v/>
      </c>
      <c r="L329" s="7" t="str">
        <v>T-475/25-26</v>
      </c>
      <c r="M329" s="7">
        <v>45825</v>
      </c>
      <c r="N329" s="9">
        <v>21498.5</v>
      </c>
      <c r="O329" s="6" t="str">
        <v>Invitro</v>
      </c>
      <c r="P329" s="6" t="str">
        <v/>
      </c>
      <c r="Q329" s="6" t="str">
        <v/>
      </c>
      <c r="R329" s="6">
        <v>4</v>
      </c>
      <c r="S329" s="6" t="str">
        <v>Priyanka madam (without information) only third copy received</v>
      </c>
      <c r="T329" s="6" t="str">
        <v>BioLegend</v>
      </c>
    </row>
    <row r="330" spans="1:20" x14ac:dyDescent="0.25">
      <c r="A330" s="6">
        <v>333</v>
      </c>
      <c r="B330" s="6" t="str">
        <v>EED116209</v>
      </c>
      <c r="C330" s="7">
        <v>45818</v>
      </c>
      <c r="D330" s="7">
        <v>45824</v>
      </c>
      <c r="E330" s="26">
        <v>202.8</v>
      </c>
      <c r="F330" s="26">
        <v>811.2</v>
      </c>
      <c r="G330" s="6">
        <v>353214</v>
      </c>
      <c r="H330" s="6" t="str">
        <v xml:space="preserve">APC anti-human CD197 </v>
      </c>
      <c r="I330" s="6">
        <v>4</v>
      </c>
      <c r="J330" s="6">
        <v>4</v>
      </c>
      <c r="K330" s="6" t="str">
        <v/>
      </c>
      <c r="L330" s="7" t="str">
        <v>T-466/25-26</v>
      </c>
      <c r="M330" s="7">
        <v>45825</v>
      </c>
      <c r="N330" s="9">
        <v>446692</v>
      </c>
      <c r="O330" s="6" t="str">
        <v>immuneel</v>
      </c>
      <c r="P330" s="6">
        <v>58152136291</v>
      </c>
      <c r="Q330" s="6" t="str">
        <v>Delivered</v>
      </c>
      <c r="R330" s="6">
        <v>4</v>
      </c>
      <c r="S330" s="6" t="str">
        <v/>
      </c>
      <c r="T330" s="6" t="str">
        <v>BioLegend</v>
      </c>
    </row>
    <row r="331" spans="1:20" x14ac:dyDescent="0.25">
      <c r="A331" s="6">
        <v>334</v>
      </c>
      <c r="B331" s="6" t="str">
        <v>EED116209</v>
      </c>
      <c r="C331" s="7">
        <v>45818</v>
      </c>
      <c r="D331" s="7">
        <v>45824</v>
      </c>
      <c r="E331" s="26">
        <v>156.75</v>
      </c>
      <c r="F331" s="26">
        <v>156.75</v>
      </c>
      <c r="G331" s="6">
        <v>356619</v>
      </c>
      <c r="H331" s="6" t="str">
        <v>Brilliant Violet 650™ anti-human CD38 Antibody</v>
      </c>
      <c r="I331" s="6">
        <v>1</v>
      </c>
      <c r="J331" s="6">
        <v>1</v>
      </c>
      <c r="K331" s="6" t="str">
        <v/>
      </c>
      <c r="L331" s="7" t="str">
        <v>T-483/25-26</v>
      </c>
      <c r="M331" s="7">
        <v>45825</v>
      </c>
      <c r="N331" s="9">
        <v>19437</v>
      </c>
      <c r="O331" s="6" t="str">
        <v>GK Bio</v>
      </c>
      <c r="P331" s="6" t="str">
        <v/>
      </c>
      <c r="Q331" s="6" t="str">
        <v/>
      </c>
      <c r="R331" s="6">
        <v>4</v>
      </c>
      <c r="S331" s="6" t="str">
        <v/>
      </c>
      <c r="T331" s="6" t="str">
        <v>BioLegend</v>
      </c>
    </row>
    <row r="332" spans="1:20" x14ac:dyDescent="0.25">
      <c r="A332" s="6">
        <v>335</v>
      </c>
      <c r="B332" s="6" t="str">
        <v>EED116209</v>
      </c>
      <c r="C332" s="7">
        <v>45818</v>
      </c>
      <c r="D332" s="7">
        <v>45824</v>
      </c>
      <c r="E332" s="26">
        <v>136.5</v>
      </c>
      <c r="F332" s="26">
        <v>136.5</v>
      </c>
      <c r="G332" s="6">
        <v>359413</v>
      </c>
      <c r="H332" s="6" t="str">
        <v xml:space="preserve">Brilliant Violet 421™ anti-human CD194 </v>
      </c>
      <c r="I332" s="6">
        <v>1</v>
      </c>
      <c r="J332" s="6">
        <v>1</v>
      </c>
      <c r="K332" s="6" t="str">
        <v/>
      </c>
      <c r="L332" s="7" t="str">
        <v>T-483/25-26</v>
      </c>
      <c r="M332" s="7">
        <v>45825</v>
      </c>
      <c r="N332" s="9">
        <v>16926</v>
      </c>
      <c r="O332" s="6" t="str">
        <v>GK Bio</v>
      </c>
      <c r="P332" s="6" t="str">
        <v/>
      </c>
      <c r="Q332" s="6" t="str">
        <v/>
      </c>
      <c r="R332" s="6">
        <v>4</v>
      </c>
      <c r="S332" s="6" t="str">
        <v/>
      </c>
      <c r="T332" s="6" t="str">
        <v>BioLegend</v>
      </c>
    </row>
    <row r="333" spans="1:20" x14ac:dyDescent="0.25">
      <c r="A333" s="6">
        <v>336</v>
      </c>
      <c r="B333" s="6" t="str">
        <v>EED116209</v>
      </c>
      <c r="C333" s="7">
        <v>45818</v>
      </c>
      <c r="D333" s="7">
        <v>45824</v>
      </c>
      <c r="E333" s="26">
        <v>177.75</v>
      </c>
      <c r="F333" s="26">
        <v>177.75</v>
      </c>
      <c r="G333" s="6">
        <v>360731</v>
      </c>
      <c r="H333" s="6" t="str">
        <v>Brilliant Violet 711™ anti-human CD16 Antibody</v>
      </c>
      <c r="I333" s="6">
        <v>1</v>
      </c>
      <c r="J333" s="6">
        <v>1</v>
      </c>
      <c r="K333" s="6" t="str">
        <v/>
      </c>
      <c r="L333" s="7" t="str">
        <v>T-483/25-26</v>
      </c>
      <c r="M333" s="7">
        <v>45825</v>
      </c>
      <c r="N333" s="9">
        <v>22041</v>
      </c>
      <c r="O333" s="6" t="str">
        <v>GK Bio</v>
      </c>
      <c r="P333" s="6" t="str">
        <v/>
      </c>
      <c r="Q333" s="6" t="str">
        <v/>
      </c>
      <c r="R333" s="6">
        <v>4</v>
      </c>
      <c r="S333" s="6" t="str">
        <v/>
      </c>
      <c r="T333" s="6" t="str">
        <v>BioLegend</v>
      </c>
    </row>
    <row r="334" spans="1:20" x14ac:dyDescent="0.25">
      <c r="A334" s="6">
        <v>337</v>
      </c>
      <c r="B334" s="6" t="str">
        <v>EED116209</v>
      </c>
      <c r="C334" s="7">
        <v>45818</v>
      </c>
      <c r="D334" s="7">
        <v>45824</v>
      </c>
      <c r="E334" s="26">
        <v>180</v>
      </c>
      <c r="F334" s="26">
        <v>180</v>
      </c>
      <c r="G334" s="6">
        <v>362510</v>
      </c>
      <c r="H334" s="6" t="str">
        <v xml:space="preserve">PE/Cyanine7 anti-human CD56 </v>
      </c>
      <c r="I334" s="6">
        <v>1</v>
      </c>
      <c r="J334" s="6">
        <v>1</v>
      </c>
      <c r="K334" s="6" t="str">
        <v/>
      </c>
      <c r="L334" s="7" t="str">
        <v>T-467/25-26</v>
      </c>
      <c r="M334" s="7">
        <v>45825</v>
      </c>
      <c r="N334" s="9">
        <v>32550</v>
      </c>
      <c r="O334" s="6" t="str">
        <v>Micro Vapi</v>
      </c>
      <c r="P334" s="6" t="str">
        <v/>
      </c>
      <c r="Q334" s="6" t="str">
        <v/>
      </c>
      <c r="R334" s="6">
        <v>4</v>
      </c>
      <c r="S334" s="6" t="str">
        <v/>
      </c>
      <c r="T334" s="6" t="str">
        <v>BioLegend</v>
      </c>
    </row>
    <row r="335" spans="1:20" x14ac:dyDescent="0.25">
      <c r="A335" s="6">
        <v>338</v>
      </c>
      <c r="B335" s="6" t="str">
        <v>EED116209</v>
      </c>
      <c r="C335" s="7">
        <v>45818</v>
      </c>
      <c r="D335" s="7">
        <v>45824</v>
      </c>
      <c r="E335" s="26">
        <v>85.8</v>
      </c>
      <c r="F335" s="26">
        <v>85.8</v>
      </c>
      <c r="G335" s="6">
        <v>379207</v>
      </c>
      <c r="H335" s="6" t="str">
        <v xml:space="preserve">APC anti-human CD279 </v>
      </c>
      <c r="I335" s="6">
        <v>1</v>
      </c>
      <c r="J335" s="6">
        <v>1</v>
      </c>
      <c r="K335" s="6" t="str">
        <v/>
      </c>
      <c r="L335" s="7" t="str">
        <v>T-483/25-26</v>
      </c>
      <c r="M335" s="7">
        <v>45825</v>
      </c>
      <c r="N335" s="9">
        <v>13206</v>
      </c>
      <c r="O335" s="6" t="str">
        <v>GK Bio</v>
      </c>
      <c r="P335" s="6" t="str">
        <v/>
      </c>
      <c r="Q335" s="6" t="str">
        <v/>
      </c>
      <c r="R335" s="6">
        <v>4</v>
      </c>
      <c r="S335" s="6" t="str">
        <v/>
      </c>
      <c r="T335" s="6" t="str">
        <v>BioLegend</v>
      </c>
    </row>
    <row r="336" spans="1:20" x14ac:dyDescent="0.25">
      <c r="A336" s="6">
        <v>339</v>
      </c>
      <c r="B336" s="6" t="str">
        <v>EED116209</v>
      </c>
      <c r="C336" s="7">
        <v>45818</v>
      </c>
      <c r="D336" s="7">
        <v>45824</v>
      </c>
      <c r="E336" s="26">
        <v>239.4</v>
      </c>
      <c r="F336" s="26">
        <v>239.4</v>
      </c>
      <c r="G336" s="6">
        <v>381506</v>
      </c>
      <c r="H336" s="6" t="str">
        <v>Alexa Fluor® 488 anti-Puromycin Antibody</v>
      </c>
      <c r="I336" s="6">
        <v>1</v>
      </c>
      <c r="J336" s="6">
        <v>1</v>
      </c>
      <c r="K336" s="6" t="str">
        <v/>
      </c>
      <c r="L336" s="7" t="str">
        <v>T-471/25-26</v>
      </c>
      <c r="M336" s="7">
        <v>45825</v>
      </c>
      <c r="N336" s="9">
        <v>35907.449999999997</v>
      </c>
      <c r="O336" s="6" t="str">
        <v>NIBMG</v>
      </c>
      <c r="P336" s="6">
        <v>58152136825</v>
      </c>
      <c r="Q336" s="6" t="str">
        <v>Delivered</v>
      </c>
      <c r="R336" s="6">
        <v>4</v>
      </c>
      <c r="S336" s="6" t="str">
        <v/>
      </c>
      <c r="T336" s="6" t="str">
        <v>BioLegend</v>
      </c>
    </row>
    <row r="337" spans="1:20" x14ac:dyDescent="0.25">
      <c r="A337" s="6">
        <v>340</v>
      </c>
      <c r="B337" s="6" t="str">
        <v>EED116209</v>
      </c>
      <c r="C337" s="7">
        <v>45818</v>
      </c>
      <c r="D337" s="7">
        <v>45824</v>
      </c>
      <c r="E337" s="26">
        <v>75</v>
      </c>
      <c r="F337" s="26">
        <v>75</v>
      </c>
      <c r="G337" s="6">
        <v>397907</v>
      </c>
      <c r="H337" s="6" t="str">
        <v>FITC anti-human CD133 Antibody</v>
      </c>
      <c r="I337" s="6">
        <v>1</v>
      </c>
      <c r="J337" s="6">
        <v>1</v>
      </c>
      <c r="K337" s="6" t="str">
        <v/>
      </c>
      <c r="L337" s="7" t="str">
        <v>T-461/25-26</v>
      </c>
      <c r="M337" s="7">
        <v>45824</v>
      </c>
      <c r="N337" s="9">
        <v>8906.25</v>
      </c>
      <c r="O337" s="6" t="str">
        <v>RCB</v>
      </c>
      <c r="P337" s="6" t="str">
        <v/>
      </c>
      <c r="Q337" s="6" t="str">
        <v/>
      </c>
      <c r="R337" s="6">
        <v>4</v>
      </c>
      <c r="S337" s="6" t="str">
        <v>Two Extra Items Mentioned in Bill but not dispatched (Priyanka Madam), 113605, 141611</v>
      </c>
      <c r="T337" s="6" t="str">
        <v>BioLegend</v>
      </c>
    </row>
    <row r="338" spans="1:20" x14ac:dyDescent="0.25">
      <c r="A338" s="6">
        <v>341</v>
      </c>
      <c r="B338" s="6" t="str">
        <v>EED116209</v>
      </c>
      <c r="C338" s="7">
        <v>45818</v>
      </c>
      <c r="D338" s="7">
        <v>45824</v>
      </c>
      <c r="E338" s="26">
        <v>18</v>
      </c>
      <c r="F338" s="26">
        <v>18</v>
      </c>
      <c r="G338" s="6">
        <v>400401</v>
      </c>
      <c r="H338" s="6" t="str">
        <v>Purified Rat IgG1</v>
      </c>
      <c r="I338" s="6">
        <v>1</v>
      </c>
      <c r="J338" s="6">
        <v>1</v>
      </c>
      <c r="K338" s="6" t="str">
        <v/>
      </c>
      <c r="L338" s="7" t="str">
        <v>T-490/25-26</v>
      </c>
      <c r="M338" s="7">
        <v>45829</v>
      </c>
      <c r="N338" s="9">
        <v>3255</v>
      </c>
      <c r="O338" s="6" t="str">
        <v>Imtech</v>
      </c>
      <c r="P338" s="6" t="str">
        <v>D3002213705</v>
      </c>
      <c r="Q338" s="6" t="str">
        <v>Delivered</v>
      </c>
      <c r="R338" s="6">
        <v>4</v>
      </c>
      <c r="S338" s="6" t="str">
        <v/>
      </c>
      <c r="T338" s="6" t="str">
        <v>BioLegend</v>
      </c>
    </row>
    <row r="339" spans="1:20" x14ac:dyDescent="0.25">
      <c r="A339" s="6">
        <v>342</v>
      </c>
      <c r="B339" s="6" t="str">
        <v>EED116209</v>
      </c>
      <c r="C339" s="7">
        <v>45818</v>
      </c>
      <c r="D339" s="7">
        <v>45824</v>
      </c>
      <c r="E339" s="26">
        <v>844.8</v>
      </c>
      <c r="F339" s="26">
        <v>844.8</v>
      </c>
      <c r="G339" s="6">
        <v>400672</v>
      </c>
      <c r="H339" s="6" t="str">
        <v>Ultra-LEAF™ Purified Rat IgG2b</v>
      </c>
      <c r="I339" s="6">
        <v>1</v>
      </c>
      <c r="J339" s="6">
        <v>1</v>
      </c>
      <c r="K339" s="6" t="str">
        <v/>
      </c>
      <c r="L339" s="7" t="str">
        <v>T-461/25-26</v>
      </c>
      <c r="M339" s="7">
        <v>45824</v>
      </c>
      <c r="N339" s="9">
        <v>100320</v>
      </c>
      <c r="O339" s="6" t="str">
        <v>RCB</v>
      </c>
      <c r="P339" s="6" t="str">
        <v/>
      </c>
      <c r="Q339" s="6" t="str">
        <v/>
      </c>
      <c r="R339" s="6">
        <v>4</v>
      </c>
      <c r="S339" s="6" t="str">
        <v>Two Extra Items Mentioned in Bill but not dispatched (Priyanka Madam), 113605, 141611</v>
      </c>
      <c r="T339" s="6" t="str">
        <v>BioLegend</v>
      </c>
    </row>
    <row r="340" spans="1:20" x14ac:dyDescent="0.25">
      <c r="A340" s="6">
        <v>343</v>
      </c>
      <c r="B340" s="6" t="str">
        <v>EED116209</v>
      </c>
      <c r="C340" s="7">
        <v>45818</v>
      </c>
      <c r="D340" s="7">
        <v>45824</v>
      </c>
      <c r="E340" s="26">
        <v>346.5</v>
      </c>
      <c r="F340" s="26">
        <v>693</v>
      </c>
      <c r="G340" s="6">
        <v>405225</v>
      </c>
      <c r="H340" s="6" t="str">
        <v>Brilliant Violet 421™ Streptavidin</v>
      </c>
      <c r="I340" s="6">
        <v>2</v>
      </c>
      <c r="J340" s="6">
        <v>2</v>
      </c>
      <c r="K340" s="6" t="str">
        <v/>
      </c>
      <c r="L340" s="7" t="str">
        <v>T-469/25-26</v>
      </c>
      <c r="M340" s="7">
        <v>45825</v>
      </c>
      <c r="N340" s="9">
        <v>100254</v>
      </c>
      <c r="O340" s="6" t="str">
        <v>Micro Vapi</v>
      </c>
      <c r="P340" s="6" t="str">
        <v/>
      </c>
      <c r="Q340" s="6" t="str">
        <v/>
      </c>
      <c r="R340" s="6">
        <v>4</v>
      </c>
      <c r="S340" s="6" t="str">
        <v/>
      </c>
      <c r="T340" s="6" t="str">
        <v>BioLegend</v>
      </c>
    </row>
    <row r="341" spans="1:20" x14ac:dyDescent="0.25">
      <c r="A341" s="6">
        <v>344</v>
      </c>
      <c r="B341" s="6" t="str">
        <v>EED116209</v>
      </c>
      <c r="C341" s="7">
        <v>45818</v>
      </c>
      <c r="D341" s="7">
        <v>45824</v>
      </c>
      <c r="E341" s="26">
        <v>123.6</v>
      </c>
      <c r="F341" s="26">
        <v>247.2</v>
      </c>
      <c r="G341" s="6">
        <v>405235</v>
      </c>
      <c r="H341" s="6" t="str">
        <v>Alexa Fluor® 488 Streptavidin</v>
      </c>
      <c r="I341" s="6">
        <v>2</v>
      </c>
      <c r="J341" s="6">
        <v>2</v>
      </c>
      <c r="K341" s="6" t="str">
        <v/>
      </c>
      <c r="L341" s="7" t="str">
        <v>T-469/25-26</v>
      </c>
      <c r="M341" s="7">
        <v>45825</v>
      </c>
      <c r="N341" s="9">
        <v>44702</v>
      </c>
      <c r="O341" s="6" t="str">
        <v>Micro Vapi</v>
      </c>
      <c r="P341" s="6" t="str">
        <v/>
      </c>
      <c r="Q341" s="6" t="str">
        <v/>
      </c>
      <c r="R341" s="6">
        <v>4</v>
      </c>
      <c r="S341" s="6" t="str">
        <v/>
      </c>
      <c r="T341" s="6" t="str">
        <v>BioLegend</v>
      </c>
    </row>
    <row r="342" spans="1:20" x14ac:dyDescent="0.25">
      <c r="A342" s="6">
        <v>345</v>
      </c>
      <c r="B342" s="6" t="str">
        <v>EED116209</v>
      </c>
      <c r="C342" s="7">
        <v>45818</v>
      </c>
      <c r="D342" s="7">
        <v>45824</v>
      </c>
      <c r="E342" s="26">
        <v>123.6</v>
      </c>
      <c r="F342" s="26">
        <v>247.2</v>
      </c>
      <c r="G342" s="6">
        <v>405237</v>
      </c>
      <c r="H342" s="6" t="str">
        <v>Alexa Fluor® 647 Streptavidin</v>
      </c>
      <c r="I342" s="6">
        <v>2</v>
      </c>
      <c r="J342" s="6">
        <v>2</v>
      </c>
      <c r="K342" s="6" t="str">
        <v/>
      </c>
      <c r="L342" s="7" t="str">
        <v>T-469/25-26</v>
      </c>
      <c r="M342" s="7">
        <v>45825</v>
      </c>
      <c r="N342" s="9">
        <v>44702</v>
      </c>
      <c r="O342" s="6" t="str">
        <v>Micro Vapi</v>
      </c>
      <c r="P342" s="6" t="str">
        <v/>
      </c>
      <c r="Q342" s="6" t="str">
        <v/>
      </c>
      <c r="R342" s="6">
        <v>4</v>
      </c>
      <c r="S342" s="6" t="str">
        <v/>
      </c>
      <c r="T342" s="6" t="str">
        <v>BioLegend</v>
      </c>
    </row>
    <row r="343" spans="1:20" x14ac:dyDescent="0.25">
      <c r="A343" s="6">
        <v>346</v>
      </c>
      <c r="B343" s="6" t="str">
        <v>EED116209</v>
      </c>
      <c r="C343" s="7">
        <v>45818</v>
      </c>
      <c r="D343" s="7">
        <v>45824</v>
      </c>
      <c r="E343" s="26">
        <v>208.2</v>
      </c>
      <c r="F343" s="26">
        <v>416.4</v>
      </c>
      <c r="G343" s="6">
        <v>405710</v>
      </c>
      <c r="H343" s="6" t="str">
        <v>PerCP/Cyanine5.5 anti-mouse IgD Antibody</v>
      </c>
      <c r="I343" s="6">
        <v>2</v>
      </c>
      <c r="J343" s="6">
        <v>2</v>
      </c>
      <c r="K343" s="6" t="str">
        <v/>
      </c>
      <c r="L343" s="7" t="str">
        <v>T-469/25-26</v>
      </c>
      <c r="M343" s="7">
        <v>45825</v>
      </c>
      <c r="N343" s="9">
        <v>75299</v>
      </c>
      <c r="O343" s="6" t="str">
        <v>Micro Vapi</v>
      </c>
      <c r="P343" s="6" t="str">
        <v/>
      </c>
      <c r="Q343" s="6" t="str">
        <v/>
      </c>
      <c r="R343" s="6">
        <v>4</v>
      </c>
      <c r="S343" s="6" t="str">
        <v/>
      </c>
      <c r="T343" s="6" t="str">
        <v>BioLegend</v>
      </c>
    </row>
    <row r="344" spans="1:20" x14ac:dyDescent="0.25">
      <c r="A344" s="6">
        <v>347</v>
      </c>
      <c r="B344" s="6" t="str">
        <v>EED116209</v>
      </c>
      <c r="C344" s="7">
        <v>45818</v>
      </c>
      <c r="D344" s="7">
        <v>45824</v>
      </c>
      <c r="E344" s="26">
        <v>204</v>
      </c>
      <c r="F344" s="26">
        <v>408</v>
      </c>
      <c r="G344" s="6">
        <v>405720</v>
      </c>
      <c r="H344" s="6" t="str">
        <v>PE/Cyanine7 anti-mouse IgD Antibody</v>
      </c>
      <c r="I344" s="6">
        <v>2</v>
      </c>
      <c r="J344" s="6">
        <v>2</v>
      </c>
      <c r="K344" s="6" t="str">
        <v/>
      </c>
      <c r="L344" s="7" t="str">
        <v>T-469/25-26</v>
      </c>
      <c r="M344" s="7">
        <v>45825</v>
      </c>
      <c r="N344" s="9">
        <v>73780</v>
      </c>
      <c r="O344" s="6" t="str">
        <v>Micro Vapi</v>
      </c>
      <c r="P344" s="6" t="str">
        <v/>
      </c>
      <c r="Q344" s="6" t="str">
        <v/>
      </c>
      <c r="R344" s="6">
        <v>4</v>
      </c>
      <c r="S344" s="6" t="str">
        <v/>
      </c>
      <c r="T344" s="6" t="str">
        <v>BioLegend</v>
      </c>
    </row>
    <row r="345" spans="1:20" x14ac:dyDescent="0.25">
      <c r="A345" s="6">
        <v>348</v>
      </c>
      <c r="B345" s="6" t="str">
        <v>EED116209</v>
      </c>
      <c r="C345" s="7">
        <v>45818</v>
      </c>
      <c r="D345" s="7">
        <v>45824</v>
      </c>
      <c r="E345" s="26">
        <v>35.4</v>
      </c>
      <c r="F345" s="26">
        <v>177</v>
      </c>
      <c r="G345" s="6">
        <v>420404</v>
      </c>
      <c r="H345" s="6" t="str">
        <v>7-AAD Viability Staining Solution</v>
      </c>
      <c r="I345" s="6">
        <v>5</v>
      </c>
      <c r="J345" s="6">
        <v>5</v>
      </c>
      <c r="K345" s="6" t="str">
        <v/>
      </c>
      <c r="L345" s="7" t="str">
        <v>T-468/25-26</v>
      </c>
      <c r="M345" s="7">
        <v>45825</v>
      </c>
      <c r="N345" s="9">
        <v>32007.5</v>
      </c>
      <c r="O345" s="6" t="str">
        <v>Micro Vapi</v>
      </c>
      <c r="P345" s="6" t="str">
        <v/>
      </c>
      <c r="Q345" s="6" t="str">
        <v/>
      </c>
      <c r="R345" s="6">
        <v>4</v>
      </c>
      <c r="S345" s="6" t="str">
        <v/>
      </c>
      <c r="T345" s="6" t="str">
        <v>BioLegend</v>
      </c>
    </row>
    <row r="346" spans="1:20" x14ac:dyDescent="0.25">
      <c r="A346" s="6">
        <v>349</v>
      </c>
      <c r="B346" s="6" t="str">
        <v>EED116209</v>
      </c>
      <c r="C346" s="7">
        <v>45818</v>
      </c>
      <c r="D346" s="7">
        <v>45824</v>
      </c>
      <c r="E346" s="26">
        <v>160.30000000000001</v>
      </c>
      <c r="F346" s="26">
        <v>801.5</v>
      </c>
      <c r="G346" s="6">
        <v>422302</v>
      </c>
      <c r="H346" s="6" t="str">
        <v xml:space="preserve">Human TruStain FcX™ </v>
      </c>
      <c r="I346" s="6">
        <v>5</v>
      </c>
      <c r="J346" s="6">
        <v>5</v>
      </c>
      <c r="K346" s="6" t="str">
        <v/>
      </c>
      <c r="L346" s="7" t="str">
        <v>T-466/25-26</v>
      </c>
      <c r="M346" s="7">
        <v>45825</v>
      </c>
      <c r="N346" s="9">
        <v>124232.5</v>
      </c>
      <c r="O346" s="6" t="str">
        <v>immuneel</v>
      </c>
      <c r="P346" s="6">
        <v>58152136291</v>
      </c>
      <c r="Q346" s="6" t="str">
        <v>Delivered</v>
      </c>
      <c r="R346" s="6">
        <v>4</v>
      </c>
      <c r="S346" s="6" t="str">
        <v/>
      </c>
      <c r="T346" s="6" t="str">
        <v>BioLegend</v>
      </c>
    </row>
    <row r="347" spans="1:20" x14ac:dyDescent="0.25">
      <c r="A347" s="6">
        <v>350</v>
      </c>
      <c r="B347" s="6" t="str">
        <v>EED116209</v>
      </c>
      <c r="C347" s="7">
        <v>45818</v>
      </c>
      <c r="D347" s="7">
        <v>45824</v>
      </c>
      <c r="E347" s="26">
        <v>159</v>
      </c>
      <c r="F347" s="26">
        <v>477</v>
      </c>
      <c r="G347" s="6">
        <v>430501</v>
      </c>
      <c r="H347" s="6" t="str">
        <v/>
      </c>
      <c r="I347" s="6">
        <v>3</v>
      </c>
      <c r="J347" s="6">
        <v>3</v>
      </c>
      <c r="K347" s="6" t="str">
        <v/>
      </c>
      <c r="L347" s="7" t="str">
        <v>T-472/25-26</v>
      </c>
      <c r="M347" s="7">
        <v>45825</v>
      </c>
      <c r="N347" s="9">
        <v>83793</v>
      </c>
      <c r="O347" s="6" t="str">
        <v>RELIANCE</v>
      </c>
      <c r="P347" s="6">
        <v>58152137643</v>
      </c>
      <c r="Q347" s="6" t="str">
        <v>Delivered</v>
      </c>
      <c r="R347" s="6">
        <v>4</v>
      </c>
      <c r="S347" s="6" t="str">
        <v/>
      </c>
      <c r="T347" s="6" t="str">
        <v>BioLegend</v>
      </c>
    </row>
    <row r="348" spans="1:20" x14ac:dyDescent="0.25">
      <c r="A348" s="6">
        <v>351</v>
      </c>
      <c r="B348" s="6" t="str">
        <v>EED116209</v>
      </c>
      <c r="C348" s="7">
        <v>45818</v>
      </c>
      <c r="D348" s="7">
        <v>45824</v>
      </c>
      <c r="E348" s="26">
        <v>193.8</v>
      </c>
      <c r="F348" s="26">
        <v>193.8</v>
      </c>
      <c r="G348" s="6">
        <v>506344</v>
      </c>
      <c r="H348" s="6" t="str">
        <v>APC/Cyanine7 anti-mouse TNF-α Antibody</v>
      </c>
      <c r="I348" s="6">
        <v>1</v>
      </c>
      <c r="J348" s="6">
        <v>1</v>
      </c>
      <c r="K348" s="6" t="str">
        <v/>
      </c>
      <c r="L348" s="7" t="str">
        <v>T-490/25-26</v>
      </c>
      <c r="M348" s="7">
        <v>45829</v>
      </c>
      <c r="N348" s="9">
        <v>35045.5</v>
      </c>
      <c r="O348" s="6" t="str">
        <v>Imtech</v>
      </c>
      <c r="P348" s="6" t="str">
        <v>D3002213705</v>
      </c>
      <c r="Q348" s="6" t="str">
        <v>Delivered</v>
      </c>
      <c r="R348" s="6">
        <v>4</v>
      </c>
      <c r="S348" s="6" t="str">
        <v/>
      </c>
      <c r="T348" s="6" t="str">
        <v>BioLegend</v>
      </c>
    </row>
    <row r="349" spans="1:20" x14ac:dyDescent="0.25">
      <c r="A349" s="6">
        <v>352</v>
      </c>
      <c r="B349" s="6" t="str">
        <v>EED116209</v>
      </c>
      <c r="C349" s="7">
        <v>45818</v>
      </c>
      <c r="D349" s="7">
        <v>45824</v>
      </c>
      <c r="E349" s="26">
        <v>137.4</v>
      </c>
      <c r="F349" s="26">
        <v>137.4</v>
      </c>
      <c r="G349" s="6">
        <v>575306</v>
      </c>
      <c r="H349" s="6" t="str">
        <v xml:space="preserve">Recombinant Mouse IFN-γ </v>
      </c>
      <c r="I349" s="6">
        <v>1</v>
      </c>
      <c r="J349" s="6">
        <v>1</v>
      </c>
      <c r="K349" s="6" t="str">
        <v/>
      </c>
      <c r="L349" s="7" t="str">
        <v>T-461/25-26</v>
      </c>
      <c r="M349" s="7">
        <v>45824</v>
      </c>
      <c r="N349" s="9">
        <v>16316.25</v>
      </c>
      <c r="O349" s="6" t="str">
        <v>RCB</v>
      </c>
      <c r="P349" s="6" t="str">
        <v/>
      </c>
      <c r="Q349" s="6" t="str">
        <v/>
      </c>
      <c r="R349" s="6">
        <v>-20</v>
      </c>
      <c r="S349" s="6" t="str">
        <v>Two Extra Items Mentioned in Bill but not dispatched (Priyanka Madam), 113605, 141611</v>
      </c>
      <c r="T349" s="6" t="str">
        <v>BioLegend</v>
      </c>
    </row>
    <row r="350" spans="1:20" x14ac:dyDescent="0.25">
      <c r="A350" s="6">
        <v>353</v>
      </c>
      <c r="B350" s="6" t="str">
        <v>EED116333</v>
      </c>
      <c r="C350" s="7">
        <v>45821</v>
      </c>
      <c r="D350" s="7">
        <v>45831</v>
      </c>
      <c r="E350" s="26">
        <v>56.4</v>
      </c>
      <c r="F350" s="26">
        <v>56.4</v>
      </c>
      <c r="G350" s="6">
        <v>100215</v>
      </c>
      <c r="H350" s="6" t="str">
        <v>Alexa Fluor® 700 anti-mouse CD3 Antibody</v>
      </c>
      <c r="I350" s="6">
        <v>1</v>
      </c>
      <c r="J350" s="6">
        <v>1</v>
      </c>
      <c r="K350" s="6" t="str">
        <v/>
      </c>
      <c r="L350" s="7" t="str">
        <v>T-533/25-26</v>
      </c>
      <c r="M350" s="7">
        <v>45835</v>
      </c>
      <c r="N350" s="9">
        <v>8037</v>
      </c>
      <c r="O350" s="6" t="str">
        <v>ICGEB</v>
      </c>
      <c r="P350" s="6" t="str">
        <v>BY HAND</v>
      </c>
      <c r="Q350" s="6" t="str">
        <v>PRIYANKA MADAM</v>
      </c>
      <c r="R350" s="6">
        <v>4</v>
      </c>
      <c r="S350" s="6" t="str">
        <v/>
      </c>
      <c r="T350" s="6" t="str">
        <v>BioLegend</v>
      </c>
    </row>
    <row r="351" spans="1:20" x14ac:dyDescent="0.25">
      <c r="A351" s="6">
        <v>354</v>
      </c>
      <c r="B351" s="6" t="str">
        <v>EED116333</v>
      </c>
      <c r="C351" s="7">
        <v>45821</v>
      </c>
      <c r="D351" s="7">
        <v>45831</v>
      </c>
      <c r="E351" s="26">
        <v>63</v>
      </c>
      <c r="F351" s="26">
        <v>63</v>
      </c>
      <c r="G351" s="6">
        <v>100221</v>
      </c>
      <c r="H351" s="6" t="str">
        <v>APC/Cyanine7 anti-mouse CD3 Antibody</v>
      </c>
      <c r="I351" s="6">
        <v>1</v>
      </c>
      <c r="J351" s="6">
        <v>1</v>
      </c>
      <c r="K351" s="6" t="str">
        <v/>
      </c>
      <c r="L351" s="7" t="str">
        <v>T-749/25-26</v>
      </c>
      <c r="M351" s="7">
        <v>45860</v>
      </c>
      <c r="N351" s="9">
        <v>11392.5</v>
      </c>
      <c r="O351" s="6" t="str">
        <v>IMTECH</v>
      </c>
      <c r="P351" s="6" t="str">
        <v>D3002709684</v>
      </c>
      <c r="Q351" s="6" t="str">
        <v>Delivered</v>
      </c>
      <c r="R351" s="6">
        <v>4</v>
      </c>
      <c r="S351" s="6" t="str">
        <v>PO Awaited</v>
      </c>
      <c r="T351" s="6" t="str">
        <v>BioLegend</v>
      </c>
    </row>
    <row r="352" spans="1:20" x14ac:dyDescent="0.25">
      <c r="A352" s="6">
        <v>355</v>
      </c>
      <c r="B352" s="6" t="str">
        <v>EED116333</v>
      </c>
      <c r="C352" s="7">
        <v>45821</v>
      </c>
      <c r="D352" s="7">
        <v>45831</v>
      </c>
      <c r="E352" s="26">
        <v>205.5</v>
      </c>
      <c r="F352" s="26">
        <v>205.5</v>
      </c>
      <c r="G352" s="6">
        <v>100234</v>
      </c>
      <c r="H352" s="6" t="str">
        <v>Brilliant Violet 510™ anti-mouse CD3 Antibody</v>
      </c>
      <c r="I352" s="6">
        <v>1</v>
      </c>
      <c r="J352" s="6">
        <v>1</v>
      </c>
      <c r="K352" s="6" t="str">
        <v/>
      </c>
      <c r="L352" s="7" t="str">
        <v>T-589/25-26</v>
      </c>
      <c r="M352" s="7">
        <v>45838</v>
      </c>
      <c r="N352" s="9">
        <v>24728.5</v>
      </c>
      <c r="O352" s="6" t="str">
        <v>THSTI</v>
      </c>
      <c r="P352" s="6" t="str">
        <v/>
      </c>
      <c r="Q352" s="6" t="str">
        <v/>
      </c>
      <c r="R352" s="6">
        <v>4</v>
      </c>
      <c r="S352" s="6" t="str">
        <v>One Item Back Order</v>
      </c>
      <c r="T352" s="6" t="str">
        <v>BioLegend</v>
      </c>
    </row>
    <row r="353" spans="1:20" x14ac:dyDescent="0.25">
      <c r="A353" s="6">
        <v>356</v>
      </c>
      <c r="B353" s="6" t="str">
        <v>EED116333</v>
      </c>
      <c r="C353" s="7">
        <v>45821</v>
      </c>
      <c r="D353" s="7">
        <v>45831</v>
      </c>
      <c r="E353" s="26">
        <v>59.4</v>
      </c>
      <c r="F353" s="26">
        <v>59.4</v>
      </c>
      <c r="G353" s="6">
        <v>100306</v>
      </c>
      <c r="H353" s="6" t="str">
        <v>FITC anti-mouse CD3ε Antibody</v>
      </c>
      <c r="I353" s="6">
        <v>1</v>
      </c>
      <c r="J353" s="6">
        <v>1</v>
      </c>
      <c r="K353" s="6" t="str">
        <v/>
      </c>
      <c r="L353" s="7" t="str">
        <v>T-531/25-26</v>
      </c>
      <c r="M353" s="7">
        <v>45833</v>
      </c>
      <c r="N353" s="9">
        <v>9504</v>
      </c>
      <c r="O353" s="6" t="str">
        <v>BTL</v>
      </c>
      <c r="P353" s="6" t="str">
        <v>PORTER</v>
      </c>
      <c r="Q353" s="6" t="str">
        <v>PORTER</v>
      </c>
      <c r="R353" s="6">
        <v>4</v>
      </c>
      <c r="S353" s="6" t="str">
        <v/>
      </c>
      <c r="T353" s="6" t="str">
        <v>BioLegend</v>
      </c>
    </row>
    <row r="354" spans="1:20" x14ac:dyDescent="0.25">
      <c r="A354" s="6">
        <v>357</v>
      </c>
      <c r="B354" s="6" t="str">
        <v>EED116333</v>
      </c>
      <c r="C354" s="7">
        <v>45821</v>
      </c>
      <c r="D354" s="7">
        <v>45831</v>
      </c>
      <c r="E354" s="26">
        <v>49.2</v>
      </c>
      <c r="F354" s="26">
        <v>246</v>
      </c>
      <c r="G354" s="6">
        <v>100327</v>
      </c>
      <c r="H354" s="6" t="str">
        <v>PerCP/Cyanine5.5 anti-mouse CD3ε Antibody</v>
      </c>
      <c r="I354" s="6">
        <v>5</v>
      </c>
      <c r="J354" s="6">
        <v>5</v>
      </c>
      <c r="K354" s="6" t="str">
        <v/>
      </c>
      <c r="L354" s="7" t="str">
        <v>T-510/25-26</v>
      </c>
      <c r="M354" s="7">
        <v>45832</v>
      </c>
      <c r="N354" s="9">
        <v>38130</v>
      </c>
      <c r="O354" s="6" t="str">
        <v>Aurigine Service</v>
      </c>
      <c r="P354" s="6">
        <v>58152373274</v>
      </c>
      <c r="Q354" s="6" t="str">
        <v>Delivered</v>
      </c>
      <c r="R354" s="6">
        <v>4</v>
      </c>
      <c r="S354" s="6" t="str">
        <v/>
      </c>
      <c r="T354" s="6" t="str">
        <v>BioLegend</v>
      </c>
    </row>
    <row r="355" spans="1:20" x14ac:dyDescent="0.25">
      <c r="A355" s="6">
        <v>358</v>
      </c>
      <c r="B355" s="6" t="str">
        <v>EED116333</v>
      </c>
      <c r="C355" s="7">
        <v>45821</v>
      </c>
      <c r="D355" s="7">
        <v>45831</v>
      </c>
      <c r="E355" s="26">
        <v>60.6</v>
      </c>
      <c r="F355" s="26">
        <v>60.6</v>
      </c>
      <c r="G355" s="6">
        <v>100425</v>
      </c>
      <c r="H355" s="6" t="str">
        <v>Alexa Fluor® 488 anti-mouse CD4 Antibody</v>
      </c>
      <c r="I355" s="6">
        <v>1</v>
      </c>
      <c r="J355" s="6">
        <v>1</v>
      </c>
      <c r="K355" s="6" t="str">
        <v/>
      </c>
      <c r="L355" s="7" t="str">
        <v>T-749/25-26</v>
      </c>
      <c r="M355" s="7">
        <v>45860</v>
      </c>
      <c r="N355" s="9">
        <v>10958.5</v>
      </c>
      <c r="O355" s="6" t="str">
        <v>IMTECH</v>
      </c>
      <c r="P355" s="6" t="str">
        <v>D3002709684</v>
      </c>
      <c r="Q355" s="6" t="str">
        <v>Delivered</v>
      </c>
      <c r="R355" s="6">
        <v>4</v>
      </c>
      <c r="S355" s="6" t="str">
        <v>PO Awaited</v>
      </c>
      <c r="T355" s="6" t="str">
        <v>BioLegend</v>
      </c>
    </row>
    <row r="356" spans="1:20" x14ac:dyDescent="0.25">
      <c r="A356" s="6">
        <v>359</v>
      </c>
      <c r="B356" s="6" t="str">
        <v>EED116333</v>
      </c>
      <c r="C356" s="7">
        <v>45821</v>
      </c>
      <c r="D356" s="7">
        <v>45831</v>
      </c>
      <c r="E356" s="26">
        <v>172.8</v>
      </c>
      <c r="F356" s="26">
        <v>172.8</v>
      </c>
      <c r="G356" s="6">
        <v>100432</v>
      </c>
      <c r="H356" s="6" t="str">
        <v>PerCP anti-mouse CD4 Antibody</v>
      </c>
      <c r="I356" s="6">
        <v>1</v>
      </c>
      <c r="J356" s="6">
        <v>1</v>
      </c>
      <c r="K356" s="6" t="str">
        <v/>
      </c>
      <c r="L356" s="7" t="str">
        <v>T-589/25-26</v>
      </c>
      <c r="M356" s="7">
        <v>45838</v>
      </c>
      <c r="N356" s="9">
        <v>25992</v>
      </c>
      <c r="O356" s="6" t="str">
        <v>THSTI</v>
      </c>
      <c r="P356" s="6" t="str">
        <v/>
      </c>
      <c r="Q356" s="6" t="str">
        <v/>
      </c>
      <c r="R356" s="6">
        <v>4</v>
      </c>
      <c r="S356" s="6" t="str">
        <v>One Item Back Order</v>
      </c>
      <c r="T356" s="6" t="str">
        <v>BioLegend</v>
      </c>
    </row>
    <row r="357" spans="1:20" x14ac:dyDescent="0.25">
      <c r="A357" s="6">
        <v>360</v>
      </c>
      <c r="B357" s="6" t="str">
        <v>EED116333</v>
      </c>
      <c r="C357" s="7">
        <v>45821</v>
      </c>
      <c r="D357" s="7">
        <v>45831</v>
      </c>
      <c r="E357" s="26">
        <v>64.349999999999994</v>
      </c>
      <c r="F357" s="26">
        <v>64.349999999999994</v>
      </c>
      <c r="G357" s="6">
        <v>100510</v>
      </c>
      <c r="H357" s="6" t="str">
        <v>FITC anti-mouse CD4 Antibody</v>
      </c>
      <c r="I357" s="6">
        <v>1</v>
      </c>
      <c r="J357" s="6">
        <v>1</v>
      </c>
      <c r="K357" s="6" t="str">
        <v/>
      </c>
      <c r="L357" s="7" t="str">
        <v>T-572/25-26</v>
      </c>
      <c r="M357" s="7">
        <v>45836</v>
      </c>
      <c r="N357" s="9">
        <v>10741.5</v>
      </c>
      <c r="O357" s="6" t="str">
        <v>IIT-Ropar</v>
      </c>
      <c r="P357" s="6" t="str">
        <v>PORTER</v>
      </c>
      <c r="Q357" s="6" t="str">
        <v>PORTER</v>
      </c>
      <c r="R357" s="6">
        <v>4</v>
      </c>
      <c r="S357" s="6" t="str">
        <v>By porter Received in Delhi</v>
      </c>
      <c r="T357" s="6" t="str">
        <v>BioLegend</v>
      </c>
    </row>
    <row r="358" spans="1:20" x14ac:dyDescent="0.25">
      <c r="A358" s="6">
        <v>361</v>
      </c>
      <c r="B358" s="6" t="str">
        <v>EED116333</v>
      </c>
      <c r="C358" s="7">
        <v>45821</v>
      </c>
      <c r="D358" s="7">
        <v>45831</v>
      </c>
      <c r="E358" s="26">
        <v>54</v>
      </c>
      <c r="F358" s="26">
        <v>54</v>
      </c>
      <c r="G358" s="6">
        <v>100512</v>
      </c>
      <c r="H358" s="6" t="str">
        <v>PE anti-mouse CD4 Antibody</v>
      </c>
      <c r="I358" s="6">
        <v>1</v>
      </c>
      <c r="J358" s="6">
        <v>1</v>
      </c>
      <c r="K358" s="6" t="str">
        <v/>
      </c>
      <c r="L358" s="7" t="str">
        <v>T-522/25-26</v>
      </c>
      <c r="M358" s="7">
        <v>45832</v>
      </c>
      <c r="N358" s="9">
        <v>6836.4</v>
      </c>
      <c r="O358" s="6" t="str">
        <v>NCCS</v>
      </c>
      <c r="P358" s="6">
        <v>58152369052</v>
      </c>
      <c r="Q358" s="6" t="str">
        <v>Delivered</v>
      </c>
      <c r="R358" s="6">
        <v>4</v>
      </c>
      <c r="S358" s="6" t="str">
        <v/>
      </c>
      <c r="T358" s="6" t="str">
        <v>BioLegend</v>
      </c>
    </row>
    <row r="359" spans="1:20" x14ac:dyDescent="0.25">
      <c r="A359" s="6">
        <v>362</v>
      </c>
      <c r="B359" s="6" t="str">
        <v>EED116333</v>
      </c>
      <c r="C359" s="7">
        <v>45821</v>
      </c>
      <c r="D359" s="7">
        <v>45831</v>
      </c>
      <c r="E359" s="26">
        <v>63</v>
      </c>
      <c r="F359" s="26">
        <v>63</v>
      </c>
      <c r="G359" s="6">
        <v>100516</v>
      </c>
      <c r="H359" s="6" t="str">
        <v>APC anti-mouse CD4 Antibody</v>
      </c>
      <c r="I359" s="6">
        <v>1</v>
      </c>
      <c r="J359" s="6">
        <v>1</v>
      </c>
      <c r="K359" s="6" t="str">
        <v/>
      </c>
      <c r="L359" s="7" t="str">
        <v>T-533/25-26</v>
      </c>
      <c r="M359" s="7">
        <v>45835</v>
      </c>
      <c r="N359" s="9">
        <v>8977.5</v>
      </c>
      <c r="O359" s="6" t="str">
        <v>ICGEB</v>
      </c>
      <c r="P359" s="6" t="str">
        <v>BY HAND</v>
      </c>
      <c r="Q359" s="6" t="str">
        <v>PRIYANKA MADAM</v>
      </c>
      <c r="R359" s="6">
        <v>4</v>
      </c>
      <c r="S359" s="6" t="str">
        <v/>
      </c>
      <c r="T359" s="6" t="str">
        <v>BioLegend</v>
      </c>
    </row>
    <row r="360" spans="1:20" x14ac:dyDescent="0.25">
      <c r="A360" s="6">
        <v>363</v>
      </c>
      <c r="B360" s="6" t="str">
        <v>EED116333</v>
      </c>
      <c r="C360" s="7">
        <v>45821</v>
      </c>
      <c r="D360" s="7">
        <v>45831</v>
      </c>
      <c r="E360" s="26">
        <v>139.80000000000001</v>
      </c>
      <c r="F360" s="26">
        <v>139.80000000000001</v>
      </c>
      <c r="G360" s="6">
        <v>100530</v>
      </c>
      <c r="H360" s="6" t="str">
        <v>Alexa Fluor® 647 anti-mouse CD4 Antibody</v>
      </c>
      <c r="I360" s="6">
        <v>1</v>
      </c>
      <c r="J360" s="6">
        <v>1</v>
      </c>
      <c r="K360" s="6" t="str">
        <v/>
      </c>
      <c r="L360" s="7" t="str">
        <v>T-531/25-26</v>
      </c>
      <c r="M360" s="7">
        <v>45833</v>
      </c>
      <c r="N360" s="9">
        <v>22368</v>
      </c>
      <c r="O360" s="6" t="str">
        <v>BTL</v>
      </c>
      <c r="P360" s="6" t="str">
        <v>PORTER</v>
      </c>
      <c r="Q360" s="6" t="str">
        <v>PORTER</v>
      </c>
      <c r="R360" s="6">
        <v>4</v>
      </c>
      <c r="S360" s="6" t="str">
        <v/>
      </c>
      <c r="T360" s="6" t="str">
        <v>BioLegend</v>
      </c>
    </row>
    <row r="361" spans="1:20" x14ac:dyDescent="0.25">
      <c r="A361" s="6">
        <v>364</v>
      </c>
      <c r="B361" s="6" t="str">
        <v>EED116333</v>
      </c>
      <c r="C361" s="7">
        <v>45821</v>
      </c>
      <c r="D361" s="7">
        <v>45831</v>
      </c>
      <c r="E361" s="26">
        <v>18</v>
      </c>
      <c r="F361" s="26">
        <v>18</v>
      </c>
      <c r="G361" s="6">
        <v>100705</v>
      </c>
      <c r="H361" s="6" t="str">
        <v>FITC anti-mouse CD8a Antibody</v>
      </c>
      <c r="I361" s="6">
        <v>1</v>
      </c>
      <c r="J361" s="6">
        <v>1</v>
      </c>
      <c r="K361" s="6" t="str">
        <v/>
      </c>
      <c r="L361" s="7" t="str">
        <v>T-533/25-26</v>
      </c>
      <c r="M361" s="7">
        <v>45835</v>
      </c>
      <c r="N361" s="9">
        <v>2565</v>
      </c>
      <c r="O361" s="6" t="str">
        <v>ICGEB</v>
      </c>
      <c r="P361" s="6" t="str">
        <v>BY HAND</v>
      </c>
      <c r="Q361" s="6" t="str">
        <v>PRIYANKA MADAM</v>
      </c>
      <c r="R361" s="6">
        <v>4</v>
      </c>
      <c r="S361" s="6" t="str">
        <v/>
      </c>
      <c r="T361" s="6" t="str">
        <v>BioLegend</v>
      </c>
    </row>
    <row r="362" spans="1:20" x14ac:dyDescent="0.25">
      <c r="A362" s="6">
        <v>365</v>
      </c>
      <c r="B362" s="6" t="str">
        <v>EED116333</v>
      </c>
      <c r="C362" s="7">
        <v>45821</v>
      </c>
      <c r="D362" s="7">
        <v>45831</v>
      </c>
      <c r="E362" s="26">
        <v>64.2</v>
      </c>
      <c r="F362" s="26">
        <v>64.2</v>
      </c>
      <c r="G362" s="6">
        <v>100708</v>
      </c>
      <c r="H362" s="6" t="str">
        <v>PE anti-mouse CD8a Antibody</v>
      </c>
      <c r="I362" s="6">
        <v>1</v>
      </c>
      <c r="J362" s="6">
        <v>1</v>
      </c>
      <c r="K362" s="6" t="str">
        <v/>
      </c>
      <c r="L362" s="7" t="str">
        <v>DC-111/25-26</v>
      </c>
      <c r="M362" s="7">
        <v>45860</v>
      </c>
      <c r="N362" s="9" t="str">
        <v/>
      </c>
      <c r="O362" s="6" t="str">
        <v>IMTECH</v>
      </c>
      <c r="P362" s="6" t="str">
        <v>D3002709684</v>
      </c>
      <c r="Q362" s="6" t="str">
        <v>Delivered</v>
      </c>
      <c r="R362" s="6">
        <v>4</v>
      </c>
      <c r="S362" s="6" t="str">
        <v>FOC Dr. Pradeep Sain (DC DATE 31-7-25)</v>
      </c>
      <c r="T362" s="6" t="str">
        <v>BioLegend</v>
      </c>
    </row>
    <row r="363" spans="1:20" x14ac:dyDescent="0.25">
      <c r="A363" s="6">
        <v>366</v>
      </c>
      <c r="B363" s="6" t="str">
        <v>EED116333</v>
      </c>
      <c r="C363" s="7">
        <v>45821</v>
      </c>
      <c r="D363" s="7">
        <v>45831</v>
      </c>
      <c r="E363" s="26">
        <v>43.2</v>
      </c>
      <c r="F363" s="26">
        <v>43.2</v>
      </c>
      <c r="G363" s="6">
        <v>100723</v>
      </c>
      <c r="H363" s="6" t="str">
        <v>Alexa Fluor® 488 anti-mouse CD8a Antibody</v>
      </c>
      <c r="I363" s="6">
        <v>1</v>
      </c>
      <c r="J363" s="6">
        <v>1</v>
      </c>
      <c r="K363" s="6" t="str">
        <v/>
      </c>
      <c r="L363" s="7" t="str">
        <v>T-531/25-26</v>
      </c>
      <c r="M363" s="7">
        <v>45833</v>
      </c>
      <c r="N363" s="9">
        <v>6912</v>
      </c>
      <c r="O363" s="6" t="str">
        <v>BTL</v>
      </c>
      <c r="P363" s="6" t="str">
        <v>PORTER</v>
      </c>
      <c r="Q363" s="6" t="str">
        <v>PORTER</v>
      </c>
      <c r="R363" s="6">
        <v>4</v>
      </c>
      <c r="S363" s="6" t="str">
        <v/>
      </c>
      <c r="T363" s="6" t="str">
        <v>BioLegend</v>
      </c>
    </row>
    <row r="364" spans="1:20" x14ac:dyDescent="0.25">
      <c r="A364" s="6">
        <v>367</v>
      </c>
      <c r="B364" s="6" t="str">
        <v>EED116333</v>
      </c>
      <c r="C364" s="7">
        <v>45821</v>
      </c>
      <c r="D364" s="7">
        <v>45831</v>
      </c>
      <c r="E364" s="26">
        <v>204.75</v>
      </c>
      <c r="F364" s="26">
        <v>204.75</v>
      </c>
      <c r="G364" s="6">
        <v>100744</v>
      </c>
      <c r="H364" s="6" t="str">
        <v>Brilliant Violet 605™ anti-mouse CD8a Antibody</v>
      </c>
      <c r="I364" s="6">
        <v>1</v>
      </c>
      <c r="J364" s="6">
        <v>1</v>
      </c>
      <c r="K364" s="6" t="str">
        <v/>
      </c>
      <c r="L364" s="7" t="str">
        <v>T-572/25-26</v>
      </c>
      <c r="M364" s="7">
        <v>45836</v>
      </c>
      <c r="N364" s="9">
        <v>31736.25</v>
      </c>
      <c r="O364" s="6" t="str">
        <v>IIT-Ropar</v>
      </c>
      <c r="P364" s="6" t="str">
        <v>PORTER</v>
      </c>
      <c r="Q364" s="6" t="str">
        <v>PORTER</v>
      </c>
      <c r="R364" s="6">
        <v>4</v>
      </c>
      <c r="S364" s="6" t="str">
        <v>By porter Received in Delhi</v>
      </c>
      <c r="T364" s="6" t="str">
        <v>BioLegend</v>
      </c>
    </row>
    <row r="365" spans="1:20" x14ac:dyDescent="0.25">
      <c r="A365" s="6">
        <v>368</v>
      </c>
      <c r="B365" s="6" t="str">
        <v>EED116333</v>
      </c>
      <c r="C365" s="7">
        <v>45821</v>
      </c>
      <c r="D365" s="7">
        <v>45831</v>
      </c>
      <c r="E365" s="26">
        <v>189</v>
      </c>
      <c r="F365" s="26">
        <v>189</v>
      </c>
      <c r="G365" s="6">
        <v>100753</v>
      </c>
      <c r="H365" s="6" t="str">
        <v>Brilliant Violet 421™ anti-mouse CD8a Antibody</v>
      </c>
      <c r="I365" s="6">
        <v>1</v>
      </c>
      <c r="J365" s="6">
        <v>1</v>
      </c>
      <c r="K365" s="6" t="str">
        <v/>
      </c>
      <c r="L365" s="7" t="str">
        <v>T-589/25-26</v>
      </c>
      <c r="M365" s="7">
        <v>45838</v>
      </c>
      <c r="N365" s="9">
        <v>22743</v>
      </c>
      <c r="O365" s="6" t="str">
        <v>THSTI</v>
      </c>
      <c r="P365" s="6" t="str">
        <v/>
      </c>
      <c r="Q365" s="6" t="str">
        <v/>
      </c>
      <c r="R365" s="6">
        <v>4</v>
      </c>
      <c r="S365" s="6" t="str">
        <v>One Item Back Order</v>
      </c>
      <c r="T365" s="6" t="str">
        <v>BioLegend</v>
      </c>
    </row>
    <row r="366" spans="1:20" x14ac:dyDescent="0.25">
      <c r="A366" s="6">
        <v>369</v>
      </c>
      <c r="B366" s="6" t="str">
        <v>EED116333</v>
      </c>
      <c r="C366" s="7">
        <v>45821</v>
      </c>
      <c r="D366" s="7">
        <v>45831</v>
      </c>
      <c r="E366" s="26">
        <v>19.8</v>
      </c>
      <c r="F366" s="26">
        <v>19.8</v>
      </c>
      <c r="G366" s="6">
        <v>101211</v>
      </c>
      <c r="H366" s="6" t="str">
        <v>APC anti-mouse/human CD11b Antibody</v>
      </c>
      <c r="I366" s="6">
        <v>1</v>
      </c>
      <c r="J366" s="6">
        <v>1</v>
      </c>
      <c r="K366" s="6" t="str">
        <v/>
      </c>
      <c r="L366" s="7" t="str">
        <v>T-533/25-26</v>
      </c>
      <c r="M366" s="7">
        <v>45835</v>
      </c>
      <c r="N366" s="9">
        <v>2821.5</v>
      </c>
      <c r="O366" s="6" t="str">
        <v>ICGEB</v>
      </c>
      <c r="P366" s="6" t="str">
        <v>BY HAND</v>
      </c>
      <c r="Q366" s="6" t="str">
        <v>PRIYANKA MADAM</v>
      </c>
      <c r="R366" s="6">
        <v>4</v>
      </c>
      <c r="S366" s="6" t="str">
        <v/>
      </c>
      <c r="T366" s="6" t="str">
        <v>BioLegend</v>
      </c>
    </row>
    <row r="367" spans="1:20" x14ac:dyDescent="0.25">
      <c r="A367" s="6">
        <v>370</v>
      </c>
      <c r="B367" s="6" t="str">
        <v>EED116333</v>
      </c>
      <c r="C367" s="7">
        <v>45821</v>
      </c>
      <c r="D367" s="7">
        <v>45831</v>
      </c>
      <c r="E367" s="26">
        <v>172.8</v>
      </c>
      <c r="F367" s="26">
        <v>345.6</v>
      </c>
      <c r="G367" s="6">
        <v>101230</v>
      </c>
      <c r="H367" s="6" t="str">
        <v>PerCP anti-mouse/human CD11b Antibody</v>
      </c>
      <c r="I367" s="6">
        <v>2</v>
      </c>
      <c r="J367" s="6">
        <v>2</v>
      </c>
      <c r="K367" s="6" t="str">
        <v/>
      </c>
      <c r="L367" s="7" t="str">
        <v>T-507/25-26</v>
      </c>
      <c r="M367" s="7">
        <v>45832</v>
      </c>
      <c r="N367" s="9">
        <v>49222.080000000002</v>
      </c>
      <c r="O367" s="6" t="str">
        <v>ACTREC</v>
      </c>
      <c r="P367" s="6">
        <v>58152374722</v>
      </c>
      <c r="Q367" s="6" t="str">
        <v>Delivered</v>
      </c>
      <c r="R367" s="6">
        <v>4</v>
      </c>
      <c r="S367" s="6" t="str">
        <v/>
      </c>
      <c r="T367" s="6" t="str">
        <v>BioLegend</v>
      </c>
    </row>
    <row r="368" spans="1:20" x14ac:dyDescent="0.25">
      <c r="A368" s="6">
        <v>371</v>
      </c>
      <c r="B368" s="6" t="str">
        <v>EED116333</v>
      </c>
      <c r="C368" s="7">
        <v>45821</v>
      </c>
      <c r="D368" s="7">
        <v>45831</v>
      </c>
      <c r="E368" s="26">
        <v>182.4</v>
      </c>
      <c r="F368" s="26">
        <v>182.4</v>
      </c>
      <c r="G368" s="6">
        <v>101256</v>
      </c>
      <c r="H368" s="6" t="str">
        <v>PE/Dazzle™ 594 anti-mouse/human CD11b Antibody</v>
      </c>
      <c r="I368" s="6">
        <v>1</v>
      </c>
      <c r="J368" s="6">
        <v>1</v>
      </c>
      <c r="K368" s="6" t="str">
        <v/>
      </c>
      <c r="L368" s="7" t="str">
        <v>T-589/25-26</v>
      </c>
      <c r="M368" s="7">
        <v>45838</v>
      </c>
      <c r="N368" s="9">
        <v>27436</v>
      </c>
      <c r="O368" s="6" t="str">
        <v>THSTI</v>
      </c>
      <c r="P368" s="6" t="str">
        <v/>
      </c>
      <c r="Q368" s="6" t="str">
        <v/>
      </c>
      <c r="R368" s="6">
        <v>4</v>
      </c>
      <c r="S368" s="6" t="str">
        <v>One Item Back Order</v>
      </c>
      <c r="T368" s="6" t="str">
        <v>BioLegend</v>
      </c>
    </row>
    <row r="369" spans="1:20" x14ac:dyDescent="0.25">
      <c r="A369" s="6">
        <v>372</v>
      </c>
      <c r="B369" s="6" t="str">
        <v>EED116333</v>
      </c>
      <c r="C369" s="7">
        <v>45821</v>
      </c>
      <c r="D369" s="7">
        <v>45831</v>
      </c>
      <c r="E369" s="26">
        <v>42.6</v>
      </c>
      <c r="F369" s="26">
        <v>255.60000000000002</v>
      </c>
      <c r="G369" s="6">
        <v>102005</v>
      </c>
      <c r="H369" s="6" t="str">
        <v>FITC anti-mouse CD25 Antibody</v>
      </c>
      <c r="I369" s="6">
        <v>6</v>
      </c>
      <c r="J369" s="6">
        <v>6</v>
      </c>
      <c r="K369" s="6" t="str">
        <v/>
      </c>
      <c r="L369" s="7" t="str">
        <v>T-510/25-26</v>
      </c>
      <c r="M369" s="7">
        <v>45832</v>
      </c>
      <c r="N369" s="9">
        <v>39618</v>
      </c>
      <c r="O369" s="6" t="str">
        <v>Aurigine Service</v>
      </c>
      <c r="P369" s="6">
        <v>58152373274</v>
      </c>
      <c r="Q369" s="6" t="str">
        <v>Delivered</v>
      </c>
      <c r="R369" s="6">
        <v>4</v>
      </c>
      <c r="S369" s="6" t="str">
        <v/>
      </c>
      <c r="T369" s="6" t="str">
        <v>BioLegend</v>
      </c>
    </row>
    <row r="370" spans="1:20" x14ac:dyDescent="0.25">
      <c r="A370" s="6">
        <v>373</v>
      </c>
      <c r="B370" s="6" t="str">
        <v>EED116333</v>
      </c>
      <c r="C370" s="7">
        <v>45821</v>
      </c>
      <c r="D370" s="7">
        <v>45831</v>
      </c>
      <c r="E370" s="26">
        <v>52.2</v>
      </c>
      <c r="F370" s="26">
        <v>52.2</v>
      </c>
      <c r="G370" s="6">
        <v>102015</v>
      </c>
      <c r="H370" s="6" t="str">
        <v>PE/Cyanine7 anti-mouse CD25 Antibody</v>
      </c>
      <c r="I370" s="6">
        <v>1</v>
      </c>
      <c r="J370" s="6">
        <v>1</v>
      </c>
      <c r="K370" s="6" t="str">
        <v/>
      </c>
      <c r="L370" s="7" t="str">
        <v>T-749/25-26</v>
      </c>
      <c r="M370" s="7">
        <v>45860</v>
      </c>
      <c r="N370" s="9">
        <v>9439.5</v>
      </c>
      <c r="O370" s="6" t="str">
        <v>IMTECH</v>
      </c>
      <c r="P370" s="6" t="str">
        <v>D3002709684</v>
      </c>
      <c r="Q370" s="6" t="str">
        <v>Delivered</v>
      </c>
      <c r="R370" s="6">
        <v>4</v>
      </c>
      <c r="S370" s="6" t="str">
        <v>PO Awaited</v>
      </c>
      <c r="T370" s="6" t="str">
        <v>BioLegend</v>
      </c>
    </row>
    <row r="371" spans="1:20" x14ac:dyDescent="0.25">
      <c r="A371" s="6">
        <v>374</v>
      </c>
      <c r="B371" s="6" t="str">
        <v>EED116333</v>
      </c>
      <c r="C371" s="7">
        <v>45821</v>
      </c>
      <c r="D371" s="7">
        <v>45831</v>
      </c>
      <c r="E371" s="26">
        <v>60.6</v>
      </c>
      <c r="F371" s="26">
        <v>60.6</v>
      </c>
      <c r="G371" s="6">
        <v>102205</v>
      </c>
      <c r="H371" s="6" t="str">
        <v>FITC anti-mouse/rat CD29 Antibody</v>
      </c>
      <c r="I371" s="6">
        <v>1</v>
      </c>
      <c r="J371" s="6">
        <v>1</v>
      </c>
      <c r="K371" s="6" t="str">
        <v/>
      </c>
      <c r="L371" s="7" t="str">
        <v>T-595/25-26</v>
      </c>
      <c r="M371" s="7">
        <v>45840</v>
      </c>
      <c r="N371" s="9">
        <v>6608.27</v>
      </c>
      <c r="O371" s="6" t="str">
        <v>SEEMA</v>
      </c>
      <c r="P371" s="6">
        <v>58152715250</v>
      </c>
      <c r="Q371" s="6" t="str">
        <v>Delivered</v>
      </c>
      <c r="R371" s="6">
        <v>4</v>
      </c>
      <c r="S371" s="6" t="str">
        <v>Dispatch To Mr. Ashish Ranjan</v>
      </c>
      <c r="T371" s="6" t="str">
        <v>BioLegend</v>
      </c>
    </row>
    <row r="372" spans="1:20" x14ac:dyDescent="0.25">
      <c r="A372" s="6">
        <v>375</v>
      </c>
      <c r="B372" s="6" t="str">
        <v>EED116333</v>
      </c>
      <c r="C372" s="7">
        <v>45821</v>
      </c>
      <c r="D372" s="7">
        <v>45831</v>
      </c>
      <c r="E372" s="26">
        <v>33.6</v>
      </c>
      <c r="F372" s="26">
        <v>33.6</v>
      </c>
      <c r="G372" s="6">
        <v>103007</v>
      </c>
      <c r="H372" s="6" t="str">
        <v>PE anti-mouse/human CD44 Antibody</v>
      </c>
      <c r="I372" s="6">
        <v>1</v>
      </c>
      <c r="J372" s="6">
        <v>1</v>
      </c>
      <c r="K372" s="6" t="str">
        <v/>
      </c>
      <c r="L372" s="7" t="str">
        <v>T-533/25-26</v>
      </c>
      <c r="M372" s="7">
        <v>45835</v>
      </c>
      <c r="N372" s="9">
        <v>4788</v>
      </c>
      <c r="O372" s="6" t="str">
        <v>ICGEB</v>
      </c>
      <c r="P372" s="6" t="str">
        <v>BY HAND</v>
      </c>
      <c r="Q372" s="6" t="str">
        <v>PRIYANKA MADAM</v>
      </c>
      <c r="R372" s="6">
        <v>4</v>
      </c>
      <c r="S372" s="6" t="str">
        <v/>
      </c>
      <c r="T372" s="6" t="str">
        <v>BioLegend</v>
      </c>
    </row>
    <row r="373" spans="1:20" x14ac:dyDescent="0.25">
      <c r="A373" s="6">
        <v>376</v>
      </c>
      <c r="B373" s="6" t="str">
        <v>EED116333</v>
      </c>
      <c r="C373" s="7">
        <v>45821</v>
      </c>
      <c r="D373" s="7">
        <v>45831</v>
      </c>
      <c r="E373" s="26">
        <v>60.6</v>
      </c>
      <c r="F373" s="26">
        <v>121.2</v>
      </c>
      <c r="G373" s="6">
        <v>103017</v>
      </c>
      <c r="H373" s="6" t="str">
        <v>Alexa Fluor® 647 anti-mouse/human CD44 Antibody</v>
      </c>
      <c r="I373" s="6">
        <v>2</v>
      </c>
      <c r="J373" s="6">
        <v>2</v>
      </c>
      <c r="K373" s="6" t="str">
        <v/>
      </c>
      <c r="L373" s="7" t="str">
        <v>T-512/25-26</v>
      </c>
      <c r="M373" s="7">
        <v>45832</v>
      </c>
      <c r="N373" s="9">
        <v>18786</v>
      </c>
      <c r="O373" s="6" t="str">
        <v>Aurigine Service</v>
      </c>
      <c r="P373" s="6">
        <v>58152373274</v>
      </c>
      <c r="Q373" s="6" t="str">
        <v>Delivered</v>
      </c>
      <c r="R373" s="6">
        <v>4</v>
      </c>
      <c r="S373" s="6" t="str">
        <v/>
      </c>
      <c r="T373" s="6" t="str">
        <v>BioLegend</v>
      </c>
    </row>
    <row r="374" spans="1:20" x14ac:dyDescent="0.25">
      <c r="A374" s="6">
        <v>377</v>
      </c>
      <c r="B374" s="6" t="str">
        <v>EED116333</v>
      </c>
      <c r="C374" s="7">
        <v>45821</v>
      </c>
      <c r="D374" s="7">
        <v>45831</v>
      </c>
      <c r="E374" s="26">
        <v>26.4</v>
      </c>
      <c r="F374" s="26">
        <v>26.4</v>
      </c>
      <c r="G374" s="6">
        <v>103023</v>
      </c>
      <c r="H374" s="6" t="str">
        <v>PE anti-mouse/human CD44 Antibody</v>
      </c>
      <c r="I374" s="6">
        <v>1</v>
      </c>
      <c r="J374" s="6">
        <v>1</v>
      </c>
      <c r="K374" s="6" t="str">
        <v/>
      </c>
      <c r="L374" s="7" t="str">
        <v>T-749/25-26</v>
      </c>
      <c r="M374" s="7">
        <v>45860</v>
      </c>
      <c r="N374" s="9">
        <v>4774</v>
      </c>
      <c r="O374" s="6" t="str">
        <v>IMTECH</v>
      </c>
      <c r="P374" s="6" t="str">
        <v>D3002709684</v>
      </c>
      <c r="Q374" s="6" t="str">
        <v>Delivered</v>
      </c>
      <c r="R374" s="6">
        <v>4</v>
      </c>
      <c r="S374" s="6" t="str">
        <v>PO Awaited</v>
      </c>
      <c r="T374" s="6" t="str">
        <v>BioLegend</v>
      </c>
    </row>
    <row r="375" spans="1:20" x14ac:dyDescent="0.25">
      <c r="A375" s="6">
        <v>378</v>
      </c>
      <c r="B375" s="6" t="str">
        <v>EED116333</v>
      </c>
      <c r="C375" s="7">
        <v>45821</v>
      </c>
      <c r="D375" s="7">
        <v>45831</v>
      </c>
      <c r="E375" s="26">
        <v>159</v>
      </c>
      <c r="F375" s="26">
        <v>159</v>
      </c>
      <c r="G375" s="6">
        <v>103032</v>
      </c>
      <c r="H375" s="6" t="str">
        <v>PerCP/Cyanine5.5 anti-mouse/human CD44 Antibody</v>
      </c>
      <c r="I375" s="6">
        <v>1</v>
      </c>
      <c r="J375" s="6">
        <v>1</v>
      </c>
      <c r="K375" s="6" t="str">
        <v/>
      </c>
      <c r="L375" s="7" t="str">
        <v>T-572/25-26</v>
      </c>
      <c r="M375" s="7">
        <v>45836</v>
      </c>
      <c r="N375" s="9">
        <v>28752.5</v>
      </c>
      <c r="O375" s="6" t="str">
        <v>IIT-Ropar</v>
      </c>
      <c r="P375" s="6" t="str">
        <v>PORTER</v>
      </c>
      <c r="Q375" s="6" t="str">
        <v>PORTER</v>
      </c>
      <c r="R375" s="6">
        <v>4</v>
      </c>
      <c r="S375" s="6" t="str">
        <v>By porter Received in Delhi</v>
      </c>
      <c r="T375" s="6" t="str">
        <v>BioLegend</v>
      </c>
    </row>
    <row r="376" spans="1:20" x14ac:dyDescent="0.25">
      <c r="A376" s="6">
        <v>379</v>
      </c>
      <c r="B376" s="6" t="str">
        <v>EED116333</v>
      </c>
      <c r="C376" s="7">
        <v>45821</v>
      </c>
      <c r="D376" s="7">
        <v>45831</v>
      </c>
      <c r="E376" s="26">
        <v>204.75</v>
      </c>
      <c r="F376" s="26">
        <v>204.75</v>
      </c>
      <c r="G376" s="6">
        <v>103059</v>
      </c>
      <c r="H376" s="6" t="str">
        <v>Brilliant Violet 785™ anti-mouse/human CD44 Antibody</v>
      </c>
      <c r="I376" s="6">
        <v>1</v>
      </c>
      <c r="J376" s="6">
        <v>1</v>
      </c>
      <c r="K376" s="6" t="str">
        <v/>
      </c>
      <c r="L376" s="7" t="str">
        <v>T-589/25-26</v>
      </c>
      <c r="M376" s="7">
        <v>45838</v>
      </c>
      <c r="N376" s="9">
        <v>24638.25</v>
      </c>
      <c r="O376" s="6" t="str">
        <v>THSTI</v>
      </c>
      <c r="P376" s="6" t="str">
        <v/>
      </c>
      <c r="Q376" s="6" t="str">
        <v/>
      </c>
      <c r="R376" s="6">
        <v>4</v>
      </c>
      <c r="S376" s="6" t="str">
        <v>One Item Back Order</v>
      </c>
      <c r="T376" s="6" t="str">
        <v>BioLegend</v>
      </c>
    </row>
    <row r="377" spans="1:20" x14ac:dyDescent="0.25">
      <c r="A377" s="6">
        <v>380</v>
      </c>
      <c r="B377" s="6" t="str">
        <v>EED116333</v>
      </c>
      <c r="C377" s="7">
        <v>45821</v>
      </c>
      <c r="D377" s="7">
        <v>45831</v>
      </c>
      <c r="E377" s="26">
        <v>136.5</v>
      </c>
      <c r="F377" s="26">
        <v>136.5</v>
      </c>
      <c r="G377" s="6">
        <v>103133</v>
      </c>
      <c r="H377" s="6" t="str">
        <v>Brilliant Violet 421™ anti-mouse CD45 Antibody</v>
      </c>
      <c r="I377" s="6">
        <v>1</v>
      </c>
      <c r="J377" s="6">
        <v>1</v>
      </c>
      <c r="K377" s="6" t="str">
        <v/>
      </c>
      <c r="L377" s="7" t="str">
        <v>T-595/25-26</v>
      </c>
      <c r="M377" s="7">
        <v>45840</v>
      </c>
      <c r="N377" s="9">
        <v>12827.88</v>
      </c>
      <c r="O377" s="6" t="str">
        <v>SEEMA</v>
      </c>
      <c r="P377" s="6">
        <v>58152715250</v>
      </c>
      <c r="Q377" s="6" t="str">
        <v>Delivered</v>
      </c>
      <c r="R377" s="6">
        <v>4</v>
      </c>
      <c r="S377" s="6" t="str">
        <v>Dispatch To Mr. Ashish Ranjan</v>
      </c>
      <c r="T377" s="6" t="str">
        <v>BioLegend</v>
      </c>
    </row>
    <row r="378" spans="1:20" x14ac:dyDescent="0.25">
      <c r="A378" s="6">
        <v>381</v>
      </c>
      <c r="B378" s="6" t="str">
        <v>EED116333</v>
      </c>
      <c r="C378" s="7">
        <v>45821</v>
      </c>
      <c r="D378" s="7">
        <v>45831</v>
      </c>
      <c r="E378" s="26">
        <v>196.5</v>
      </c>
      <c r="F378" s="26">
        <v>196.5</v>
      </c>
      <c r="G378" s="6">
        <v>103155</v>
      </c>
      <c r="H378" s="6" t="str">
        <v>Brilliant Violet 605™ anti-mouse CD45 Antibody</v>
      </c>
      <c r="I378" s="6">
        <v>1</v>
      </c>
      <c r="J378" s="6">
        <v>1</v>
      </c>
      <c r="K378" s="6" t="str">
        <v/>
      </c>
      <c r="L378" s="7" t="str">
        <v>T-533/25-26</v>
      </c>
      <c r="M378" s="7">
        <v>45835</v>
      </c>
      <c r="N378" s="9">
        <v>22401</v>
      </c>
      <c r="O378" s="6" t="str">
        <v>ICGEB</v>
      </c>
      <c r="P378" s="6" t="str">
        <v>BY HAND</v>
      </c>
      <c r="Q378" s="6" t="str">
        <v>PRIYANKA MADAM</v>
      </c>
      <c r="R378" s="6">
        <v>4</v>
      </c>
      <c r="S378" s="6" t="str">
        <v/>
      </c>
      <c r="T378" s="6" t="str">
        <v>BioLegend</v>
      </c>
    </row>
    <row r="379" spans="1:20" x14ac:dyDescent="0.25">
      <c r="A379" s="6">
        <v>382</v>
      </c>
      <c r="B379" s="6" t="str">
        <v>EED116333</v>
      </c>
      <c r="C379" s="7">
        <v>45821</v>
      </c>
      <c r="D379" s="7">
        <v>45831</v>
      </c>
      <c r="E379" s="26">
        <v>135.1</v>
      </c>
      <c r="F379" s="26">
        <v>135.1</v>
      </c>
      <c r="G379" s="6">
        <v>104412</v>
      </c>
      <c r="H379" s="6" t="str">
        <v>APC anti-mouse CD62L Antibody</v>
      </c>
      <c r="I379" s="6">
        <v>1</v>
      </c>
      <c r="J379" s="6">
        <v>1</v>
      </c>
      <c r="K379" s="6" t="str">
        <v/>
      </c>
      <c r="L379" s="7" t="str">
        <v>T-589/25-26</v>
      </c>
      <c r="M379" s="7">
        <v>45838</v>
      </c>
      <c r="N379" s="9">
        <v>17418.25</v>
      </c>
      <c r="O379" s="6" t="str">
        <v>THSTI</v>
      </c>
      <c r="P379" s="6" t="str">
        <v/>
      </c>
      <c r="Q379" s="6" t="str">
        <v/>
      </c>
      <c r="R379" s="6">
        <v>4</v>
      </c>
      <c r="S379" s="6" t="str">
        <v>One Item Back Order</v>
      </c>
      <c r="T379" s="6" t="str">
        <v>BioLegend</v>
      </c>
    </row>
    <row r="380" spans="1:20" x14ac:dyDescent="0.25">
      <c r="A380" s="6">
        <v>383</v>
      </c>
      <c r="B380" s="6" t="str">
        <v>EED116333</v>
      </c>
      <c r="C380" s="7">
        <v>45821</v>
      </c>
      <c r="D380" s="7">
        <v>45831</v>
      </c>
      <c r="E380" s="26">
        <v>135.1</v>
      </c>
      <c r="F380" s="26">
        <v>135.1</v>
      </c>
      <c r="G380" s="6">
        <v>104412</v>
      </c>
      <c r="H380" s="6" t="str">
        <v>APC anti-mouse CD62L Antibody</v>
      </c>
      <c r="I380" s="6">
        <v>1</v>
      </c>
      <c r="J380" s="6">
        <v>1</v>
      </c>
      <c r="K380" s="6" t="str">
        <v/>
      </c>
      <c r="L380" s="7" t="str">
        <v>T-572/25-26</v>
      </c>
      <c r="M380" s="7">
        <v>45836</v>
      </c>
      <c r="N380" s="9">
        <v>20940.5</v>
      </c>
      <c r="O380" s="6" t="str">
        <v>IIT-Ropar</v>
      </c>
      <c r="P380" s="6" t="str">
        <v>PORTER</v>
      </c>
      <c r="Q380" s="6" t="str">
        <v>PORTER</v>
      </c>
      <c r="R380" s="6">
        <v>4</v>
      </c>
      <c r="S380" s="6" t="str">
        <v>By porter Received in Delhi</v>
      </c>
      <c r="T380" s="6" t="str">
        <v>BioLegend</v>
      </c>
    </row>
    <row r="381" spans="1:20" x14ac:dyDescent="0.25">
      <c r="A381" s="6">
        <v>384</v>
      </c>
      <c r="B381" s="6" t="str">
        <v>EED116333</v>
      </c>
      <c r="C381" s="7">
        <v>45821</v>
      </c>
      <c r="D381" s="7">
        <v>45831</v>
      </c>
      <c r="E381" s="26">
        <v>49.8</v>
      </c>
      <c r="F381" s="26">
        <v>49.8</v>
      </c>
      <c r="G381" s="6">
        <v>104505</v>
      </c>
      <c r="H381" s="6" t="str">
        <v>FITC anti-mouse CD69 Antibody</v>
      </c>
      <c r="I381" s="6">
        <v>1</v>
      </c>
      <c r="J381" s="6">
        <v>1</v>
      </c>
      <c r="K381" s="6" t="str">
        <v/>
      </c>
      <c r="L381" s="7" t="str">
        <v>T-589/25-26</v>
      </c>
      <c r="M381" s="7">
        <v>45838</v>
      </c>
      <c r="N381" s="9">
        <v>7490.75</v>
      </c>
      <c r="O381" s="6" t="str">
        <v>THSTI</v>
      </c>
      <c r="P381" s="6" t="str">
        <v/>
      </c>
      <c r="Q381" s="6" t="str">
        <v/>
      </c>
      <c r="R381" s="6">
        <v>4</v>
      </c>
      <c r="S381" s="6" t="str">
        <v>One Item Back Order</v>
      </c>
      <c r="T381" s="6" t="str">
        <v>BioLegend</v>
      </c>
    </row>
    <row r="382" spans="1:20" x14ac:dyDescent="0.25">
      <c r="A382" s="6">
        <v>385</v>
      </c>
      <c r="B382" s="6" t="str">
        <v>EED116333</v>
      </c>
      <c r="C382" s="7">
        <v>45821</v>
      </c>
      <c r="D382" s="7">
        <v>45831</v>
      </c>
      <c r="E382" s="26">
        <v>175.8</v>
      </c>
      <c r="F382" s="26">
        <v>175.8</v>
      </c>
      <c r="G382" s="6">
        <v>104508</v>
      </c>
      <c r="H382" s="6" t="str">
        <v>PE anti-mouse CD69 Antibody</v>
      </c>
      <c r="I382" s="6">
        <v>1</v>
      </c>
      <c r="J382" s="6">
        <v>1</v>
      </c>
      <c r="K382" s="6" t="str">
        <v/>
      </c>
      <c r="L382" s="7" t="str">
        <v>T-572/25-26</v>
      </c>
      <c r="M382" s="7">
        <v>45836</v>
      </c>
      <c r="N382" s="9">
        <v>31790.5</v>
      </c>
      <c r="O382" s="6" t="str">
        <v>IIT-Ropar</v>
      </c>
      <c r="P382" s="6" t="str">
        <v>PORTER</v>
      </c>
      <c r="Q382" s="6" t="str">
        <v>PORTER</v>
      </c>
      <c r="R382" s="6">
        <v>4</v>
      </c>
      <c r="S382" s="6" t="str">
        <v>By porter Received in Delhi</v>
      </c>
      <c r="T382" s="6" t="str">
        <v>BioLegend</v>
      </c>
    </row>
    <row r="383" spans="1:20" x14ac:dyDescent="0.25">
      <c r="A383" s="6">
        <v>386</v>
      </c>
      <c r="B383" s="6" t="str">
        <v>EED116333</v>
      </c>
      <c r="C383" s="7">
        <v>45821</v>
      </c>
      <c r="D383" s="7">
        <v>45831</v>
      </c>
      <c r="E383" s="26">
        <v>49.8</v>
      </c>
      <c r="F383" s="26">
        <v>49.8</v>
      </c>
      <c r="G383" s="6">
        <v>104525</v>
      </c>
      <c r="H383" s="6" t="str">
        <v>APC/Cyanine7 anti-mouse CD69 Antibody</v>
      </c>
      <c r="I383" s="6">
        <v>1</v>
      </c>
      <c r="J383" s="6">
        <v>1</v>
      </c>
      <c r="K383" s="6" t="str">
        <v/>
      </c>
      <c r="L383" s="7" t="str">
        <v>T-510/25-26</v>
      </c>
      <c r="M383" s="7">
        <v>45832</v>
      </c>
      <c r="N383" s="9">
        <v>7719</v>
      </c>
      <c r="O383" s="6" t="str">
        <v>Aurigine Service</v>
      </c>
      <c r="P383" s="6">
        <v>58152373274</v>
      </c>
      <c r="Q383" s="6" t="str">
        <v>Delivered</v>
      </c>
      <c r="R383" s="6">
        <v>4</v>
      </c>
      <c r="S383" s="6" t="str">
        <v/>
      </c>
      <c r="T383" s="6" t="str">
        <v>BioLegend</v>
      </c>
    </row>
    <row r="384" spans="1:20" x14ac:dyDescent="0.25">
      <c r="A384" s="6">
        <v>387</v>
      </c>
      <c r="B384" s="6" t="str">
        <v>EED116333</v>
      </c>
      <c r="C384" s="7">
        <v>45821</v>
      </c>
      <c r="D384" s="7">
        <v>45831</v>
      </c>
      <c r="E384" s="26">
        <v>137.4</v>
      </c>
      <c r="F384" s="26">
        <v>137.4</v>
      </c>
      <c r="G384" s="6">
        <v>104718</v>
      </c>
      <c r="H384" s="6" t="str">
        <v>Alexa Fluor® 647 anti-mouse CD80 Antibody</v>
      </c>
      <c r="I384" s="6">
        <v>1</v>
      </c>
      <c r="J384" s="6">
        <v>1</v>
      </c>
      <c r="K384" s="6" t="str">
        <v/>
      </c>
      <c r="L384" s="7" t="str">
        <v>T-589/25-26</v>
      </c>
      <c r="M384" s="7">
        <v>45838</v>
      </c>
      <c r="N384" s="9">
        <v>20667.25</v>
      </c>
      <c r="O384" s="6" t="str">
        <v>THSTI</v>
      </c>
      <c r="P384" s="6" t="str">
        <v/>
      </c>
      <c r="Q384" s="6" t="str">
        <v/>
      </c>
      <c r="R384" s="6">
        <v>4</v>
      </c>
      <c r="S384" s="6" t="str">
        <v>One Item Back Order</v>
      </c>
      <c r="T384" s="6" t="str">
        <v>BioLegend</v>
      </c>
    </row>
    <row r="385" spans="1:20" x14ac:dyDescent="0.25">
      <c r="A385" s="6">
        <v>388</v>
      </c>
      <c r="B385" s="6" t="str">
        <v>EED116333</v>
      </c>
      <c r="C385" s="7">
        <v>45821</v>
      </c>
      <c r="D385" s="7">
        <v>45831</v>
      </c>
      <c r="E385" s="26">
        <v>62.4</v>
      </c>
      <c r="F385" s="26">
        <v>124.8</v>
      </c>
      <c r="G385" s="6">
        <v>106105</v>
      </c>
      <c r="H385" s="6" t="str">
        <v>PE anti-mouse CD137 Antibody</v>
      </c>
      <c r="I385" s="6">
        <v>2</v>
      </c>
      <c r="J385" s="6">
        <v>2</v>
      </c>
      <c r="K385" s="6" t="str">
        <v/>
      </c>
      <c r="L385" s="7" t="str">
        <v>T-510/25-26</v>
      </c>
      <c r="M385" s="7">
        <v>45832</v>
      </c>
      <c r="N385" s="9">
        <v>19344</v>
      </c>
      <c r="O385" s="6" t="str">
        <v>Aurigine Service</v>
      </c>
      <c r="P385" s="6">
        <v>58152373274</v>
      </c>
      <c r="Q385" s="6" t="str">
        <v>Delivered</v>
      </c>
      <c r="R385" s="6">
        <v>4</v>
      </c>
      <c r="S385" s="6" t="str">
        <v/>
      </c>
      <c r="T385" s="6" t="str">
        <v>BioLegend</v>
      </c>
    </row>
    <row r="386" spans="1:20" x14ac:dyDescent="0.25">
      <c r="A386" s="6">
        <v>389</v>
      </c>
      <c r="B386" s="6" t="str">
        <v>EED116333</v>
      </c>
      <c r="C386" s="7">
        <v>45821</v>
      </c>
      <c r="D386" s="7">
        <v>45831</v>
      </c>
      <c r="E386" s="26">
        <v>125.4</v>
      </c>
      <c r="F386" s="26">
        <v>125.4</v>
      </c>
      <c r="G386" s="6">
        <v>107614</v>
      </c>
      <c r="H386" s="6" t="str">
        <v>APC anti-mouse I-A/I-E Antibody</v>
      </c>
      <c r="I386" s="6">
        <v>1</v>
      </c>
      <c r="J386" s="6">
        <v>1</v>
      </c>
      <c r="K386" s="6" t="str">
        <v/>
      </c>
      <c r="L386" s="7" t="str">
        <v>T-522/25-26</v>
      </c>
      <c r="M386" s="7">
        <v>45832</v>
      </c>
      <c r="N386" s="9">
        <v>15875.64</v>
      </c>
      <c r="O386" s="6" t="str">
        <v>NCCS</v>
      </c>
      <c r="P386" s="6">
        <v>58152369052</v>
      </c>
      <c r="Q386" s="6" t="str">
        <v>Delivered</v>
      </c>
      <c r="R386" s="6">
        <v>4</v>
      </c>
      <c r="S386" s="6" t="str">
        <v/>
      </c>
      <c r="T386" s="6" t="str">
        <v>BioLegend</v>
      </c>
    </row>
    <row r="387" spans="1:20" x14ac:dyDescent="0.25">
      <c r="A387" s="6">
        <v>390</v>
      </c>
      <c r="B387" s="6" t="str">
        <v>EED116333</v>
      </c>
      <c r="C387" s="7">
        <v>45821</v>
      </c>
      <c r="D387" s="7">
        <v>45831</v>
      </c>
      <c r="E387" s="26">
        <v>165</v>
      </c>
      <c r="F387" s="26">
        <v>165</v>
      </c>
      <c r="G387" s="6">
        <v>108133</v>
      </c>
      <c r="H387" s="6" t="str">
        <v/>
      </c>
      <c r="I387" s="6">
        <v>1</v>
      </c>
      <c r="J387" s="6">
        <v>1</v>
      </c>
      <c r="K387" s="6" t="str">
        <v/>
      </c>
      <c r="L387" s="7" t="str">
        <v>T-595/25-26</v>
      </c>
      <c r="M387" s="7">
        <v>45840</v>
      </c>
      <c r="N387" s="9">
        <v>15548.95</v>
      </c>
      <c r="O387" s="6" t="str">
        <v>SEEMA</v>
      </c>
      <c r="P387" s="6">
        <v>58152715250</v>
      </c>
      <c r="Q387" s="6" t="str">
        <v>Delivered</v>
      </c>
      <c r="R387" s="6">
        <v>4</v>
      </c>
      <c r="S387" s="6" t="str">
        <v>Dispatch To Mr. Ashish Ranjan</v>
      </c>
      <c r="T387" s="6" t="str">
        <v>BioLegend</v>
      </c>
    </row>
    <row r="388" spans="1:20" x14ac:dyDescent="0.25">
      <c r="A388" s="6">
        <v>391</v>
      </c>
      <c r="B388" s="6" t="str">
        <v>EED116333</v>
      </c>
      <c r="C388" s="7">
        <v>45821</v>
      </c>
      <c r="D388" s="7">
        <v>45831</v>
      </c>
      <c r="E388" s="26">
        <v>109.8</v>
      </c>
      <c r="F388" s="26">
        <v>109.8</v>
      </c>
      <c r="G388" s="6">
        <v>108408</v>
      </c>
      <c r="H388" s="6" t="str">
        <v xml:space="preserve">PE anti-mouse Ly-6G/Ly-6C </v>
      </c>
      <c r="I388" s="6">
        <v>1</v>
      </c>
      <c r="J388" s="6">
        <v>1</v>
      </c>
      <c r="K388" s="6" t="str">
        <v/>
      </c>
      <c r="L388" s="7" t="str">
        <v>T-523/25-26</v>
      </c>
      <c r="M388" s="7">
        <v>45832</v>
      </c>
      <c r="N388" s="9">
        <v>19855.5</v>
      </c>
      <c r="O388" s="6" t="str">
        <v>MEDLIFE</v>
      </c>
      <c r="P388" s="6" t="str">
        <v>D3002213704</v>
      </c>
      <c r="Q388" s="6" t="str">
        <v>Delivered</v>
      </c>
      <c r="R388" s="6">
        <v>4</v>
      </c>
      <c r="S388" s="6" t="str">
        <v/>
      </c>
      <c r="T388" s="6" t="str">
        <v>BioLegend</v>
      </c>
    </row>
    <row r="389" spans="1:20" x14ac:dyDescent="0.25">
      <c r="A389" s="6">
        <v>392</v>
      </c>
      <c r="B389" s="6" t="str">
        <v>EED116333</v>
      </c>
      <c r="C389" s="7">
        <v>45821</v>
      </c>
      <c r="D389" s="7">
        <v>45831</v>
      </c>
      <c r="E389" s="26">
        <v>132</v>
      </c>
      <c r="F389" s="26">
        <v>132</v>
      </c>
      <c r="G389" s="6">
        <v>108437</v>
      </c>
      <c r="H389" s="6" t="str">
        <v xml:space="preserve">Brilliant Violet 510™ anti-mouse Ly-6G/Ly-6C </v>
      </c>
      <c r="I389" s="6">
        <v>1</v>
      </c>
      <c r="J389" s="6">
        <v>1</v>
      </c>
      <c r="K389" s="6" t="str">
        <v/>
      </c>
      <c r="L389" s="7" t="str">
        <v>T-522/25-26</v>
      </c>
      <c r="M389" s="7">
        <v>45832</v>
      </c>
      <c r="N389" s="9">
        <v>13368.96</v>
      </c>
      <c r="O389" s="6" t="str">
        <v>NCCS</v>
      </c>
      <c r="P389" s="6">
        <v>58152369052</v>
      </c>
      <c r="Q389" s="6" t="str">
        <v>Delivered</v>
      </c>
      <c r="R389" s="6">
        <v>4</v>
      </c>
      <c r="S389" s="6" t="str">
        <v/>
      </c>
      <c r="T389" s="6" t="str">
        <v>BioLegend</v>
      </c>
    </row>
    <row r="390" spans="1:20" x14ac:dyDescent="0.25">
      <c r="A390" s="6">
        <v>393</v>
      </c>
      <c r="B390" s="6" t="str">
        <v>EED116333</v>
      </c>
      <c r="C390" s="7">
        <v>45821</v>
      </c>
      <c r="D390" s="7">
        <v>45831</v>
      </c>
      <c r="E390" s="26">
        <v>237</v>
      </c>
      <c r="F390" s="26">
        <v>237</v>
      </c>
      <c r="G390" s="6">
        <v>108442</v>
      </c>
      <c r="H390" s="6" t="str">
        <v xml:space="preserve">Brilliant Violet 650™ anti-mouse Ly-6G/Ly-6C </v>
      </c>
      <c r="I390" s="6">
        <v>1</v>
      </c>
      <c r="J390" s="6">
        <v>1</v>
      </c>
      <c r="K390" s="6" t="str">
        <v/>
      </c>
      <c r="L390" s="7" t="str">
        <v>T-589/25-26</v>
      </c>
      <c r="M390" s="7">
        <v>45838</v>
      </c>
      <c r="N390" s="9">
        <v>28519</v>
      </c>
      <c r="O390" s="6" t="str">
        <v>THSTI</v>
      </c>
      <c r="P390" s="6" t="str">
        <v/>
      </c>
      <c r="Q390" s="6" t="str">
        <v/>
      </c>
      <c r="R390" s="6">
        <v>4</v>
      </c>
      <c r="S390" s="6" t="str">
        <v>One Item Back Order</v>
      </c>
      <c r="T390" s="6" t="str">
        <v>BioLegend</v>
      </c>
    </row>
    <row r="391" spans="1:20" x14ac:dyDescent="0.25">
      <c r="A391" s="6">
        <v>394</v>
      </c>
      <c r="B391" s="6" t="str">
        <v>EED116333</v>
      </c>
      <c r="C391" s="7">
        <v>45821</v>
      </c>
      <c r="D391" s="7">
        <v>45831</v>
      </c>
      <c r="E391" s="26">
        <v>52.2</v>
      </c>
      <c r="F391" s="26">
        <v>52.2</v>
      </c>
      <c r="G391" s="6">
        <v>108713</v>
      </c>
      <c r="H391" s="6" t="str">
        <v>PE/Cy7 anti-mouse NK-1.1 Antibody</v>
      </c>
      <c r="I391" s="6">
        <v>1</v>
      </c>
      <c r="J391" s="6">
        <v>1</v>
      </c>
      <c r="K391" s="6" t="str">
        <v/>
      </c>
      <c r="L391" s="7" t="str">
        <v>T-589/25-26</v>
      </c>
      <c r="M391" s="7">
        <v>45838</v>
      </c>
      <c r="N391" s="9">
        <v>7851.75</v>
      </c>
      <c r="O391" s="6" t="str">
        <v>THSTI</v>
      </c>
      <c r="P391" s="6" t="str">
        <v/>
      </c>
      <c r="Q391" s="6" t="str">
        <v/>
      </c>
      <c r="R391" s="6">
        <v>4</v>
      </c>
      <c r="S391" s="6" t="str">
        <v>One Item Back Order</v>
      </c>
      <c r="T391" s="6" t="str">
        <v>BioLegend</v>
      </c>
    </row>
    <row r="392" spans="1:20" x14ac:dyDescent="0.25">
      <c r="A392" s="6">
        <v>395</v>
      </c>
      <c r="B392" s="6" t="str">
        <v>EED116333</v>
      </c>
      <c r="C392" s="7">
        <v>45821</v>
      </c>
      <c r="D392" s="7">
        <v>45831</v>
      </c>
      <c r="E392" s="26">
        <v>125.4</v>
      </c>
      <c r="F392" s="26">
        <v>125.4</v>
      </c>
      <c r="G392" s="6">
        <v>109830</v>
      </c>
      <c r="H392" s="6" t="str">
        <v>PE/Cyanine7 anti-mouse CD45.2 Antibody</v>
      </c>
      <c r="I392" s="6">
        <v>1</v>
      </c>
      <c r="J392" s="6">
        <v>1</v>
      </c>
      <c r="K392" s="6" t="str">
        <v/>
      </c>
      <c r="L392" s="7" t="str">
        <v>T-522/25-26</v>
      </c>
      <c r="M392" s="7">
        <v>45832</v>
      </c>
      <c r="N392" s="9">
        <v>15875.64</v>
      </c>
      <c r="O392" s="6" t="str">
        <v>NCCS</v>
      </c>
      <c r="P392" s="6">
        <v>58152369052</v>
      </c>
      <c r="Q392" s="6" t="str">
        <v>Delivered</v>
      </c>
      <c r="R392" s="6">
        <v>4</v>
      </c>
      <c r="S392" s="6" t="str">
        <v/>
      </c>
      <c r="T392" s="6" t="str">
        <v>BioLegend</v>
      </c>
    </row>
    <row r="393" spans="1:20" x14ac:dyDescent="0.25">
      <c r="A393" s="6">
        <v>396</v>
      </c>
      <c r="B393" s="6" t="str">
        <v>EED116333</v>
      </c>
      <c r="C393" s="7">
        <v>45821</v>
      </c>
      <c r="D393" s="7">
        <v>45831</v>
      </c>
      <c r="E393" s="26">
        <v>73.2</v>
      </c>
      <c r="F393" s="26">
        <v>73.2</v>
      </c>
      <c r="G393" s="6">
        <v>119409</v>
      </c>
      <c r="H393" s="6" t="str">
        <v xml:space="preserve">PE anti-mouse CD134 </v>
      </c>
      <c r="I393" s="6">
        <v>1</v>
      </c>
      <c r="J393" s="6">
        <v>1</v>
      </c>
      <c r="K393" s="6" t="str">
        <v/>
      </c>
      <c r="L393" s="7" t="str">
        <v>T-589/25-26</v>
      </c>
      <c r="M393" s="7">
        <v>45838</v>
      </c>
      <c r="N393" s="9">
        <v>11010.5</v>
      </c>
      <c r="O393" s="6" t="str">
        <v>THSTI</v>
      </c>
      <c r="P393" s="6" t="str">
        <v/>
      </c>
      <c r="Q393" s="6" t="str">
        <v/>
      </c>
      <c r="R393" s="6">
        <v>4</v>
      </c>
      <c r="S393" s="6" t="str">
        <v>One Item Back Order</v>
      </c>
      <c r="T393" s="6" t="str">
        <v>BioLegend</v>
      </c>
    </row>
    <row r="394" spans="1:20" x14ac:dyDescent="0.25">
      <c r="A394" s="6">
        <v>397</v>
      </c>
      <c r="B394" s="6" t="str">
        <v>EED116333</v>
      </c>
      <c r="C394" s="7">
        <v>45821</v>
      </c>
      <c r="D394" s="7">
        <v>45831</v>
      </c>
      <c r="E394" s="26">
        <v>69.600000000000009</v>
      </c>
      <c r="F394" s="26">
        <v>208.8</v>
      </c>
      <c r="G394" s="6">
        <v>119413</v>
      </c>
      <c r="H394" s="6" t="str">
        <v xml:space="preserve">APC anti-mouse CD134 </v>
      </c>
      <c r="I394" s="6">
        <v>3</v>
      </c>
      <c r="J394" s="6">
        <v>3</v>
      </c>
      <c r="K394" s="6" t="str">
        <v/>
      </c>
      <c r="L394" s="7" t="str">
        <v>T-510/25-26</v>
      </c>
      <c r="M394" s="7">
        <v>45832</v>
      </c>
      <c r="N394" s="9">
        <v>32364</v>
      </c>
      <c r="O394" s="6" t="str">
        <v>Aurigine Service</v>
      </c>
      <c r="P394" s="6">
        <v>58152373274</v>
      </c>
      <c r="Q394" s="6" t="str">
        <v>Delivered</v>
      </c>
      <c r="R394" s="6">
        <v>4</v>
      </c>
      <c r="S394" s="6" t="str">
        <v/>
      </c>
      <c r="T394" s="6" t="str">
        <v>BioLegend</v>
      </c>
    </row>
    <row r="395" spans="1:20" x14ac:dyDescent="0.25">
      <c r="A395" s="6">
        <v>398</v>
      </c>
      <c r="B395" s="6" t="str">
        <v>EED116333</v>
      </c>
      <c r="C395" s="7">
        <v>45821</v>
      </c>
      <c r="D395" s="7">
        <v>45831</v>
      </c>
      <c r="E395" s="26">
        <v>201</v>
      </c>
      <c r="F395" s="26">
        <v>201</v>
      </c>
      <c r="G395" s="6">
        <v>120127</v>
      </c>
      <c r="H395" s="6" t="str">
        <v xml:space="preserve">Brilliant Violet 785™ anti-mouse CD197 </v>
      </c>
      <c r="I395" s="6">
        <v>1</v>
      </c>
      <c r="J395" s="6">
        <v>1</v>
      </c>
      <c r="K395" s="6" t="str">
        <v/>
      </c>
      <c r="L395" s="7" t="str">
        <v>T-572/25-26</v>
      </c>
      <c r="M395" s="7">
        <v>45836</v>
      </c>
      <c r="N395" s="9">
        <v>31155</v>
      </c>
      <c r="O395" s="6" t="str">
        <v>IIT-Ropar</v>
      </c>
      <c r="P395" s="6" t="str">
        <v>PORTER</v>
      </c>
      <c r="Q395" s="6" t="str">
        <v>PORTER</v>
      </c>
      <c r="R395" s="6">
        <v>4</v>
      </c>
      <c r="S395" s="6" t="str">
        <v>By porter Received in Delhi</v>
      </c>
      <c r="T395" s="6" t="str">
        <v>BioLegend</v>
      </c>
    </row>
    <row r="396" spans="1:20" x14ac:dyDescent="0.25">
      <c r="A396" s="6">
        <v>399</v>
      </c>
      <c r="B396" s="6" t="str">
        <v>EED116333</v>
      </c>
      <c r="C396" s="7">
        <v>45821</v>
      </c>
      <c r="D396" s="7">
        <v>45831</v>
      </c>
      <c r="E396" s="26">
        <v>88.2</v>
      </c>
      <c r="F396" s="26">
        <v>88.2</v>
      </c>
      <c r="G396" s="6">
        <v>120409</v>
      </c>
      <c r="H396" s="6" t="str">
        <v>PE/Cyanine7 anti-mouse CD105 Antibody</v>
      </c>
      <c r="I396" s="6">
        <v>1</v>
      </c>
      <c r="J396" s="6">
        <v>1</v>
      </c>
      <c r="K396" s="6" t="str">
        <v/>
      </c>
      <c r="L396" s="7" t="str">
        <v>T-595/25-26</v>
      </c>
      <c r="M396" s="7">
        <v>45840</v>
      </c>
      <c r="N396" s="9">
        <v>9718.0499999999993</v>
      </c>
      <c r="O396" s="6" t="str">
        <v>SEEMA</v>
      </c>
      <c r="P396" s="6">
        <v>58152715250</v>
      </c>
      <c r="Q396" s="6" t="str">
        <v>Delivered</v>
      </c>
      <c r="R396" s="6">
        <v>4</v>
      </c>
      <c r="S396" s="6" t="str">
        <v>Dispatch To Mr. Ashish Ranjan</v>
      </c>
      <c r="T396" s="6" t="str">
        <v>BioLegend</v>
      </c>
    </row>
    <row r="397" spans="1:20" x14ac:dyDescent="0.25">
      <c r="A397" s="6">
        <v>400</v>
      </c>
      <c r="B397" s="6" t="str">
        <v>EED116333</v>
      </c>
      <c r="C397" s="7">
        <v>45821</v>
      </c>
      <c r="D397" s="7">
        <v>45831</v>
      </c>
      <c r="E397" s="26">
        <v>214.5</v>
      </c>
      <c r="F397" s="26">
        <v>214.5</v>
      </c>
      <c r="G397" s="6">
        <v>121435</v>
      </c>
      <c r="H397" s="6" t="str">
        <v>Brilliant Violet 711™ anti-mouse CD103 Antibody</v>
      </c>
      <c r="I397" s="6">
        <v>1</v>
      </c>
      <c r="J397" s="6">
        <v>1</v>
      </c>
      <c r="K397" s="6" t="str">
        <v/>
      </c>
      <c r="L397" s="7" t="str">
        <v>T-572/25-26</v>
      </c>
      <c r="M397" s="7">
        <v>45836</v>
      </c>
      <c r="N397" s="9">
        <v>33247.5</v>
      </c>
      <c r="O397" s="6" t="str">
        <v>IIT-Ropar</v>
      </c>
      <c r="P397" s="6" t="str">
        <v>PORTER</v>
      </c>
      <c r="Q397" s="6" t="str">
        <v>PORTER</v>
      </c>
      <c r="R397" s="6">
        <v>4</v>
      </c>
      <c r="S397" s="6" t="str">
        <v>By porter Received in Delhi</v>
      </c>
      <c r="T397" s="6" t="str">
        <v>BioLegend</v>
      </c>
    </row>
    <row r="398" spans="1:20" x14ac:dyDescent="0.25">
      <c r="A398" s="6">
        <v>401</v>
      </c>
      <c r="B398" s="6" t="str">
        <v>EED116333</v>
      </c>
      <c r="C398" s="7">
        <v>45821</v>
      </c>
      <c r="D398" s="7">
        <v>45831</v>
      </c>
      <c r="E398" s="26">
        <v>84.6</v>
      </c>
      <c r="F398" s="26">
        <v>84.6</v>
      </c>
      <c r="G398" s="6">
        <v>123110</v>
      </c>
      <c r="H398" s="6" t="str">
        <v>PE anti-mouse F4/80 Antibody</v>
      </c>
      <c r="I398" s="6">
        <v>1</v>
      </c>
      <c r="J398" s="6">
        <v>1</v>
      </c>
      <c r="K398" s="6" t="str">
        <v/>
      </c>
      <c r="L398" s="7" t="str">
        <v>DC-67/25-26</v>
      </c>
      <c r="M398" s="7">
        <v>45835</v>
      </c>
      <c r="N398" s="9" t="str">
        <v/>
      </c>
      <c r="O398" s="6" t="str">
        <v>ICGEB</v>
      </c>
      <c r="P398" s="6" t="str">
        <v>BY HAND</v>
      </c>
      <c r="Q398" s="6" t="str">
        <v>PRIYANKA MADAM</v>
      </c>
      <c r="R398" s="6">
        <v>4</v>
      </c>
      <c r="S398" s="6" t="str">
        <v>FOC</v>
      </c>
      <c r="T398" s="6" t="str">
        <v>BioLegend</v>
      </c>
    </row>
    <row r="399" spans="1:20" x14ac:dyDescent="0.25">
      <c r="A399" s="6">
        <v>402</v>
      </c>
      <c r="B399" s="6" t="str">
        <v>EED116333</v>
      </c>
      <c r="C399" s="7">
        <v>45821</v>
      </c>
      <c r="D399" s="7">
        <v>45831</v>
      </c>
      <c r="E399" s="26">
        <v>175.8</v>
      </c>
      <c r="F399" s="26">
        <v>175.8</v>
      </c>
      <c r="G399" s="6">
        <v>123112</v>
      </c>
      <c r="H399" s="6" t="str">
        <v>PE/Cyanine5 anti-mouse F4/80 Antibody</v>
      </c>
      <c r="I399" s="6">
        <v>1</v>
      </c>
      <c r="J399" s="6">
        <v>1</v>
      </c>
      <c r="K399" s="6" t="str">
        <v/>
      </c>
      <c r="L399" s="7" t="str">
        <v>T-589/25-26</v>
      </c>
      <c r="M399" s="7">
        <v>45838</v>
      </c>
      <c r="N399" s="9">
        <v>26443.25</v>
      </c>
      <c r="O399" s="6" t="str">
        <v>THSTI</v>
      </c>
      <c r="P399" s="6" t="str">
        <v/>
      </c>
      <c r="Q399" s="6" t="str">
        <v/>
      </c>
      <c r="R399" s="6">
        <v>4</v>
      </c>
      <c r="S399" s="6" t="str">
        <v>One Item Back Order</v>
      </c>
      <c r="T399" s="6" t="str">
        <v>BioLegend</v>
      </c>
    </row>
    <row r="400" spans="1:20" x14ac:dyDescent="0.25">
      <c r="A400" s="6">
        <v>403</v>
      </c>
      <c r="B400" s="6" t="str">
        <v>EED116333</v>
      </c>
      <c r="C400" s="7">
        <v>45821</v>
      </c>
      <c r="D400" s="7">
        <v>45831</v>
      </c>
      <c r="E400" s="26">
        <v>85.8</v>
      </c>
      <c r="F400" s="26">
        <v>85.8</v>
      </c>
      <c r="G400" s="6">
        <v>123116</v>
      </c>
      <c r="H400" s="6" t="str">
        <v>APC anti-mouse F4/80 Antibody</v>
      </c>
      <c r="I400" s="6">
        <v>1</v>
      </c>
      <c r="J400" s="6">
        <v>1</v>
      </c>
      <c r="K400" s="6" t="str">
        <v/>
      </c>
      <c r="L400" s="7" t="str">
        <v>T-531/25-26</v>
      </c>
      <c r="M400" s="7">
        <v>45833</v>
      </c>
      <c r="N400" s="9">
        <v>13728</v>
      </c>
      <c r="O400" s="6" t="str">
        <v>BTL</v>
      </c>
      <c r="P400" s="6" t="str">
        <v>PORTER</v>
      </c>
      <c r="Q400" s="6" t="str">
        <v>PORTER</v>
      </c>
      <c r="R400" s="6">
        <v>4</v>
      </c>
      <c r="S400" s="6" t="str">
        <v/>
      </c>
      <c r="T400" s="6" t="str">
        <v>BioLegend</v>
      </c>
    </row>
    <row r="401" spans="1:20" x14ac:dyDescent="0.25">
      <c r="A401" s="6">
        <v>404</v>
      </c>
      <c r="B401" s="6" t="str">
        <v>EED116333</v>
      </c>
      <c r="C401" s="7">
        <v>45821</v>
      </c>
      <c r="D401" s="7">
        <v>45831</v>
      </c>
      <c r="E401" s="26">
        <v>112.8</v>
      </c>
      <c r="F401" s="26">
        <v>112.8</v>
      </c>
      <c r="G401" s="6">
        <v>126407</v>
      </c>
      <c r="H401" s="6" t="str">
        <v>Alexa Fluor® 647 anti-mouse FOXP3 Antibody</v>
      </c>
      <c r="I401" s="6">
        <v>1</v>
      </c>
      <c r="J401" s="6">
        <v>1</v>
      </c>
      <c r="K401" s="6" t="str">
        <v/>
      </c>
      <c r="L401" s="7" t="str">
        <v>T-749/25-26</v>
      </c>
      <c r="M401" s="7">
        <v>45860</v>
      </c>
      <c r="N401" s="9">
        <v>20398</v>
      </c>
      <c r="O401" s="6" t="str">
        <v>IMTECH</v>
      </c>
      <c r="P401" s="6" t="str">
        <v>D3002709684</v>
      </c>
      <c r="Q401" s="6" t="str">
        <v>Delivered</v>
      </c>
      <c r="R401" s="6">
        <v>4</v>
      </c>
      <c r="S401" s="6" t="str">
        <v>PO Awaited</v>
      </c>
      <c r="T401" s="6" t="str">
        <v>BioLegend</v>
      </c>
    </row>
    <row r="402" spans="1:20" x14ac:dyDescent="0.25">
      <c r="A402" s="6">
        <v>405</v>
      </c>
      <c r="B402" s="6" t="str">
        <v>EED116333</v>
      </c>
      <c r="C402" s="7">
        <v>45821</v>
      </c>
      <c r="D402" s="7">
        <v>45831</v>
      </c>
      <c r="E402" s="26">
        <v>222</v>
      </c>
      <c r="F402" s="26">
        <v>222</v>
      </c>
      <c r="G402" s="6">
        <v>126408</v>
      </c>
      <c r="H402" s="6" t="str">
        <v>Alexa Fluor® 647 anti-mouse FOXP3 Antibody</v>
      </c>
      <c r="I402" s="6">
        <v>1</v>
      </c>
      <c r="J402" s="6">
        <v>1</v>
      </c>
      <c r="K402" s="6" t="str">
        <v/>
      </c>
      <c r="L402" s="7" t="str">
        <v>T-589/25-26</v>
      </c>
      <c r="M402" s="7">
        <v>45838</v>
      </c>
      <c r="N402" s="9">
        <v>33392.5</v>
      </c>
      <c r="O402" s="6" t="str">
        <v>THSTI</v>
      </c>
      <c r="P402" s="6" t="str">
        <v/>
      </c>
      <c r="Q402" s="6" t="str">
        <v/>
      </c>
      <c r="R402" s="6">
        <v>4</v>
      </c>
      <c r="S402" s="6" t="str">
        <v>One Item Back Order</v>
      </c>
      <c r="T402" s="6" t="str">
        <v>BioLegend</v>
      </c>
    </row>
    <row r="403" spans="1:20" x14ac:dyDescent="0.25">
      <c r="A403" s="6">
        <v>406</v>
      </c>
      <c r="B403" s="6" t="str">
        <v>EED116333</v>
      </c>
      <c r="C403" s="7">
        <v>45821</v>
      </c>
      <c r="D403" s="7">
        <v>45831</v>
      </c>
      <c r="E403" s="26">
        <v>148.80000000000001</v>
      </c>
      <c r="F403" s="26">
        <v>148.80000000000001</v>
      </c>
      <c r="G403" s="6">
        <v>127622</v>
      </c>
      <c r="H403" s="6" t="str">
        <v>Alexa Fluor® 700 anti-mouse Ly-6G Antibody</v>
      </c>
      <c r="I403" s="6">
        <v>1</v>
      </c>
      <c r="J403" s="6">
        <v>1</v>
      </c>
      <c r="K403" s="6" t="str">
        <v/>
      </c>
      <c r="L403" s="7" t="str">
        <v>T-531/25-26</v>
      </c>
      <c r="M403" s="7">
        <v>45833</v>
      </c>
      <c r="N403" s="9">
        <v>23808</v>
      </c>
      <c r="O403" s="6" t="str">
        <v>BTL</v>
      </c>
      <c r="P403" s="6" t="str">
        <v>PORTER</v>
      </c>
      <c r="Q403" s="6" t="str">
        <v>PORTER</v>
      </c>
      <c r="R403" s="6">
        <v>4</v>
      </c>
      <c r="S403" s="6" t="str">
        <v/>
      </c>
      <c r="T403" s="6" t="str">
        <v>BioLegend</v>
      </c>
    </row>
    <row r="404" spans="1:20" x14ac:dyDescent="0.25">
      <c r="A404" s="6">
        <v>407</v>
      </c>
      <c r="B404" s="6" t="str">
        <v>EED116333</v>
      </c>
      <c r="C404" s="7">
        <v>45821</v>
      </c>
      <c r="D404" s="7">
        <v>45831</v>
      </c>
      <c r="E404" s="26">
        <v>95.55</v>
      </c>
      <c r="F404" s="26">
        <v>95.55</v>
      </c>
      <c r="G404" s="6">
        <v>135015</v>
      </c>
      <c r="H404" s="6" t="str">
        <v xml:space="preserve">PE/Cyanine5 anti-mouse CD127 </v>
      </c>
      <c r="I404" s="6">
        <v>1</v>
      </c>
      <c r="J404" s="6">
        <v>1</v>
      </c>
      <c r="K404" s="6" t="str">
        <v/>
      </c>
      <c r="L404" s="7" t="str">
        <v>T-749/25-26</v>
      </c>
      <c r="M404" s="7">
        <v>45860</v>
      </c>
      <c r="N404" s="9">
        <v>15949.5</v>
      </c>
      <c r="O404" s="6" t="str">
        <v>IMTECH</v>
      </c>
      <c r="P404" s="6" t="str">
        <v>D3002709684</v>
      </c>
      <c r="Q404" s="6" t="str">
        <v>Delivered</v>
      </c>
      <c r="R404" s="6">
        <v>4</v>
      </c>
      <c r="S404" s="6" t="str">
        <v>PO Awaited</v>
      </c>
      <c r="T404" s="6" t="str">
        <v>BioLegend</v>
      </c>
    </row>
    <row r="405" spans="1:20" x14ac:dyDescent="0.25">
      <c r="A405" s="6">
        <v>408</v>
      </c>
      <c r="B405" s="6" t="str">
        <v>EED116333</v>
      </c>
      <c r="C405" s="7">
        <v>45821</v>
      </c>
      <c r="D405" s="7">
        <v>45831</v>
      </c>
      <c r="E405" s="26">
        <v>208.2</v>
      </c>
      <c r="F405" s="26">
        <v>208.2</v>
      </c>
      <c r="G405" s="6">
        <v>137012</v>
      </c>
      <c r="H405" s="6" t="str">
        <v>Alexa Fluor® 488 anti-mouse CD68 Antibody</v>
      </c>
      <c r="I405" s="6">
        <v>1</v>
      </c>
      <c r="J405" s="6">
        <v>1</v>
      </c>
      <c r="K405" s="6" t="str">
        <v/>
      </c>
      <c r="L405" s="7" t="str">
        <v>T-531/25-26</v>
      </c>
      <c r="M405" s="7">
        <v>45833</v>
      </c>
      <c r="N405" s="9">
        <v>33312</v>
      </c>
      <c r="O405" s="6" t="str">
        <v>BTL</v>
      </c>
      <c r="P405" s="6" t="str">
        <v>PORTER</v>
      </c>
      <c r="Q405" s="6" t="str">
        <v>PORTER</v>
      </c>
      <c r="R405" s="6">
        <v>4</v>
      </c>
      <c r="S405" s="6" t="str">
        <v/>
      </c>
      <c r="T405" s="6" t="str">
        <v>BioLegend</v>
      </c>
    </row>
    <row r="406" spans="1:20" x14ac:dyDescent="0.25">
      <c r="A406" s="6">
        <v>409</v>
      </c>
      <c r="B406" s="6" t="str">
        <v>EED116333</v>
      </c>
      <c r="C406" s="7">
        <v>45821</v>
      </c>
      <c r="D406" s="7">
        <v>45831</v>
      </c>
      <c r="E406" s="26">
        <v>74.400000000000006</v>
      </c>
      <c r="F406" s="26">
        <v>74.400000000000006</v>
      </c>
      <c r="G406" s="6">
        <v>140417</v>
      </c>
      <c r="H406" s="6" t="str">
        <v>PerCP/Cyanine5.5 anti-mouse CD8b.2 Antibody</v>
      </c>
      <c r="I406" s="6">
        <v>1</v>
      </c>
      <c r="J406" s="6">
        <v>1</v>
      </c>
      <c r="K406" s="6" t="str">
        <v/>
      </c>
      <c r="L406" s="7" t="str">
        <v>T-749/25-26</v>
      </c>
      <c r="M406" s="7">
        <v>45860</v>
      </c>
      <c r="N406" s="9">
        <v>13454</v>
      </c>
      <c r="O406" s="6" t="str">
        <v>IMTECH</v>
      </c>
      <c r="P406" s="6" t="str">
        <v>D3002709684</v>
      </c>
      <c r="Q406" s="6" t="str">
        <v>Delivered</v>
      </c>
      <c r="R406" s="6">
        <v>4</v>
      </c>
      <c r="S406" s="6" t="str">
        <v>PO Awaited</v>
      </c>
      <c r="T406" s="6" t="str">
        <v>BioLegend</v>
      </c>
    </row>
    <row r="407" spans="1:20" x14ac:dyDescent="0.25">
      <c r="A407" s="6">
        <v>410</v>
      </c>
      <c r="B407" s="6" t="str">
        <v>EED116333</v>
      </c>
      <c r="C407" s="7">
        <v>45821</v>
      </c>
      <c r="D407" s="7">
        <v>45831</v>
      </c>
      <c r="E407" s="26">
        <v>159</v>
      </c>
      <c r="F407" s="26">
        <v>159</v>
      </c>
      <c r="G407" s="6">
        <v>141702</v>
      </c>
      <c r="H407" s="6" t="str">
        <v xml:space="preserve">Purified anti-mouse CD206 </v>
      </c>
      <c r="I407" s="6">
        <v>1</v>
      </c>
      <c r="J407" s="6">
        <v>1</v>
      </c>
      <c r="K407" s="6" t="str">
        <v/>
      </c>
      <c r="L407" s="7" t="str">
        <v>T-522/25-26</v>
      </c>
      <c r="M407" s="7">
        <v>45832</v>
      </c>
      <c r="N407" s="9">
        <v>20129.400000000001</v>
      </c>
      <c r="O407" s="6" t="str">
        <v>NCCS</v>
      </c>
      <c r="P407" s="6">
        <v>58152369052</v>
      </c>
      <c r="Q407" s="6" t="str">
        <v>Delivered</v>
      </c>
      <c r="R407" s="6">
        <v>4</v>
      </c>
      <c r="S407" s="6" t="str">
        <v/>
      </c>
      <c r="T407" s="6" t="str">
        <v>BioLegend</v>
      </c>
    </row>
    <row r="408" spans="1:20" x14ac:dyDescent="0.25">
      <c r="A408" s="6">
        <v>411</v>
      </c>
      <c r="B408" s="6" t="str">
        <v>EED116333</v>
      </c>
      <c r="C408" s="7">
        <v>45821</v>
      </c>
      <c r="D408" s="7">
        <v>45831</v>
      </c>
      <c r="E408" s="26">
        <v>227.25</v>
      </c>
      <c r="F408" s="26">
        <v>227.25</v>
      </c>
      <c r="G408" s="6">
        <v>141727</v>
      </c>
      <c r="H408" s="6" t="str">
        <v xml:space="preserve">Brilliant Violet 711™ anti-mouse CD206 </v>
      </c>
      <c r="I408" s="6">
        <v>1</v>
      </c>
      <c r="J408" s="6">
        <v>1</v>
      </c>
      <c r="K408" s="6" t="str">
        <v/>
      </c>
      <c r="L408" s="7" t="str">
        <v>T-589/25-26</v>
      </c>
      <c r="M408" s="7">
        <v>45838</v>
      </c>
      <c r="N408" s="9">
        <v>27345.75</v>
      </c>
      <c r="O408" s="6" t="str">
        <v>THSTI</v>
      </c>
      <c r="P408" s="6" t="str">
        <v/>
      </c>
      <c r="Q408" s="6" t="str">
        <v/>
      </c>
      <c r="R408" s="6">
        <v>4</v>
      </c>
      <c r="S408" s="6" t="str">
        <v>One Item Back Order</v>
      </c>
      <c r="T408" s="6" t="str">
        <v>BioLegend</v>
      </c>
    </row>
    <row r="409" spans="1:20" x14ac:dyDescent="0.25">
      <c r="A409" s="6">
        <v>412</v>
      </c>
      <c r="B409" s="6" t="str">
        <v>EED116333</v>
      </c>
      <c r="C409" s="7">
        <v>45821</v>
      </c>
      <c r="D409" s="7">
        <v>45831</v>
      </c>
      <c r="E409" s="26">
        <v>58.8</v>
      </c>
      <c r="F409" s="26">
        <v>58.8</v>
      </c>
      <c r="G409" s="6">
        <v>152203</v>
      </c>
      <c r="H409" s="6" t="str">
        <v>PE anti-mouse CD34 Antibody</v>
      </c>
      <c r="I409" s="6">
        <v>1</v>
      </c>
      <c r="J409" s="6">
        <v>1</v>
      </c>
      <c r="K409" s="6" t="str">
        <v/>
      </c>
      <c r="L409" s="7" t="str">
        <v>T-595/25-26</v>
      </c>
      <c r="M409" s="7">
        <v>45840</v>
      </c>
      <c r="N409" s="9">
        <v>6219</v>
      </c>
      <c r="O409" s="6" t="str">
        <v>SEEMA</v>
      </c>
      <c r="P409" s="6">
        <v>58152715250</v>
      </c>
      <c r="Q409" s="6" t="str">
        <v>Delivered</v>
      </c>
      <c r="R409" s="6">
        <v>4</v>
      </c>
      <c r="S409" s="6" t="str">
        <v>Dispatch To Mr. Ashish Ranjan</v>
      </c>
      <c r="T409" s="6" t="str">
        <v>BioLegend</v>
      </c>
    </row>
    <row r="410" spans="1:20" x14ac:dyDescent="0.25">
      <c r="A410" s="6">
        <v>413</v>
      </c>
      <c r="B410" s="6" t="str">
        <v>EED116333</v>
      </c>
      <c r="C410" s="7">
        <v>45821</v>
      </c>
      <c r="D410" s="7">
        <v>45831</v>
      </c>
      <c r="E410" s="26">
        <v>257.39999999999998</v>
      </c>
      <c r="F410" s="26">
        <v>257.39999999999998</v>
      </c>
      <c r="G410" s="6">
        <v>154316</v>
      </c>
      <c r="H410" s="6" t="str">
        <v>PE/Dazzle™ 594 anti-mouse Perforin Antibody</v>
      </c>
      <c r="I410" s="6">
        <v>1</v>
      </c>
      <c r="J410" s="6">
        <v>1</v>
      </c>
      <c r="K410" s="6" t="str">
        <v/>
      </c>
      <c r="L410" s="7" t="str">
        <v>T-522/25-26</v>
      </c>
      <c r="M410" s="7">
        <v>45832</v>
      </c>
      <c r="N410" s="9">
        <v>32586.84</v>
      </c>
      <c r="O410" s="6" t="str">
        <v>NCCS</v>
      </c>
      <c r="P410" s="6">
        <v>58152369052</v>
      </c>
      <c r="Q410" s="6" t="str">
        <v>Delivered</v>
      </c>
      <c r="R410" s="6">
        <v>4</v>
      </c>
      <c r="S410" s="6" t="str">
        <v/>
      </c>
      <c r="T410" s="6" t="str">
        <v>BioLegend</v>
      </c>
    </row>
    <row r="411" spans="1:20" x14ac:dyDescent="0.25">
      <c r="A411" s="6">
        <v>414</v>
      </c>
      <c r="B411" s="6" t="str">
        <v>EED116333</v>
      </c>
      <c r="C411" s="7">
        <v>45821</v>
      </c>
      <c r="D411" s="7">
        <v>45831</v>
      </c>
      <c r="E411" s="26">
        <v>225</v>
      </c>
      <c r="F411" s="26">
        <v>225</v>
      </c>
      <c r="G411" s="6">
        <v>155528</v>
      </c>
      <c r="H411" s="6" t="str">
        <v xml:space="preserve">PE/Cyanine7 anti-mouse CD170 </v>
      </c>
      <c r="I411" s="6">
        <v>1</v>
      </c>
      <c r="J411" s="6">
        <v>1</v>
      </c>
      <c r="K411" s="6" t="str">
        <v/>
      </c>
      <c r="L411" s="7" t="str">
        <v>T-533/25-26</v>
      </c>
      <c r="M411" s="7">
        <v>45835</v>
      </c>
      <c r="N411" s="9">
        <v>32062.5</v>
      </c>
      <c r="O411" s="6" t="str">
        <v>ICGEB</v>
      </c>
      <c r="P411" s="6" t="str">
        <v>BY HAND</v>
      </c>
      <c r="Q411" s="6" t="str">
        <v>PRIYANKA MADAM</v>
      </c>
      <c r="R411" s="6">
        <v>4</v>
      </c>
      <c r="S411" s="6" t="str">
        <v/>
      </c>
      <c r="T411" s="6" t="str">
        <v>BioLegend</v>
      </c>
    </row>
    <row r="412" spans="1:20" x14ac:dyDescent="0.25">
      <c r="A412" s="6">
        <v>415</v>
      </c>
      <c r="B412" s="6" t="str">
        <v>EED116333</v>
      </c>
      <c r="C412" s="7">
        <v>45821</v>
      </c>
      <c r="D412" s="7">
        <v>45831</v>
      </c>
      <c r="E412" s="26">
        <v>184.8</v>
      </c>
      <c r="F412" s="26">
        <v>184.8</v>
      </c>
      <c r="G412" s="6">
        <v>156506</v>
      </c>
      <c r="H412" s="6" t="str">
        <v>APC anti-mouse NK-1.1 Antibody</v>
      </c>
      <c r="I412" s="6">
        <v>1</v>
      </c>
      <c r="J412" s="6">
        <v>1</v>
      </c>
      <c r="K412" s="6" t="str">
        <v/>
      </c>
      <c r="L412" s="7" t="str">
        <v>T-522/25-26</v>
      </c>
      <c r="M412" s="7">
        <v>45832</v>
      </c>
      <c r="N412" s="9">
        <v>23395.68</v>
      </c>
      <c r="O412" s="6" t="str">
        <v>NCCS</v>
      </c>
      <c r="P412" s="6">
        <v>58152369052</v>
      </c>
      <c r="Q412" s="6" t="str">
        <v>Delivered</v>
      </c>
      <c r="R412" s="6">
        <v>4</v>
      </c>
      <c r="S412" s="6" t="str">
        <v/>
      </c>
      <c r="T412" s="6" t="str">
        <v>BioLegend</v>
      </c>
    </row>
    <row r="413" spans="1:20" x14ac:dyDescent="0.25">
      <c r="A413" s="6">
        <v>416</v>
      </c>
      <c r="B413" s="6" t="str">
        <v>EED116333</v>
      </c>
      <c r="C413" s="7">
        <v>45821</v>
      </c>
      <c r="D413" s="7">
        <v>45831</v>
      </c>
      <c r="E413" s="26">
        <v>60</v>
      </c>
      <c r="F413" s="26">
        <v>60</v>
      </c>
      <c r="G413" s="6">
        <v>166405</v>
      </c>
      <c r="H413" s="6" t="str">
        <v xml:space="preserve">APC anti-mouse CD90 </v>
      </c>
      <c r="I413" s="6">
        <v>1</v>
      </c>
      <c r="J413" s="6">
        <v>1</v>
      </c>
      <c r="K413" s="6" t="str">
        <v/>
      </c>
      <c r="L413" s="7" t="str">
        <v>T-595/25-26</v>
      </c>
      <c r="M413" s="7">
        <v>45840</v>
      </c>
      <c r="N413" s="9">
        <v>8310.65</v>
      </c>
      <c r="O413" s="6" t="str">
        <v>SEEMA</v>
      </c>
      <c r="P413" s="6">
        <v>58152715250</v>
      </c>
      <c r="Q413" s="6" t="str">
        <v>Delivered</v>
      </c>
      <c r="R413" s="6">
        <v>4</v>
      </c>
      <c r="S413" s="6" t="str">
        <v>Dispatch To Mr. Ashish Ranjan</v>
      </c>
      <c r="T413" s="6" t="str">
        <v>BioLegend</v>
      </c>
    </row>
    <row r="414" spans="1:20" x14ac:dyDescent="0.25">
      <c r="A414" s="6">
        <v>417</v>
      </c>
      <c r="B414" s="6" t="str">
        <v>EED116333</v>
      </c>
      <c r="C414" s="7">
        <v>45821</v>
      </c>
      <c r="D414" s="7">
        <v>45831</v>
      </c>
      <c r="E414" s="26">
        <v>36.6</v>
      </c>
      <c r="F414" s="26">
        <v>36.6</v>
      </c>
      <c r="G414" s="6">
        <v>300308</v>
      </c>
      <c r="H414" s="6" t="str">
        <v>PE anti-human CD3 Antibody</v>
      </c>
      <c r="I414" s="6">
        <v>1</v>
      </c>
      <c r="J414" s="6">
        <v>1</v>
      </c>
      <c r="K414" s="6" t="str">
        <v/>
      </c>
      <c r="L414" s="7" t="str">
        <v>T-521/25-26</v>
      </c>
      <c r="M414" s="7">
        <v>45832</v>
      </c>
      <c r="N414" s="9">
        <v>6618.5</v>
      </c>
      <c r="O414" s="6" t="str">
        <v>Micro Vapi</v>
      </c>
      <c r="P414" s="6">
        <v>58152370496</v>
      </c>
      <c r="Q414" s="6" t="str">
        <v>Delivered</v>
      </c>
      <c r="R414" s="6">
        <v>4</v>
      </c>
      <c r="S414" s="6" t="str">
        <v/>
      </c>
      <c r="T414" s="6" t="str">
        <v>BioLegend</v>
      </c>
    </row>
    <row r="415" spans="1:20" x14ac:dyDescent="0.25">
      <c r="A415" s="6">
        <v>418</v>
      </c>
      <c r="B415" s="6" t="str">
        <v>EED116333</v>
      </c>
      <c r="C415" s="7">
        <v>45821</v>
      </c>
      <c r="D415" s="7">
        <v>45831</v>
      </c>
      <c r="E415" s="26">
        <v>5</v>
      </c>
      <c r="F415" s="26">
        <v>5</v>
      </c>
      <c r="G415" s="6">
        <v>300415</v>
      </c>
      <c r="H415" s="6" t="str">
        <v>Alexa Fluor® 488 anti-human CD3 Antibody</v>
      </c>
      <c r="I415" s="6">
        <v>1</v>
      </c>
      <c r="J415" s="6">
        <v>1</v>
      </c>
      <c r="K415" s="6" t="str">
        <v/>
      </c>
      <c r="L415" s="7" t="str">
        <v>DC-93/25-26</v>
      </c>
      <c r="M415" s="7">
        <v>45853</v>
      </c>
      <c r="N415" s="9" t="str">
        <v/>
      </c>
      <c r="O415" s="6" t="str">
        <v>ZYDUS</v>
      </c>
      <c r="P415" s="6">
        <v>58153220145</v>
      </c>
      <c r="Q415" s="6" t="str">
        <v>Delivered</v>
      </c>
      <c r="R415" s="6">
        <v>4</v>
      </c>
      <c r="S415" s="6" t="str">
        <v>FOC</v>
      </c>
      <c r="T415" s="6" t="str">
        <v>BioLegend</v>
      </c>
    </row>
    <row r="416" spans="1:20" x14ac:dyDescent="0.25">
      <c r="A416" s="6">
        <v>419</v>
      </c>
      <c r="B416" s="6" t="str">
        <v>EED116333</v>
      </c>
      <c r="C416" s="7">
        <v>45821</v>
      </c>
      <c r="D416" s="7">
        <v>45831</v>
      </c>
      <c r="E416" s="26">
        <v>285.75</v>
      </c>
      <c r="F416" s="26">
        <v>285.75</v>
      </c>
      <c r="G416" s="6">
        <v>301036</v>
      </c>
      <c r="H416" s="6" t="str">
        <v>Brilliant Violet 421™ anti-human CD8a Antibody</v>
      </c>
      <c r="I416" s="6">
        <v>1</v>
      </c>
      <c r="J416" s="6">
        <v>1</v>
      </c>
      <c r="K416" s="6" t="str">
        <v/>
      </c>
      <c r="L416" s="7" t="str">
        <v>T-526/25-26</v>
      </c>
      <c r="M416" s="7">
        <v>45832</v>
      </c>
      <c r="N416" s="9">
        <v>34385.25</v>
      </c>
      <c r="O416" s="6" t="str">
        <v>THSTI</v>
      </c>
      <c r="P416" s="6" t="str">
        <v/>
      </c>
      <c r="Q416" s="6" t="str">
        <v/>
      </c>
      <c r="R416" s="6">
        <v>4</v>
      </c>
      <c r="S416" s="6" t="str">
        <v/>
      </c>
      <c r="T416" s="6" t="str">
        <v>BioLegend</v>
      </c>
    </row>
    <row r="417" spans="1:20" x14ac:dyDescent="0.25">
      <c r="A417" s="6">
        <v>420</v>
      </c>
      <c r="B417" s="6" t="str">
        <v>EED116333</v>
      </c>
      <c r="C417" s="7">
        <v>45821</v>
      </c>
      <c r="D417" s="7">
        <v>45831</v>
      </c>
      <c r="E417" s="26">
        <v>157.19999999999999</v>
      </c>
      <c r="F417" s="26">
        <v>157.19999999999999</v>
      </c>
      <c r="G417" s="6">
        <v>301906</v>
      </c>
      <c r="H417" s="6" t="str">
        <v xml:space="preserve">PE anti-human CD15 </v>
      </c>
      <c r="I417" s="6">
        <v>1</v>
      </c>
      <c r="J417" s="6">
        <v>1</v>
      </c>
      <c r="K417" s="6" t="str">
        <v/>
      </c>
      <c r="L417" s="7" t="str">
        <v>T-521/25-26</v>
      </c>
      <c r="M417" s="7">
        <v>45832</v>
      </c>
      <c r="N417" s="9">
        <v>28427</v>
      </c>
      <c r="O417" s="6" t="str">
        <v>Micro Vapi</v>
      </c>
      <c r="P417" s="6">
        <v>58152370496</v>
      </c>
      <c r="Q417" s="6" t="str">
        <v>Delivered</v>
      </c>
      <c r="R417" s="6">
        <v>4</v>
      </c>
      <c r="S417" s="6" t="str">
        <v/>
      </c>
      <c r="T417" s="6" t="str">
        <v>BioLegend</v>
      </c>
    </row>
    <row r="418" spans="1:20" x14ac:dyDescent="0.25">
      <c r="A418" s="6">
        <v>421</v>
      </c>
      <c r="B418" s="6" t="str">
        <v>EED116333</v>
      </c>
      <c r="C418" s="7">
        <v>45821</v>
      </c>
      <c r="D418" s="7">
        <v>45831</v>
      </c>
      <c r="E418" s="26">
        <v>207</v>
      </c>
      <c r="F418" s="26">
        <v>207</v>
      </c>
      <c r="G418" s="6">
        <v>301928</v>
      </c>
      <c r="H418" s="6" t="str">
        <v xml:space="preserve">Spark Violet™ 538 anti-human CD15 </v>
      </c>
      <c r="I418" s="6">
        <v>1</v>
      </c>
      <c r="J418" s="6">
        <v>1</v>
      </c>
      <c r="K418" s="6" t="str">
        <v/>
      </c>
      <c r="L418" s="7" t="str">
        <v>T-507/25-26</v>
      </c>
      <c r="M418" s="7">
        <v>45832</v>
      </c>
      <c r="N418" s="9">
        <v>29481.98</v>
      </c>
      <c r="O418" s="6" t="str">
        <v>ACTREC</v>
      </c>
      <c r="P418" s="6">
        <v>58152374722</v>
      </c>
      <c r="Q418" s="6" t="str">
        <v>Delivered</v>
      </c>
      <c r="R418" s="6">
        <v>4</v>
      </c>
      <c r="S418" s="6" t="str">
        <v/>
      </c>
      <c r="T418" s="6" t="str">
        <v>BioLegend</v>
      </c>
    </row>
    <row r="419" spans="1:20" x14ac:dyDescent="0.25">
      <c r="A419" s="6">
        <v>422</v>
      </c>
      <c r="B419" s="6" t="str">
        <v>EED116333</v>
      </c>
      <c r="C419" s="7">
        <v>45821</v>
      </c>
      <c r="D419" s="7">
        <v>45831</v>
      </c>
      <c r="E419" s="26">
        <v>85.8</v>
      </c>
      <c r="F419" s="26">
        <v>85.8</v>
      </c>
      <c r="G419" s="6">
        <v>302015</v>
      </c>
      <c r="H419" s="6" t="str">
        <v>PE/Cyanine7 anti-human CD16 Antibody</v>
      </c>
      <c r="I419" s="6">
        <v>1</v>
      </c>
      <c r="J419" s="6">
        <v>1</v>
      </c>
      <c r="K419" s="6" t="str">
        <v/>
      </c>
      <c r="L419" s="7" t="str">
        <v>T-521/25-26</v>
      </c>
      <c r="M419" s="7">
        <v>45832</v>
      </c>
      <c r="N419" s="9">
        <v>15515.5</v>
      </c>
      <c r="O419" s="6" t="str">
        <v>Micro Vapi</v>
      </c>
      <c r="P419" s="6">
        <v>58152370496</v>
      </c>
      <c r="Q419" s="6" t="str">
        <v>Delivered</v>
      </c>
      <c r="R419" s="6">
        <v>4</v>
      </c>
      <c r="S419" s="6" t="str">
        <v/>
      </c>
      <c r="T419" s="6" t="str">
        <v>BioLegend</v>
      </c>
    </row>
    <row r="420" spans="1:20" x14ac:dyDescent="0.25">
      <c r="A420" s="6">
        <v>423</v>
      </c>
      <c r="B420" s="6" t="str">
        <v>EED116333</v>
      </c>
      <c r="C420" s="7">
        <v>45821</v>
      </c>
      <c r="D420" s="7">
        <v>45831</v>
      </c>
      <c r="E420" s="26">
        <v>186.6</v>
      </c>
      <c r="F420" s="26">
        <v>186.6</v>
      </c>
      <c r="G420" s="6">
        <v>302218</v>
      </c>
      <c r="H420" s="6" t="str">
        <v>APC/Cyanine7 anti-human CD19 Antibody</v>
      </c>
      <c r="I420" s="6">
        <v>1</v>
      </c>
      <c r="J420" s="6">
        <v>1</v>
      </c>
      <c r="K420" s="6" t="str">
        <v/>
      </c>
      <c r="L420" s="7" t="str">
        <v>T-521/25-26</v>
      </c>
      <c r="M420" s="7">
        <v>45832</v>
      </c>
      <c r="N420" s="9">
        <v>33743.5</v>
      </c>
      <c r="O420" s="6" t="str">
        <v>Micro Vapi</v>
      </c>
      <c r="P420" s="6">
        <v>58152370496</v>
      </c>
      <c r="Q420" s="6" t="str">
        <v>Delivered</v>
      </c>
      <c r="R420" s="6">
        <v>4</v>
      </c>
      <c r="S420" s="6" t="str">
        <v/>
      </c>
      <c r="T420" s="6" t="str">
        <v>BioLegend</v>
      </c>
    </row>
    <row r="421" spans="1:20" x14ac:dyDescent="0.25">
      <c r="A421" s="6">
        <v>424</v>
      </c>
      <c r="B421" s="6" t="str">
        <v>EED116333</v>
      </c>
      <c r="C421" s="7">
        <v>45821</v>
      </c>
      <c r="D421" s="7">
        <v>45831</v>
      </c>
      <c r="E421" s="26">
        <v>318</v>
      </c>
      <c r="F421" s="26">
        <v>636</v>
      </c>
      <c r="G421" s="6">
        <v>302240</v>
      </c>
      <c r="H421" s="6" t="str">
        <v>Brilliant Violet 785™ anti-human CD19 Antibody</v>
      </c>
      <c r="I421" s="6">
        <v>2</v>
      </c>
      <c r="J421" s="6">
        <v>2</v>
      </c>
      <c r="K421" s="6" t="str">
        <v/>
      </c>
      <c r="L421" s="7" t="str">
        <v>T-556/25-26</v>
      </c>
      <c r="M421" s="7">
        <v>45836</v>
      </c>
      <c r="N421" s="9">
        <v>105152</v>
      </c>
      <c r="O421" s="6" t="str">
        <v>HOMI BABA</v>
      </c>
      <c r="P421" s="6">
        <v>58152581163</v>
      </c>
      <c r="Q421" s="6" t="str">
        <v>Delivered</v>
      </c>
      <c r="R421" s="6">
        <v>4</v>
      </c>
      <c r="S421" s="6" t="str">
        <v>Confirm By Priya Madam</v>
      </c>
      <c r="T421" s="6" t="str">
        <v>BioLegend</v>
      </c>
    </row>
    <row r="422" spans="1:20" x14ac:dyDescent="0.25">
      <c r="A422" s="6">
        <v>425</v>
      </c>
      <c r="B422" s="6" t="str">
        <v>EED116333</v>
      </c>
      <c r="C422" s="7">
        <v>45821</v>
      </c>
      <c r="D422" s="7">
        <v>45831</v>
      </c>
      <c r="E422" s="26">
        <v>5</v>
      </c>
      <c r="F422" s="26">
        <v>5</v>
      </c>
      <c r="G422" s="6">
        <v>304012</v>
      </c>
      <c r="H422" s="6" t="str">
        <v>APC anti-human CD45 Antibody</v>
      </c>
      <c r="I422" s="6">
        <v>1</v>
      </c>
      <c r="J422" s="6">
        <v>1</v>
      </c>
      <c r="K422" s="6" t="str">
        <v/>
      </c>
      <c r="L422" s="7" t="str">
        <v>DC-93/25-26</v>
      </c>
      <c r="M422" s="7">
        <v>45853</v>
      </c>
      <c r="N422" s="9" t="str">
        <v/>
      </c>
      <c r="O422" s="6" t="str">
        <v>ZYDUS</v>
      </c>
      <c r="P422" s="6">
        <v>58153220145</v>
      </c>
      <c r="Q422" s="6" t="str">
        <v>Delivered</v>
      </c>
      <c r="R422" s="6">
        <v>4</v>
      </c>
      <c r="S422" s="6" t="str">
        <v>FOC</v>
      </c>
      <c r="T422" s="6" t="str">
        <v>BioLegend</v>
      </c>
    </row>
    <row r="423" spans="1:20" x14ac:dyDescent="0.25">
      <c r="A423" s="6">
        <v>426</v>
      </c>
      <c r="B423" s="6" t="str">
        <v>EED116333</v>
      </c>
      <c r="C423" s="7">
        <v>45821</v>
      </c>
      <c r="D423" s="7">
        <v>45831</v>
      </c>
      <c r="E423" s="26">
        <v>159</v>
      </c>
      <c r="F423" s="26">
        <v>159</v>
      </c>
      <c r="G423" s="6">
        <v>304120</v>
      </c>
      <c r="H423" s="6" t="str">
        <v>Alexa Fluor® 700 anti-human CD45RA Antibody</v>
      </c>
      <c r="I423" s="6">
        <v>1</v>
      </c>
      <c r="J423" s="6">
        <v>1</v>
      </c>
      <c r="K423" s="6" t="str">
        <v/>
      </c>
      <c r="L423" s="7" t="str">
        <v>T-526/25-26</v>
      </c>
      <c r="M423" s="7">
        <v>45832</v>
      </c>
      <c r="N423" s="9">
        <v>23916.25</v>
      </c>
      <c r="O423" s="6" t="str">
        <v>THSTI</v>
      </c>
      <c r="P423" s="6" t="str">
        <v/>
      </c>
      <c r="Q423" s="6" t="str">
        <v/>
      </c>
      <c r="R423" s="6">
        <v>4</v>
      </c>
      <c r="S423" s="6" t="str">
        <v/>
      </c>
      <c r="T423" s="6" t="str">
        <v>BioLegend</v>
      </c>
    </row>
    <row r="424" spans="1:20" x14ac:dyDescent="0.25">
      <c r="A424" s="6">
        <v>427</v>
      </c>
      <c r="B424" s="6" t="str">
        <v>EED116333</v>
      </c>
      <c r="C424" s="7">
        <v>45821</v>
      </c>
      <c r="D424" s="7">
        <v>45831</v>
      </c>
      <c r="E424" s="26">
        <v>195</v>
      </c>
      <c r="F424" s="26">
        <v>195</v>
      </c>
      <c r="G424" s="6">
        <v>304126</v>
      </c>
      <c r="H424" s="6" t="str">
        <v>PE/Cy7 anti-human CD45RA Antibody</v>
      </c>
      <c r="I424" s="6">
        <v>1</v>
      </c>
      <c r="J424" s="6">
        <v>1</v>
      </c>
      <c r="K424" s="6" t="str">
        <v/>
      </c>
      <c r="L424" s="7" t="str">
        <v>T-521/25-26</v>
      </c>
      <c r="M424" s="7">
        <v>45832</v>
      </c>
      <c r="N424" s="9">
        <v>35262.5</v>
      </c>
      <c r="O424" s="6" t="str">
        <v>Micro Vapi</v>
      </c>
      <c r="P424" s="6">
        <v>58152370496</v>
      </c>
      <c r="Q424" s="6" t="str">
        <v>Delivered</v>
      </c>
      <c r="R424" s="6">
        <v>4</v>
      </c>
      <c r="S424" s="6" t="str">
        <v/>
      </c>
      <c r="T424" s="6" t="str">
        <v>BioLegend</v>
      </c>
    </row>
    <row r="425" spans="1:20" x14ac:dyDescent="0.25">
      <c r="A425" s="6">
        <v>428</v>
      </c>
      <c r="B425" s="6" t="str">
        <v>EED116333</v>
      </c>
      <c r="C425" s="7">
        <v>45821</v>
      </c>
      <c r="D425" s="7">
        <v>45831</v>
      </c>
      <c r="E425" s="26">
        <v>321.75</v>
      </c>
      <c r="F425" s="26">
        <v>321.75</v>
      </c>
      <c r="G425" s="6">
        <v>304132</v>
      </c>
      <c r="H425" s="6" t="str">
        <v>Brilliant Violet 570™ anti-human CD45RA Antibody</v>
      </c>
      <c r="I425" s="6">
        <v>1</v>
      </c>
      <c r="J425" s="6">
        <v>1</v>
      </c>
      <c r="K425" s="6" t="str">
        <v/>
      </c>
      <c r="L425" s="7" t="str">
        <v>T-507/25-26</v>
      </c>
      <c r="M425" s="7">
        <v>45832</v>
      </c>
      <c r="N425" s="9">
        <v>36679.5</v>
      </c>
      <c r="O425" s="6" t="str">
        <v>ACTREC</v>
      </c>
      <c r="P425" s="6">
        <v>58152374722</v>
      </c>
      <c r="Q425" s="6" t="str">
        <v>Delivered</v>
      </c>
      <c r="R425" s="6">
        <v>4</v>
      </c>
      <c r="S425" s="6" t="str">
        <v/>
      </c>
      <c r="T425" s="6" t="str">
        <v>BioLegend</v>
      </c>
    </row>
    <row r="426" spans="1:20" x14ac:dyDescent="0.25">
      <c r="A426" s="6">
        <v>429</v>
      </c>
      <c r="B426" s="6" t="str">
        <v>EED116333</v>
      </c>
      <c r="C426" s="7">
        <v>45821</v>
      </c>
      <c r="D426" s="7">
        <v>45831</v>
      </c>
      <c r="E426" s="26">
        <v>159</v>
      </c>
      <c r="F426" s="26">
        <v>159</v>
      </c>
      <c r="G426" s="6">
        <v>304154</v>
      </c>
      <c r="H426" s="6" t="str">
        <v>Alexa Fluor® 647 anti-human CD45RA Antibody</v>
      </c>
      <c r="I426" s="6">
        <v>1</v>
      </c>
      <c r="J426" s="6">
        <v>1</v>
      </c>
      <c r="K426" s="6" t="str">
        <v/>
      </c>
      <c r="L426" s="7" t="str">
        <v>T-521/25-26</v>
      </c>
      <c r="M426" s="7">
        <v>45832</v>
      </c>
      <c r="N426" s="9">
        <v>28752.5</v>
      </c>
      <c r="O426" s="6" t="str">
        <v>Micro Vapi</v>
      </c>
      <c r="P426" s="6">
        <v>58152370496</v>
      </c>
      <c r="Q426" s="6" t="str">
        <v>Delivered</v>
      </c>
      <c r="R426" s="6">
        <v>4</v>
      </c>
      <c r="S426" s="6" t="str">
        <v/>
      </c>
      <c r="T426" s="6" t="str">
        <v>BioLegend</v>
      </c>
    </row>
    <row r="427" spans="1:20" x14ac:dyDescent="0.25">
      <c r="A427" s="6">
        <v>430</v>
      </c>
      <c r="B427" s="6" t="str">
        <v>EED116333</v>
      </c>
      <c r="C427" s="7">
        <v>45821</v>
      </c>
      <c r="D427" s="7">
        <v>45831</v>
      </c>
      <c r="E427" s="26">
        <v>61.2</v>
      </c>
      <c r="F427" s="26">
        <v>244.8</v>
      </c>
      <c r="G427" s="6">
        <v>304302</v>
      </c>
      <c r="H427" s="6" t="str">
        <v>Purified anti-human CD49d Antibody</v>
      </c>
      <c r="I427" s="6">
        <v>4</v>
      </c>
      <c r="J427" s="6">
        <v>4</v>
      </c>
      <c r="K427" s="6" t="str">
        <v/>
      </c>
      <c r="L427" s="7" t="str">
        <v>T-525/25-26</v>
      </c>
      <c r="M427" s="7">
        <v>45832</v>
      </c>
      <c r="N427" s="9">
        <v>33721.199999999997</v>
      </c>
      <c r="O427" s="6" t="str">
        <v>THSTI</v>
      </c>
      <c r="P427" s="6" t="str">
        <v/>
      </c>
      <c r="Q427" s="6" t="str">
        <v/>
      </c>
      <c r="R427" s="6">
        <v>4</v>
      </c>
      <c r="S427" s="6" t="str">
        <v/>
      </c>
      <c r="T427" s="6" t="str">
        <v>BioLegend</v>
      </c>
    </row>
    <row r="428" spans="1:20" x14ac:dyDescent="0.25">
      <c r="A428" s="6">
        <v>431</v>
      </c>
      <c r="B428" s="6" t="str">
        <v>EED116333</v>
      </c>
      <c r="C428" s="7">
        <v>45821</v>
      </c>
      <c r="D428" s="7">
        <v>45831</v>
      </c>
      <c r="E428" s="26">
        <v>330</v>
      </c>
      <c r="F428" s="26">
        <v>330</v>
      </c>
      <c r="G428" s="6">
        <v>307638</v>
      </c>
      <c r="H428" s="6" t="str">
        <v>Brilliant Violet 570™ anti-human HLA-DR Antibody</v>
      </c>
      <c r="I428" s="6">
        <v>1</v>
      </c>
      <c r="J428" s="6">
        <v>1</v>
      </c>
      <c r="K428" s="6" t="str">
        <v/>
      </c>
      <c r="L428" s="7" t="str">
        <v>T-507/25-26</v>
      </c>
      <c r="M428" s="7">
        <v>45832</v>
      </c>
      <c r="N428" s="9">
        <v>37600.199999999997</v>
      </c>
      <c r="O428" s="6" t="str">
        <v>ACTREC</v>
      </c>
      <c r="P428" s="6">
        <v>58152374722</v>
      </c>
      <c r="Q428" s="6" t="str">
        <v>Delivered</v>
      </c>
      <c r="R428" s="6">
        <v>4</v>
      </c>
      <c r="S428" s="6" t="str">
        <v/>
      </c>
      <c r="T428" s="6" t="str">
        <v>BioLegend</v>
      </c>
    </row>
    <row r="429" spans="1:20" x14ac:dyDescent="0.25">
      <c r="A429" s="6">
        <v>432</v>
      </c>
      <c r="B429" s="6" t="str">
        <v>EED116333</v>
      </c>
      <c r="C429" s="7">
        <v>45821</v>
      </c>
      <c r="D429" s="7">
        <v>45831</v>
      </c>
      <c r="E429" s="26">
        <v>162</v>
      </c>
      <c r="F429" s="26">
        <v>324</v>
      </c>
      <c r="G429" s="6">
        <v>310614</v>
      </c>
      <c r="H429" s="6" t="str">
        <v>PE/Cyanine7 anti-human IL-2 Antibody</v>
      </c>
      <c r="I429" s="6">
        <v>2</v>
      </c>
      <c r="J429" s="6">
        <v>2</v>
      </c>
      <c r="K429" s="6" t="str">
        <v/>
      </c>
      <c r="L429" s="7" t="str">
        <v>T-525/25-26</v>
      </c>
      <c r="M429" s="7">
        <v>45832</v>
      </c>
      <c r="N429" s="9">
        <v>44631</v>
      </c>
      <c r="O429" s="6" t="str">
        <v>THSTI</v>
      </c>
      <c r="P429" s="6" t="str">
        <v/>
      </c>
      <c r="Q429" s="6" t="str">
        <v/>
      </c>
      <c r="R429" s="6">
        <v>4</v>
      </c>
      <c r="S429" s="6" t="str">
        <v/>
      </c>
      <c r="T429" s="6" t="str">
        <v>BioLegend</v>
      </c>
    </row>
    <row r="430" spans="1:20" x14ac:dyDescent="0.25">
      <c r="A430" s="6">
        <v>433</v>
      </c>
      <c r="B430" s="6" t="str">
        <v>EED116333</v>
      </c>
      <c r="C430" s="7">
        <v>45821</v>
      </c>
      <c r="D430" s="7">
        <v>45831</v>
      </c>
      <c r="E430" s="26">
        <v>285.75</v>
      </c>
      <c r="F430" s="26">
        <v>285.75</v>
      </c>
      <c r="G430" s="6">
        <v>310930</v>
      </c>
      <c r="H430" s="6" t="str">
        <v>Brilliant Violet 421™ anti-human CD69 Antibody</v>
      </c>
      <c r="I430" s="6">
        <v>1</v>
      </c>
      <c r="J430" s="6">
        <v>1</v>
      </c>
      <c r="K430" s="6" t="str">
        <v/>
      </c>
      <c r="L430" s="7" t="str">
        <v>T-526/25-26</v>
      </c>
      <c r="M430" s="7">
        <v>45832</v>
      </c>
      <c r="N430" s="9">
        <v>34385.25</v>
      </c>
      <c r="O430" s="6" t="str">
        <v>THSTI</v>
      </c>
      <c r="P430" s="6" t="str">
        <v/>
      </c>
      <c r="Q430" s="6" t="str">
        <v/>
      </c>
      <c r="R430" s="6">
        <v>4</v>
      </c>
      <c r="S430" s="6" t="str">
        <v/>
      </c>
      <c r="T430" s="6" t="str">
        <v>BioLegend</v>
      </c>
    </row>
    <row r="431" spans="1:20" x14ac:dyDescent="0.25">
      <c r="A431" s="6">
        <v>434</v>
      </c>
      <c r="B431" s="6" t="str">
        <v>EED116333</v>
      </c>
      <c r="C431" s="7">
        <v>45821</v>
      </c>
      <c r="D431" s="7">
        <v>45831</v>
      </c>
      <c r="E431" s="26">
        <v>326.25</v>
      </c>
      <c r="F431" s="26">
        <v>2610</v>
      </c>
      <c r="G431" s="6">
        <v>313238</v>
      </c>
      <c r="H431" s="6" t="str">
        <v xml:space="preserve">Brilliant Violet 785™ anti-human CD117 </v>
      </c>
      <c r="I431" s="6">
        <v>8</v>
      </c>
      <c r="J431" s="6">
        <v>8</v>
      </c>
      <c r="K431" s="6" t="str">
        <v/>
      </c>
      <c r="L431" s="7" t="str">
        <v>T-507/25-26</v>
      </c>
      <c r="M431" s="7">
        <v>45832</v>
      </c>
      <c r="N431" s="9">
        <v>297540</v>
      </c>
      <c r="O431" s="6" t="str">
        <v>ACTREC</v>
      </c>
      <c r="P431" s="6">
        <v>58152374722</v>
      </c>
      <c r="Q431" s="6" t="str">
        <v>Delivered</v>
      </c>
      <c r="R431" s="6">
        <v>4</v>
      </c>
      <c r="S431" s="6" t="str">
        <v/>
      </c>
      <c r="T431" s="6" t="str">
        <v>BioLegend</v>
      </c>
    </row>
    <row r="432" spans="1:20" x14ac:dyDescent="0.25">
      <c r="A432" s="6">
        <v>435</v>
      </c>
      <c r="B432" s="6" t="str">
        <v>EED116333</v>
      </c>
      <c r="C432" s="7">
        <v>45821</v>
      </c>
      <c r="D432" s="7">
        <v>45831</v>
      </c>
      <c r="E432" s="26">
        <v>273.75</v>
      </c>
      <c r="F432" s="26">
        <v>273.75</v>
      </c>
      <c r="G432" s="6">
        <v>317332</v>
      </c>
      <c r="H432" s="6" t="str">
        <v>Brilliant Violet 510™ anti-human CD3 Antibody</v>
      </c>
      <c r="I432" s="6">
        <v>1</v>
      </c>
      <c r="J432" s="6">
        <v>1</v>
      </c>
      <c r="K432" s="6" t="str">
        <v/>
      </c>
      <c r="L432" s="7" t="str">
        <v>T-515/25-26</v>
      </c>
      <c r="M432" s="7">
        <v>45832</v>
      </c>
      <c r="N432" s="9">
        <v>36773</v>
      </c>
      <c r="O432" s="6" t="str">
        <v>FARCAST</v>
      </c>
      <c r="P432" s="6">
        <v>58152370091</v>
      </c>
      <c r="Q432" s="6" t="str">
        <v>Delivered</v>
      </c>
      <c r="R432" s="6">
        <v>4</v>
      </c>
      <c r="S432" s="6" t="str">
        <v/>
      </c>
      <c r="T432" s="6" t="str">
        <v>BioLegend</v>
      </c>
    </row>
    <row r="433" spans="1:20" x14ac:dyDescent="0.25">
      <c r="A433" s="6">
        <v>436</v>
      </c>
      <c r="B433" s="6" t="str">
        <v>EED116333</v>
      </c>
      <c r="C433" s="7">
        <v>45821</v>
      </c>
      <c r="D433" s="7">
        <v>45831</v>
      </c>
      <c r="E433" s="26">
        <v>201</v>
      </c>
      <c r="F433" s="26">
        <v>201</v>
      </c>
      <c r="G433" s="6">
        <v>318332</v>
      </c>
      <c r="H433" s="6" t="str">
        <v xml:space="preserve">APC/Cyanine7 anti-human CD56 </v>
      </c>
      <c r="I433" s="6">
        <v>1</v>
      </c>
      <c r="J433" s="6">
        <v>1</v>
      </c>
      <c r="K433" s="6" t="str">
        <v/>
      </c>
      <c r="L433" s="7" t="str">
        <v>T-521/25-26</v>
      </c>
      <c r="M433" s="7">
        <v>45832</v>
      </c>
      <c r="N433" s="9">
        <v>36347.5</v>
      </c>
      <c r="O433" s="6" t="str">
        <v>Micro Vapi</v>
      </c>
      <c r="P433" s="6">
        <v>58152370496</v>
      </c>
      <c r="Q433" s="6" t="str">
        <v>Delivered</v>
      </c>
      <c r="R433" s="6">
        <v>4</v>
      </c>
      <c r="S433" s="6" t="str">
        <v/>
      </c>
      <c r="T433" s="6" t="str">
        <v>BioLegend</v>
      </c>
    </row>
    <row r="434" spans="1:20" x14ac:dyDescent="0.25">
      <c r="A434" s="6">
        <v>437</v>
      </c>
      <c r="B434" s="6" t="str">
        <v>EED116333</v>
      </c>
      <c r="C434" s="7">
        <v>45821</v>
      </c>
      <c r="D434" s="7">
        <v>45831</v>
      </c>
      <c r="E434" s="26">
        <v>313.5</v>
      </c>
      <c r="F434" s="26">
        <v>313.5</v>
      </c>
      <c r="G434" s="6">
        <v>321142</v>
      </c>
      <c r="H434" s="6" t="str">
        <v xml:space="preserve">Brilliant Violet 785™ anti-human CD206 </v>
      </c>
      <c r="I434" s="6">
        <v>1</v>
      </c>
      <c r="J434" s="6">
        <v>1</v>
      </c>
      <c r="K434" s="6" t="str">
        <v/>
      </c>
      <c r="L434" s="7" t="str">
        <v>T-515/25-26</v>
      </c>
      <c r="M434" s="7">
        <v>45832</v>
      </c>
      <c r="N434" s="9">
        <v>42113</v>
      </c>
      <c r="O434" s="6" t="str">
        <v>FARCAST</v>
      </c>
      <c r="P434" s="6">
        <v>58152370091</v>
      </c>
      <c r="Q434" s="6" t="str">
        <v>Delivered</v>
      </c>
      <c r="R434" s="6">
        <v>4</v>
      </c>
      <c r="S434" s="6" t="str">
        <v/>
      </c>
      <c r="T434" s="6" t="str">
        <v>BioLegend</v>
      </c>
    </row>
    <row r="435" spans="1:20" x14ac:dyDescent="0.25">
      <c r="A435" s="6">
        <v>438</v>
      </c>
      <c r="B435" s="6" t="str">
        <v>EED116333</v>
      </c>
      <c r="C435" s="7">
        <v>45821</v>
      </c>
      <c r="D435" s="7">
        <v>45831</v>
      </c>
      <c r="E435" s="26">
        <v>229.2</v>
      </c>
      <c r="F435" s="26">
        <v>229.2</v>
      </c>
      <c r="G435" s="6">
        <v>325622</v>
      </c>
      <c r="H435" s="6" t="str">
        <v>PerCP/Cyanine5.5 anti-human CD14 Antibody</v>
      </c>
      <c r="I435" s="6">
        <v>1</v>
      </c>
      <c r="J435" s="6">
        <v>1</v>
      </c>
      <c r="K435" s="6" t="str">
        <v/>
      </c>
      <c r="L435" s="7" t="str">
        <v>T-515/25-26</v>
      </c>
      <c r="M435" s="7">
        <v>45832</v>
      </c>
      <c r="N435" s="9">
        <v>38486</v>
      </c>
      <c r="O435" s="6" t="str">
        <v>FARCAST</v>
      </c>
      <c r="P435" s="6">
        <v>58152370091</v>
      </c>
      <c r="Q435" s="6" t="str">
        <v>Delivered</v>
      </c>
      <c r="R435" s="6">
        <v>4</v>
      </c>
      <c r="S435" s="6" t="str">
        <v/>
      </c>
      <c r="T435" s="6" t="str">
        <v>BioLegend</v>
      </c>
    </row>
    <row r="436" spans="1:20" x14ac:dyDescent="0.25">
      <c r="A436" s="6">
        <v>439</v>
      </c>
      <c r="B436" s="6" t="str">
        <v>EED116333</v>
      </c>
      <c r="C436" s="7">
        <v>45821</v>
      </c>
      <c r="D436" s="7">
        <v>45831</v>
      </c>
      <c r="E436" s="26">
        <v>5</v>
      </c>
      <c r="F436" s="26">
        <v>5</v>
      </c>
      <c r="G436" s="6">
        <v>331218</v>
      </c>
      <c r="H436" s="6" t="str">
        <v>Brilliant Violet 421™ anti-human TCR γ/δ Antibody</v>
      </c>
      <c r="I436" s="6">
        <v>1</v>
      </c>
      <c r="J436" s="6">
        <v>1</v>
      </c>
      <c r="K436" s="6" t="str">
        <v/>
      </c>
      <c r="L436" s="7" t="str">
        <v>DC-93/25-26</v>
      </c>
      <c r="M436" s="7">
        <v>45853</v>
      </c>
      <c r="N436" s="9" t="str">
        <v/>
      </c>
      <c r="O436" s="6" t="str">
        <v>ZYDUS</v>
      </c>
      <c r="P436" s="6">
        <v>58153220145</v>
      </c>
      <c r="Q436" s="6" t="str">
        <v>Delivered</v>
      </c>
      <c r="R436" s="6">
        <v>4</v>
      </c>
      <c r="S436" s="6" t="str">
        <v>FOC</v>
      </c>
      <c r="T436" s="6" t="str">
        <v>BioLegend</v>
      </c>
    </row>
    <row r="437" spans="1:20" x14ac:dyDescent="0.25">
      <c r="A437" s="6">
        <v>440</v>
      </c>
      <c r="B437" s="6" t="str">
        <v>EED116333</v>
      </c>
      <c r="C437" s="7">
        <v>45821</v>
      </c>
      <c r="D437" s="7">
        <v>45831</v>
      </c>
      <c r="E437" s="26">
        <v>151.19999999999999</v>
      </c>
      <c r="F437" s="26">
        <v>151.19999999999999</v>
      </c>
      <c r="G437" s="6">
        <v>333504</v>
      </c>
      <c r="H437" s="6" t="str">
        <v xml:space="preserve">PE anti-human CD79a </v>
      </c>
      <c r="I437" s="6">
        <v>1</v>
      </c>
      <c r="J437" s="6">
        <v>1</v>
      </c>
      <c r="K437" s="6" t="str">
        <v/>
      </c>
      <c r="L437" s="7" t="str">
        <v>T-512/25-26</v>
      </c>
      <c r="M437" s="7">
        <v>45832</v>
      </c>
      <c r="N437" s="9">
        <v>23436</v>
      </c>
      <c r="O437" s="6" t="str">
        <v>Aurigine Service</v>
      </c>
      <c r="P437" s="6">
        <v>58152373274</v>
      </c>
      <c r="Q437" s="6" t="str">
        <v>Delivered</v>
      </c>
      <c r="R437" s="6">
        <v>4</v>
      </c>
      <c r="S437" s="6" t="str">
        <v/>
      </c>
      <c r="T437" s="6" t="str">
        <v>BioLegend</v>
      </c>
    </row>
    <row r="438" spans="1:20" x14ac:dyDescent="0.25">
      <c r="A438" s="6">
        <v>441</v>
      </c>
      <c r="B438" s="6" t="str">
        <v>EED116333</v>
      </c>
      <c r="C438" s="7">
        <v>45821</v>
      </c>
      <c r="D438" s="7">
        <v>45831</v>
      </c>
      <c r="E438" s="26">
        <v>218.4</v>
      </c>
      <c r="F438" s="26">
        <v>218.4</v>
      </c>
      <c r="G438" s="6">
        <v>341424</v>
      </c>
      <c r="H438" s="6" t="str">
        <v xml:space="preserve">Spark Violet™ 423 anti-human CD79b </v>
      </c>
      <c r="I438" s="6">
        <v>1</v>
      </c>
      <c r="J438" s="6">
        <v>1</v>
      </c>
      <c r="K438" s="6" t="str">
        <v/>
      </c>
      <c r="L438" s="7" t="str">
        <v>T-512/25-26</v>
      </c>
      <c r="M438" s="7">
        <v>45832</v>
      </c>
      <c r="N438" s="9">
        <v>33852</v>
      </c>
      <c r="O438" s="6" t="str">
        <v>Aurigine Service</v>
      </c>
      <c r="P438" s="6">
        <v>58152373274</v>
      </c>
      <c r="Q438" s="6" t="str">
        <v>Delivered</v>
      </c>
      <c r="R438" s="6">
        <v>4</v>
      </c>
      <c r="S438" s="6" t="str">
        <v/>
      </c>
      <c r="T438" s="6" t="str">
        <v>BioLegend</v>
      </c>
    </row>
    <row r="439" spans="1:20" x14ac:dyDescent="0.25">
      <c r="A439" s="6">
        <v>442</v>
      </c>
      <c r="B439" s="6" t="str">
        <v>EED116333</v>
      </c>
      <c r="C439" s="7">
        <v>45821</v>
      </c>
      <c r="D439" s="7">
        <v>45831</v>
      </c>
      <c r="E439" s="26">
        <v>80.400000000000006</v>
      </c>
      <c r="F439" s="26">
        <v>80.400000000000006</v>
      </c>
      <c r="G439" s="6">
        <v>342903</v>
      </c>
      <c r="H439" s="6" t="str">
        <v xml:space="preserve">PE anti-human TCR Vα24-Jα18 </v>
      </c>
      <c r="I439" s="6">
        <v>1</v>
      </c>
      <c r="J439" s="6">
        <v>1</v>
      </c>
      <c r="K439" s="6" t="str">
        <v/>
      </c>
      <c r="L439" s="7" t="str">
        <v>T-506/25-26</v>
      </c>
      <c r="M439" s="7">
        <v>45832</v>
      </c>
      <c r="N439" s="9">
        <v>11457</v>
      </c>
      <c r="O439" s="6" t="str">
        <v>ACTREC</v>
      </c>
      <c r="P439" s="6">
        <v>58152374722</v>
      </c>
      <c r="Q439" s="6" t="str">
        <v>Delivered</v>
      </c>
      <c r="R439" s="6">
        <v>4</v>
      </c>
      <c r="S439" s="6" t="str">
        <v/>
      </c>
      <c r="T439" s="6" t="str">
        <v>BioLegend</v>
      </c>
    </row>
    <row r="440" spans="1:20" x14ac:dyDescent="0.25">
      <c r="A440" s="6">
        <v>443</v>
      </c>
      <c r="B440" s="6" t="str">
        <v>EED116333</v>
      </c>
      <c r="C440" s="7">
        <v>45821</v>
      </c>
      <c r="D440" s="7">
        <v>45831</v>
      </c>
      <c r="E440" s="26">
        <v>68.599999999999994</v>
      </c>
      <c r="F440" s="26">
        <v>68.599999999999994</v>
      </c>
      <c r="G440" s="6">
        <v>343105</v>
      </c>
      <c r="H440" s="6" t="str">
        <v>PE anti-human CD7 Antibody</v>
      </c>
      <c r="I440" s="6">
        <v>1</v>
      </c>
      <c r="J440" s="6">
        <v>1</v>
      </c>
      <c r="K440" s="6" t="str">
        <v/>
      </c>
      <c r="L440" s="7" t="str">
        <v>T-514/25-26</v>
      </c>
      <c r="M440" s="7">
        <v>45832</v>
      </c>
      <c r="N440" s="9">
        <v>9873.5</v>
      </c>
      <c r="O440" s="6" t="str">
        <v>BIONOVA</v>
      </c>
      <c r="P440" s="6">
        <v>58152368330</v>
      </c>
      <c r="Q440" s="6" t="str">
        <v>Delivered</v>
      </c>
      <c r="R440" s="6">
        <v>4</v>
      </c>
      <c r="S440" s="6" t="str">
        <v/>
      </c>
      <c r="T440" s="6" t="str">
        <v>BioLegend</v>
      </c>
    </row>
    <row r="441" spans="1:20" x14ac:dyDescent="0.25">
      <c r="A441" s="6">
        <v>444</v>
      </c>
      <c r="B441" s="6" t="str">
        <v>EED116333</v>
      </c>
      <c r="C441" s="7">
        <v>45821</v>
      </c>
      <c r="D441" s="7">
        <v>45831</v>
      </c>
      <c r="E441" s="26">
        <v>156.6</v>
      </c>
      <c r="F441" s="26">
        <v>156.6</v>
      </c>
      <c r="G441" s="6">
        <v>343108</v>
      </c>
      <c r="H441" s="6" t="str">
        <v>APC anti-human CD7 Antibody</v>
      </c>
      <c r="I441" s="6">
        <v>1</v>
      </c>
      <c r="J441" s="6">
        <v>1</v>
      </c>
      <c r="K441" s="6" t="str">
        <v/>
      </c>
      <c r="L441" s="7" t="str">
        <v>T-526/25-26</v>
      </c>
      <c r="M441" s="7">
        <v>45832</v>
      </c>
      <c r="N441" s="9">
        <v>23555.25</v>
      </c>
      <c r="O441" s="6" t="str">
        <v>THSTI</v>
      </c>
      <c r="P441" s="6" t="str">
        <v/>
      </c>
      <c r="Q441" s="6" t="str">
        <v/>
      </c>
      <c r="R441" s="6">
        <v>4</v>
      </c>
      <c r="S441" s="6" t="str">
        <v/>
      </c>
      <c r="T441" s="6" t="str">
        <v>BioLegend</v>
      </c>
    </row>
    <row r="442" spans="1:20" x14ac:dyDescent="0.25">
      <c r="A442" s="6">
        <v>445</v>
      </c>
      <c r="B442" s="6" t="str">
        <v>EED116333</v>
      </c>
      <c r="C442" s="7">
        <v>45821</v>
      </c>
      <c r="D442" s="7">
        <v>45831</v>
      </c>
      <c r="E442" s="26">
        <v>171.6</v>
      </c>
      <c r="F442" s="26">
        <v>171.6</v>
      </c>
      <c r="G442" s="6">
        <v>343510</v>
      </c>
      <c r="H442" s="6" t="str">
        <v>APC anti-human CD34 Antibody</v>
      </c>
      <c r="I442" s="6">
        <v>1</v>
      </c>
      <c r="J442" s="6">
        <v>1</v>
      </c>
      <c r="K442" s="6" t="str">
        <v/>
      </c>
      <c r="L442" s="7" t="str">
        <v>T-521/25-26</v>
      </c>
      <c r="M442" s="7">
        <v>45832</v>
      </c>
      <c r="N442" s="9">
        <v>31031</v>
      </c>
      <c r="O442" s="6" t="str">
        <v>Micro Vapi</v>
      </c>
      <c r="P442" s="6">
        <v>58152370496</v>
      </c>
      <c r="Q442" s="6" t="str">
        <v>Delivered</v>
      </c>
      <c r="R442" s="6">
        <v>4</v>
      </c>
      <c r="S442" s="6" t="str">
        <v/>
      </c>
      <c r="T442" s="6" t="str">
        <v>BioLegend</v>
      </c>
    </row>
    <row r="443" spans="1:20" x14ac:dyDescent="0.25">
      <c r="A443" s="6">
        <v>446</v>
      </c>
      <c r="B443" s="6" t="str">
        <v>EED116333</v>
      </c>
      <c r="C443" s="7">
        <v>45821</v>
      </c>
      <c r="D443" s="7">
        <v>45831</v>
      </c>
      <c r="E443" s="26">
        <v>170.4</v>
      </c>
      <c r="F443" s="26">
        <v>170.4</v>
      </c>
      <c r="G443" s="6">
        <v>343608</v>
      </c>
      <c r="H443" s="6" t="str">
        <v>APC anti-human CD34 Antibody</v>
      </c>
      <c r="I443" s="6">
        <v>1</v>
      </c>
      <c r="J443" s="6">
        <v>1</v>
      </c>
      <c r="K443" s="6" t="str">
        <v/>
      </c>
      <c r="L443" s="7" t="str">
        <v>T-832/25-26</v>
      </c>
      <c r="M443" s="7">
        <v>45870</v>
      </c>
      <c r="N443" s="9">
        <v>30814</v>
      </c>
      <c r="O443" s="6" t="str">
        <v>Cellogen</v>
      </c>
      <c r="P443" s="6" t="str">
        <v>BY HAND</v>
      </c>
      <c r="Q443" s="6" t="str">
        <v>DEEPAK</v>
      </c>
      <c r="R443" s="6">
        <v>4</v>
      </c>
      <c r="S443" s="6" t="str">
        <v/>
      </c>
      <c r="T443" s="6" t="str">
        <v>BioLegend</v>
      </c>
    </row>
    <row r="444" spans="1:20" x14ac:dyDescent="0.25">
      <c r="A444" s="6">
        <v>447</v>
      </c>
      <c r="B444" s="6" t="str">
        <v>EED116333</v>
      </c>
      <c r="C444" s="7">
        <v>45821</v>
      </c>
      <c r="D444" s="7">
        <v>45831</v>
      </c>
      <c r="E444" s="26">
        <v>129.6</v>
      </c>
      <c r="F444" s="26">
        <v>129.6</v>
      </c>
      <c r="G444" s="6">
        <v>344016</v>
      </c>
      <c r="H444" s="6" t="str">
        <v xml:space="preserve">FITC anti-human CD73 </v>
      </c>
      <c r="I444" s="6">
        <v>1</v>
      </c>
      <c r="J444" s="6">
        <v>1</v>
      </c>
      <c r="K444" s="6" t="str">
        <v/>
      </c>
      <c r="L444" s="7" t="str">
        <v>T-523/25-26</v>
      </c>
      <c r="M444" s="7">
        <v>45832</v>
      </c>
      <c r="N444" s="9">
        <v>23436</v>
      </c>
      <c r="O444" s="6" t="str">
        <v>MEDLIFE</v>
      </c>
      <c r="P444" s="6" t="str">
        <v>D3002213704</v>
      </c>
      <c r="Q444" s="6" t="str">
        <v>Delivered</v>
      </c>
      <c r="R444" s="6">
        <v>4</v>
      </c>
      <c r="S444" s="6" t="str">
        <v/>
      </c>
      <c r="T444" s="6" t="str">
        <v>BioLegend</v>
      </c>
    </row>
    <row r="445" spans="1:20" x14ac:dyDescent="0.25">
      <c r="A445" s="6">
        <v>448</v>
      </c>
      <c r="B445" s="6" t="str">
        <v>EED116333</v>
      </c>
      <c r="C445" s="7">
        <v>45821</v>
      </c>
      <c r="D445" s="7">
        <v>45831</v>
      </c>
      <c r="E445" s="26">
        <v>334.5</v>
      </c>
      <c r="F445" s="26">
        <v>334.5</v>
      </c>
      <c r="G445" s="6">
        <v>353234</v>
      </c>
      <c r="H445" s="6" t="str">
        <v xml:space="preserve">Brilliant Violet 650™ anti-human CD197 </v>
      </c>
      <c r="I445" s="6">
        <v>1</v>
      </c>
      <c r="J445" s="6">
        <v>1</v>
      </c>
      <c r="K445" s="6" t="str">
        <v/>
      </c>
      <c r="L445" s="7" t="str">
        <v>T-526/25-26</v>
      </c>
      <c r="M445" s="7">
        <v>45832</v>
      </c>
      <c r="N445" s="9">
        <v>40251.5</v>
      </c>
      <c r="O445" s="6" t="str">
        <v>THSTI</v>
      </c>
      <c r="P445" s="6" t="str">
        <v/>
      </c>
      <c r="Q445" s="6" t="str">
        <v/>
      </c>
      <c r="R445" s="6">
        <v>4</v>
      </c>
      <c r="S445" s="6" t="str">
        <v/>
      </c>
      <c r="T445" s="6" t="str">
        <v>BioLegend</v>
      </c>
    </row>
    <row r="446" spans="1:20" x14ac:dyDescent="0.25">
      <c r="A446" s="6">
        <v>449</v>
      </c>
      <c r="B446" s="6" t="str">
        <v>EED116333</v>
      </c>
      <c r="C446" s="7">
        <v>45821</v>
      </c>
      <c r="D446" s="7">
        <v>45831</v>
      </c>
      <c r="E446" s="26">
        <v>153</v>
      </c>
      <c r="F446" s="26">
        <v>153</v>
      </c>
      <c r="G446" s="6">
        <v>354515</v>
      </c>
      <c r="H446" s="6" t="str">
        <v xml:space="preserve">Brilliant Violet 510™ anti-human CD304 </v>
      </c>
      <c r="I446" s="6">
        <v>1</v>
      </c>
      <c r="J446" s="6">
        <v>1</v>
      </c>
      <c r="K446" s="6" t="str">
        <v/>
      </c>
      <c r="L446" s="7" t="str">
        <v>T-513/25-26</v>
      </c>
      <c r="M446" s="7">
        <v>45832</v>
      </c>
      <c r="N446" s="9">
        <v>23715</v>
      </c>
      <c r="O446" s="6" t="str">
        <v>BIOGENE SCIENTIFIC</v>
      </c>
      <c r="P446" s="6">
        <v>58152368164</v>
      </c>
      <c r="Q446" s="6" t="str">
        <v>Delivered</v>
      </c>
      <c r="R446" s="6">
        <v>4</v>
      </c>
      <c r="S446" s="6" t="str">
        <v/>
      </c>
      <c r="T446" s="6" t="str">
        <v>BioLegend</v>
      </c>
    </row>
    <row r="447" spans="1:20" x14ac:dyDescent="0.25">
      <c r="A447" s="6">
        <v>450</v>
      </c>
      <c r="B447" s="6" t="str">
        <v>EED116333</v>
      </c>
      <c r="C447" s="7">
        <v>45821</v>
      </c>
      <c r="D447" s="7">
        <v>45831</v>
      </c>
      <c r="E447" s="26">
        <v>5</v>
      </c>
      <c r="F447" s="26">
        <v>5</v>
      </c>
      <c r="G447" s="6">
        <v>362508</v>
      </c>
      <c r="H447" s="6" t="str">
        <v xml:space="preserve">PE anti-human CD56 </v>
      </c>
      <c r="I447" s="6">
        <v>1</v>
      </c>
      <c r="J447" s="6">
        <v>1</v>
      </c>
      <c r="K447" s="6" t="str">
        <v/>
      </c>
      <c r="L447" s="7" t="str">
        <v>DC-93/25-26</v>
      </c>
      <c r="M447" s="7">
        <v>45853</v>
      </c>
      <c r="N447" s="9" t="str">
        <v/>
      </c>
      <c r="O447" s="6" t="str">
        <v>ZYDUS</v>
      </c>
      <c r="P447" s="6">
        <v>58153220145</v>
      </c>
      <c r="Q447" s="6" t="str">
        <v>Delivered</v>
      </c>
      <c r="R447" s="6">
        <v>4</v>
      </c>
      <c r="S447" s="6" t="str">
        <v>FOC</v>
      </c>
      <c r="T447" s="6" t="str">
        <v>BioLegend</v>
      </c>
    </row>
    <row r="448" spans="1:20" x14ac:dyDescent="0.25">
      <c r="A448" s="6">
        <v>451</v>
      </c>
      <c r="B448" s="6" t="str">
        <v>EED116333</v>
      </c>
      <c r="C448" s="7">
        <v>45821</v>
      </c>
      <c r="D448" s="7">
        <v>45831</v>
      </c>
      <c r="E448" s="26">
        <v>180</v>
      </c>
      <c r="F448" s="26">
        <v>180</v>
      </c>
      <c r="G448" s="6">
        <v>362510</v>
      </c>
      <c r="H448" s="6" t="str">
        <v xml:space="preserve">PE/Cyanine7 anti-human CD56 </v>
      </c>
      <c r="I448" s="6">
        <v>1</v>
      </c>
      <c r="J448" s="6">
        <v>1</v>
      </c>
      <c r="K448" s="6" t="str">
        <v/>
      </c>
      <c r="L448" s="7" t="str">
        <v>T-521/25-26</v>
      </c>
      <c r="M448" s="7">
        <v>45832</v>
      </c>
      <c r="N448" s="9">
        <v>32550</v>
      </c>
      <c r="O448" s="6" t="str">
        <v>Micro Vapi</v>
      </c>
      <c r="P448" s="6">
        <v>58152370496</v>
      </c>
      <c r="Q448" s="6" t="str">
        <v>Delivered</v>
      </c>
      <c r="R448" s="6">
        <v>4</v>
      </c>
      <c r="S448" s="6" t="str">
        <v/>
      </c>
      <c r="T448" s="6" t="str">
        <v>BioLegend</v>
      </c>
    </row>
    <row r="449" spans="1:20" x14ac:dyDescent="0.25">
      <c r="A449" s="6">
        <v>452</v>
      </c>
      <c r="B449" s="6" t="str">
        <v>EED116333</v>
      </c>
      <c r="C449" s="7">
        <v>45821</v>
      </c>
      <c r="D449" s="7">
        <v>45831</v>
      </c>
      <c r="E449" s="26">
        <v>186.6</v>
      </c>
      <c r="F449" s="26">
        <v>186.6</v>
      </c>
      <c r="G449" s="6">
        <v>362564</v>
      </c>
      <c r="H449" s="6" t="str">
        <v xml:space="preserve">Spark NIR™ 685 anti-human CD56 </v>
      </c>
      <c r="I449" s="6">
        <v>1</v>
      </c>
      <c r="J449" s="6">
        <v>1</v>
      </c>
      <c r="K449" s="6" t="str">
        <v/>
      </c>
      <c r="L449" s="7" t="str">
        <v>T-507/25-26</v>
      </c>
      <c r="M449" s="7">
        <v>45832</v>
      </c>
      <c r="N449" s="9">
        <v>26576.51</v>
      </c>
      <c r="O449" s="6" t="str">
        <v>ACTREC</v>
      </c>
      <c r="P449" s="6">
        <v>58152374722</v>
      </c>
      <c r="Q449" s="6" t="str">
        <v>Delivered</v>
      </c>
      <c r="R449" s="6">
        <v>4</v>
      </c>
      <c r="S449" s="6" t="str">
        <v/>
      </c>
      <c r="T449" s="6" t="str">
        <v>BioLegend</v>
      </c>
    </row>
    <row r="450" spans="1:20" x14ac:dyDescent="0.25">
      <c r="A450" s="6">
        <v>453</v>
      </c>
      <c r="B450" s="6" t="str">
        <v>EED116333</v>
      </c>
      <c r="C450" s="7">
        <v>45821</v>
      </c>
      <c r="D450" s="7">
        <v>45831</v>
      </c>
      <c r="E450" s="26">
        <v>213</v>
      </c>
      <c r="F450" s="26">
        <v>213</v>
      </c>
      <c r="G450" s="6">
        <v>364804</v>
      </c>
      <c r="H450" s="6" t="str">
        <v xml:space="preserve">APC anti-human CD366 </v>
      </c>
      <c r="I450" s="6">
        <v>1</v>
      </c>
      <c r="J450" s="6">
        <v>1</v>
      </c>
      <c r="K450" s="6" t="str">
        <v/>
      </c>
      <c r="L450" s="7" t="str">
        <v>T-526/25-26</v>
      </c>
      <c r="M450" s="7">
        <v>45832</v>
      </c>
      <c r="N450" s="9">
        <v>32038.75</v>
      </c>
      <c r="O450" s="6" t="str">
        <v>THSTI</v>
      </c>
      <c r="P450" s="6" t="str">
        <v/>
      </c>
      <c r="Q450" s="6" t="str">
        <v/>
      </c>
      <c r="R450" s="6">
        <v>4</v>
      </c>
      <c r="S450" s="6" t="str">
        <v/>
      </c>
      <c r="T450" s="6" t="str">
        <v>BioLegend</v>
      </c>
    </row>
    <row r="451" spans="1:20" x14ac:dyDescent="0.25">
      <c r="A451" s="6">
        <v>454</v>
      </c>
      <c r="B451" s="6" t="str">
        <v>EED116333</v>
      </c>
      <c r="C451" s="7">
        <v>45821</v>
      </c>
      <c r="D451" s="7">
        <v>45831</v>
      </c>
      <c r="E451" s="26">
        <v>309.75</v>
      </c>
      <c r="F451" s="26">
        <v>309.75</v>
      </c>
      <c r="G451" s="6">
        <v>369324</v>
      </c>
      <c r="H451" s="6" t="str">
        <v xml:space="preserve">Brilliant Violet 605™ anti-human CD223 </v>
      </c>
      <c r="I451" s="6">
        <v>1</v>
      </c>
      <c r="J451" s="6">
        <v>1</v>
      </c>
      <c r="K451" s="6" t="str">
        <v/>
      </c>
      <c r="L451" s="7" t="str">
        <v>T-526/25-26</v>
      </c>
      <c r="M451" s="7">
        <v>45832</v>
      </c>
      <c r="N451" s="9">
        <v>37273.25</v>
      </c>
      <c r="O451" s="6" t="str">
        <v>THSTI</v>
      </c>
      <c r="P451" s="6" t="str">
        <v/>
      </c>
      <c r="Q451" s="6" t="str">
        <v/>
      </c>
      <c r="R451" s="6">
        <v>4</v>
      </c>
      <c r="S451" s="6" t="str">
        <v/>
      </c>
      <c r="T451" s="6" t="str">
        <v>BioLegend</v>
      </c>
    </row>
    <row r="452" spans="1:20" x14ac:dyDescent="0.25">
      <c r="A452" s="6">
        <v>455</v>
      </c>
      <c r="B452" s="6" t="str">
        <v>EED116333</v>
      </c>
      <c r="C452" s="7">
        <v>45821</v>
      </c>
      <c r="D452" s="7">
        <v>45831</v>
      </c>
      <c r="E452" s="26">
        <v>148.19999999999999</v>
      </c>
      <c r="F452" s="26">
        <v>148.19999999999999</v>
      </c>
      <c r="G452" s="6">
        <v>392414</v>
      </c>
      <c r="H452" s="6" t="str">
        <v xml:space="preserve">FITC anti-human CD56 </v>
      </c>
      <c r="I452" s="6">
        <v>1</v>
      </c>
      <c r="J452" s="6">
        <v>1</v>
      </c>
      <c r="K452" s="6" t="str">
        <v/>
      </c>
      <c r="L452" s="7" t="str">
        <v>T-526/25-26</v>
      </c>
      <c r="M452" s="7">
        <v>45832</v>
      </c>
      <c r="N452" s="9">
        <v>22291.75</v>
      </c>
      <c r="O452" s="6" t="str">
        <v>THSTI</v>
      </c>
      <c r="P452" s="6" t="str">
        <v/>
      </c>
      <c r="Q452" s="6" t="str">
        <v/>
      </c>
      <c r="R452" s="6">
        <v>4</v>
      </c>
      <c r="S452" s="6" t="str">
        <v/>
      </c>
      <c r="T452" s="6" t="str">
        <v>BioLegend</v>
      </c>
    </row>
    <row r="453" spans="1:20" x14ac:dyDescent="0.25">
      <c r="A453" s="6">
        <v>456</v>
      </c>
      <c r="B453" s="6" t="str">
        <v>EED116333</v>
      </c>
      <c r="C453" s="7">
        <v>45821</v>
      </c>
      <c r="D453" s="7">
        <v>45831</v>
      </c>
      <c r="E453" s="26">
        <v>137.4</v>
      </c>
      <c r="F453" s="26">
        <v>137.4</v>
      </c>
      <c r="G453" s="6">
        <v>402422</v>
      </c>
      <c r="H453" s="6" t="str">
        <v>Spark Violet™ 423 Mouse IgG1</v>
      </c>
      <c r="I453" s="6">
        <v>1</v>
      </c>
      <c r="J453" s="6">
        <v>1</v>
      </c>
      <c r="K453" s="6" t="str">
        <v/>
      </c>
      <c r="L453" s="7" t="str">
        <v>T-512/25-26</v>
      </c>
      <c r="M453" s="7">
        <v>45832</v>
      </c>
      <c r="N453" s="9">
        <v>21297</v>
      </c>
      <c r="O453" s="6" t="str">
        <v>Aurigine Service</v>
      </c>
      <c r="P453" s="6">
        <v>58152373274</v>
      </c>
      <c r="Q453" s="6" t="str">
        <v>Delivered</v>
      </c>
      <c r="R453" s="6">
        <v>4</v>
      </c>
      <c r="S453" s="6" t="str">
        <v/>
      </c>
      <c r="T453" s="6" t="str">
        <v>BioLegend</v>
      </c>
    </row>
    <row r="454" spans="1:20" x14ac:dyDescent="0.25">
      <c r="A454" s="6">
        <v>457</v>
      </c>
      <c r="B454" s="6" t="str">
        <v>EED116333</v>
      </c>
      <c r="C454" s="7">
        <v>45821</v>
      </c>
      <c r="D454" s="7">
        <v>45831</v>
      </c>
      <c r="E454" s="26">
        <v>29.4</v>
      </c>
      <c r="F454" s="26">
        <v>58.8</v>
      </c>
      <c r="G454" s="6">
        <v>405201</v>
      </c>
      <c r="H454" s="6" t="str">
        <v>FITC Streptavidin</v>
      </c>
      <c r="I454" s="6">
        <v>2</v>
      </c>
      <c r="J454" s="6">
        <v>2</v>
      </c>
      <c r="K454" s="6" t="str">
        <v/>
      </c>
      <c r="L454" s="7" t="str">
        <v>T-607/25-26</v>
      </c>
      <c r="M454" s="7">
        <v>45843</v>
      </c>
      <c r="N454" s="9">
        <v>10416</v>
      </c>
      <c r="O454" s="6" t="str">
        <v>DR. LAL</v>
      </c>
      <c r="P454" s="6" t="str">
        <v>BY HAND</v>
      </c>
      <c r="Q454" s="6" t="str">
        <v>DEEPAK</v>
      </c>
      <c r="R454" s="6">
        <v>4</v>
      </c>
      <c r="S454" s="6" t="str">
        <v/>
      </c>
      <c r="T454" s="6" t="str">
        <v>BioLegend</v>
      </c>
    </row>
    <row r="455" spans="1:20" x14ac:dyDescent="0.25">
      <c r="A455" s="6">
        <v>458</v>
      </c>
      <c r="B455" s="6" t="str">
        <v>EED116333</v>
      </c>
      <c r="C455" s="7">
        <v>45821</v>
      </c>
      <c r="D455" s="7">
        <v>45831</v>
      </c>
      <c r="E455" s="26">
        <v>71.400000000000006</v>
      </c>
      <c r="F455" s="26">
        <v>71.400000000000006</v>
      </c>
      <c r="G455" s="6">
        <v>405207</v>
      </c>
      <c r="H455" s="6" t="str">
        <v>APC Streptavidin</v>
      </c>
      <c r="I455" s="6">
        <v>1</v>
      </c>
      <c r="J455" s="6">
        <v>1</v>
      </c>
      <c r="K455" s="6" t="str">
        <v/>
      </c>
      <c r="L455" s="7" t="str">
        <v>T-517/25-26</v>
      </c>
      <c r="M455" s="7">
        <v>45832</v>
      </c>
      <c r="N455" s="9">
        <v>12911.5</v>
      </c>
      <c r="O455" s="6" t="str">
        <v>HELIX</v>
      </c>
      <c r="P455" s="6">
        <v>58152373871</v>
      </c>
      <c r="Q455" s="6" t="str">
        <v>Delivered</v>
      </c>
      <c r="R455" s="6">
        <v>4</v>
      </c>
      <c r="S455" s="6" t="str">
        <v/>
      </c>
      <c r="T455" s="6" t="str">
        <v>BioLegend</v>
      </c>
    </row>
    <row r="456" spans="1:20" x14ac:dyDescent="0.25">
      <c r="A456" s="6">
        <v>459</v>
      </c>
      <c r="B456" s="6" t="str">
        <v>EED116333</v>
      </c>
      <c r="C456" s="7">
        <v>45821</v>
      </c>
      <c r="D456" s="7">
        <v>45831</v>
      </c>
      <c r="E456" s="26">
        <v>35.4</v>
      </c>
      <c r="F456" s="26">
        <v>141.6</v>
      </c>
      <c r="G456" s="6">
        <v>420404</v>
      </c>
      <c r="H456" s="6" t="str">
        <v>7-AAD Viability Staining Solution</v>
      </c>
      <c r="I456" s="6">
        <v>4</v>
      </c>
      <c r="J456" s="6">
        <v>4</v>
      </c>
      <c r="K456" s="6" t="str">
        <v/>
      </c>
      <c r="L456" s="7" t="str">
        <v>T-526/25-26</v>
      </c>
      <c r="M456" s="7">
        <v>45832</v>
      </c>
      <c r="N456" s="9">
        <v>21299</v>
      </c>
      <c r="O456" s="6" t="str">
        <v>THSTI</v>
      </c>
      <c r="P456" s="6" t="str">
        <v/>
      </c>
      <c r="Q456" s="6" t="str">
        <v/>
      </c>
      <c r="R456" s="6">
        <v>4</v>
      </c>
      <c r="S456" s="6" t="str">
        <v/>
      </c>
      <c r="T456" s="6" t="str">
        <v>BioLegend</v>
      </c>
    </row>
    <row r="457" spans="1:20" x14ac:dyDescent="0.25">
      <c r="A457" s="6">
        <v>460</v>
      </c>
      <c r="B457" s="6" t="str">
        <v>EED116333</v>
      </c>
      <c r="C457" s="7">
        <v>45821</v>
      </c>
      <c r="D457" s="7">
        <v>45831</v>
      </c>
      <c r="E457" s="26">
        <v>35.4</v>
      </c>
      <c r="F457" s="26">
        <v>35.4</v>
      </c>
      <c r="G457" s="6">
        <v>420404</v>
      </c>
      <c r="H457" s="6" t="str">
        <v>7-AAD Viability Staining Solution</v>
      </c>
      <c r="I457" s="6">
        <v>1</v>
      </c>
      <c r="J457" s="6">
        <v>1</v>
      </c>
      <c r="K457" s="6" t="str">
        <v/>
      </c>
      <c r="L457" s="7" t="str">
        <v>T-517/25-26</v>
      </c>
      <c r="M457" s="7">
        <v>45832</v>
      </c>
      <c r="N457" s="9">
        <v>6401.5</v>
      </c>
      <c r="O457" s="6" t="str">
        <v>HELIX</v>
      </c>
      <c r="P457" s="6">
        <v>58152373871</v>
      </c>
      <c r="Q457" s="6" t="str">
        <v>Delivered</v>
      </c>
      <c r="R457" s="6">
        <v>4</v>
      </c>
      <c r="S457" s="6" t="str">
        <v/>
      </c>
      <c r="T457" s="6" t="str">
        <v>BioLegend</v>
      </c>
    </row>
    <row r="458" spans="1:20" x14ac:dyDescent="0.25">
      <c r="A458" s="6">
        <v>461</v>
      </c>
      <c r="B458" s="6" t="str">
        <v>EED116333</v>
      </c>
      <c r="C458" s="7">
        <v>45821</v>
      </c>
      <c r="D458" s="7">
        <v>45831</v>
      </c>
      <c r="E458" s="26">
        <v>25.2</v>
      </c>
      <c r="F458" s="26">
        <v>25.2</v>
      </c>
      <c r="G458" s="6">
        <v>421101</v>
      </c>
      <c r="H458" s="6" t="str">
        <v>TMB substrate set</v>
      </c>
      <c r="I458" s="6">
        <v>1</v>
      </c>
      <c r="J458" s="6">
        <v>1</v>
      </c>
      <c r="K458" s="6" t="str">
        <v/>
      </c>
      <c r="L458" s="7" t="str">
        <v>T-595/25-26</v>
      </c>
      <c r="M458" s="7">
        <v>45840</v>
      </c>
      <c r="N458" s="9">
        <v>2721.06</v>
      </c>
      <c r="O458" s="6" t="str">
        <v>SEEMA</v>
      </c>
      <c r="P458" s="6">
        <v>58152715250</v>
      </c>
      <c r="Q458" s="6" t="str">
        <v>Delivered</v>
      </c>
      <c r="R458" s="6">
        <v>4</v>
      </c>
      <c r="S458" s="6" t="str">
        <v>Dispatch To Mr. Ashish Ranjan</v>
      </c>
      <c r="T458" s="6" t="str">
        <v>BioLegend</v>
      </c>
    </row>
    <row r="459" spans="1:20" x14ac:dyDescent="0.25">
      <c r="A459" s="6">
        <v>462</v>
      </c>
      <c r="B459" s="6" t="str">
        <v>EED116333</v>
      </c>
      <c r="C459" s="7">
        <v>45821</v>
      </c>
      <c r="D459" s="7">
        <v>45831</v>
      </c>
      <c r="E459" s="26">
        <v>70.7</v>
      </c>
      <c r="F459" s="26">
        <v>424.20000000000005</v>
      </c>
      <c r="G459" s="6">
        <v>422301</v>
      </c>
      <c r="H459" s="6" t="str">
        <v xml:space="preserve">Human TruStain FcX™ </v>
      </c>
      <c r="I459" s="6">
        <v>6</v>
      </c>
      <c r="J459" s="6">
        <v>6</v>
      </c>
      <c r="K459" s="6" t="str">
        <v/>
      </c>
      <c r="L459" s="7" t="str">
        <v>T-511/25-26</v>
      </c>
      <c r="M459" s="7">
        <v>45832</v>
      </c>
      <c r="N459" s="9">
        <v>56358</v>
      </c>
      <c r="O459" s="6" t="str">
        <v>Aurigine Service</v>
      </c>
      <c r="P459" s="6">
        <v>58152373274</v>
      </c>
      <c r="Q459" s="6" t="str">
        <v>Delivered</v>
      </c>
      <c r="R459" s="6">
        <v>4</v>
      </c>
      <c r="S459" s="6" t="str">
        <v/>
      </c>
      <c r="T459" s="6" t="str">
        <v>BioLegend</v>
      </c>
    </row>
    <row r="460" spans="1:20" x14ac:dyDescent="0.25">
      <c r="A460" s="6">
        <v>463</v>
      </c>
      <c r="B460" s="6" t="str">
        <v>EED116333</v>
      </c>
      <c r="C460" s="7">
        <v>45821</v>
      </c>
      <c r="D460" s="7">
        <v>45831</v>
      </c>
      <c r="E460" s="26">
        <v>70.7</v>
      </c>
      <c r="F460" s="26">
        <v>70.7</v>
      </c>
      <c r="G460" s="6">
        <v>422301</v>
      </c>
      <c r="H460" s="6" t="str">
        <v xml:space="preserve">Human TruStain FcX™ </v>
      </c>
      <c r="I460" s="6">
        <v>1</v>
      </c>
      <c r="J460" s="6">
        <v>1</v>
      </c>
      <c r="K460" s="6" t="str">
        <v/>
      </c>
      <c r="L460" s="7" t="str">
        <v>T-517/25-26</v>
      </c>
      <c r="M460" s="7">
        <v>45832</v>
      </c>
      <c r="N460" s="9">
        <v>10958.5</v>
      </c>
      <c r="O460" s="6" t="str">
        <v>HELIX</v>
      </c>
      <c r="P460" s="6">
        <v>58152373871</v>
      </c>
      <c r="Q460" s="6" t="str">
        <v>Delivered</v>
      </c>
      <c r="R460" s="6">
        <v>4</v>
      </c>
      <c r="S460" s="6" t="str">
        <v/>
      </c>
      <c r="T460" s="6" t="str">
        <v>BioLegend</v>
      </c>
    </row>
    <row r="461" spans="1:20" x14ac:dyDescent="0.25">
      <c r="A461" s="6">
        <v>464</v>
      </c>
      <c r="B461" s="6" t="str">
        <v>EED116333</v>
      </c>
      <c r="C461" s="7">
        <v>45821</v>
      </c>
      <c r="D461" s="7">
        <v>45831</v>
      </c>
      <c r="E461" s="26">
        <v>160.30000000000001</v>
      </c>
      <c r="F461" s="26">
        <v>160.30000000000001</v>
      </c>
      <c r="G461" s="6">
        <v>422302</v>
      </c>
      <c r="H461" s="6" t="str">
        <v xml:space="preserve">Human TruStain FcX™ </v>
      </c>
      <c r="I461" s="6">
        <v>1</v>
      </c>
      <c r="J461" s="6">
        <v>1</v>
      </c>
      <c r="K461" s="6" t="str">
        <v/>
      </c>
      <c r="L461" s="7" t="str">
        <v>T-517/25-26</v>
      </c>
      <c r="M461" s="7">
        <v>45832</v>
      </c>
      <c r="N461" s="9">
        <v>24846.5</v>
      </c>
      <c r="O461" s="6" t="str">
        <v>HELIX</v>
      </c>
      <c r="P461" s="6">
        <v>58152373871</v>
      </c>
      <c r="Q461" s="6" t="str">
        <v>Delivered</v>
      </c>
      <c r="R461" s="6">
        <v>4</v>
      </c>
      <c r="S461" s="6" t="str">
        <v/>
      </c>
      <c r="T461" s="6" t="str">
        <v>BioLegend</v>
      </c>
    </row>
    <row r="462" spans="1:20" x14ac:dyDescent="0.25">
      <c r="A462" s="6">
        <v>465</v>
      </c>
      <c r="B462" s="6" t="str">
        <v>EED116333</v>
      </c>
      <c r="C462" s="7">
        <v>45821</v>
      </c>
      <c r="D462" s="7">
        <v>45831</v>
      </c>
      <c r="E462" s="26">
        <v>237</v>
      </c>
      <c r="F462" s="26">
        <v>237</v>
      </c>
      <c r="G462" s="6">
        <v>422304</v>
      </c>
      <c r="H462" s="6" t="str">
        <v>Human TruStain FcX™</v>
      </c>
      <c r="I462" s="6">
        <v>1</v>
      </c>
      <c r="J462" s="6">
        <v>1</v>
      </c>
      <c r="K462" s="6" t="str">
        <v/>
      </c>
      <c r="L462" s="7" t="str">
        <v>T-512/25-26</v>
      </c>
      <c r="M462" s="7">
        <v>45832</v>
      </c>
      <c r="N462" s="9">
        <v>36735</v>
      </c>
      <c r="O462" s="6" t="str">
        <v>Aurigine Service</v>
      </c>
      <c r="P462" s="6">
        <v>58152373274</v>
      </c>
      <c r="Q462" s="6" t="str">
        <v>Delivered</v>
      </c>
      <c r="R462" s="6">
        <v>4</v>
      </c>
      <c r="S462" s="6" t="str">
        <v/>
      </c>
      <c r="T462" s="6" t="str">
        <v>BioLegend</v>
      </c>
    </row>
    <row r="463" spans="1:20" x14ac:dyDescent="0.25">
      <c r="A463" s="6">
        <v>466</v>
      </c>
      <c r="B463" s="6" t="str">
        <v>EED116333</v>
      </c>
      <c r="C463" s="7">
        <v>45821</v>
      </c>
      <c r="D463" s="7">
        <v>45831</v>
      </c>
      <c r="E463" s="26">
        <v>49.8</v>
      </c>
      <c r="F463" s="26">
        <v>49.8</v>
      </c>
      <c r="G463" s="6">
        <v>423113</v>
      </c>
      <c r="H463" s="6" t="str">
        <v>Zombie Violet™ Fixable Viability Kit</v>
      </c>
      <c r="I463" s="6">
        <v>1</v>
      </c>
      <c r="J463" s="6">
        <v>1</v>
      </c>
      <c r="K463" s="6" t="str">
        <v/>
      </c>
      <c r="L463" s="7" t="str">
        <v>T-749/25-26</v>
      </c>
      <c r="M463" s="7">
        <v>45860</v>
      </c>
      <c r="N463" s="9">
        <v>9005.5</v>
      </c>
      <c r="O463" s="6" t="str">
        <v>IMTECH</v>
      </c>
      <c r="P463" s="6" t="str">
        <v>D3002709684</v>
      </c>
      <c r="Q463" s="6" t="str">
        <v>Delivered</v>
      </c>
      <c r="R463" s="6">
        <v>-20</v>
      </c>
      <c r="S463" s="6" t="str">
        <v>PO Awaited</v>
      </c>
      <c r="T463" s="6" t="str">
        <v>BioLegend</v>
      </c>
    </row>
    <row r="464" spans="1:20" x14ac:dyDescent="0.25">
      <c r="A464" s="6">
        <v>467</v>
      </c>
      <c r="B464" s="6" t="str">
        <v>EED116333</v>
      </c>
      <c r="C464" s="7">
        <v>45821</v>
      </c>
      <c r="D464" s="7">
        <v>45831</v>
      </c>
      <c r="E464" s="26">
        <v>46.2</v>
      </c>
      <c r="F464" s="26">
        <v>184.8</v>
      </c>
      <c r="G464" s="6">
        <v>423601</v>
      </c>
      <c r="H464" s="6" t="str">
        <v>Plate Sealers</v>
      </c>
      <c r="I464" s="6">
        <v>4</v>
      </c>
      <c r="J464" s="6">
        <v>4</v>
      </c>
      <c r="K464" s="6" t="str">
        <v/>
      </c>
      <c r="L464" s="7" t="str">
        <v>T-518/25-26</v>
      </c>
      <c r="M464" s="7">
        <v>45832</v>
      </c>
      <c r="N464" s="9">
        <v>28644</v>
      </c>
      <c r="O464" s="6" t="str">
        <v>JUBILANT</v>
      </c>
      <c r="P464" s="6">
        <v>58152367781</v>
      </c>
      <c r="Q464" s="6" t="str">
        <v>Delivered</v>
      </c>
      <c r="R464" s="6" t="str">
        <v>RT</v>
      </c>
      <c r="S464" s="6" t="str">
        <v/>
      </c>
      <c r="T464" s="6" t="str">
        <v>BioLegend</v>
      </c>
    </row>
    <row r="465" spans="1:20" x14ac:dyDescent="0.25">
      <c r="A465" s="6">
        <v>468</v>
      </c>
      <c r="B465" s="6" t="str">
        <v>EED116333</v>
      </c>
      <c r="C465" s="7">
        <v>45821</v>
      </c>
      <c r="D465" s="7">
        <v>45831</v>
      </c>
      <c r="E465" s="26">
        <v>458.5</v>
      </c>
      <c r="F465" s="26">
        <v>458.5</v>
      </c>
      <c r="G465" s="6">
        <v>449507</v>
      </c>
      <c r="H465" s="6" t="str">
        <v>LEGEND MAX™ Human IFN-β ELISA Kit</v>
      </c>
      <c r="I465" s="6">
        <v>1</v>
      </c>
      <c r="J465" s="6">
        <v>1</v>
      </c>
      <c r="K465" s="6" t="str">
        <v/>
      </c>
      <c r="L465" s="7" t="str">
        <v>T-509/25-26</v>
      </c>
      <c r="M465" s="7">
        <v>45832</v>
      </c>
      <c r="N465" s="9">
        <v>56002.5</v>
      </c>
      <c r="O465" s="6" t="str">
        <v>ACTREC</v>
      </c>
      <c r="P465" s="6">
        <v>58152374722</v>
      </c>
      <c r="Q465" s="6" t="str">
        <v>Delivered</v>
      </c>
      <c r="R465" s="6">
        <v>4</v>
      </c>
      <c r="S465" s="6" t="str">
        <v/>
      </c>
      <c r="T465" s="6" t="str">
        <v>BioLegend</v>
      </c>
    </row>
    <row r="466" spans="1:20" x14ac:dyDescent="0.25">
      <c r="A466" s="6">
        <v>469</v>
      </c>
      <c r="B466" s="6" t="str">
        <v>EED116333</v>
      </c>
      <c r="C466" s="7">
        <v>45821</v>
      </c>
      <c r="D466" s="7">
        <v>45831</v>
      </c>
      <c r="E466" s="26">
        <v>490.5</v>
      </c>
      <c r="F466" s="26">
        <v>490.5</v>
      </c>
      <c r="G466" s="6">
        <v>480058</v>
      </c>
      <c r="H466" s="6" t="str">
        <v>MojoSort™ Mouse Neutrophil Isolation Kit</v>
      </c>
      <c r="I466" s="6">
        <v>1</v>
      </c>
      <c r="J466" s="6">
        <v>1</v>
      </c>
      <c r="K466" s="6" t="str">
        <v/>
      </c>
      <c r="L466" s="7" t="str">
        <v>T-520/25-26</v>
      </c>
      <c r="M466" s="7">
        <v>45832</v>
      </c>
      <c r="N466" s="9">
        <v>62130</v>
      </c>
      <c r="O466" s="6" t="str">
        <v>MANIPAL</v>
      </c>
      <c r="P466" s="6">
        <v>58152371351</v>
      </c>
      <c r="Q466" s="6" t="str">
        <v>Delivered</v>
      </c>
      <c r="R466" s="6">
        <v>4</v>
      </c>
      <c r="S466" s="6" t="str">
        <v/>
      </c>
      <c r="T466" s="6" t="str">
        <v>BioLegend</v>
      </c>
    </row>
    <row r="467" spans="1:20" x14ac:dyDescent="0.25">
      <c r="A467" s="6">
        <v>470</v>
      </c>
      <c r="B467" s="6" t="str">
        <v>EED116333</v>
      </c>
      <c r="C467" s="7">
        <v>45821</v>
      </c>
      <c r="D467" s="7">
        <v>45831</v>
      </c>
      <c r="E467" s="26">
        <v>208.2</v>
      </c>
      <c r="F467" s="26">
        <v>208.2</v>
      </c>
      <c r="G467" s="6">
        <v>501118</v>
      </c>
      <c r="H467" s="6" t="str">
        <v>PerCP/Cyanine5.5 anti-human IL-6 Antibody</v>
      </c>
      <c r="I467" s="6">
        <v>1</v>
      </c>
      <c r="J467" s="6">
        <v>1</v>
      </c>
      <c r="K467" s="6" t="str">
        <v/>
      </c>
      <c r="L467" s="7" t="str">
        <v>T-530/25-26</v>
      </c>
      <c r="M467" s="7">
        <v>45833</v>
      </c>
      <c r="N467" s="9">
        <v>32965</v>
      </c>
      <c r="O467" s="6" t="str">
        <v>LABEX</v>
      </c>
      <c r="P467" s="6" t="str">
        <v>PORTER</v>
      </c>
      <c r="Q467" s="6" t="str">
        <v>PORTER</v>
      </c>
      <c r="R467" s="6">
        <v>4</v>
      </c>
      <c r="S467" s="6" t="str">
        <v/>
      </c>
      <c r="T467" s="6" t="str">
        <v>BioLegend</v>
      </c>
    </row>
    <row r="468" spans="1:20" x14ac:dyDescent="0.25">
      <c r="A468" s="6">
        <v>471</v>
      </c>
      <c r="B468" s="6" t="str">
        <v>EED116333</v>
      </c>
      <c r="C468" s="7">
        <v>45821</v>
      </c>
      <c r="D468" s="7">
        <v>45831</v>
      </c>
      <c r="E468" s="26">
        <v>99</v>
      </c>
      <c r="F468" s="26">
        <v>99</v>
      </c>
      <c r="G468" s="6">
        <v>502510</v>
      </c>
      <c r="H468" s="6" t="str">
        <v>PE anti-human IFN-γ Antibody</v>
      </c>
      <c r="I468" s="6">
        <v>1</v>
      </c>
      <c r="J468" s="6">
        <v>1</v>
      </c>
      <c r="K468" s="6" t="str">
        <v/>
      </c>
      <c r="L468" s="7" t="str">
        <v>T-526/25-26</v>
      </c>
      <c r="M468" s="7">
        <v>45832</v>
      </c>
      <c r="N468" s="9">
        <v>14891.25</v>
      </c>
      <c r="O468" s="6" t="str">
        <v>THSTI</v>
      </c>
      <c r="P468" s="6" t="str">
        <v/>
      </c>
      <c r="Q468" s="6" t="str">
        <v/>
      </c>
      <c r="R468" s="6">
        <v>4</v>
      </c>
      <c r="S468" s="6" t="str">
        <v/>
      </c>
      <c r="T468" s="6" t="str">
        <v>BioLegend</v>
      </c>
    </row>
    <row r="469" spans="1:20" x14ac:dyDescent="0.25">
      <c r="A469" s="6">
        <v>472</v>
      </c>
      <c r="B469" s="6" t="str">
        <v>EED116333</v>
      </c>
      <c r="C469" s="7">
        <v>45821</v>
      </c>
      <c r="D469" s="7">
        <v>45831</v>
      </c>
      <c r="E469" s="26">
        <v>167.4</v>
      </c>
      <c r="F469" s="26">
        <v>334.8</v>
      </c>
      <c r="G469" s="6">
        <v>502912</v>
      </c>
      <c r="H469" s="6" t="str">
        <v>APC anti-human TNF-α Antibody</v>
      </c>
      <c r="I469" s="6">
        <v>2</v>
      </c>
      <c r="J469" s="6">
        <v>2</v>
      </c>
      <c r="K469" s="6" t="str">
        <v/>
      </c>
      <c r="L469" s="7" t="str">
        <v>T-531/25-26</v>
      </c>
      <c r="M469" s="7">
        <v>45833</v>
      </c>
      <c r="N469" s="9">
        <v>53568</v>
      </c>
      <c r="O469" s="6" t="str">
        <v>BTL</v>
      </c>
      <c r="P469" s="6" t="str">
        <v>PORTER</v>
      </c>
      <c r="Q469" s="6" t="str">
        <v>PORTER</v>
      </c>
      <c r="R469" s="6">
        <v>4</v>
      </c>
      <c r="S469" s="6" t="str">
        <v/>
      </c>
      <c r="T469" s="6" t="str">
        <v>BioLegend</v>
      </c>
    </row>
    <row r="470" spans="1:20" x14ac:dyDescent="0.25">
      <c r="A470" s="6">
        <v>473</v>
      </c>
      <c r="B470" s="6" t="str">
        <v>EED116333</v>
      </c>
      <c r="C470" s="7">
        <v>45821</v>
      </c>
      <c r="D470" s="7">
        <v>45831</v>
      </c>
      <c r="E470" s="26">
        <v>178.2</v>
      </c>
      <c r="F470" s="26">
        <v>178.2</v>
      </c>
      <c r="G470" s="6">
        <v>502930</v>
      </c>
      <c r="H470" s="6" t="str">
        <v>PE/Cyanine7 anti-human TNF-α Antibody</v>
      </c>
      <c r="I470" s="6">
        <v>1</v>
      </c>
      <c r="J470" s="6">
        <v>1</v>
      </c>
      <c r="K470" s="6" t="str">
        <v/>
      </c>
      <c r="L470" s="7" t="str">
        <v>T-526/25-26</v>
      </c>
      <c r="M470" s="7">
        <v>45832</v>
      </c>
      <c r="N470" s="9">
        <v>26804.25</v>
      </c>
      <c r="O470" s="6" t="str">
        <v>THSTI</v>
      </c>
      <c r="P470" s="6" t="str">
        <v/>
      </c>
      <c r="Q470" s="6" t="str">
        <v/>
      </c>
      <c r="R470" s="6">
        <v>4</v>
      </c>
      <c r="S470" s="6" t="str">
        <v/>
      </c>
      <c r="T470" s="6" t="str">
        <v>BioLegend</v>
      </c>
    </row>
    <row r="471" spans="1:20" x14ac:dyDescent="0.25">
      <c r="A471" s="6">
        <v>474</v>
      </c>
      <c r="B471" s="6" t="str">
        <v>EED116333</v>
      </c>
      <c r="C471" s="7">
        <v>45821</v>
      </c>
      <c r="D471" s="7">
        <v>45831</v>
      </c>
      <c r="E471" s="26">
        <v>214.5</v>
      </c>
      <c r="F471" s="26">
        <v>214.5</v>
      </c>
      <c r="G471" s="6">
        <v>503837</v>
      </c>
      <c r="H471" s="6" t="str">
        <v>Brilliant Violet 711™ anti-mouse IL-2 Antibody</v>
      </c>
      <c r="I471" s="6">
        <v>1</v>
      </c>
      <c r="J471" s="6">
        <v>1</v>
      </c>
      <c r="K471" s="6" t="str">
        <v/>
      </c>
      <c r="L471" s="7" t="str">
        <v>T-589/25-26</v>
      </c>
      <c r="M471" s="7">
        <v>45838</v>
      </c>
      <c r="N471" s="9">
        <v>25811.5</v>
      </c>
      <c r="O471" s="6" t="str">
        <v>THSTI</v>
      </c>
      <c r="P471" s="6" t="str">
        <v/>
      </c>
      <c r="Q471" s="6" t="str">
        <v/>
      </c>
      <c r="R471" s="6">
        <v>4</v>
      </c>
      <c r="S471" s="6" t="str">
        <v>One Item Back Order</v>
      </c>
      <c r="T471" s="6" t="str">
        <v>BioLegend</v>
      </c>
    </row>
    <row r="472" spans="1:20" x14ac:dyDescent="0.25">
      <c r="A472" s="6">
        <v>475</v>
      </c>
      <c r="B472" s="6" t="str">
        <v>EED116333</v>
      </c>
      <c r="C472" s="7">
        <v>45821</v>
      </c>
      <c r="D472" s="7">
        <v>45831</v>
      </c>
      <c r="E472" s="26">
        <v>52.8</v>
      </c>
      <c r="F472" s="26">
        <v>52.8</v>
      </c>
      <c r="G472" s="6">
        <v>504105</v>
      </c>
      <c r="H472" s="6" t="str">
        <v>APC anti-mouse IL-4 Antibody</v>
      </c>
      <c r="I472" s="6">
        <v>1</v>
      </c>
      <c r="J472" s="6">
        <v>1</v>
      </c>
      <c r="K472" s="6" t="str">
        <v/>
      </c>
      <c r="L472" s="7" t="str">
        <v>T-589/25-26</v>
      </c>
      <c r="M472" s="7">
        <v>45838</v>
      </c>
      <c r="N472" s="9">
        <v>7942</v>
      </c>
      <c r="O472" s="6" t="str">
        <v>THSTI</v>
      </c>
      <c r="P472" s="6" t="str">
        <v/>
      </c>
      <c r="Q472" s="6" t="str">
        <v/>
      </c>
      <c r="R472" s="6">
        <v>4</v>
      </c>
      <c r="S472" s="6" t="str">
        <v>One Item Back Order</v>
      </c>
      <c r="T472" s="6" t="str">
        <v>BioLegend</v>
      </c>
    </row>
    <row r="473" spans="1:20" x14ac:dyDescent="0.25">
      <c r="A473" s="6">
        <v>476</v>
      </c>
      <c r="B473" s="6" t="str">
        <v>EED116333</v>
      </c>
      <c r="C473" s="7">
        <v>45821</v>
      </c>
      <c r="D473" s="7">
        <v>45831</v>
      </c>
      <c r="E473" s="26">
        <v>204.75</v>
      </c>
      <c r="F473" s="26">
        <v>204.75</v>
      </c>
      <c r="G473" s="6">
        <v>504127</v>
      </c>
      <c r="H473" s="6" t="str">
        <v>Brilliant Violet 421™ anti-mouse IL-4 Antibody</v>
      </c>
      <c r="I473" s="6">
        <v>1</v>
      </c>
      <c r="J473" s="6">
        <v>1</v>
      </c>
      <c r="K473" s="6" t="str">
        <v/>
      </c>
      <c r="L473" s="7" t="str">
        <v>T-572/25-26</v>
      </c>
      <c r="M473" s="7">
        <v>45836</v>
      </c>
      <c r="N473" s="9">
        <v>31736.25</v>
      </c>
      <c r="O473" s="6" t="str">
        <v>IIT-Ropar</v>
      </c>
      <c r="P473" s="6" t="str">
        <v>PORTER</v>
      </c>
      <c r="Q473" s="6" t="str">
        <v>PORTER</v>
      </c>
      <c r="R473" s="6">
        <v>4</v>
      </c>
      <c r="S473" s="6" t="str">
        <v>By porter Received in Delhi</v>
      </c>
      <c r="T473" s="6" t="str">
        <v>BioLegend</v>
      </c>
    </row>
    <row r="474" spans="1:20" x14ac:dyDescent="0.25">
      <c r="A474" s="6">
        <v>477</v>
      </c>
      <c r="B474" s="6" t="str">
        <v>EED116333</v>
      </c>
      <c r="C474" s="7">
        <v>45821</v>
      </c>
      <c r="D474" s="7">
        <v>45831</v>
      </c>
      <c r="E474" s="26">
        <v>323.39999999999998</v>
      </c>
      <c r="F474" s="26">
        <v>323.39999999999998</v>
      </c>
      <c r="G474" s="6">
        <v>504135</v>
      </c>
      <c r="H474" s="6" t="str">
        <v>Ultra-LEAF™ Purified anti-mouse IL-4 Antibody</v>
      </c>
      <c r="I474" s="6">
        <v>1</v>
      </c>
      <c r="J474" s="6">
        <v>1</v>
      </c>
      <c r="K474" s="6" t="str">
        <v/>
      </c>
      <c r="L474" s="7" t="str">
        <v>T-749/25-26</v>
      </c>
      <c r="M474" s="7">
        <v>45860</v>
      </c>
      <c r="N474" s="9">
        <v>58481.5</v>
      </c>
      <c r="O474" s="6" t="str">
        <v>IMTECH</v>
      </c>
      <c r="P474" s="6" t="str">
        <v>D3002709684</v>
      </c>
      <c r="Q474" s="6" t="str">
        <v>Delivered</v>
      </c>
      <c r="R474" s="6">
        <v>4</v>
      </c>
      <c r="S474" s="6" t="str">
        <v>PO Awaited</v>
      </c>
      <c r="T474" s="6" t="str">
        <v>BioLegend</v>
      </c>
    </row>
    <row r="475" spans="1:20" x14ac:dyDescent="0.25">
      <c r="A475" s="6">
        <v>478</v>
      </c>
      <c r="B475" s="6" t="str">
        <v>EED116333</v>
      </c>
      <c r="C475" s="7">
        <v>45821</v>
      </c>
      <c r="D475" s="7">
        <v>45831</v>
      </c>
      <c r="E475" s="26">
        <v>135.6</v>
      </c>
      <c r="F475" s="26">
        <v>135.6</v>
      </c>
      <c r="G475" s="6">
        <v>505008</v>
      </c>
      <c r="H475" s="6" t="str">
        <v>PE anti-mouse IL-10 Antibody</v>
      </c>
      <c r="I475" s="6">
        <v>1</v>
      </c>
      <c r="J475" s="6">
        <v>1</v>
      </c>
      <c r="K475" s="6" t="str">
        <v/>
      </c>
      <c r="L475" s="7" t="str">
        <v>T-589/25-26</v>
      </c>
      <c r="M475" s="7">
        <v>45838</v>
      </c>
      <c r="N475" s="9">
        <v>20396.5</v>
      </c>
      <c r="O475" s="6" t="str">
        <v>THSTI</v>
      </c>
      <c r="P475" s="6" t="str">
        <v/>
      </c>
      <c r="Q475" s="6" t="str">
        <v/>
      </c>
      <c r="R475" s="6">
        <v>4</v>
      </c>
      <c r="S475" s="6" t="str">
        <v>One Item Back Order</v>
      </c>
      <c r="T475" s="6" t="str">
        <v>BioLegend</v>
      </c>
    </row>
    <row r="476" spans="1:20" x14ac:dyDescent="0.25">
      <c r="A476" s="6">
        <v>479</v>
      </c>
      <c r="B476" s="6" t="str">
        <v>EED116333</v>
      </c>
      <c r="C476" s="7">
        <v>45821</v>
      </c>
      <c r="D476" s="7">
        <v>45831</v>
      </c>
      <c r="E476" s="26">
        <v>323.39999999999998</v>
      </c>
      <c r="F476" s="26">
        <v>323.39999999999998</v>
      </c>
      <c r="G476" s="6">
        <v>505710</v>
      </c>
      <c r="H476" s="6" t="str">
        <v>Ultra-LEAF™ Purified anti-mouse IFN-γ Antibody</v>
      </c>
      <c r="I476" s="6">
        <v>1</v>
      </c>
      <c r="J476" s="6">
        <v>1</v>
      </c>
      <c r="K476" s="6" t="str">
        <v/>
      </c>
      <c r="L476" s="7" t="str">
        <v>T-749/25-26</v>
      </c>
      <c r="M476" s="7">
        <v>45860</v>
      </c>
      <c r="N476" s="9">
        <v>58481.5</v>
      </c>
      <c r="O476" s="6" t="str">
        <v>IMTECH</v>
      </c>
      <c r="P476" s="6" t="str">
        <v>D3002709684</v>
      </c>
      <c r="Q476" s="6" t="str">
        <v>Delivered</v>
      </c>
      <c r="R476" s="6">
        <v>4</v>
      </c>
      <c r="S476" s="6" t="str">
        <v>PO Awaited</v>
      </c>
      <c r="T476" s="6" t="str">
        <v>BioLegend</v>
      </c>
    </row>
    <row r="477" spans="1:20" x14ac:dyDescent="0.25">
      <c r="A477" s="6">
        <v>480</v>
      </c>
      <c r="B477" s="6" t="str">
        <v>EED116333</v>
      </c>
      <c r="C477" s="7">
        <v>45821</v>
      </c>
      <c r="D477" s="7">
        <v>45831</v>
      </c>
      <c r="E477" s="26">
        <v>181.5</v>
      </c>
      <c r="F477" s="26">
        <v>181.5</v>
      </c>
      <c r="G477" s="6">
        <v>505830</v>
      </c>
      <c r="H477" s="6" t="str">
        <v>Brilliant Violet 421™ anti-mouse IFN-γ Antibody</v>
      </c>
      <c r="I477" s="6">
        <v>1</v>
      </c>
      <c r="J477" s="6">
        <v>1</v>
      </c>
      <c r="K477" s="6" t="str">
        <v/>
      </c>
      <c r="L477" s="7" t="str">
        <v>T-533/25-26</v>
      </c>
      <c r="M477" s="7">
        <v>45835</v>
      </c>
      <c r="N477" s="9">
        <v>20691</v>
      </c>
      <c r="O477" s="6" t="str">
        <v>ICGEB</v>
      </c>
      <c r="P477" s="6" t="str">
        <v>BY HAND</v>
      </c>
      <c r="Q477" s="6" t="str">
        <v>PRIYANKA MADAM</v>
      </c>
      <c r="R477" s="6">
        <v>4</v>
      </c>
      <c r="S477" s="6" t="str">
        <v/>
      </c>
      <c r="T477" s="6" t="str">
        <v>BioLegend</v>
      </c>
    </row>
    <row r="478" spans="1:20" x14ac:dyDescent="0.25">
      <c r="A478" s="6">
        <v>481</v>
      </c>
      <c r="B478" s="6" t="str">
        <v>EED116333</v>
      </c>
      <c r="C478" s="7">
        <v>45821</v>
      </c>
      <c r="D478" s="7">
        <v>45831</v>
      </c>
      <c r="E478" s="26">
        <v>177.75</v>
      </c>
      <c r="F478" s="26">
        <v>177.75</v>
      </c>
      <c r="G478" s="6">
        <v>505835</v>
      </c>
      <c r="H478" s="6" t="str">
        <v>Brilliant Violet 711™ anti-mouse IFN-γ Antibody</v>
      </c>
      <c r="I478" s="6">
        <v>1</v>
      </c>
      <c r="J478" s="6">
        <v>1</v>
      </c>
      <c r="K478" s="6" t="str">
        <v/>
      </c>
      <c r="L478" s="7" t="str">
        <v>T-522/25-26</v>
      </c>
      <c r="M478" s="7">
        <v>45832</v>
      </c>
      <c r="N478" s="9">
        <v>18002.52</v>
      </c>
      <c r="O478" s="6" t="str">
        <v>NCCS</v>
      </c>
      <c r="P478" s="6">
        <v>58152369052</v>
      </c>
      <c r="Q478" s="6" t="str">
        <v>Delivered</v>
      </c>
      <c r="R478" s="6">
        <v>4</v>
      </c>
      <c r="S478" s="6" t="str">
        <v/>
      </c>
      <c r="T478" s="6" t="str">
        <v>BioLegend</v>
      </c>
    </row>
    <row r="479" spans="1:20" x14ac:dyDescent="0.25">
      <c r="A479" s="6">
        <v>482</v>
      </c>
      <c r="B479" s="6" t="str">
        <v>EED116333</v>
      </c>
      <c r="C479" s="7">
        <v>45821</v>
      </c>
      <c r="D479" s="7">
        <v>45831</v>
      </c>
      <c r="E479" s="26">
        <v>204.75</v>
      </c>
      <c r="F479" s="26">
        <v>204.75</v>
      </c>
      <c r="G479" s="6">
        <v>506333</v>
      </c>
      <c r="H479" s="6" t="str">
        <v>Brilliant Violet 650™ anti-mouse TNF-α Antibody</v>
      </c>
      <c r="I479" s="6">
        <v>1</v>
      </c>
      <c r="J479" s="6">
        <v>1</v>
      </c>
      <c r="K479" s="6" t="str">
        <v/>
      </c>
      <c r="L479" s="7" t="str">
        <v>T-533/25-26</v>
      </c>
      <c r="M479" s="7">
        <v>45835</v>
      </c>
      <c r="N479" s="9">
        <v>23341.5</v>
      </c>
      <c r="O479" s="6" t="str">
        <v>ICGEB</v>
      </c>
      <c r="P479" s="6" t="str">
        <v>BY HAND</v>
      </c>
      <c r="Q479" s="6" t="str">
        <v>PRIYANKA MADAM</v>
      </c>
      <c r="R479" s="6">
        <v>4</v>
      </c>
      <c r="S479" s="6" t="str">
        <v/>
      </c>
      <c r="T479" s="6" t="str">
        <v>BioLegend</v>
      </c>
    </row>
    <row r="480" spans="1:20" x14ac:dyDescent="0.25">
      <c r="A480" s="6">
        <v>483</v>
      </c>
      <c r="B480" s="6" t="str">
        <v>EED116333</v>
      </c>
      <c r="C480" s="7">
        <v>45821</v>
      </c>
      <c r="D480" s="7">
        <v>45831</v>
      </c>
      <c r="E480" s="26">
        <v>214.5</v>
      </c>
      <c r="F480" s="26">
        <v>214.5</v>
      </c>
      <c r="G480" s="6">
        <v>506341</v>
      </c>
      <c r="H480" s="6" t="str">
        <v>Brilliant Violet 785™ anti-mouse TNF-α Antibody</v>
      </c>
      <c r="I480" s="6">
        <v>1</v>
      </c>
      <c r="J480" s="6">
        <v>1</v>
      </c>
      <c r="K480" s="6" t="str">
        <v/>
      </c>
      <c r="L480" s="7" t="str">
        <v>T-589/25-26</v>
      </c>
      <c r="M480" s="7">
        <v>45838</v>
      </c>
      <c r="N480" s="9">
        <v>25811.5</v>
      </c>
      <c r="O480" s="6" t="str">
        <v>THSTI</v>
      </c>
      <c r="P480" s="6" t="str">
        <v/>
      </c>
      <c r="Q480" s="6" t="str">
        <v/>
      </c>
      <c r="R480" s="6">
        <v>4</v>
      </c>
      <c r="S480" s="6" t="str">
        <v>One Item Back Order</v>
      </c>
      <c r="T480" s="6" t="str">
        <v>BioLegend</v>
      </c>
    </row>
    <row r="481" spans="1:20" x14ac:dyDescent="0.25">
      <c r="A481" s="6">
        <v>484</v>
      </c>
      <c r="B481" s="6" t="str">
        <v>EED116333</v>
      </c>
      <c r="C481" s="7">
        <v>45821</v>
      </c>
      <c r="D481" s="7">
        <v>45831</v>
      </c>
      <c r="E481" s="26">
        <v>66</v>
      </c>
      <c r="F481" s="26">
        <v>66</v>
      </c>
      <c r="G481" s="6">
        <v>506903</v>
      </c>
      <c r="H481" s="6" t="str">
        <v>PE anti-mouse IL-17A Antibody</v>
      </c>
      <c r="I481" s="6">
        <v>1</v>
      </c>
      <c r="J481" s="6">
        <v>1</v>
      </c>
      <c r="K481" s="6" t="str">
        <v/>
      </c>
      <c r="L481" s="7" t="str">
        <v>T-749/25-26</v>
      </c>
      <c r="M481" s="7">
        <v>45860</v>
      </c>
      <c r="N481" s="9">
        <v>11935</v>
      </c>
      <c r="O481" s="6" t="str">
        <v>IMTECH</v>
      </c>
      <c r="P481" s="6" t="str">
        <v>D3002709684</v>
      </c>
      <c r="Q481" s="6" t="str">
        <v>Delivered</v>
      </c>
      <c r="R481" s="6">
        <v>4</v>
      </c>
      <c r="S481" s="6" t="str">
        <v>PO Awaited</v>
      </c>
      <c r="T481" s="6" t="str">
        <v>BioLegend</v>
      </c>
    </row>
    <row r="482" spans="1:20" x14ac:dyDescent="0.25">
      <c r="A482" s="6">
        <v>485</v>
      </c>
      <c r="B482" s="6" t="str">
        <v>EED116333</v>
      </c>
      <c r="C482" s="7">
        <v>45821</v>
      </c>
      <c r="D482" s="7">
        <v>45831</v>
      </c>
      <c r="E482" s="26">
        <v>159</v>
      </c>
      <c r="F482" s="26">
        <v>159</v>
      </c>
      <c r="G482" s="6">
        <v>506910</v>
      </c>
      <c r="H482" s="6" t="str">
        <v>Alexa Fluor® 488 anti-mouse IL-17A Antibody</v>
      </c>
      <c r="I482" s="6">
        <v>1</v>
      </c>
      <c r="J482" s="6">
        <v>1</v>
      </c>
      <c r="K482" s="6" t="str">
        <v/>
      </c>
      <c r="L482" s="7" t="str">
        <v>T-589/25-26</v>
      </c>
      <c r="M482" s="7">
        <v>45838</v>
      </c>
      <c r="N482" s="9">
        <v>23916.25</v>
      </c>
      <c r="O482" s="6" t="str">
        <v>THSTI</v>
      </c>
      <c r="P482" s="6" t="str">
        <v/>
      </c>
      <c r="Q482" s="6" t="str">
        <v/>
      </c>
      <c r="R482" s="6">
        <v>4</v>
      </c>
      <c r="S482" s="6" t="str">
        <v>One Item Back Order</v>
      </c>
      <c r="T482" s="6" t="str">
        <v>BioLegend</v>
      </c>
    </row>
    <row r="483" spans="1:20" x14ac:dyDescent="0.25">
      <c r="A483" s="6">
        <v>486</v>
      </c>
      <c r="B483" s="6" t="str">
        <v>EED116333</v>
      </c>
      <c r="C483" s="7">
        <v>45821</v>
      </c>
      <c r="D483" s="7">
        <v>45831</v>
      </c>
      <c r="E483" s="26">
        <v>208.2</v>
      </c>
      <c r="F483" s="26">
        <v>208.2</v>
      </c>
      <c r="G483" s="6">
        <v>506938</v>
      </c>
      <c r="H483" s="6" t="str">
        <v>PE/Dazzle™ 594 anti-mouse IL-17A Antibody</v>
      </c>
      <c r="I483" s="6">
        <v>1</v>
      </c>
      <c r="J483" s="6">
        <v>1</v>
      </c>
      <c r="K483" s="6" t="str">
        <v/>
      </c>
      <c r="L483" s="7" t="str">
        <v>T-572/25-26</v>
      </c>
      <c r="M483" s="7">
        <v>45836</v>
      </c>
      <c r="N483" s="9">
        <v>37649.5</v>
      </c>
      <c r="O483" s="6" t="str">
        <v>IIT-Ropar</v>
      </c>
      <c r="P483" s="6" t="str">
        <v>PORTER</v>
      </c>
      <c r="Q483" s="6" t="str">
        <v>PORTER</v>
      </c>
      <c r="R483" s="6">
        <v>4</v>
      </c>
      <c r="S483" s="6" t="str">
        <v>By porter Received in Delhi</v>
      </c>
      <c r="T483" s="6" t="str">
        <v>BioLegend</v>
      </c>
    </row>
    <row r="484" spans="1:20" x14ac:dyDescent="0.25">
      <c r="A484" s="6">
        <v>487</v>
      </c>
      <c r="B484" s="6" t="str">
        <v>EED116333</v>
      </c>
      <c r="C484" s="7">
        <v>45821</v>
      </c>
      <c r="D484" s="7">
        <v>45831</v>
      </c>
      <c r="E484" s="26">
        <v>214.5</v>
      </c>
      <c r="F484" s="26">
        <v>214.5</v>
      </c>
      <c r="G484" s="6">
        <v>506941</v>
      </c>
      <c r="H484" s="6" t="str">
        <v>Brilliant Violet 711™ anti-mouse IL-17A Antibody</v>
      </c>
      <c r="I484" s="6">
        <v>1</v>
      </c>
      <c r="J484" s="6">
        <v>1</v>
      </c>
      <c r="K484" s="6" t="str">
        <v/>
      </c>
      <c r="L484" s="7" t="str">
        <v>T-533/25-26</v>
      </c>
      <c r="M484" s="7">
        <v>45835</v>
      </c>
      <c r="N484" s="9">
        <v>24453</v>
      </c>
      <c r="O484" s="6" t="str">
        <v>ICGEB</v>
      </c>
      <c r="P484" s="6" t="str">
        <v>BY HAND</v>
      </c>
      <c r="Q484" s="6" t="str">
        <v>PRIYANKA MADAM</v>
      </c>
      <c r="R484" s="6">
        <v>4</v>
      </c>
      <c r="S484" s="6" t="str">
        <v/>
      </c>
      <c r="T484" s="6" t="str">
        <v>BioLegend</v>
      </c>
    </row>
    <row r="485" spans="1:20" x14ac:dyDescent="0.25">
      <c r="A485" s="6">
        <v>488</v>
      </c>
      <c r="B485" s="6" t="str">
        <v>EED116333</v>
      </c>
      <c r="C485" s="7">
        <v>45821</v>
      </c>
      <c r="D485" s="7">
        <v>45831</v>
      </c>
      <c r="E485" s="26">
        <v>70.8</v>
      </c>
      <c r="F485" s="26">
        <v>70.8</v>
      </c>
      <c r="G485" s="6">
        <v>613401</v>
      </c>
      <c r="H485" s="6" t="str">
        <v xml:space="preserve">Purified anti-H2A.X Phospho </v>
      </c>
      <c r="I485" s="6">
        <v>1</v>
      </c>
      <c r="J485" s="6">
        <v>1</v>
      </c>
      <c r="K485" s="6" t="str">
        <v/>
      </c>
      <c r="L485" s="7" t="str">
        <v>T-595/25-26</v>
      </c>
      <c r="M485" s="7">
        <v>45840</v>
      </c>
      <c r="N485" s="9">
        <v>7774.47</v>
      </c>
      <c r="O485" s="6" t="str">
        <v>SEEMA</v>
      </c>
      <c r="P485" s="6">
        <v>58152715250</v>
      </c>
      <c r="Q485" s="6" t="str">
        <v>Delivered</v>
      </c>
      <c r="R485" s="6">
        <v>4</v>
      </c>
      <c r="S485" s="6" t="str">
        <v>Dispatch To Mr. Ashish Ranjan</v>
      </c>
      <c r="T485" s="6" t="str">
        <v>BioLegend</v>
      </c>
    </row>
    <row r="486" spans="1:20" x14ac:dyDescent="0.25">
      <c r="A486" s="6">
        <v>489</v>
      </c>
      <c r="B486" s="6" t="str">
        <v>EED116333</v>
      </c>
      <c r="C486" s="7">
        <v>45821</v>
      </c>
      <c r="D486" s="7">
        <v>45831</v>
      </c>
      <c r="E486" s="26">
        <v>229.2</v>
      </c>
      <c r="F486" s="26">
        <v>229.2</v>
      </c>
      <c r="G486" s="6">
        <v>644828</v>
      </c>
      <c r="H486" s="6" t="str">
        <v>PE/Dazzle™ 594 anti-T-bet Antibody</v>
      </c>
      <c r="I486" s="6">
        <v>1</v>
      </c>
      <c r="J486" s="6">
        <v>1</v>
      </c>
      <c r="K486" s="6" t="str">
        <v/>
      </c>
      <c r="L486" s="7" t="str">
        <v>T-572/25-26</v>
      </c>
      <c r="M486" s="7">
        <v>45836</v>
      </c>
      <c r="N486" s="9">
        <v>41447</v>
      </c>
      <c r="O486" s="6" t="str">
        <v>IIT-Ropar</v>
      </c>
      <c r="P486" s="6" t="str">
        <v>PORTER</v>
      </c>
      <c r="Q486" s="6" t="str">
        <v>PORTER</v>
      </c>
      <c r="R486" s="6">
        <v>4</v>
      </c>
      <c r="S486" s="6" t="str">
        <v>By porter Received in Delhi</v>
      </c>
      <c r="T486" s="6" t="str">
        <v>BioLegend</v>
      </c>
    </row>
    <row r="487" spans="1:20" x14ac:dyDescent="0.25">
      <c r="A487" s="6">
        <v>490</v>
      </c>
      <c r="B487" s="6" t="str">
        <v>EED116333</v>
      </c>
      <c r="C487" s="7">
        <v>45821</v>
      </c>
      <c r="D487" s="7">
        <v>45831</v>
      </c>
      <c r="E487" s="26">
        <v>95.4</v>
      </c>
      <c r="F487" s="26">
        <v>95.4</v>
      </c>
      <c r="G487" s="6">
        <v>652509</v>
      </c>
      <c r="H487" s="6" t="str">
        <v>Alexa Fluor® 488 anti-His Tag Antibody</v>
      </c>
      <c r="I487" s="6">
        <v>1</v>
      </c>
      <c r="J487" s="6">
        <v>1</v>
      </c>
      <c r="K487" s="6" t="str">
        <v/>
      </c>
      <c r="L487" s="7" t="str">
        <v>T-531/25-26</v>
      </c>
      <c r="M487" s="7">
        <v>45833</v>
      </c>
      <c r="N487" s="9">
        <v>15264</v>
      </c>
      <c r="O487" s="6" t="str">
        <v>BTL</v>
      </c>
      <c r="P487" s="6" t="str">
        <v>PORTER</v>
      </c>
      <c r="Q487" s="6" t="str">
        <v>PORTER</v>
      </c>
      <c r="R487" s="6">
        <v>4</v>
      </c>
      <c r="S487" s="6" t="str">
        <v/>
      </c>
      <c r="T487" s="6" t="str">
        <v>BioLegend</v>
      </c>
    </row>
    <row r="488" spans="1:20" x14ac:dyDescent="0.25">
      <c r="A488" s="6">
        <v>491</v>
      </c>
      <c r="B488" s="6" t="str">
        <v>EED116333</v>
      </c>
      <c r="C488" s="7">
        <v>45821</v>
      </c>
      <c r="D488" s="7">
        <v>45831</v>
      </c>
      <c r="E488" s="26">
        <v>82.6</v>
      </c>
      <c r="F488" s="26">
        <v>82.6</v>
      </c>
      <c r="G488" s="6">
        <v>740368</v>
      </c>
      <c r="H488" s="6" t="str">
        <v>LEGENDplex™ Buffer Set A</v>
      </c>
      <c r="I488" s="6">
        <v>1</v>
      </c>
      <c r="J488" s="6">
        <v>1</v>
      </c>
      <c r="K488" s="6" t="str">
        <v/>
      </c>
      <c r="L488" s="7" t="str">
        <v>T-508/25-26</v>
      </c>
      <c r="M488" s="7">
        <v>45832</v>
      </c>
      <c r="N488" s="9">
        <v>1089</v>
      </c>
      <c r="O488" s="6" t="str">
        <v>ACTREC</v>
      </c>
      <c r="P488" s="6">
        <v>58152374722</v>
      </c>
      <c r="Q488" s="6" t="str">
        <v>Delivered</v>
      </c>
      <c r="R488" s="6">
        <v>4</v>
      </c>
      <c r="S488" s="6" t="str">
        <v/>
      </c>
      <c r="T488" s="6" t="str">
        <v>BioLegend</v>
      </c>
    </row>
    <row r="489" spans="1:20" x14ac:dyDescent="0.25">
      <c r="A489" s="6">
        <v>492</v>
      </c>
      <c r="B489" s="6" t="str">
        <v>EED116333</v>
      </c>
      <c r="C489" s="7">
        <v>45821</v>
      </c>
      <c r="D489" s="7">
        <v>45831</v>
      </c>
      <c r="E489" s="26">
        <v>201</v>
      </c>
      <c r="F489" s="26">
        <v>402</v>
      </c>
      <c r="G489" s="6">
        <v>825701</v>
      </c>
      <c r="H489" s="6" t="str">
        <v xml:space="preserve">Purified anti-α-Synuclein Phospho </v>
      </c>
      <c r="I489" s="6">
        <v>2</v>
      </c>
      <c r="J489" s="6">
        <v>2</v>
      </c>
      <c r="K489" s="6" t="str">
        <v/>
      </c>
      <c r="L489" s="7" t="str">
        <v>T-519/25-26</v>
      </c>
      <c r="M489" s="7">
        <v>45832</v>
      </c>
      <c r="N489" s="9">
        <v>76849</v>
      </c>
      <c r="O489" s="6" t="str">
        <v>MANIPAL</v>
      </c>
      <c r="P489" s="6">
        <v>58152370916</v>
      </c>
      <c r="Q489" s="6" t="str">
        <v>Delivered</v>
      </c>
      <c r="R489" s="6">
        <v>4</v>
      </c>
      <c r="S489" s="6" t="str">
        <v/>
      </c>
      <c r="T489" s="6" t="str">
        <v>BioLegend</v>
      </c>
    </row>
    <row r="490" spans="1:20" x14ac:dyDescent="0.25">
      <c r="A490" s="6">
        <v>594</v>
      </c>
      <c r="B490" s="6" t="str">
        <v>EED116563</v>
      </c>
      <c r="C490" s="7">
        <v>45828</v>
      </c>
      <c r="D490" s="7">
        <v>45834</v>
      </c>
      <c r="E490" s="26">
        <v>132.6</v>
      </c>
      <c r="F490" s="26">
        <v>132.6</v>
      </c>
      <c r="G490" s="6">
        <v>100209</v>
      </c>
      <c r="H490" s="6" t="str">
        <v>Alexa Fluor® 647 anti-mouse CD3 Antibody</v>
      </c>
      <c r="I490" s="6">
        <v>1</v>
      </c>
      <c r="J490" s="6">
        <v>1</v>
      </c>
      <c r="K490" s="6" t="str">
        <v/>
      </c>
      <c r="L490" s="7" t="str">
        <v>T-561/25-26</v>
      </c>
      <c r="M490" s="7">
        <v>45836</v>
      </c>
      <c r="N490" s="9">
        <v>18895.5</v>
      </c>
      <c r="O490" s="6" t="str">
        <v>ILS</v>
      </c>
      <c r="P490" s="6">
        <v>58152577475</v>
      </c>
      <c r="Q490" s="6" t="str">
        <v>Delivered</v>
      </c>
      <c r="R490" s="6">
        <v>4</v>
      </c>
      <c r="S490" s="6" t="str">
        <v/>
      </c>
      <c r="T490" s="6" t="str">
        <v>BioLegend</v>
      </c>
    </row>
    <row r="491" spans="1:20" x14ac:dyDescent="0.25">
      <c r="A491" s="6">
        <v>595</v>
      </c>
      <c r="B491" s="6" t="str">
        <v>EED116563</v>
      </c>
      <c r="C491" s="7">
        <v>45828</v>
      </c>
      <c r="D491" s="7">
        <v>45834</v>
      </c>
      <c r="E491" s="26">
        <v>137.4</v>
      </c>
      <c r="F491" s="26">
        <v>137.4</v>
      </c>
      <c r="G491" s="6">
        <v>100210</v>
      </c>
      <c r="H491" s="6" t="str">
        <v>Alexa Fluor® 488 anti-mouse CD3 Antibody</v>
      </c>
      <c r="I491" s="6">
        <v>1</v>
      </c>
      <c r="J491" s="6">
        <v>1</v>
      </c>
      <c r="K491" s="6" t="str">
        <v/>
      </c>
      <c r="L491" s="7" t="str">
        <v>T-578/25-26</v>
      </c>
      <c r="M491" s="7">
        <v>45838</v>
      </c>
      <c r="N491" s="9">
        <v>21297</v>
      </c>
      <c r="O491" s="6" t="str">
        <v>M BIOTECH</v>
      </c>
      <c r="P491" s="6">
        <v>58152616292</v>
      </c>
      <c r="Q491" s="6" t="str">
        <v>Delivered</v>
      </c>
      <c r="R491" s="6">
        <v>4</v>
      </c>
      <c r="S491" s="6" t="str">
        <v/>
      </c>
      <c r="T491" s="6" t="str">
        <v>BioLegend</v>
      </c>
    </row>
    <row r="492" spans="1:20" x14ac:dyDescent="0.25">
      <c r="A492" s="6">
        <v>596</v>
      </c>
      <c r="B492" s="6" t="str">
        <v>EED116563</v>
      </c>
      <c r="C492" s="7">
        <v>45828</v>
      </c>
      <c r="D492" s="7">
        <v>45834</v>
      </c>
      <c r="E492" s="26">
        <v>165</v>
      </c>
      <c r="F492" s="26">
        <v>165</v>
      </c>
      <c r="G492" s="6">
        <v>100229</v>
      </c>
      <c r="H492" s="6" t="str">
        <v>Brilliant Violet 650™ anti-mouse CD3 Antibody</v>
      </c>
      <c r="I492" s="6">
        <v>1</v>
      </c>
      <c r="J492" s="6">
        <v>1</v>
      </c>
      <c r="K492" s="6" t="str">
        <v/>
      </c>
      <c r="L492" s="7" t="str">
        <v>T-561/25-26</v>
      </c>
      <c r="M492" s="7">
        <v>45836</v>
      </c>
      <c r="N492" s="9">
        <v>18810</v>
      </c>
      <c r="O492" s="6" t="str">
        <v>ILS</v>
      </c>
      <c r="P492" s="6">
        <v>58152577475</v>
      </c>
      <c r="Q492" s="6" t="str">
        <v>Delivered</v>
      </c>
      <c r="R492" s="6">
        <v>4</v>
      </c>
      <c r="S492" s="6" t="str">
        <v/>
      </c>
      <c r="T492" s="6" t="str">
        <v>BioLegend</v>
      </c>
    </row>
    <row r="493" spans="1:20" x14ac:dyDescent="0.25">
      <c r="A493" s="6">
        <v>597</v>
      </c>
      <c r="B493" s="6" t="str">
        <v>EED116563</v>
      </c>
      <c r="C493" s="7">
        <v>45828</v>
      </c>
      <c r="D493" s="7">
        <v>45834</v>
      </c>
      <c r="E493" s="26">
        <v>118.8</v>
      </c>
      <c r="F493" s="26">
        <v>118.8</v>
      </c>
      <c r="G493" s="6">
        <v>100320</v>
      </c>
      <c r="H493" s="6" t="str">
        <v>PE/Cyanine7 anti-mouse CD3ε Antibody</v>
      </c>
      <c r="I493" s="6">
        <v>1</v>
      </c>
      <c r="J493" s="6">
        <v>1</v>
      </c>
      <c r="K493" s="6" t="str">
        <v/>
      </c>
      <c r="L493" s="7" t="str">
        <v>T-544/25-26</v>
      </c>
      <c r="M493" s="7">
        <v>45836</v>
      </c>
      <c r="N493" s="9">
        <v>18414</v>
      </c>
      <c r="O493" s="6" t="str">
        <v>Aurigine Onco</v>
      </c>
      <c r="P493" s="6">
        <v>58152580474</v>
      </c>
      <c r="Q493" s="6" t="str">
        <v>Delivered</v>
      </c>
      <c r="R493" s="6">
        <v>4</v>
      </c>
      <c r="S493" s="6" t="str">
        <v/>
      </c>
      <c r="T493" s="6" t="str">
        <v>BioLegend</v>
      </c>
    </row>
    <row r="494" spans="1:20" x14ac:dyDescent="0.25">
      <c r="A494" s="6">
        <v>598</v>
      </c>
      <c r="B494" s="6" t="str">
        <v>EED116563</v>
      </c>
      <c r="C494" s="7">
        <v>45828</v>
      </c>
      <c r="D494" s="7">
        <v>45834</v>
      </c>
      <c r="E494" s="26">
        <v>98.4</v>
      </c>
      <c r="F494" s="26">
        <v>98.4</v>
      </c>
      <c r="G494" s="6">
        <v>100340</v>
      </c>
      <c r="H494" s="6" t="str">
        <v>Ultra-LEAF™ Purified anti-mouse CD3ε Antibody</v>
      </c>
      <c r="I494" s="6">
        <v>1</v>
      </c>
      <c r="J494" s="6">
        <v>1</v>
      </c>
      <c r="K494" s="6" t="str">
        <v/>
      </c>
      <c r="L494" s="7" t="str">
        <v>T-567/25-26</v>
      </c>
      <c r="M494" s="7">
        <v>45836</v>
      </c>
      <c r="N494" s="9">
        <v>18302.400000000001</v>
      </c>
      <c r="O494" s="6" t="str">
        <v>NEXGENE</v>
      </c>
      <c r="P494" s="6">
        <v>58152580813</v>
      </c>
      <c r="Q494" s="6" t="str">
        <v>Delivered</v>
      </c>
      <c r="R494" s="6">
        <v>4</v>
      </c>
      <c r="S494" s="6" t="str">
        <v/>
      </c>
      <c r="T494" s="6" t="str">
        <v>BioLegend</v>
      </c>
    </row>
    <row r="495" spans="1:20" x14ac:dyDescent="0.25">
      <c r="A495" s="6">
        <v>599</v>
      </c>
      <c r="B495" s="6" t="str">
        <v>EED116563</v>
      </c>
      <c r="C495" s="7">
        <v>45828</v>
      </c>
      <c r="D495" s="7">
        <v>45834</v>
      </c>
      <c r="E495" s="26">
        <v>172.8</v>
      </c>
      <c r="F495" s="26">
        <v>172.8</v>
      </c>
      <c r="G495" s="6">
        <v>100432</v>
      </c>
      <c r="H495" s="6" t="str">
        <v>PerCP anti-mouse CD4 Antibody</v>
      </c>
      <c r="I495" s="6">
        <v>1</v>
      </c>
      <c r="J495" s="6">
        <v>1</v>
      </c>
      <c r="K495" s="6" t="str">
        <v/>
      </c>
      <c r="L495" s="7" t="str">
        <v>T-578/25-26</v>
      </c>
      <c r="M495" s="7">
        <v>45838</v>
      </c>
      <c r="N495" s="9">
        <v>26784</v>
      </c>
      <c r="O495" s="6" t="str">
        <v>M BIOTECH</v>
      </c>
      <c r="P495" s="6">
        <v>58152616292</v>
      </c>
      <c r="Q495" s="6" t="str">
        <v>Delivered</v>
      </c>
      <c r="R495" s="6">
        <v>4</v>
      </c>
      <c r="S495" s="6" t="str">
        <v/>
      </c>
      <c r="T495" s="6" t="str">
        <v>BioLegend</v>
      </c>
    </row>
    <row r="496" spans="1:20" x14ac:dyDescent="0.25">
      <c r="A496" s="6">
        <v>600</v>
      </c>
      <c r="B496" s="6" t="str">
        <v>EED116563</v>
      </c>
      <c r="C496" s="7">
        <v>45828</v>
      </c>
      <c r="D496" s="7">
        <v>45834</v>
      </c>
      <c r="E496" s="26">
        <v>422.4</v>
      </c>
      <c r="F496" s="26">
        <v>3379.2</v>
      </c>
      <c r="G496" s="6">
        <v>100527</v>
      </c>
      <c r="H496" s="6" t="str">
        <v>PE/Cyanine7 anti-mouse CD4 Antibody</v>
      </c>
      <c r="I496" s="6">
        <v>8</v>
      </c>
      <c r="J496" s="6">
        <v>8</v>
      </c>
      <c r="K496" s="6" t="str">
        <v/>
      </c>
      <c r="L496" s="7" t="str">
        <v>T-546/25-26</v>
      </c>
      <c r="M496" s="7">
        <v>45836</v>
      </c>
      <c r="N496" s="9">
        <v>65472</v>
      </c>
      <c r="O496" s="6" t="str">
        <v>Aurigine Service</v>
      </c>
      <c r="P496" s="6">
        <v>58152574561</v>
      </c>
      <c r="Q496" s="6" t="str">
        <v>Delivered</v>
      </c>
      <c r="R496" s="6">
        <v>4</v>
      </c>
      <c r="S496" s="6" t="str">
        <v/>
      </c>
      <c r="T496" s="6" t="str">
        <v>BioLegend</v>
      </c>
    </row>
    <row r="497" spans="1:20" x14ac:dyDescent="0.25">
      <c r="A497" s="6">
        <v>601</v>
      </c>
      <c r="B497" s="6" t="str">
        <v>EED116563</v>
      </c>
      <c r="C497" s="7">
        <v>45828</v>
      </c>
      <c r="D497" s="7">
        <v>45834</v>
      </c>
      <c r="E497" s="26">
        <v>51.6</v>
      </c>
      <c r="F497" s="26">
        <v>51.6</v>
      </c>
      <c r="G497" s="6">
        <v>100607</v>
      </c>
      <c r="H497" s="6" t="str">
        <v>PE anti-mouse CD5 Antibody</v>
      </c>
      <c r="I497" s="6">
        <v>1</v>
      </c>
      <c r="J497" s="6">
        <v>1</v>
      </c>
      <c r="K497" s="6" t="str">
        <v/>
      </c>
      <c r="L497" s="7" t="str">
        <v>T-578/25-26</v>
      </c>
      <c r="M497" s="7">
        <v>45838</v>
      </c>
      <c r="N497" s="9">
        <v>7998</v>
      </c>
      <c r="O497" s="6" t="str">
        <v>M BIOTECH</v>
      </c>
      <c r="P497" s="6">
        <v>58152616292</v>
      </c>
      <c r="Q497" s="6" t="str">
        <v>Delivered</v>
      </c>
      <c r="R497" s="6">
        <v>4</v>
      </c>
      <c r="S497" s="6" t="str">
        <v/>
      </c>
      <c r="T497" s="6" t="str">
        <v>BioLegend</v>
      </c>
    </row>
    <row r="498" spans="1:20" x14ac:dyDescent="0.25">
      <c r="A498" s="6">
        <v>602</v>
      </c>
      <c r="B498" s="6" t="str">
        <v>EED116563</v>
      </c>
      <c r="C498" s="7">
        <v>45828</v>
      </c>
      <c r="D498" s="7">
        <v>45834</v>
      </c>
      <c r="E498" s="26">
        <v>83.4</v>
      </c>
      <c r="F498" s="26">
        <v>83.4</v>
      </c>
      <c r="G498" s="6">
        <v>100761</v>
      </c>
      <c r="H498" s="6" t="str">
        <v>PE/Dazzle™ 594 anti-mouse CD8a Antibody</v>
      </c>
      <c r="I498" s="6">
        <v>1</v>
      </c>
      <c r="J498" s="6">
        <v>1</v>
      </c>
      <c r="K498" s="6" t="str">
        <v/>
      </c>
      <c r="L498" s="7" t="str">
        <v>T-561/25-26</v>
      </c>
      <c r="M498" s="7">
        <v>45836</v>
      </c>
      <c r="N498" s="9">
        <v>11884.5</v>
      </c>
      <c r="O498" s="6" t="str">
        <v>ILS</v>
      </c>
      <c r="P498" s="6">
        <v>58152577475</v>
      </c>
      <c r="Q498" s="6" t="str">
        <v>Delivered</v>
      </c>
      <c r="R498" s="6">
        <v>4</v>
      </c>
      <c r="S498" s="6" t="str">
        <v/>
      </c>
      <c r="T498" s="6" t="str">
        <v>BioLegend</v>
      </c>
    </row>
    <row r="499" spans="1:20" x14ac:dyDescent="0.25">
      <c r="A499" s="6">
        <v>603</v>
      </c>
      <c r="B499" s="6" t="str">
        <v>EED116563</v>
      </c>
      <c r="C499" s="7">
        <v>45828</v>
      </c>
      <c r="D499" s="7">
        <v>45834</v>
      </c>
      <c r="E499" s="26">
        <v>63</v>
      </c>
      <c r="F499" s="26">
        <v>63</v>
      </c>
      <c r="G499" s="6">
        <v>101212</v>
      </c>
      <c r="H499" s="6" t="str">
        <v>APC anti-mouse/human CD11b Antibody</v>
      </c>
      <c r="I499" s="6">
        <v>1</v>
      </c>
      <c r="J499" s="6">
        <v>1</v>
      </c>
      <c r="K499" s="6" t="str">
        <v/>
      </c>
      <c r="L499" s="7" t="str">
        <v>DC-76/25-26</v>
      </c>
      <c r="M499" s="7">
        <v>45842</v>
      </c>
      <c r="N499" s="9" t="str">
        <v/>
      </c>
      <c r="O499" s="6" t="str">
        <v>ILBS</v>
      </c>
      <c r="P499" s="6" t="str">
        <v>BY HAND</v>
      </c>
      <c r="Q499" s="6" t="str">
        <v>Deepak</v>
      </c>
      <c r="R499" s="6">
        <v>4</v>
      </c>
      <c r="S499" s="6" t="str">
        <v>Dr. Anupam (FOC)</v>
      </c>
      <c r="T499" s="6" t="str">
        <v>BioLegend</v>
      </c>
    </row>
    <row r="500" spans="1:20" x14ac:dyDescent="0.25">
      <c r="A500" s="6">
        <v>604</v>
      </c>
      <c r="B500" s="6" t="str">
        <v>EED116563</v>
      </c>
      <c r="C500" s="7">
        <v>45828</v>
      </c>
      <c r="D500" s="7">
        <v>45834</v>
      </c>
      <c r="E500" s="26">
        <v>247.5</v>
      </c>
      <c r="F500" s="26">
        <v>495</v>
      </c>
      <c r="G500" s="6">
        <v>101245</v>
      </c>
      <c r="H500" s="6" t="str">
        <v>Brilliant Violet 510™ anti-mouse/human CD11b Antibody</v>
      </c>
      <c r="I500" s="6">
        <v>2</v>
      </c>
      <c r="J500" s="6">
        <v>2</v>
      </c>
      <c r="K500" s="6" t="str">
        <v/>
      </c>
      <c r="L500" s="7" t="str">
        <v>T-566/25-26</v>
      </c>
      <c r="M500" s="7">
        <v>45836</v>
      </c>
      <c r="N500" s="9">
        <v>30360</v>
      </c>
      <c r="O500" s="6" t="str">
        <v>NIRRCH</v>
      </c>
      <c r="P500" s="6">
        <v>58152579634</v>
      </c>
      <c r="Q500" s="6" t="str">
        <v>Delivered</v>
      </c>
      <c r="R500" s="6">
        <v>4</v>
      </c>
      <c r="S500" s="6" t="str">
        <v/>
      </c>
      <c r="T500" s="6" t="str">
        <v>BioLegend</v>
      </c>
    </row>
    <row r="501" spans="1:20" x14ac:dyDescent="0.25">
      <c r="A501" s="6">
        <v>605</v>
      </c>
      <c r="B501" s="6" t="str">
        <v>EED116563</v>
      </c>
      <c r="C501" s="7">
        <v>45828</v>
      </c>
      <c r="D501" s="7">
        <v>45834</v>
      </c>
      <c r="E501" s="26">
        <v>75.599999999999994</v>
      </c>
      <c r="F501" s="26">
        <v>75.599999999999994</v>
      </c>
      <c r="G501" s="6">
        <v>101255</v>
      </c>
      <c r="H501" s="6" t="str">
        <v>PE/Dazzle™ 594 anti-mouse/human CD11b Antibody</v>
      </c>
      <c r="I501" s="6">
        <v>1</v>
      </c>
      <c r="J501" s="6">
        <v>1</v>
      </c>
      <c r="K501" s="6" t="str">
        <v/>
      </c>
      <c r="L501" s="7" t="str">
        <v>T-549/25-26</v>
      </c>
      <c r="M501" s="7">
        <v>45836</v>
      </c>
      <c r="N501" s="9">
        <v>11718</v>
      </c>
      <c r="O501" s="6" t="str">
        <v>BIO SOLUTION</v>
      </c>
      <c r="P501" s="6">
        <v>58152577136</v>
      </c>
      <c r="Q501" s="6" t="str">
        <v>Delivered</v>
      </c>
      <c r="R501" s="6">
        <v>4</v>
      </c>
      <c r="S501" s="6" t="str">
        <v/>
      </c>
      <c r="T501" s="6" t="str">
        <v>BioLegend</v>
      </c>
    </row>
    <row r="502" spans="1:20" x14ac:dyDescent="0.25">
      <c r="A502" s="6">
        <v>606</v>
      </c>
      <c r="B502" s="6" t="str">
        <v>EED116563</v>
      </c>
      <c r="C502" s="7">
        <v>45828</v>
      </c>
      <c r="D502" s="7">
        <v>45834</v>
      </c>
      <c r="E502" s="26">
        <v>139.19999999999999</v>
      </c>
      <c r="F502" s="26">
        <v>139.19999999999999</v>
      </c>
      <c r="G502" s="6">
        <v>101620</v>
      </c>
      <c r="H502" s="6" t="str">
        <v>APC anti-mouse CD23 Antibody</v>
      </c>
      <c r="I502" s="6">
        <v>1</v>
      </c>
      <c r="J502" s="6">
        <v>1</v>
      </c>
      <c r="K502" s="6" t="str">
        <v/>
      </c>
      <c r="L502" s="7" t="str">
        <v>T-578/25-26</v>
      </c>
      <c r="M502" s="7">
        <v>45838</v>
      </c>
      <c r="N502" s="9">
        <v>21576</v>
      </c>
      <c r="O502" s="6" t="str">
        <v>M BIOTECH</v>
      </c>
      <c r="P502" s="6">
        <v>58152616292</v>
      </c>
      <c r="Q502" s="6" t="str">
        <v>Delivered</v>
      </c>
      <c r="R502" s="6">
        <v>4</v>
      </c>
      <c r="S502" s="6" t="str">
        <v/>
      </c>
      <c r="T502" s="6" t="str">
        <v>BioLegend</v>
      </c>
    </row>
    <row r="503" spans="1:20" x14ac:dyDescent="0.25">
      <c r="A503" s="6">
        <v>607</v>
      </c>
      <c r="B503" s="6" t="str">
        <v>EED116563</v>
      </c>
      <c r="C503" s="7">
        <v>45828</v>
      </c>
      <c r="D503" s="7">
        <v>45834</v>
      </c>
      <c r="E503" s="26">
        <v>67.2</v>
      </c>
      <c r="F503" s="26">
        <v>67.2</v>
      </c>
      <c r="G503" s="6">
        <v>102227</v>
      </c>
      <c r="H503" s="6" t="str">
        <v>PerCP/Cyanine5.5 anti-mouse/rat CD29 Antibody</v>
      </c>
      <c r="I503" s="6">
        <v>1</v>
      </c>
      <c r="J503" s="6">
        <v>1</v>
      </c>
      <c r="K503" s="6" t="str">
        <v/>
      </c>
      <c r="L503" s="7" t="str">
        <v>T-549/25-26</v>
      </c>
      <c r="M503" s="7">
        <v>45836</v>
      </c>
      <c r="N503" s="9">
        <v>10416</v>
      </c>
      <c r="O503" s="6" t="str">
        <v>BIO SOLUTION</v>
      </c>
      <c r="P503" s="6">
        <v>58152577136</v>
      </c>
      <c r="Q503" s="6" t="str">
        <v>Delivered</v>
      </c>
      <c r="R503" s="6">
        <v>4</v>
      </c>
      <c r="S503" s="6" t="str">
        <v/>
      </c>
      <c r="T503" s="6" t="str">
        <v>BioLegend</v>
      </c>
    </row>
    <row r="504" spans="1:20" x14ac:dyDescent="0.25">
      <c r="A504" s="6">
        <v>608</v>
      </c>
      <c r="B504" s="6" t="str">
        <v>EED116563</v>
      </c>
      <c r="C504" s="7">
        <v>45828</v>
      </c>
      <c r="D504" s="7">
        <v>45834</v>
      </c>
      <c r="E504" s="26">
        <v>53.4</v>
      </c>
      <c r="F504" s="26">
        <v>53.4</v>
      </c>
      <c r="G504" s="6">
        <v>102405</v>
      </c>
      <c r="H504" s="6" t="str">
        <v>FITC anti-mouse CD31 Antibody</v>
      </c>
      <c r="I504" s="6">
        <v>1</v>
      </c>
      <c r="J504" s="6">
        <v>1</v>
      </c>
      <c r="K504" s="6" t="str">
        <v/>
      </c>
      <c r="L504" s="7" t="str">
        <v>T-549/25-26</v>
      </c>
      <c r="M504" s="7">
        <v>45836</v>
      </c>
      <c r="N504" s="9">
        <v>8277</v>
      </c>
      <c r="O504" s="6" t="str">
        <v>BIO SOLUTION</v>
      </c>
      <c r="P504" s="6">
        <v>58152577136</v>
      </c>
      <c r="Q504" s="6" t="str">
        <v>Delivered</v>
      </c>
      <c r="R504" s="6">
        <v>4</v>
      </c>
      <c r="S504" s="6" t="str">
        <v/>
      </c>
      <c r="T504" s="6" t="str">
        <v>BioLegend</v>
      </c>
    </row>
    <row r="505" spans="1:20" x14ac:dyDescent="0.25">
      <c r="A505" s="6">
        <v>609</v>
      </c>
      <c r="B505" s="6" t="str">
        <v>EED116563</v>
      </c>
      <c r="C505" s="7">
        <v>45828</v>
      </c>
      <c r="D505" s="7">
        <v>45834</v>
      </c>
      <c r="E505" s="26">
        <v>53.4</v>
      </c>
      <c r="F505" s="26">
        <v>53.4</v>
      </c>
      <c r="G505" s="6">
        <v>102705</v>
      </c>
      <c r="H505" s="6" t="str">
        <v>FITC anti-mouse CD38 Antibody</v>
      </c>
      <c r="I505" s="6">
        <v>1</v>
      </c>
      <c r="J505" s="6">
        <v>1</v>
      </c>
      <c r="K505" s="6" t="str">
        <v/>
      </c>
      <c r="L505" s="7" t="str">
        <v>T-561/25-26</v>
      </c>
      <c r="M505" s="7">
        <v>45836</v>
      </c>
      <c r="N505" s="9">
        <v>7609.5</v>
      </c>
      <c r="O505" s="6" t="str">
        <v>ILS</v>
      </c>
      <c r="P505" s="6">
        <v>58152577475</v>
      </c>
      <c r="Q505" s="6" t="str">
        <v>Delivered</v>
      </c>
      <c r="R505" s="6">
        <v>4</v>
      </c>
      <c r="S505" s="6" t="str">
        <v/>
      </c>
      <c r="T505" s="6" t="str">
        <v>BioLegend</v>
      </c>
    </row>
    <row r="506" spans="1:20" x14ac:dyDescent="0.25">
      <c r="A506" s="6">
        <v>610</v>
      </c>
      <c r="B506" s="6" t="str">
        <v>EED116563</v>
      </c>
      <c r="C506" s="7">
        <v>45828</v>
      </c>
      <c r="D506" s="7">
        <v>45834</v>
      </c>
      <c r="E506" s="26">
        <v>28.2</v>
      </c>
      <c r="F506" s="26">
        <v>28.2</v>
      </c>
      <c r="G506" s="6">
        <v>103005</v>
      </c>
      <c r="H506" s="6" t="str">
        <v>FITC anti-mouse/human CD44 Antibody</v>
      </c>
      <c r="I506" s="6">
        <v>1</v>
      </c>
      <c r="J506" s="6">
        <v>1</v>
      </c>
      <c r="K506" s="6" t="str">
        <v/>
      </c>
      <c r="L506" s="7" t="str">
        <v>T-561/25-26</v>
      </c>
      <c r="M506" s="7">
        <v>45836</v>
      </c>
      <c r="N506" s="9">
        <v>4018.5</v>
      </c>
      <c r="O506" s="6" t="str">
        <v>ILS</v>
      </c>
      <c r="P506" s="6">
        <v>58152577475</v>
      </c>
      <c r="Q506" s="6" t="str">
        <v>Delivered</v>
      </c>
      <c r="R506" s="6">
        <v>4</v>
      </c>
      <c r="S506" s="6" t="str">
        <v/>
      </c>
      <c r="T506" s="6" t="str">
        <v>BioLegend</v>
      </c>
    </row>
    <row r="507" spans="1:20" x14ac:dyDescent="0.25">
      <c r="A507" s="6">
        <v>611</v>
      </c>
      <c r="B507" s="6" t="str">
        <v>EED116563</v>
      </c>
      <c r="C507" s="7">
        <v>45828</v>
      </c>
      <c r="D507" s="7">
        <v>45834</v>
      </c>
      <c r="E507" s="26">
        <v>21.6</v>
      </c>
      <c r="F507" s="26">
        <v>21.6</v>
      </c>
      <c r="G507" s="6">
        <v>103107</v>
      </c>
      <c r="H507" s="6" t="str">
        <v>FITC anti-mouse CD45 Antibody</v>
      </c>
      <c r="I507" s="6">
        <v>1</v>
      </c>
      <c r="J507" s="6">
        <v>1</v>
      </c>
      <c r="K507" s="6" t="str">
        <v/>
      </c>
      <c r="L507" s="7" t="str">
        <v>T-549/25-26</v>
      </c>
      <c r="M507" s="7">
        <v>45836</v>
      </c>
      <c r="N507" s="9">
        <v>3348</v>
      </c>
      <c r="O507" s="6" t="str">
        <v>BIO SOLUTION</v>
      </c>
      <c r="P507" s="6">
        <v>58152577136</v>
      </c>
      <c r="Q507" s="6" t="str">
        <v>Delivered</v>
      </c>
      <c r="R507" s="6">
        <v>4</v>
      </c>
      <c r="S507" s="6" t="str">
        <v/>
      </c>
      <c r="T507" s="6" t="str">
        <v>BioLegend</v>
      </c>
    </row>
    <row r="508" spans="1:20" x14ac:dyDescent="0.25">
      <c r="A508" s="6">
        <v>612</v>
      </c>
      <c r="B508" s="6" t="str">
        <v>EED116563</v>
      </c>
      <c r="C508" s="7">
        <v>45828</v>
      </c>
      <c r="D508" s="7">
        <v>45834</v>
      </c>
      <c r="E508" s="26">
        <v>49.8</v>
      </c>
      <c r="F508" s="26">
        <v>49.8</v>
      </c>
      <c r="G508" s="6">
        <v>103605</v>
      </c>
      <c r="H508" s="6" t="str">
        <v>FITC anti-mouse CD49d Antibody</v>
      </c>
      <c r="I508" s="6">
        <v>1</v>
      </c>
      <c r="J508" s="6">
        <v>1</v>
      </c>
      <c r="K508" s="6" t="str">
        <v/>
      </c>
      <c r="L508" s="7" t="str">
        <v>T-549/25-26</v>
      </c>
      <c r="M508" s="7">
        <v>45836</v>
      </c>
      <c r="N508" s="9">
        <v>7719</v>
      </c>
      <c r="O508" s="6" t="str">
        <v>BIO SOLUTION</v>
      </c>
      <c r="P508" s="6">
        <v>58152577136</v>
      </c>
      <c r="Q508" s="6" t="str">
        <v>Delivered</v>
      </c>
      <c r="R508" s="6">
        <v>4</v>
      </c>
      <c r="S508" s="6" t="str">
        <v/>
      </c>
      <c r="T508" s="6" t="str">
        <v>BioLegend</v>
      </c>
    </row>
    <row r="509" spans="1:20" x14ac:dyDescent="0.25">
      <c r="A509" s="6">
        <v>613</v>
      </c>
      <c r="B509" s="6" t="str">
        <v>EED116563</v>
      </c>
      <c r="C509" s="7">
        <v>45828</v>
      </c>
      <c r="D509" s="7">
        <v>45834</v>
      </c>
      <c r="E509" s="26">
        <v>204.75</v>
      </c>
      <c r="F509" s="26">
        <v>204.75</v>
      </c>
      <c r="G509" s="6" t="str">
        <v>104453</v>
      </c>
      <c r="H509" s="6" t="str">
        <v/>
      </c>
      <c r="I509" s="6">
        <v>1</v>
      </c>
      <c r="J509" s="6">
        <v>1</v>
      </c>
      <c r="K509" s="6" t="str">
        <v/>
      </c>
      <c r="L509" s="7" t="str">
        <v>T-561/25-26</v>
      </c>
      <c r="M509" s="7">
        <v>45836</v>
      </c>
      <c r="N509" s="9">
        <v>23341.5</v>
      </c>
      <c r="O509" s="6" t="str">
        <v>ILS</v>
      </c>
      <c r="P509" s="6">
        <v>58152577475</v>
      </c>
      <c r="Q509" s="6" t="str">
        <v>Delivered</v>
      </c>
      <c r="R509" s="6">
        <v>4</v>
      </c>
      <c r="S509" s="6" t="str">
        <v/>
      </c>
      <c r="T509" s="6" t="str">
        <v>BioLegend</v>
      </c>
    </row>
    <row r="510" spans="1:20" x14ac:dyDescent="0.25">
      <c r="A510" s="6">
        <v>614</v>
      </c>
      <c r="B510" s="6" t="str">
        <v>EED116563</v>
      </c>
      <c r="C510" s="7">
        <v>45828</v>
      </c>
      <c r="D510" s="7">
        <v>45834</v>
      </c>
      <c r="E510" s="26">
        <v>42.6</v>
      </c>
      <c r="F510" s="26">
        <v>42.6</v>
      </c>
      <c r="G510" s="6">
        <v>104705</v>
      </c>
      <c r="H510" s="6" t="str">
        <v>FITC anti-mouse CD80 Antibody</v>
      </c>
      <c r="I510" s="6">
        <v>1</v>
      </c>
      <c r="J510" s="6">
        <v>1</v>
      </c>
      <c r="K510" s="6" t="str">
        <v/>
      </c>
      <c r="L510" s="7" t="str">
        <v>DC-70/25-26</v>
      </c>
      <c r="M510" s="7">
        <v>45835</v>
      </c>
      <c r="N510" s="9" t="str">
        <v/>
      </c>
      <c r="O510" s="6" t="str">
        <v>SOUTH CAMPUS</v>
      </c>
      <c r="P510" s="6" t="str">
        <v>BY HAND</v>
      </c>
      <c r="Q510" s="6" t="str">
        <v>PRIYANKA MADAM</v>
      </c>
      <c r="R510" s="6">
        <v>4</v>
      </c>
      <c r="S510" s="6" t="str">
        <v/>
      </c>
      <c r="T510" s="6" t="str">
        <v>BioLegend</v>
      </c>
    </row>
    <row r="511" spans="1:20" x14ac:dyDescent="0.25">
      <c r="A511" s="6">
        <v>615</v>
      </c>
      <c r="B511" s="6" t="str">
        <v>EED116563</v>
      </c>
      <c r="C511" s="7">
        <v>45828</v>
      </c>
      <c r="D511" s="7">
        <v>45834</v>
      </c>
      <c r="E511" s="26">
        <v>57.6</v>
      </c>
      <c r="F511" s="26">
        <v>57.6</v>
      </c>
      <c r="G511" s="6">
        <v>105011</v>
      </c>
      <c r="H511" s="6" t="str">
        <v>APC anti-mouse CD86 Antibody</v>
      </c>
      <c r="I511" s="6">
        <v>1</v>
      </c>
      <c r="J511" s="6">
        <v>1</v>
      </c>
      <c r="K511" s="6" t="str">
        <v/>
      </c>
      <c r="L511" s="7" t="str">
        <v>DC-70/25-26</v>
      </c>
      <c r="M511" s="7">
        <v>45835</v>
      </c>
      <c r="N511" s="9" t="str">
        <v/>
      </c>
      <c r="O511" s="6" t="str">
        <v>SOUTH CAMPUS</v>
      </c>
      <c r="P511" s="6" t="str">
        <v>BY HAND</v>
      </c>
      <c r="Q511" s="6" t="str">
        <v>PRIYANKA MADAM</v>
      </c>
      <c r="R511" s="6">
        <v>4</v>
      </c>
      <c r="S511" s="6" t="str">
        <v/>
      </c>
      <c r="T511" s="6" t="str">
        <v>BioLegend</v>
      </c>
    </row>
    <row r="512" spans="1:20" x14ac:dyDescent="0.25">
      <c r="A512" s="6">
        <v>616</v>
      </c>
      <c r="B512" s="6" t="str">
        <v>EED116563</v>
      </c>
      <c r="C512" s="7">
        <v>45828</v>
      </c>
      <c r="D512" s="7">
        <v>45834</v>
      </c>
      <c r="E512" s="26">
        <v>66</v>
      </c>
      <c r="F512" s="26">
        <v>66</v>
      </c>
      <c r="G512" s="6">
        <v>106305</v>
      </c>
      <c r="H512" s="6" t="str">
        <v>PE anti-mouse CD152 Antibody</v>
      </c>
      <c r="I512" s="6">
        <v>1</v>
      </c>
      <c r="J512" s="6">
        <v>1</v>
      </c>
      <c r="K512" s="6" t="str">
        <v/>
      </c>
      <c r="L512" s="7" t="str">
        <v>T-561/25-26</v>
      </c>
      <c r="M512" s="7">
        <v>45836</v>
      </c>
      <c r="N512" s="9">
        <v>9405</v>
      </c>
      <c r="O512" s="6" t="str">
        <v>ILS</v>
      </c>
      <c r="P512" s="6">
        <v>58152577475</v>
      </c>
      <c r="Q512" s="6" t="str">
        <v>Delivered</v>
      </c>
      <c r="R512" s="6">
        <v>4</v>
      </c>
      <c r="S512" s="6" t="str">
        <v/>
      </c>
      <c r="T512" s="6" t="str">
        <v>BioLegend</v>
      </c>
    </row>
    <row r="513" spans="1:20" x14ac:dyDescent="0.25">
      <c r="A513" s="6">
        <v>617</v>
      </c>
      <c r="B513" s="6" t="str">
        <v>EED116563</v>
      </c>
      <c r="C513" s="7">
        <v>45828</v>
      </c>
      <c r="D513" s="7">
        <v>45834</v>
      </c>
      <c r="E513" s="26">
        <v>175.2</v>
      </c>
      <c r="F513" s="26">
        <v>175.2</v>
      </c>
      <c r="G513" s="6">
        <v>107628</v>
      </c>
      <c r="H513" s="6" t="str">
        <v>APC/Cyanine7 anti-mouse I-A/I-E Antibody</v>
      </c>
      <c r="I513" s="6">
        <v>1</v>
      </c>
      <c r="J513" s="6">
        <v>1</v>
      </c>
      <c r="K513" s="6" t="str">
        <v/>
      </c>
      <c r="L513" s="7" t="str">
        <v>T-566/25-26</v>
      </c>
      <c r="M513" s="7">
        <v>45836</v>
      </c>
      <c r="N513" s="9">
        <v>26864</v>
      </c>
      <c r="O513" s="6" t="str">
        <v>NIRRCH</v>
      </c>
      <c r="P513" s="6">
        <v>58152579634</v>
      </c>
      <c r="Q513" s="6" t="str">
        <v>Delivered</v>
      </c>
      <c r="R513" s="6">
        <v>4</v>
      </c>
      <c r="S513" s="6" t="str">
        <v/>
      </c>
      <c r="T513" s="6" t="str">
        <v>BioLegend</v>
      </c>
    </row>
    <row r="514" spans="1:20" x14ac:dyDescent="0.25">
      <c r="A514" s="6">
        <v>618</v>
      </c>
      <c r="B514" s="6" t="str">
        <v>EED116563</v>
      </c>
      <c r="C514" s="7">
        <v>45828</v>
      </c>
      <c r="D514" s="7">
        <v>45834</v>
      </c>
      <c r="E514" s="26">
        <v>49.8</v>
      </c>
      <c r="F514" s="26">
        <v>49.8</v>
      </c>
      <c r="G514" s="6">
        <v>108111</v>
      </c>
      <c r="H514" s="6" t="str">
        <v xml:space="preserve">APC anti-mouse Ly-6A/E </v>
      </c>
      <c r="I514" s="6">
        <v>1</v>
      </c>
      <c r="J514" s="6">
        <v>1</v>
      </c>
      <c r="K514" s="6" t="str">
        <v/>
      </c>
      <c r="L514" s="7" t="str">
        <v>T-549/25-26</v>
      </c>
      <c r="M514" s="7">
        <v>45836</v>
      </c>
      <c r="N514" s="9">
        <v>7719</v>
      </c>
      <c r="O514" s="6" t="str">
        <v>BIO SOLUTION</v>
      </c>
      <c r="P514" s="6">
        <v>58152577136</v>
      </c>
      <c r="Q514" s="6" t="str">
        <v>Delivered</v>
      </c>
      <c r="R514" s="6">
        <v>4</v>
      </c>
      <c r="S514" s="6" t="str">
        <v/>
      </c>
      <c r="T514" s="6" t="str">
        <v>BioLegend</v>
      </c>
    </row>
    <row r="515" spans="1:20" x14ac:dyDescent="0.25">
      <c r="A515" s="6">
        <v>619</v>
      </c>
      <c r="B515" s="6" t="str">
        <v>EED116563</v>
      </c>
      <c r="C515" s="7">
        <v>45828</v>
      </c>
      <c r="D515" s="7">
        <v>45834</v>
      </c>
      <c r="E515" s="26">
        <v>53.4</v>
      </c>
      <c r="F515" s="26">
        <v>53.4</v>
      </c>
      <c r="G515" s="6">
        <v>115533</v>
      </c>
      <c r="H515" s="6" t="str">
        <v>PerCP/Cyanine5.5 anti-mouse CD19 Antibody</v>
      </c>
      <c r="I515" s="6">
        <v>1</v>
      </c>
      <c r="J515" s="6">
        <v>1</v>
      </c>
      <c r="K515" s="6" t="str">
        <v/>
      </c>
      <c r="L515" s="7" t="str">
        <v>T-578/25-26</v>
      </c>
      <c r="M515" s="7">
        <v>45838</v>
      </c>
      <c r="N515" s="9">
        <v>8277</v>
      </c>
      <c r="O515" s="6" t="str">
        <v>M BIOTECH</v>
      </c>
      <c r="P515" s="6">
        <v>58152616292</v>
      </c>
      <c r="Q515" s="6" t="str">
        <v>Delivered</v>
      </c>
      <c r="R515" s="6">
        <v>4</v>
      </c>
      <c r="S515" s="6" t="str">
        <v/>
      </c>
      <c r="T515" s="6" t="str">
        <v>BioLegend</v>
      </c>
    </row>
    <row r="516" spans="1:20" x14ac:dyDescent="0.25">
      <c r="A516" s="6">
        <v>620</v>
      </c>
      <c r="B516" s="6" t="str">
        <v>EED116563</v>
      </c>
      <c r="C516" s="7">
        <v>45828</v>
      </c>
      <c r="D516" s="7">
        <v>45834</v>
      </c>
      <c r="E516" s="26">
        <v>219</v>
      </c>
      <c r="F516" s="26">
        <v>219</v>
      </c>
      <c r="G516" s="6">
        <v>117339</v>
      </c>
      <c r="H516" s="6" t="str">
        <v>Brilliant Violet 650™ anti-mouse CD11c Antibody</v>
      </c>
      <c r="I516" s="6">
        <v>1</v>
      </c>
      <c r="J516" s="6">
        <v>1</v>
      </c>
      <c r="K516" s="6" t="str">
        <v/>
      </c>
      <c r="L516" s="7" t="str">
        <v>T-561/25-26</v>
      </c>
      <c r="M516" s="7">
        <v>45836</v>
      </c>
      <c r="N516" s="9">
        <v>24966</v>
      </c>
      <c r="O516" s="6" t="str">
        <v>ILS</v>
      </c>
      <c r="P516" s="6">
        <v>58152577475</v>
      </c>
      <c r="Q516" s="6" t="str">
        <v>Delivered</v>
      </c>
      <c r="R516" s="6">
        <v>4</v>
      </c>
      <c r="S516" s="6" t="str">
        <v/>
      </c>
      <c r="T516" s="6" t="str">
        <v>BioLegend</v>
      </c>
    </row>
    <row r="517" spans="1:20" x14ac:dyDescent="0.25">
      <c r="A517" s="6">
        <v>621</v>
      </c>
      <c r="B517" s="6" t="str">
        <v>EED116563</v>
      </c>
      <c r="C517" s="7">
        <v>45828</v>
      </c>
      <c r="D517" s="7">
        <v>45834</v>
      </c>
      <c r="E517" s="26">
        <v>57</v>
      </c>
      <c r="F517" s="26">
        <v>57</v>
      </c>
      <c r="G517" s="6">
        <v>119309</v>
      </c>
      <c r="H517" s="6" t="str">
        <v>APC anti-mouse CD34 Antibody</v>
      </c>
      <c r="I517" s="6">
        <v>1</v>
      </c>
      <c r="J517" s="6">
        <v>1</v>
      </c>
      <c r="K517" s="6" t="str">
        <v/>
      </c>
      <c r="L517" s="7" t="str">
        <v>T-549/25-26</v>
      </c>
      <c r="M517" s="7">
        <v>45836</v>
      </c>
      <c r="N517" s="9">
        <v>8835</v>
      </c>
      <c r="O517" s="6" t="str">
        <v>BIO SOLUTION</v>
      </c>
      <c r="P517" s="6">
        <v>58152577136</v>
      </c>
      <c r="Q517" s="6" t="str">
        <v>Delivered</v>
      </c>
      <c r="R517" s="6">
        <v>4</v>
      </c>
      <c r="S517" s="6" t="str">
        <v/>
      </c>
      <c r="T517" s="6" t="str">
        <v>BioLegend</v>
      </c>
    </row>
    <row r="518" spans="1:20" x14ac:dyDescent="0.25">
      <c r="A518" s="6">
        <v>622</v>
      </c>
      <c r="B518" s="6" t="str">
        <v>EED116563</v>
      </c>
      <c r="C518" s="7">
        <v>45828</v>
      </c>
      <c r="D518" s="7">
        <v>45834</v>
      </c>
      <c r="E518" s="26">
        <v>74.400000000000006</v>
      </c>
      <c r="F518" s="26">
        <v>74.400000000000006</v>
      </c>
      <c r="G518" s="6">
        <v>119715</v>
      </c>
      <c r="H518" s="6" t="str">
        <v xml:space="preserve">PE/Cyanine7 anti-mouse CD366 </v>
      </c>
      <c r="I518" s="6">
        <v>1</v>
      </c>
      <c r="J518" s="6">
        <v>1</v>
      </c>
      <c r="K518" s="6" t="str">
        <v/>
      </c>
      <c r="L518" s="7" t="str">
        <v>T-561/25-26</v>
      </c>
      <c r="M518" s="7">
        <v>45836</v>
      </c>
      <c r="N518" s="9">
        <v>10602</v>
      </c>
      <c r="O518" s="6" t="str">
        <v>ILS</v>
      </c>
      <c r="P518" s="6">
        <v>58152577475</v>
      </c>
      <c r="Q518" s="6" t="str">
        <v>Delivered</v>
      </c>
      <c r="R518" s="6">
        <v>4</v>
      </c>
      <c r="S518" s="6" t="str">
        <v/>
      </c>
      <c r="T518" s="6" t="str">
        <v>BioLegend</v>
      </c>
    </row>
    <row r="519" spans="1:20" x14ac:dyDescent="0.25">
      <c r="A519" s="6">
        <v>623</v>
      </c>
      <c r="B519" s="6" t="str">
        <v>EED116563</v>
      </c>
      <c r="C519" s="7">
        <v>45828</v>
      </c>
      <c r="D519" s="7">
        <v>45834</v>
      </c>
      <c r="E519" s="26">
        <v>25.8</v>
      </c>
      <c r="F519" s="26">
        <v>25.8</v>
      </c>
      <c r="G519" s="6">
        <v>123109</v>
      </c>
      <c r="H519" s="6" t="str">
        <v>PE anti-mouse F4/80 Antibody</v>
      </c>
      <c r="I519" s="6">
        <v>1</v>
      </c>
      <c r="J519" s="6">
        <v>1</v>
      </c>
      <c r="K519" s="6" t="str">
        <v/>
      </c>
      <c r="L519" s="7" t="str">
        <v>T-561/25-26</v>
      </c>
      <c r="M519" s="7">
        <v>45836</v>
      </c>
      <c r="N519" s="9">
        <v>3676.5</v>
      </c>
      <c r="O519" s="6" t="str">
        <v>ILS</v>
      </c>
      <c r="P519" s="6">
        <v>58152577475</v>
      </c>
      <c r="Q519" s="6" t="str">
        <v>Delivered</v>
      </c>
      <c r="R519" s="6">
        <v>4</v>
      </c>
      <c r="S519" s="6" t="str">
        <v/>
      </c>
      <c r="T519" s="6" t="str">
        <v>BioLegend</v>
      </c>
    </row>
    <row r="520" spans="1:20" x14ac:dyDescent="0.25">
      <c r="A520" s="6">
        <v>624</v>
      </c>
      <c r="B520" s="6" t="str">
        <v>EED116563</v>
      </c>
      <c r="C520" s="7">
        <v>45828</v>
      </c>
      <c r="D520" s="7">
        <v>45834</v>
      </c>
      <c r="E520" s="26">
        <v>88.2</v>
      </c>
      <c r="F520" s="26">
        <v>88.2</v>
      </c>
      <c r="G520" s="6">
        <v>124225</v>
      </c>
      <c r="H520" s="6" t="str">
        <v>APC/Cyanine7 anti-mouse/rat/human CD27 Antibody</v>
      </c>
      <c r="I520" s="6">
        <v>1</v>
      </c>
      <c r="J520" s="6">
        <v>1</v>
      </c>
      <c r="K520" s="6" t="str">
        <v/>
      </c>
      <c r="L520" s="7" t="str">
        <v>T-561/25-26</v>
      </c>
      <c r="M520" s="7">
        <v>45836</v>
      </c>
      <c r="N520" s="9">
        <v>12568.5</v>
      </c>
      <c r="O520" s="6" t="str">
        <v>ILS</v>
      </c>
      <c r="P520" s="6">
        <v>58152577475</v>
      </c>
      <c r="Q520" s="6" t="str">
        <v>Delivered</v>
      </c>
      <c r="R520" s="6">
        <v>4</v>
      </c>
      <c r="S520" s="6" t="str">
        <v/>
      </c>
      <c r="T520" s="6" t="str">
        <v>BioLegend</v>
      </c>
    </row>
    <row r="521" spans="1:20" x14ac:dyDescent="0.25">
      <c r="A521" s="6">
        <v>625</v>
      </c>
      <c r="B521" s="6" t="str">
        <v>EED116563</v>
      </c>
      <c r="C521" s="7">
        <v>45828</v>
      </c>
      <c r="D521" s="7">
        <v>45834</v>
      </c>
      <c r="E521" s="26">
        <v>59.4</v>
      </c>
      <c r="F521" s="26">
        <v>59.4</v>
      </c>
      <c r="G521" s="6">
        <v>127617</v>
      </c>
      <c r="H521" s="6" t="str">
        <v>PE/Cyanine7 anti-mouse Ly-6G Antibody</v>
      </c>
      <c r="I521" s="6">
        <v>1</v>
      </c>
      <c r="J521" s="6">
        <v>1</v>
      </c>
      <c r="K521" s="6" t="str">
        <v/>
      </c>
      <c r="L521" s="7" t="str">
        <v>T-561/25-26</v>
      </c>
      <c r="M521" s="7">
        <v>45836</v>
      </c>
      <c r="N521" s="9">
        <v>8464.5</v>
      </c>
      <c r="O521" s="6" t="str">
        <v>ILS</v>
      </c>
      <c r="P521" s="6">
        <v>58152577475</v>
      </c>
      <c r="Q521" s="6" t="str">
        <v>Delivered</v>
      </c>
      <c r="R521" s="6">
        <v>4</v>
      </c>
      <c r="S521" s="6" t="str">
        <v/>
      </c>
      <c r="T521" s="6" t="str">
        <v>BioLegend</v>
      </c>
    </row>
    <row r="522" spans="1:20" x14ac:dyDescent="0.25">
      <c r="A522" s="6">
        <v>626</v>
      </c>
      <c r="B522" s="6" t="str">
        <v>EED116563</v>
      </c>
      <c r="C522" s="7">
        <v>45828</v>
      </c>
      <c r="D522" s="7">
        <v>45834</v>
      </c>
      <c r="E522" s="26">
        <v>181.8</v>
      </c>
      <c r="F522" s="26">
        <v>181.8</v>
      </c>
      <c r="G522" s="6">
        <v>127624</v>
      </c>
      <c r="H522" s="6" t="str">
        <v>APC/Cyanine7 anti-mouse Ly-6G Antibody</v>
      </c>
      <c r="I522" s="6">
        <v>1</v>
      </c>
      <c r="J522" s="6">
        <v>1</v>
      </c>
      <c r="K522" s="6" t="str">
        <v/>
      </c>
      <c r="L522" s="7" t="str">
        <v>T-566/25-26</v>
      </c>
      <c r="M522" s="7">
        <v>45836</v>
      </c>
      <c r="N522" s="9">
        <v>27876</v>
      </c>
      <c r="O522" s="6" t="str">
        <v>NIRRCH</v>
      </c>
      <c r="P522" s="6">
        <v>58152579634</v>
      </c>
      <c r="Q522" s="6" t="str">
        <v>Delivered</v>
      </c>
      <c r="R522" s="6">
        <v>4</v>
      </c>
      <c r="S522" s="6" t="str">
        <v/>
      </c>
      <c r="T522" s="6" t="str">
        <v>BioLegend</v>
      </c>
    </row>
    <row r="523" spans="1:20" x14ac:dyDescent="0.25">
      <c r="A523" s="6">
        <v>627</v>
      </c>
      <c r="B523" s="6" t="str">
        <v>EED116563</v>
      </c>
      <c r="C523" s="7">
        <v>45828</v>
      </c>
      <c r="D523" s="7">
        <v>45834</v>
      </c>
      <c r="E523" s="26">
        <v>84.6</v>
      </c>
      <c r="F523" s="26">
        <v>84.6</v>
      </c>
      <c r="G523" s="6">
        <v>128011</v>
      </c>
      <c r="H523" s="6" t="str">
        <v>PerCP/Cyanine5.5 anti-mouse Ly-6C Antibody</v>
      </c>
      <c r="I523" s="6">
        <v>1</v>
      </c>
      <c r="J523" s="6">
        <v>1</v>
      </c>
      <c r="K523" s="6" t="str">
        <v/>
      </c>
      <c r="L523" s="7" t="str">
        <v>T-549/25-26</v>
      </c>
      <c r="M523" s="7">
        <v>45836</v>
      </c>
      <c r="N523" s="9">
        <v>13113</v>
      </c>
      <c r="O523" s="6" t="str">
        <v>BIO SOLUTION</v>
      </c>
      <c r="P523" s="6">
        <v>58152577136</v>
      </c>
      <c r="Q523" s="6" t="str">
        <v>Delivered</v>
      </c>
      <c r="R523" s="6">
        <v>4</v>
      </c>
      <c r="S523" s="6" t="str">
        <v/>
      </c>
      <c r="T523" s="6" t="str">
        <v>BioLegend</v>
      </c>
    </row>
    <row r="524" spans="1:20" x14ac:dyDescent="0.25">
      <c r="A524" s="6">
        <v>628</v>
      </c>
      <c r="B524" s="6" t="str">
        <v>EED116563</v>
      </c>
      <c r="C524" s="7">
        <v>45828</v>
      </c>
      <c r="D524" s="7">
        <v>45834</v>
      </c>
      <c r="E524" s="26">
        <v>77.400000000000006</v>
      </c>
      <c r="F524" s="26">
        <v>77.400000000000006</v>
      </c>
      <c r="G524" s="6">
        <v>128025</v>
      </c>
      <c r="H524" s="6" t="str">
        <v>APC/Cyanine7 anti-mouse Ly-6C Antibody</v>
      </c>
      <c r="I524" s="6">
        <v>1</v>
      </c>
      <c r="J524" s="6">
        <v>1</v>
      </c>
      <c r="K524" s="6" t="str">
        <v/>
      </c>
      <c r="L524" s="7" t="str">
        <v>T-561/25-26</v>
      </c>
      <c r="M524" s="7">
        <v>45836</v>
      </c>
      <c r="N524" s="9">
        <v>11029.5</v>
      </c>
      <c r="O524" s="6" t="str">
        <v>ILS</v>
      </c>
      <c r="P524" s="6">
        <v>58152577475</v>
      </c>
      <c r="Q524" s="6" t="str">
        <v>Delivered</v>
      </c>
      <c r="R524" s="6">
        <v>4</v>
      </c>
      <c r="S524" s="6" t="str">
        <v/>
      </c>
      <c r="T524" s="6" t="str">
        <v>BioLegend</v>
      </c>
    </row>
    <row r="525" spans="1:20" x14ac:dyDescent="0.25">
      <c r="A525" s="6">
        <v>629</v>
      </c>
      <c r="B525" s="6" t="str">
        <v>EED116563</v>
      </c>
      <c r="C525" s="7">
        <v>45828</v>
      </c>
      <c r="D525" s="7">
        <v>45834</v>
      </c>
      <c r="E525" s="26">
        <v>297</v>
      </c>
      <c r="F525" s="26">
        <v>297</v>
      </c>
      <c r="G525" s="6">
        <v>128032</v>
      </c>
      <c r="H525" s="6" t="str">
        <v>Brilliant Violet 421™ anti-mouse Ly-6C Antibody</v>
      </c>
      <c r="I525" s="6">
        <v>1</v>
      </c>
      <c r="J525" s="6">
        <v>1</v>
      </c>
      <c r="K525" s="6" t="str">
        <v/>
      </c>
      <c r="L525" s="7" t="str">
        <v>T-566/25-26</v>
      </c>
      <c r="M525" s="7">
        <v>45836</v>
      </c>
      <c r="N525" s="9">
        <v>36432</v>
      </c>
      <c r="O525" s="6" t="str">
        <v>NIRRCH</v>
      </c>
      <c r="P525" s="6">
        <v>58152579634</v>
      </c>
      <c r="Q525" s="6" t="str">
        <v>Delivered</v>
      </c>
      <c r="R525" s="6">
        <v>4</v>
      </c>
      <c r="S525" s="6" t="str">
        <v/>
      </c>
      <c r="T525" s="6" t="str">
        <v>BioLegend</v>
      </c>
    </row>
    <row r="526" spans="1:20" x14ac:dyDescent="0.25">
      <c r="A526" s="6">
        <v>630</v>
      </c>
      <c r="B526" s="6" t="str">
        <v>EED116563</v>
      </c>
      <c r="C526" s="7">
        <v>45828</v>
      </c>
      <c r="D526" s="7">
        <v>45834</v>
      </c>
      <c r="E526" s="26">
        <v>70.2</v>
      </c>
      <c r="F526" s="26">
        <v>70.2</v>
      </c>
      <c r="G526" s="6">
        <v>135505</v>
      </c>
      <c r="H526" s="6" t="str">
        <v xml:space="preserve">PE anti-mouse CD115 </v>
      </c>
      <c r="I526" s="6">
        <v>1</v>
      </c>
      <c r="J526" s="6">
        <v>1</v>
      </c>
      <c r="K526" s="6" t="str">
        <v/>
      </c>
      <c r="L526" s="7" t="str">
        <v>T-549/25-26</v>
      </c>
      <c r="M526" s="7">
        <v>45836</v>
      </c>
      <c r="N526" s="9">
        <v>10881</v>
      </c>
      <c r="O526" s="6" t="str">
        <v>BIO SOLUTION</v>
      </c>
      <c r="P526" s="6">
        <v>58152577136</v>
      </c>
      <c r="Q526" s="6" t="str">
        <v>Delivered</v>
      </c>
      <c r="R526" s="6">
        <v>4</v>
      </c>
      <c r="S526" s="6" t="str">
        <v/>
      </c>
      <c r="T526" s="6" t="str">
        <v>BioLegend</v>
      </c>
    </row>
    <row r="527" spans="1:20" x14ac:dyDescent="0.25">
      <c r="A527" s="6">
        <v>631</v>
      </c>
      <c r="B527" s="6" t="str">
        <v>EED116563</v>
      </c>
      <c r="C527" s="7">
        <v>45828</v>
      </c>
      <c r="D527" s="7">
        <v>45834</v>
      </c>
      <c r="E527" s="26">
        <v>218.4</v>
      </c>
      <c r="F527" s="26">
        <v>218.4</v>
      </c>
      <c r="G527" s="6">
        <v>137618</v>
      </c>
      <c r="H527" s="6" t="str">
        <v xml:space="preserve">PE/Cyanine7 anti-mouse CD335 </v>
      </c>
      <c r="I527" s="6">
        <v>1</v>
      </c>
      <c r="J527" s="6">
        <v>1</v>
      </c>
      <c r="K527" s="6" t="str">
        <v/>
      </c>
      <c r="L527" s="7" t="str">
        <v>T-566/25-26</v>
      </c>
      <c r="M527" s="7">
        <v>45836</v>
      </c>
      <c r="N527" s="9">
        <v>33488</v>
      </c>
      <c r="O527" s="6" t="str">
        <v>NIRRCH</v>
      </c>
      <c r="P527" s="6">
        <v>58152579634</v>
      </c>
      <c r="Q527" s="6" t="str">
        <v>Delivered</v>
      </c>
      <c r="R527" s="6">
        <v>4</v>
      </c>
      <c r="S527" s="6" t="str">
        <v/>
      </c>
      <c r="T527" s="6" t="str">
        <v>BioLegend</v>
      </c>
    </row>
    <row r="528" spans="1:20" x14ac:dyDescent="0.25">
      <c r="A528" s="6">
        <v>632</v>
      </c>
      <c r="B528" s="6" t="str">
        <v>EED116563</v>
      </c>
      <c r="C528" s="7">
        <v>45828</v>
      </c>
      <c r="D528" s="7">
        <v>45834</v>
      </c>
      <c r="E528" s="26">
        <v>231.75</v>
      </c>
      <c r="F528" s="26">
        <v>231.75</v>
      </c>
      <c r="G528" s="6">
        <v>138421</v>
      </c>
      <c r="H528" s="6" t="str">
        <v xml:space="preserve">Brilliant Violet 510™ anti-mouse/human KLRG1 </v>
      </c>
      <c r="I528" s="6">
        <v>1</v>
      </c>
      <c r="J528" s="6">
        <v>1</v>
      </c>
      <c r="K528" s="6" t="str">
        <v/>
      </c>
      <c r="L528" s="7" t="str">
        <v>T-551/25-26</v>
      </c>
      <c r="M528" s="7">
        <v>45836</v>
      </c>
      <c r="N528" s="9">
        <v>28737</v>
      </c>
      <c r="O528" s="6" t="str">
        <v>BIO SOLUTION</v>
      </c>
      <c r="P528" s="6">
        <v>58152577136</v>
      </c>
      <c r="Q528" s="6" t="str">
        <v>Delivered</v>
      </c>
      <c r="R528" s="6">
        <v>4</v>
      </c>
      <c r="S528" s="6" t="str">
        <v/>
      </c>
      <c r="T528" s="6" t="str">
        <v>BioLegend</v>
      </c>
    </row>
    <row r="529" spans="1:20" x14ac:dyDescent="0.25">
      <c r="A529" s="6">
        <v>633</v>
      </c>
      <c r="B529" s="6" t="str">
        <v>EED116563</v>
      </c>
      <c r="C529" s="7">
        <v>45828</v>
      </c>
      <c r="D529" s="7">
        <v>45834</v>
      </c>
      <c r="E529" s="26">
        <v>77.400000000000006</v>
      </c>
      <c r="F529" s="26">
        <v>77.400000000000006</v>
      </c>
      <c r="G529" s="6">
        <v>141611</v>
      </c>
      <c r="H529" s="6" t="str">
        <v>PE/Dazzle™ 594 anti-mouse H-2Kb bound to SIINFEKL Antibody</v>
      </c>
      <c r="I529" s="6">
        <v>1</v>
      </c>
      <c r="J529" s="6">
        <v>1</v>
      </c>
      <c r="K529" s="6" t="str">
        <v/>
      </c>
      <c r="L529" s="7" t="str">
        <v>DC-74/25-26</v>
      </c>
      <c r="M529" s="7">
        <v>45838</v>
      </c>
      <c r="N529" s="9" t="str">
        <v/>
      </c>
      <c r="O529" s="6" t="str">
        <v>RCB</v>
      </c>
      <c r="P529" s="6" t="str">
        <v>BY HAND</v>
      </c>
      <c r="Q529" s="6" t="str">
        <v>PRIYANKA MADAM</v>
      </c>
      <c r="R529" s="6">
        <v>4</v>
      </c>
      <c r="S529" s="6" t="str">
        <v>Already Invoiced, Invoice T-461/25-26</v>
      </c>
      <c r="T529" s="6" t="str">
        <v>BioLegend</v>
      </c>
    </row>
    <row r="530" spans="1:20" x14ac:dyDescent="0.25">
      <c r="A530" s="6">
        <v>634</v>
      </c>
      <c r="B530" s="6" t="str">
        <v>EED116563</v>
      </c>
      <c r="C530" s="7">
        <v>45828</v>
      </c>
      <c r="D530" s="7">
        <v>45834</v>
      </c>
      <c r="E530" s="26">
        <v>153</v>
      </c>
      <c r="F530" s="26">
        <v>153</v>
      </c>
      <c r="G530" s="6">
        <v>141717</v>
      </c>
      <c r="H530" s="6" t="str">
        <v xml:space="preserve">Brilliant Violet 421™ anti-mouse CD206 </v>
      </c>
      <c r="I530" s="6">
        <v>1</v>
      </c>
      <c r="J530" s="6">
        <v>1</v>
      </c>
      <c r="K530" s="6" t="str">
        <v/>
      </c>
      <c r="L530" s="7" t="str">
        <v>T-561/25-26</v>
      </c>
      <c r="M530" s="7">
        <v>45836</v>
      </c>
      <c r="N530" s="9">
        <v>17442</v>
      </c>
      <c r="O530" s="6" t="str">
        <v>ILS</v>
      </c>
      <c r="P530" s="6">
        <v>58152577475</v>
      </c>
      <c r="Q530" s="6" t="str">
        <v>Delivered</v>
      </c>
      <c r="R530" s="6">
        <v>4</v>
      </c>
      <c r="S530" s="6" t="str">
        <v/>
      </c>
      <c r="T530" s="6" t="str">
        <v>BioLegend</v>
      </c>
    </row>
    <row r="531" spans="1:20" x14ac:dyDescent="0.25">
      <c r="A531" s="6">
        <v>635</v>
      </c>
      <c r="B531" s="6" t="str">
        <v>EED116563</v>
      </c>
      <c r="C531" s="7">
        <v>45828</v>
      </c>
      <c r="D531" s="7">
        <v>45834</v>
      </c>
      <c r="E531" s="26">
        <v>214.8</v>
      </c>
      <c r="F531" s="26">
        <v>214.8</v>
      </c>
      <c r="G531" s="6">
        <v>141720</v>
      </c>
      <c r="H531" s="6" t="str">
        <v xml:space="preserve">PE/Cyanine7 anti-mouse CD206 </v>
      </c>
      <c r="I531" s="6">
        <v>1</v>
      </c>
      <c r="J531" s="6">
        <v>1</v>
      </c>
      <c r="K531" s="6" t="str">
        <v/>
      </c>
      <c r="L531" s="7" t="str">
        <v>T-566/25-26</v>
      </c>
      <c r="M531" s="7">
        <v>45836</v>
      </c>
      <c r="N531" s="9">
        <v>32936</v>
      </c>
      <c r="O531" s="6" t="str">
        <v>NIRRCH</v>
      </c>
      <c r="P531" s="6">
        <v>58152579634</v>
      </c>
      <c r="Q531" s="6" t="str">
        <v>Delivered</v>
      </c>
      <c r="R531" s="6">
        <v>4</v>
      </c>
      <c r="S531" s="6" t="str">
        <v/>
      </c>
      <c r="T531" s="6" t="str">
        <v>BioLegend</v>
      </c>
    </row>
    <row r="532" spans="1:20" x14ac:dyDescent="0.25">
      <c r="A532" s="6">
        <v>636</v>
      </c>
      <c r="B532" s="6" t="str">
        <v>EED116563</v>
      </c>
      <c r="C532" s="7">
        <v>45828</v>
      </c>
      <c r="D532" s="7">
        <v>45834</v>
      </c>
      <c r="E532" s="26">
        <v>81</v>
      </c>
      <c r="F532" s="26">
        <v>81</v>
      </c>
      <c r="G532" s="6">
        <v>142503</v>
      </c>
      <c r="H532" s="6" t="str">
        <v xml:space="preserve">PE anti-mouse CD138 </v>
      </c>
      <c r="I532" s="6">
        <v>1</v>
      </c>
      <c r="J532" s="6">
        <v>1</v>
      </c>
      <c r="K532" s="6" t="str">
        <v/>
      </c>
      <c r="L532" s="7" t="str">
        <v>T-561/25-26</v>
      </c>
      <c r="M532" s="7">
        <v>45836</v>
      </c>
      <c r="N532" s="9">
        <v>11542.5</v>
      </c>
      <c r="O532" s="6" t="str">
        <v>ILS</v>
      </c>
      <c r="P532" s="6">
        <v>58152577475</v>
      </c>
      <c r="Q532" s="6" t="str">
        <v>Delivered</v>
      </c>
      <c r="R532" s="6">
        <v>4</v>
      </c>
      <c r="S532" s="6" t="str">
        <v/>
      </c>
      <c r="T532" s="6" t="str">
        <v>BioLegend</v>
      </c>
    </row>
    <row r="533" spans="1:20" x14ac:dyDescent="0.25">
      <c r="A533" s="6">
        <v>637</v>
      </c>
      <c r="B533" s="6" t="str">
        <v>EED116563</v>
      </c>
      <c r="C533" s="7">
        <v>45828</v>
      </c>
      <c r="D533" s="7">
        <v>45834</v>
      </c>
      <c r="E533" s="26">
        <v>95.4</v>
      </c>
      <c r="F533" s="26">
        <v>95.4</v>
      </c>
      <c r="G533" s="6">
        <v>143215</v>
      </c>
      <c r="H533" s="6" t="str">
        <v>APC/Fire™ 750 anti-mouse CD43 Antibody</v>
      </c>
      <c r="I533" s="6">
        <v>1</v>
      </c>
      <c r="J533" s="6">
        <v>1</v>
      </c>
      <c r="K533" s="6" t="str">
        <v/>
      </c>
      <c r="L533" s="7" t="str">
        <v>T-674/25-26</v>
      </c>
      <c r="M533" s="7">
        <v>45849</v>
      </c>
      <c r="N533" s="9">
        <v>14787</v>
      </c>
      <c r="O533" s="6" t="str">
        <v>AAIKA</v>
      </c>
      <c r="P533" s="6" t="str">
        <v>BY HAND</v>
      </c>
      <c r="Q533" s="6" t="str">
        <v>Deepak</v>
      </c>
      <c r="R533" s="6">
        <v>4</v>
      </c>
      <c r="S533" s="6" t="str">
        <v/>
      </c>
      <c r="T533" s="6" t="str">
        <v>BioLegend</v>
      </c>
    </row>
    <row r="534" spans="1:20" x14ac:dyDescent="0.25">
      <c r="A534" s="6">
        <v>638</v>
      </c>
      <c r="B534" s="6" t="str">
        <v>EED116563</v>
      </c>
      <c r="C534" s="7">
        <v>45828</v>
      </c>
      <c r="D534" s="7">
        <v>45834</v>
      </c>
      <c r="E534" s="26">
        <v>95.4</v>
      </c>
      <c r="F534" s="26">
        <v>95.4</v>
      </c>
      <c r="G534" s="6">
        <v>151003</v>
      </c>
      <c r="H534" s="6" t="str">
        <v xml:space="preserve">Alexa Fluor® 647 anti-mouse CD74 </v>
      </c>
      <c r="I534" s="6">
        <v>1</v>
      </c>
      <c r="J534" s="6">
        <v>1</v>
      </c>
      <c r="K534" s="6" t="str">
        <v/>
      </c>
      <c r="L534" s="7" t="str">
        <v>T-549/25-26</v>
      </c>
      <c r="M534" s="7">
        <v>45836</v>
      </c>
      <c r="N534" s="9">
        <v>14787</v>
      </c>
      <c r="O534" s="6" t="str">
        <v>BIO SOLUTION</v>
      </c>
      <c r="P534" s="6">
        <v>58152577136</v>
      </c>
      <c r="Q534" s="6" t="str">
        <v>Delivered</v>
      </c>
      <c r="R534" s="6">
        <v>4</v>
      </c>
      <c r="S534" s="6" t="str">
        <v/>
      </c>
      <c r="T534" s="6" t="str">
        <v>BioLegend</v>
      </c>
    </row>
    <row r="535" spans="1:20" x14ac:dyDescent="0.25">
      <c r="A535" s="6">
        <v>639</v>
      </c>
      <c r="B535" s="6" t="str">
        <v>EED116563</v>
      </c>
      <c r="C535" s="7">
        <v>45828</v>
      </c>
      <c r="D535" s="7">
        <v>45834</v>
      </c>
      <c r="E535" s="26">
        <v>109.8</v>
      </c>
      <c r="F535" s="26">
        <v>109.8</v>
      </c>
      <c r="G535" s="6">
        <v>152404</v>
      </c>
      <c r="H535" s="6" t="str">
        <v>FITC anti-mouse CD19 Antibody</v>
      </c>
      <c r="I535" s="6">
        <v>1</v>
      </c>
      <c r="J535" s="6">
        <v>1</v>
      </c>
      <c r="K535" s="6" t="str">
        <v/>
      </c>
      <c r="L535" s="7" t="str">
        <v>T-578/25-26</v>
      </c>
      <c r="M535" s="7">
        <v>45838</v>
      </c>
      <c r="N535" s="9">
        <v>17019</v>
      </c>
      <c r="O535" s="6" t="str">
        <v>M BIOTECH</v>
      </c>
      <c r="P535" s="6">
        <v>58152616292</v>
      </c>
      <c r="Q535" s="6" t="str">
        <v>Delivered</v>
      </c>
      <c r="R535" s="6">
        <v>4</v>
      </c>
      <c r="S535" s="6" t="str">
        <v/>
      </c>
      <c r="T535" s="6" t="str">
        <v>BioLegend</v>
      </c>
    </row>
    <row r="536" spans="1:20" x14ac:dyDescent="0.25">
      <c r="A536" s="6">
        <v>640</v>
      </c>
      <c r="B536" s="6" t="str">
        <v>EED116563</v>
      </c>
      <c r="C536" s="7">
        <v>45828</v>
      </c>
      <c r="D536" s="7">
        <v>45834</v>
      </c>
      <c r="E536" s="26">
        <v>191.25</v>
      </c>
      <c r="F536" s="26">
        <v>191.25</v>
      </c>
      <c r="G536" s="6">
        <v>152421</v>
      </c>
      <c r="H536" s="6" t="str">
        <v>Brilliant Violet 421™ anti-mouse CD19 Antibody</v>
      </c>
      <c r="I536" s="6">
        <v>1</v>
      </c>
      <c r="J536" s="6">
        <v>1</v>
      </c>
      <c r="K536" s="6" t="str">
        <v/>
      </c>
      <c r="L536" s="7" t="str">
        <v>T-590/25-26</v>
      </c>
      <c r="M536" s="7">
        <v>45839</v>
      </c>
      <c r="N536" s="9">
        <v>30829.5</v>
      </c>
      <c r="O536" s="6" t="str">
        <v>NIMR</v>
      </c>
      <c r="P536" s="6" t="str">
        <v>BY HAND</v>
      </c>
      <c r="Q536" s="6" t="str">
        <v>PRIYANKA MADAM</v>
      </c>
      <c r="R536" s="6">
        <v>4</v>
      </c>
      <c r="S536" s="6" t="str">
        <v/>
      </c>
      <c r="T536" s="6" t="str">
        <v>BioLegend</v>
      </c>
    </row>
    <row r="537" spans="1:20" x14ac:dyDescent="0.25">
      <c r="A537" s="6">
        <v>641</v>
      </c>
      <c r="B537" s="6" t="str">
        <v>EED116563</v>
      </c>
      <c r="C537" s="7">
        <v>45828</v>
      </c>
      <c r="D537" s="7">
        <v>45834</v>
      </c>
      <c r="E537" s="26">
        <v>402</v>
      </c>
      <c r="F537" s="26">
        <v>804</v>
      </c>
      <c r="G537" s="6">
        <v>153404</v>
      </c>
      <c r="H537" s="6" t="str">
        <v xml:space="preserve">PE anti-mouse CD125 </v>
      </c>
      <c r="I537" s="6">
        <v>2</v>
      </c>
      <c r="J537" s="6">
        <v>2</v>
      </c>
      <c r="K537" s="6" t="str">
        <v/>
      </c>
      <c r="L537" s="7" t="str">
        <v>T-546/25-26</v>
      </c>
      <c r="M537" s="7">
        <v>45836</v>
      </c>
      <c r="N537" s="9">
        <v>62310</v>
      </c>
      <c r="O537" s="6" t="str">
        <v>Aurigine Service</v>
      </c>
      <c r="P537" s="6">
        <v>58152574561</v>
      </c>
      <c r="Q537" s="6" t="str">
        <v>Delivered</v>
      </c>
      <c r="R537" s="6">
        <v>4</v>
      </c>
      <c r="S537" s="6" t="str">
        <v/>
      </c>
      <c r="T537" s="6" t="str">
        <v>BioLegend</v>
      </c>
    </row>
    <row r="538" spans="1:20" x14ac:dyDescent="0.25">
      <c r="A538" s="6">
        <v>642</v>
      </c>
      <c r="B538" s="6" t="str">
        <v>EED116563</v>
      </c>
      <c r="C538" s="7">
        <v>45828</v>
      </c>
      <c r="D538" s="7">
        <v>45834</v>
      </c>
      <c r="E538" s="26">
        <v>121.2</v>
      </c>
      <c r="F538" s="26">
        <v>242.4</v>
      </c>
      <c r="G538" s="6">
        <v>156511</v>
      </c>
      <c r="H538" s="6" t="str">
        <v>Alexa Fluor® 700 anti-mouse NK-1.1 Antibody</v>
      </c>
      <c r="I538" s="6">
        <v>2</v>
      </c>
      <c r="J538" s="6">
        <v>2</v>
      </c>
      <c r="K538" s="6" t="str">
        <v/>
      </c>
      <c r="L538" s="7" t="str">
        <v>T-590/25-26</v>
      </c>
      <c r="M538" s="7">
        <v>45839</v>
      </c>
      <c r="N538" s="9">
        <v>21917</v>
      </c>
      <c r="O538" s="6" t="str">
        <v>NIMR</v>
      </c>
      <c r="P538" s="6" t="str">
        <v>BY HAND</v>
      </c>
      <c r="Q538" s="6" t="str">
        <v>PRIYANKA MADAM</v>
      </c>
      <c r="R538" s="6">
        <v>4</v>
      </c>
      <c r="S538" s="6" t="str">
        <v/>
      </c>
      <c r="T538" s="6" t="str">
        <v>BioLegend</v>
      </c>
    </row>
    <row r="539" spans="1:20" x14ac:dyDescent="0.25">
      <c r="A539" s="6">
        <v>643</v>
      </c>
      <c r="B539" s="6" t="str">
        <v>EED116563</v>
      </c>
      <c r="C539" s="7">
        <v>45828</v>
      </c>
      <c r="D539" s="7">
        <v>45834</v>
      </c>
      <c r="E539" s="26">
        <v>49.8</v>
      </c>
      <c r="F539" s="26">
        <v>49.8</v>
      </c>
      <c r="G539" s="6">
        <v>158007</v>
      </c>
      <c r="H539" s="6" t="str">
        <v>FITC anti-mouse CD16 Antibody</v>
      </c>
      <c r="I539" s="6">
        <v>1</v>
      </c>
      <c r="J539" s="6">
        <v>1</v>
      </c>
      <c r="K539" s="6" t="str">
        <v/>
      </c>
      <c r="L539" s="7" t="str">
        <v>T-561/25-26</v>
      </c>
      <c r="M539" s="7">
        <v>45836</v>
      </c>
      <c r="N539" s="9">
        <v>7096.5</v>
      </c>
      <c r="O539" s="6" t="str">
        <v>ILS</v>
      </c>
      <c r="P539" s="6">
        <v>58152577475</v>
      </c>
      <c r="Q539" s="6" t="str">
        <v>Delivered</v>
      </c>
      <c r="R539" s="6">
        <v>4</v>
      </c>
      <c r="S539" s="6" t="str">
        <v/>
      </c>
      <c r="T539" s="6" t="str">
        <v>BioLegend</v>
      </c>
    </row>
    <row r="540" spans="1:20" x14ac:dyDescent="0.25">
      <c r="A540" s="6">
        <v>644</v>
      </c>
      <c r="B540" s="6" t="str">
        <v>EED116563</v>
      </c>
      <c r="C540" s="7">
        <v>45828</v>
      </c>
      <c r="D540" s="7">
        <v>45834</v>
      </c>
      <c r="E540" s="26">
        <v>95.4</v>
      </c>
      <c r="F540" s="26">
        <v>95.4</v>
      </c>
      <c r="G540" s="6">
        <v>162905</v>
      </c>
      <c r="H540" s="6" t="str">
        <v>APC/Fire™ 750 anti-mouse CD11a Antibody</v>
      </c>
      <c r="I540" s="6">
        <v>1</v>
      </c>
      <c r="J540" s="6">
        <v>1</v>
      </c>
      <c r="K540" s="6" t="str">
        <v/>
      </c>
      <c r="L540" s="7" t="str">
        <v>T-549/25-26</v>
      </c>
      <c r="M540" s="7">
        <v>45836</v>
      </c>
      <c r="N540" s="9">
        <v>14787</v>
      </c>
      <c r="O540" s="6" t="str">
        <v>BIO SOLUTION</v>
      </c>
      <c r="P540" s="6">
        <v>58152577136</v>
      </c>
      <c r="Q540" s="6" t="str">
        <v>Delivered</v>
      </c>
      <c r="R540" s="6">
        <v>4</v>
      </c>
      <c r="S540" s="6" t="str">
        <v/>
      </c>
      <c r="T540" s="6" t="str">
        <v>BioLegend</v>
      </c>
    </row>
    <row r="541" spans="1:20" x14ac:dyDescent="0.25">
      <c r="A541" s="6">
        <v>645</v>
      </c>
      <c r="B541" s="6" t="str">
        <v>EED116563</v>
      </c>
      <c r="C541" s="7">
        <v>45828</v>
      </c>
      <c r="D541" s="7">
        <v>45834</v>
      </c>
      <c r="E541" s="26">
        <v>75</v>
      </c>
      <c r="F541" s="26">
        <v>75</v>
      </c>
      <c r="G541" s="6">
        <v>165803</v>
      </c>
      <c r="H541" s="6" t="str">
        <v>PE anti-mouse Arginase 1 Antibody</v>
      </c>
      <c r="I541" s="6">
        <v>1</v>
      </c>
      <c r="J541" s="6">
        <v>1</v>
      </c>
      <c r="K541" s="6" t="str">
        <v/>
      </c>
      <c r="L541" s="7" t="str">
        <v>T-561/25-26</v>
      </c>
      <c r="M541" s="7">
        <v>45836</v>
      </c>
      <c r="N541" s="9">
        <v>10687.5</v>
      </c>
      <c r="O541" s="6" t="str">
        <v>ILS</v>
      </c>
      <c r="P541" s="6">
        <v>58152577475</v>
      </c>
      <c r="Q541" s="6" t="str">
        <v>Delivered</v>
      </c>
      <c r="R541" s="6">
        <v>4</v>
      </c>
      <c r="S541" s="6" t="str">
        <v/>
      </c>
      <c r="T541" s="6" t="str">
        <v>BioLegend</v>
      </c>
    </row>
    <row r="542" spans="1:20" x14ac:dyDescent="0.25">
      <c r="A542" s="6">
        <v>646</v>
      </c>
      <c r="B542" s="6" t="str">
        <v>EED116563</v>
      </c>
      <c r="C542" s="7">
        <v>45828</v>
      </c>
      <c r="D542" s="7">
        <v>45834</v>
      </c>
      <c r="E542" s="26">
        <v>62.4</v>
      </c>
      <c r="F542" s="26">
        <v>62.4</v>
      </c>
      <c r="G542" s="6">
        <v>300456</v>
      </c>
      <c r="H542" s="6" t="str">
        <v>PE anti-human CD3 Antibody</v>
      </c>
      <c r="I542" s="6">
        <v>1</v>
      </c>
      <c r="J542" s="6">
        <v>1</v>
      </c>
      <c r="K542" s="6" t="str">
        <v/>
      </c>
      <c r="L542" s="7" t="str">
        <v>T-540/25-26</v>
      </c>
      <c r="M542" s="7">
        <v>45835</v>
      </c>
      <c r="N542" s="9">
        <v>9672</v>
      </c>
      <c r="O542" s="6" t="str">
        <v>Lokesh EnterPrises</v>
      </c>
      <c r="P542" s="6" t="str">
        <v>BY HAND</v>
      </c>
      <c r="Q542" s="6" t="str">
        <v>PRIYANKA MADAM</v>
      </c>
      <c r="R542" s="6">
        <v>4</v>
      </c>
      <c r="S542" s="6" t="str">
        <v>Aiims through Lokesh Enterprises, Priyanka Madam</v>
      </c>
      <c r="T542" s="6" t="str">
        <v>BioLegend</v>
      </c>
    </row>
    <row r="543" spans="1:20" x14ac:dyDescent="0.25">
      <c r="A543" s="6">
        <v>647</v>
      </c>
      <c r="B543" s="6" t="str">
        <v>EED116563</v>
      </c>
      <c r="C543" s="7">
        <v>45828</v>
      </c>
      <c r="D543" s="7">
        <v>45834</v>
      </c>
      <c r="E543" s="26">
        <v>326.25</v>
      </c>
      <c r="F543" s="26">
        <v>652.5</v>
      </c>
      <c r="G543" s="6">
        <v>301334</v>
      </c>
      <c r="H543" s="6" t="str">
        <v>Brilliant Violet 510™ anti-human CD11b Antibody</v>
      </c>
      <c r="I543" s="6">
        <v>2</v>
      </c>
      <c r="J543" s="6">
        <v>2</v>
      </c>
      <c r="K543" s="6" t="str">
        <v/>
      </c>
      <c r="L543" s="7" t="str">
        <v>T-551/25-26</v>
      </c>
      <c r="M543" s="7">
        <v>45836</v>
      </c>
      <c r="N543" s="9">
        <v>80910</v>
      </c>
      <c r="O543" s="6" t="str">
        <v>BIO SOLUTION</v>
      </c>
      <c r="P543" s="6">
        <v>58152577136</v>
      </c>
      <c r="Q543" s="6" t="str">
        <v>Delivered</v>
      </c>
      <c r="R543" s="6">
        <v>4</v>
      </c>
      <c r="S543" s="6" t="str">
        <v/>
      </c>
      <c r="T543" s="6" t="str">
        <v>BioLegend</v>
      </c>
    </row>
    <row r="544" spans="1:20" x14ac:dyDescent="0.25">
      <c r="A544" s="6">
        <v>648</v>
      </c>
      <c r="B544" s="6" t="str">
        <v>EED116563</v>
      </c>
      <c r="C544" s="7">
        <v>45828</v>
      </c>
      <c r="D544" s="7">
        <v>45834</v>
      </c>
      <c r="E544" s="26">
        <v>94.5</v>
      </c>
      <c r="F544" s="26">
        <v>283.5</v>
      </c>
      <c r="G544" s="6">
        <v>301808</v>
      </c>
      <c r="H544" s="6" t="str">
        <v>APC anti-human CD14 Antibody</v>
      </c>
      <c r="I544" s="6">
        <v>3</v>
      </c>
      <c r="J544" s="6">
        <v>3</v>
      </c>
      <c r="K544" s="6" t="str">
        <v/>
      </c>
      <c r="L544" s="7" t="str">
        <v>T-568/25-26</v>
      </c>
      <c r="M544" s="7">
        <v>45836</v>
      </c>
      <c r="N544" s="9">
        <v>37665</v>
      </c>
      <c r="O544" s="6" t="str">
        <v>PI HEALTH</v>
      </c>
      <c r="P544" s="6">
        <v>58152577280</v>
      </c>
      <c r="Q544" s="6" t="str">
        <v>Delivered</v>
      </c>
      <c r="R544" s="6">
        <v>4</v>
      </c>
      <c r="S544" s="6" t="str">
        <v/>
      </c>
      <c r="T544" s="6" t="str">
        <v>BioLegend</v>
      </c>
    </row>
    <row r="545" spans="1:20" x14ac:dyDescent="0.25">
      <c r="A545" s="6">
        <v>649</v>
      </c>
      <c r="B545" s="6" t="str">
        <v>EED116563</v>
      </c>
      <c r="C545" s="7">
        <v>45828</v>
      </c>
      <c r="D545" s="7">
        <v>45834</v>
      </c>
      <c r="E545" s="26">
        <v>74.400000000000006</v>
      </c>
      <c r="F545" s="26">
        <v>74.400000000000006</v>
      </c>
      <c r="G545" s="6">
        <v>302025</v>
      </c>
      <c r="H545" s="6" t="str">
        <v>Alexa Fluor® 700 anti-human CD16 Antibody</v>
      </c>
      <c r="I545" s="6">
        <v>1</v>
      </c>
      <c r="J545" s="6">
        <v>1</v>
      </c>
      <c r="K545" s="6" t="str">
        <v/>
      </c>
      <c r="L545" s="7" t="str">
        <v>T-560/25-26</v>
      </c>
      <c r="M545" s="7">
        <v>45836</v>
      </c>
      <c r="N545" s="9">
        <v>11780</v>
      </c>
      <c r="O545" s="6" t="str">
        <v>ILS</v>
      </c>
      <c r="P545" s="6">
        <v>58152577475</v>
      </c>
      <c r="Q545" s="6" t="str">
        <v>Delivered</v>
      </c>
      <c r="R545" s="6">
        <v>4</v>
      </c>
      <c r="S545" s="6" t="str">
        <v/>
      </c>
      <c r="T545" s="6" t="str">
        <v>BioLegend</v>
      </c>
    </row>
    <row r="546" spans="1:20" x14ac:dyDescent="0.25">
      <c r="A546" s="6">
        <v>650</v>
      </c>
      <c r="B546" s="6" t="str">
        <v>EED116563</v>
      </c>
      <c r="C546" s="7">
        <v>45828</v>
      </c>
      <c r="D546" s="7">
        <v>45834</v>
      </c>
      <c r="E546" s="26">
        <v>525.6</v>
      </c>
      <c r="F546" s="26">
        <v>1576.8000000000002</v>
      </c>
      <c r="G546" s="6">
        <v>302216</v>
      </c>
      <c r="H546" s="6" t="str">
        <v>PE/Cy7 anti-human CD19 Antibody</v>
      </c>
      <c r="I546" s="6">
        <v>3</v>
      </c>
      <c r="J546" s="6">
        <v>3</v>
      </c>
      <c r="K546" s="6" t="str">
        <v/>
      </c>
      <c r="L546" s="7" t="str">
        <v>T-568/25-26</v>
      </c>
      <c r="M546" s="7">
        <v>45836</v>
      </c>
      <c r="N546" s="9">
        <v>81468</v>
      </c>
      <c r="O546" s="6" t="str">
        <v>PI HEALTH</v>
      </c>
      <c r="P546" s="6">
        <v>58152577280</v>
      </c>
      <c r="Q546" s="6" t="str">
        <v>Delivered</v>
      </c>
      <c r="R546" s="6">
        <v>4</v>
      </c>
      <c r="S546" s="6" t="str">
        <v/>
      </c>
      <c r="T546" s="6" t="str">
        <v>BioLegend</v>
      </c>
    </row>
    <row r="547" spans="1:20" x14ac:dyDescent="0.25">
      <c r="A547" s="6">
        <v>651</v>
      </c>
      <c r="B547" s="6" t="str">
        <v>EED116563</v>
      </c>
      <c r="C547" s="7">
        <v>45828</v>
      </c>
      <c r="D547" s="7">
        <v>45834</v>
      </c>
      <c r="E547" s="26">
        <v>318</v>
      </c>
      <c r="F547" s="26">
        <v>318</v>
      </c>
      <c r="G547" s="6">
        <v>302244</v>
      </c>
      <c r="H547" s="6" t="str">
        <v>Brilliant Violet 605™ anti-human CD19 Antibody</v>
      </c>
      <c r="I547" s="6">
        <v>1</v>
      </c>
      <c r="J547" s="6">
        <v>1</v>
      </c>
      <c r="K547" s="6" t="str">
        <v/>
      </c>
      <c r="L547" s="7" t="str">
        <v>T-540/25-26</v>
      </c>
      <c r="M547" s="7">
        <v>45835</v>
      </c>
      <c r="N547" s="9">
        <v>39432</v>
      </c>
      <c r="O547" s="6" t="str">
        <v>Lokesh EnterPrises</v>
      </c>
      <c r="P547" s="6" t="str">
        <v>BY HAND</v>
      </c>
      <c r="Q547" s="6" t="str">
        <v>PRIYANKA MADAM</v>
      </c>
      <c r="R547" s="6">
        <v>4</v>
      </c>
      <c r="S547" s="6" t="str">
        <v>Aiims through Lokesh Enterprises, Priyanka Madam</v>
      </c>
      <c r="T547" s="6" t="str">
        <v>BioLegend</v>
      </c>
    </row>
    <row r="548" spans="1:20" x14ac:dyDescent="0.25">
      <c r="A548" s="6">
        <v>652</v>
      </c>
      <c r="B548" s="6" t="str">
        <v>EED116563</v>
      </c>
      <c r="C548" s="7">
        <v>45828</v>
      </c>
      <c r="D548" s="7">
        <v>45834</v>
      </c>
      <c r="E548" s="26">
        <v>603</v>
      </c>
      <c r="F548" s="26">
        <v>1809</v>
      </c>
      <c r="G548" s="6">
        <v>302324</v>
      </c>
      <c r="H548" s="6" t="str">
        <v>PerCP anti-human CD20 Antibody</v>
      </c>
      <c r="I548" s="6">
        <v>3</v>
      </c>
      <c r="J548" s="6">
        <v>3</v>
      </c>
      <c r="K548" s="6" t="str">
        <v/>
      </c>
      <c r="L548" s="7" t="str">
        <v>T-568/25-26</v>
      </c>
      <c r="M548" s="7">
        <v>45836</v>
      </c>
      <c r="N548" s="9">
        <v>93465</v>
      </c>
      <c r="O548" s="6" t="str">
        <v>PI HEALTH</v>
      </c>
      <c r="P548" s="6">
        <v>58152577280</v>
      </c>
      <c r="Q548" s="6" t="str">
        <v>Delivered</v>
      </c>
      <c r="R548" s="6">
        <v>4</v>
      </c>
      <c r="S548" s="6" t="str">
        <v/>
      </c>
      <c r="T548" s="6" t="str">
        <v>BioLegend</v>
      </c>
    </row>
    <row r="549" spans="1:20" x14ac:dyDescent="0.25">
      <c r="A549" s="6">
        <v>653</v>
      </c>
      <c r="B549" s="6" t="str">
        <v>EED116563</v>
      </c>
      <c r="C549" s="7">
        <v>45828</v>
      </c>
      <c r="D549" s="7">
        <v>45834</v>
      </c>
      <c r="E549" s="26">
        <v>67.2</v>
      </c>
      <c r="F549" s="26">
        <v>67.2</v>
      </c>
      <c r="G549" s="6">
        <v>303002</v>
      </c>
      <c r="H549" s="6" t="str">
        <v>Purified anti-human CD29 Antibody</v>
      </c>
      <c r="I549" s="6">
        <v>1</v>
      </c>
      <c r="J549" s="6">
        <v>1</v>
      </c>
      <c r="K549" s="6" t="str">
        <v/>
      </c>
      <c r="L549" s="7" t="str">
        <v>T-550/25-26</v>
      </c>
      <c r="M549" s="7">
        <v>45836</v>
      </c>
      <c r="N549" s="9">
        <v>10416</v>
      </c>
      <c r="O549" s="6" t="str">
        <v>BIO SOLUTION</v>
      </c>
      <c r="P549" s="6">
        <v>58152577136</v>
      </c>
      <c r="Q549" s="6" t="str">
        <v>Delivered</v>
      </c>
      <c r="R549" s="6">
        <v>4</v>
      </c>
      <c r="S549" s="6" t="str">
        <v/>
      </c>
      <c r="T549" s="6" t="str">
        <v>BioLegend</v>
      </c>
    </row>
    <row r="550" spans="1:20" x14ac:dyDescent="0.25">
      <c r="A550" s="6">
        <v>654</v>
      </c>
      <c r="B550" s="6" t="str">
        <v>EED116563</v>
      </c>
      <c r="C550" s="7">
        <v>45828</v>
      </c>
      <c r="D550" s="7">
        <v>45834</v>
      </c>
      <c r="E550" s="26">
        <v>50.4</v>
      </c>
      <c r="F550" s="26">
        <v>50.4</v>
      </c>
      <c r="G550" s="6">
        <v>304006</v>
      </c>
      <c r="H550" s="6" t="str">
        <v>FITC anti-human CD45 Antibody</v>
      </c>
      <c r="I550" s="6">
        <v>1</v>
      </c>
      <c r="J550" s="6">
        <v>1</v>
      </c>
      <c r="K550" s="6" t="str">
        <v/>
      </c>
      <c r="L550" s="7" t="str">
        <v>T-585/25-26</v>
      </c>
      <c r="M550" s="7">
        <v>45838</v>
      </c>
      <c r="N550" s="9">
        <v>8370</v>
      </c>
      <c r="O550" s="6" t="str">
        <v>VIRION</v>
      </c>
      <c r="P550" s="6">
        <v>58152616174</v>
      </c>
      <c r="Q550" s="6" t="str">
        <v>Delivered</v>
      </c>
      <c r="R550" s="6">
        <v>4</v>
      </c>
      <c r="S550" s="6" t="str">
        <v/>
      </c>
      <c r="T550" s="6" t="str">
        <v>BioLegend</v>
      </c>
    </row>
    <row r="551" spans="1:20" x14ac:dyDescent="0.25">
      <c r="A551" s="6">
        <v>655</v>
      </c>
      <c r="B551" s="6" t="str">
        <v>EED116563</v>
      </c>
      <c r="C551" s="7">
        <v>45828</v>
      </c>
      <c r="D551" s="7">
        <v>45834</v>
      </c>
      <c r="E551" s="26">
        <v>201.6</v>
      </c>
      <c r="F551" s="26">
        <v>201.6</v>
      </c>
      <c r="G551" s="6">
        <v>304128</v>
      </c>
      <c r="H551" s="6" t="str">
        <v>APC/Cyanine7 anti-human CD45RA Antibody</v>
      </c>
      <c r="I551" s="6">
        <v>1</v>
      </c>
      <c r="J551" s="6">
        <v>1</v>
      </c>
      <c r="K551" s="6" t="str">
        <v/>
      </c>
      <c r="L551" s="7" t="str">
        <v>T-559/25-26</v>
      </c>
      <c r="M551" s="7">
        <v>45836</v>
      </c>
      <c r="N551" s="9">
        <v>36456</v>
      </c>
      <c r="O551" s="6" t="str">
        <v>immuneel</v>
      </c>
      <c r="P551" s="6">
        <v>58152577722</v>
      </c>
      <c r="Q551" s="6" t="str">
        <v>Delivered</v>
      </c>
      <c r="R551" s="6">
        <v>4</v>
      </c>
      <c r="S551" s="6" t="str">
        <v/>
      </c>
      <c r="T551" s="6" t="str">
        <v>BioLegend</v>
      </c>
    </row>
    <row r="552" spans="1:20" x14ac:dyDescent="0.25">
      <c r="A552" s="6">
        <v>656</v>
      </c>
      <c r="B552" s="6" t="str">
        <v>EED116563</v>
      </c>
      <c r="C552" s="7">
        <v>45828</v>
      </c>
      <c r="D552" s="7">
        <v>45834</v>
      </c>
      <c r="E552" s="26">
        <v>82.2</v>
      </c>
      <c r="F552" s="26">
        <v>82.2</v>
      </c>
      <c r="G552" s="6">
        <v>304150</v>
      </c>
      <c r="H552" s="6" t="str">
        <v>APC anti-human CD45RA Antibody</v>
      </c>
      <c r="I552" s="6">
        <v>1</v>
      </c>
      <c r="J552" s="6">
        <v>1</v>
      </c>
      <c r="K552" s="6" t="str">
        <v/>
      </c>
      <c r="L552" s="7" t="str">
        <v>T-540/25-26</v>
      </c>
      <c r="M552" s="7">
        <v>45835</v>
      </c>
      <c r="N552" s="9">
        <v>12741</v>
      </c>
      <c r="O552" s="6" t="str">
        <v>Lokesh EnterPrises</v>
      </c>
      <c r="P552" s="6" t="str">
        <v>BY HAND</v>
      </c>
      <c r="Q552" s="6" t="str">
        <v>PRIYANKA MADAM</v>
      </c>
      <c r="R552" s="6">
        <v>4</v>
      </c>
      <c r="S552" s="6" t="str">
        <v>Aiims through Lokesh Enterprises, Priyanka Madam</v>
      </c>
      <c r="T552" s="6" t="str">
        <v>BioLegend</v>
      </c>
    </row>
    <row r="553" spans="1:20" x14ac:dyDescent="0.25">
      <c r="A553" s="6">
        <v>657</v>
      </c>
      <c r="B553" s="6" t="str">
        <v>EED116563</v>
      </c>
      <c r="C553" s="7">
        <v>45828</v>
      </c>
      <c r="D553" s="7">
        <v>45834</v>
      </c>
      <c r="E553" s="26">
        <v>89.4</v>
      </c>
      <c r="F553" s="26">
        <v>89.4</v>
      </c>
      <c r="G553" s="6">
        <v>304210</v>
      </c>
      <c r="H553" s="6" t="str">
        <v>APC anti-human CD45RO Antibody</v>
      </c>
      <c r="I553" s="6">
        <v>1</v>
      </c>
      <c r="J553" s="6">
        <v>1</v>
      </c>
      <c r="K553" s="6" t="str">
        <v/>
      </c>
      <c r="L553" s="7" t="str">
        <v>T-551/25-26</v>
      </c>
      <c r="M553" s="7">
        <v>45836</v>
      </c>
      <c r="N553" s="9">
        <v>13857</v>
      </c>
      <c r="O553" s="6" t="str">
        <v>BIO SOLUTION</v>
      </c>
      <c r="P553" s="6">
        <v>58152577136</v>
      </c>
      <c r="Q553" s="6" t="str">
        <v>Delivered</v>
      </c>
      <c r="R553" s="6">
        <v>4</v>
      </c>
      <c r="S553" s="6" t="str">
        <v/>
      </c>
      <c r="T553" s="6" t="str">
        <v>BioLegend</v>
      </c>
    </row>
    <row r="554" spans="1:20" x14ac:dyDescent="0.25">
      <c r="A554" s="6">
        <v>658</v>
      </c>
      <c r="B554" s="6" t="str">
        <v>EED116563</v>
      </c>
      <c r="C554" s="7">
        <v>45828</v>
      </c>
      <c r="D554" s="7">
        <v>45834</v>
      </c>
      <c r="E554" s="26">
        <v>74.400000000000006</v>
      </c>
      <c r="F554" s="26">
        <v>74.400000000000006</v>
      </c>
      <c r="G554" s="6">
        <v>304315</v>
      </c>
      <c r="H554" s="6" t="str">
        <v>FITC anti-human CD49d Antibody</v>
      </c>
      <c r="I554" s="6">
        <v>1</v>
      </c>
      <c r="J554" s="6">
        <v>1</v>
      </c>
      <c r="K554" s="6" t="str">
        <v/>
      </c>
      <c r="L554" s="7" t="str">
        <v>T-549/25-26</v>
      </c>
      <c r="M554" s="7">
        <v>45836</v>
      </c>
      <c r="N554" s="9">
        <v>11532</v>
      </c>
      <c r="O554" s="6" t="str">
        <v>BIO SOLUTION</v>
      </c>
      <c r="P554" s="6">
        <v>58152577136</v>
      </c>
      <c r="Q554" s="6" t="str">
        <v>Delivered</v>
      </c>
      <c r="R554" s="6">
        <v>4</v>
      </c>
      <c r="S554" s="6" t="str">
        <v/>
      </c>
      <c r="T554" s="6" t="str">
        <v>BioLegend</v>
      </c>
    </row>
    <row r="555" spans="1:20" x14ac:dyDescent="0.25">
      <c r="A555" s="6">
        <v>659</v>
      </c>
      <c r="B555" s="6" t="str">
        <v>EED116563</v>
      </c>
      <c r="C555" s="7">
        <v>45828</v>
      </c>
      <c r="D555" s="7">
        <v>45834</v>
      </c>
      <c r="E555" s="26">
        <v>373.2</v>
      </c>
      <c r="F555" s="26">
        <v>746.4</v>
      </c>
      <c r="G555" s="6">
        <v>307616</v>
      </c>
      <c r="H555" s="6" t="str">
        <v>PE/Cyanine7 anti-human HLA-DR Antibody</v>
      </c>
      <c r="I555" s="6">
        <v>2</v>
      </c>
      <c r="J555" s="6">
        <v>2</v>
      </c>
      <c r="K555" s="6" t="str">
        <v/>
      </c>
      <c r="L555" s="7" t="str">
        <v>T-551/25-26</v>
      </c>
      <c r="M555" s="7">
        <v>45836</v>
      </c>
      <c r="N555" s="9">
        <v>57846</v>
      </c>
      <c r="O555" s="6" t="str">
        <v>BIO SOLUTION</v>
      </c>
      <c r="P555" s="6">
        <v>58152577136</v>
      </c>
      <c r="Q555" s="6" t="str">
        <v>Delivered</v>
      </c>
      <c r="R555" s="6">
        <v>4</v>
      </c>
      <c r="S555" s="6" t="str">
        <v/>
      </c>
      <c r="T555" s="6" t="str">
        <v>BioLegend</v>
      </c>
    </row>
    <row r="556" spans="1:20" x14ac:dyDescent="0.25">
      <c r="A556" s="6">
        <v>660</v>
      </c>
      <c r="B556" s="6" t="str">
        <v>EED116563</v>
      </c>
      <c r="C556" s="7">
        <v>45828</v>
      </c>
      <c r="D556" s="7">
        <v>45834</v>
      </c>
      <c r="E556" s="26">
        <v>43.2</v>
      </c>
      <c r="F556" s="26">
        <v>43.2</v>
      </c>
      <c r="G556" s="6" t="str">
        <v>310909</v>
      </c>
      <c r="H556" s="6" t="str">
        <v/>
      </c>
      <c r="I556" s="6">
        <v>1</v>
      </c>
      <c r="J556" s="6">
        <v>1</v>
      </c>
      <c r="K556" s="6" t="str">
        <v/>
      </c>
      <c r="L556" s="7" t="str">
        <v>T-534/25-26</v>
      </c>
      <c r="M556" s="7">
        <v>45834</v>
      </c>
      <c r="N556" s="9">
        <v>8928</v>
      </c>
      <c r="O556" s="6" t="str">
        <v>AIIMS</v>
      </c>
      <c r="P556" s="6" t="str">
        <v>BY HAND</v>
      </c>
      <c r="Q556" s="6" t="str">
        <v>PRIYANKA MADAM</v>
      </c>
      <c r="R556" s="6">
        <v>4</v>
      </c>
      <c r="S556" s="6" t="str">
        <v/>
      </c>
      <c r="T556" s="6" t="str">
        <v>BioLegend</v>
      </c>
    </row>
    <row r="557" spans="1:20" x14ac:dyDescent="0.25">
      <c r="A557" s="6">
        <v>661</v>
      </c>
      <c r="B557" s="6" t="str">
        <v>EED116563</v>
      </c>
      <c r="C557" s="7">
        <v>45828</v>
      </c>
      <c r="D557" s="7">
        <v>45834</v>
      </c>
      <c r="E557" s="26">
        <v>285.75</v>
      </c>
      <c r="F557" s="26">
        <v>285.75</v>
      </c>
      <c r="G557" s="6">
        <v>310930</v>
      </c>
      <c r="H557" s="6" t="str">
        <v>Brilliant Violet 421™ anti-human CD69 Antibody</v>
      </c>
      <c r="I557" s="6">
        <v>1</v>
      </c>
      <c r="J557" s="6">
        <v>1</v>
      </c>
      <c r="K557" s="6" t="str">
        <v/>
      </c>
      <c r="L557" s="7" t="str">
        <v>T-540/25-26</v>
      </c>
      <c r="M557" s="7">
        <v>45835</v>
      </c>
      <c r="N557" s="9">
        <v>35433</v>
      </c>
      <c r="O557" s="6" t="str">
        <v>Lokesh EnterPrises</v>
      </c>
      <c r="P557" s="6" t="str">
        <v>BY HAND</v>
      </c>
      <c r="Q557" s="6" t="str">
        <v>PRIYANKA MADAM</v>
      </c>
      <c r="R557" s="6">
        <v>4</v>
      </c>
      <c r="S557" s="6" t="str">
        <v>Aiims through Lokesh Enterprises, Priyanka Madam</v>
      </c>
      <c r="T557" s="6" t="str">
        <v>BioLegend</v>
      </c>
    </row>
    <row r="558" spans="1:20" x14ac:dyDescent="0.25">
      <c r="A558" s="6">
        <v>662</v>
      </c>
      <c r="B558" s="6" t="str">
        <v>EED116563</v>
      </c>
      <c r="C558" s="7">
        <v>45828</v>
      </c>
      <c r="D558" s="7">
        <v>45834</v>
      </c>
      <c r="E558" s="26">
        <v>304.5</v>
      </c>
      <c r="F558" s="26">
        <v>304.5</v>
      </c>
      <c r="G558" s="6">
        <v>311124</v>
      </c>
      <c r="H558" s="6" t="str">
        <v>Brilliant Violet 605™ anti-human CD24 Antibody</v>
      </c>
      <c r="I558" s="6">
        <v>1</v>
      </c>
      <c r="J558" s="6">
        <v>1</v>
      </c>
      <c r="K558" s="6" t="str">
        <v/>
      </c>
      <c r="L558" s="7" t="str">
        <v>T-564/25-26</v>
      </c>
      <c r="M558" s="7">
        <v>45836</v>
      </c>
      <c r="N558" s="9">
        <v>49085.4</v>
      </c>
      <c r="O558" s="6" t="str">
        <v>NCBS</v>
      </c>
      <c r="P558" s="6">
        <v>58152577943</v>
      </c>
      <c r="Q558" s="6" t="str">
        <v>Delivered</v>
      </c>
      <c r="R558" s="6">
        <v>4</v>
      </c>
      <c r="S558" s="6" t="str">
        <v/>
      </c>
      <c r="T558" s="6" t="str">
        <v>BioLegend</v>
      </c>
    </row>
    <row r="559" spans="1:20" x14ac:dyDescent="0.25">
      <c r="A559" s="6">
        <v>663</v>
      </c>
      <c r="B559" s="6" t="str">
        <v>EED116563</v>
      </c>
      <c r="C559" s="7">
        <v>45828</v>
      </c>
      <c r="D559" s="7">
        <v>45834</v>
      </c>
      <c r="E559" s="26">
        <v>218.4</v>
      </c>
      <c r="F559" s="26">
        <v>218.4</v>
      </c>
      <c r="G559" s="6">
        <v>314532</v>
      </c>
      <c r="H559" s="6" t="str">
        <v>PE/Cy7 anti-human IgM Antibody</v>
      </c>
      <c r="I559" s="6">
        <v>1</v>
      </c>
      <c r="J559" s="6">
        <v>1</v>
      </c>
      <c r="K559" s="6" t="str">
        <v/>
      </c>
      <c r="L559" s="7" t="str">
        <v>T-581/25-26</v>
      </c>
      <c r="M559" s="7">
        <v>45838</v>
      </c>
      <c r="N559" s="9">
        <v>33852</v>
      </c>
      <c r="O559" s="6" t="str">
        <v>RG SONS</v>
      </c>
      <c r="P559" s="6">
        <v>58152616966</v>
      </c>
      <c r="Q559" s="6" t="str">
        <v>Delivered</v>
      </c>
      <c r="R559" s="6">
        <v>4</v>
      </c>
      <c r="S559" s="6" t="str">
        <v/>
      </c>
      <c r="T559" s="6" t="str">
        <v>BioLegend</v>
      </c>
    </row>
    <row r="560" spans="1:20" x14ac:dyDescent="0.25">
      <c r="A560" s="6">
        <v>664</v>
      </c>
      <c r="B560" s="6" t="str">
        <v>EED116563</v>
      </c>
      <c r="C560" s="7">
        <v>45828</v>
      </c>
      <c r="D560" s="7">
        <v>45834</v>
      </c>
      <c r="E560" s="26">
        <v>942</v>
      </c>
      <c r="F560" s="26">
        <v>4710</v>
      </c>
      <c r="G560" s="6">
        <v>318310</v>
      </c>
      <c r="H560" s="6" t="str">
        <v xml:space="preserve">APC anti-human CD56 </v>
      </c>
      <c r="I560" s="6">
        <v>5</v>
      </c>
      <c r="J560" s="6">
        <v>5</v>
      </c>
      <c r="K560" s="6" t="str">
        <v/>
      </c>
      <c r="L560" s="7" t="str">
        <v>T-551/25-26</v>
      </c>
      <c r="M560" s="7">
        <v>45836</v>
      </c>
      <c r="N560" s="9">
        <v>146010</v>
      </c>
      <c r="O560" s="6" t="str">
        <v>BIO SOLUTION</v>
      </c>
      <c r="P560" s="6">
        <v>58152577136</v>
      </c>
      <c r="Q560" s="6" t="str">
        <v>Delivered</v>
      </c>
      <c r="R560" s="6">
        <v>4</v>
      </c>
      <c r="S560" s="6" t="str">
        <v/>
      </c>
      <c r="T560" s="6" t="str">
        <v>BioLegend</v>
      </c>
    </row>
    <row r="561" spans="1:20" x14ac:dyDescent="0.25">
      <c r="A561" s="6">
        <v>665</v>
      </c>
      <c r="B561" s="6" t="str">
        <v>EED116563</v>
      </c>
      <c r="C561" s="7">
        <v>45828</v>
      </c>
      <c r="D561" s="7">
        <v>45834</v>
      </c>
      <c r="E561" s="26">
        <v>186.6</v>
      </c>
      <c r="F561" s="26">
        <v>186.6</v>
      </c>
      <c r="G561" s="6">
        <v>320812</v>
      </c>
      <c r="H561" s="6" t="str">
        <v xml:space="preserve">PE/Cyanine7 anti-human CD314 </v>
      </c>
      <c r="I561" s="6">
        <v>1</v>
      </c>
      <c r="J561" s="6">
        <v>1</v>
      </c>
      <c r="K561" s="6" t="str">
        <v/>
      </c>
      <c r="L561" s="7" t="str">
        <v>T-551/25-26</v>
      </c>
      <c r="M561" s="7">
        <v>45836</v>
      </c>
      <c r="N561" s="9">
        <v>28923</v>
      </c>
      <c r="O561" s="6" t="str">
        <v>BIO SOLUTION</v>
      </c>
      <c r="P561" s="6">
        <v>58152577136</v>
      </c>
      <c r="Q561" s="6" t="str">
        <v>Delivered</v>
      </c>
      <c r="R561" s="6">
        <v>4</v>
      </c>
      <c r="S561" s="6" t="str">
        <v/>
      </c>
      <c r="T561" s="6" t="str">
        <v>BioLegend</v>
      </c>
    </row>
    <row r="562" spans="1:20" x14ac:dyDescent="0.25">
      <c r="A562" s="6">
        <v>666</v>
      </c>
      <c r="B562" s="6" t="str">
        <v>EED116563</v>
      </c>
      <c r="C562" s="7">
        <v>45828</v>
      </c>
      <c r="D562" s="7">
        <v>45834</v>
      </c>
      <c r="E562" s="26">
        <v>75</v>
      </c>
      <c r="F562" s="26">
        <v>75</v>
      </c>
      <c r="G562" s="6">
        <v>326811</v>
      </c>
      <c r="H562" s="6" t="str">
        <v>APC anti-human CD74 Antibody</v>
      </c>
      <c r="I562" s="6">
        <v>1</v>
      </c>
      <c r="J562" s="6">
        <v>1</v>
      </c>
      <c r="K562" s="6" t="str">
        <v/>
      </c>
      <c r="L562" s="7" t="str">
        <v>T-549/25-26</v>
      </c>
      <c r="M562" s="7">
        <v>45836</v>
      </c>
      <c r="N562" s="9">
        <v>11625</v>
      </c>
      <c r="O562" s="6" t="str">
        <v>BIO SOLUTION</v>
      </c>
      <c r="P562" s="6">
        <v>58152577136</v>
      </c>
      <c r="Q562" s="6" t="str">
        <v>Delivered</v>
      </c>
      <c r="R562" s="6">
        <v>4</v>
      </c>
      <c r="S562" s="6" t="str">
        <v/>
      </c>
      <c r="T562" s="6" t="str">
        <v>BioLegend</v>
      </c>
    </row>
    <row r="563" spans="1:20" x14ac:dyDescent="0.25">
      <c r="A563" s="6">
        <v>667</v>
      </c>
      <c r="B563" s="6" t="str">
        <v>EED116563</v>
      </c>
      <c r="C563" s="7">
        <v>45828</v>
      </c>
      <c r="D563" s="7">
        <v>45834</v>
      </c>
      <c r="E563" s="26">
        <v>859.2</v>
      </c>
      <c r="F563" s="26">
        <v>3436.8</v>
      </c>
      <c r="G563" s="6">
        <v>328630</v>
      </c>
      <c r="H563" s="6" t="str">
        <v xml:space="preserve">APC/Cyanine7 anti-human CD107a </v>
      </c>
      <c r="I563" s="6">
        <v>4</v>
      </c>
      <c r="J563" s="6">
        <v>4</v>
      </c>
      <c r="K563" s="6" t="str">
        <v/>
      </c>
      <c r="L563" s="7" t="str">
        <v>T-555/25-26</v>
      </c>
      <c r="M563" s="7">
        <v>45836</v>
      </c>
      <c r="N563" s="9">
        <v>133176</v>
      </c>
      <c r="O563" s="6" t="str">
        <v>GK BIO</v>
      </c>
      <c r="P563" s="6">
        <v>58152579251</v>
      </c>
      <c r="Q563" s="6" t="str">
        <v>Delivered</v>
      </c>
      <c r="R563" s="6">
        <v>4</v>
      </c>
      <c r="S563" s="6" t="str">
        <v/>
      </c>
      <c r="T563" s="6" t="str">
        <v>BioLegend</v>
      </c>
    </row>
    <row r="564" spans="1:20" x14ac:dyDescent="0.25">
      <c r="A564" s="6">
        <v>668</v>
      </c>
      <c r="B564" s="6" t="str">
        <v>EED116563</v>
      </c>
      <c r="C564" s="7">
        <v>45828</v>
      </c>
      <c r="D564" s="7">
        <v>45834</v>
      </c>
      <c r="E564" s="26">
        <v>225</v>
      </c>
      <c r="F564" s="26">
        <v>225</v>
      </c>
      <c r="G564" s="6">
        <v>331416</v>
      </c>
      <c r="H564" s="6" t="str">
        <v>Alexa Fluor® 700 anti-human TCR Vδ2 Antibody</v>
      </c>
      <c r="I564" s="6">
        <v>1</v>
      </c>
      <c r="J564" s="6">
        <v>1</v>
      </c>
      <c r="K564" s="6" t="str">
        <v/>
      </c>
      <c r="L564" s="7" t="str">
        <v>T-559/25-26</v>
      </c>
      <c r="M564" s="7">
        <v>45836</v>
      </c>
      <c r="N564" s="9">
        <v>40687</v>
      </c>
      <c r="O564" s="6" t="str">
        <v>immuneel</v>
      </c>
      <c r="P564" s="6">
        <v>58152577722</v>
      </c>
      <c r="Q564" s="6" t="str">
        <v>Delivered</v>
      </c>
      <c r="R564" s="6">
        <v>4</v>
      </c>
      <c r="S564" s="6" t="str">
        <v/>
      </c>
      <c r="T564" s="6" t="str">
        <v>BioLegend</v>
      </c>
    </row>
    <row r="565" spans="1:20" x14ac:dyDescent="0.25">
      <c r="A565" s="6">
        <v>669</v>
      </c>
      <c r="B565" s="6" t="str">
        <v>EED116563</v>
      </c>
      <c r="C565" s="7">
        <v>45828</v>
      </c>
      <c r="D565" s="7">
        <v>45834</v>
      </c>
      <c r="E565" s="26">
        <v>482.4</v>
      </c>
      <c r="F565" s="26">
        <v>1447.1999999999998</v>
      </c>
      <c r="G565" s="6">
        <v>333808</v>
      </c>
      <c r="H565" s="6" t="str">
        <v>PE anti-human CD68 Antibody</v>
      </c>
      <c r="I565" s="6">
        <v>3</v>
      </c>
      <c r="J565" s="6">
        <v>3</v>
      </c>
      <c r="K565" s="6" t="str">
        <v/>
      </c>
      <c r="L565" s="7" t="str">
        <v>T-568/25-26</v>
      </c>
      <c r="M565" s="7">
        <v>45836</v>
      </c>
      <c r="N565" s="9">
        <v>74772</v>
      </c>
      <c r="O565" s="6" t="str">
        <v>PI HEALTH</v>
      </c>
      <c r="P565" s="6">
        <v>58152577280</v>
      </c>
      <c r="Q565" s="6" t="str">
        <v>Delivered</v>
      </c>
      <c r="R565" s="6">
        <v>4</v>
      </c>
      <c r="S565" s="6" t="str">
        <v/>
      </c>
      <c r="T565" s="6" t="str">
        <v>BioLegend</v>
      </c>
    </row>
    <row r="566" spans="1:20" x14ac:dyDescent="0.25">
      <c r="A566" s="6">
        <v>670</v>
      </c>
      <c r="B566" s="6" t="str">
        <v>EED116563</v>
      </c>
      <c r="C566" s="7">
        <v>45828</v>
      </c>
      <c r="D566" s="7">
        <v>45834</v>
      </c>
      <c r="E566" s="26">
        <v>666</v>
      </c>
      <c r="F566" s="26">
        <v>1998</v>
      </c>
      <c r="G566" s="6">
        <v>337218</v>
      </c>
      <c r="H566" s="6" t="str">
        <v>APC/Cyanine7 anti-human CD11c Antibody</v>
      </c>
      <c r="I566" s="6">
        <v>3</v>
      </c>
      <c r="J566" s="6">
        <v>3</v>
      </c>
      <c r="K566" s="6" t="str">
        <v/>
      </c>
      <c r="L566" s="7" t="str">
        <v>T-568/25-26</v>
      </c>
      <c r="M566" s="7">
        <v>45836</v>
      </c>
      <c r="N566" s="9">
        <v>103230</v>
      </c>
      <c r="O566" s="6" t="str">
        <v>PI HEALTH</v>
      </c>
      <c r="P566" s="6">
        <v>58152577280</v>
      </c>
      <c r="Q566" s="6" t="str">
        <v>Delivered</v>
      </c>
      <c r="R566" s="6">
        <v>4</v>
      </c>
      <c r="S566" s="6" t="str">
        <v/>
      </c>
      <c r="T566" s="6" t="str">
        <v>BioLegend</v>
      </c>
    </row>
    <row r="567" spans="1:20" x14ac:dyDescent="0.25">
      <c r="A567" s="6">
        <v>671</v>
      </c>
      <c r="B567" s="6" t="str">
        <v>EED116563</v>
      </c>
      <c r="C567" s="7">
        <v>45828</v>
      </c>
      <c r="D567" s="7">
        <v>45834</v>
      </c>
      <c r="E567" s="26">
        <v>585</v>
      </c>
      <c r="F567" s="26">
        <v>1755</v>
      </c>
      <c r="G567" s="6">
        <v>344706</v>
      </c>
      <c r="H567" s="6" t="str">
        <v>PE anti-human CD8 Antibody</v>
      </c>
      <c r="I567" s="6">
        <v>3</v>
      </c>
      <c r="J567" s="6">
        <v>3</v>
      </c>
      <c r="K567" s="6" t="str">
        <v/>
      </c>
      <c r="L567" s="7" t="str">
        <v>T-568/25-26</v>
      </c>
      <c r="M567" s="7">
        <v>45836</v>
      </c>
      <c r="N567" s="9">
        <v>90675</v>
      </c>
      <c r="O567" s="6" t="str">
        <v>PI HEALTH</v>
      </c>
      <c r="P567" s="6">
        <v>58152577280</v>
      </c>
      <c r="Q567" s="6" t="str">
        <v>Delivered</v>
      </c>
      <c r="R567" s="6">
        <v>4</v>
      </c>
      <c r="S567" s="6" t="str">
        <v/>
      </c>
      <c r="T567" s="6" t="str">
        <v>BioLegend</v>
      </c>
    </row>
    <row r="568" spans="1:20" x14ac:dyDescent="0.25">
      <c r="A568" s="6">
        <v>672</v>
      </c>
      <c r="B568" s="6" t="str">
        <v>EED116563</v>
      </c>
      <c r="C568" s="7">
        <v>45828</v>
      </c>
      <c r="D568" s="7">
        <v>45834</v>
      </c>
      <c r="E568" s="26">
        <v>87.6</v>
      </c>
      <c r="F568" s="26">
        <v>87.6</v>
      </c>
      <c r="G568" s="6">
        <v>348605</v>
      </c>
      <c r="H568" s="6" t="str">
        <v xml:space="preserve">PE anti-human CD243 </v>
      </c>
      <c r="I568" s="6">
        <v>1</v>
      </c>
      <c r="J568" s="6">
        <v>1</v>
      </c>
      <c r="K568" s="6" t="str">
        <v/>
      </c>
      <c r="L568" s="7" t="str">
        <v>T-569/25-26</v>
      </c>
      <c r="M568" s="7">
        <v>45836</v>
      </c>
      <c r="N568" s="9">
        <v>13578</v>
      </c>
      <c r="O568" s="6" t="str">
        <v>Sai Life</v>
      </c>
      <c r="P568" s="6">
        <v>58152578385</v>
      </c>
      <c r="Q568" s="6" t="str">
        <v>Delivered</v>
      </c>
      <c r="R568" s="6">
        <v>4</v>
      </c>
      <c r="S568" s="6" t="str">
        <v/>
      </c>
      <c r="T568" s="6" t="str">
        <v>BioLegend</v>
      </c>
    </row>
    <row r="569" spans="1:20" x14ac:dyDescent="0.25">
      <c r="A569" s="6">
        <v>673</v>
      </c>
      <c r="B569" s="6" t="str">
        <v>EED116563</v>
      </c>
      <c r="C569" s="7">
        <v>45828</v>
      </c>
      <c r="D569" s="7">
        <v>45834</v>
      </c>
      <c r="E569" s="26">
        <v>208.2</v>
      </c>
      <c r="F569" s="26">
        <v>208.2</v>
      </c>
      <c r="G569" s="6">
        <v>350504</v>
      </c>
      <c r="H569" s="6" t="str">
        <v>PE anti-human Ki-67 Antibody</v>
      </c>
      <c r="I569" s="6">
        <v>1</v>
      </c>
      <c r="J569" s="6">
        <v>1</v>
      </c>
      <c r="K569" s="6" t="str">
        <v/>
      </c>
      <c r="L569" s="7" t="str">
        <v>T-537/25-26</v>
      </c>
      <c r="M569" s="7">
        <v>45834</v>
      </c>
      <c r="N569" s="9">
        <v>29668.5</v>
      </c>
      <c r="O569" s="6" t="str">
        <v>AIIMS</v>
      </c>
      <c r="P569" s="6" t="str">
        <v/>
      </c>
      <c r="Q569" s="6" t="str">
        <v/>
      </c>
      <c r="R569" s="6">
        <v>4</v>
      </c>
      <c r="S569" s="6" t="str">
        <v/>
      </c>
      <c r="T569" s="6" t="str">
        <v>BioLegend</v>
      </c>
    </row>
    <row r="570" spans="1:20" x14ac:dyDescent="0.25">
      <c r="A570" s="6">
        <v>674</v>
      </c>
      <c r="B570" s="6" t="str">
        <v>EED116563</v>
      </c>
      <c r="C570" s="7">
        <v>45828</v>
      </c>
      <c r="D570" s="7">
        <v>45834</v>
      </c>
      <c r="E570" s="26">
        <v>334.5</v>
      </c>
      <c r="F570" s="26">
        <v>334.5</v>
      </c>
      <c r="G570" s="6">
        <v>353228</v>
      </c>
      <c r="H570" s="6" t="str">
        <v xml:space="preserve">Brilliant Violet 711™ anti-human CD197 </v>
      </c>
      <c r="I570" s="6">
        <v>1</v>
      </c>
      <c r="J570" s="6">
        <v>1</v>
      </c>
      <c r="K570" s="6" t="str">
        <v/>
      </c>
      <c r="L570" s="7" t="str">
        <v>T-540/25-26</v>
      </c>
      <c r="M570" s="7">
        <v>45835</v>
      </c>
      <c r="N570" s="9">
        <v>41478</v>
      </c>
      <c r="O570" s="6" t="str">
        <v>Lokesh EnterPrises</v>
      </c>
      <c r="P570" s="6" t="str">
        <v>BY HAND</v>
      </c>
      <c r="Q570" s="6" t="str">
        <v>PRIYANKA MADAM</v>
      </c>
      <c r="R570" s="6">
        <v>4</v>
      </c>
      <c r="S570" s="6" t="str">
        <v>Aiims through Lokesh Enterprises, Priyanka Madam</v>
      </c>
      <c r="T570" s="6" t="str">
        <v>BioLegend</v>
      </c>
    </row>
    <row r="571" spans="1:20" x14ac:dyDescent="0.25">
      <c r="A571" s="6">
        <v>675</v>
      </c>
      <c r="B571" s="6" t="str">
        <v>EED116563</v>
      </c>
      <c r="C571" s="7">
        <v>45828</v>
      </c>
      <c r="D571" s="7">
        <v>45834</v>
      </c>
      <c r="E571" s="26">
        <v>229.2</v>
      </c>
      <c r="F571" s="26">
        <v>229.2</v>
      </c>
      <c r="G571" s="6">
        <v>353236</v>
      </c>
      <c r="H571" s="6" t="str">
        <v xml:space="preserve">PE/Dazzle™ 594 anti-human CD197 </v>
      </c>
      <c r="I571" s="6">
        <v>1</v>
      </c>
      <c r="J571" s="6">
        <v>1</v>
      </c>
      <c r="K571" s="6" t="str">
        <v/>
      </c>
      <c r="L571" s="7" t="str">
        <v>T-537/25-26</v>
      </c>
      <c r="M571" s="7">
        <v>45834</v>
      </c>
      <c r="N571" s="9">
        <v>32661</v>
      </c>
      <c r="O571" s="6" t="str">
        <v>AIIMS</v>
      </c>
      <c r="P571" s="6" t="str">
        <v/>
      </c>
      <c r="Q571" s="6" t="str">
        <v/>
      </c>
      <c r="R571" s="6">
        <v>4</v>
      </c>
      <c r="S571" s="6" t="str">
        <v/>
      </c>
      <c r="T571" s="6" t="str">
        <v>BioLegend</v>
      </c>
    </row>
    <row r="572" spans="1:20" x14ac:dyDescent="0.25">
      <c r="A572" s="6">
        <v>676</v>
      </c>
      <c r="B572" s="6" t="str">
        <v>EED116563</v>
      </c>
      <c r="C572" s="7">
        <v>45828</v>
      </c>
      <c r="D572" s="7">
        <v>45834</v>
      </c>
      <c r="E572" s="26">
        <v>978.75</v>
      </c>
      <c r="F572" s="26">
        <v>2936.25</v>
      </c>
      <c r="G572" s="6">
        <v>360732</v>
      </c>
      <c r="H572" s="6" t="str">
        <v>Brilliant Violet 711™ anti-human CD16 Antibody</v>
      </c>
      <c r="I572" s="6">
        <v>3</v>
      </c>
      <c r="J572" s="6">
        <v>3</v>
      </c>
      <c r="K572" s="6" t="str">
        <v/>
      </c>
      <c r="L572" s="7" t="str">
        <v>T-568/25-26</v>
      </c>
      <c r="M572" s="7">
        <v>45836</v>
      </c>
      <c r="N572" s="9">
        <v>121365</v>
      </c>
      <c r="O572" s="6" t="str">
        <v>PI HEALTH</v>
      </c>
      <c r="P572" s="6">
        <v>58152577280</v>
      </c>
      <c r="Q572" s="6" t="str">
        <v>Delivered</v>
      </c>
      <c r="R572" s="6">
        <v>4</v>
      </c>
      <c r="S572" s="6" t="str">
        <v/>
      </c>
      <c r="T572" s="6" t="str">
        <v>BioLegend</v>
      </c>
    </row>
    <row r="573" spans="1:20" x14ac:dyDescent="0.25">
      <c r="A573" s="6">
        <v>677</v>
      </c>
      <c r="B573" s="6" t="str">
        <v>EED116563</v>
      </c>
      <c r="C573" s="7">
        <v>45828</v>
      </c>
      <c r="D573" s="7">
        <v>45834</v>
      </c>
      <c r="E573" s="26">
        <v>464.4</v>
      </c>
      <c r="F573" s="26">
        <v>1393.1999999999998</v>
      </c>
      <c r="G573" s="6">
        <v>362526</v>
      </c>
      <c r="H573" s="6" t="str">
        <v xml:space="preserve">PerCP anti-human CD56 </v>
      </c>
      <c r="I573" s="6">
        <v>3</v>
      </c>
      <c r="J573" s="6">
        <v>3</v>
      </c>
      <c r="K573" s="6" t="str">
        <v/>
      </c>
      <c r="L573" s="7" t="str">
        <v>T-568/25-26</v>
      </c>
      <c r="M573" s="7">
        <v>45836</v>
      </c>
      <c r="N573" s="9">
        <v>71982</v>
      </c>
      <c r="O573" s="6" t="str">
        <v>PI HEALTH</v>
      </c>
      <c r="P573" s="6">
        <v>58152577280</v>
      </c>
      <c r="Q573" s="6" t="str">
        <v>Delivered</v>
      </c>
      <c r="R573" s="6">
        <v>4</v>
      </c>
      <c r="S573" s="6" t="str">
        <v/>
      </c>
      <c r="T573" s="6" t="str">
        <v>BioLegend</v>
      </c>
    </row>
    <row r="574" spans="1:20" x14ac:dyDescent="0.25">
      <c r="A574" s="6">
        <v>678</v>
      </c>
      <c r="B574" s="6" t="str">
        <v>EED116563</v>
      </c>
      <c r="C574" s="7">
        <v>45828</v>
      </c>
      <c r="D574" s="7">
        <v>45834</v>
      </c>
      <c r="E574" s="26">
        <v>289.5</v>
      </c>
      <c r="F574" s="26">
        <v>579</v>
      </c>
      <c r="G574" s="6">
        <v>362533</v>
      </c>
      <c r="H574" s="6" t="str">
        <v xml:space="preserve">Brilliant Violet 510™ anti-human CD56 </v>
      </c>
      <c r="I574" s="6">
        <v>2</v>
      </c>
      <c r="J574" s="6">
        <v>2</v>
      </c>
      <c r="K574" s="6" t="str">
        <v/>
      </c>
      <c r="L574" s="7" t="str">
        <v>T-536/25-26</v>
      </c>
      <c r="M574" s="7">
        <v>45834</v>
      </c>
      <c r="N574" s="9">
        <v>43675.9</v>
      </c>
      <c r="O574" s="6" t="str">
        <v>INVITRO</v>
      </c>
      <c r="P574" s="6" t="str">
        <v/>
      </c>
      <c r="Q574" s="6" t="str">
        <v/>
      </c>
      <c r="R574" s="6">
        <v>4</v>
      </c>
      <c r="S574" s="6" t="str">
        <v/>
      </c>
      <c r="T574" s="6" t="str">
        <v>BioLegend</v>
      </c>
    </row>
    <row r="575" spans="1:20" x14ac:dyDescent="0.25">
      <c r="A575" s="6">
        <v>679</v>
      </c>
      <c r="B575" s="6" t="str">
        <v>EED116563</v>
      </c>
      <c r="C575" s="7">
        <v>45828</v>
      </c>
      <c r="D575" s="7">
        <v>45834</v>
      </c>
      <c r="E575" s="26">
        <v>444</v>
      </c>
      <c r="F575" s="26">
        <v>888</v>
      </c>
      <c r="G575" s="6">
        <v>367414</v>
      </c>
      <c r="H575" s="6" t="str">
        <v xml:space="preserve">PE/Cyanine7 anti-human CD279 </v>
      </c>
      <c r="I575" s="6">
        <v>2</v>
      </c>
      <c r="J575" s="6">
        <v>2</v>
      </c>
      <c r="K575" s="6" t="str">
        <v/>
      </c>
      <c r="L575" s="7" t="str">
        <v>T-551/25-26</v>
      </c>
      <c r="M575" s="7">
        <v>45836</v>
      </c>
      <c r="N575" s="9">
        <v>68820</v>
      </c>
      <c r="O575" s="6" t="str">
        <v>BIO SOLUTION</v>
      </c>
      <c r="P575" s="6">
        <v>58152577136</v>
      </c>
      <c r="Q575" s="6" t="str">
        <v>Delivered</v>
      </c>
      <c r="R575" s="6">
        <v>4</v>
      </c>
      <c r="S575" s="6" t="str">
        <v/>
      </c>
      <c r="T575" s="6" t="str">
        <v>BioLegend</v>
      </c>
    </row>
    <row r="576" spans="1:20" x14ac:dyDescent="0.25">
      <c r="A576" s="6">
        <v>680</v>
      </c>
      <c r="B576" s="6" t="str">
        <v>EED116563</v>
      </c>
      <c r="C576" s="7">
        <v>45828</v>
      </c>
      <c r="D576" s="7">
        <v>45834</v>
      </c>
      <c r="E576" s="26">
        <v>75</v>
      </c>
      <c r="F576" s="26">
        <v>75</v>
      </c>
      <c r="G576" s="6">
        <v>372203</v>
      </c>
      <c r="H576" s="6" t="str">
        <v>APC anti-human/mouse Granzyme B Recombinant Antibody</v>
      </c>
      <c r="I576" s="6">
        <v>1</v>
      </c>
      <c r="J576" s="6">
        <v>1</v>
      </c>
      <c r="K576" s="6" t="str">
        <v/>
      </c>
      <c r="L576" s="7" t="str">
        <v>T-561/25-26</v>
      </c>
      <c r="M576" s="7">
        <v>45836</v>
      </c>
      <c r="N576" s="9">
        <v>10687.5</v>
      </c>
      <c r="O576" s="6" t="str">
        <v>ILS</v>
      </c>
      <c r="P576" s="6">
        <v>58152577475</v>
      </c>
      <c r="Q576" s="6" t="str">
        <v>Delivered</v>
      </c>
      <c r="R576" s="6">
        <v>4</v>
      </c>
      <c r="S576" s="6" t="str">
        <v/>
      </c>
      <c r="T576" s="6" t="str">
        <v>BioLegend</v>
      </c>
    </row>
    <row r="577" spans="1:20" x14ac:dyDescent="0.25">
      <c r="A577" s="6">
        <v>681</v>
      </c>
      <c r="B577" s="6" t="str">
        <v>EED116563</v>
      </c>
      <c r="C577" s="7">
        <v>45828</v>
      </c>
      <c r="D577" s="7">
        <v>45834</v>
      </c>
      <c r="E577" s="26">
        <v>112.8</v>
      </c>
      <c r="F577" s="26">
        <v>112.8</v>
      </c>
      <c r="G577" s="6">
        <v>394706</v>
      </c>
      <c r="H577" s="6" t="str">
        <v xml:space="preserve">FITC anti-human CD15 </v>
      </c>
      <c r="I577" s="6">
        <v>1</v>
      </c>
      <c r="J577" s="6">
        <v>1</v>
      </c>
      <c r="K577" s="6" t="str">
        <v/>
      </c>
      <c r="L577" s="7" t="str">
        <v>T-560/25-26</v>
      </c>
      <c r="M577" s="7">
        <v>45836</v>
      </c>
      <c r="N577" s="9">
        <v>17860</v>
      </c>
      <c r="O577" s="6" t="str">
        <v>ILS</v>
      </c>
      <c r="P577" s="6">
        <v>58152577475</v>
      </c>
      <c r="Q577" s="6" t="str">
        <v>Delivered</v>
      </c>
      <c r="R577" s="6">
        <v>4</v>
      </c>
      <c r="S577" s="6" t="str">
        <v/>
      </c>
      <c r="T577" s="6" t="str">
        <v>BioLegend</v>
      </c>
    </row>
    <row r="578" spans="1:20" x14ac:dyDescent="0.25">
      <c r="A578" s="6">
        <v>682</v>
      </c>
      <c r="B578" s="6" t="str">
        <v>EED116563</v>
      </c>
      <c r="C578" s="7">
        <v>45828</v>
      </c>
      <c r="D578" s="7">
        <v>45834</v>
      </c>
      <c r="E578" s="26">
        <v>321.75</v>
      </c>
      <c r="F578" s="26">
        <v>321.75</v>
      </c>
      <c r="G578" s="6">
        <v>396414</v>
      </c>
      <c r="H578" s="6" t="str">
        <v>Brilliant Violet 421™ anti-human/mouse Granzyme B Recombinant Antibody</v>
      </c>
      <c r="I578" s="6">
        <v>1</v>
      </c>
      <c r="J578" s="6">
        <v>1</v>
      </c>
      <c r="K578" s="6" t="str">
        <v/>
      </c>
      <c r="L578" s="7" t="str">
        <v>T-537/25-26</v>
      </c>
      <c r="M578" s="7">
        <v>45834</v>
      </c>
      <c r="N578" s="9">
        <v>36679.5</v>
      </c>
      <c r="O578" s="6" t="str">
        <v>AIIMS</v>
      </c>
      <c r="P578" s="6" t="str">
        <v/>
      </c>
      <c r="Q578" s="6" t="str">
        <v/>
      </c>
      <c r="R578" s="6">
        <v>4</v>
      </c>
      <c r="S578" s="6" t="str">
        <v/>
      </c>
      <c r="T578" s="6" t="str">
        <v>BioLegend</v>
      </c>
    </row>
    <row r="579" spans="1:20" x14ac:dyDescent="0.25">
      <c r="A579" s="6">
        <v>683</v>
      </c>
      <c r="B579" s="6" t="str">
        <v>EED116563</v>
      </c>
      <c r="C579" s="7">
        <v>45828</v>
      </c>
      <c r="D579" s="7">
        <v>45834</v>
      </c>
      <c r="E579" s="26">
        <v>192</v>
      </c>
      <c r="F579" s="26">
        <v>192</v>
      </c>
      <c r="G579" s="6">
        <v>396416</v>
      </c>
      <c r="H579" s="6" t="str">
        <v>PerCP anti-human/mouse Granzyme B Recombinant Antibody</v>
      </c>
      <c r="I579" s="6">
        <v>1</v>
      </c>
      <c r="J579" s="6">
        <v>1</v>
      </c>
      <c r="K579" s="6" t="str">
        <v/>
      </c>
      <c r="L579" s="7" t="str">
        <v>T-540/25-26</v>
      </c>
      <c r="M579" s="7">
        <v>45835</v>
      </c>
      <c r="N579" s="9">
        <v>29760</v>
      </c>
      <c r="O579" s="6" t="str">
        <v>Lokesh EnterPrises</v>
      </c>
      <c r="P579" s="6" t="str">
        <v>BY HAND</v>
      </c>
      <c r="Q579" s="6" t="str">
        <v>PRIYANKA MADAM</v>
      </c>
      <c r="R579" s="6">
        <v>4</v>
      </c>
      <c r="S579" s="6" t="str">
        <v>Aiims through Lokesh Enterprises, Priyanka Madam</v>
      </c>
      <c r="T579" s="6" t="str">
        <v>BioLegend</v>
      </c>
    </row>
    <row r="580" spans="1:20" x14ac:dyDescent="0.25">
      <c r="A580" s="6">
        <v>684</v>
      </c>
      <c r="B580" s="6" t="str">
        <v>EED116563</v>
      </c>
      <c r="C580" s="7">
        <v>45828</v>
      </c>
      <c r="D580" s="7">
        <v>45834</v>
      </c>
      <c r="E580" s="26">
        <v>165.75</v>
      </c>
      <c r="F580" s="26">
        <v>165.75</v>
      </c>
      <c r="G580" s="6">
        <v>396435</v>
      </c>
      <c r="H580" s="6" t="str">
        <v>Brilliant Violet 650™ anti-human/mouse Granzyme B Recombinant Antibody</v>
      </c>
      <c r="I580" s="6">
        <v>1</v>
      </c>
      <c r="J580" s="6">
        <v>1</v>
      </c>
      <c r="K580" s="6" t="str">
        <v/>
      </c>
      <c r="L580" s="7" t="str">
        <v>T-567/25-26</v>
      </c>
      <c r="M580" s="7">
        <v>45836</v>
      </c>
      <c r="N580" s="9">
        <v>24663.599999999999</v>
      </c>
      <c r="O580" s="6" t="str">
        <v>NEXGENE</v>
      </c>
      <c r="P580" s="6">
        <v>58152580813</v>
      </c>
      <c r="Q580" s="6" t="str">
        <v>Delivered</v>
      </c>
      <c r="R580" s="6">
        <v>4</v>
      </c>
      <c r="S580" s="6" t="str">
        <v/>
      </c>
      <c r="T580" s="6" t="str">
        <v>BioLegend</v>
      </c>
    </row>
    <row r="581" spans="1:20" x14ac:dyDescent="0.25">
      <c r="A581" s="6">
        <v>685</v>
      </c>
      <c r="B581" s="6" t="str">
        <v>EED116563</v>
      </c>
      <c r="C581" s="7">
        <v>45828</v>
      </c>
      <c r="D581" s="7">
        <v>45834</v>
      </c>
      <c r="E581" s="26">
        <v>666</v>
      </c>
      <c r="F581" s="26">
        <v>1998</v>
      </c>
      <c r="G581" s="6">
        <v>396910</v>
      </c>
      <c r="H581" s="6" t="str">
        <v>PE/Cyanine7 anti-human CD66b Recombinant Antibody</v>
      </c>
      <c r="I581" s="6">
        <v>3</v>
      </c>
      <c r="J581" s="6">
        <v>3</v>
      </c>
      <c r="K581" s="6" t="str">
        <v/>
      </c>
      <c r="L581" s="7" t="str">
        <v>T-568/25-26</v>
      </c>
      <c r="M581" s="7">
        <v>45836</v>
      </c>
      <c r="N581" s="9">
        <v>103230</v>
      </c>
      <c r="O581" s="6" t="str">
        <v>PI HEALTH</v>
      </c>
      <c r="P581" s="6">
        <v>58152577280</v>
      </c>
      <c r="Q581" s="6" t="str">
        <v>Delivered</v>
      </c>
      <c r="R581" s="6">
        <v>4</v>
      </c>
      <c r="S581" s="6" t="str">
        <v/>
      </c>
      <c r="T581" s="6" t="str">
        <v>BioLegend</v>
      </c>
    </row>
    <row r="582" spans="1:20" x14ac:dyDescent="0.25">
      <c r="A582" s="6">
        <v>686</v>
      </c>
      <c r="B582" s="6" t="str">
        <v>EED116563</v>
      </c>
      <c r="C582" s="7">
        <v>45828</v>
      </c>
      <c r="D582" s="7">
        <v>45834</v>
      </c>
      <c r="E582" s="26">
        <v>174.6</v>
      </c>
      <c r="F582" s="26">
        <v>174.6</v>
      </c>
      <c r="G582" s="6">
        <v>399206</v>
      </c>
      <c r="H582" s="6" t="str">
        <v>APC anti-human CD14 Antibody</v>
      </c>
      <c r="I582" s="6">
        <v>1</v>
      </c>
      <c r="J582" s="6">
        <v>1</v>
      </c>
      <c r="K582" s="6" t="str">
        <v/>
      </c>
      <c r="L582" s="7" t="str">
        <v>T-560/25-26</v>
      </c>
      <c r="M582" s="7">
        <v>45836</v>
      </c>
      <c r="N582" s="9">
        <v>27645</v>
      </c>
      <c r="O582" s="6" t="str">
        <v>ILS</v>
      </c>
      <c r="P582" s="6">
        <v>58152577475</v>
      </c>
      <c r="Q582" s="6" t="str">
        <v>Delivered</v>
      </c>
      <c r="R582" s="6">
        <v>4</v>
      </c>
      <c r="S582" s="6" t="str">
        <v/>
      </c>
      <c r="T582" s="6" t="str">
        <v>BioLegend</v>
      </c>
    </row>
    <row r="583" spans="1:20" x14ac:dyDescent="0.25">
      <c r="A583" s="6">
        <v>687</v>
      </c>
      <c r="B583" s="6" t="str">
        <v>EED116563</v>
      </c>
      <c r="C583" s="7">
        <v>45828</v>
      </c>
      <c r="D583" s="7">
        <v>45834</v>
      </c>
      <c r="E583" s="26">
        <v>444</v>
      </c>
      <c r="F583" s="26">
        <v>888</v>
      </c>
      <c r="G583" s="6">
        <v>399214</v>
      </c>
      <c r="H583" s="6" t="str">
        <v>Spark Violet™ 538 anti-human CD14 Antibody</v>
      </c>
      <c r="I583" s="6">
        <v>2</v>
      </c>
      <c r="J583" s="6">
        <v>2</v>
      </c>
      <c r="K583" s="6" t="str">
        <v/>
      </c>
      <c r="L583" s="7" t="str">
        <v>T-543/25-26</v>
      </c>
      <c r="M583" s="7">
        <v>45836</v>
      </c>
      <c r="N583" s="9">
        <v>63236.7</v>
      </c>
      <c r="O583" s="6" t="str">
        <v>ACTREC</v>
      </c>
      <c r="P583" s="6">
        <v>58152578643</v>
      </c>
      <c r="Q583" s="6" t="str">
        <v>Delivered</v>
      </c>
      <c r="R583" s="6">
        <v>4</v>
      </c>
      <c r="S583" s="6" t="str">
        <v/>
      </c>
      <c r="T583" s="6" t="str">
        <v>BioLegend</v>
      </c>
    </row>
    <row r="584" spans="1:20" x14ac:dyDescent="0.25">
      <c r="A584" s="6">
        <v>688</v>
      </c>
      <c r="B584" s="6" t="str">
        <v>EED116563</v>
      </c>
      <c r="C584" s="7">
        <v>45828</v>
      </c>
      <c r="D584" s="7">
        <v>45834</v>
      </c>
      <c r="E584" s="26">
        <v>49.8</v>
      </c>
      <c r="F584" s="26">
        <v>49.8</v>
      </c>
      <c r="G584" s="6">
        <v>400143</v>
      </c>
      <c r="H584" s="6" t="str">
        <v>Alexa Fluor® 700 Mouse IgG1</v>
      </c>
      <c r="I584" s="6">
        <v>1</v>
      </c>
      <c r="J584" s="6">
        <v>1</v>
      </c>
      <c r="K584" s="6" t="str">
        <v/>
      </c>
      <c r="L584" s="7" t="str">
        <v>T-560/25-26</v>
      </c>
      <c r="M584" s="7">
        <v>45836</v>
      </c>
      <c r="N584" s="9">
        <v>7885</v>
      </c>
      <c r="O584" s="6" t="str">
        <v>ILS</v>
      </c>
      <c r="P584" s="6">
        <v>58152577475</v>
      </c>
      <c r="Q584" s="6" t="str">
        <v>Delivered</v>
      </c>
      <c r="R584" s="6">
        <v>4</v>
      </c>
      <c r="S584" s="6" t="str">
        <v/>
      </c>
      <c r="T584" s="6" t="str">
        <v>BioLegend</v>
      </c>
    </row>
    <row r="585" spans="1:20" x14ac:dyDescent="0.25">
      <c r="A585" s="6">
        <v>689</v>
      </c>
      <c r="B585" s="6" t="str">
        <v>EED116563</v>
      </c>
      <c r="C585" s="7">
        <v>45828</v>
      </c>
      <c r="D585" s="7">
        <v>45834</v>
      </c>
      <c r="E585" s="26">
        <v>71.400000000000006</v>
      </c>
      <c r="F585" s="26">
        <v>214.20000000000002</v>
      </c>
      <c r="G585" s="6">
        <v>405207</v>
      </c>
      <c r="H585" s="6" t="str">
        <v>APC Streptavidin</v>
      </c>
      <c r="I585" s="6">
        <v>3</v>
      </c>
      <c r="J585" s="6">
        <v>3</v>
      </c>
      <c r="K585" s="6" t="str">
        <v/>
      </c>
      <c r="L585" s="7" t="str">
        <v>T-558/25-26</v>
      </c>
      <c r="M585" s="7">
        <v>45836</v>
      </c>
      <c r="N585" s="9">
        <v>41501.25</v>
      </c>
      <c r="O585" s="6" t="str">
        <v>immuneel</v>
      </c>
      <c r="P585" s="6">
        <v>58152577722</v>
      </c>
      <c r="Q585" s="6" t="str">
        <v>Delivered</v>
      </c>
      <c r="R585" s="6">
        <v>4</v>
      </c>
      <c r="S585" s="6" t="str">
        <v/>
      </c>
      <c r="T585" s="6" t="str">
        <v>BioLegend</v>
      </c>
    </row>
    <row r="586" spans="1:20" x14ac:dyDescent="0.25">
      <c r="A586" s="6">
        <v>690</v>
      </c>
      <c r="B586" s="6" t="str">
        <v>EED116563</v>
      </c>
      <c r="C586" s="7">
        <v>45828</v>
      </c>
      <c r="D586" s="7">
        <v>45834</v>
      </c>
      <c r="E586" s="26">
        <v>71.400000000000006</v>
      </c>
      <c r="F586" s="26">
        <v>71.400000000000006</v>
      </c>
      <c r="G586" s="6">
        <v>405207</v>
      </c>
      <c r="H586" s="6" t="str">
        <v>APC Streptavidin</v>
      </c>
      <c r="I586" s="6">
        <v>1</v>
      </c>
      <c r="J586" s="6">
        <v>1</v>
      </c>
      <c r="K586" s="6" t="str">
        <v/>
      </c>
      <c r="L586" s="7" t="str">
        <v>T-578/25-26</v>
      </c>
      <c r="M586" s="7">
        <v>45838</v>
      </c>
      <c r="N586" s="9">
        <v>11067</v>
      </c>
      <c r="O586" s="6" t="str">
        <v>M BIOTECH</v>
      </c>
      <c r="P586" s="6">
        <v>58152616292</v>
      </c>
      <c r="Q586" s="6" t="str">
        <v>Delivered</v>
      </c>
      <c r="R586" s="6">
        <v>4</v>
      </c>
      <c r="S586" s="6" t="str">
        <v/>
      </c>
      <c r="T586" s="6" t="str">
        <v>BioLegend</v>
      </c>
    </row>
    <row r="587" spans="1:20" x14ac:dyDescent="0.25">
      <c r="A587" s="6">
        <v>691</v>
      </c>
      <c r="B587" s="6" t="str">
        <v>EED116563</v>
      </c>
      <c r="C587" s="7">
        <v>45828</v>
      </c>
      <c r="D587" s="7">
        <v>45834</v>
      </c>
      <c r="E587" s="26">
        <v>144.75</v>
      </c>
      <c r="F587" s="26">
        <v>144.75</v>
      </c>
      <c r="G587" s="6">
        <v>405226</v>
      </c>
      <c r="H587" s="6" t="str">
        <v>Brilliant Violet 421™ Streptavidin</v>
      </c>
      <c r="I587" s="6">
        <v>1</v>
      </c>
      <c r="J587" s="6">
        <v>1</v>
      </c>
      <c r="K587" s="6" t="str">
        <v/>
      </c>
      <c r="L587" s="7" t="str">
        <v>T-578/25-26</v>
      </c>
      <c r="M587" s="7">
        <v>45838</v>
      </c>
      <c r="N587" s="9">
        <v>17949</v>
      </c>
      <c r="O587" s="6" t="str">
        <v>M BIOTECH</v>
      </c>
      <c r="P587" s="6">
        <v>58152616292</v>
      </c>
      <c r="Q587" s="6" t="str">
        <v>Delivered</v>
      </c>
      <c r="R587" s="6">
        <v>4</v>
      </c>
      <c r="S587" s="6" t="str">
        <v/>
      </c>
      <c r="T587" s="6" t="str">
        <v>BioLegend</v>
      </c>
    </row>
    <row r="588" spans="1:20" x14ac:dyDescent="0.25">
      <c r="A588" s="6">
        <v>692</v>
      </c>
      <c r="B588" s="6" t="str">
        <v>EED116563</v>
      </c>
      <c r="C588" s="7">
        <v>45828</v>
      </c>
      <c r="D588" s="7">
        <v>45834</v>
      </c>
      <c r="E588" s="26">
        <v>229.2</v>
      </c>
      <c r="F588" s="26">
        <v>229.2</v>
      </c>
      <c r="G588" s="6">
        <v>410710</v>
      </c>
      <c r="H588" s="6" t="str">
        <v>PerCP/Cyanine5.5 anti-human IgG Fc Antibody</v>
      </c>
      <c r="I588" s="6">
        <v>1</v>
      </c>
      <c r="J588" s="6">
        <v>1</v>
      </c>
      <c r="K588" s="6" t="str">
        <v/>
      </c>
      <c r="L588" s="7" t="str">
        <v>T-564/25-26</v>
      </c>
      <c r="M588" s="7">
        <v>45836</v>
      </c>
      <c r="N588" s="9">
        <v>43223.3</v>
      </c>
      <c r="O588" s="6" t="str">
        <v>NCBS</v>
      </c>
      <c r="P588" s="6">
        <v>58152577943</v>
      </c>
      <c r="Q588" s="6" t="str">
        <v>Delivered</v>
      </c>
      <c r="R588" s="6">
        <v>4</v>
      </c>
      <c r="S588" s="6" t="str">
        <v/>
      </c>
      <c r="T588" s="6" t="str">
        <v>BioLegend</v>
      </c>
    </row>
    <row r="589" spans="1:20" x14ac:dyDescent="0.25">
      <c r="A589" s="6">
        <v>693</v>
      </c>
      <c r="B589" s="6" t="str">
        <v>EED116563</v>
      </c>
      <c r="C589" s="7">
        <v>45828</v>
      </c>
      <c r="D589" s="7">
        <v>45834</v>
      </c>
      <c r="E589" s="26">
        <v>53.4</v>
      </c>
      <c r="F589" s="26">
        <v>53.4</v>
      </c>
      <c r="G589" s="6">
        <v>420201</v>
      </c>
      <c r="H589" s="6" t="str">
        <v>Cell Staining Buffer</v>
      </c>
      <c r="I589" s="6">
        <v>1</v>
      </c>
      <c r="J589" s="6">
        <v>1</v>
      </c>
      <c r="K589" s="6" t="str">
        <v/>
      </c>
      <c r="L589" s="7" t="str">
        <v>T-583/25-26</v>
      </c>
      <c r="M589" s="7">
        <v>45838</v>
      </c>
      <c r="N589" s="9">
        <v>8277</v>
      </c>
      <c r="O589" s="6" t="str">
        <v>TECHWEST</v>
      </c>
      <c r="P589" s="6">
        <v>58152615533</v>
      </c>
      <c r="Q589" s="6" t="str">
        <v>Delivered</v>
      </c>
      <c r="R589" s="6">
        <v>4</v>
      </c>
      <c r="S589" s="6" t="str">
        <v/>
      </c>
      <c r="T589" s="6" t="str">
        <v>BioLegend</v>
      </c>
    </row>
    <row r="590" spans="1:20" x14ac:dyDescent="0.25">
      <c r="A590" s="6">
        <v>694</v>
      </c>
      <c r="B590" s="6" t="str">
        <v>EED116563</v>
      </c>
      <c r="C590" s="7">
        <v>45828</v>
      </c>
      <c r="D590" s="7">
        <v>45834</v>
      </c>
      <c r="E590" s="26">
        <v>61.1</v>
      </c>
      <c r="F590" s="26">
        <v>122.2</v>
      </c>
      <c r="G590" s="6">
        <v>421002</v>
      </c>
      <c r="H590" s="6" t="str">
        <v xml:space="preserve">Intracellular Staining Permeabilization Wash Buffer </v>
      </c>
      <c r="I590" s="6">
        <v>2</v>
      </c>
      <c r="J590" s="6">
        <v>2</v>
      </c>
      <c r="K590" s="6" t="str">
        <v/>
      </c>
      <c r="L590" s="7" t="str">
        <v>T-545/25-26</v>
      </c>
      <c r="M590" s="7">
        <v>45836</v>
      </c>
      <c r="N590" s="9">
        <v>17484</v>
      </c>
      <c r="O590" s="6" t="str">
        <v>Aurigine Service</v>
      </c>
      <c r="P590" s="6">
        <v>58152574561</v>
      </c>
      <c r="Q590" s="6" t="str">
        <v>Delivered</v>
      </c>
      <c r="R590" s="6">
        <v>4</v>
      </c>
      <c r="S590" s="6" t="str">
        <v/>
      </c>
      <c r="T590" s="6" t="str">
        <v>BioLegend</v>
      </c>
    </row>
    <row r="591" spans="1:20" x14ac:dyDescent="0.25">
      <c r="A591" s="6">
        <v>695</v>
      </c>
      <c r="B591" s="6" t="str">
        <v>EED116563</v>
      </c>
      <c r="C591" s="7">
        <v>45828</v>
      </c>
      <c r="D591" s="7">
        <v>45834</v>
      </c>
      <c r="E591" s="26">
        <v>32.4</v>
      </c>
      <c r="F591" s="26">
        <v>32.4</v>
      </c>
      <c r="G591" s="6">
        <v>421301</v>
      </c>
      <c r="H591" s="6" t="str">
        <v>Propidium Iodide Solution</v>
      </c>
      <c r="I591" s="6">
        <v>1</v>
      </c>
      <c r="J591" s="6">
        <v>1</v>
      </c>
      <c r="K591" s="6" t="str">
        <v/>
      </c>
      <c r="L591" s="7" t="str">
        <v>DC-70/25-26</v>
      </c>
      <c r="M591" s="7">
        <v>45835</v>
      </c>
      <c r="N591" s="9" t="str">
        <v/>
      </c>
      <c r="O591" s="6" t="str">
        <v>SOUTH CAMPUS</v>
      </c>
      <c r="P591" s="6" t="str">
        <v>BY HAND</v>
      </c>
      <c r="Q591" s="6" t="str">
        <v>PRIYANKA MADAM</v>
      </c>
      <c r="R591" s="6">
        <v>4</v>
      </c>
      <c r="S591" s="6" t="str">
        <v/>
      </c>
      <c r="T591" s="6" t="str">
        <v>BioLegend</v>
      </c>
    </row>
    <row r="592" spans="1:20" x14ac:dyDescent="0.25">
      <c r="A592" s="6">
        <v>696</v>
      </c>
      <c r="B592" s="6" t="str">
        <v>EED116563</v>
      </c>
      <c r="C592" s="7">
        <v>45828</v>
      </c>
      <c r="D592" s="7">
        <v>45834</v>
      </c>
      <c r="E592" s="26">
        <v>84.6</v>
      </c>
      <c r="F592" s="26">
        <v>84.6</v>
      </c>
      <c r="G592" s="6">
        <v>421601</v>
      </c>
      <c r="H592" s="6" t="str">
        <v xml:space="preserve">ELISA Wash Buffer </v>
      </c>
      <c r="I592" s="6">
        <v>1</v>
      </c>
      <c r="J592" s="6">
        <v>1</v>
      </c>
      <c r="K592" s="6" t="str">
        <v/>
      </c>
      <c r="L592" s="7" t="str">
        <v>T-548/25-26</v>
      </c>
      <c r="M592" s="7">
        <v>45836</v>
      </c>
      <c r="N592" s="9">
        <v>14805</v>
      </c>
      <c r="O592" s="6" t="str">
        <v>BIO SOLUTION</v>
      </c>
      <c r="P592" s="6">
        <v>58152577136</v>
      </c>
      <c r="Q592" s="6" t="str">
        <v>Delivered</v>
      </c>
      <c r="R592" s="6" t="str">
        <v>RT</v>
      </c>
      <c r="S592" s="6" t="str">
        <v/>
      </c>
      <c r="T592" s="6" t="str">
        <v>BioLegend</v>
      </c>
    </row>
    <row r="593" spans="1:20" x14ac:dyDescent="0.25">
      <c r="A593" s="6">
        <v>697</v>
      </c>
      <c r="B593" s="6" t="str">
        <v>EED116563</v>
      </c>
      <c r="C593" s="7">
        <v>45828</v>
      </c>
      <c r="D593" s="7">
        <v>45834</v>
      </c>
      <c r="E593" s="26">
        <v>160.30000000000001</v>
      </c>
      <c r="F593" s="26">
        <v>641.20000000000005</v>
      </c>
      <c r="G593" s="6">
        <v>422302</v>
      </c>
      <c r="H593" s="6" t="str">
        <v xml:space="preserve">Human TruStain FcX™ </v>
      </c>
      <c r="I593" s="6">
        <v>4</v>
      </c>
      <c r="J593" s="6">
        <v>4</v>
      </c>
      <c r="K593" s="6" t="str">
        <v/>
      </c>
      <c r="L593" s="7" t="str">
        <v>T-563/25-26</v>
      </c>
      <c r="M593" s="7">
        <v>45836</v>
      </c>
      <c r="N593" s="9">
        <v>99386</v>
      </c>
      <c r="O593" s="6" t="str">
        <v>Micro Vapi</v>
      </c>
      <c r="P593" s="6">
        <v>58152581384</v>
      </c>
      <c r="Q593" s="6" t="str">
        <v>Delivered</v>
      </c>
      <c r="R593" s="6">
        <v>4</v>
      </c>
      <c r="S593" s="6" t="str">
        <v/>
      </c>
      <c r="T593" s="6" t="str">
        <v>BioLegend</v>
      </c>
    </row>
    <row r="594" spans="1:20" x14ac:dyDescent="0.25">
      <c r="A594" s="6">
        <v>698</v>
      </c>
      <c r="B594" s="6" t="str">
        <v>EED116563</v>
      </c>
      <c r="C594" s="7">
        <v>45828</v>
      </c>
      <c r="D594" s="7">
        <v>45834</v>
      </c>
      <c r="E594" s="26">
        <v>62.3</v>
      </c>
      <c r="F594" s="26">
        <v>62.3</v>
      </c>
      <c r="G594" s="6">
        <v>423101</v>
      </c>
      <c r="H594" s="6" t="str">
        <v>Zombie Aqua™ Fixable Viability Kit</v>
      </c>
      <c r="I594" s="6">
        <v>1</v>
      </c>
      <c r="J594" s="6">
        <v>1</v>
      </c>
      <c r="K594" s="6" t="str">
        <v/>
      </c>
      <c r="L594" s="7" t="str">
        <v>T-557/25-26</v>
      </c>
      <c r="M594" s="7">
        <v>45836</v>
      </c>
      <c r="N594" s="9">
        <v>9656.5</v>
      </c>
      <c r="O594" s="6" t="str">
        <v>immuneel</v>
      </c>
      <c r="P594" s="6">
        <v>58152577722</v>
      </c>
      <c r="Q594" s="6" t="str">
        <v>Delivered</v>
      </c>
      <c r="R594" s="6">
        <v>-20</v>
      </c>
      <c r="S594" s="6" t="str">
        <v/>
      </c>
      <c r="T594" s="6" t="str">
        <v>BioLegend</v>
      </c>
    </row>
    <row r="595" spans="1:20" x14ac:dyDescent="0.25">
      <c r="A595" s="6">
        <v>699</v>
      </c>
      <c r="B595" s="6" t="str">
        <v>EED116563</v>
      </c>
      <c r="C595" s="7">
        <v>45828</v>
      </c>
      <c r="D595" s="7">
        <v>45834</v>
      </c>
      <c r="E595" s="26">
        <v>49.8</v>
      </c>
      <c r="F595" s="26">
        <v>49.8</v>
      </c>
      <c r="G595" s="6">
        <v>423113</v>
      </c>
      <c r="H595" s="6" t="str">
        <v>Zombie Violet™ Fixable Viability Kit</v>
      </c>
      <c r="I595" s="6">
        <v>1</v>
      </c>
      <c r="J595" s="6">
        <v>1</v>
      </c>
      <c r="K595" s="6" t="str">
        <v/>
      </c>
      <c r="L595" s="7" t="str">
        <v>T-581/25-26</v>
      </c>
      <c r="M595" s="7">
        <v>45838</v>
      </c>
      <c r="N595" s="9">
        <v>7719</v>
      </c>
      <c r="O595" s="6" t="str">
        <v>RG SONS</v>
      </c>
      <c r="P595" s="6">
        <v>58152616966</v>
      </c>
      <c r="Q595" s="6" t="str">
        <v>Delivered</v>
      </c>
      <c r="R595" s="6">
        <v>-20</v>
      </c>
      <c r="S595" s="6" t="str">
        <v/>
      </c>
      <c r="T595" s="6" t="str">
        <v>BioLegend</v>
      </c>
    </row>
    <row r="596" spans="1:20" x14ac:dyDescent="0.25">
      <c r="A596" s="6">
        <v>700</v>
      </c>
      <c r="B596" s="6" t="str">
        <v>EED116563</v>
      </c>
      <c r="C596" s="7">
        <v>45828</v>
      </c>
      <c r="D596" s="7">
        <v>45834</v>
      </c>
      <c r="E596" s="26">
        <v>53.4</v>
      </c>
      <c r="F596" s="26">
        <v>53.4</v>
      </c>
      <c r="G596" s="6">
        <v>423115</v>
      </c>
      <c r="H596" s="6" t="str">
        <v>Zombie R718™ Fixable Viability Kit</v>
      </c>
      <c r="I596" s="6">
        <v>1</v>
      </c>
      <c r="J596" s="6">
        <v>1</v>
      </c>
      <c r="K596" s="6" t="str">
        <v/>
      </c>
      <c r="L596" s="7" t="str">
        <v>T-561/25-26</v>
      </c>
      <c r="M596" s="7">
        <v>45836</v>
      </c>
      <c r="N596" s="9">
        <v>7609.5</v>
      </c>
      <c r="O596" s="6" t="str">
        <v>ILS</v>
      </c>
      <c r="P596" s="6">
        <v>58152577475</v>
      </c>
      <c r="Q596" s="6" t="str">
        <v>Delivered</v>
      </c>
      <c r="R596" s="6">
        <v>-20</v>
      </c>
      <c r="S596" s="6" t="str">
        <v/>
      </c>
      <c r="T596" s="6" t="str">
        <v>BioLegend</v>
      </c>
    </row>
    <row r="597" spans="1:20" x14ac:dyDescent="0.25">
      <c r="A597" s="6">
        <v>701</v>
      </c>
      <c r="B597" s="6" t="str">
        <v>EED116563</v>
      </c>
      <c r="C597" s="7">
        <v>45828</v>
      </c>
      <c r="D597" s="7">
        <v>45834</v>
      </c>
      <c r="E597" s="26">
        <v>201.6</v>
      </c>
      <c r="F597" s="26">
        <v>604.79999999999995</v>
      </c>
      <c r="G597" s="6">
        <v>423303</v>
      </c>
      <c r="H597" s="6" t="str">
        <v xml:space="preserve">Cell Activation Cocktail </v>
      </c>
      <c r="I597" s="6">
        <v>3</v>
      </c>
      <c r="J597" s="6" t="str">
        <v/>
      </c>
      <c r="K597" s="6">
        <v>3</v>
      </c>
      <c r="L597" s="7" t="str">
        <v/>
      </c>
      <c r="M597" s="7" t="str">
        <v/>
      </c>
      <c r="N597" s="9" t="str">
        <v/>
      </c>
      <c r="O597" s="6" t="str">
        <v>STOCK</v>
      </c>
      <c r="P597" s="6" t="str">
        <v/>
      </c>
      <c r="Q597" s="6" t="str">
        <v/>
      </c>
      <c r="R597" s="6">
        <v>-20</v>
      </c>
      <c r="S597" s="6" t="str">
        <v xml:space="preserve">Same item dispatched to Aiims from Opening Stock </v>
      </c>
      <c r="T597" s="6" t="str">
        <v>BioLegend</v>
      </c>
    </row>
    <row r="598" spans="1:20" x14ac:dyDescent="0.25">
      <c r="A598" s="6">
        <v>702</v>
      </c>
      <c r="B598" s="6" t="str">
        <v>EED116563</v>
      </c>
      <c r="C598" s="7">
        <v>45828</v>
      </c>
      <c r="D598" s="7">
        <v>45834</v>
      </c>
      <c r="E598" s="26">
        <v>75.75</v>
      </c>
      <c r="F598" s="26">
        <v>75.75</v>
      </c>
      <c r="G598" s="6">
        <v>423801</v>
      </c>
      <c r="H598" s="6" t="str">
        <v>CFSE Cell Division Tracker Kit</v>
      </c>
      <c r="I598" s="6">
        <v>1</v>
      </c>
      <c r="J598" s="6">
        <v>1</v>
      </c>
      <c r="K598" s="6" t="str">
        <v/>
      </c>
      <c r="L598" s="7" t="str">
        <v>T-579/25-26</v>
      </c>
      <c r="M598" s="7">
        <v>45838</v>
      </c>
      <c r="N598" s="9">
        <v>10959</v>
      </c>
      <c r="O598" s="6" t="str">
        <v>POPVAX</v>
      </c>
      <c r="P598" s="6">
        <v>58152616782</v>
      </c>
      <c r="Q598" s="6" t="str">
        <v>Delivered</v>
      </c>
      <c r="R598" s="6">
        <v>-20</v>
      </c>
      <c r="S598" s="6" t="str">
        <v/>
      </c>
      <c r="T598" s="6" t="str">
        <v>BioLegend</v>
      </c>
    </row>
    <row r="599" spans="1:20" x14ac:dyDescent="0.25">
      <c r="A599" s="6">
        <v>703</v>
      </c>
      <c r="B599" s="6" t="str">
        <v>EED116563</v>
      </c>
      <c r="C599" s="7">
        <v>45828</v>
      </c>
      <c r="D599" s="7">
        <v>45834</v>
      </c>
      <c r="E599" s="26">
        <v>165.6</v>
      </c>
      <c r="F599" s="26">
        <v>165.6</v>
      </c>
      <c r="G599" s="6">
        <v>426803</v>
      </c>
      <c r="H599" s="6" t="str">
        <v>Cyto-Fast™ Fix/Perm Buffer Set</v>
      </c>
      <c r="I599" s="6">
        <v>1</v>
      </c>
      <c r="J599" s="6">
        <v>1</v>
      </c>
      <c r="K599" s="6" t="str">
        <v/>
      </c>
      <c r="L599" s="7" t="str">
        <v>T-567/25-26</v>
      </c>
      <c r="M599" s="7">
        <v>45836</v>
      </c>
      <c r="N599" s="9">
        <v>30801.599999999999</v>
      </c>
      <c r="O599" s="6" t="str">
        <v>NEXGENE</v>
      </c>
      <c r="P599" s="6">
        <v>58152580813</v>
      </c>
      <c r="Q599" s="6" t="str">
        <v>Delivered</v>
      </c>
      <c r="R599" s="6">
        <v>4</v>
      </c>
      <c r="S599" s="6" t="str">
        <v/>
      </c>
      <c r="T599" s="6" t="str">
        <v>BioLegend</v>
      </c>
    </row>
    <row r="600" spans="1:20" x14ac:dyDescent="0.25">
      <c r="A600" s="6">
        <v>704</v>
      </c>
      <c r="B600" s="6" t="str">
        <v>EED116563</v>
      </c>
      <c r="C600" s="7">
        <v>45828</v>
      </c>
      <c r="D600" s="7">
        <v>45834</v>
      </c>
      <c r="E600" s="26">
        <v>366</v>
      </c>
      <c r="F600" s="26">
        <v>732</v>
      </c>
      <c r="G600" s="6">
        <v>430104</v>
      </c>
      <c r="H600" s="6" t="str">
        <v>ELISA MAX™ Deluxe Set Human IFN-γ</v>
      </c>
      <c r="I600" s="6">
        <v>2</v>
      </c>
      <c r="J600" s="6">
        <v>2</v>
      </c>
      <c r="K600" s="6" t="str">
        <v/>
      </c>
      <c r="L600" s="7" t="str">
        <v>T-580/25-26</v>
      </c>
      <c r="M600" s="7">
        <v>45838</v>
      </c>
      <c r="N600" s="9">
        <v>50960</v>
      </c>
      <c r="O600" s="6" t="str">
        <v>RELIANCE</v>
      </c>
      <c r="P600" s="6">
        <v>58152616546</v>
      </c>
      <c r="Q600" s="6" t="str">
        <v>Delivered</v>
      </c>
      <c r="R600" s="6">
        <v>4</v>
      </c>
      <c r="S600" s="6" t="str">
        <v/>
      </c>
      <c r="T600" s="6" t="str">
        <v>BioLegend</v>
      </c>
    </row>
    <row r="601" spans="1:20" x14ac:dyDescent="0.25">
      <c r="A601" s="6">
        <v>705</v>
      </c>
      <c r="B601" s="6" t="str">
        <v>EED116563</v>
      </c>
      <c r="C601" s="7">
        <v>45828</v>
      </c>
      <c r="D601" s="7">
        <v>45834</v>
      </c>
      <c r="E601" s="26">
        <v>291</v>
      </c>
      <c r="F601" s="26">
        <v>291</v>
      </c>
      <c r="G601" s="6">
        <v>439707</v>
      </c>
      <c r="H601" s="6" t="str">
        <v xml:space="preserve">LEGEND MAX™ Human MRP8/14 </v>
      </c>
      <c r="I601" s="6">
        <v>1</v>
      </c>
      <c r="J601" s="6">
        <v>1</v>
      </c>
      <c r="K601" s="6" t="str">
        <v/>
      </c>
      <c r="L601" s="7" t="str">
        <v>T-581/25-26</v>
      </c>
      <c r="M601" s="7">
        <v>45838</v>
      </c>
      <c r="N601" s="9">
        <v>45105</v>
      </c>
      <c r="O601" s="6" t="str">
        <v>RG SONS</v>
      </c>
      <c r="P601" s="6">
        <v>58152616966</v>
      </c>
      <c r="Q601" s="6" t="str">
        <v>Delivered</v>
      </c>
      <c r="R601" s="6">
        <v>4</v>
      </c>
      <c r="S601" s="6" t="str">
        <v/>
      </c>
      <c r="T601" s="6" t="str">
        <v>BioLegend</v>
      </c>
    </row>
    <row r="602" spans="1:20" x14ac:dyDescent="0.25">
      <c r="A602" s="6">
        <v>706</v>
      </c>
      <c r="B602" s="6" t="str">
        <v>EED116563</v>
      </c>
      <c r="C602" s="7">
        <v>45828</v>
      </c>
      <c r="D602" s="7">
        <v>45834</v>
      </c>
      <c r="E602" s="26">
        <v>193.8</v>
      </c>
      <c r="F602" s="26">
        <v>193.8</v>
      </c>
      <c r="G602" s="6">
        <v>502528</v>
      </c>
      <c r="H602" s="6" t="str">
        <v>PE/Cyanine7 anti-human IFN-γ Antibody</v>
      </c>
      <c r="I602" s="6">
        <v>1</v>
      </c>
      <c r="J602" s="6">
        <v>1</v>
      </c>
      <c r="K602" s="6" t="str">
        <v/>
      </c>
      <c r="L602" s="7" t="str">
        <v>T-554/25-26</v>
      </c>
      <c r="M602" s="7">
        <v>45836</v>
      </c>
      <c r="N602" s="9">
        <v>30039</v>
      </c>
      <c r="O602" s="6" t="str">
        <v>GK BIO</v>
      </c>
      <c r="P602" s="6">
        <v>58152579251</v>
      </c>
      <c r="Q602" s="6" t="str">
        <v>Delivered</v>
      </c>
      <c r="R602" s="6">
        <v>4</v>
      </c>
      <c r="S602" s="6" t="str">
        <v/>
      </c>
      <c r="T602" s="6" t="str">
        <v>BioLegend</v>
      </c>
    </row>
    <row r="603" spans="1:20" x14ac:dyDescent="0.25">
      <c r="A603" s="6">
        <v>707</v>
      </c>
      <c r="B603" s="6" t="str">
        <v>EED116563</v>
      </c>
      <c r="C603" s="7">
        <v>45828</v>
      </c>
      <c r="D603" s="7">
        <v>45834</v>
      </c>
      <c r="E603" s="26">
        <v>99.6</v>
      </c>
      <c r="F603" s="26">
        <v>199.2</v>
      </c>
      <c r="G603" s="6">
        <v>503807</v>
      </c>
      <c r="H603" s="6" t="str">
        <v>PE anti-mouse IL-2 Antibody</v>
      </c>
      <c r="I603" s="6">
        <v>2</v>
      </c>
      <c r="J603" s="6">
        <v>2</v>
      </c>
      <c r="K603" s="6" t="str">
        <v/>
      </c>
      <c r="L603" s="7" t="str">
        <v>T-547/25-26</v>
      </c>
      <c r="M603" s="7">
        <v>45836</v>
      </c>
      <c r="N603" s="9">
        <v>15438</v>
      </c>
      <c r="O603" s="6" t="str">
        <v>Aurigine Service</v>
      </c>
      <c r="P603" s="6">
        <v>58152574561</v>
      </c>
      <c r="Q603" s="6" t="str">
        <v>Delivered</v>
      </c>
      <c r="R603" s="6">
        <v>4</v>
      </c>
      <c r="S603" s="6" t="str">
        <v/>
      </c>
      <c r="T603" s="6" t="str">
        <v>BioLegend</v>
      </c>
    </row>
    <row r="604" spans="1:20" x14ac:dyDescent="0.25">
      <c r="A604" s="6">
        <v>708</v>
      </c>
      <c r="B604" s="6" t="str">
        <v>EED116563</v>
      </c>
      <c r="C604" s="7">
        <v>45828</v>
      </c>
      <c r="D604" s="7">
        <v>45834</v>
      </c>
      <c r="E604" s="26">
        <v>292.8</v>
      </c>
      <c r="F604" s="26">
        <v>292.8</v>
      </c>
      <c r="G604" s="6">
        <v>505824</v>
      </c>
      <c r="H604" s="6" t="str">
        <v>Alexa Fluor® 700 anti-mouse IFN-γ Antibody</v>
      </c>
      <c r="I604" s="6">
        <v>1</v>
      </c>
      <c r="J604" s="6">
        <v>1</v>
      </c>
      <c r="K604" s="6" t="str">
        <v/>
      </c>
      <c r="L604" s="7" t="str">
        <v>T-572/25-26</v>
      </c>
      <c r="M604" s="7">
        <v>45836</v>
      </c>
      <c r="N604" s="9">
        <v>26474</v>
      </c>
      <c r="O604" s="6" t="str">
        <v>IIT-ROPAR</v>
      </c>
      <c r="P604" s="6" t="str">
        <v/>
      </c>
      <c r="Q604" s="6" t="str">
        <v/>
      </c>
      <c r="R604" s="6">
        <v>4</v>
      </c>
      <c r="S604" s="6" t="str">
        <v/>
      </c>
      <c r="T604" s="6" t="str">
        <v>BioLegend</v>
      </c>
    </row>
    <row r="605" spans="1:20" x14ac:dyDescent="0.25">
      <c r="A605" s="6">
        <v>709</v>
      </c>
      <c r="B605" s="6" t="str">
        <v>EED116563</v>
      </c>
      <c r="C605" s="7">
        <v>45828</v>
      </c>
      <c r="D605" s="7">
        <v>45834</v>
      </c>
      <c r="E605" s="26">
        <v>292.8</v>
      </c>
      <c r="F605" s="26">
        <v>292.8</v>
      </c>
      <c r="G605" s="6">
        <v>505824</v>
      </c>
      <c r="H605" s="6" t="str">
        <v>Alexa Fluor® 700 anti-mouse IFN-γ Antibody</v>
      </c>
      <c r="I605" s="6">
        <v>1</v>
      </c>
      <c r="J605" s="6">
        <v>1</v>
      </c>
      <c r="K605" s="6" t="str">
        <v/>
      </c>
      <c r="L605" s="7" t="str">
        <v>T-589/25-26</v>
      </c>
      <c r="M605" s="7">
        <v>45838</v>
      </c>
      <c r="N605" s="9">
        <v>22021</v>
      </c>
      <c r="O605" s="6" t="str">
        <v>THSTI</v>
      </c>
      <c r="P605" s="6" t="str">
        <v/>
      </c>
      <c r="Q605" s="6" t="str">
        <v/>
      </c>
      <c r="R605" s="6">
        <v>4</v>
      </c>
      <c r="S605" s="6" t="str">
        <v/>
      </c>
      <c r="T605" s="6" t="str">
        <v>BioLegend</v>
      </c>
    </row>
    <row r="606" spans="1:20" x14ac:dyDescent="0.25">
      <c r="A606" s="6">
        <v>710</v>
      </c>
      <c r="B606" s="6" t="str">
        <v>EED116563</v>
      </c>
      <c r="C606" s="7">
        <v>45828</v>
      </c>
      <c r="D606" s="7">
        <v>45834</v>
      </c>
      <c r="E606" s="26">
        <v>137.4</v>
      </c>
      <c r="F606" s="26">
        <v>137.4</v>
      </c>
      <c r="G606" s="6">
        <v>573002</v>
      </c>
      <c r="H606" s="6" t="str">
        <v xml:space="preserve">Recombinant Human IL-12 </v>
      </c>
      <c r="I606" s="6">
        <v>1</v>
      </c>
      <c r="J606" s="6">
        <v>1</v>
      </c>
      <c r="K606" s="6" t="str">
        <v/>
      </c>
      <c r="L606" s="7" t="str">
        <v>T-542/25-26</v>
      </c>
      <c r="M606" s="7">
        <v>45836</v>
      </c>
      <c r="N606" s="9">
        <v>19579.5</v>
      </c>
      <c r="O606" s="6" t="str">
        <v>ACTREC</v>
      </c>
      <c r="P606" s="6">
        <v>58152578643</v>
      </c>
      <c r="Q606" s="6" t="str">
        <v>Delivered</v>
      </c>
      <c r="R606" s="6">
        <v>-20</v>
      </c>
      <c r="S606" s="6" t="str">
        <v/>
      </c>
      <c r="T606" s="6" t="str">
        <v>BioLegend</v>
      </c>
    </row>
    <row r="607" spans="1:20" x14ac:dyDescent="0.25">
      <c r="A607" s="6">
        <v>711</v>
      </c>
      <c r="B607" s="6" t="str">
        <v>EED116563</v>
      </c>
      <c r="C607" s="7">
        <v>45828</v>
      </c>
      <c r="D607" s="7">
        <v>45834</v>
      </c>
      <c r="E607" s="26">
        <v>112.8</v>
      </c>
      <c r="F607" s="26">
        <v>225.6</v>
      </c>
      <c r="G607" s="6">
        <v>575402</v>
      </c>
      <c r="H607" s="6" t="str">
        <v xml:space="preserve">Recombinant Mouse IL-2 </v>
      </c>
      <c r="I607" s="6">
        <v>2</v>
      </c>
      <c r="J607" s="6">
        <v>2</v>
      </c>
      <c r="K607" s="6" t="str">
        <v/>
      </c>
      <c r="L607" s="7" t="str">
        <v>T-567/25-26</v>
      </c>
      <c r="M607" s="7">
        <v>45836</v>
      </c>
      <c r="N607" s="9">
        <v>20980.799999999999</v>
      </c>
      <c r="O607" s="6" t="str">
        <v>NEXGENE</v>
      </c>
      <c r="P607" s="6">
        <v>58152580813</v>
      </c>
      <c r="Q607" s="6" t="str">
        <v>Delivered</v>
      </c>
      <c r="R607" s="6">
        <v>-20</v>
      </c>
      <c r="S607" s="6" t="str">
        <v/>
      </c>
      <c r="T607" s="6" t="str">
        <v>BioLegend</v>
      </c>
    </row>
    <row r="608" spans="1:20" x14ac:dyDescent="0.25">
      <c r="A608" s="6">
        <v>712</v>
      </c>
      <c r="B608" s="6" t="str">
        <v>EED116563</v>
      </c>
      <c r="C608" s="7">
        <v>45828</v>
      </c>
      <c r="D608" s="7">
        <v>45834</v>
      </c>
      <c r="E608" s="26">
        <v>60.6</v>
      </c>
      <c r="F608" s="26">
        <v>60.6</v>
      </c>
      <c r="G608" s="6">
        <v>633601</v>
      </c>
      <c r="H608" s="6" t="str">
        <v>Purified anti-Bax Antibody</v>
      </c>
      <c r="I608" s="6">
        <v>1</v>
      </c>
      <c r="J608" s="6">
        <v>1</v>
      </c>
      <c r="K608" s="6" t="str">
        <v/>
      </c>
      <c r="L608" s="7" t="str">
        <v>DC-70/25-26</v>
      </c>
      <c r="M608" s="7">
        <v>45835</v>
      </c>
      <c r="N608" s="9" t="str">
        <v/>
      </c>
      <c r="O608" s="6" t="str">
        <v>SOUTH CAMPUS</v>
      </c>
      <c r="P608" s="6" t="str">
        <v>BY HAND</v>
      </c>
      <c r="Q608" s="6" t="str">
        <v>PRIYANKA MADAM</v>
      </c>
      <c r="R608" s="6">
        <v>4</v>
      </c>
      <c r="S608" s="6" t="str">
        <v/>
      </c>
      <c r="T608" s="6" t="str">
        <v>BioLegend</v>
      </c>
    </row>
    <row r="609" spans="1:20" x14ac:dyDescent="0.25">
      <c r="A609" s="6">
        <v>713</v>
      </c>
      <c r="B609" s="6" t="str">
        <v>EED116563</v>
      </c>
      <c r="C609" s="7">
        <v>45828</v>
      </c>
      <c r="D609" s="7">
        <v>45834</v>
      </c>
      <c r="E609" s="26">
        <v>49.8</v>
      </c>
      <c r="F609" s="26">
        <v>49.8</v>
      </c>
      <c r="G609" s="6">
        <v>640905</v>
      </c>
      <c r="H609" s="6" t="str">
        <v>FITC Annexin V</v>
      </c>
      <c r="I609" s="6">
        <v>1</v>
      </c>
      <c r="J609" s="6">
        <v>1</v>
      </c>
      <c r="K609" s="6" t="str">
        <v/>
      </c>
      <c r="L609" s="7" t="str">
        <v>T-576/25-26</v>
      </c>
      <c r="M609" s="7">
        <v>45838</v>
      </c>
      <c r="N609" s="9">
        <v>9005.5</v>
      </c>
      <c r="O609" s="6" t="str">
        <v>CELLIN</v>
      </c>
      <c r="P609" s="6">
        <v>58152615894</v>
      </c>
      <c r="Q609" s="6" t="str">
        <v>Delivered</v>
      </c>
      <c r="R609" s="6">
        <v>4</v>
      </c>
      <c r="S609" s="6" t="str">
        <v/>
      </c>
      <c r="T609" s="6" t="str">
        <v>BioLegend</v>
      </c>
    </row>
    <row r="610" spans="1:20" x14ac:dyDescent="0.25">
      <c r="A610" s="6">
        <v>714</v>
      </c>
      <c r="B610" s="6" t="str">
        <v>EED116563</v>
      </c>
      <c r="C610" s="7">
        <v>45828</v>
      </c>
      <c r="D610" s="7">
        <v>45834</v>
      </c>
      <c r="E610" s="26">
        <v>160.19999999999999</v>
      </c>
      <c r="F610" s="26">
        <v>160.19999999999999</v>
      </c>
      <c r="G610" s="6">
        <v>640930</v>
      </c>
      <c r="H610" s="6" t="str">
        <v>APC Annexin V Apoptosis Detection Kit with 7-AAD</v>
      </c>
      <c r="I610" s="6">
        <v>1</v>
      </c>
      <c r="J610" s="6">
        <v>1</v>
      </c>
      <c r="K610" s="6" t="str">
        <v/>
      </c>
      <c r="L610" s="7" t="str">
        <v>T-588/25-26</v>
      </c>
      <c r="M610" s="7">
        <v>45838</v>
      </c>
      <c r="N610" s="9">
        <v>24831</v>
      </c>
      <c r="O610" s="6" t="str">
        <v>Lokesh EnterPrises</v>
      </c>
      <c r="P610" s="6" t="str">
        <v>BY HAND</v>
      </c>
      <c r="Q610" s="6" t="str">
        <v>PRIYANKA MADAM</v>
      </c>
      <c r="R610" s="6">
        <v>4</v>
      </c>
      <c r="S610" s="6" t="str">
        <v>Aiims through Lokesh Enterprises, Priyanka Madam</v>
      </c>
      <c r="T610" s="6" t="str">
        <v>BioLegend</v>
      </c>
    </row>
    <row r="611" spans="1:20" x14ac:dyDescent="0.25">
      <c r="A611" s="6">
        <v>715</v>
      </c>
      <c r="B611" s="6" t="str">
        <v>EED116563</v>
      </c>
      <c r="C611" s="7">
        <v>45828</v>
      </c>
      <c r="D611" s="7">
        <v>45834</v>
      </c>
      <c r="E611" s="26">
        <v>160.19999999999999</v>
      </c>
      <c r="F611" s="26">
        <v>160.19999999999999</v>
      </c>
      <c r="G611" s="6">
        <v>640932</v>
      </c>
      <c r="H611" s="6" t="str">
        <v>APC Annexin V Apoptosis Detection Kit with PI</v>
      </c>
      <c r="I611" s="6">
        <v>1</v>
      </c>
      <c r="J611" s="6">
        <v>1</v>
      </c>
      <c r="K611" s="6" t="str">
        <v/>
      </c>
      <c r="L611" s="7" t="str">
        <v>T-581/25-26</v>
      </c>
      <c r="M611" s="7">
        <v>45838</v>
      </c>
      <c r="N611" s="9">
        <v>24831</v>
      </c>
      <c r="O611" s="6" t="str">
        <v>RG SONS</v>
      </c>
      <c r="P611" s="6">
        <v>58152616966</v>
      </c>
      <c r="Q611" s="6" t="str">
        <v>Delivered</v>
      </c>
      <c r="R611" s="6">
        <v>4</v>
      </c>
      <c r="S611" s="6" t="str">
        <v/>
      </c>
      <c r="T611" s="6" t="str">
        <v>BioLegend</v>
      </c>
    </row>
    <row r="612" spans="1:20" x14ac:dyDescent="0.25">
      <c r="A612" s="6">
        <v>716</v>
      </c>
      <c r="B612" s="6" t="str">
        <v>EED116563</v>
      </c>
      <c r="C612" s="7">
        <v>45828</v>
      </c>
      <c r="D612" s="7">
        <v>45834</v>
      </c>
      <c r="E612" s="26">
        <v>193.8</v>
      </c>
      <c r="F612" s="26">
        <v>193.8</v>
      </c>
      <c r="G612" s="6">
        <v>801807</v>
      </c>
      <c r="H612" s="6" t="str">
        <v>Alexa Fluor® 647 anti-MAP2 Antibody</v>
      </c>
      <c r="I612" s="6">
        <v>1</v>
      </c>
      <c r="J612" s="6">
        <v>1</v>
      </c>
      <c r="K612" s="6" t="str">
        <v/>
      </c>
      <c r="L612" s="7" t="str">
        <v>T-541/25-26</v>
      </c>
      <c r="M612" s="7">
        <v>45835</v>
      </c>
      <c r="N612" s="9">
        <v>30685</v>
      </c>
      <c r="O612" s="6" t="str">
        <v>LABEX</v>
      </c>
      <c r="P612" s="6" t="str">
        <v>PORTER</v>
      </c>
      <c r="Q612" s="6" t="str">
        <v>PORTER</v>
      </c>
      <c r="R612" s="6">
        <v>4</v>
      </c>
      <c r="S612" s="6" t="str">
        <v/>
      </c>
      <c r="T612" s="6" t="str">
        <v>BioLegend</v>
      </c>
    </row>
    <row r="613" spans="1:20" x14ac:dyDescent="0.25">
      <c r="A613" s="6">
        <v>717</v>
      </c>
      <c r="B613" s="6" t="str">
        <v>EED116563</v>
      </c>
      <c r="C613" s="7">
        <v>45828</v>
      </c>
      <c r="D613" s="7">
        <v>45834</v>
      </c>
      <c r="E613" s="26">
        <v>259.8</v>
      </c>
      <c r="F613" s="26">
        <v>259.8</v>
      </c>
      <c r="G613" s="6">
        <v>802001</v>
      </c>
      <c r="H613" s="6" t="str">
        <v xml:space="preserve">Purified anti-Tubulin β-3 </v>
      </c>
      <c r="I613" s="6">
        <v>1</v>
      </c>
      <c r="J613" s="6">
        <v>1</v>
      </c>
      <c r="K613" s="6" t="str">
        <v/>
      </c>
      <c r="L613" s="7" t="str">
        <v>T-571/25-26</v>
      </c>
      <c r="M613" s="7">
        <v>45836</v>
      </c>
      <c r="N613" s="9">
        <v>50336.25</v>
      </c>
      <c r="O613" s="6" t="str">
        <v>SUN PHARMA</v>
      </c>
      <c r="P613" s="6">
        <v>58152580183</v>
      </c>
      <c r="Q613" s="6" t="str">
        <v>Delivered</v>
      </c>
      <c r="R613" s="6">
        <v>4</v>
      </c>
      <c r="S613" s="6" t="str">
        <v/>
      </c>
      <c r="T613" s="6" t="str">
        <v>BioLegend</v>
      </c>
    </row>
    <row r="614" spans="1:20" x14ac:dyDescent="0.25">
      <c r="A614" s="6">
        <v>718</v>
      </c>
      <c r="B614" s="6" t="str">
        <v>EED116563</v>
      </c>
      <c r="C614" s="7">
        <v>45828</v>
      </c>
      <c r="D614" s="7">
        <v>45834</v>
      </c>
      <c r="E614" s="26">
        <v>332.4</v>
      </c>
      <c r="F614" s="26">
        <v>332.4</v>
      </c>
      <c r="G614" s="6">
        <v>803001</v>
      </c>
      <c r="H614" s="6" t="str">
        <v>Purified anti-β-Amyloid</v>
      </c>
      <c r="I614" s="6">
        <v>1</v>
      </c>
      <c r="J614" s="6">
        <v>1</v>
      </c>
      <c r="K614" s="6" t="str">
        <v/>
      </c>
      <c r="L614" s="7" t="str">
        <v>T-594/25-26</v>
      </c>
      <c r="M614" s="7">
        <v>45840</v>
      </c>
      <c r="N614" s="9">
        <v>49860</v>
      </c>
      <c r="O614" s="6" t="str">
        <v>NBRC</v>
      </c>
      <c r="P614" s="6" t="str">
        <v>BY HAND</v>
      </c>
      <c r="Q614" s="6" t="str">
        <v>DEEPAK</v>
      </c>
      <c r="R614" s="6">
        <v>4</v>
      </c>
      <c r="S614" s="6" t="str">
        <v/>
      </c>
      <c r="T614" s="6" t="str">
        <v>BioLegend</v>
      </c>
    </row>
    <row r="615" spans="1:20" x14ac:dyDescent="0.25">
      <c r="A615" s="6">
        <v>719</v>
      </c>
      <c r="B615" s="6" t="str">
        <v>AMRITA</v>
      </c>
      <c r="C615" s="7">
        <v>45834</v>
      </c>
      <c r="D615" s="7">
        <v>45834</v>
      </c>
      <c r="E615" s="26">
        <v>5</v>
      </c>
      <c r="F615" s="26">
        <v>5</v>
      </c>
      <c r="G615" s="6">
        <v>740809</v>
      </c>
      <c r="H615" s="6" t="str">
        <v xml:space="preserve">LEGENDplex™ Human Inflammation Panel 1 </v>
      </c>
      <c r="I615" s="6">
        <v>1</v>
      </c>
      <c r="J615" s="6">
        <v>1</v>
      </c>
      <c r="K615" s="6" t="str">
        <v/>
      </c>
      <c r="L615" s="7" t="str">
        <v>DC-68/25-26</v>
      </c>
      <c r="M615" s="7">
        <v>45834</v>
      </c>
      <c r="N615" s="9" t="str">
        <v/>
      </c>
      <c r="O615" s="6" t="str">
        <v>Syngene</v>
      </c>
      <c r="P615" s="6" t="str">
        <v/>
      </c>
      <c r="Q615" s="6" t="str">
        <v/>
      </c>
      <c r="R615" s="6">
        <v>4</v>
      </c>
      <c r="S615" s="6" t="str">
        <v>Demo Unit Received from Amrita By Priynka Madam, sent to Sandeep S. Gurnani (Syngene)</v>
      </c>
      <c r="T615" s="6" t="str">
        <v>BioLegend</v>
      </c>
    </row>
    <row r="616" spans="1:20" x14ac:dyDescent="0.25">
      <c r="A616" s="6">
        <v>720</v>
      </c>
      <c r="B616" s="6" t="str">
        <v>AMRITA</v>
      </c>
      <c r="C616" s="7">
        <v>45834</v>
      </c>
      <c r="D616" s="7">
        <v>45834</v>
      </c>
      <c r="E616" s="26">
        <v>41.3</v>
      </c>
      <c r="F616" s="26">
        <v>41.3</v>
      </c>
      <c r="G616" s="6">
        <v>740811</v>
      </c>
      <c r="H616" s="6" t="str">
        <v>LEGENDplex™ Human Inflammation Panel 1 Standard</v>
      </c>
      <c r="I616" s="6">
        <v>1</v>
      </c>
      <c r="J616" s="6">
        <v>1</v>
      </c>
      <c r="K616" s="6" t="str">
        <v/>
      </c>
      <c r="L616" s="7" t="str">
        <v>DC-68/25-26</v>
      </c>
      <c r="M616" s="7">
        <v>45834</v>
      </c>
      <c r="N616" s="9" t="str">
        <v/>
      </c>
      <c r="O616" s="6" t="str">
        <v>Syngene</v>
      </c>
      <c r="P616" s="6" t="str">
        <v/>
      </c>
      <c r="Q616" s="6" t="str">
        <v/>
      </c>
      <c r="R616" s="6">
        <v>4</v>
      </c>
      <c r="S616" s="6" t="str">
        <v>Demo Unit Received from Amrita By Priynka Madam, sent to Sandeep S. Gurnani (Syngene)</v>
      </c>
      <c r="T616" s="6" t="str">
        <v>BioLegend</v>
      </c>
    </row>
    <row r="617" spans="1:20" x14ac:dyDescent="0.25">
      <c r="A617" s="6">
        <v>721</v>
      </c>
      <c r="B617" s="6" t="str">
        <v>AMRITA</v>
      </c>
      <c r="C617" s="7">
        <v>45834</v>
      </c>
      <c r="D617" s="7">
        <v>45834</v>
      </c>
      <c r="E617" s="26">
        <v>82.6</v>
      </c>
      <c r="F617" s="26">
        <v>82.6</v>
      </c>
      <c r="G617" s="6">
        <v>741146</v>
      </c>
      <c r="H617" s="6" t="str">
        <v>LEGENDplex™ Buffer Set A3</v>
      </c>
      <c r="I617" s="6">
        <v>1</v>
      </c>
      <c r="J617" s="6">
        <v>1</v>
      </c>
      <c r="K617" s="6" t="str">
        <v/>
      </c>
      <c r="L617" s="7" t="str">
        <v>DC-68/25-26</v>
      </c>
      <c r="M617" s="7">
        <v>45834</v>
      </c>
      <c r="N617" s="9" t="str">
        <v/>
      </c>
      <c r="O617" s="6" t="str">
        <v>Syngene</v>
      </c>
      <c r="P617" s="6" t="str">
        <v/>
      </c>
      <c r="Q617" s="6" t="str">
        <v/>
      </c>
      <c r="R617" s="6">
        <v>4</v>
      </c>
      <c r="S617" s="6" t="str">
        <v>Demo Unit Received from Amrita By Priynka Madam, sent to Sandeep S. Gurnani (Syngene)</v>
      </c>
      <c r="T617" s="6" t="str">
        <v>BioLegend</v>
      </c>
    </row>
    <row r="618" spans="1:20" x14ac:dyDescent="0.25">
      <c r="A618" s="6">
        <v>742</v>
      </c>
      <c r="B618" s="6" t="str">
        <v>EED116673</v>
      </c>
      <c r="C618" s="7">
        <v>45833</v>
      </c>
      <c r="D618" s="7">
        <v>45838</v>
      </c>
      <c r="E618" s="26">
        <v>129</v>
      </c>
      <c r="F618" s="26">
        <v>258</v>
      </c>
      <c r="G618" s="6">
        <v>100216</v>
      </c>
      <c r="H618" s="6" t="str">
        <v>Alexa Fluor® 700 anti-mouse CD3 Antibody</v>
      </c>
      <c r="I618" s="6">
        <v>2</v>
      </c>
      <c r="J618" s="6">
        <v>2</v>
      </c>
      <c r="K618" s="6" t="str">
        <v/>
      </c>
      <c r="L618" s="7" t="str">
        <v>T-663/25-26</v>
      </c>
      <c r="M618" s="7">
        <v>45847</v>
      </c>
      <c r="N618" s="9">
        <v>38787.08</v>
      </c>
      <c r="O618" s="6" t="str">
        <v>NII</v>
      </c>
      <c r="P618" s="6" t="str">
        <v>BY HAND</v>
      </c>
      <c r="Q618" s="6" t="str">
        <v>PRIYANKA MADAM</v>
      </c>
      <c r="R618" s="6">
        <v>4</v>
      </c>
      <c r="S618" s="6" t="str">
        <v/>
      </c>
      <c r="T618" s="6" t="str">
        <v>BioLegend</v>
      </c>
    </row>
    <row r="619" spans="1:20" x14ac:dyDescent="0.25">
      <c r="A619" s="6">
        <v>743</v>
      </c>
      <c r="B619" s="6" t="str">
        <v>EED116673</v>
      </c>
      <c r="C619" s="7">
        <v>45833</v>
      </c>
      <c r="D619" s="7">
        <v>45838</v>
      </c>
      <c r="E619" s="26">
        <v>118.8</v>
      </c>
      <c r="F619" s="26">
        <v>237.6</v>
      </c>
      <c r="G619" s="6">
        <v>100722</v>
      </c>
      <c r="H619" s="6" t="str">
        <v>PE/Cy7 anti-mouse CD8a Antibody</v>
      </c>
      <c r="I619" s="6">
        <v>2</v>
      </c>
      <c r="J619" s="6">
        <v>2</v>
      </c>
      <c r="K619" s="6" t="str">
        <v/>
      </c>
      <c r="L619" s="7" t="str">
        <v>T-663/25-26</v>
      </c>
      <c r="M619" s="7">
        <v>45847</v>
      </c>
      <c r="N619" s="9">
        <v>35720.199999999997</v>
      </c>
      <c r="O619" s="6" t="str">
        <v>NII</v>
      </c>
      <c r="P619" s="6" t="str">
        <v>BY HAND</v>
      </c>
      <c r="Q619" s="6" t="str">
        <v>PRIYANKA MADAM</v>
      </c>
      <c r="R619" s="6">
        <v>4</v>
      </c>
      <c r="S619" s="6" t="str">
        <v/>
      </c>
      <c r="T619" s="6" t="str">
        <v>BioLegend</v>
      </c>
    </row>
    <row r="620" spans="1:20" x14ac:dyDescent="0.25">
      <c r="A620" s="6">
        <v>744</v>
      </c>
      <c r="B620" s="6" t="str">
        <v>EED116673</v>
      </c>
      <c r="C620" s="7">
        <v>45833</v>
      </c>
      <c r="D620" s="7">
        <v>45838</v>
      </c>
      <c r="E620" s="26">
        <v>201</v>
      </c>
      <c r="F620" s="26">
        <v>603</v>
      </c>
      <c r="G620" s="6">
        <v>103047</v>
      </c>
      <c r="H620" s="6" t="str">
        <v>Brilliant Violet 605™ anti-mouse/human CD44 Antibody</v>
      </c>
      <c r="I620" s="6">
        <v>3</v>
      </c>
      <c r="J620" s="6">
        <v>3</v>
      </c>
      <c r="K620" s="6" t="str">
        <v/>
      </c>
      <c r="L620" s="7" t="str">
        <v>T-663/25-26</v>
      </c>
      <c r="M620" s="7">
        <v>45847</v>
      </c>
      <c r="N620" s="9">
        <v>72522.81</v>
      </c>
      <c r="O620" s="6" t="str">
        <v>NII</v>
      </c>
      <c r="P620" s="6" t="str">
        <v>BY HAND</v>
      </c>
      <c r="Q620" s="6" t="str">
        <v>PRIYANKA MADAM</v>
      </c>
      <c r="R620" s="6">
        <v>4</v>
      </c>
      <c r="S620" s="6" t="str">
        <v/>
      </c>
      <c r="T620" s="6" t="str">
        <v>BioLegend</v>
      </c>
    </row>
    <row r="621" spans="1:20" x14ac:dyDescent="0.25">
      <c r="A621" s="6">
        <v>745</v>
      </c>
      <c r="B621" s="6" t="str">
        <v>EED116673</v>
      </c>
      <c r="C621" s="7">
        <v>45833</v>
      </c>
      <c r="D621" s="7">
        <v>45838</v>
      </c>
      <c r="E621" s="26">
        <v>194.4</v>
      </c>
      <c r="F621" s="26">
        <v>388.8</v>
      </c>
      <c r="G621" s="6">
        <v>104448</v>
      </c>
      <c r="H621" s="6" t="str">
        <v>PE/Dazzle™ 594 anti-mouse CD62L Antibody</v>
      </c>
      <c r="I621" s="6">
        <v>2</v>
      </c>
      <c r="J621" s="6">
        <v>2</v>
      </c>
      <c r="K621" s="6" t="str">
        <v/>
      </c>
      <c r="L621" s="7" t="str">
        <v>T-663/25-26</v>
      </c>
      <c r="M621" s="7">
        <v>45847</v>
      </c>
      <c r="N621" s="9">
        <v>58451.22</v>
      </c>
      <c r="O621" s="6" t="str">
        <v>NII</v>
      </c>
      <c r="P621" s="6" t="str">
        <v>BY HAND</v>
      </c>
      <c r="Q621" s="6" t="str">
        <v>PRIYANKA MADAM</v>
      </c>
      <c r="R621" s="6">
        <v>4</v>
      </c>
      <c r="S621" s="6" t="str">
        <v/>
      </c>
      <c r="T621" s="6" t="str">
        <v>BioLegend</v>
      </c>
    </row>
    <row r="622" spans="1:20" x14ac:dyDescent="0.25">
      <c r="A622" s="6">
        <v>746</v>
      </c>
      <c r="B622" s="6" t="str">
        <v>EED116673</v>
      </c>
      <c r="C622" s="7">
        <v>45833</v>
      </c>
      <c r="D622" s="7">
        <v>45838</v>
      </c>
      <c r="E622" s="26">
        <v>146.4</v>
      </c>
      <c r="F622" s="26">
        <v>292.8</v>
      </c>
      <c r="G622" s="6">
        <v>116006</v>
      </c>
      <c r="H622" s="6" t="str">
        <v>PE anti-mouse CD4 Antibody</v>
      </c>
      <c r="I622" s="6">
        <v>2</v>
      </c>
      <c r="J622" s="6">
        <v>2</v>
      </c>
      <c r="K622" s="6" t="str">
        <v/>
      </c>
      <c r="L622" s="7" t="str">
        <v>T-663/25-26</v>
      </c>
      <c r="M622" s="7">
        <v>45847</v>
      </c>
      <c r="N622" s="9">
        <v>44018.82</v>
      </c>
      <c r="O622" s="6" t="str">
        <v>NII</v>
      </c>
      <c r="P622" s="6" t="str">
        <v>BY HAND</v>
      </c>
      <c r="Q622" s="6" t="str">
        <v>PRIYANKA MADAM</v>
      </c>
      <c r="R622" s="6">
        <v>4</v>
      </c>
      <c r="S622" s="6" t="str">
        <v/>
      </c>
      <c r="T622" s="6" t="str">
        <v>BioLegend</v>
      </c>
    </row>
    <row r="623" spans="1:20" x14ac:dyDescent="0.25">
      <c r="A623" s="6">
        <v>747</v>
      </c>
      <c r="B623" s="6" t="str">
        <v>EED116673</v>
      </c>
      <c r="C623" s="7">
        <v>45833</v>
      </c>
      <c r="D623" s="7">
        <v>45838</v>
      </c>
      <c r="E623" s="26">
        <v>137.4</v>
      </c>
      <c r="F623" s="26">
        <v>137.4</v>
      </c>
      <c r="G623" s="6">
        <v>117312</v>
      </c>
      <c r="H623" s="6" t="str">
        <v>Alexa Fluor® 647 anti-mouse CD11c Antibody</v>
      </c>
      <c r="I623" s="6">
        <v>1</v>
      </c>
      <c r="J623" s="6">
        <v>1</v>
      </c>
      <c r="K623" s="6" t="str">
        <v/>
      </c>
      <c r="L623" s="7" t="str">
        <v>T-661/25-26</v>
      </c>
      <c r="M623" s="7">
        <v>45847</v>
      </c>
      <c r="N623" s="9">
        <v>20656.37</v>
      </c>
      <c r="O623" s="6" t="str">
        <v>NII</v>
      </c>
      <c r="P623" s="6" t="str">
        <v>BY HAND</v>
      </c>
      <c r="Q623" s="6" t="str">
        <v>PRIYANKA MADAM</v>
      </c>
      <c r="R623" s="6">
        <v>4</v>
      </c>
      <c r="S623" s="6" t="str">
        <v>SELF CHECKED BY PRIYANKA MADAM (THIRD COPY RECEIVED)</v>
      </c>
      <c r="T623" s="6" t="str">
        <v>BioLegend</v>
      </c>
    </row>
    <row r="624" spans="1:20" x14ac:dyDescent="0.25">
      <c r="A624" s="6">
        <v>748</v>
      </c>
      <c r="B624" s="6" t="str">
        <v>EED116673</v>
      </c>
      <c r="C624" s="7">
        <v>45833</v>
      </c>
      <c r="D624" s="7">
        <v>45838</v>
      </c>
      <c r="E624" s="26">
        <v>224.4</v>
      </c>
      <c r="F624" s="26">
        <v>224.4</v>
      </c>
      <c r="G624" s="6">
        <v>154304</v>
      </c>
      <c r="H624" s="6" t="str">
        <v>APC anti-mouse Perforin Antibody</v>
      </c>
      <c r="I624" s="6">
        <v>1</v>
      </c>
      <c r="J624" s="6">
        <v>1</v>
      </c>
      <c r="K624" s="6" t="str">
        <v/>
      </c>
      <c r="L624" s="7" t="str">
        <v>T-662/25-26</v>
      </c>
      <c r="M624" s="7">
        <v>45847</v>
      </c>
      <c r="N624" s="9">
        <v>33735.74</v>
      </c>
      <c r="O624" s="6" t="str">
        <v>NII</v>
      </c>
      <c r="P624" s="6" t="str">
        <v>BY HAND</v>
      </c>
      <c r="Q624" s="6" t="str">
        <v>PRIYANKA MADAM</v>
      </c>
      <c r="R624" s="6">
        <v>4</v>
      </c>
      <c r="S624" s="6" t="str">
        <v/>
      </c>
      <c r="T624" s="6" t="str">
        <v>BioLegend</v>
      </c>
    </row>
    <row r="625" spans="1:20" x14ac:dyDescent="0.25">
      <c r="A625" s="6">
        <v>749</v>
      </c>
      <c r="B625" s="6" t="str">
        <v>EED116673</v>
      </c>
      <c r="C625" s="7">
        <v>45833</v>
      </c>
      <c r="D625" s="7">
        <v>45838</v>
      </c>
      <c r="E625" s="26">
        <v>321.75</v>
      </c>
      <c r="F625" s="26">
        <v>321.75</v>
      </c>
      <c r="G625" s="6">
        <v>396414</v>
      </c>
      <c r="H625" s="6" t="str">
        <v>Brilliant Violet 421™ anti-human/mouse Granzyme B Recombinant Antibody</v>
      </c>
      <c r="I625" s="6">
        <v>1</v>
      </c>
      <c r="J625" s="6">
        <v>1</v>
      </c>
      <c r="K625" s="6" t="str">
        <v/>
      </c>
      <c r="L625" s="7" t="str">
        <v>T-662/25-26</v>
      </c>
      <c r="M625" s="7">
        <v>45847</v>
      </c>
      <c r="N625" s="9">
        <v>38696.870000000003</v>
      </c>
      <c r="O625" s="6" t="str">
        <v>NII</v>
      </c>
      <c r="P625" s="6" t="str">
        <v>BY HAND</v>
      </c>
      <c r="Q625" s="6" t="str">
        <v>PRIYANKA MADAM</v>
      </c>
      <c r="R625" s="6">
        <v>4</v>
      </c>
      <c r="S625" s="6" t="str">
        <v/>
      </c>
      <c r="T625" s="6" t="str">
        <v>BioLegend</v>
      </c>
    </row>
    <row r="626" spans="1:20" x14ac:dyDescent="0.25">
      <c r="A626" s="6">
        <v>750</v>
      </c>
      <c r="B626" s="6" t="str">
        <v>EED116673</v>
      </c>
      <c r="C626" s="7">
        <v>45833</v>
      </c>
      <c r="D626" s="7">
        <v>45838</v>
      </c>
      <c r="E626" s="26">
        <v>268.5</v>
      </c>
      <c r="F626" s="26">
        <v>268.5</v>
      </c>
      <c r="G626" s="6">
        <v>400430</v>
      </c>
      <c r="H626" s="6" t="str">
        <v>Brilliant Violet 421™ Rat IgG1</v>
      </c>
      <c r="I626" s="6">
        <v>1</v>
      </c>
      <c r="J626" s="6">
        <v>1</v>
      </c>
      <c r="K626" s="6" t="str">
        <v/>
      </c>
      <c r="L626" s="7" t="str">
        <v>T-662/25-26</v>
      </c>
      <c r="M626" s="7">
        <v>45847</v>
      </c>
      <c r="N626" s="9">
        <v>32292.5</v>
      </c>
      <c r="O626" s="6" t="str">
        <v>NII</v>
      </c>
      <c r="P626" s="6" t="str">
        <v>BY HAND</v>
      </c>
      <c r="Q626" s="6" t="str">
        <v>PRIYANKA MADAM</v>
      </c>
      <c r="R626" s="6">
        <v>4</v>
      </c>
      <c r="S626" s="6" t="str">
        <v/>
      </c>
      <c r="T626" s="6" t="str">
        <v>BioLegend</v>
      </c>
    </row>
    <row r="627" spans="1:20" x14ac:dyDescent="0.25">
      <c r="A627" s="6">
        <v>751</v>
      </c>
      <c r="B627" s="6" t="str">
        <v>EED116673</v>
      </c>
      <c r="C627" s="7">
        <v>45833</v>
      </c>
      <c r="D627" s="7">
        <v>45838</v>
      </c>
      <c r="E627" s="26">
        <v>189.75</v>
      </c>
      <c r="F627" s="26">
        <v>189.75</v>
      </c>
      <c r="G627" s="6">
        <v>400438</v>
      </c>
      <c r="H627" s="6" t="str">
        <v>Brilliant Violet 650™ Rat IgG1</v>
      </c>
      <c r="I627" s="6">
        <v>1</v>
      </c>
      <c r="J627" s="6">
        <v>1</v>
      </c>
      <c r="K627" s="6" t="str">
        <v/>
      </c>
      <c r="L627" s="7" t="str">
        <v>T-662/25-26</v>
      </c>
      <c r="M627" s="7">
        <v>45847</v>
      </c>
      <c r="N627" s="9">
        <v>22821.23</v>
      </c>
      <c r="O627" s="6" t="str">
        <v>NII</v>
      </c>
      <c r="P627" s="6" t="str">
        <v>BY HAND</v>
      </c>
      <c r="Q627" s="6" t="str">
        <v>PRIYANKA MADAM</v>
      </c>
      <c r="R627" s="6">
        <v>4</v>
      </c>
      <c r="S627" s="6" t="str">
        <v/>
      </c>
      <c r="T627" s="6" t="str">
        <v>BioLegend</v>
      </c>
    </row>
    <row r="628" spans="1:20" x14ac:dyDescent="0.25">
      <c r="A628" s="6">
        <v>752</v>
      </c>
      <c r="B628" s="6" t="str">
        <v>EED116673</v>
      </c>
      <c r="C628" s="7">
        <v>45833</v>
      </c>
      <c r="D628" s="7">
        <v>45838</v>
      </c>
      <c r="E628" s="26">
        <v>210.75</v>
      </c>
      <c r="F628" s="26">
        <v>210.75</v>
      </c>
      <c r="G628" s="6">
        <v>400441</v>
      </c>
      <c r="H628" s="6" t="str">
        <v>Brilliant Violet 711™ Rat IgG1</v>
      </c>
      <c r="I628" s="6">
        <v>1</v>
      </c>
      <c r="J628" s="6">
        <v>1</v>
      </c>
      <c r="K628" s="6" t="str">
        <v/>
      </c>
      <c r="L628" s="7" t="str">
        <v>T-662/25-26</v>
      </c>
      <c r="M628" s="7">
        <v>45847</v>
      </c>
      <c r="N628" s="9">
        <v>25346.9</v>
      </c>
      <c r="O628" s="6" t="str">
        <v>NII</v>
      </c>
      <c r="P628" s="6" t="str">
        <v>BY HAND</v>
      </c>
      <c r="Q628" s="6" t="str">
        <v>PRIYANKA MADAM</v>
      </c>
      <c r="R628" s="6">
        <v>4</v>
      </c>
      <c r="S628" s="6" t="str">
        <v/>
      </c>
      <c r="T628" s="6" t="str">
        <v>BioLegend</v>
      </c>
    </row>
    <row r="629" spans="1:20" x14ac:dyDescent="0.25">
      <c r="A629" s="6">
        <v>753</v>
      </c>
      <c r="B629" s="6" t="str">
        <v>EED116673</v>
      </c>
      <c r="C629" s="7">
        <v>45833</v>
      </c>
      <c r="D629" s="7">
        <v>45838</v>
      </c>
      <c r="E629" s="26">
        <v>39</v>
      </c>
      <c r="F629" s="26">
        <v>78</v>
      </c>
      <c r="G629" s="6">
        <v>420601</v>
      </c>
      <c r="H629" s="6" t="str">
        <v xml:space="preserve">Brefeldin A Solution </v>
      </c>
      <c r="I629" s="6">
        <v>2</v>
      </c>
      <c r="J629" s="6">
        <v>2</v>
      </c>
      <c r="K629" s="6" t="str">
        <v/>
      </c>
      <c r="L629" s="7" t="str">
        <v>T-663/25-26</v>
      </c>
      <c r="M629" s="7">
        <v>45847</v>
      </c>
      <c r="N629" s="9">
        <v>11726.34</v>
      </c>
      <c r="O629" s="6" t="str">
        <v>NII</v>
      </c>
      <c r="P629" s="6" t="str">
        <v>BY HAND</v>
      </c>
      <c r="Q629" s="6" t="str">
        <v>PRIYANKA MADAM</v>
      </c>
      <c r="R629" s="6">
        <v>4</v>
      </c>
      <c r="S629" s="6" t="str">
        <v/>
      </c>
      <c r="T629" s="6" t="str">
        <v>BioLegend</v>
      </c>
    </row>
    <row r="630" spans="1:20" x14ac:dyDescent="0.25">
      <c r="A630" s="6">
        <v>754</v>
      </c>
      <c r="B630" s="6" t="str">
        <v>EED116673</v>
      </c>
      <c r="C630" s="7">
        <v>45833</v>
      </c>
      <c r="D630" s="7">
        <v>45838</v>
      </c>
      <c r="E630" s="26">
        <v>181.5</v>
      </c>
      <c r="F630" s="26">
        <v>544.5</v>
      </c>
      <c r="G630" s="6">
        <v>505830</v>
      </c>
      <c r="H630" s="6" t="str">
        <v>Brilliant Violet 421™ anti-mouse IFN-γ Antibody</v>
      </c>
      <c r="I630" s="6">
        <v>3</v>
      </c>
      <c r="J630" s="6">
        <v>3</v>
      </c>
      <c r="K630" s="6" t="str">
        <v/>
      </c>
      <c r="L630" s="7" t="str">
        <v>T-663/25-26</v>
      </c>
      <c r="M630" s="7">
        <v>45847</v>
      </c>
      <c r="N630" s="9">
        <v>65487.03</v>
      </c>
      <c r="O630" s="6" t="str">
        <v>NII</v>
      </c>
      <c r="P630" s="6" t="str">
        <v>BY HAND</v>
      </c>
      <c r="Q630" s="6" t="str">
        <v>PRIYANKA MADAM</v>
      </c>
      <c r="R630" s="6">
        <v>4</v>
      </c>
      <c r="S630" s="6" t="str">
        <v/>
      </c>
      <c r="T630" s="6" t="str">
        <v>BioLegend</v>
      </c>
    </row>
    <row r="631" spans="1:20" x14ac:dyDescent="0.25">
      <c r="A631" s="6">
        <v>755</v>
      </c>
      <c r="B631" s="6" t="str">
        <v>EED116673</v>
      </c>
      <c r="C631" s="7">
        <v>45833</v>
      </c>
      <c r="D631" s="7">
        <v>45838</v>
      </c>
      <c r="E631" s="26">
        <v>212.25</v>
      </c>
      <c r="F631" s="26">
        <v>212.25</v>
      </c>
      <c r="G631" s="6">
        <v>505836</v>
      </c>
      <c r="H631" s="6" t="str">
        <v>Brilliant Violet 711™ anti-mouse IFN-γ Antibody</v>
      </c>
      <c r="I631" s="6">
        <v>1</v>
      </c>
      <c r="J631" s="6">
        <v>1</v>
      </c>
      <c r="K631" s="6" t="str">
        <v/>
      </c>
      <c r="L631" s="7" t="str">
        <v>T-662/25-26</v>
      </c>
      <c r="M631" s="7">
        <v>45847</v>
      </c>
      <c r="N631" s="9">
        <v>25527.31</v>
      </c>
      <c r="O631" s="6" t="str">
        <v>NII</v>
      </c>
      <c r="P631" s="6" t="str">
        <v>BY HAND</v>
      </c>
      <c r="Q631" s="6" t="str">
        <v>PRIYANKA MADAM</v>
      </c>
      <c r="R631" s="6">
        <v>4</v>
      </c>
      <c r="S631" s="6" t="str">
        <v/>
      </c>
      <c r="T631" s="6" t="str">
        <v>BioLegend</v>
      </c>
    </row>
    <row r="632" spans="1:20" x14ac:dyDescent="0.25">
      <c r="A632" s="6">
        <v>756</v>
      </c>
      <c r="B632" s="6" t="str">
        <v>EED116673</v>
      </c>
      <c r="C632" s="7">
        <v>45833</v>
      </c>
      <c r="D632" s="7">
        <v>45838</v>
      </c>
      <c r="E632" s="26">
        <v>204.75</v>
      </c>
      <c r="F632" s="26">
        <v>204.75</v>
      </c>
      <c r="G632" s="6">
        <v>506333</v>
      </c>
      <c r="H632" s="6" t="str">
        <v>Brilliant Violet 650™ anti-mouse TNF-α Antibody</v>
      </c>
      <c r="I632" s="6">
        <v>1</v>
      </c>
      <c r="J632" s="6">
        <v>1</v>
      </c>
      <c r="K632" s="6" t="str">
        <v/>
      </c>
      <c r="L632" s="7" t="str">
        <v>T-662/25-26</v>
      </c>
      <c r="M632" s="7">
        <v>45847</v>
      </c>
      <c r="N632" s="9">
        <v>24625.279999999999</v>
      </c>
      <c r="O632" s="6" t="str">
        <v>NII</v>
      </c>
      <c r="P632" s="6" t="str">
        <v>BY HAND</v>
      </c>
      <c r="Q632" s="6" t="str">
        <v>PRIYANKA MADAM</v>
      </c>
      <c r="R632" s="6">
        <v>4</v>
      </c>
      <c r="S632" s="6" t="str">
        <v/>
      </c>
      <c r="T632" s="6" t="str">
        <v>BioLegend</v>
      </c>
    </row>
    <row r="633" spans="1:20" x14ac:dyDescent="0.25">
      <c r="A633" s="6">
        <v>757</v>
      </c>
      <c r="B633" s="6" t="str">
        <v>EED116673</v>
      </c>
      <c r="C633" s="7">
        <v>45833</v>
      </c>
      <c r="D633" s="7">
        <v>45838</v>
      </c>
      <c r="E633" s="26">
        <v>193.8</v>
      </c>
      <c r="F633" s="26">
        <v>387.6</v>
      </c>
      <c r="G633" s="6">
        <v>506346</v>
      </c>
      <c r="H633" s="6" t="str">
        <v>PE/Dazzle™ 594 anti-mouse TNF-α Antibody</v>
      </c>
      <c r="I633" s="6">
        <v>2</v>
      </c>
      <c r="J633" s="6">
        <v>2</v>
      </c>
      <c r="K633" s="6" t="str">
        <v/>
      </c>
      <c r="L633" s="7" t="str">
        <v>T-663/25-26</v>
      </c>
      <c r="M633" s="7">
        <v>45847</v>
      </c>
      <c r="N633" s="9">
        <v>58270.82</v>
      </c>
      <c r="O633" s="6" t="str">
        <v>NII</v>
      </c>
      <c r="P633" s="6" t="str">
        <v>BY HAND</v>
      </c>
      <c r="Q633" s="6" t="str">
        <v>PRIYANKA MADAM</v>
      </c>
      <c r="R633" s="6">
        <v>4</v>
      </c>
      <c r="S633" s="6" t="str">
        <v/>
      </c>
      <c r="T633" s="6" t="str">
        <v>BioLegend</v>
      </c>
    </row>
    <row r="634" spans="1:20" x14ac:dyDescent="0.25">
      <c r="A634" s="6">
        <v>807</v>
      </c>
      <c r="B634" s="6" t="str">
        <v xml:space="preserve">EED116824  </v>
      </c>
      <c r="C634" s="7">
        <v>45835</v>
      </c>
      <c r="D634" s="7">
        <v>45845</v>
      </c>
      <c r="E634" s="26">
        <v>145.19999999999999</v>
      </c>
      <c r="F634" s="26">
        <v>145.19999999999999</v>
      </c>
      <c r="G634" s="6">
        <v>100222</v>
      </c>
      <c r="H634" s="6" t="str">
        <v>APC/Cyanine7 anti-mouse CD3 Antibody</v>
      </c>
      <c r="I634" s="6">
        <v>1</v>
      </c>
      <c r="J634" s="6">
        <v>1</v>
      </c>
      <c r="K634" s="6" t="str">
        <v/>
      </c>
      <c r="L634" s="7" t="str">
        <v>T-658/25-26</v>
      </c>
      <c r="M634" s="7">
        <v>45847</v>
      </c>
      <c r="N634" s="9">
        <v>23474</v>
      </c>
      <c r="O634" s="6" t="str">
        <v>WBSU</v>
      </c>
      <c r="P634" s="6">
        <v>58152971995</v>
      </c>
      <c r="Q634" s="6" t="str">
        <v>Delivered</v>
      </c>
      <c r="R634" s="6">
        <v>4</v>
      </c>
      <c r="S634" s="6" t="str">
        <v/>
      </c>
      <c r="T634" s="6" t="str">
        <v>BioLegend</v>
      </c>
    </row>
    <row r="635" spans="1:20" x14ac:dyDescent="0.25">
      <c r="A635" s="6">
        <v>808</v>
      </c>
      <c r="B635" s="6" t="str">
        <v xml:space="preserve">EED116824  </v>
      </c>
      <c r="C635" s="7">
        <v>45835</v>
      </c>
      <c r="D635" s="7">
        <v>45845</v>
      </c>
      <c r="E635" s="26">
        <v>18</v>
      </c>
      <c r="F635" s="26">
        <v>18</v>
      </c>
      <c r="G635" s="6">
        <v>100305</v>
      </c>
      <c r="H635" s="6" t="str">
        <v>FITC anti-mouse CD3ε Antibody</v>
      </c>
      <c r="I635" s="6">
        <v>1</v>
      </c>
      <c r="J635" s="6">
        <v>1</v>
      </c>
      <c r="K635" s="6" t="str">
        <v/>
      </c>
      <c r="L635" s="7" t="str">
        <v>T-668/25-26</v>
      </c>
      <c r="M635" s="7">
        <v>45847</v>
      </c>
      <c r="N635" s="9">
        <v>2850</v>
      </c>
      <c r="O635" s="6" t="str">
        <v>LABEX</v>
      </c>
      <c r="P635" s="6" t="str">
        <v>PORTER</v>
      </c>
      <c r="Q635" s="6" t="str">
        <v>PORTER</v>
      </c>
      <c r="R635" s="6">
        <v>4</v>
      </c>
      <c r="S635" s="6" t="str">
        <v/>
      </c>
      <c r="T635" s="6" t="str">
        <v>BioLegend</v>
      </c>
    </row>
    <row r="636" spans="1:20" x14ac:dyDescent="0.25">
      <c r="A636" s="6">
        <v>809</v>
      </c>
      <c r="B636" s="6" t="str">
        <v xml:space="preserve">EED116824  </v>
      </c>
      <c r="C636" s="7">
        <v>45835</v>
      </c>
      <c r="D636" s="7">
        <v>45845</v>
      </c>
      <c r="E636" s="26">
        <v>18</v>
      </c>
      <c r="F636" s="26">
        <v>18</v>
      </c>
      <c r="G636" s="6">
        <v>100305</v>
      </c>
      <c r="H636" s="6" t="str">
        <v>FITC anti-mouse CD3ε Antibody</v>
      </c>
      <c r="I636" s="6">
        <v>1</v>
      </c>
      <c r="J636" s="6">
        <v>1</v>
      </c>
      <c r="K636" s="6" t="str">
        <v/>
      </c>
      <c r="L636" s="7" t="str">
        <v>T-699/25-26 AND DC-94</v>
      </c>
      <c r="M636" s="7">
        <v>45854</v>
      </c>
      <c r="N636" s="9">
        <v>5405.62</v>
      </c>
      <c r="O636" s="6" t="str">
        <v>NIMR</v>
      </c>
      <c r="P636" s="6" t="str">
        <v>BY HAND</v>
      </c>
      <c r="Q636" s="6" t="str">
        <v>Deepak</v>
      </c>
      <c r="R636" s="6">
        <v>4</v>
      </c>
      <c r="S636" s="6" t="str">
        <v>Item No. 116101, 100305 not mentioned on Bill, and sent on delivery challan on information by dharmendra sir, amount adjusted in item no. 102509, mentioned on bill physically not sent</v>
      </c>
      <c r="T636" s="6" t="str">
        <v>BioLegend</v>
      </c>
    </row>
    <row r="637" spans="1:20" x14ac:dyDescent="0.25">
      <c r="A637" s="6">
        <v>810</v>
      </c>
      <c r="B637" s="6" t="str">
        <v xml:space="preserve">EED116824  </v>
      </c>
      <c r="C637" s="7">
        <v>45835</v>
      </c>
      <c r="D637" s="7">
        <v>45845</v>
      </c>
      <c r="E637" s="26">
        <v>63</v>
      </c>
      <c r="F637" s="26">
        <v>63</v>
      </c>
      <c r="G637" s="6">
        <v>100312</v>
      </c>
      <c r="H637" s="6" t="str">
        <v>APC anti-mouse CD3ε Antibody</v>
      </c>
      <c r="I637" s="6">
        <v>1</v>
      </c>
      <c r="J637" s="6">
        <v>1</v>
      </c>
      <c r="K637" s="6" t="str">
        <v/>
      </c>
      <c r="L637" s="7" t="str">
        <v>T-699/25-26 AND DC-94</v>
      </c>
      <c r="M637" s="7">
        <v>45854</v>
      </c>
      <c r="N637" s="9">
        <v>12206.25</v>
      </c>
      <c r="O637" s="6" t="str">
        <v>NIMR</v>
      </c>
      <c r="P637" s="6" t="str">
        <v>BY HAND</v>
      </c>
      <c r="Q637" s="6" t="str">
        <v>Deepak</v>
      </c>
      <c r="R637" s="6">
        <v>4</v>
      </c>
      <c r="S637" s="6" t="str">
        <v>Item No. 116101, 100305 not mentioned on Bill, and sent on delivery challan on information by dharmendra sir, amount adjusted in item no. 102509, mentioned on bill physically not sent</v>
      </c>
      <c r="T637" s="6" t="str">
        <v>BioLegend</v>
      </c>
    </row>
    <row r="638" spans="1:20" x14ac:dyDescent="0.25">
      <c r="A638" s="6">
        <v>811</v>
      </c>
      <c r="B638" s="6" t="str">
        <v xml:space="preserve">EED116824  </v>
      </c>
      <c r="C638" s="7">
        <v>45835</v>
      </c>
      <c r="D638" s="7">
        <v>45845</v>
      </c>
      <c r="E638" s="26">
        <v>172.8</v>
      </c>
      <c r="F638" s="26">
        <v>172.8</v>
      </c>
      <c r="G638" s="6">
        <v>100432</v>
      </c>
      <c r="H638" s="6" t="str">
        <v>PerCP anti-mouse CD4 Antibody</v>
      </c>
      <c r="I638" s="6">
        <v>1</v>
      </c>
      <c r="J638" s="6">
        <v>1</v>
      </c>
      <c r="K638" s="6" t="str">
        <v/>
      </c>
      <c r="L638" s="7" t="str">
        <v>T-689/25-26</v>
      </c>
      <c r="M638" s="7">
        <v>45850</v>
      </c>
      <c r="N638" s="9">
        <v>24624</v>
      </c>
      <c r="O638" s="6" t="str">
        <v>ILS</v>
      </c>
      <c r="P638" s="6">
        <v>58153121121</v>
      </c>
      <c r="Q638" s="6" t="str">
        <v>Delivered</v>
      </c>
      <c r="R638" s="6">
        <v>4</v>
      </c>
      <c r="S638" s="6" t="str">
        <v/>
      </c>
      <c r="T638" s="6" t="str">
        <v>BioLegend</v>
      </c>
    </row>
    <row r="639" spans="1:20" x14ac:dyDescent="0.25">
      <c r="A639" s="6">
        <v>812</v>
      </c>
      <c r="B639" s="6" t="str">
        <v xml:space="preserve">EED116824  </v>
      </c>
      <c r="C639" s="7">
        <v>45835</v>
      </c>
      <c r="D639" s="7">
        <v>45845</v>
      </c>
      <c r="E639" s="26">
        <v>59.4</v>
      </c>
      <c r="F639" s="26">
        <v>59.4</v>
      </c>
      <c r="G639" s="6">
        <v>100706</v>
      </c>
      <c r="H639" s="6" t="str">
        <v>FITC anti-mouse CD8a Antibody</v>
      </c>
      <c r="I639" s="6">
        <v>1</v>
      </c>
      <c r="J639" s="6">
        <v>1</v>
      </c>
      <c r="K639" s="6" t="str">
        <v/>
      </c>
      <c r="L639" s="7" t="str">
        <v>T-658/25-26</v>
      </c>
      <c r="M639" s="7">
        <v>45847</v>
      </c>
      <c r="N639" s="9">
        <v>9603</v>
      </c>
      <c r="O639" s="6" t="str">
        <v>WBSU</v>
      </c>
      <c r="P639" s="6">
        <v>58152971995</v>
      </c>
      <c r="Q639" s="6" t="str">
        <v>Delivered</v>
      </c>
      <c r="R639" s="6">
        <v>4</v>
      </c>
      <c r="S639" s="6" t="str">
        <v/>
      </c>
      <c r="T639" s="6" t="str">
        <v>BioLegend</v>
      </c>
    </row>
    <row r="640" spans="1:20" x14ac:dyDescent="0.25">
      <c r="A640" s="6">
        <v>813</v>
      </c>
      <c r="B640" s="6" t="str">
        <v xml:space="preserve">EED116824  </v>
      </c>
      <c r="C640" s="7">
        <v>45835</v>
      </c>
      <c r="D640" s="7">
        <v>45845</v>
      </c>
      <c r="E640" s="26">
        <v>33.6</v>
      </c>
      <c r="F640" s="26">
        <v>33.6</v>
      </c>
      <c r="G640" s="6">
        <v>101207</v>
      </c>
      <c r="H640" s="6" t="str">
        <v>PE anti-mouse/human CD11b Antibody</v>
      </c>
      <c r="I640" s="6">
        <v>1</v>
      </c>
      <c r="J640" s="6">
        <v>1</v>
      </c>
      <c r="K640" s="6" t="str">
        <v/>
      </c>
      <c r="L640" s="7" t="str">
        <v>T-658/25-26</v>
      </c>
      <c r="M640" s="7">
        <v>45847</v>
      </c>
      <c r="N640" s="9">
        <v>5432</v>
      </c>
      <c r="O640" s="6" t="str">
        <v>WBSU</v>
      </c>
      <c r="P640" s="6">
        <v>58152971995</v>
      </c>
      <c r="Q640" s="6" t="str">
        <v>Delivered</v>
      </c>
      <c r="R640" s="6">
        <v>4</v>
      </c>
      <c r="S640" s="6" t="str">
        <v/>
      </c>
      <c r="T640" s="6" t="str">
        <v>BioLegend</v>
      </c>
    </row>
    <row r="641" spans="1:20" x14ac:dyDescent="0.25">
      <c r="A641" s="6">
        <v>814</v>
      </c>
      <c r="B641" s="6" t="str">
        <v xml:space="preserve">EED116824  </v>
      </c>
      <c r="C641" s="7">
        <v>45835</v>
      </c>
      <c r="D641" s="7">
        <v>45845</v>
      </c>
      <c r="E641" s="26">
        <v>60.6</v>
      </c>
      <c r="F641" s="26">
        <v>60.6</v>
      </c>
      <c r="G641" s="6">
        <v>104419</v>
      </c>
      <c r="H641" s="6" t="str">
        <v>Alexa Fluor® 488 anti-mouse CD62L Antibody</v>
      </c>
      <c r="I641" s="6">
        <v>1</v>
      </c>
      <c r="J641" s="6">
        <v>1</v>
      </c>
      <c r="K641" s="6" t="str">
        <v/>
      </c>
      <c r="L641" s="7" t="str">
        <v>T-645/25-26</v>
      </c>
      <c r="M641" s="7">
        <v>45847</v>
      </c>
      <c r="N641" s="9">
        <v>9393</v>
      </c>
      <c r="O641" s="6" t="str">
        <v>Aurigine Service</v>
      </c>
      <c r="P641" s="6">
        <v>58152971203</v>
      </c>
      <c r="Q641" s="6" t="str">
        <v>Delivered</v>
      </c>
      <c r="R641" s="6">
        <v>4</v>
      </c>
      <c r="S641" s="6" t="str">
        <v/>
      </c>
      <c r="T641" s="6" t="str">
        <v>BioLegend</v>
      </c>
    </row>
    <row r="642" spans="1:20" x14ac:dyDescent="0.25">
      <c r="A642" s="6">
        <v>815</v>
      </c>
      <c r="B642" s="6" t="str">
        <v xml:space="preserve">EED116824  </v>
      </c>
      <c r="C642" s="7">
        <v>45835</v>
      </c>
      <c r="D642" s="7">
        <v>45845</v>
      </c>
      <c r="E642" s="26">
        <v>32.4</v>
      </c>
      <c r="F642" s="26">
        <v>32.4</v>
      </c>
      <c r="G642" s="6">
        <v>116101</v>
      </c>
      <c r="H642" s="6" t="str">
        <v>Purified anti-mouse CD54 Antibody</v>
      </c>
      <c r="I642" s="6">
        <v>1</v>
      </c>
      <c r="J642" s="6">
        <v>1</v>
      </c>
      <c r="K642" s="6" t="str">
        <v/>
      </c>
      <c r="L642" s="7" t="str">
        <v>T-699/25-26 AND DC-94</v>
      </c>
      <c r="M642" s="7">
        <v>45854</v>
      </c>
      <c r="N642" s="9">
        <v>5405.63</v>
      </c>
      <c r="O642" s="6" t="str">
        <v>NIMR</v>
      </c>
      <c r="P642" s="6" t="str">
        <v>BY HAND</v>
      </c>
      <c r="Q642" s="6" t="str">
        <v>Deepak</v>
      </c>
      <c r="R642" s="6">
        <v>4</v>
      </c>
      <c r="S642" s="6" t="str">
        <v>Item No. 116101, 100305 not mentioned on Bill, and sent on delivery challan on information by dharmendra sir, amount adjusted in item no. 102509, mentioned on bill physically not sent</v>
      </c>
      <c r="T642" s="6" t="str">
        <v>BioLegend</v>
      </c>
    </row>
    <row r="643" spans="1:20" x14ac:dyDescent="0.25">
      <c r="A643" s="6">
        <v>816</v>
      </c>
      <c r="B643" s="6" t="str">
        <v xml:space="preserve">EED116824  </v>
      </c>
      <c r="C643" s="7">
        <v>45835</v>
      </c>
      <c r="D643" s="7">
        <v>45845</v>
      </c>
      <c r="E643" s="26">
        <v>56.4</v>
      </c>
      <c r="F643" s="26">
        <v>56.4</v>
      </c>
      <c r="G643" s="6">
        <v>117323</v>
      </c>
      <c r="H643" s="6" t="str">
        <v>APC/Cyanine7 anti-mouse CD11c Antibody</v>
      </c>
      <c r="I643" s="6">
        <v>1</v>
      </c>
      <c r="J643" s="6">
        <v>1</v>
      </c>
      <c r="K643" s="6" t="str">
        <v/>
      </c>
      <c r="L643" s="7" t="str">
        <v>T-658/25-26</v>
      </c>
      <c r="M643" s="7">
        <v>45847</v>
      </c>
      <c r="N643" s="9">
        <v>9118</v>
      </c>
      <c r="O643" s="6" t="str">
        <v>WBSU</v>
      </c>
      <c r="P643" s="6">
        <v>58152971995</v>
      </c>
      <c r="Q643" s="6" t="str">
        <v>Delivered</v>
      </c>
      <c r="R643" s="6">
        <v>4</v>
      </c>
      <c r="S643" s="6" t="str">
        <v/>
      </c>
      <c r="T643" s="6" t="str">
        <v>BioLegend</v>
      </c>
    </row>
    <row r="644" spans="1:20" x14ac:dyDescent="0.25">
      <c r="A644" s="6">
        <v>817</v>
      </c>
      <c r="B644" s="6" t="str">
        <v xml:space="preserve">EED116824  </v>
      </c>
      <c r="C644" s="7">
        <v>45835</v>
      </c>
      <c r="D644" s="7">
        <v>45845</v>
      </c>
      <c r="E644" s="26">
        <v>88.2</v>
      </c>
      <c r="F644" s="26">
        <v>88.2</v>
      </c>
      <c r="G644" s="6">
        <v>125611</v>
      </c>
      <c r="H644" s="6" t="str">
        <v xml:space="preserve">FITC anti-mouse/human CD15 </v>
      </c>
      <c r="I644" s="6">
        <v>1</v>
      </c>
      <c r="J644" s="6">
        <v>1</v>
      </c>
      <c r="K644" s="6" t="str">
        <v/>
      </c>
      <c r="L644" s="7" t="str">
        <v>T-699/25-26 AND DC-94</v>
      </c>
      <c r="M644" s="7">
        <v>45854</v>
      </c>
      <c r="N644" s="9">
        <v>17088.75</v>
      </c>
      <c r="O644" s="6" t="str">
        <v>NIMR</v>
      </c>
      <c r="P644" s="6" t="str">
        <v>BY HAND</v>
      </c>
      <c r="Q644" s="6" t="str">
        <v>Deepak</v>
      </c>
      <c r="R644" s="6">
        <v>4</v>
      </c>
      <c r="S644" s="6" t="str">
        <v>Item No. 116101, 100305 not mentioned on Bill, and sent on delivery challan on information by dharmendra sir, amount adjusted in item no. 102509, mentioned on bill physically not sent</v>
      </c>
      <c r="T644" s="6" t="str">
        <v>BioLegend</v>
      </c>
    </row>
    <row r="645" spans="1:20" x14ac:dyDescent="0.25">
      <c r="A645" s="6">
        <v>818</v>
      </c>
      <c r="B645" s="6" t="str">
        <v xml:space="preserve">EED116824  </v>
      </c>
      <c r="C645" s="7">
        <v>45835</v>
      </c>
      <c r="D645" s="7">
        <v>45845</v>
      </c>
      <c r="E645" s="26">
        <v>59.4</v>
      </c>
      <c r="F645" s="26">
        <v>59.4</v>
      </c>
      <c r="G645" s="6">
        <v>127617</v>
      </c>
      <c r="H645" s="6" t="str">
        <v>PE/Cyanine7 anti-mouse Ly-6G Antibody</v>
      </c>
      <c r="I645" s="6">
        <v>1</v>
      </c>
      <c r="J645" s="6">
        <v>1</v>
      </c>
      <c r="K645" s="6" t="str">
        <v/>
      </c>
      <c r="L645" s="7" t="str">
        <v>T-658/25-26</v>
      </c>
      <c r="M645" s="7">
        <v>45847</v>
      </c>
      <c r="N645" s="9">
        <v>9603</v>
      </c>
      <c r="O645" s="6" t="str">
        <v>WBSU</v>
      </c>
      <c r="P645" s="6">
        <v>58152971995</v>
      </c>
      <c r="Q645" s="6" t="str">
        <v>Delivered</v>
      </c>
      <c r="R645" s="6">
        <v>4</v>
      </c>
      <c r="S645" s="6" t="str">
        <v/>
      </c>
      <c r="T645" s="6" t="str">
        <v>BioLegend</v>
      </c>
    </row>
    <row r="646" spans="1:20" x14ac:dyDescent="0.25">
      <c r="A646" s="6">
        <v>819</v>
      </c>
      <c r="B646" s="6" t="str">
        <v xml:space="preserve">EED116824  </v>
      </c>
      <c r="C646" s="7">
        <v>45835</v>
      </c>
      <c r="D646" s="7">
        <v>45845</v>
      </c>
      <c r="E646" s="26">
        <v>201</v>
      </c>
      <c r="F646" s="26">
        <v>201</v>
      </c>
      <c r="G646" s="6">
        <v>128012</v>
      </c>
      <c r="H646" s="6" t="str">
        <v>PerCP/Cyanine5.5 anti-mouse Ly-6C Antibody</v>
      </c>
      <c r="I646" s="6">
        <v>1</v>
      </c>
      <c r="J646" s="6">
        <v>1</v>
      </c>
      <c r="K646" s="6" t="str">
        <v/>
      </c>
      <c r="L646" s="7" t="str">
        <v>T-658/25-26</v>
      </c>
      <c r="M646" s="7">
        <v>45847</v>
      </c>
      <c r="N646" s="9">
        <v>32495</v>
      </c>
      <c r="O646" s="6" t="str">
        <v>WBSU</v>
      </c>
      <c r="P646" s="6">
        <v>58152971995</v>
      </c>
      <c r="Q646" s="6" t="str">
        <v>Delivered</v>
      </c>
      <c r="R646" s="6">
        <v>4</v>
      </c>
      <c r="S646" s="6" t="str">
        <v/>
      </c>
      <c r="T646" s="6" t="str">
        <v>BioLegend</v>
      </c>
    </row>
    <row r="647" spans="1:20" x14ac:dyDescent="0.25">
      <c r="A647" s="6">
        <v>820</v>
      </c>
      <c r="B647" s="6" t="str">
        <v xml:space="preserve">EED116824  </v>
      </c>
      <c r="C647" s="7">
        <v>45835</v>
      </c>
      <c r="D647" s="7">
        <v>45845</v>
      </c>
      <c r="E647" s="26">
        <v>161.25</v>
      </c>
      <c r="F647" s="26">
        <v>161.25</v>
      </c>
      <c r="G647" s="6">
        <v>129817</v>
      </c>
      <c r="H647" s="6" t="str">
        <v xml:space="preserve">Brilliant Violet 421™ anti-mouse CD196 </v>
      </c>
      <c r="I647" s="6">
        <v>1</v>
      </c>
      <c r="J647" s="6">
        <v>1</v>
      </c>
      <c r="K647" s="6" t="str">
        <v/>
      </c>
      <c r="L647" s="7" t="str">
        <v>T-668/25-26</v>
      </c>
      <c r="M647" s="7">
        <v>45847</v>
      </c>
      <c r="N647" s="9">
        <v>20425</v>
      </c>
      <c r="O647" s="6" t="str">
        <v>LABEX</v>
      </c>
      <c r="P647" s="6" t="str">
        <v>PORTER</v>
      </c>
      <c r="Q647" s="6" t="str">
        <v>PORTER</v>
      </c>
      <c r="R647" s="6">
        <v>4</v>
      </c>
      <c r="S647" s="6" t="str">
        <v/>
      </c>
      <c r="T647" s="6" t="str">
        <v>BioLegend</v>
      </c>
    </row>
    <row r="648" spans="1:20" x14ac:dyDescent="0.25">
      <c r="A648" s="6">
        <v>821</v>
      </c>
      <c r="B648" s="6" t="str">
        <v xml:space="preserve">EED116824  </v>
      </c>
      <c r="C648" s="7">
        <v>45835</v>
      </c>
      <c r="D648" s="7">
        <v>45845</v>
      </c>
      <c r="E648" s="26">
        <v>89.4</v>
      </c>
      <c r="F648" s="26">
        <v>89.4</v>
      </c>
      <c r="G648" s="6">
        <v>300005</v>
      </c>
      <c r="H648" s="6" t="str">
        <v xml:space="preserve">APC anti-human LAP </v>
      </c>
      <c r="I648" s="6">
        <v>1</v>
      </c>
      <c r="J648" s="6">
        <v>1</v>
      </c>
      <c r="K648" s="6" t="str">
        <v/>
      </c>
      <c r="L648" s="7" t="str">
        <v>T-616/25-26</v>
      </c>
      <c r="M648" s="7">
        <v>45846</v>
      </c>
      <c r="N648" s="9">
        <v>12739.5</v>
      </c>
      <c r="O648" s="6" t="str">
        <v>IPGMER</v>
      </c>
      <c r="P648" s="6">
        <v>58152921956</v>
      </c>
      <c r="Q648" s="6" t="str">
        <v>Delivered</v>
      </c>
      <c r="R648" s="6">
        <v>4</v>
      </c>
      <c r="S648" s="6" t="str">
        <v/>
      </c>
      <c r="T648" s="6" t="str">
        <v>BioLegend</v>
      </c>
    </row>
    <row r="649" spans="1:20" x14ac:dyDescent="0.25">
      <c r="A649" s="6">
        <v>822</v>
      </c>
      <c r="B649" s="6" t="str">
        <v xml:space="preserve">EED116824  </v>
      </c>
      <c r="C649" s="7">
        <v>45835</v>
      </c>
      <c r="D649" s="7">
        <v>45845</v>
      </c>
      <c r="E649" s="26">
        <v>237.6</v>
      </c>
      <c r="F649" s="26">
        <v>475.2</v>
      </c>
      <c r="G649" s="6">
        <v>300332</v>
      </c>
      <c r="H649" s="6" t="str">
        <v>Ultra-LEAF™ Purified anti-human CD3 Antibody</v>
      </c>
      <c r="I649" s="6">
        <v>2</v>
      </c>
      <c r="J649" s="6">
        <v>2</v>
      </c>
      <c r="K649" s="6" t="str">
        <v/>
      </c>
      <c r="L649" s="7" t="str">
        <v>T-617/25-26</v>
      </c>
      <c r="M649" s="7">
        <v>45846</v>
      </c>
      <c r="N649" s="9">
        <v>67716</v>
      </c>
      <c r="O649" s="6" t="str">
        <v>IPGMER</v>
      </c>
      <c r="P649" s="6">
        <v>58152921956</v>
      </c>
      <c r="Q649" s="6" t="str">
        <v>Delivered</v>
      </c>
      <c r="R649" s="6">
        <v>4</v>
      </c>
      <c r="S649" s="6" t="str">
        <v/>
      </c>
      <c r="T649" s="6" t="str">
        <v>BioLegend</v>
      </c>
    </row>
    <row r="650" spans="1:20" x14ac:dyDescent="0.25">
      <c r="A650" s="6">
        <v>823</v>
      </c>
      <c r="B650" s="6" t="str">
        <v xml:space="preserve">EED116824  </v>
      </c>
      <c r="C650" s="7">
        <v>45835</v>
      </c>
      <c r="D650" s="7">
        <v>45845</v>
      </c>
      <c r="E650" s="26">
        <v>207</v>
      </c>
      <c r="F650" s="26">
        <v>207</v>
      </c>
      <c r="G650" s="6">
        <v>302820</v>
      </c>
      <c r="H650" s="6" t="str">
        <v>PerCP/Cyanine5.5 anti-human CD27 Antibody</v>
      </c>
      <c r="I650" s="6">
        <v>1</v>
      </c>
      <c r="J650" s="6">
        <v>1</v>
      </c>
      <c r="K650" s="6" t="str">
        <v/>
      </c>
      <c r="L650" s="7" t="str">
        <v>T-616/25-26</v>
      </c>
      <c r="M650" s="7">
        <v>45846</v>
      </c>
      <c r="N650" s="9">
        <v>29497.5</v>
      </c>
      <c r="O650" s="6" t="str">
        <v>IPGMER</v>
      </c>
      <c r="P650" s="6">
        <v>58152921956</v>
      </c>
      <c r="Q650" s="6" t="str">
        <v>Delivered</v>
      </c>
      <c r="R650" s="6">
        <v>4</v>
      </c>
      <c r="S650" s="6" t="str">
        <v/>
      </c>
      <c r="T650" s="6" t="str">
        <v>BioLegend</v>
      </c>
    </row>
    <row r="651" spans="1:20" x14ac:dyDescent="0.25">
      <c r="A651" s="6">
        <v>824</v>
      </c>
      <c r="B651" s="6" t="str">
        <v xml:space="preserve">EED116824  </v>
      </c>
      <c r="C651" s="7">
        <v>45835</v>
      </c>
      <c r="D651" s="7">
        <v>45845</v>
      </c>
      <c r="E651" s="26">
        <v>89.4</v>
      </c>
      <c r="F651" s="26">
        <v>178.8</v>
      </c>
      <c r="G651" s="6">
        <v>302934</v>
      </c>
      <c r="H651" s="6" t="str">
        <v>Ultra-LEAF™ Purified anti-human CD28 Antibody</v>
      </c>
      <c r="I651" s="6">
        <v>2</v>
      </c>
      <c r="J651" s="6">
        <v>2</v>
      </c>
      <c r="K651" s="6" t="str">
        <v/>
      </c>
      <c r="L651" s="7" t="str">
        <v>T-615/25-26</v>
      </c>
      <c r="M651" s="7">
        <v>45846</v>
      </c>
      <c r="N651" s="9">
        <v>25479</v>
      </c>
      <c r="O651" s="6" t="str">
        <v>IPGMER</v>
      </c>
      <c r="P651" s="6">
        <v>58152921956</v>
      </c>
      <c r="Q651" s="6" t="str">
        <v>Delivered</v>
      </c>
      <c r="R651" s="6">
        <v>4</v>
      </c>
      <c r="S651" s="6" t="str">
        <v/>
      </c>
      <c r="T651" s="6" t="str">
        <v>BioLegend</v>
      </c>
    </row>
    <row r="652" spans="1:20" x14ac:dyDescent="0.25">
      <c r="A652" s="6">
        <v>825</v>
      </c>
      <c r="B652" s="6" t="str">
        <v xml:space="preserve">EED116824  </v>
      </c>
      <c r="C652" s="7">
        <v>45835</v>
      </c>
      <c r="D652" s="7">
        <v>45845</v>
      </c>
      <c r="E652" s="26">
        <v>159</v>
      </c>
      <c r="F652" s="26">
        <v>159</v>
      </c>
      <c r="G652" s="6">
        <v>304022</v>
      </c>
      <c r="H652" s="6" t="str">
        <v>Pacific Blue™ anti-human CD45 Antibody</v>
      </c>
      <c r="I652" s="6">
        <v>1</v>
      </c>
      <c r="J652" s="6">
        <v>1</v>
      </c>
      <c r="K652" s="6" t="str">
        <v/>
      </c>
      <c r="L652" s="7" t="str">
        <v>T-658/25-26</v>
      </c>
      <c r="M652" s="7">
        <v>45847</v>
      </c>
      <c r="N652" s="9">
        <v>25705</v>
      </c>
      <c r="O652" s="6" t="str">
        <v>WBSU</v>
      </c>
      <c r="P652" s="6">
        <v>58152971995</v>
      </c>
      <c r="Q652" s="6" t="str">
        <v>Delivered</v>
      </c>
      <c r="R652" s="6">
        <v>4</v>
      </c>
      <c r="S652" s="6" t="str">
        <v/>
      </c>
      <c r="T652" s="6" t="str">
        <v>BioLegend</v>
      </c>
    </row>
    <row r="653" spans="1:20" x14ac:dyDescent="0.25">
      <c r="A653" s="6">
        <v>826</v>
      </c>
      <c r="B653" s="6" t="str">
        <v xml:space="preserve">EED116824  </v>
      </c>
      <c r="C653" s="7">
        <v>45835</v>
      </c>
      <c r="D653" s="7">
        <v>45845</v>
      </c>
      <c r="E653" s="26">
        <v>92.4</v>
      </c>
      <c r="F653" s="26">
        <v>92.4</v>
      </c>
      <c r="G653" s="6">
        <v>309719</v>
      </c>
      <c r="H653" s="6" t="str">
        <v xml:space="preserve">APC anti-human CD282 </v>
      </c>
      <c r="I653" s="6">
        <v>1</v>
      </c>
      <c r="J653" s="6">
        <v>1</v>
      </c>
      <c r="K653" s="6" t="str">
        <v/>
      </c>
      <c r="L653" s="7" t="str">
        <v>T-614/25-26</v>
      </c>
      <c r="M653" s="7">
        <v>45846</v>
      </c>
      <c r="N653" s="9">
        <v>13167</v>
      </c>
      <c r="O653" s="6" t="str">
        <v>IPGMER</v>
      </c>
      <c r="P653" s="6">
        <v>58152921956</v>
      </c>
      <c r="Q653" s="6" t="str">
        <v>Delivered</v>
      </c>
      <c r="R653" s="6">
        <v>4</v>
      </c>
      <c r="S653" s="6" t="str">
        <v/>
      </c>
      <c r="T653" s="6" t="str">
        <v>BioLegend</v>
      </c>
    </row>
    <row r="654" spans="1:20" x14ac:dyDescent="0.25">
      <c r="A654" s="6">
        <v>827</v>
      </c>
      <c r="B654" s="6" t="str">
        <v xml:space="preserve">EED116824  </v>
      </c>
      <c r="C654" s="7">
        <v>45835</v>
      </c>
      <c r="D654" s="7">
        <v>45845</v>
      </c>
      <c r="E654" s="26">
        <v>285.75</v>
      </c>
      <c r="F654" s="26">
        <v>285.75</v>
      </c>
      <c r="G654" s="6">
        <v>311122</v>
      </c>
      <c r="H654" s="6" t="str">
        <v>Brilliant Violet 421™ anti-human CD24 Antibody</v>
      </c>
      <c r="I654" s="6">
        <v>1</v>
      </c>
      <c r="J654" s="6">
        <v>1</v>
      </c>
      <c r="K654" s="6" t="str">
        <v/>
      </c>
      <c r="L654" s="7" t="str">
        <v>T-617/25-26</v>
      </c>
      <c r="M654" s="7">
        <v>45846</v>
      </c>
      <c r="N654" s="9">
        <v>32575.5</v>
      </c>
      <c r="O654" s="6" t="str">
        <v>IPGMER</v>
      </c>
      <c r="P654" s="6">
        <v>58152921956</v>
      </c>
      <c r="Q654" s="6" t="str">
        <v>Delivered</v>
      </c>
      <c r="R654" s="6">
        <v>4</v>
      </c>
      <c r="S654" s="6" t="str">
        <v/>
      </c>
      <c r="T654" s="6" t="str">
        <v>BioLegend</v>
      </c>
    </row>
    <row r="655" spans="1:20" x14ac:dyDescent="0.25">
      <c r="A655" s="6">
        <v>828</v>
      </c>
      <c r="B655" s="6" t="str">
        <v xml:space="preserve">EED116824  </v>
      </c>
      <c r="C655" s="7">
        <v>45835</v>
      </c>
      <c r="D655" s="7">
        <v>45845</v>
      </c>
      <c r="E655" s="26">
        <v>89.4</v>
      </c>
      <c r="F655" s="26">
        <v>89.4</v>
      </c>
      <c r="G655" s="6">
        <v>312815</v>
      </c>
      <c r="H655" s="6" t="str">
        <v xml:space="preserve">APC anti-human CD284 </v>
      </c>
      <c r="I655" s="6">
        <v>1</v>
      </c>
      <c r="J655" s="6">
        <v>1</v>
      </c>
      <c r="K655" s="6" t="str">
        <v/>
      </c>
      <c r="L655" s="7" t="str">
        <v>T-614/25-26</v>
      </c>
      <c r="M655" s="7">
        <v>45846</v>
      </c>
      <c r="N655" s="9">
        <v>12739.5</v>
      </c>
      <c r="O655" s="6" t="str">
        <v>IPGMER</v>
      </c>
      <c r="P655" s="6">
        <v>58152921956</v>
      </c>
      <c r="Q655" s="6" t="str">
        <v>Delivered</v>
      </c>
      <c r="R655" s="6">
        <v>4</v>
      </c>
      <c r="S655" s="6" t="str">
        <v/>
      </c>
      <c r="T655" s="6" t="str">
        <v>BioLegend</v>
      </c>
    </row>
    <row r="656" spans="1:20" x14ac:dyDescent="0.25">
      <c r="A656" s="6">
        <v>829</v>
      </c>
      <c r="B656" s="6" t="str">
        <v xml:space="preserve">EED116824  </v>
      </c>
      <c r="C656" s="7">
        <v>45835</v>
      </c>
      <c r="D656" s="7">
        <v>45845</v>
      </c>
      <c r="E656" s="26">
        <v>109.8</v>
      </c>
      <c r="F656" s="26">
        <v>109.8</v>
      </c>
      <c r="G656" s="6">
        <v>320107</v>
      </c>
      <c r="H656" s="6" t="str">
        <v>PE anti-human FOXP3 Antibody</v>
      </c>
      <c r="I656" s="6">
        <v>1</v>
      </c>
      <c r="J656" s="6">
        <v>1</v>
      </c>
      <c r="K656" s="6" t="str">
        <v/>
      </c>
      <c r="L656" s="7" t="str">
        <v>T-616/25-26</v>
      </c>
      <c r="M656" s="7">
        <v>45846</v>
      </c>
      <c r="N656" s="9">
        <v>15646.5</v>
      </c>
      <c r="O656" s="6" t="str">
        <v>IPGMER</v>
      </c>
      <c r="P656" s="6">
        <v>58152921956</v>
      </c>
      <c r="Q656" s="6" t="str">
        <v>Delivered</v>
      </c>
      <c r="R656" s="6">
        <v>4</v>
      </c>
      <c r="S656" s="6" t="str">
        <v/>
      </c>
      <c r="T656" s="6" t="str">
        <v>BioLegend</v>
      </c>
    </row>
    <row r="657" spans="1:20" x14ac:dyDescent="0.25">
      <c r="A657" s="6">
        <v>830</v>
      </c>
      <c r="B657" s="6" t="str">
        <v xml:space="preserve">EED116824  </v>
      </c>
      <c r="C657" s="7">
        <v>45835</v>
      </c>
      <c r="D657" s="7">
        <v>45845</v>
      </c>
      <c r="E657" s="26">
        <v>154.19999999999999</v>
      </c>
      <c r="F657" s="26">
        <v>154.19999999999999</v>
      </c>
      <c r="G657" s="6">
        <v>323006</v>
      </c>
      <c r="H657" s="6" t="str">
        <v xml:space="preserve">PE anti-human CD15 </v>
      </c>
      <c r="I657" s="6">
        <v>1</v>
      </c>
      <c r="J657" s="6">
        <v>1</v>
      </c>
      <c r="K657" s="6" t="str">
        <v/>
      </c>
      <c r="L657" s="7" t="str">
        <v>T-614/25-26</v>
      </c>
      <c r="M657" s="7">
        <v>45846</v>
      </c>
      <c r="N657" s="9">
        <v>21973.5</v>
      </c>
      <c r="O657" s="6" t="str">
        <v>IPGMER</v>
      </c>
      <c r="P657" s="6">
        <v>58152921956</v>
      </c>
      <c r="Q657" s="6" t="str">
        <v>Delivered</v>
      </c>
      <c r="R657" s="6">
        <v>4</v>
      </c>
      <c r="S657" s="6" t="str">
        <v/>
      </c>
      <c r="T657" s="6" t="str">
        <v>BioLegend</v>
      </c>
    </row>
    <row r="658" spans="1:20" x14ac:dyDescent="0.25">
      <c r="A658" s="6">
        <v>831</v>
      </c>
      <c r="B658" s="6" t="str">
        <v xml:space="preserve">EED116824  </v>
      </c>
      <c r="C658" s="7">
        <v>45835</v>
      </c>
      <c r="D658" s="7">
        <v>45845</v>
      </c>
      <c r="E658" s="26">
        <v>318</v>
      </c>
      <c r="F658" s="26">
        <v>318</v>
      </c>
      <c r="G658" s="6">
        <v>323028</v>
      </c>
      <c r="H658" s="6" t="str">
        <v xml:space="preserve">Brilliant Violet 510™ anti-human CD15 </v>
      </c>
      <c r="I658" s="6">
        <v>1</v>
      </c>
      <c r="J658" s="6">
        <v>1</v>
      </c>
      <c r="K658" s="6" t="str">
        <v/>
      </c>
      <c r="L658" s="7" t="str">
        <v>T-614/25-26</v>
      </c>
      <c r="M658" s="7">
        <v>45846</v>
      </c>
      <c r="N658" s="9">
        <v>36252</v>
      </c>
      <c r="O658" s="6" t="str">
        <v>IPGMER</v>
      </c>
      <c r="P658" s="6">
        <v>58152921956</v>
      </c>
      <c r="Q658" s="6" t="str">
        <v>Delivered</v>
      </c>
      <c r="R658" s="6">
        <v>4</v>
      </c>
      <c r="S658" s="6" t="str">
        <v/>
      </c>
      <c r="T658" s="6" t="str">
        <v>BioLegend</v>
      </c>
    </row>
    <row r="659" spans="1:20" x14ac:dyDescent="0.25">
      <c r="A659" s="6">
        <v>832</v>
      </c>
      <c r="B659" s="6" t="str">
        <v xml:space="preserve">EED116824  </v>
      </c>
      <c r="C659" s="7">
        <v>45835</v>
      </c>
      <c r="D659" s="7">
        <v>45845</v>
      </c>
      <c r="E659" s="26">
        <v>257.39999999999998</v>
      </c>
      <c r="F659" s="26">
        <v>514.79999999999995</v>
      </c>
      <c r="G659" s="6">
        <v>332306</v>
      </c>
      <c r="H659" s="6" t="str">
        <v xml:space="preserve">PE/Cyanine7 anti-human CD352 </v>
      </c>
      <c r="I659" s="6">
        <v>2</v>
      </c>
      <c r="J659" s="6">
        <v>2</v>
      </c>
      <c r="K659" s="6" t="str">
        <v/>
      </c>
      <c r="L659" s="7" t="str">
        <v>T-639/25-26</v>
      </c>
      <c r="M659" s="7">
        <v>45847</v>
      </c>
      <c r="N659" s="9">
        <v>73359</v>
      </c>
      <c r="O659" s="6" t="str">
        <v>ACTREC</v>
      </c>
      <c r="P659" s="6">
        <v>58152972415</v>
      </c>
      <c r="Q659" s="6" t="str">
        <v>Delivered</v>
      </c>
      <c r="R659" s="6">
        <v>4</v>
      </c>
      <c r="S659" s="6" t="str">
        <v/>
      </c>
      <c r="T659" s="6" t="str">
        <v>BioLegend</v>
      </c>
    </row>
    <row r="660" spans="1:20" x14ac:dyDescent="0.25">
      <c r="A660" s="6">
        <v>833</v>
      </c>
      <c r="B660" s="6" t="str">
        <v xml:space="preserve">EED116824  </v>
      </c>
      <c r="C660" s="7">
        <v>45835</v>
      </c>
      <c r="D660" s="7">
        <v>45845</v>
      </c>
      <c r="E660" s="26">
        <v>137.4</v>
      </c>
      <c r="F660" s="26">
        <v>137.4</v>
      </c>
      <c r="G660" s="6">
        <v>344750</v>
      </c>
      <c r="H660" s="6" t="str">
        <v>PE/Cyanine7 anti-human CD8 Antibody</v>
      </c>
      <c r="I660" s="6">
        <v>1</v>
      </c>
      <c r="J660" s="6">
        <v>1</v>
      </c>
      <c r="K660" s="6" t="str">
        <v/>
      </c>
      <c r="L660" s="7" t="str">
        <v>T-658/25-26</v>
      </c>
      <c r="M660" s="7">
        <v>45847</v>
      </c>
      <c r="N660" s="9">
        <v>22213</v>
      </c>
      <c r="O660" s="6" t="str">
        <v>WBSU</v>
      </c>
      <c r="P660" s="6">
        <v>58152971995</v>
      </c>
      <c r="Q660" s="6" t="str">
        <v>Delivered</v>
      </c>
      <c r="R660" s="6">
        <v>4</v>
      </c>
      <c r="S660" s="6" t="str">
        <v/>
      </c>
      <c r="T660" s="6" t="str">
        <v>BioLegend</v>
      </c>
    </row>
    <row r="661" spans="1:20" x14ac:dyDescent="0.25">
      <c r="A661" s="6">
        <v>834</v>
      </c>
      <c r="B661" s="6" t="str">
        <v xml:space="preserve">EED116824  </v>
      </c>
      <c r="C661" s="7">
        <v>45835</v>
      </c>
      <c r="D661" s="7">
        <v>45845</v>
      </c>
      <c r="E661" s="26">
        <v>144.75</v>
      </c>
      <c r="F661" s="26">
        <v>289.5</v>
      </c>
      <c r="G661" s="6">
        <v>348219</v>
      </c>
      <c r="H661" s="6" t="str">
        <v>Brilliant Violet 510™ anti-human IgD Antibody</v>
      </c>
      <c r="I661" s="6">
        <v>2</v>
      </c>
      <c r="J661" s="6">
        <v>2</v>
      </c>
      <c r="K661" s="6" t="str">
        <v/>
      </c>
      <c r="L661" s="7" t="str">
        <v>T-616/25-26</v>
      </c>
      <c r="M661" s="7">
        <v>45846</v>
      </c>
      <c r="N661" s="9">
        <v>33003</v>
      </c>
      <c r="O661" s="6" t="str">
        <v>IPGMER</v>
      </c>
      <c r="P661" s="6">
        <v>58152921956</v>
      </c>
      <c r="Q661" s="6" t="str">
        <v>Delivered</v>
      </c>
      <c r="R661" s="6">
        <v>4</v>
      </c>
      <c r="S661" s="6" t="str">
        <v/>
      </c>
      <c r="T661" s="6" t="str">
        <v>BioLegend</v>
      </c>
    </row>
    <row r="662" spans="1:20" x14ac:dyDescent="0.25">
      <c r="A662" s="6">
        <v>835</v>
      </c>
      <c r="B662" s="6" t="str">
        <v xml:space="preserve">EED116824  </v>
      </c>
      <c r="C662" s="7">
        <v>45835</v>
      </c>
      <c r="D662" s="7">
        <v>45845</v>
      </c>
      <c r="E662" s="26">
        <v>88.2</v>
      </c>
      <c r="F662" s="26">
        <v>88.2</v>
      </c>
      <c r="G662" s="6">
        <v>356607</v>
      </c>
      <c r="H662" s="6" t="str">
        <v>PE/Cyanine7 anti-human CD38 Antibody</v>
      </c>
      <c r="I662" s="6">
        <v>1</v>
      </c>
      <c r="J662" s="6">
        <v>1</v>
      </c>
      <c r="K662" s="6" t="str">
        <v/>
      </c>
      <c r="L662" s="7" t="str">
        <v>T-616/25-26</v>
      </c>
      <c r="M662" s="7">
        <v>45846</v>
      </c>
      <c r="N662" s="9">
        <v>12568.5</v>
      </c>
      <c r="O662" s="6" t="str">
        <v>IPGMER</v>
      </c>
      <c r="P662" s="6">
        <v>58152921956</v>
      </c>
      <c r="Q662" s="6" t="str">
        <v>Delivered</v>
      </c>
      <c r="R662" s="6">
        <v>4</v>
      </c>
      <c r="S662" s="6" t="str">
        <v/>
      </c>
      <c r="T662" s="6" t="str">
        <v>BioLegend</v>
      </c>
    </row>
    <row r="663" spans="1:20" x14ac:dyDescent="0.25">
      <c r="A663" s="6">
        <v>836</v>
      </c>
      <c r="B663" s="6" t="str">
        <v xml:space="preserve">EED116824  </v>
      </c>
      <c r="C663" s="7">
        <v>45835</v>
      </c>
      <c r="D663" s="7">
        <v>45845</v>
      </c>
      <c r="E663" s="26">
        <v>229.2</v>
      </c>
      <c r="F663" s="26">
        <v>229.2</v>
      </c>
      <c r="G663" s="6">
        <v>368504</v>
      </c>
      <c r="H663" s="6" t="str">
        <v>PerCP/Cyanine5.5 anti-human CD45 Antibody</v>
      </c>
      <c r="I663" s="6">
        <v>1</v>
      </c>
      <c r="J663" s="6">
        <v>1</v>
      </c>
      <c r="K663" s="6" t="str">
        <v/>
      </c>
      <c r="L663" s="7" t="str">
        <v>T-620/25-26</v>
      </c>
      <c r="M663" s="7">
        <v>45846</v>
      </c>
      <c r="N663" s="9">
        <v>38486.5</v>
      </c>
      <c r="O663" s="6" t="str">
        <v>I LABKART</v>
      </c>
      <c r="P663" s="6">
        <v>58152919996</v>
      </c>
      <c r="Q663" s="6" t="str">
        <v>Delivered</v>
      </c>
      <c r="R663" s="6">
        <v>4</v>
      </c>
      <c r="S663" s="6" t="str">
        <v/>
      </c>
      <c r="T663" s="6" t="str">
        <v>BioLegend</v>
      </c>
    </row>
    <row r="664" spans="1:20" x14ac:dyDescent="0.25">
      <c r="A664" s="6">
        <v>837</v>
      </c>
      <c r="B664" s="6" t="str">
        <v xml:space="preserve">EED116824  </v>
      </c>
      <c r="C664" s="7">
        <v>45835</v>
      </c>
      <c r="D664" s="7">
        <v>45845</v>
      </c>
      <c r="E664" s="26">
        <v>123.6</v>
      </c>
      <c r="F664" s="26">
        <v>494.4</v>
      </c>
      <c r="G664" s="6">
        <v>420302</v>
      </c>
      <c r="H664" s="6" t="str">
        <v xml:space="preserve">RBC Lysis Buffer </v>
      </c>
      <c r="I664" s="6">
        <v>4</v>
      </c>
      <c r="J664" s="6">
        <v>4</v>
      </c>
      <c r="K664" s="6" t="str">
        <v/>
      </c>
      <c r="L664" s="7" t="str">
        <v>T-638/25-26</v>
      </c>
      <c r="M664" s="7">
        <v>45847</v>
      </c>
      <c r="N664" s="9">
        <v>70452</v>
      </c>
      <c r="O664" s="6" t="str">
        <v>ACTREC</v>
      </c>
      <c r="P664" s="6">
        <v>58152972415</v>
      </c>
      <c r="Q664" s="6" t="str">
        <v>Delivered</v>
      </c>
      <c r="R664" s="6">
        <v>4</v>
      </c>
      <c r="S664" s="6" t="str">
        <v/>
      </c>
      <c r="T664" s="6" t="str">
        <v>BioLegend</v>
      </c>
    </row>
    <row r="665" spans="1:20" x14ac:dyDescent="0.25">
      <c r="A665" s="6">
        <v>838</v>
      </c>
      <c r="B665" s="6" t="str">
        <v xml:space="preserve">EED116824  </v>
      </c>
      <c r="C665" s="7">
        <v>45835</v>
      </c>
      <c r="D665" s="7">
        <v>45845</v>
      </c>
      <c r="E665" s="26">
        <v>84.6</v>
      </c>
      <c r="F665" s="26">
        <v>84.6</v>
      </c>
      <c r="G665" s="6">
        <v>421601</v>
      </c>
      <c r="H665" s="6" t="str">
        <v xml:space="preserve">ELISA Wash Buffer </v>
      </c>
      <c r="I665" s="6">
        <v>1</v>
      </c>
      <c r="J665" s="6">
        <v>1</v>
      </c>
      <c r="K665" s="6" t="str">
        <v/>
      </c>
      <c r="L665" s="7" t="str">
        <v>T-648/25-26</v>
      </c>
      <c r="M665" s="7">
        <v>45847</v>
      </c>
      <c r="N665" s="9">
        <v>14805</v>
      </c>
      <c r="O665" s="6" t="str">
        <v>BIO SOLUTION</v>
      </c>
      <c r="P665" s="6">
        <v>58152972161</v>
      </c>
      <c r="Q665" s="6" t="str">
        <v>Delivered</v>
      </c>
      <c r="R665" s="6" t="str">
        <v>RT</v>
      </c>
      <c r="S665" s="6" t="str">
        <v/>
      </c>
      <c r="T665" s="6" t="str">
        <v>BioLegend</v>
      </c>
    </row>
    <row r="666" spans="1:20" x14ac:dyDescent="0.25">
      <c r="A666" s="6">
        <v>839</v>
      </c>
      <c r="B666" s="6" t="str">
        <v xml:space="preserve">EED116824  </v>
      </c>
      <c r="C666" s="7">
        <v>45835</v>
      </c>
      <c r="D666" s="7">
        <v>45845</v>
      </c>
      <c r="E666" s="26">
        <v>53.4</v>
      </c>
      <c r="F666" s="26">
        <v>53.4</v>
      </c>
      <c r="G666" s="6">
        <v>423111</v>
      </c>
      <c r="H666" s="6" t="str">
        <v>Zombie Green™ Fixable Viability Kit</v>
      </c>
      <c r="I666" s="6">
        <v>1</v>
      </c>
      <c r="J666" s="6">
        <v>1</v>
      </c>
      <c r="K666" s="6" t="str">
        <v/>
      </c>
      <c r="L666" s="7" t="str">
        <v>T-658/25-26</v>
      </c>
      <c r="M666" s="7">
        <v>45847</v>
      </c>
      <c r="N666" s="9">
        <v>8633</v>
      </c>
      <c r="O666" s="6" t="str">
        <v>WBSU</v>
      </c>
      <c r="P666" s="6">
        <v>58152971995</v>
      </c>
      <c r="Q666" s="6" t="str">
        <v>Delivered</v>
      </c>
      <c r="R666" s="6">
        <v>-20</v>
      </c>
      <c r="S666" s="6" t="str">
        <v/>
      </c>
      <c r="T666" s="6" t="str">
        <v>BioLegend</v>
      </c>
    </row>
    <row r="667" spans="1:20" x14ac:dyDescent="0.25">
      <c r="A667" s="6">
        <v>840</v>
      </c>
      <c r="B667" s="6" t="str">
        <v xml:space="preserve">EED116824  </v>
      </c>
      <c r="C667" s="7">
        <v>45835</v>
      </c>
      <c r="D667" s="7">
        <v>45845</v>
      </c>
      <c r="E667" s="26">
        <v>183</v>
      </c>
      <c r="F667" s="26">
        <v>183</v>
      </c>
      <c r="G667" s="6">
        <v>430104</v>
      </c>
      <c r="H667" s="6" t="str">
        <v>ELISA MAX™ Deluxe Set Human IFN-γ</v>
      </c>
      <c r="I667" s="6">
        <v>1</v>
      </c>
      <c r="J667" s="6">
        <v>1</v>
      </c>
      <c r="K667" s="6" t="str">
        <v/>
      </c>
      <c r="L667" s="7" t="str">
        <v>T-619/25-26</v>
      </c>
      <c r="M667" s="7">
        <v>45846</v>
      </c>
      <c r="N667" s="9">
        <v>28365</v>
      </c>
      <c r="O667" s="6" t="str">
        <v>M BIOTECH</v>
      </c>
      <c r="P667" s="6">
        <v>58152921433</v>
      </c>
      <c r="Q667" s="6" t="str">
        <v>Delivered</v>
      </c>
      <c r="R667" s="6">
        <v>4</v>
      </c>
      <c r="S667" s="6" t="str">
        <v/>
      </c>
      <c r="T667" s="6" t="str">
        <v>BioLegend</v>
      </c>
    </row>
    <row r="668" spans="1:20" x14ac:dyDescent="0.25">
      <c r="A668" s="6">
        <v>841</v>
      </c>
      <c r="B668" s="6" t="str">
        <v xml:space="preserve">EED116824  </v>
      </c>
      <c r="C668" s="7">
        <v>45835</v>
      </c>
      <c r="D668" s="7">
        <v>45845</v>
      </c>
      <c r="E668" s="26">
        <v>66</v>
      </c>
      <c r="F668" s="26">
        <v>66</v>
      </c>
      <c r="G668" s="6">
        <v>505808</v>
      </c>
      <c r="H668" s="6" t="str">
        <v>PE anti-mouse IFN-γ Antibody</v>
      </c>
      <c r="I668" s="6">
        <v>1</v>
      </c>
      <c r="J668" s="6">
        <v>1</v>
      </c>
      <c r="K668" s="6" t="str">
        <v/>
      </c>
      <c r="L668" s="7" t="str">
        <v>T-658/25-26</v>
      </c>
      <c r="M668" s="7">
        <v>45847</v>
      </c>
      <c r="N668" s="9">
        <v>10670</v>
      </c>
      <c r="O668" s="6" t="str">
        <v>WBSU</v>
      </c>
      <c r="P668" s="6">
        <v>58152971995</v>
      </c>
      <c r="Q668" s="6" t="str">
        <v>Delivered</v>
      </c>
      <c r="R668" s="6">
        <v>4</v>
      </c>
      <c r="S668" s="6" t="str">
        <v/>
      </c>
      <c r="T668" s="6" t="str">
        <v>BioLegend</v>
      </c>
    </row>
    <row r="669" spans="1:20" x14ac:dyDescent="0.25">
      <c r="A669" s="6">
        <v>842</v>
      </c>
      <c r="B669" s="6" t="str">
        <v xml:space="preserve">EED116824  </v>
      </c>
      <c r="C669" s="7">
        <v>45835</v>
      </c>
      <c r="D669" s="7">
        <v>45845</v>
      </c>
      <c r="E669" s="26">
        <v>67.2</v>
      </c>
      <c r="F669" s="26">
        <v>134.4</v>
      </c>
      <c r="G669" s="6">
        <v>505816</v>
      </c>
      <c r="H669" s="6" t="str">
        <v>Alexa Fluor® 647 anti-mouse IFN-γ Antibody</v>
      </c>
      <c r="I669" s="6">
        <v>2</v>
      </c>
      <c r="J669" s="6">
        <v>2</v>
      </c>
      <c r="K669" s="6" t="str">
        <v/>
      </c>
      <c r="L669" s="7" t="str">
        <v>T-645/25-26</v>
      </c>
      <c r="M669" s="7">
        <v>45847</v>
      </c>
      <c r="N669" s="9">
        <v>20832</v>
      </c>
      <c r="O669" s="6" t="str">
        <v>Aurigine Service</v>
      </c>
      <c r="P669" s="6">
        <v>58152971203</v>
      </c>
      <c r="Q669" s="6" t="str">
        <v>Delivered</v>
      </c>
      <c r="R669" s="6">
        <v>4</v>
      </c>
      <c r="S669" s="6" t="str">
        <v/>
      </c>
      <c r="T669" s="6" t="str">
        <v>BioLegend</v>
      </c>
    </row>
    <row r="670" spans="1:20" x14ac:dyDescent="0.25">
      <c r="A670" s="6">
        <v>843</v>
      </c>
      <c r="B670" s="6" t="str">
        <v xml:space="preserve">EED116824  </v>
      </c>
      <c r="C670" s="7">
        <v>45835</v>
      </c>
      <c r="D670" s="7">
        <v>45845</v>
      </c>
      <c r="E670" s="26">
        <v>148.19999999999999</v>
      </c>
      <c r="F670" s="26">
        <v>148.19999999999999</v>
      </c>
      <c r="G670" s="6">
        <v>506507</v>
      </c>
      <c r="H670" s="6" t="str">
        <v>PE anti-human IFN-γ Antibody</v>
      </c>
      <c r="I670" s="6">
        <v>1</v>
      </c>
      <c r="J670" s="6">
        <v>1</v>
      </c>
      <c r="K670" s="6" t="str">
        <v/>
      </c>
      <c r="L670" s="7" t="str">
        <v>T-615/25-26</v>
      </c>
      <c r="M670" s="7">
        <v>45846</v>
      </c>
      <c r="N670" s="9">
        <v>21118.5</v>
      </c>
      <c r="O670" s="6" t="str">
        <v>IPGMER</v>
      </c>
      <c r="P670" s="6">
        <v>58152921956</v>
      </c>
      <c r="Q670" s="6" t="str">
        <v>Delivered</v>
      </c>
      <c r="R670" s="6">
        <v>4</v>
      </c>
      <c r="S670" s="6" t="str">
        <v/>
      </c>
      <c r="T670" s="6" t="str">
        <v>BioLegend</v>
      </c>
    </row>
    <row r="671" spans="1:20" x14ac:dyDescent="0.25">
      <c r="A671" s="6">
        <v>844</v>
      </c>
      <c r="B671" s="6" t="str">
        <v xml:space="preserve">EED116824  </v>
      </c>
      <c r="C671" s="7">
        <v>45835</v>
      </c>
      <c r="D671" s="7">
        <v>45845</v>
      </c>
      <c r="E671" s="26">
        <v>128.4</v>
      </c>
      <c r="F671" s="26">
        <v>128.4</v>
      </c>
      <c r="G671" s="6">
        <v>506804</v>
      </c>
      <c r="H671" s="6" t="str">
        <v>PE anti-human IL-10 Antibody</v>
      </c>
      <c r="I671" s="6">
        <v>1</v>
      </c>
      <c r="J671" s="6">
        <v>1</v>
      </c>
      <c r="K671" s="6" t="str">
        <v/>
      </c>
      <c r="L671" s="7" t="str">
        <v>T-614/25-26</v>
      </c>
      <c r="M671" s="7">
        <v>45846</v>
      </c>
      <c r="N671" s="9">
        <v>18297</v>
      </c>
      <c r="O671" s="6" t="str">
        <v>IPGMER</v>
      </c>
      <c r="P671" s="6">
        <v>58152921956</v>
      </c>
      <c r="Q671" s="6" t="str">
        <v>Delivered</v>
      </c>
      <c r="R671" s="6">
        <v>4</v>
      </c>
      <c r="S671" s="6" t="str">
        <v/>
      </c>
      <c r="T671" s="6" t="str">
        <v>BioLegend</v>
      </c>
    </row>
    <row r="672" spans="1:20" x14ac:dyDescent="0.25">
      <c r="A672" s="6">
        <v>845</v>
      </c>
      <c r="B672" s="6" t="str">
        <v xml:space="preserve">EED116824  </v>
      </c>
      <c r="C672" s="7">
        <v>45835</v>
      </c>
      <c r="D672" s="7">
        <v>45845</v>
      </c>
      <c r="E672" s="26">
        <v>177.6</v>
      </c>
      <c r="F672" s="26">
        <v>177.6</v>
      </c>
      <c r="G672" s="6">
        <v>506916</v>
      </c>
      <c r="H672" s="6" t="str">
        <v>APC anti-mouse IL-17A Antibody</v>
      </c>
      <c r="I672" s="6">
        <v>1</v>
      </c>
      <c r="J672" s="6">
        <v>1</v>
      </c>
      <c r="K672" s="6" t="str">
        <v/>
      </c>
      <c r="L672" s="7" t="str">
        <v>T-658/25-26</v>
      </c>
      <c r="M672" s="7">
        <v>45847</v>
      </c>
      <c r="N672" s="9">
        <v>28712</v>
      </c>
      <c r="O672" s="6" t="str">
        <v>WBSU</v>
      </c>
      <c r="P672" s="6">
        <v>58152971995</v>
      </c>
      <c r="Q672" s="6" t="str">
        <v>Delivered</v>
      </c>
      <c r="R672" s="6">
        <v>4</v>
      </c>
      <c r="S672" s="6" t="str">
        <v/>
      </c>
      <c r="T672" s="6" t="str">
        <v>BioLegend</v>
      </c>
    </row>
    <row r="673" spans="1:20" x14ac:dyDescent="0.25">
      <c r="A673" s="6">
        <v>846</v>
      </c>
      <c r="B673" s="6" t="str">
        <v xml:space="preserve">EED116824  </v>
      </c>
      <c r="C673" s="7">
        <v>45835</v>
      </c>
      <c r="D673" s="7">
        <v>45845</v>
      </c>
      <c r="E673" s="26">
        <v>208.2</v>
      </c>
      <c r="F673" s="26">
        <v>416.4</v>
      </c>
      <c r="G673" s="6">
        <v>591706</v>
      </c>
      <c r="H673" s="6" t="str">
        <v xml:space="preserve">Recombinant Human CD40L </v>
      </c>
      <c r="I673" s="6">
        <v>2</v>
      </c>
      <c r="J673" s="6">
        <v>2</v>
      </c>
      <c r="K673" s="6" t="str">
        <v/>
      </c>
      <c r="L673" s="7" t="str">
        <v>T-615/25-26</v>
      </c>
      <c r="M673" s="7">
        <v>45846</v>
      </c>
      <c r="N673" s="9">
        <v>59337</v>
      </c>
      <c r="O673" s="6" t="str">
        <v>IPGMER</v>
      </c>
      <c r="P673" s="6">
        <v>58152921956</v>
      </c>
      <c r="Q673" s="6" t="str">
        <v>Delivered</v>
      </c>
      <c r="R673" s="6">
        <v>-20</v>
      </c>
      <c r="S673" s="6" t="str">
        <v/>
      </c>
      <c r="T673" s="6" t="str">
        <v>BioLegend</v>
      </c>
    </row>
    <row r="674" spans="1:20" x14ac:dyDescent="0.25">
      <c r="A674" s="6">
        <v>847</v>
      </c>
      <c r="B674" s="6" t="str">
        <v xml:space="preserve">EED116824  </v>
      </c>
      <c r="C674" s="7">
        <v>45835</v>
      </c>
      <c r="D674" s="7">
        <v>45845</v>
      </c>
      <c r="E674" s="26">
        <v>165.6</v>
      </c>
      <c r="F674" s="26">
        <v>165.6</v>
      </c>
      <c r="G674" s="6">
        <v>801701</v>
      </c>
      <c r="H674" s="6" t="str">
        <v xml:space="preserve">Purified anti-Neurofilament H </v>
      </c>
      <c r="I674" s="6">
        <v>1</v>
      </c>
      <c r="J674" s="6">
        <v>1</v>
      </c>
      <c r="K674" s="6" t="str">
        <v/>
      </c>
      <c r="L674" s="7" t="str">
        <v>T-621/25-26</v>
      </c>
      <c r="M674" s="7">
        <v>45846</v>
      </c>
      <c r="N674" s="9">
        <v>32085</v>
      </c>
      <c r="O674" s="6" t="str">
        <v>ROOP RAJAT</v>
      </c>
      <c r="P674" s="6">
        <v>58152919786</v>
      </c>
      <c r="Q674" s="6" t="str">
        <v>Delivered</v>
      </c>
      <c r="R674" s="6">
        <v>4</v>
      </c>
      <c r="S674" s="6" t="str">
        <v/>
      </c>
      <c r="T674" s="6" t="str">
        <v>BioLegend</v>
      </c>
    </row>
    <row r="675" spans="1:20" x14ac:dyDescent="0.25">
      <c r="A675" s="6">
        <v>848</v>
      </c>
      <c r="B675" s="6" t="str">
        <v xml:space="preserve">EED116824  </v>
      </c>
      <c r="C675" s="7">
        <v>45835</v>
      </c>
      <c r="D675" s="7">
        <v>45845</v>
      </c>
      <c r="E675" s="26">
        <v>46.2</v>
      </c>
      <c r="F675" s="26">
        <v>46.2</v>
      </c>
      <c r="G675" s="6">
        <v>100236</v>
      </c>
      <c r="H675" s="6" t="str">
        <v>APC anti-mouse CD3 Antibody</v>
      </c>
      <c r="I675" s="6">
        <v>1</v>
      </c>
      <c r="J675" s="6">
        <v>1</v>
      </c>
      <c r="K675" s="6" t="str">
        <v/>
      </c>
      <c r="L675" s="7" t="str">
        <v>T-689/25-26</v>
      </c>
      <c r="M675" s="7">
        <v>45850</v>
      </c>
      <c r="N675" s="9">
        <v>6583.5</v>
      </c>
      <c r="O675" s="6" t="str">
        <v>ILS</v>
      </c>
      <c r="P675" s="6">
        <v>58153121121</v>
      </c>
      <c r="Q675" s="6" t="str">
        <v>Delivered</v>
      </c>
      <c r="R675" s="6">
        <v>4</v>
      </c>
      <c r="S675" s="6" t="str">
        <v/>
      </c>
      <c r="T675" s="6" t="str">
        <v>BioLegend</v>
      </c>
    </row>
    <row r="676" spans="1:20" x14ac:dyDescent="0.25">
      <c r="A676" s="6">
        <v>849</v>
      </c>
      <c r="B676" s="6" t="str">
        <v xml:space="preserve">EED116824  </v>
      </c>
      <c r="C676" s="7">
        <v>45835</v>
      </c>
      <c r="D676" s="7">
        <v>45845</v>
      </c>
      <c r="E676" s="26">
        <v>172.8</v>
      </c>
      <c r="F676" s="26">
        <v>172.8</v>
      </c>
      <c r="G676" s="6">
        <v>100432</v>
      </c>
      <c r="H676" s="6" t="str">
        <v>PerCP anti-mouse CD4 Antibody</v>
      </c>
      <c r="I676" s="6">
        <v>1</v>
      </c>
      <c r="J676" s="6">
        <v>1</v>
      </c>
      <c r="K676" s="6" t="str">
        <v/>
      </c>
      <c r="L676" s="7" t="str">
        <v>T-699/25-26 AND DC-94</v>
      </c>
      <c r="M676" s="7">
        <v>45854</v>
      </c>
      <c r="N676" s="9">
        <v>33480</v>
      </c>
      <c r="O676" s="6" t="str">
        <v>NIMR</v>
      </c>
      <c r="P676" s="6" t="str">
        <v>BY HAND</v>
      </c>
      <c r="Q676" s="6" t="str">
        <v>Deepak</v>
      </c>
      <c r="R676" s="6">
        <v>4</v>
      </c>
      <c r="S676" s="6" t="str">
        <v>Item No. 116101, 100305 not mentioned on Bill, and sent on delivery challan on information by dharmendra sir, amount adjusted in item no. 102509, mentioned on bill physically not sent</v>
      </c>
      <c r="T676" s="6" t="str">
        <v>BioLegend</v>
      </c>
    </row>
    <row r="677" spans="1:20" x14ac:dyDescent="0.25">
      <c r="A677" s="6">
        <v>850</v>
      </c>
      <c r="B677" s="6" t="str">
        <v xml:space="preserve">EED116824  </v>
      </c>
      <c r="C677" s="7">
        <v>45835</v>
      </c>
      <c r="D677" s="7">
        <v>45845</v>
      </c>
      <c r="E677" s="26">
        <v>137.4</v>
      </c>
      <c r="F677" s="26">
        <v>137.4</v>
      </c>
      <c r="G677" s="6">
        <v>100612</v>
      </c>
      <c r="H677" s="6" t="str">
        <v>Alexa Fluor® 488 anti-mouse CD5 Antibody</v>
      </c>
      <c r="I677" s="6">
        <v>1</v>
      </c>
      <c r="J677" s="6">
        <v>1</v>
      </c>
      <c r="K677" s="6" t="str">
        <v/>
      </c>
      <c r="L677" s="7" t="str">
        <v>T-689/25-26</v>
      </c>
      <c r="M677" s="7">
        <v>45850</v>
      </c>
      <c r="N677" s="9">
        <v>19579.5</v>
      </c>
      <c r="O677" s="6" t="str">
        <v>ILS</v>
      </c>
      <c r="P677" s="6">
        <v>58153121121</v>
      </c>
      <c r="Q677" s="6" t="str">
        <v>Delivered</v>
      </c>
      <c r="R677" s="6">
        <v>4</v>
      </c>
      <c r="S677" s="6" t="str">
        <v/>
      </c>
      <c r="T677" s="6" t="str">
        <v>BioLegend</v>
      </c>
    </row>
    <row r="678" spans="1:20" x14ac:dyDescent="0.25">
      <c r="A678" s="6">
        <v>851</v>
      </c>
      <c r="B678" s="6" t="str">
        <v xml:space="preserve">EED116824  </v>
      </c>
      <c r="C678" s="7">
        <v>45835</v>
      </c>
      <c r="D678" s="7">
        <v>45845</v>
      </c>
      <c r="E678" s="26">
        <v>64.2</v>
      </c>
      <c r="F678" s="26">
        <v>64.2</v>
      </c>
      <c r="G678" s="6">
        <v>100708</v>
      </c>
      <c r="H678" s="6" t="str">
        <v>PE anti-mouse CD8a Antibody</v>
      </c>
      <c r="I678" s="6">
        <v>1</v>
      </c>
      <c r="J678" s="6">
        <v>1</v>
      </c>
      <c r="K678" s="6" t="str">
        <v/>
      </c>
      <c r="L678" s="7" t="str">
        <v>DC-83/25-26</v>
      </c>
      <c r="M678" s="7">
        <v>45847</v>
      </c>
      <c r="N678" s="9" t="str">
        <v/>
      </c>
      <c r="O678" s="6" t="str">
        <v>NII</v>
      </c>
      <c r="P678" s="6" t="str">
        <v>BY HAND</v>
      </c>
      <c r="Q678" s="6" t="str">
        <v>PRIYANKA MADAM</v>
      </c>
      <c r="R678" s="6">
        <v>4</v>
      </c>
      <c r="S678" s="6" t="str">
        <v>FOC</v>
      </c>
      <c r="T678" s="6" t="str">
        <v>BioLegend</v>
      </c>
    </row>
    <row r="679" spans="1:20" x14ac:dyDescent="0.25">
      <c r="A679" s="6">
        <v>852</v>
      </c>
      <c r="B679" s="6" t="str">
        <v xml:space="preserve">EED116824  </v>
      </c>
      <c r="C679" s="7">
        <v>45835</v>
      </c>
      <c r="D679" s="7">
        <v>45845</v>
      </c>
      <c r="E679" s="26">
        <v>81.599999999999994</v>
      </c>
      <c r="F679" s="26">
        <v>81.599999999999994</v>
      </c>
      <c r="G679" s="6">
        <v>101823</v>
      </c>
      <c r="H679" s="6" t="str">
        <v>PerCP/Cyanine5.5 anti-mouse CD24 Antibody</v>
      </c>
      <c r="I679" s="6">
        <v>1</v>
      </c>
      <c r="J679" s="6">
        <v>1</v>
      </c>
      <c r="K679" s="6" t="str">
        <v/>
      </c>
      <c r="L679" s="7" t="str">
        <v>T-689/25-26</v>
      </c>
      <c r="M679" s="7">
        <v>45850</v>
      </c>
      <c r="N679" s="9">
        <v>11628</v>
      </c>
      <c r="O679" s="6" t="str">
        <v>ILS</v>
      </c>
      <c r="P679" s="6">
        <v>58153121121</v>
      </c>
      <c r="Q679" s="6" t="str">
        <v>Delivered</v>
      </c>
      <c r="R679" s="6">
        <v>4</v>
      </c>
      <c r="S679" s="6" t="str">
        <v/>
      </c>
      <c r="T679" s="6" t="str">
        <v>BioLegend</v>
      </c>
    </row>
    <row r="680" spans="1:20" x14ac:dyDescent="0.25">
      <c r="A680" s="6">
        <v>853</v>
      </c>
      <c r="B680" s="6" t="str">
        <v xml:space="preserve">EED116824  </v>
      </c>
      <c r="C680" s="7">
        <v>45835</v>
      </c>
      <c r="D680" s="7">
        <v>45845</v>
      </c>
      <c r="E680" s="26">
        <v>98.399999999999991</v>
      </c>
      <c r="F680" s="26">
        <v>196.79999999999998</v>
      </c>
      <c r="G680" s="6">
        <v>102116</v>
      </c>
      <c r="H680" s="6" t="str">
        <v>Ultra-LEAF™ Purified anti-mouse CD28 Antibody</v>
      </c>
      <c r="I680" s="6">
        <v>2</v>
      </c>
      <c r="J680" s="6">
        <v>2</v>
      </c>
      <c r="K680" s="6" t="str">
        <v/>
      </c>
      <c r="L680" s="7" t="str">
        <v>T-634/25-26</v>
      </c>
      <c r="M680" s="7">
        <v>45846</v>
      </c>
      <c r="N680" s="9">
        <v>35588</v>
      </c>
      <c r="O680" s="6" t="str">
        <v>HELIX</v>
      </c>
      <c r="P680" s="6">
        <v>58152921341</v>
      </c>
      <c r="Q680" s="6" t="str">
        <v>Delivered</v>
      </c>
      <c r="R680" s="6">
        <v>4</v>
      </c>
      <c r="S680" s="6" t="str">
        <v/>
      </c>
      <c r="T680" s="6" t="str">
        <v>BioLegend</v>
      </c>
    </row>
    <row r="681" spans="1:20" x14ac:dyDescent="0.25">
      <c r="A681" s="6">
        <v>855</v>
      </c>
      <c r="B681" s="6" t="str">
        <v xml:space="preserve">EED116824  </v>
      </c>
      <c r="C681" s="7">
        <v>45835</v>
      </c>
      <c r="D681" s="7">
        <v>45845</v>
      </c>
      <c r="E681" s="26">
        <v>144.6</v>
      </c>
      <c r="F681" s="26">
        <v>144.6</v>
      </c>
      <c r="G681" s="6">
        <v>102720</v>
      </c>
      <c r="H681" s="6" t="str">
        <v>Pacific Blue™ anti-mouse CD38 Antibody</v>
      </c>
      <c r="I681" s="6">
        <v>1</v>
      </c>
      <c r="J681" s="6">
        <v>1</v>
      </c>
      <c r="K681" s="6" t="str">
        <v/>
      </c>
      <c r="L681" s="7" t="str">
        <v>T-689/25-26</v>
      </c>
      <c r="M681" s="7">
        <v>45850</v>
      </c>
      <c r="N681" s="9">
        <v>20605.5</v>
      </c>
      <c r="O681" s="6" t="str">
        <v>ILS</v>
      </c>
      <c r="P681" s="6">
        <v>58153121121</v>
      </c>
      <c r="Q681" s="6" t="str">
        <v>Delivered</v>
      </c>
      <c r="R681" s="6">
        <v>4</v>
      </c>
      <c r="S681" s="6" t="str">
        <v/>
      </c>
      <c r="T681" s="6" t="str">
        <v>BioLegend</v>
      </c>
    </row>
    <row r="682" spans="1:20" x14ac:dyDescent="0.25">
      <c r="A682" s="6">
        <v>856</v>
      </c>
      <c r="B682" s="6" t="str">
        <v xml:space="preserve">EED116824  </v>
      </c>
      <c r="C682" s="7">
        <v>45835</v>
      </c>
      <c r="D682" s="7">
        <v>45845</v>
      </c>
      <c r="E682" s="26">
        <v>148.80000000000001</v>
      </c>
      <c r="F682" s="26">
        <v>148.80000000000001</v>
      </c>
      <c r="G682" s="6">
        <v>103028</v>
      </c>
      <c r="H682" s="6" t="str">
        <v>APC/Cyanine7 anti-mouse/human CD44 Antibody</v>
      </c>
      <c r="I682" s="6">
        <v>1</v>
      </c>
      <c r="J682" s="6">
        <v>1</v>
      </c>
      <c r="K682" s="6" t="str">
        <v/>
      </c>
      <c r="L682" s="7" t="str">
        <v>T-637/25-26</v>
      </c>
      <c r="M682" s="7">
        <v>45847</v>
      </c>
      <c r="N682" s="9">
        <v>23064</v>
      </c>
      <c r="O682" s="6" t="str">
        <v>ABHI BIO</v>
      </c>
      <c r="P682" s="6">
        <v>58152972625</v>
      </c>
      <c r="Q682" s="6" t="str">
        <v>Delivered</v>
      </c>
      <c r="R682" s="6">
        <v>4</v>
      </c>
      <c r="S682" s="6" t="str">
        <v/>
      </c>
      <c r="T682" s="6" t="str">
        <v>BioLegend</v>
      </c>
    </row>
    <row r="683" spans="1:20" x14ac:dyDescent="0.25">
      <c r="A683" s="6">
        <v>857</v>
      </c>
      <c r="B683" s="6" t="str">
        <v xml:space="preserve">EED116824  </v>
      </c>
      <c r="C683" s="7">
        <v>45835</v>
      </c>
      <c r="D683" s="7">
        <v>45845</v>
      </c>
      <c r="E683" s="26">
        <v>51.6</v>
      </c>
      <c r="F683" s="26">
        <v>51.6</v>
      </c>
      <c r="G683" s="6">
        <v>103106</v>
      </c>
      <c r="H683" s="6" t="str">
        <v>PE anti-mouse CD45 Antibody</v>
      </c>
      <c r="I683" s="6">
        <v>1</v>
      </c>
      <c r="J683" s="6">
        <v>1</v>
      </c>
      <c r="K683" s="6" t="str">
        <v/>
      </c>
      <c r="L683" s="7" t="str">
        <v>T-689/25-26</v>
      </c>
      <c r="M683" s="7">
        <v>45850</v>
      </c>
      <c r="N683" s="9">
        <v>7353</v>
      </c>
      <c r="O683" s="6" t="str">
        <v>ILS</v>
      </c>
      <c r="P683" s="6">
        <v>58153121121</v>
      </c>
      <c r="Q683" s="6" t="str">
        <v>Delivered</v>
      </c>
      <c r="R683" s="6">
        <v>4</v>
      </c>
      <c r="S683" s="6" t="str">
        <v/>
      </c>
      <c r="T683" s="6" t="str">
        <v>BioLegend</v>
      </c>
    </row>
    <row r="684" spans="1:20" x14ac:dyDescent="0.25">
      <c r="A684" s="6">
        <v>858</v>
      </c>
      <c r="B684" s="6" t="str">
        <v xml:space="preserve">EED116824  </v>
      </c>
      <c r="C684" s="7">
        <v>45835</v>
      </c>
      <c r="D684" s="7">
        <v>45845</v>
      </c>
      <c r="E684" s="26">
        <v>137.4</v>
      </c>
      <c r="F684" s="26">
        <v>137.4</v>
      </c>
      <c r="G684" s="6">
        <v>104420</v>
      </c>
      <c r="H684" s="6" t="str">
        <v>Alexa Fluor® 488 anti-mouse CD62L Antibody</v>
      </c>
      <c r="I684" s="6">
        <v>1</v>
      </c>
      <c r="J684" s="6">
        <v>1</v>
      </c>
      <c r="K684" s="6" t="str">
        <v/>
      </c>
      <c r="L684" s="7" t="str">
        <v>T-689/25-26</v>
      </c>
      <c r="M684" s="7">
        <v>45850</v>
      </c>
      <c r="N684" s="9">
        <v>19579.5</v>
      </c>
      <c r="O684" s="6" t="str">
        <v>ILS</v>
      </c>
      <c r="P684" s="6">
        <v>58153121121</v>
      </c>
      <c r="Q684" s="6" t="str">
        <v>Delivered</v>
      </c>
      <c r="R684" s="6">
        <v>4</v>
      </c>
      <c r="S684" s="6" t="str">
        <v/>
      </c>
      <c r="T684" s="6" t="str">
        <v>BioLegend</v>
      </c>
    </row>
    <row r="685" spans="1:20" x14ac:dyDescent="0.25">
      <c r="A685" s="6">
        <v>859</v>
      </c>
      <c r="B685" s="6" t="str">
        <v xml:space="preserve">EED116824  </v>
      </c>
      <c r="C685" s="7">
        <v>45835</v>
      </c>
      <c r="D685" s="7">
        <v>45845</v>
      </c>
      <c r="E685" s="26">
        <v>219.75</v>
      </c>
      <c r="F685" s="26">
        <v>219.75</v>
      </c>
      <c r="G685" s="6">
        <v>104732</v>
      </c>
      <c r="H685" s="6" t="str">
        <v>Brilliant Violet 650™ anti-mouse CD80 Antibody</v>
      </c>
      <c r="I685" s="6">
        <v>1</v>
      </c>
      <c r="J685" s="6">
        <v>1</v>
      </c>
      <c r="K685" s="6" t="str">
        <v/>
      </c>
      <c r="L685" s="7" t="str">
        <v>T-689/25-26</v>
      </c>
      <c r="M685" s="7">
        <v>45850</v>
      </c>
      <c r="N685" s="9">
        <v>25051.5</v>
      </c>
      <c r="O685" s="6" t="str">
        <v>ILS</v>
      </c>
      <c r="P685" s="6">
        <v>58153121121</v>
      </c>
      <c r="Q685" s="6" t="str">
        <v>Delivered</v>
      </c>
      <c r="R685" s="6">
        <v>4</v>
      </c>
      <c r="S685" s="6" t="str">
        <v/>
      </c>
      <c r="T685" s="6" t="str">
        <v>BioLegend</v>
      </c>
    </row>
    <row r="686" spans="1:20" x14ac:dyDescent="0.25">
      <c r="A686" s="6">
        <v>860</v>
      </c>
      <c r="B686" s="6" t="str">
        <v xml:space="preserve">EED116824  </v>
      </c>
      <c r="C686" s="7">
        <v>45835</v>
      </c>
      <c r="D686" s="7">
        <v>45845</v>
      </c>
      <c r="E686" s="26">
        <v>57.6</v>
      </c>
      <c r="F686" s="26">
        <v>57.6</v>
      </c>
      <c r="G686" s="6">
        <v>105011</v>
      </c>
      <c r="H686" s="6" t="str">
        <v>APC anti-mouse CD86 Antibody</v>
      </c>
      <c r="I686" s="6">
        <v>1</v>
      </c>
      <c r="J686" s="6">
        <v>1</v>
      </c>
      <c r="K686" s="6" t="str">
        <v/>
      </c>
      <c r="L686" s="7" t="str">
        <v>T-689/25-26</v>
      </c>
      <c r="M686" s="7">
        <v>45850</v>
      </c>
      <c r="N686" s="9">
        <v>8208</v>
      </c>
      <c r="O686" s="6" t="str">
        <v>ILS</v>
      </c>
      <c r="P686" s="6">
        <v>58153121121</v>
      </c>
      <c r="Q686" s="6" t="str">
        <v>Delivered</v>
      </c>
      <c r="R686" s="6">
        <v>4</v>
      </c>
      <c r="S686" s="6" t="str">
        <v/>
      </c>
      <c r="T686" s="6" t="str">
        <v>BioLegend</v>
      </c>
    </row>
    <row r="687" spans="1:20" x14ac:dyDescent="0.25">
      <c r="A687" s="6">
        <v>861</v>
      </c>
      <c r="B687" s="6" t="str">
        <v xml:space="preserve">EED116824  </v>
      </c>
      <c r="C687" s="7">
        <v>45835</v>
      </c>
      <c r="D687" s="7">
        <v>45845</v>
      </c>
      <c r="E687" s="26">
        <v>84.6</v>
      </c>
      <c r="F687" s="26">
        <v>84.6</v>
      </c>
      <c r="G687" s="6">
        <v>105719</v>
      </c>
      <c r="H687" s="6" t="str">
        <v>PE/Cyanine7 anti-mouse CD106 Antibody</v>
      </c>
      <c r="I687" s="6">
        <v>1</v>
      </c>
      <c r="J687" s="6">
        <v>1</v>
      </c>
      <c r="K687" s="6" t="str">
        <v/>
      </c>
      <c r="L687" s="7" t="str">
        <v>T-689/25-26</v>
      </c>
      <c r="M687" s="7">
        <v>45850</v>
      </c>
      <c r="N687" s="9">
        <v>12055.5</v>
      </c>
      <c r="O687" s="6" t="str">
        <v>ILS</v>
      </c>
      <c r="P687" s="6">
        <v>58153121121</v>
      </c>
      <c r="Q687" s="6" t="str">
        <v>Delivered</v>
      </c>
      <c r="R687" s="6">
        <v>4</v>
      </c>
      <c r="S687" s="6" t="str">
        <v/>
      </c>
      <c r="T687" s="6" t="str">
        <v>BioLegend</v>
      </c>
    </row>
    <row r="688" spans="1:20" x14ac:dyDescent="0.25">
      <c r="A688" s="6">
        <v>862</v>
      </c>
      <c r="B688" s="6" t="str">
        <v xml:space="preserve">EED116824  </v>
      </c>
      <c r="C688" s="7">
        <v>45835</v>
      </c>
      <c r="D688" s="7">
        <v>45845</v>
      </c>
      <c r="E688" s="26">
        <v>214.8</v>
      </c>
      <c r="F688" s="26">
        <v>214.8</v>
      </c>
      <c r="G688" s="6">
        <v>106338</v>
      </c>
      <c r="H688" s="6" t="str">
        <v>PE/Cyanine5 anti-mouse CD152 Antibody</v>
      </c>
      <c r="I688" s="6">
        <v>1</v>
      </c>
      <c r="J688" s="6">
        <v>1</v>
      </c>
      <c r="K688" s="6" t="str">
        <v/>
      </c>
      <c r="L688" s="7" t="str">
        <v>T-689/25-26</v>
      </c>
      <c r="M688" s="7">
        <v>45850</v>
      </c>
      <c r="N688" s="9">
        <v>30609</v>
      </c>
      <c r="O688" s="6" t="str">
        <v>ILS</v>
      </c>
      <c r="P688" s="6">
        <v>58153121121</v>
      </c>
      <c r="Q688" s="6" t="str">
        <v>Delivered</v>
      </c>
      <c r="R688" s="6">
        <v>4</v>
      </c>
      <c r="S688" s="6" t="str">
        <v/>
      </c>
      <c r="T688" s="6" t="str">
        <v>BioLegend</v>
      </c>
    </row>
    <row r="689" spans="1:20" x14ac:dyDescent="0.25">
      <c r="A689" s="6">
        <v>863</v>
      </c>
      <c r="B689" s="6" t="str">
        <v xml:space="preserve">EED116824  </v>
      </c>
      <c r="C689" s="7">
        <v>45835</v>
      </c>
      <c r="D689" s="7">
        <v>45845</v>
      </c>
      <c r="E689" s="26">
        <v>49.8</v>
      </c>
      <c r="F689" s="26">
        <v>49.8</v>
      </c>
      <c r="G689" s="6">
        <v>108111</v>
      </c>
      <c r="H689" s="6" t="str">
        <v xml:space="preserve">APC anti-mouse Ly-6A/E </v>
      </c>
      <c r="I689" s="6">
        <v>1</v>
      </c>
      <c r="J689" s="6">
        <v>1</v>
      </c>
      <c r="K689" s="6" t="str">
        <v/>
      </c>
      <c r="L689" s="7" t="str">
        <v>T-689/25-26</v>
      </c>
      <c r="M689" s="7">
        <v>45850</v>
      </c>
      <c r="N689" s="9">
        <v>7096.5</v>
      </c>
      <c r="O689" s="6" t="str">
        <v>ILS</v>
      </c>
      <c r="P689" s="6">
        <v>58153121121</v>
      </c>
      <c r="Q689" s="6" t="str">
        <v>Delivered</v>
      </c>
      <c r="R689" s="6">
        <v>4</v>
      </c>
      <c r="S689" s="6" t="str">
        <v/>
      </c>
      <c r="T689" s="6" t="str">
        <v>BioLegend</v>
      </c>
    </row>
    <row r="690" spans="1:20" x14ac:dyDescent="0.25">
      <c r="A690" s="6">
        <v>864</v>
      </c>
      <c r="B690" s="6" t="str">
        <v xml:space="preserve">EED116824  </v>
      </c>
      <c r="C690" s="7">
        <v>45835</v>
      </c>
      <c r="D690" s="7">
        <v>45845</v>
      </c>
      <c r="E690" s="26">
        <v>201</v>
      </c>
      <c r="F690" s="26">
        <v>201</v>
      </c>
      <c r="G690" s="6">
        <v>113828</v>
      </c>
      <c r="H690" s="6" t="str">
        <v>APC/Fire™ 750 anti-mouse CD71 Antibody</v>
      </c>
      <c r="I690" s="6">
        <v>1</v>
      </c>
      <c r="J690" s="6">
        <v>1</v>
      </c>
      <c r="K690" s="6" t="str">
        <v/>
      </c>
      <c r="L690" s="7" t="str">
        <v>T-637/25-26</v>
      </c>
      <c r="M690" s="7">
        <v>45847</v>
      </c>
      <c r="N690" s="9">
        <v>31155</v>
      </c>
      <c r="O690" s="6" t="str">
        <v>ABHI BIO</v>
      </c>
      <c r="P690" s="6">
        <v>58152972625</v>
      </c>
      <c r="Q690" s="6" t="str">
        <v>Delivered</v>
      </c>
      <c r="R690" s="6">
        <v>4</v>
      </c>
      <c r="S690" s="6" t="str">
        <v/>
      </c>
      <c r="T690" s="6" t="str">
        <v>BioLegend</v>
      </c>
    </row>
    <row r="691" spans="1:20" x14ac:dyDescent="0.25">
      <c r="A691" s="6">
        <v>865</v>
      </c>
      <c r="B691" s="6" t="str">
        <v xml:space="preserve">EED116824  </v>
      </c>
      <c r="C691" s="7">
        <v>45835</v>
      </c>
      <c r="D691" s="7">
        <v>45845</v>
      </c>
      <c r="E691" s="26">
        <v>80.400000000000006</v>
      </c>
      <c r="F691" s="26">
        <v>80.400000000000006</v>
      </c>
      <c r="G691" s="6">
        <v>115508</v>
      </c>
      <c r="H691" s="6" t="str">
        <v>PE anti-mouse CD19 Antibody</v>
      </c>
      <c r="I691" s="6">
        <v>1</v>
      </c>
      <c r="J691" s="6">
        <v>1</v>
      </c>
      <c r="K691" s="6" t="str">
        <v/>
      </c>
      <c r="L691" s="7" t="str">
        <v>T-689/25-26</v>
      </c>
      <c r="M691" s="7">
        <v>45850</v>
      </c>
      <c r="N691" s="9">
        <v>11457</v>
      </c>
      <c r="O691" s="6" t="str">
        <v>ILS</v>
      </c>
      <c r="P691" s="6">
        <v>58153121121</v>
      </c>
      <c r="Q691" s="6" t="str">
        <v>Delivered</v>
      </c>
      <c r="R691" s="6">
        <v>4</v>
      </c>
      <c r="S691" s="6" t="str">
        <v/>
      </c>
      <c r="T691" s="6" t="str">
        <v>BioLegend</v>
      </c>
    </row>
    <row r="692" spans="1:20" x14ac:dyDescent="0.25">
      <c r="A692" s="6">
        <v>866</v>
      </c>
      <c r="B692" s="6" t="str">
        <v xml:space="preserve">EED116824  </v>
      </c>
      <c r="C692" s="7">
        <v>45835</v>
      </c>
      <c r="D692" s="7">
        <v>45845</v>
      </c>
      <c r="E692" s="26">
        <v>56.4</v>
      </c>
      <c r="F692" s="26">
        <v>56.4</v>
      </c>
      <c r="G692" s="6">
        <v>115526</v>
      </c>
      <c r="H692" s="6" t="str">
        <v>Pacific Blue™ anti-mouse CD19 Antibody</v>
      </c>
      <c r="I692" s="6">
        <v>1</v>
      </c>
      <c r="J692" s="6">
        <v>1</v>
      </c>
      <c r="K692" s="6" t="str">
        <v/>
      </c>
      <c r="L692" s="7" t="str">
        <v>T-622/25-26</v>
      </c>
      <c r="M692" s="7">
        <v>45846</v>
      </c>
      <c r="N692" s="9">
        <v>8742</v>
      </c>
      <c r="O692" s="6" t="str">
        <v>VECTOR</v>
      </c>
      <c r="P692" s="6" t="str">
        <v>D3001996933</v>
      </c>
      <c r="Q692" s="6" t="str">
        <v>Delivered</v>
      </c>
      <c r="R692" s="6">
        <v>4</v>
      </c>
      <c r="S692" s="6" t="str">
        <v>DELIVERY CONFIRM BY ROHIT (FROM VICTOR TECHNOLOGIES)</v>
      </c>
      <c r="T692" s="6" t="str">
        <v>BioLegend</v>
      </c>
    </row>
    <row r="693" spans="1:20" x14ac:dyDescent="0.25">
      <c r="A693" s="6">
        <v>867</v>
      </c>
      <c r="B693" s="6" t="str">
        <v xml:space="preserve">EED116824  </v>
      </c>
      <c r="C693" s="7">
        <v>45835</v>
      </c>
      <c r="D693" s="7">
        <v>45845</v>
      </c>
      <c r="E693" s="26">
        <v>88.2</v>
      </c>
      <c r="F693" s="26">
        <v>88.2</v>
      </c>
      <c r="G693" s="6">
        <v>115923</v>
      </c>
      <c r="H693" s="6" t="str">
        <v xml:space="preserve">Pacific Blue™ anti-mouse CD150 </v>
      </c>
      <c r="I693" s="6">
        <v>1</v>
      </c>
      <c r="J693" s="6">
        <v>1</v>
      </c>
      <c r="K693" s="6" t="str">
        <v/>
      </c>
      <c r="L693" s="7" t="str">
        <v>T-689/25-26</v>
      </c>
      <c r="M693" s="7">
        <v>45850</v>
      </c>
      <c r="N693" s="9">
        <v>12568.5</v>
      </c>
      <c r="O693" s="6" t="str">
        <v>ILS</v>
      </c>
      <c r="P693" s="6">
        <v>58153121121</v>
      </c>
      <c r="Q693" s="6" t="str">
        <v>Delivered</v>
      </c>
      <c r="R693" s="6">
        <v>4</v>
      </c>
      <c r="S693" s="6" t="str">
        <v/>
      </c>
      <c r="T693" s="6" t="str">
        <v>BioLegend</v>
      </c>
    </row>
    <row r="694" spans="1:20" x14ac:dyDescent="0.25">
      <c r="A694" s="6">
        <v>868</v>
      </c>
      <c r="B694" s="6" t="str">
        <v xml:space="preserve">EED116824  </v>
      </c>
      <c r="C694" s="7">
        <v>45835</v>
      </c>
      <c r="D694" s="7">
        <v>45845</v>
      </c>
      <c r="E694" s="26">
        <v>86.4</v>
      </c>
      <c r="F694" s="26">
        <v>86.4</v>
      </c>
      <c r="G694" s="6">
        <v>118108</v>
      </c>
      <c r="H694" s="6" t="str">
        <v>PE anti-mouse TCR γ/δ Antibody</v>
      </c>
      <c r="I694" s="6">
        <v>1</v>
      </c>
      <c r="J694" s="6">
        <v>1</v>
      </c>
      <c r="K694" s="6" t="str">
        <v/>
      </c>
      <c r="L694" s="7" t="str">
        <v>T-689/25-26</v>
      </c>
      <c r="M694" s="7">
        <v>45850</v>
      </c>
      <c r="N694" s="9">
        <v>12312</v>
      </c>
      <c r="O694" s="6" t="str">
        <v>ILS</v>
      </c>
      <c r="P694" s="6">
        <v>58153121121</v>
      </c>
      <c r="Q694" s="6" t="str">
        <v>Delivered</v>
      </c>
      <c r="R694" s="6">
        <v>4</v>
      </c>
      <c r="S694" s="6" t="str">
        <v/>
      </c>
      <c r="T694" s="6" t="str">
        <v>BioLegend</v>
      </c>
    </row>
    <row r="695" spans="1:20" x14ac:dyDescent="0.25">
      <c r="A695" s="6">
        <v>869</v>
      </c>
      <c r="B695" s="6" t="str">
        <v xml:space="preserve">EED116824  </v>
      </c>
      <c r="C695" s="7">
        <v>45835</v>
      </c>
      <c r="D695" s="7">
        <v>45845</v>
      </c>
      <c r="E695" s="26">
        <v>201</v>
      </c>
      <c r="F695" s="26">
        <v>201</v>
      </c>
      <c r="G695" s="6">
        <v>124210</v>
      </c>
      <c r="H695" s="6" t="str">
        <v>PE anti-mouse/rat/human CD27 Antibody</v>
      </c>
      <c r="I695" s="6">
        <v>1</v>
      </c>
      <c r="J695" s="6">
        <v>1</v>
      </c>
      <c r="K695" s="6" t="str">
        <v/>
      </c>
      <c r="L695" s="7" t="str">
        <v>T-689/25-26</v>
      </c>
      <c r="M695" s="7">
        <v>45850</v>
      </c>
      <c r="N695" s="9">
        <v>28642.5</v>
      </c>
      <c r="O695" s="6" t="str">
        <v>ILS</v>
      </c>
      <c r="P695" s="6">
        <v>58153121121</v>
      </c>
      <c r="Q695" s="6" t="str">
        <v>Delivered</v>
      </c>
      <c r="R695" s="6">
        <v>4</v>
      </c>
      <c r="S695" s="6" t="str">
        <v/>
      </c>
      <c r="T695" s="6" t="str">
        <v>BioLegend</v>
      </c>
    </row>
    <row r="696" spans="1:20" x14ac:dyDescent="0.25">
      <c r="A696" s="6">
        <v>870</v>
      </c>
      <c r="B696" s="6" t="str">
        <v xml:space="preserve">EED116824  </v>
      </c>
      <c r="C696" s="7">
        <v>45835</v>
      </c>
      <c r="D696" s="7">
        <v>45845</v>
      </c>
      <c r="E696" s="26">
        <v>162</v>
      </c>
      <c r="F696" s="26">
        <v>162</v>
      </c>
      <c r="G696" s="6">
        <v>124312</v>
      </c>
      <c r="H696" s="6" t="str">
        <v xml:space="preserve">APC anti-mouse CD274 </v>
      </c>
      <c r="I696" s="6">
        <v>1</v>
      </c>
      <c r="J696" s="6">
        <v>1</v>
      </c>
      <c r="K696" s="6" t="str">
        <v/>
      </c>
      <c r="L696" s="7" t="str">
        <v>T-689/25-26</v>
      </c>
      <c r="M696" s="7">
        <v>45850</v>
      </c>
      <c r="N696" s="9">
        <v>23085</v>
      </c>
      <c r="O696" s="6" t="str">
        <v>ILS</v>
      </c>
      <c r="P696" s="6">
        <v>58153121121</v>
      </c>
      <c r="Q696" s="6" t="str">
        <v>Delivered</v>
      </c>
      <c r="R696" s="6">
        <v>4</v>
      </c>
      <c r="S696" s="6" t="str">
        <v/>
      </c>
      <c r="T696" s="6" t="str">
        <v>BioLegend</v>
      </c>
    </row>
    <row r="697" spans="1:20" x14ac:dyDescent="0.25">
      <c r="A697" s="6">
        <v>871</v>
      </c>
      <c r="B697" s="6" t="str">
        <v xml:space="preserve">EED116824  </v>
      </c>
      <c r="C697" s="7">
        <v>45835</v>
      </c>
      <c r="D697" s="7">
        <v>45845</v>
      </c>
      <c r="E697" s="26">
        <v>141</v>
      </c>
      <c r="F697" s="26">
        <v>141</v>
      </c>
      <c r="G697" s="6">
        <v>126606</v>
      </c>
      <c r="H697" s="6" t="str">
        <v>FITC anti-mouse CD8b Antibody</v>
      </c>
      <c r="I697" s="6">
        <v>1</v>
      </c>
      <c r="J697" s="6">
        <v>1</v>
      </c>
      <c r="K697" s="6" t="str">
        <v/>
      </c>
      <c r="L697" s="7" t="str">
        <v>T-689/25-26</v>
      </c>
      <c r="M697" s="7">
        <v>45850</v>
      </c>
      <c r="N697" s="9">
        <v>20092.5</v>
      </c>
      <c r="O697" s="6" t="str">
        <v>ILS</v>
      </c>
      <c r="P697" s="6">
        <v>58153121121</v>
      </c>
      <c r="Q697" s="6" t="str">
        <v>Delivered</v>
      </c>
      <c r="R697" s="6">
        <v>4</v>
      </c>
      <c r="S697" s="6" t="str">
        <v/>
      </c>
      <c r="T697" s="6" t="str">
        <v>BioLegend</v>
      </c>
    </row>
    <row r="698" spans="1:20" x14ac:dyDescent="0.25">
      <c r="A698" s="6">
        <v>872</v>
      </c>
      <c r="B698" s="6" t="str">
        <v xml:space="preserve">EED116824  </v>
      </c>
      <c r="C698" s="7">
        <v>45835</v>
      </c>
      <c r="D698" s="7">
        <v>45845</v>
      </c>
      <c r="E698" s="26">
        <v>186.6</v>
      </c>
      <c r="F698" s="26">
        <v>186.6</v>
      </c>
      <c r="G698" s="6">
        <v>126618</v>
      </c>
      <c r="H698" s="6" t="str">
        <v>Alexa Fluor® 700 anti-mouse CD8b Antibody</v>
      </c>
      <c r="I698" s="6">
        <v>1</v>
      </c>
      <c r="J698" s="6">
        <v>1</v>
      </c>
      <c r="K698" s="6" t="str">
        <v/>
      </c>
      <c r="L698" s="7" t="str">
        <v>T-637/25-26</v>
      </c>
      <c r="M698" s="7">
        <v>45847</v>
      </c>
      <c r="N698" s="9">
        <v>28923</v>
      </c>
      <c r="O698" s="6" t="str">
        <v>ABHI BIO</v>
      </c>
      <c r="P698" s="6">
        <v>58152972625</v>
      </c>
      <c r="Q698" s="6" t="str">
        <v>Delivered</v>
      </c>
      <c r="R698" s="6">
        <v>4</v>
      </c>
      <c r="S698" s="6" t="str">
        <v/>
      </c>
      <c r="T698" s="6" t="str">
        <v>BioLegend</v>
      </c>
    </row>
    <row r="699" spans="1:20" x14ac:dyDescent="0.25">
      <c r="A699" s="6">
        <v>873</v>
      </c>
      <c r="B699" s="6" t="str">
        <v xml:space="preserve">EED116824  </v>
      </c>
      <c r="C699" s="7">
        <v>45835</v>
      </c>
      <c r="D699" s="7">
        <v>45845</v>
      </c>
      <c r="E699" s="26">
        <v>165.6</v>
      </c>
      <c r="F699" s="26">
        <v>165.6</v>
      </c>
      <c r="G699" s="6">
        <v>128004</v>
      </c>
      <c r="H699" s="6" t="str">
        <v>Biotin anti-mouse Ly-6C Antibody</v>
      </c>
      <c r="I699" s="6">
        <v>1</v>
      </c>
      <c r="J699" s="6">
        <v>1</v>
      </c>
      <c r="K699" s="6" t="str">
        <v/>
      </c>
      <c r="L699" s="7" t="str">
        <v>T-689/25-26</v>
      </c>
      <c r="M699" s="7">
        <v>45850</v>
      </c>
      <c r="N699" s="9">
        <v>23598</v>
      </c>
      <c r="O699" s="6" t="str">
        <v>ILS</v>
      </c>
      <c r="P699" s="6">
        <v>58153121121</v>
      </c>
      <c r="Q699" s="6" t="str">
        <v>Delivered</v>
      </c>
      <c r="R699" s="6">
        <v>4</v>
      </c>
      <c r="S699" s="6" t="str">
        <v/>
      </c>
      <c r="T699" s="6" t="str">
        <v>BioLegend</v>
      </c>
    </row>
    <row r="700" spans="1:20" x14ac:dyDescent="0.25">
      <c r="A700" s="6">
        <v>874</v>
      </c>
      <c r="B700" s="6" t="str">
        <v xml:space="preserve">EED116824  </v>
      </c>
      <c r="C700" s="7">
        <v>45835</v>
      </c>
      <c r="D700" s="7">
        <v>45845</v>
      </c>
      <c r="E700" s="26">
        <v>327.60000000000002</v>
      </c>
      <c r="F700" s="26">
        <v>327.60000000000002</v>
      </c>
      <c r="G700" s="6">
        <v>133310</v>
      </c>
      <c r="H700" s="6" t="str">
        <v>Pacific Blue™ anti-mouse Lineage Cocktail</v>
      </c>
      <c r="I700" s="6">
        <v>1</v>
      </c>
      <c r="J700" s="6">
        <v>1</v>
      </c>
      <c r="K700" s="6" t="str">
        <v/>
      </c>
      <c r="L700" s="7" t="str">
        <v>T-622/25-26</v>
      </c>
      <c r="M700" s="7">
        <v>45846</v>
      </c>
      <c r="N700" s="9">
        <v>50778</v>
      </c>
      <c r="O700" s="6" t="str">
        <v>VECTOR</v>
      </c>
      <c r="P700" s="6" t="str">
        <v>D3001996933</v>
      </c>
      <c r="Q700" s="6" t="str">
        <v>Delivered</v>
      </c>
      <c r="R700" s="6">
        <v>4</v>
      </c>
      <c r="S700" s="6" t="str">
        <v>DELIVERY CONFIRM BY ROHIT (FROM VICTOR TECHNOLOGIES)</v>
      </c>
      <c r="T700" s="6" t="str">
        <v>BioLegend</v>
      </c>
    </row>
    <row r="701" spans="1:20" x14ac:dyDescent="0.25">
      <c r="A701" s="6">
        <v>875</v>
      </c>
      <c r="B701" s="6" t="str">
        <v xml:space="preserve">EED116824  </v>
      </c>
      <c r="C701" s="7">
        <v>45835</v>
      </c>
      <c r="D701" s="7">
        <v>45845</v>
      </c>
      <c r="E701" s="26">
        <v>219</v>
      </c>
      <c r="F701" s="26">
        <v>219</v>
      </c>
      <c r="G701" s="6">
        <v>134019</v>
      </c>
      <c r="H701" s="6" t="str">
        <v xml:space="preserve">Brilliant Violet 421™ anti-mouse CD366 </v>
      </c>
      <c r="I701" s="6">
        <v>1</v>
      </c>
      <c r="J701" s="6">
        <v>1</v>
      </c>
      <c r="K701" s="6" t="str">
        <v/>
      </c>
      <c r="L701" s="7" t="str">
        <v>T-637/25-26</v>
      </c>
      <c r="M701" s="7">
        <v>45847</v>
      </c>
      <c r="N701" s="9">
        <v>27156</v>
      </c>
      <c r="O701" s="6" t="str">
        <v>ABHI BIO</v>
      </c>
      <c r="P701" s="6">
        <v>58152972625</v>
      </c>
      <c r="Q701" s="6" t="str">
        <v>Delivered</v>
      </c>
      <c r="R701" s="6">
        <v>4</v>
      </c>
      <c r="S701" s="6" t="str">
        <v/>
      </c>
      <c r="T701" s="6" t="str">
        <v>BioLegend</v>
      </c>
    </row>
    <row r="702" spans="1:20" x14ac:dyDescent="0.25">
      <c r="A702" s="6">
        <v>876</v>
      </c>
      <c r="B702" s="6" t="str">
        <v xml:space="preserve">EED116824  </v>
      </c>
      <c r="C702" s="7">
        <v>45835</v>
      </c>
      <c r="D702" s="7">
        <v>45845</v>
      </c>
      <c r="E702" s="26">
        <v>227.25</v>
      </c>
      <c r="F702" s="26">
        <v>227.25</v>
      </c>
      <c r="G702" s="6">
        <v>134021</v>
      </c>
      <c r="H702" s="6" t="str">
        <v xml:space="preserve">Brilliant Violet 711™ anti-mouse CD366 </v>
      </c>
      <c r="I702" s="6">
        <v>1</v>
      </c>
      <c r="J702" s="6">
        <v>1</v>
      </c>
      <c r="K702" s="6" t="str">
        <v/>
      </c>
      <c r="L702" s="7" t="str">
        <v>T-689/25-26</v>
      </c>
      <c r="M702" s="7">
        <v>45850</v>
      </c>
      <c r="N702" s="9">
        <v>25906.5</v>
      </c>
      <c r="O702" s="6" t="str">
        <v>ILS</v>
      </c>
      <c r="P702" s="6">
        <v>58153121121</v>
      </c>
      <c r="Q702" s="6" t="str">
        <v>Delivered</v>
      </c>
      <c r="R702" s="6">
        <v>4</v>
      </c>
      <c r="S702" s="6" t="str">
        <v/>
      </c>
      <c r="T702" s="6" t="str">
        <v>BioLegend</v>
      </c>
    </row>
    <row r="703" spans="1:20" x14ac:dyDescent="0.25">
      <c r="A703" s="6">
        <v>877</v>
      </c>
      <c r="B703" s="6" t="str">
        <v xml:space="preserve">EED116824  </v>
      </c>
      <c r="C703" s="7">
        <v>45835</v>
      </c>
      <c r="D703" s="7">
        <v>45845</v>
      </c>
      <c r="E703" s="26">
        <v>208.2</v>
      </c>
      <c r="F703" s="26">
        <v>208.2</v>
      </c>
      <c r="G703" s="6">
        <v>135216</v>
      </c>
      <c r="H703" s="6" t="str">
        <v xml:space="preserve">PE/Cyanine7 anti-mouse CD279 </v>
      </c>
      <c r="I703" s="6">
        <v>1</v>
      </c>
      <c r="J703" s="6">
        <v>1</v>
      </c>
      <c r="K703" s="6" t="str">
        <v/>
      </c>
      <c r="L703" s="7" t="str">
        <v>T-637/25-26</v>
      </c>
      <c r="M703" s="7">
        <v>45847</v>
      </c>
      <c r="N703" s="9">
        <v>32271</v>
      </c>
      <c r="O703" s="6" t="str">
        <v>ABHI BIO</v>
      </c>
      <c r="P703" s="6">
        <v>58152972625</v>
      </c>
      <c r="Q703" s="6" t="str">
        <v>Delivered</v>
      </c>
      <c r="R703" s="6">
        <v>4</v>
      </c>
      <c r="S703" s="6" t="str">
        <v/>
      </c>
      <c r="T703" s="6" t="str">
        <v>BioLegend</v>
      </c>
    </row>
    <row r="704" spans="1:20" x14ac:dyDescent="0.25">
      <c r="A704" s="6">
        <v>878</v>
      </c>
      <c r="B704" s="6" t="str">
        <v xml:space="preserve">EED116824  </v>
      </c>
      <c r="C704" s="7">
        <v>45835</v>
      </c>
      <c r="D704" s="7">
        <v>45845</v>
      </c>
      <c r="E704" s="26">
        <v>160.80000000000001</v>
      </c>
      <c r="F704" s="26">
        <v>160.80000000000001</v>
      </c>
      <c r="G704" s="6">
        <v>140704</v>
      </c>
      <c r="H704" s="6" t="str">
        <v>PE anti-mouse TCR Vβ13 Antibody</v>
      </c>
      <c r="I704" s="6">
        <v>1</v>
      </c>
      <c r="J704" s="6">
        <v>1</v>
      </c>
      <c r="K704" s="6" t="str">
        <v/>
      </c>
      <c r="L704" s="7" t="str">
        <v>T-637/25-26</v>
      </c>
      <c r="M704" s="7">
        <v>45847</v>
      </c>
      <c r="N704" s="9">
        <v>24924</v>
      </c>
      <c r="O704" s="6" t="str">
        <v>ABHI BIO</v>
      </c>
      <c r="P704" s="6">
        <v>58152972625</v>
      </c>
      <c r="Q704" s="6" t="str">
        <v>Delivered</v>
      </c>
      <c r="R704" s="6">
        <v>4</v>
      </c>
      <c r="S704" s="6" t="str">
        <v/>
      </c>
      <c r="T704" s="6" t="str">
        <v>BioLegend</v>
      </c>
    </row>
    <row r="705" spans="1:20" x14ac:dyDescent="0.25">
      <c r="A705" s="6">
        <v>879</v>
      </c>
      <c r="B705" s="6" t="str">
        <v xml:space="preserve">EED116824  </v>
      </c>
      <c r="C705" s="7">
        <v>45835</v>
      </c>
      <c r="D705" s="7">
        <v>45845</v>
      </c>
      <c r="E705" s="26">
        <v>225.6</v>
      </c>
      <c r="F705" s="26">
        <v>225.6</v>
      </c>
      <c r="G705" s="6">
        <v>142506</v>
      </c>
      <c r="H705" s="6" t="str">
        <v xml:space="preserve">APC anti-mouse CD138 </v>
      </c>
      <c r="I705" s="6">
        <v>1</v>
      </c>
      <c r="J705" s="6">
        <v>1</v>
      </c>
      <c r="K705" s="6" t="str">
        <v/>
      </c>
      <c r="L705" s="7" t="str">
        <v>T-689/25-26</v>
      </c>
      <c r="M705" s="7">
        <v>45850</v>
      </c>
      <c r="N705" s="9">
        <v>32148</v>
      </c>
      <c r="O705" s="6" t="str">
        <v>ILS</v>
      </c>
      <c r="P705" s="6">
        <v>58153121121</v>
      </c>
      <c r="Q705" s="6" t="str">
        <v>Delivered</v>
      </c>
      <c r="R705" s="6">
        <v>4</v>
      </c>
      <c r="S705" s="6" t="str">
        <v/>
      </c>
      <c r="T705" s="6" t="str">
        <v>BioLegend</v>
      </c>
    </row>
    <row r="706" spans="1:20" x14ac:dyDescent="0.25">
      <c r="A706" s="6">
        <v>880</v>
      </c>
      <c r="B706" s="6" t="str">
        <v xml:space="preserve">EED116824  </v>
      </c>
      <c r="C706" s="7">
        <v>45835</v>
      </c>
      <c r="D706" s="7">
        <v>45845</v>
      </c>
      <c r="E706" s="26">
        <v>196.5</v>
      </c>
      <c r="F706" s="26">
        <v>196.5</v>
      </c>
      <c r="G706" s="6">
        <v>142521</v>
      </c>
      <c r="H706" s="6" t="str">
        <v xml:space="preserve">Brilliant Violet 510™ anti-mouse CD138 </v>
      </c>
      <c r="I706" s="6">
        <v>1</v>
      </c>
      <c r="J706" s="6">
        <v>1</v>
      </c>
      <c r="K706" s="6" t="str">
        <v/>
      </c>
      <c r="L706" s="7" t="str">
        <v>T-689/25-26</v>
      </c>
      <c r="M706" s="7">
        <v>45850</v>
      </c>
      <c r="N706" s="9">
        <v>22401</v>
      </c>
      <c r="O706" s="6" t="str">
        <v>ILS</v>
      </c>
      <c r="P706" s="6">
        <v>58153121121</v>
      </c>
      <c r="Q706" s="6" t="str">
        <v>Delivered</v>
      </c>
      <c r="R706" s="6">
        <v>4</v>
      </c>
      <c r="S706" s="6" t="str">
        <v/>
      </c>
      <c r="T706" s="6" t="str">
        <v>BioLegend</v>
      </c>
    </row>
    <row r="707" spans="1:20" x14ac:dyDescent="0.25">
      <c r="A707" s="6">
        <v>881</v>
      </c>
      <c r="B707" s="6" t="str">
        <v xml:space="preserve">EED116824  </v>
      </c>
      <c r="C707" s="7">
        <v>45835</v>
      </c>
      <c r="D707" s="7">
        <v>45845</v>
      </c>
      <c r="E707" s="26">
        <v>186.6</v>
      </c>
      <c r="F707" s="26">
        <v>186.6</v>
      </c>
      <c r="G707" s="6">
        <v>150408</v>
      </c>
      <c r="H707" s="6" t="str">
        <v>FITC anti-mouse CD20 Antibody</v>
      </c>
      <c r="I707" s="6">
        <v>1</v>
      </c>
      <c r="J707" s="6">
        <v>1</v>
      </c>
      <c r="K707" s="6" t="str">
        <v/>
      </c>
      <c r="L707" s="7" t="str">
        <v>T-689/25-26</v>
      </c>
      <c r="M707" s="7">
        <v>45850</v>
      </c>
      <c r="N707" s="9">
        <v>26590.5</v>
      </c>
      <c r="O707" s="6" t="str">
        <v>ILS</v>
      </c>
      <c r="P707" s="6">
        <v>58153121121</v>
      </c>
      <c r="Q707" s="6" t="str">
        <v>Delivered</v>
      </c>
      <c r="R707" s="6">
        <v>4</v>
      </c>
      <c r="S707" s="6" t="str">
        <v/>
      </c>
      <c r="T707" s="6" t="str">
        <v>BioLegend</v>
      </c>
    </row>
    <row r="708" spans="1:20" x14ac:dyDescent="0.25">
      <c r="A708" s="6">
        <v>882</v>
      </c>
      <c r="B708" s="6" t="str">
        <v xml:space="preserve">EED116824  </v>
      </c>
      <c r="C708" s="7">
        <v>45835</v>
      </c>
      <c r="D708" s="7">
        <v>45845</v>
      </c>
      <c r="E708" s="26">
        <v>56.4</v>
      </c>
      <c r="F708" s="26">
        <v>56.4</v>
      </c>
      <c r="G708" s="6">
        <v>158015</v>
      </c>
      <c r="H708" s="6" t="str">
        <v>PE/Cyanine7 anti-mouse CD16 Antibody</v>
      </c>
      <c r="I708" s="6">
        <v>1</v>
      </c>
      <c r="J708" s="6">
        <v>1</v>
      </c>
      <c r="K708" s="6" t="str">
        <v/>
      </c>
      <c r="L708" s="7" t="str">
        <v>T-689/25-26</v>
      </c>
      <c r="M708" s="7">
        <v>45850</v>
      </c>
      <c r="N708" s="9">
        <v>8037</v>
      </c>
      <c r="O708" s="6" t="str">
        <v>ILS</v>
      </c>
      <c r="P708" s="6">
        <v>58153121121</v>
      </c>
      <c r="Q708" s="6" t="str">
        <v>Delivered</v>
      </c>
      <c r="R708" s="6">
        <v>4</v>
      </c>
      <c r="S708" s="6" t="str">
        <v/>
      </c>
      <c r="T708" s="6" t="str">
        <v>BioLegend</v>
      </c>
    </row>
    <row r="709" spans="1:20" x14ac:dyDescent="0.25">
      <c r="A709" s="6">
        <v>883</v>
      </c>
      <c r="B709" s="6" t="str">
        <v xml:space="preserve">EED116824  </v>
      </c>
      <c r="C709" s="7">
        <v>45835</v>
      </c>
      <c r="D709" s="7">
        <v>45845</v>
      </c>
      <c r="E709" s="26">
        <v>46.8</v>
      </c>
      <c r="F709" s="26">
        <v>46.8</v>
      </c>
      <c r="G709" s="6">
        <v>160903</v>
      </c>
      <c r="H709" s="6" t="str">
        <v xml:space="preserve">APC anti-mouse Ly-6A/E </v>
      </c>
      <c r="I709" s="6">
        <v>1</v>
      </c>
      <c r="J709" s="6">
        <v>1</v>
      </c>
      <c r="K709" s="6" t="str">
        <v/>
      </c>
      <c r="L709" s="7" t="str">
        <v>T-622/25-26</v>
      </c>
      <c r="M709" s="7">
        <v>45846</v>
      </c>
      <c r="N709" s="9">
        <v>7254</v>
      </c>
      <c r="O709" s="6" t="str">
        <v>VECTOR</v>
      </c>
      <c r="P709" s="6" t="str">
        <v>D3001996933</v>
      </c>
      <c r="Q709" s="6" t="str">
        <v>Delivered</v>
      </c>
      <c r="R709" s="6">
        <v>4</v>
      </c>
      <c r="S709" s="6" t="str">
        <v>DELIVERY CONFIRM BY ROHIT (FROM VICTOR TECHNOLOGIES)</v>
      </c>
      <c r="T709" s="6" t="str">
        <v>BioLegend</v>
      </c>
    </row>
    <row r="710" spans="1:20" x14ac:dyDescent="0.25">
      <c r="A710" s="6">
        <v>884</v>
      </c>
      <c r="B710" s="6" t="str">
        <v xml:space="preserve">EED116824  </v>
      </c>
      <c r="C710" s="7">
        <v>45835</v>
      </c>
      <c r="D710" s="7">
        <v>45845</v>
      </c>
      <c r="E710" s="26">
        <v>48</v>
      </c>
      <c r="F710" s="26">
        <v>48</v>
      </c>
      <c r="G710" s="6">
        <v>166403</v>
      </c>
      <c r="H710" s="6" t="str">
        <v xml:space="preserve">FITC anti-mouse CD90 </v>
      </c>
      <c r="I710" s="6">
        <v>1</v>
      </c>
      <c r="J710" s="6">
        <v>1</v>
      </c>
      <c r="K710" s="6" t="str">
        <v/>
      </c>
      <c r="L710" s="7" t="str">
        <v>T-637/25-26</v>
      </c>
      <c r="M710" s="7">
        <v>45847</v>
      </c>
      <c r="N710" s="9">
        <v>7440</v>
      </c>
      <c r="O710" s="6" t="str">
        <v>ABHI BIO</v>
      </c>
      <c r="P710" s="6">
        <v>58152972625</v>
      </c>
      <c r="Q710" s="6" t="str">
        <v>Delivered</v>
      </c>
      <c r="R710" s="6">
        <v>4</v>
      </c>
      <c r="S710" s="6" t="str">
        <v/>
      </c>
      <c r="T710" s="6" t="str">
        <v>BioLegend</v>
      </c>
    </row>
    <row r="711" spans="1:20" x14ac:dyDescent="0.25">
      <c r="A711" s="6">
        <v>885</v>
      </c>
      <c r="B711" s="6" t="str">
        <v xml:space="preserve">EED116824  </v>
      </c>
      <c r="C711" s="7">
        <v>45835</v>
      </c>
      <c r="D711" s="7">
        <v>45845</v>
      </c>
      <c r="E711" s="26">
        <v>210</v>
      </c>
      <c r="F711" s="26">
        <v>210</v>
      </c>
      <c r="G711" s="6">
        <v>300006</v>
      </c>
      <c r="H711" s="6" t="str">
        <v xml:space="preserve">APC anti-human LAP </v>
      </c>
      <c r="I711" s="6">
        <v>1</v>
      </c>
      <c r="J711" s="6">
        <v>1</v>
      </c>
      <c r="K711" s="6" t="str">
        <v/>
      </c>
      <c r="L711" s="7" t="str">
        <v>T-650/25-26</v>
      </c>
      <c r="M711" s="7">
        <v>45847</v>
      </c>
      <c r="N711" s="9">
        <v>32550</v>
      </c>
      <c r="O711" s="6" t="str">
        <v>GK BIO</v>
      </c>
      <c r="P711" s="6">
        <v>58152973196</v>
      </c>
      <c r="Q711" s="6" t="str">
        <v>Delivered</v>
      </c>
      <c r="R711" s="6">
        <v>4</v>
      </c>
      <c r="S711" s="6" t="str">
        <v/>
      </c>
      <c r="T711" s="6" t="str">
        <v>BioLegend</v>
      </c>
    </row>
    <row r="712" spans="1:20" x14ac:dyDescent="0.25">
      <c r="A712" s="6">
        <v>886</v>
      </c>
      <c r="B712" s="6" t="str">
        <v xml:space="preserve">EED116824  </v>
      </c>
      <c r="C712" s="7">
        <v>45835</v>
      </c>
      <c r="D712" s="7">
        <v>45845</v>
      </c>
      <c r="E712" s="26">
        <v>36.6</v>
      </c>
      <c r="F712" s="26">
        <v>73.2</v>
      </c>
      <c r="G712" s="6">
        <v>300308</v>
      </c>
      <c r="H712" s="6" t="str">
        <v>PE anti-human CD3 Antibody</v>
      </c>
      <c r="I712" s="6">
        <v>2</v>
      </c>
      <c r="J712" s="6">
        <v>2</v>
      </c>
      <c r="K712" s="6" t="str">
        <v/>
      </c>
      <c r="L712" s="7" t="str">
        <v>T-680/25-26</v>
      </c>
      <c r="M712" s="7">
        <v>45850</v>
      </c>
      <c r="N712" s="9">
        <v>25779.599999999999</v>
      </c>
      <c r="O712" s="6" t="str">
        <v>KIDNEY</v>
      </c>
      <c r="P712" s="6">
        <v>58153114902</v>
      </c>
      <c r="Q712" s="6" t="str">
        <v>Delivered</v>
      </c>
      <c r="R712" s="6">
        <v>4</v>
      </c>
      <c r="S712" s="6" t="str">
        <v/>
      </c>
      <c r="T712" s="6" t="str">
        <v>BioLegend</v>
      </c>
    </row>
    <row r="713" spans="1:20" x14ac:dyDescent="0.25">
      <c r="A713" s="6">
        <v>887</v>
      </c>
      <c r="B713" s="6" t="str">
        <v xml:space="preserve">EED116824  </v>
      </c>
      <c r="C713" s="7">
        <v>45835</v>
      </c>
      <c r="D713" s="7">
        <v>45845</v>
      </c>
      <c r="E713" s="26">
        <v>49.8</v>
      </c>
      <c r="F713" s="26">
        <v>249</v>
      </c>
      <c r="G713" s="6">
        <v>300312</v>
      </c>
      <c r="H713" s="6" t="str">
        <v>APC anti-human CD3 Antibody</v>
      </c>
      <c r="I713" s="6">
        <v>5</v>
      </c>
      <c r="J713" s="6">
        <v>5</v>
      </c>
      <c r="K713" s="6" t="str">
        <v/>
      </c>
      <c r="L713" s="7" t="str">
        <v>T-630/25-26</v>
      </c>
      <c r="M713" s="7">
        <v>45846</v>
      </c>
      <c r="N713" s="9">
        <v>45027.5</v>
      </c>
      <c r="O713" s="6" t="str">
        <v>DR REDDY</v>
      </c>
      <c r="P713" s="6">
        <v>58152921794</v>
      </c>
      <c r="Q713" s="6" t="str">
        <v>Delivered</v>
      </c>
      <c r="R713" s="6">
        <v>4</v>
      </c>
      <c r="S713" s="6" t="str">
        <v/>
      </c>
      <c r="T713" s="6" t="str">
        <v>BioLegend</v>
      </c>
    </row>
    <row r="714" spans="1:20" x14ac:dyDescent="0.25">
      <c r="A714" s="6">
        <v>888</v>
      </c>
      <c r="B714" s="6" t="str">
        <v xml:space="preserve">EED116824  </v>
      </c>
      <c r="C714" s="7">
        <v>45835</v>
      </c>
      <c r="D714" s="7">
        <v>45845</v>
      </c>
      <c r="E714" s="26">
        <v>30</v>
      </c>
      <c r="F714" s="26">
        <v>120</v>
      </c>
      <c r="G714" s="6">
        <v>300406</v>
      </c>
      <c r="H714" s="6" t="str">
        <v>FITC anti-human CD3 Antibody</v>
      </c>
      <c r="I714" s="6">
        <v>4</v>
      </c>
      <c r="J714" s="6">
        <v>4</v>
      </c>
      <c r="K714" s="6" t="str">
        <v/>
      </c>
      <c r="L714" s="7" t="str">
        <v>T-630/25-26</v>
      </c>
      <c r="M714" s="7">
        <v>45846</v>
      </c>
      <c r="N714" s="9">
        <v>21700</v>
      </c>
      <c r="O714" s="6" t="str">
        <v>DR REDDY</v>
      </c>
      <c r="P714" s="6">
        <v>58152921794</v>
      </c>
      <c r="Q714" s="6" t="str">
        <v>Delivered</v>
      </c>
      <c r="R714" s="6">
        <v>4</v>
      </c>
      <c r="S714" s="6" t="str">
        <v/>
      </c>
      <c r="T714" s="6" t="str">
        <v>BioLegend</v>
      </c>
    </row>
    <row r="715" spans="1:20" x14ac:dyDescent="0.25">
      <c r="A715" s="6">
        <v>889</v>
      </c>
      <c r="B715" s="6" t="str">
        <v xml:space="preserve">EED116824  </v>
      </c>
      <c r="C715" s="7">
        <v>45835</v>
      </c>
      <c r="D715" s="7">
        <v>45845</v>
      </c>
      <c r="E715" s="26">
        <v>201</v>
      </c>
      <c r="F715" s="26">
        <v>201</v>
      </c>
      <c r="G715" s="6">
        <v>300428</v>
      </c>
      <c r="H715" s="6" t="str">
        <v>PerCP anti-human CD3 Antibody</v>
      </c>
      <c r="I715" s="6">
        <v>1</v>
      </c>
      <c r="J715" s="6">
        <v>1</v>
      </c>
      <c r="K715" s="6" t="str">
        <v/>
      </c>
      <c r="L715" s="7" t="str">
        <v>T-689/25-26</v>
      </c>
      <c r="M715" s="7">
        <v>45850</v>
      </c>
      <c r="N715" s="9">
        <v>28642.5</v>
      </c>
      <c r="O715" s="6" t="str">
        <v>ILS</v>
      </c>
      <c r="P715" s="6">
        <v>58153121121</v>
      </c>
      <c r="Q715" s="6" t="str">
        <v>Delivered</v>
      </c>
      <c r="R715" s="6">
        <v>4</v>
      </c>
      <c r="S715" s="6" t="str">
        <v/>
      </c>
      <c r="T715" s="6" t="str">
        <v>BioLegend</v>
      </c>
    </row>
    <row r="716" spans="1:20" x14ac:dyDescent="0.25">
      <c r="A716" s="6">
        <v>890</v>
      </c>
      <c r="B716" s="6" t="str">
        <v xml:space="preserve">EED116824  </v>
      </c>
      <c r="C716" s="7">
        <v>45835</v>
      </c>
      <c r="D716" s="7">
        <v>45845</v>
      </c>
      <c r="E716" s="26">
        <v>114</v>
      </c>
      <c r="F716" s="26">
        <v>114</v>
      </c>
      <c r="G716" s="6">
        <v>302077</v>
      </c>
      <c r="H716" s="6" t="str">
        <v>Spark UV™ 387 anti-human CD16 Antibody</v>
      </c>
      <c r="I716" s="6">
        <v>1</v>
      </c>
      <c r="J716" s="6">
        <v>1</v>
      </c>
      <c r="K716" s="6" t="str">
        <v/>
      </c>
      <c r="L716" s="7" t="str">
        <v>T-689/25-26</v>
      </c>
      <c r="M716" s="7">
        <v>45850</v>
      </c>
      <c r="N716" s="9">
        <v>16245</v>
      </c>
      <c r="O716" s="6" t="str">
        <v>ILS</v>
      </c>
      <c r="P716" s="6">
        <v>58153121121</v>
      </c>
      <c r="Q716" s="6" t="str">
        <v>Delivered</v>
      </c>
      <c r="R716" s="6">
        <v>4</v>
      </c>
      <c r="S716" s="6" t="str">
        <v/>
      </c>
      <c r="T716" s="6" t="str">
        <v>BioLegend</v>
      </c>
    </row>
    <row r="717" spans="1:20" x14ac:dyDescent="0.25">
      <c r="A717" s="6">
        <v>891</v>
      </c>
      <c r="B717" s="6" t="str">
        <v xml:space="preserve">EED116824  </v>
      </c>
      <c r="C717" s="7">
        <v>45835</v>
      </c>
      <c r="D717" s="7">
        <v>45845</v>
      </c>
      <c r="E717" s="26">
        <v>77.400000000000006</v>
      </c>
      <c r="F717" s="26">
        <v>154.80000000000001</v>
      </c>
      <c r="G717" s="6">
        <v>302109</v>
      </c>
      <c r="H717" s="6" t="str">
        <v>PE/Cyanine5 anti-human CD18 Antibody</v>
      </c>
      <c r="I717" s="6">
        <v>2</v>
      </c>
      <c r="J717" s="6">
        <v>2</v>
      </c>
      <c r="K717" s="6" t="str">
        <v/>
      </c>
      <c r="L717" s="7" t="str">
        <v>T-641/25-26</v>
      </c>
      <c r="M717" s="7">
        <v>45847</v>
      </c>
      <c r="N717" s="9">
        <v>22059</v>
      </c>
      <c r="O717" s="6" t="str">
        <v>ACTREC</v>
      </c>
      <c r="P717" s="6">
        <v>58152972415</v>
      </c>
      <c r="Q717" s="6" t="str">
        <v>Delivered</v>
      </c>
      <c r="R717" s="6">
        <v>4</v>
      </c>
      <c r="S717" s="6" t="str">
        <v/>
      </c>
      <c r="T717" s="6" t="str">
        <v>BioLegend</v>
      </c>
    </row>
    <row r="718" spans="1:20" x14ac:dyDescent="0.25">
      <c r="A718" s="6">
        <v>892</v>
      </c>
      <c r="B718" s="6" t="str">
        <v xml:space="preserve">EED116824  </v>
      </c>
      <c r="C718" s="7">
        <v>45835</v>
      </c>
      <c r="D718" s="7">
        <v>45845</v>
      </c>
      <c r="E718" s="26">
        <v>285.75</v>
      </c>
      <c r="F718" s="26">
        <v>285.75</v>
      </c>
      <c r="G718" s="6">
        <v>302630</v>
      </c>
      <c r="H718" s="6" t="str">
        <v>Brilliant Violet 421™ anti-human CD25 Antibody</v>
      </c>
      <c r="I718" s="6">
        <v>1</v>
      </c>
      <c r="J718" s="6">
        <v>1</v>
      </c>
      <c r="K718" s="6" t="str">
        <v/>
      </c>
      <c r="L718" s="7" t="str">
        <v>T-689/25-26</v>
      </c>
      <c r="M718" s="7">
        <v>45850</v>
      </c>
      <c r="N718" s="9">
        <v>32575.5</v>
      </c>
      <c r="O718" s="6" t="str">
        <v>ILS</v>
      </c>
      <c r="P718" s="6">
        <v>58153121121</v>
      </c>
      <c r="Q718" s="6" t="str">
        <v>Delivered</v>
      </c>
      <c r="R718" s="6">
        <v>4</v>
      </c>
      <c r="S718" s="6" t="str">
        <v/>
      </c>
      <c r="T718" s="6" t="str">
        <v>BioLegend</v>
      </c>
    </row>
    <row r="719" spans="1:20" x14ac:dyDescent="0.25">
      <c r="A719" s="6">
        <v>893</v>
      </c>
      <c r="B719" s="6" t="str">
        <v xml:space="preserve">EED116824  </v>
      </c>
      <c r="C719" s="7">
        <v>45835</v>
      </c>
      <c r="D719" s="7">
        <v>45845</v>
      </c>
      <c r="E719" s="26">
        <v>151.19999999999999</v>
      </c>
      <c r="F719" s="26">
        <v>151.19999999999999</v>
      </c>
      <c r="G719" s="6">
        <v>303706</v>
      </c>
      <c r="H719" s="6" t="str">
        <v>PE anti-human CD41 Antibody</v>
      </c>
      <c r="I719" s="6">
        <v>1</v>
      </c>
      <c r="J719" s="6" t="str">
        <v/>
      </c>
      <c r="K719" s="6">
        <v>1</v>
      </c>
      <c r="L719" s="7" t="str">
        <v/>
      </c>
      <c r="M719" s="7" t="str">
        <v/>
      </c>
      <c r="N719" s="9" t="str">
        <v/>
      </c>
      <c r="O719" s="6" t="str">
        <v>Hinduja</v>
      </c>
      <c r="P719" s="6" t="str">
        <v/>
      </c>
      <c r="Q719" s="6" t="str">
        <v/>
      </c>
      <c r="R719" s="6">
        <v>4</v>
      </c>
      <c r="S719" s="6" t="str">
        <v>PO Awaited</v>
      </c>
      <c r="T719" s="6" t="str">
        <v>BioLegend</v>
      </c>
    </row>
    <row r="720" spans="1:20" x14ac:dyDescent="0.25">
      <c r="A720" s="6">
        <v>894</v>
      </c>
      <c r="B720" s="6" t="str">
        <v xml:space="preserve">EED116824  </v>
      </c>
      <c r="C720" s="7">
        <v>45835</v>
      </c>
      <c r="D720" s="7">
        <v>45845</v>
      </c>
      <c r="E720" s="26">
        <v>159</v>
      </c>
      <c r="F720" s="26">
        <v>159</v>
      </c>
      <c r="G720" s="6">
        <v>304024</v>
      </c>
      <c r="H720" s="6" t="str">
        <v>Alexa Fluor® 700 anti-human CD45 Antibody</v>
      </c>
      <c r="I720" s="6">
        <v>1</v>
      </c>
      <c r="J720" s="6">
        <v>1</v>
      </c>
      <c r="K720" s="6" t="str">
        <v/>
      </c>
      <c r="L720" s="7" t="str">
        <v>T-626/25-26</v>
      </c>
      <c r="M720" s="7">
        <v>45846</v>
      </c>
      <c r="N720" s="9">
        <v>24645</v>
      </c>
      <c r="O720" s="6" t="str">
        <v>Farcast</v>
      </c>
      <c r="P720" s="6">
        <v>58152921212</v>
      </c>
      <c r="Q720" s="6" t="str">
        <v>Delivered</v>
      </c>
      <c r="R720" s="6">
        <v>4</v>
      </c>
      <c r="S720" s="6" t="str">
        <v/>
      </c>
      <c r="T720" s="6" t="str">
        <v>BioLegend</v>
      </c>
    </row>
    <row r="721" spans="1:20" x14ac:dyDescent="0.25">
      <c r="A721" s="6">
        <v>895</v>
      </c>
      <c r="B721" s="6" t="str">
        <v xml:space="preserve">EED116824  </v>
      </c>
      <c r="C721" s="7">
        <v>45835</v>
      </c>
      <c r="D721" s="7">
        <v>45845</v>
      </c>
      <c r="E721" s="26">
        <v>16.8</v>
      </c>
      <c r="F721" s="26">
        <v>16.8</v>
      </c>
      <c r="G721" s="6">
        <v>304105</v>
      </c>
      <c r="H721" s="6" t="str">
        <v>FITC anti-human CD45RA Antibody</v>
      </c>
      <c r="I721" s="6">
        <v>1</v>
      </c>
      <c r="J721" s="6">
        <v>1</v>
      </c>
      <c r="K721" s="6" t="str">
        <v/>
      </c>
      <c r="L721" s="7" t="str">
        <v>T-635/25-26</v>
      </c>
      <c r="M721" s="7">
        <v>45846</v>
      </c>
      <c r="N721" s="9">
        <v>3038</v>
      </c>
      <c r="O721" s="6" t="str">
        <v>Medlife</v>
      </c>
      <c r="P721" s="6" t="str">
        <v>D3001996935</v>
      </c>
      <c r="Q721" s="6" t="str">
        <v>Delivered</v>
      </c>
      <c r="R721" s="6">
        <v>4</v>
      </c>
      <c r="S721" s="6" t="str">
        <v/>
      </c>
      <c r="T721" s="6" t="str">
        <v>BioLegend</v>
      </c>
    </row>
    <row r="722" spans="1:20" x14ac:dyDescent="0.25">
      <c r="A722" s="6">
        <v>896</v>
      </c>
      <c r="B722" s="6" t="str">
        <v xml:space="preserve">EED116824  </v>
      </c>
      <c r="C722" s="7">
        <v>45835</v>
      </c>
      <c r="D722" s="7">
        <v>45845</v>
      </c>
      <c r="E722" s="26">
        <v>186</v>
      </c>
      <c r="F722" s="26">
        <v>186</v>
      </c>
      <c r="G722" s="6">
        <v>305227</v>
      </c>
      <c r="H722" s="6" t="str">
        <v>Brilliant Violet 650™ anti-human CD80 Antibody</v>
      </c>
      <c r="I722" s="6">
        <v>1</v>
      </c>
      <c r="J722" s="6">
        <v>1</v>
      </c>
      <c r="K722" s="6" t="str">
        <v/>
      </c>
      <c r="L722" s="7" t="str">
        <v>T-689/25-26</v>
      </c>
      <c r="M722" s="7">
        <v>45850</v>
      </c>
      <c r="N722" s="9">
        <v>21204</v>
      </c>
      <c r="O722" s="6" t="str">
        <v>ILS</v>
      </c>
      <c r="P722" s="6">
        <v>58153121121</v>
      </c>
      <c r="Q722" s="6" t="str">
        <v>Delivered</v>
      </c>
      <c r="R722" s="6">
        <v>4</v>
      </c>
      <c r="S722" s="6" t="str">
        <v/>
      </c>
      <c r="T722" s="6" t="str">
        <v>BioLegend</v>
      </c>
    </row>
    <row r="723" spans="1:20" x14ac:dyDescent="0.25">
      <c r="A723" s="6">
        <v>897</v>
      </c>
      <c r="B723" s="6" t="str">
        <v xml:space="preserve">EED116824  </v>
      </c>
      <c r="C723" s="7">
        <v>45835</v>
      </c>
      <c r="D723" s="7">
        <v>45845</v>
      </c>
      <c r="E723" s="26">
        <v>105.6</v>
      </c>
      <c r="F723" s="26">
        <v>105.6</v>
      </c>
      <c r="G723" s="6">
        <v>305461</v>
      </c>
      <c r="H723" s="6" t="str">
        <v>PerCP/Fire™ 780 anti-human CD86 Antibody</v>
      </c>
      <c r="I723" s="6">
        <v>1</v>
      </c>
      <c r="J723" s="6">
        <v>1</v>
      </c>
      <c r="K723" s="6" t="str">
        <v/>
      </c>
      <c r="L723" s="7" t="str">
        <v>T-689/25-26</v>
      </c>
      <c r="M723" s="7">
        <v>45850</v>
      </c>
      <c r="N723" s="9">
        <v>15048</v>
      </c>
      <c r="O723" s="6" t="str">
        <v>ILS</v>
      </c>
      <c r="P723" s="6">
        <v>58153121121</v>
      </c>
      <c r="Q723" s="6" t="str">
        <v>Delivered</v>
      </c>
      <c r="R723" s="6">
        <v>4</v>
      </c>
      <c r="S723" s="6" t="str">
        <v/>
      </c>
      <c r="T723" s="6" t="str">
        <v>BioLegend</v>
      </c>
    </row>
    <row r="724" spans="1:20" x14ac:dyDescent="0.25">
      <c r="A724" s="6">
        <v>898</v>
      </c>
      <c r="B724" s="6" t="str">
        <v xml:space="preserve">EED116824  </v>
      </c>
      <c r="C724" s="7">
        <v>45835</v>
      </c>
      <c r="D724" s="7">
        <v>45845</v>
      </c>
      <c r="E724" s="26">
        <v>77.400000000000006</v>
      </c>
      <c r="F724" s="26">
        <v>77.400000000000006</v>
      </c>
      <c r="G724" s="6">
        <v>306505</v>
      </c>
      <c r="H724" s="6" t="str">
        <v xml:space="preserve">PE anti-human CD184 </v>
      </c>
      <c r="I724" s="6">
        <v>1</v>
      </c>
      <c r="J724" s="6">
        <v>1</v>
      </c>
      <c r="K724" s="6" t="str">
        <v/>
      </c>
      <c r="L724" s="7" t="str">
        <v>T-637/25-26</v>
      </c>
      <c r="M724" s="7">
        <v>45847</v>
      </c>
      <c r="N724" s="9">
        <v>11997</v>
      </c>
      <c r="O724" s="6" t="str">
        <v>ABHI BIO</v>
      </c>
      <c r="P724" s="6">
        <v>58152972625</v>
      </c>
      <c r="Q724" s="6" t="str">
        <v>Delivered</v>
      </c>
      <c r="R724" s="6">
        <v>4</v>
      </c>
      <c r="S724" s="6" t="str">
        <v/>
      </c>
      <c r="T724" s="6" t="str">
        <v>BioLegend</v>
      </c>
    </row>
    <row r="725" spans="1:20" x14ac:dyDescent="0.25">
      <c r="A725" s="6">
        <v>899</v>
      </c>
      <c r="B725" s="6" t="str">
        <v xml:space="preserve">EED116824  </v>
      </c>
      <c r="C725" s="7">
        <v>45835</v>
      </c>
      <c r="D725" s="7">
        <v>45845</v>
      </c>
      <c r="E725" s="26">
        <v>159</v>
      </c>
      <c r="F725" s="26">
        <v>159</v>
      </c>
      <c r="G725" s="6">
        <v>307626</v>
      </c>
      <c r="H725" s="6" t="str">
        <v>Alexa Fluor® 700 anti-human HLA-DR Antibody</v>
      </c>
      <c r="I725" s="6">
        <v>1</v>
      </c>
      <c r="J725" s="6">
        <v>1</v>
      </c>
      <c r="K725" s="6" t="str">
        <v/>
      </c>
      <c r="L725" s="7" t="str">
        <v>T-622/25-26</v>
      </c>
      <c r="M725" s="7">
        <v>45846</v>
      </c>
      <c r="N725" s="9">
        <v>24645</v>
      </c>
      <c r="O725" s="6" t="str">
        <v>VECTOR</v>
      </c>
      <c r="P725" s="6" t="str">
        <v>D3001996933</v>
      </c>
      <c r="Q725" s="6" t="str">
        <v>Delivered</v>
      </c>
      <c r="R725" s="6">
        <v>4</v>
      </c>
      <c r="S725" s="6" t="str">
        <v>DELIVERY CONFIRM BY ROHIT (FROM VICTOR TECHNOLOGIES)</v>
      </c>
      <c r="T725" s="6" t="str">
        <v>BioLegend</v>
      </c>
    </row>
    <row r="726" spans="1:20" x14ac:dyDescent="0.25">
      <c r="A726" s="6">
        <v>900</v>
      </c>
      <c r="B726" s="6" t="str">
        <v xml:space="preserve">EED116824  </v>
      </c>
      <c r="C726" s="7">
        <v>45835</v>
      </c>
      <c r="D726" s="7">
        <v>45845</v>
      </c>
      <c r="E726" s="26">
        <v>105.6</v>
      </c>
      <c r="F726" s="26">
        <v>105.6</v>
      </c>
      <c r="G726" s="6">
        <v>307673</v>
      </c>
      <c r="H726" s="6" t="str">
        <v>APC/Fire™ 810 anti-human HLA-DR Antibody</v>
      </c>
      <c r="I726" s="6">
        <v>1</v>
      </c>
      <c r="J726" s="6">
        <v>1</v>
      </c>
      <c r="K726" s="6" t="str">
        <v/>
      </c>
      <c r="L726" s="7" t="str">
        <v>T-689/25-26</v>
      </c>
      <c r="M726" s="7">
        <v>45850</v>
      </c>
      <c r="N726" s="9">
        <v>15048</v>
      </c>
      <c r="O726" s="6" t="str">
        <v>ILS</v>
      </c>
      <c r="P726" s="6">
        <v>58153121121</v>
      </c>
      <c r="Q726" s="6" t="str">
        <v>Delivered</v>
      </c>
      <c r="R726" s="6">
        <v>4</v>
      </c>
      <c r="S726" s="6" t="str">
        <v/>
      </c>
      <c r="T726" s="6" t="str">
        <v>BioLegend</v>
      </c>
    </row>
    <row r="727" spans="1:20" x14ac:dyDescent="0.25">
      <c r="A727" s="6">
        <v>901</v>
      </c>
      <c r="B727" s="6" t="str">
        <v xml:space="preserve">EED116824  </v>
      </c>
      <c r="C727" s="7">
        <v>45835</v>
      </c>
      <c r="D727" s="7">
        <v>45845</v>
      </c>
      <c r="E727" s="26">
        <v>144.75</v>
      </c>
      <c r="F727" s="26">
        <v>144.75</v>
      </c>
      <c r="G727" s="6">
        <v>308119</v>
      </c>
      <c r="H727" s="6" t="str">
        <v>Brilliant Violet 510™ anti-human Perforin Antibody</v>
      </c>
      <c r="I727" s="6">
        <v>1</v>
      </c>
      <c r="J727" s="6">
        <v>1</v>
      </c>
      <c r="K727" s="6" t="str">
        <v/>
      </c>
      <c r="L727" s="7" t="str">
        <v>T-689/25-26</v>
      </c>
      <c r="M727" s="7">
        <v>45850</v>
      </c>
      <c r="N727" s="9">
        <v>16501.5</v>
      </c>
      <c r="O727" s="6" t="str">
        <v>ILS</v>
      </c>
      <c r="P727" s="6">
        <v>58153121121</v>
      </c>
      <c r="Q727" s="6" t="str">
        <v>Delivered</v>
      </c>
      <c r="R727" s="6">
        <v>4</v>
      </c>
      <c r="S727" s="6" t="str">
        <v/>
      </c>
      <c r="T727" s="6" t="str">
        <v>BioLegend</v>
      </c>
    </row>
    <row r="728" spans="1:20" x14ac:dyDescent="0.25">
      <c r="A728" s="6">
        <v>902</v>
      </c>
      <c r="B728" s="6" t="str">
        <v xml:space="preserve">EED116824  </v>
      </c>
      <c r="C728" s="7">
        <v>45835</v>
      </c>
      <c r="D728" s="7">
        <v>45845</v>
      </c>
      <c r="E728" s="26">
        <v>159</v>
      </c>
      <c r="F728" s="26">
        <v>159</v>
      </c>
      <c r="G728" s="6">
        <v>310918</v>
      </c>
      <c r="H728" s="6" t="str">
        <v>Alexa Fluor® 647 anti-human CD69 Antibody</v>
      </c>
      <c r="I728" s="6">
        <v>1</v>
      </c>
      <c r="J728" s="6">
        <v>1</v>
      </c>
      <c r="K728" s="6" t="str">
        <v/>
      </c>
      <c r="L728" s="7" t="str">
        <v>T-689/25-26</v>
      </c>
      <c r="M728" s="7">
        <v>45850</v>
      </c>
      <c r="N728" s="9">
        <v>22657.5</v>
      </c>
      <c r="O728" s="6" t="str">
        <v>ILS</v>
      </c>
      <c r="P728" s="6">
        <v>58153121121</v>
      </c>
      <c r="Q728" s="6" t="str">
        <v>Delivered</v>
      </c>
      <c r="R728" s="6">
        <v>4</v>
      </c>
      <c r="S728" s="6" t="str">
        <v/>
      </c>
      <c r="T728" s="6" t="str">
        <v>BioLegend</v>
      </c>
    </row>
    <row r="729" spans="1:20" x14ac:dyDescent="0.25">
      <c r="A729" s="6">
        <v>903</v>
      </c>
      <c r="B729" s="6" t="str">
        <v xml:space="preserve">EED116824  </v>
      </c>
      <c r="C729" s="7">
        <v>45835</v>
      </c>
      <c r="D729" s="7">
        <v>45845</v>
      </c>
      <c r="E729" s="26">
        <v>105.6</v>
      </c>
      <c r="F729" s="26">
        <v>105.6</v>
      </c>
      <c r="G729" s="6">
        <v>311115</v>
      </c>
      <c r="H729" s="6" t="str">
        <v>PerCP/Cyanine5.5 anti-human CD24 Antibody</v>
      </c>
      <c r="I729" s="6">
        <v>1</v>
      </c>
      <c r="J729" s="6">
        <v>1</v>
      </c>
      <c r="K729" s="6" t="str">
        <v/>
      </c>
      <c r="L729" s="7" t="str">
        <v>T-689/25-26</v>
      </c>
      <c r="M729" s="7">
        <v>45850</v>
      </c>
      <c r="N729" s="9">
        <v>15048</v>
      </c>
      <c r="O729" s="6" t="str">
        <v>ILS</v>
      </c>
      <c r="P729" s="6">
        <v>58153121121</v>
      </c>
      <c r="Q729" s="6" t="str">
        <v>Delivered</v>
      </c>
      <c r="R729" s="6">
        <v>4</v>
      </c>
      <c r="S729" s="6" t="str">
        <v/>
      </c>
      <c r="T729" s="6" t="str">
        <v>BioLegend</v>
      </c>
    </row>
    <row r="730" spans="1:20" x14ac:dyDescent="0.25">
      <c r="A730" s="6">
        <v>904</v>
      </c>
      <c r="B730" s="6" t="str">
        <v xml:space="preserve">EED116824  </v>
      </c>
      <c r="C730" s="7">
        <v>45835</v>
      </c>
      <c r="D730" s="7">
        <v>45845</v>
      </c>
      <c r="E730" s="26">
        <v>172.8</v>
      </c>
      <c r="F730" s="26">
        <v>172.8</v>
      </c>
      <c r="G730" s="6">
        <v>311430</v>
      </c>
      <c r="H730" s="6" t="str">
        <v>PE/Cyanine7 anti-human HLA-A</v>
      </c>
      <c r="I730" s="6">
        <v>1</v>
      </c>
      <c r="J730" s="6">
        <v>1</v>
      </c>
      <c r="K730" s="6" t="str">
        <v/>
      </c>
      <c r="L730" s="7" t="str">
        <v>T-622/25-26</v>
      </c>
      <c r="M730" s="7">
        <v>45846</v>
      </c>
      <c r="N730" s="9">
        <v>26784</v>
      </c>
      <c r="O730" s="6" t="str">
        <v>VECTOR</v>
      </c>
      <c r="P730" s="6" t="str">
        <v>D3001996933</v>
      </c>
      <c r="Q730" s="6" t="str">
        <v>Delivered</v>
      </c>
      <c r="R730" s="6">
        <v>4</v>
      </c>
      <c r="S730" s="6" t="str">
        <v>DELIVERY CONFIRM BY ROHIT (FROM VICTOR TECHNOLOGIES)</v>
      </c>
      <c r="T730" s="6" t="str">
        <v>BioLegend</v>
      </c>
    </row>
    <row r="731" spans="1:20" x14ac:dyDescent="0.25">
      <c r="A731" s="6">
        <v>905</v>
      </c>
      <c r="B731" s="6" t="str">
        <v xml:space="preserve">EED116824  </v>
      </c>
      <c r="C731" s="7">
        <v>45835</v>
      </c>
      <c r="D731" s="7">
        <v>45845</v>
      </c>
      <c r="E731" s="26">
        <v>168</v>
      </c>
      <c r="F731" s="26">
        <v>168</v>
      </c>
      <c r="G731" s="6">
        <v>311504</v>
      </c>
      <c r="H731" s="6" t="str">
        <v xml:space="preserve">PE anti-human CD137L </v>
      </c>
      <c r="I731" s="6">
        <v>1</v>
      </c>
      <c r="J731" s="6">
        <v>1</v>
      </c>
      <c r="K731" s="6" t="str">
        <v/>
      </c>
      <c r="L731" s="7" t="str">
        <v>T-653/25-26</v>
      </c>
      <c r="M731" s="7">
        <v>45847</v>
      </c>
      <c r="N731" s="9">
        <v>26040</v>
      </c>
      <c r="O731" s="6" t="str">
        <v>LUPEX</v>
      </c>
      <c r="P731" s="6">
        <v>58152970761</v>
      </c>
      <c r="Q731" s="6" t="str">
        <v>Delivered</v>
      </c>
      <c r="R731" s="6">
        <v>4</v>
      </c>
      <c r="S731" s="6" t="str">
        <v/>
      </c>
      <c r="T731" s="6" t="str">
        <v>BioLegend</v>
      </c>
    </row>
    <row r="732" spans="1:20" x14ac:dyDescent="0.25">
      <c r="A732" s="6">
        <v>906</v>
      </c>
      <c r="B732" s="6" t="str">
        <v xml:space="preserve">EED116824  </v>
      </c>
      <c r="C732" s="7">
        <v>45835</v>
      </c>
      <c r="D732" s="7">
        <v>45845</v>
      </c>
      <c r="E732" s="26">
        <v>208.2</v>
      </c>
      <c r="F732" s="26">
        <v>208.2</v>
      </c>
      <c r="G732" s="6">
        <v>314520</v>
      </c>
      <c r="H732" s="6" t="str">
        <v>APC/Cyanine7 anti-human IgM Antibody</v>
      </c>
      <c r="I732" s="6">
        <v>1</v>
      </c>
      <c r="J732" s="6">
        <v>1</v>
      </c>
      <c r="K732" s="6" t="str">
        <v/>
      </c>
      <c r="L732" s="7" t="str">
        <v>T-689/25-26</v>
      </c>
      <c r="M732" s="7">
        <v>45850</v>
      </c>
      <c r="N732" s="9">
        <v>29668.5</v>
      </c>
      <c r="O732" s="6" t="str">
        <v>ILS</v>
      </c>
      <c r="P732" s="6">
        <v>58153121121</v>
      </c>
      <c r="Q732" s="6" t="str">
        <v>Delivered</v>
      </c>
      <c r="R732" s="6">
        <v>4</v>
      </c>
      <c r="S732" s="6" t="str">
        <v/>
      </c>
      <c r="T732" s="6" t="str">
        <v>BioLegend</v>
      </c>
    </row>
    <row r="733" spans="1:20" x14ac:dyDescent="0.25">
      <c r="A733" s="6">
        <v>907</v>
      </c>
      <c r="B733" s="6" t="str">
        <v xml:space="preserve">EED116824  </v>
      </c>
      <c r="C733" s="7">
        <v>45835</v>
      </c>
      <c r="D733" s="7">
        <v>45845</v>
      </c>
      <c r="E733" s="26">
        <v>16.8</v>
      </c>
      <c r="F733" s="26">
        <v>33.6</v>
      </c>
      <c r="G733" s="6">
        <v>317307</v>
      </c>
      <c r="H733" s="6" t="str">
        <v>PE anti-human CD3 Antibody</v>
      </c>
      <c r="I733" s="6">
        <v>2</v>
      </c>
      <c r="J733" s="6">
        <v>2</v>
      </c>
      <c r="K733" s="6" t="str">
        <v/>
      </c>
      <c r="L733" s="7" t="str">
        <v>T-637/25-26</v>
      </c>
      <c r="M733" s="7">
        <v>45847</v>
      </c>
      <c r="N733" s="9">
        <v>5208</v>
      </c>
      <c r="O733" s="6" t="str">
        <v>ABHI BIO</v>
      </c>
      <c r="P733" s="6">
        <v>58152972625</v>
      </c>
      <c r="Q733" s="6" t="str">
        <v>Delivered</v>
      </c>
      <c r="R733" s="6">
        <v>4</v>
      </c>
      <c r="S733" s="6" t="str">
        <v/>
      </c>
      <c r="T733" s="6" t="str">
        <v>BioLegend</v>
      </c>
    </row>
    <row r="734" spans="1:20" x14ac:dyDescent="0.25">
      <c r="A734" s="6">
        <v>908</v>
      </c>
      <c r="B734" s="6" t="str">
        <v xml:space="preserve">EED116824  </v>
      </c>
      <c r="C734" s="7">
        <v>45835</v>
      </c>
      <c r="D734" s="7">
        <v>45845</v>
      </c>
      <c r="E734" s="26">
        <v>273.75</v>
      </c>
      <c r="F734" s="26">
        <v>273.75</v>
      </c>
      <c r="G734" s="6">
        <v>317332</v>
      </c>
      <c r="H734" s="6" t="str">
        <v>Brilliant Violet 510™ anti-human CD3 Antibody</v>
      </c>
      <c r="I734" s="6">
        <v>1</v>
      </c>
      <c r="J734" s="6">
        <v>1</v>
      </c>
      <c r="K734" s="6" t="str">
        <v/>
      </c>
      <c r="L734" s="7" t="str">
        <v>T-626/25-26</v>
      </c>
      <c r="M734" s="7">
        <v>45846</v>
      </c>
      <c r="N734" s="9">
        <v>33945</v>
      </c>
      <c r="O734" s="6" t="str">
        <v>Farcast</v>
      </c>
      <c r="P734" s="6">
        <v>58152921212</v>
      </c>
      <c r="Q734" s="6" t="str">
        <v>Delivered</v>
      </c>
      <c r="R734" s="6">
        <v>4</v>
      </c>
      <c r="S734" s="6" t="str">
        <v/>
      </c>
      <c r="T734" s="6" t="str">
        <v>BioLegend</v>
      </c>
    </row>
    <row r="735" spans="1:20" x14ac:dyDescent="0.25">
      <c r="A735" s="6">
        <v>909</v>
      </c>
      <c r="B735" s="6" t="str">
        <v xml:space="preserve">EED116824  </v>
      </c>
      <c r="C735" s="7">
        <v>45835</v>
      </c>
      <c r="D735" s="7">
        <v>45845</v>
      </c>
      <c r="E735" s="26">
        <v>16.8</v>
      </c>
      <c r="F735" s="26">
        <v>16.8</v>
      </c>
      <c r="G735" s="6">
        <v>317409</v>
      </c>
      <c r="H735" s="6" t="str">
        <v>PE anti-human CD4 Antibody</v>
      </c>
      <c r="I735" s="6">
        <v>1</v>
      </c>
      <c r="J735" s="6">
        <v>1</v>
      </c>
      <c r="K735" s="6" t="str">
        <v/>
      </c>
      <c r="L735" s="7" t="str">
        <v>T-637/25-26</v>
      </c>
      <c r="M735" s="7">
        <v>45847</v>
      </c>
      <c r="N735" s="9">
        <v>2604</v>
      </c>
      <c r="O735" s="6" t="str">
        <v>ABHI BIO</v>
      </c>
      <c r="P735" s="6">
        <v>58152972625</v>
      </c>
      <c r="Q735" s="6" t="str">
        <v>Delivered</v>
      </c>
      <c r="R735" s="6">
        <v>4</v>
      </c>
      <c r="S735" s="6" t="str">
        <v/>
      </c>
      <c r="T735" s="6" t="str">
        <v>BioLegend</v>
      </c>
    </row>
    <row r="736" spans="1:20" x14ac:dyDescent="0.25">
      <c r="A736" s="6">
        <v>910</v>
      </c>
      <c r="B736" s="6" t="str">
        <v xml:space="preserve">EED116824  </v>
      </c>
      <c r="C736" s="7">
        <v>45835</v>
      </c>
      <c r="D736" s="7">
        <v>45845</v>
      </c>
      <c r="E736" s="26">
        <v>318</v>
      </c>
      <c r="F736" s="26">
        <v>318</v>
      </c>
      <c r="G736" s="6">
        <v>317438</v>
      </c>
      <c r="H736" s="6" t="str">
        <v>Brilliant Violet 605™ anti-human CD4 Antibody</v>
      </c>
      <c r="I736" s="6">
        <v>1</v>
      </c>
      <c r="J736" s="6">
        <v>1</v>
      </c>
      <c r="K736" s="6" t="str">
        <v/>
      </c>
      <c r="L736" s="7" t="str">
        <v>T-626/25-26</v>
      </c>
      <c r="M736" s="7">
        <v>45846</v>
      </c>
      <c r="N736" s="9">
        <v>39432</v>
      </c>
      <c r="O736" s="6" t="str">
        <v>Farcast</v>
      </c>
      <c r="P736" s="6">
        <v>58152921212</v>
      </c>
      <c r="Q736" s="6" t="str">
        <v>Delivered</v>
      </c>
      <c r="R736" s="6">
        <v>4</v>
      </c>
      <c r="S736" s="6" t="str">
        <v/>
      </c>
      <c r="T736" s="6" t="str">
        <v>BioLegend</v>
      </c>
    </row>
    <row r="737" spans="1:20" x14ac:dyDescent="0.25">
      <c r="A737" s="6">
        <v>911</v>
      </c>
      <c r="B737" s="6" t="str">
        <v xml:space="preserve">EED116824  </v>
      </c>
      <c r="C737" s="7">
        <v>45835</v>
      </c>
      <c r="D737" s="7">
        <v>45845</v>
      </c>
      <c r="E737" s="26">
        <v>160.80000000000001</v>
      </c>
      <c r="F737" s="26">
        <v>160.80000000000001</v>
      </c>
      <c r="G737" s="6">
        <v>318306</v>
      </c>
      <c r="H737" s="6" t="str">
        <v xml:space="preserve">PE anti-human CD56 </v>
      </c>
      <c r="I737" s="6">
        <v>1</v>
      </c>
      <c r="J737" s="6">
        <v>1</v>
      </c>
      <c r="K737" s="6" t="str">
        <v/>
      </c>
      <c r="L737" s="7" t="str">
        <v>T-689/25-26</v>
      </c>
      <c r="M737" s="7">
        <v>45850</v>
      </c>
      <c r="N737" s="9">
        <v>22914</v>
      </c>
      <c r="O737" s="6" t="str">
        <v>ILS</v>
      </c>
      <c r="P737" s="6">
        <v>58153121121</v>
      </c>
      <c r="Q737" s="6" t="str">
        <v>Delivered</v>
      </c>
      <c r="R737" s="6">
        <v>4</v>
      </c>
      <c r="S737" s="6" t="str">
        <v/>
      </c>
      <c r="T737" s="6" t="str">
        <v>BioLegend</v>
      </c>
    </row>
    <row r="738" spans="1:20" x14ac:dyDescent="0.25">
      <c r="A738" s="6">
        <v>912</v>
      </c>
      <c r="B738" s="6" t="str">
        <v xml:space="preserve">EED116824  </v>
      </c>
      <c r="C738" s="7">
        <v>45835</v>
      </c>
      <c r="D738" s="7">
        <v>45845</v>
      </c>
      <c r="E738" s="26">
        <v>222</v>
      </c>
      <c r="F738" s="26">
        <v>222</v>
      </c>
      <c r="G738" s="6">
        <v>320114</v>
      </c>
      <c r="H738" s="6" t="str">
        <v>Alexa Fluor® 647 anti-human FOXP3 Antibody</v>
      </c>
      <c r="I738" s="6">
        <v>1</v>
      </c>
      <c r="J738" s="6">
        <v>1</v>
      </c>
      <c r="K738" s="6" t="str">
        <v/>
      </c>
      <c r="L738" s="7" t="str">
        <v>T-632/25-26</v>
      </c>
      <c r="M738" s="7">
        <v>45846</v>
      </c>
      <c r="N738" s="9">
        <v>40145</v>
      </c>
      <c r="O738" s="6" t="str">
        <v>RESEARCH</v>
      </c>
      <c r="P738" s="6" t="str">
        <v>D3002213697</v>
      </c>
      <c r="Q738" s="6" t="str">
        <v>Delivered</v>
      </c>
      <c r="R738" s="6">
        <v>4</v>
      </c>
      <c r="S738" s="6" t="str">
        <v/>
      </c>
      <c r="T738" s="6" t="str">
        <v>BioLegend</v>
      </c>
    </row>
    <row r="739" spans="1:20" x14ac:dyDescent="0.25">
      <c r="A739" s="6">
        <v>913</v>
      </c>
      <c r="B739" s="6" t="str">
        <v xml:space="preserve">EED116824  </v>
      </c>
      <c r="C739" s="7">
        <v>45835</v>
      </c>
      <c r="D739" s="7">
        <v>45845</v>
      </c>
      <c r="E739" s="26">
        <v>183</v>
      </c>
      <c r="F739" s="26">
        <v>183</v>
      </c>
      <c r="G739" s="6">
        <v>321120</v>
      </c>
      <c r="H739" s="6" t="str">
        <v xml:space="preserve">APC/Cyanine7 anti-human CD206 </v>
      </c>
      <c r="I739" s="6">
        <v>1</v>
      </c>
      <c r="J739" s="6">
        <v>1</v>
      </c>
      <c r="K739" s="6" t="str">
        <v/>
      </c>
      <c r="L739" s="7" t="str">
        <v>T-689/25-26</v>
      </c>
      <c r="M739" s="7">
        <v>45850</v>
      </c>
      <c r="N739" s="9">
        <v>26077.5</v>
      </c>
      <c r="O739" s="6" t="str">
        <v>ILS</v>
      </c>
      <c r="P739" s="6">
        <v>58153121121</v>
      </c>
      <c r="Q739" s="6" t="str">
        <v>Delivered</v>
      </c>
      <c r="R739" s="6">
        <v>4</v>
      </c>
      <c r="S739" s="6" t="str">
        <v/>
      </c>
      <c r="T739" s="6" t="str">
        <v>BioLegend</v>
      </c>
    </row>
    <row r="740" spans="1:20" x14ac:dyDescent="0.25">
      <c r="A740" s="6">
        <v>914</v>
      </c>
      <c r="B740" s="6" t="str">
        <v xml:space="preserve">EED116824  </v>
      </c>
      <c r="C740" s="7">
        <v>45835</v>
      </c>
      <c r="D740" s="7">
        <v>45845</v>
      </c>
      <c r="E740" s="26">
        <v>229.2</v>
      </c>
      <c r="F740" s="26">
        <v>229.2</v>
      </c>
      <c r="G740" s="6">
        <v>321122</v>
      </c>
      <c r="H740" s="6" t="str">
        <v xml:space="preserve">PerCP/Cyanine5.5 anti-human CD206 </v>
      </c>
      <c r="I740" s="6">
        <v>1</v>
      </c>
      <c r="J740" s="6">
        <v>1</v>
      </c>
      <c r="K740" s="6" t="str">
        <v/>
      </c>
      <c r="L740" s="7" t="str">
        <v>T-622/25-26</v>
      </c>
      <c r="M740" s="7">
        <v>45846</v>
      </c>
      <c r="N740" s="9">
        <v>35526</v>
      </c>
      <c r="O740" s="6" t="str">
        <v>VECTOR</v>
      </c>
      <c r="P740" s="6" t="str">
        <v>D3001996933</v>
      </c>
      <c r="Q740" s="6" t="str">
        <v>Delivered</v>
      </c>
      <c r="R740" s="6">
        <v>4</v>
      </c>
      <c r="S740" s="6" t="str">
        <v>DELIVERY CONFIRM BY ROHIT (FROM VICTOR TECHNOLOGIES)</v>
      </c>
      <c r="T740" s="6" t="str">
        <v>BioLegend</v>
      </c>
    </row>
    <row r="741" spans="1:20" x14ac:dyDescent="0.25">
      <c r="A741" s="6">
        <v>915</v>
      </c>
      <c r="B741" s="6" t="str">
        <v xml:space="preserve">EED116824  </v>
      </c>
      <c r="C741" s="7">
        <v>45835</v>
      </c>
      <c r="D741" s="7">
        <v>45845</v>
      </c>
      <c r="E741" s="26">
        <v>88.2</v>
      </c>
      <c r="F741" s="26">
        <v>88.2</v>
      </c>
      <c r="G741" s="6">
        <v>324217</v>
      </c>
      <c r="H741" s="6" t="str">
        <v xml:space="preserve">Pacific Blue™ anti-human CD326 </v>
      </c>
      <c r="I741" s="6">
        <v>1</v>
      </c>
      <c r="J741" s="6">
        <v>1</v>
      </c>
      <c r="K741" s="6" t="str">
        <v/>
      </c>
      <c r="L741" s="7" t="str">
        <v>T-637/25-26</v>
      </c>
      <c r="M741" s="7">
        <v>45847</v>
      </c>
      <c r="N741" s="9">
        <v>13671</v>
      </c>
      <c r="O741" s="6" t="str">
        <v>ABHI BIO</v>
      </c>
      <c r="P741" s="6">
        <v>58152972625</v>
      </c>
      <c r="Q741" s="6" t="str">
        <v>Delivered</v>
      </c>
      <c r="R741" s="6">
        <v>4</v>
      </c>
      <c r="S741" s="6" t="str">
        <v/>
      </c>
      <c r="T741" s="6" t="str">
        <v>BioLegend</v>
      </c>
    </row>
    <row r="742" spans="1:20" x14ac:dyDescent="0.25">
      <c r="A742" s="6">
        <v>916</v>
      </c>
      <c r="B742" s="6" t="str">
        <v xml:space="preserve">EED116824  </v>
      </c>
      <c r="C742" s="7">
        <v>45835</v>
      </c>
      <c r="D742" s="7">
        <v>45845</v>
      </c>
      <c r="E742" s="26">
        <v>173.25</v>
      </c>
      <c r="F742" s="26">
        <v>173.25</v>
      </c>
      <c r="G742" s="6">
        <v>328239</v>
      </c>
      <c r="H742" s="6" t="str">
        <v>Brilliant Violet 785™ anti-human CD39 Antibody</v>
      </c>
      <c r="I742" s="6">
        <v>1</v>
      </c>
      <c r="J742" s="6">
        <v>1</v>
      </c>
      <c r="K742" s="6" t="str">
        <v/>
      </c>
      <c r="L742" s="7" t="str">
        <v>T-626/25-26</v>
      </c>
      <c r="M742" s="7">
        <v>45846</v>
      </c>
      <c r="N742" s="9">
        <v>21483</v>
      </c>
      <c r="O742" s="6" t="str">
        <v>Farcast</v>
      </c>
      <c r="P742" s="6">
        <v>58152921212</v>
      </c>
      <c r="Q742" s="6" t="str">
        <v>Delivered</v>
      </c>
      <c r="R742" s="6">
        <v>4</v>
      </c>
      <c r="S742" s="6" t="str">
        <v/>
      </c>
      <c r="T742" s="6" t="str">
        <v>BioLegend</v>
      </c>
    </row>
    <row r="743" spans="1:20" x14ac:dyDescent="0.25">
      <c r="A743" s="6">
        <v>917</v>
      </c>
      <c r="B743" s="6" t="str">
        <v xml:space="preserve">EED116824  </v>
      </c>
      <c r="C743" s="7">
        <v>45835</v>
      </c>
      <c r="D743" s="7">
        <v>45845</v>
      </c>
      <c r="E743" s="26">
        <v>95.4</v>
      </c>
      <c r="F743" s="26">
        <v>95.4</v>
      </c>
      <c r="G743" s="6">
        <v>328629</v>
      </c>
      <c r="H743" s="6" t="str">
        <v xml:space="preserve">APC/Cyanine7 anti-human CD107a </v>
      </c>
      <c r="I743" s="6">
        <v>1</v>
      </c>
      <c r="J743" s="6">
        <v>1</v>
      </c>
      <c r="K743" s="6" t="str">
        <v/>
      </c>
      <c r="L743" s="7" t="str">
        <v>T-637/25-26</v>
      </c>
      <c r="M743" s="7">
        <v>45847</v>
      </c>
      <c r="N743" s="9">
        <v>14787</v>
      </c>
      <c r="O743" s="6" t="str">
        <v>ABHI BIO</v>
      </c>
      <c r="P743" s="6">
        <v>58152972625</v>
      </c>
      <c r="Q743" s="6" t="str">
        <v>Delivered</v>
      </c>
      <c r="R743" s="6">
        <v>4</v>
      </c>
      <c r="S743" s="6" t="str">
        <v/>
      </c>
      <c r="T743" s="6" t="str">
        <v>BioLegend</v>
      </c>
    </row>
    <row r="744" spans="1:20" x14ac:dyDescent="0.25">
      <c r="A744" s="6">
        <v>918</v>
      </c>
      <c r="B744" s="6" t="str">
        <v xml:space="preserve">EED116824  </v>
      </c>
      <c r="C744" s="7">
        <v>45835</v>
      </c>
      <c r="D744" s="7">
        <v>45845</v>
      </c>
      <c r="E744" s="26">
        <v>318</v>
      </c>
      <c r="F744" s="26">
        <v>318</v>
      </c>
      <c r="G744" s="6">
        <v>329740</v>
      </c>
      <c r="H744" s="6" t="str">
        <v xml:space="preserve">Brilliant Violet 650™ anti-human CD274 </v>
      </c>
      <c r="I744" s="6">
        <v>1</v>
      </c>
      <c r="J744" s="6">
        <v>1</v>
      </c>
      <c r="K744" s="6" t="str">
        <v/>
      </c>
      <c r="L744" s="7" t="str">
        <v>T-626/25-26</v>
      </c>
      <c r="M744" s="7">
        <v>45846</v>
      </c>
      <c r="N744" s="9">
        <v>39432</v>
      </c>
      <c r="O744" s="6" t="str">
        <v>Farcast</v>
      </c>
      <c r="P744" s="6">
        <v>58152921212</v>
      </c>
      <c r="Q744" s="6" t="str">
        <v>Delivered</v>
      </c>
      <c r="R744" s="6">
        <v>4</v>
      </c>
      <c r="S744" s="6" t="str">
        <v/>
      </c>
      <c r="T744" s="6" t="str">
        <v>BioLegend</v>
      </c>
    </row>
    <row r="745" spans="1:20" x14ac:dyDescent="0.25">
      <c r="A745" s="6">
        <v>919</v>
      </c>
      <c r="B745" s="6" t="str">
        <v xml:space="preserve">EED116824  </v>
      </c>
      <c r="C745" s="7">
        <v>45835</v>
      </c>
      <c r="D745" s="7">
        <v>45845</v>
      </c>
      <c r="E745" s="26">
        <v>301.5</v>
      </c>
      <c r="F745" s="26">
        <v>301.5</v>
      </c>
      <c r="G745" s="6">
        <v>329920</v>
      </c>
      <c r="H745" s="6" t="str">
        <v xml:space="preserve">Brilliant Violet 421™ anti-human CD279 </v>
      </c>
      <c r="I745" s="6">
        <v>1</v>
      </c>
      <c r="J745" s="6">
        <v>1</v>
      </c>
      <c r="K745" s="6" t="str">
        <v/>
      </c>
      <c r="L745" s="7" t="str">
        <v>T-626/25-26</v>
      </c>
      <c r="M745" s="7">
        <v>45846</v>
      </c>
      <c r="N745" s="9">
        <v>37386</v>
      </c>
      <c r="O745" s="6" t="str">
        <v>Farcast</v>
      </c>
      <c r="P745" s="6">
        <v>58152921212</v>
      </c>
      <c r="Q745" s="6" t="str">
        <v>Delivered</v>
      </c>
      <c r="R745" s="6">
        <v>4</v>
      </c>
      <c r="S745" s="6" t="str">
        <v/>
      </c>
      <c r="T745" s="6" t="str">
        <v>BioLegend</v>
      </c>
    </row>
    <row r="746" spans="1:20" x14ac:dyDescent="0.25">
      <c r="A746" s="6">
        <v>920</v>
      </c>
      <c r="B746" s="6" t="str">
        <v xml:space="preserve">EED116824  </v>
      </c>
      <c r="C746" s="7">
        <v>45835</v>
      </c>
      <c r="D746" s="7">
        <v>45845</v>
      </c>
      <c r="E746" s="26">
        <v>229.2</v>
      </c>
      <c r="F746" s="26">
        <v>229.2</v>
      </c>
      <c r="G746" s="6">
        <v>333614</v>
      </c>
      <c r="H746" s="6" t="str">
        <v>PE/Cyanine7 anti-human CD163 Antibody</v>
      </c>
      <c r="I746" s="6">
        <v>1</v>
      </c>
      <c r="J746" s="6">
        <v>1</v>
      </c>
      <c r="K746" s="6" t="str">
        <v/>
      </c>
      <c r="L746" s="7" t="str">
        <v>T-689/25-26</v>
      </c>
      <c r="M746" s="7">
        <v>45850</v>
      </c>
      <c r="N746" s="9">
        <v>32661</v>
      </c>
      <c r="O746" s="6" t="str">
        <v>ILS</v>
      </c>
      <c r="P746" s="6">
        <v>58153121121</v>
      </c>
      <c r="Q746" s="6" t="str">
        <v>Delivered</v>
      </c>
      <c r="R746" s="6">
        <v>4</v>
      </c>
      <c r="S746" s="6" t="str">
        <v/>
      </c>
      <c r="T746" s="6" t="str">
        <v>BioLegend</v>
      </c>
    </row>
    <row r="747" spans="1:20" x14ac:dyDescent="0.25">
      <c r="A747" s="6">
        <v>921</v>
      </c>
      <c r="B747" s="6" t="str">
        <v xml:space="preserve">EED116824  </v>
      </c>
      <c r="C747" s="7">
        <v>45835</v>
      </c>
      <c r="D747" s="7">
        <v>45845</v>
      </c>
      <c r="E747" s="26">
        <v>137.4</v>
      </c>
      <c r="F747" s="26">
        <v>137.4</v>
      </c>
      <c r="G747" s="6">
        <v>334110</v>
      </c>
      <c r="H747" s="6" t="str">
        <v>APC/Cyanine7 anti-human CD71 Antibody</v>
      </c>
      <c r="I747" s="6">
        <v>1</v>
      </c>
      <c r="J747" s="6">
        <v>1</v>
      </c>
      <c r="K747" s="6" t="str">
        <v/>
      </c>
      <c r="L747" s="7" t="str">
        <v>T-637/25-26</v>
      </c>
      <c r="M747" s="7">
        <v>45847</v>
      </c>
      <c r="N747" s="9">
        <v>21297</v>
      </c>
      <c r="O747" s="6" t="str">
        <v>ABHI BIO</v>
      </c>
      <c r="P747" s="6">
        <v>58152972625</v>
      </c>
      <c r="Q747" s="6" t="str">
        <v>Delivered</v>
      </c>
      <c r="R747" s="6">
        <v>4</v>
      </c>
      <c r="S747" s="6" t="str">
        <v/>
      </c>
      <c r="T747" s="6" t="str">
        <v>BioLegend</v>
      </c>
    </row>
    <row r="748" spans="1:20" x14ac:dyDescent="0.25">
      <c r="A748" s="6">
        <v>922</v>
      </c>
      <c r="B748" s="6" t="str">
        <v xml:space="preserve">EED116824  </v>
      </c>
      <c r="C748" s="7">
        <v>45835</v>
      </c>
      <c r="D748" s="7">
        <v>45845</v>
      </c>
      <c r="E748" s="26">
        <v>326.25</v>
      </c>
      <c r="F748" s="26">
        <v>326.25</v>
      </c>
      <c r="G748" s="6">
        <v>334338</v>
      </c>
      <c r="H748" s="6" t="str">
        <v>Brilliant Violet 650™ anti-human CD40 Antibody</v>
      </c>
      <c r="I748" s="6">
        <v>1</v>
      </c>
      <c r="J748" s="6">
        <v>1</v>
      </c>
      <c r="K748" s="6" t="str">
        <v/>
      </c>
      <c r="L748" s="7" t="str">
        <v>T-622/25-26</v>
      </c>
      <c r="M748" s="7">
        <v>45846</v>
      </c>
      <c r="N748" s="9">
        <v>40455</v>
      </c>
      <c r="O748" s="6" t="str">
        <v>VECTOR</v>
      </c>
      <c r="P748" s="6" t="str">
        <v>D3001996933</v>
      </c>
      <c r="Q748" s="6" t="str">
        <v>Delivered</v>
      </c>
      <c r="R748" s="6">
        <v>4</v>
      </c>
      <c r="S748" s="6" t="str">
        <v>DELIVERY CONFIRM BY ROHIT (FROM VICTOR TECHNOLOGIES)</v>
      </c>
      <c r="T748" s="6" t="str">
        <v>BioLegend</v>
      </c>
    </row>
    <row r="749" spans="1:20" x14ac:dyDescent="0.25">
      <c r="A749" s="6">
        <v>923</v>
      </c>
      <c r="B749" s="6" t="str">
        <v xml:space="preserve">EED116824  </v>
      </c>
      <c r="C749" s="7">
        <v>45835</v>
      </c>
      <c r="D749" s="7">
        <v>45845</v>
      </c>
      <c r="E749" s="26">
        <v>112.8</v>
      </c>
      <c r="F749" s="26">
        <v>112.8</v>
      </c>
      <c r="G749" s="6">
        <v>344133</v>
      </c>
      <c r="H749" s="6" t="str">
        <v xml:space="preserve">PE/Fire™ 810 anti-human CD141 </v>
      </c>
      <c r="I749" s="6">
        <v>1</v>
      </c>
      <c r="J749" s="6">
        <v>1</v>
      </c>
      <c r="K749" s="6" t="str">
        <v/>
      </c>
      <c r="L749" s="7" t="str">
        <v>T-689/25-26</v>
      </c>
      <c r="M749" s="7">
        <v>45850</v>
      </c>
      <c r="N749" s="9">
        <v>16074</v>
      </c>
      <c r="O749" s="6" t="str">
        <v>ILS</v>
      </c>
      <c r="P749" s="6">
        <v>58153121121</v>
      </c>
      <c r="Q749" s="6" t="str">
        <v>Delivered</v>
      </c>
      <c r="R749" s="6">
        <v>4</v>
      </c>
      <c r="S749" s="6" t="str">
        <v/>
      </c>
      <c r="T749" s="6" t="str">
        <v>BioLegend</v>
      </c>
    </row>
    <row r="750" spans="1:20" x14ac:dyDescent="0.25">
      <c r="A750" s="6">
        <v>924</v>
      </c>
      <c r="B750" s="6" t="str">
        <v xml:space="preserve">EED116824  </v>
      </c>
      <c r="C750" s="7">
        <v>45835</v>
      </c>
      <c r="D750" s="7">
        <v>45845</v>
      </c>
      <c r="E750" s="26">
        <v>142.19999999999999</v>
      </c>
      <c r="F750" s="26">
        <v>142.19999999999999</v>
      </c>
      <c r="G750" s="6">
        <v>344622</v>
      </c>
      <c r="H750" s="6" t="str">
        <v>Alexa Fluor® 700 anti-human CD4 Antibody</v>
      </c>
      <c r="I750" s="6">
        <v>1</v>
      </c>
      <c r="J750" s="6">
        <v>1</v>
      </c>
      <c r="K750" s="6" t="str">
        <v/>
      </c>
      <c r="L750" s="7" t="str">
        <v>T-635/25-26</v>
      </c>
      <c r="M750" s="7">
        <v>45846</v>
      </c>
      <c r="N750" s="9">
        <v>25714</v>
      </c>
      <c r="O750" s="6" t="str">
        <v>Medlife</v>
      </c>
      <c r="P750" s="6" t="str">
        <v>D3001996935</v>
      </c>
      <c r="Q750" s="6" t="str">
        <v>Delivered</v>
      </c>
      <c r="R750" s="6">
        <v>4</v>
      </c>
      <c r="S750" s="6" t="str">
        <v/>
      </c>
      <c r="T750" s="6" t="str">
        <v>BioLegend</v>
      </c>
    </row>
    <row r="751" spans="1:20" x14ac:dyDescent="0.25">
      <c r="A751" s="6">
        <v>925</v>
      </c>
      <c r="B751" s="6" t="str">
        <v xml:space="preserve">EED116824  </v>
      </c>
      <c r="C751" s="7">
        <v>45835</v>
      </c>
      <c r="D751" s="7">
        <v>45845</v>
      </c>
      <c r="E751" s="26">
        <v>144.75</v>
      </c>
      <c r="F751" s="26">
        <v>144.75</v>
      </c>
      <c r="G751" s="6">
        <v>344747</v>
      </c>
      <c r="H751" s="6" t="str">
        <v>Brilliant Violet 421™ anti-human CD8 Antibody</v>
      </c>
      <c r="I751" s="6">
        <v>1</v>
      </c>
      <c r="J751" s="6">
        <v>1</v>
      </c>
      <c r="K751" s="6" t="str">
        <v/>
      </c>
      <c r="L751" s="7" t="str">
        <v>T-637/25-26</v>
      </c>
      <c r="M751" s="7">
        <v>45847</v>
      </c>
      <c r="N751" s="9">
        <v>17949</v>
      </c>
      <c r="O751" s="6" t="str">
        <v>ABHI BIO</v>
      </c>
      <c r="P751" s="6">
        <v>58152972625</v>
      </c>
      <c r="Q751" s="6" t="str">
        <v>Delivered</v>
      </c>
      <c r="R751" s="6">
        <v>4</v>
      </c>
      <c r="S751" s="6" t="str">
        <v/>
      </c>
      <c r="T751" s="6" t="str">
        <v>BioLegend</v>
      </c>
    </row>
    <row r="752" spans="1:20" x14ac:dyDescent="0.25">
      <c r="A752" s="6">
        <v>926</v>
      </c>
      <c r="B752" s="6" t="str">
        <v xml:space="preserve">EED116824  </v>
      </c>
      <c r="C752" s="7">
        <v>45835</v>
      </c>
      <c r="D752" s="7">
        <v>45845</v>
      </c>
      <c r="E752" s="26">
        <v>74.400000000000006</v>
      </c>
      <c r="F752" s="26">
        <v>74.400000000000006</v>
      </c>
      <c r="G752" s="6">
        <v>344769</v>
      </c>
      <c r="H752" s="6" t="str">
        <v>PE/Cyanine5 anti-human CD8 Antibody</v>
      </c>
      <c r="I752" s="6">
        <v>1</v>
      </c>
      <c r="J752" s="6">
        <v>1</v>
      </c>
      <c r="K752" s="6" t="str">
        <v/>
      </c>
      <c r="L752" s="7" t="str">
        <v>T-637/25-26</v>
      </c>
      <c r="M752" s="7">
        <v>45847</v>
      </c>
      <c r="N752" s="9">
        <v>11532</v>
      </c>
      <c r="O752" s="6" t="str">
        <v>ABHI BIO</v>
      </c>
      <c r="P752" s="6">
        <v>58152972625</v>
      </c>
      <c r="Q752" s="6" t="str">
        <v>Delivered</v>
      </c>
      <c r="R752" s="6">
        <v>4</v>
      </c>
      <c r="S752" s="6" t="str">
        <v/>
      </c>
      <c r="T752" s="6" t="str">
        <v>BioLegend</v>
      </c>
    </row>
    <row r="753" spans="1:20" x14ac:dyDescent="0.25">
      <c r="A753" s="6">
        <v>927</v>
      </c>
      <c r="B753" s="6" t="str">
        <v xml:space="preserve">EED116824  </v>
      </c>
      <c r="C753" s="7">
        <v>45835</v>
      </c>
      <c r="D753" s="7">
        <v>45845</v>
      </c>
      <c r="E753" s="26">
        <v>334.5</v>
      </c>
      <c r="F753" s="26">
        <v>334.5</v>
      </c>
      <c r="G753" s="6">
        <v>345024</v>
      </c>
      <c r="H753" s="6" t="str">
        <v xml:space="preserve">Brilliant Violet 711™ anti-human CD366 </v>
      </c>
      <c r="I753" s="6">
        <v>1</v>
      </c>
      <c r="J753" s="6">
        <v>1</v>
      </c>
      <c r="K753" s="6" t="str">
        <v/>
      </c>
      <c r="L753" s="7" t="str">
        <v>T-689/25-26</v>
      </c>
      <c r="M753" s="7">
        <v>45850</v>
      </c>
      <c r="N753" s="9">
        <v>38133</v>
      </c>
      <c r="O753" s="6" t="str">
        <v>ILS</v>
      </c>
      <c r="P753" s="6">
        <v>58153121121</v>
      </c>
      <c r="Q753" s="6" t="str">
        <v>Delivered</v>
      </c>
      <c r="R753" s="6">
        <v>4</v>
      </c>
      <c r="S753" s="6" t="str">
        <v/>
      </c>
      <c r="T753" s="6" t="str">
        <v>BioLegend</v>
      </c>
    </row>
    <row r="754" spans="1:20" x14ac:dyDescent="0.25">
      <c r="A754" s="6">
        <v>928</v>
      </c>
      <c r="B754" s="6" t="str">
        <v xml:space="preserve">EED116824  </v>
      </c>
      <c r="C754" s="7">
        <v>45835</v>
      </c>
      <c r="D754" s="7">
        <v>45845</v>
      </c>
      <c r="E754" s="26">
        <v>195.6</v>
      </c>
      <c r="F754" s="26">
        <v>195.6</v>
      </c>
      <c r="G754" s="6">
        <v>345108</v>
      </c>
      <c r="H754" s="6" t="str">
        <v xml:space="preserve">APC anti-human CD271 </v>
      </c>
      <c r="I754" s="6">
        <v>1</v>
      </c>
      <c r="J754" s="6">
        <v>1</v>
      </c>
      <c r="K754" s="6" t="str">
        <v/>
      </c>
      <c r="L754" s="7" t="str">
        <v>T-689/25-26</v>
      </c>
      <c r="M754" s="7">
        <v>45850</v>
      </c>
      <c r="N754" s="9">
        <v>27873</v>
      </c>
      <c r="O754" s="6" t="str">
        <v>ILS</v>
      </c>
      <c r="P754" s="6">
        <v>58153121121</v>
      </c>
      <c r="Q754" s="6" t="str">
        <v>Delivered</v>
      </c>
      <c r="R754" s="6">
        <v>4</v>
      </c>
      <c r="S754" s="6" t="str">
        <v/>
      </c>
      <c r="T754" s="6" t="str">
        <v>BioLegend</v>
      </c>
    </row>
    <row r="755" spans="1:20" x14ac:dyDescent="0.25">
      <c r="A755" s="6">
        <v>929</v>
      </c>
      <c r="B755" s="6" t="str">
        <v xml:space="preserve">EED116824  </v>
      </c>
      <c r="C755" s="7">
        <v>45835</v>
      </c>
      <c r="D755" s="7">
        <v>45845</v>
      </c>
      <c r="E755" s="26">
        <v>88.2</v>
      </c>
      <c r="F755" s="26">
        <v>88.2</v>
      </c>
      <c r="G755" s="6">
        <v>346109</v>
      </c>
      <c r="H755" s="6" t="str">
        <v xml:space="preserve">PerCP/Cyanine5.5 anti-human CD114 </v>
      </c>
      <c r="I755" s="6">
        <v>1</v>
      </c>
      <c r="J755" s="6">
        <v>1</v>
      </c>
      <c r="K755" s="6" t="str">
        <v/>
      </c>
      <c r="L755" s="7" t="str">
        <v>T-689/25-26</v>
      </c>
      <c r="M755" s="7">
        <v>45850</v>
      </c>
      <c r="N755" s="9">
        <v>12568.5</v>
      </c>
      <c r="O755" s="6" t="str">
        <v>ILS</v>
      </c>
      <c r="P755" s="6">
        <v>58153121121</v>
      </c>
      <c r="Q755" s="6" t="str">
        <v>Delivered</v>
      </c>
      <c r="R755" s="6">
        <v>4</v>
      </c>
      <c r="S755" s="6" t="str">
        <v/>
      </c>
      <c r="T755" s="6" t="str">
        <v>BioLegend</v>
      </c>
    </row>
    <row r="756" spans="1:20" x14ac:dyDescent="0.25">
      <c r="A756" s="6">
        <v>930</v>
      </c>
      <c r="B756" s="6" t="str">
        <v xml:space="preserve">EED116824  </v>
      </c>
      <c r="C756" s="7">
        <v>45835</v>
      </c>
      <c r="D756" s="7">
        <v>45845</v>
      </c>
      <c r="E756" s="26">
        <v>42.6</v>
      </c>
      <c r="F756" s="26">
        <v>42.6</v>
      </c>
      <c r="G756" s="6">
        <v>348211</v>
      </c>
      <c r="H756" s="6" t="str">
        <v>Biotin anti-human IgD Antibody</v>
      </c>
      <c r="I756" s="6">
        <v>1</v>
      </c>
      <c r="J756" s="6">
        <v>1</v>
      </c>
      <c r="K756" s="6" t="str">
        <v/>
      </c>
      <c r="L756" s="7" t="str">
        <v>T-632/25-26</v>
      </c>
      <c r="M756" s="7">
        <v>45846</v>
      </c>
      <c r="N756" s="9">
        <v>7703</v>
      </c>
      <c r="O756" s="6" t="str">
        <v>RESEARCH</v>
      </c>
      <c r="P756" s="6" t="str">
        <v>D3002213697</v>
      </c>
      <c r="Q756" s="6" t="str">
        <v>Delivered</v>
      </c>
      <c r="R756" s="6">
        <v>4</v>
      </c>
      <c r="S756" s="6" t="str">
        <v/>
      </c>
      <c r="T756" s="6" t="str">
        <v>BioLegend</v>
      </c>
    </row>
    <row r="757" spans="1:20" x14ac:dyDescent="0.25">
      <c r="A757" s="6">
        <v>931</v>
      </c>
      <c r="B757" s="6" t="str">
        <v xml:space="preserve">EED116824  </v>
      </c>
      <c r="C757" s="7">
        <v>45835</v>
      </c>
      <c r="D757" s="7">
        <v>45845</v>
      </c>
      <c r="E757" s="26">
        <v>193.8</v>
      </c>
      <c r="F757" s="26">
        <v>775.2</v>
      </c>
      <c r="G757" s="6">
        <v>353218</v>
      </c>
      <c r="H757" s="6" t="str">
        <v xml:space="preserve">Alexa Fluor® 647 anti-human CD197 </v>
      </c>
      <c r="I757" s="6">
        <v>4</v>
      </c>
      <c r="J757" s="6">
        <v>4</v>
      </c>
      <c r="K757" s="6" t="str">
        <v/>
      </c>
      <c r="L757" s="7" t="str">
        <v>T-630/25-26</v>
      </c>
      <c r="M757" s="7">
        <v>45846</v>
      </c>
      <c r="N757" s="9">
        <v>140182</v>
      </c>
      <c r="O757" s="6" t="str">
        <v>DR REDDY</v>
      </c>
      <c r="P757" s="6">
        <v>58152921794</v>
      </c>
      <c r="Q757" s="6" t="str">
        <v>Delivered</v>
      </c>
      <c r="R757" s="6">
        <v>4</v>
      </c>
      <c r="S757" s="6" t="str">
        <v/>
      </c>
      <c r="T757" s="6" t="str">
        <v>BioLegend</v>
      </c>
    </row>
    <row r="758" spans="1:20" x14ac:dyDescent="0.25">
      <c r="A758" s="6">
        <v>932</v>
      </c>
      <c r="B758" s="6" t="str">
        <v xml:space="preserve">EED116824  </v>
      </c>
      <c r="C758" s="7">
        <v>45835</v>
      </c>
      <c r="D758" s="7">
        <v>45845</v>
      </c>
      <c r="E758" s="26">
        <v>309.75</v>
      </c>
      <c r="F758" s="26">
        <v>309.75</v>
      </c>
      <c r="G758" s="6">
        <v>356518</v>
      </c>
      <c r="H758" s="6" t="str">
        <v xml:space="preserve">Brilliant Violet 510™ anti-human CD138 </v>
      </c>
      <c r="I758" s="6">
        <v>1</v>
      </c>
      <c r="J758" s="6">
        <v>1</v>
      </c>
      <c r="K758" s="6" t="str">
        <v/>
      </c>
      <c r="L758" s="7" t="str">
        <v>T-689/25-26</v>
      </c>
      <c r="M758" s="7">
        <v>45850</v>
      </c>
      <c r="N758" s="9">
        <v>35311.5</v>
      </c>
      <c r="O758" s="6" t="str">
        <v>ILS</v>
      </c>
      <c r="P758" s="6">
        <v>58153121121</v>
      </c>
      <c r="Q758" s="6" t="str">
        <v>Delivered</v>
      </c>
      <c r="R758" s="6">
        <v>4</v>
      </c>
      <c r="S758" s="6" t="str">
        <v/>
      </c>
      <c r="T758" s="6" t="str">
        <v>BioLegend</v>
      </c>
    </row>
    <row r="759" spans="1:20" x14ac:dyDescent="0.25">
      <c r="A759" s="6">
        <v>933</v>
      </c>
      <c r="B759" s="6" t="str">
        <v xml:space="preserve">EED116824  </v>
      </c>
      <c r="C759" s="7">
        <v>45835</v>
      </c>
      <c r="D759" s="7">
        <v>45845</v>
      </c>
      <c r="E759" s="26">
        <v>326.25</v>
      </c>
      <c r="F759" s="26">
        <v>326.25</v>
      </c>
      <c r="G759" s="6">
        <v>356930</v>
      </c>
      <c r="H759" s="6" t="str">
        <v xml:space="preserve">Brilliant Violet 605™ anti-human CD185 </v>
      </c>
      <c r="I759" s="6">
        <v>1</v>
      </c>
      <c r="J759" s="6">
        <v>1</v>
      </c>
      <c r="K759" s="6" t="str">
        <v/>
      </c>
      <c r="L759" s="7" t="str">
        <v>T-689/25-26</v>
      </c>
      <c r="M759" s="7">
        <v>45850</v>
      </c>
      <c r="N759" s="9">
        <v>37192.5</v>
      </c>
      <c r="O759" s="6" t="str">
        <v>ILS</v>
      </c>
      <c r="P759" s="6">
        <v>58153121121</v>
      </c>
      <c r="Q759" s="6" t="str">
        <v>Delivered</v>
      </c>
      <c r="R759" s="6">
        <v>4</v>
      </c>
      <c r="S759" s="6" t="str">
        <v/>
      </c>
      <c r="T759" s="6" t="str">
        <v>BioLegend</v>
      </c>
    </row>
    <row r="760" spans="1:20" x14ac:dyDescent="0.25">
      <c r="A760" s="6">
        <v>934</v>
      </c>
      <c r="B760" s="6" t="str">
        <v xml:space="preserve">EED116824  </v>
      </c>
      <c r="C760" s="7">
        <v>45835</v>
      </c>
      <c r="D760" s="7">
        <v>45845</v>
      </c>
      <c r="E760" s="26">
        <v>216</v>
      </c>
      <c r="F760" s="26">
        <v>432</v>
      </c>
      <c r="G760" s="6">
        <v>357504</v>
      </c>
      <c r="H760" s="6" t="str">
        <v xml:space="preserve">PE anti-human CD269 </v>
      </c>
      <c r="I760" s="6">
        <v>2</v>
      </c>
      <c r="J760" s="6">
        <v>2</v>
      </c>
      <c r="K760" s="6" t="str">
        <v/>
      </c>
      <c r="L760" s="7" t="str">
        <v>T-640/25-26</v>
      </c>
      <c r="M760" s="7">
        <v>45847</v>
      </c>
      <c r="N760" s="9">
        <v>61560</v>
      </c>
      <c r="O760" s="6" t="str">
        <v>ACTREC</v>
      </c>
      <c r="P760" s="6">
        <v>58152972415</v>
      </c>
      <c r="Q760" s="6" t="str">
        <v>Delivered</v>
      </c>
      <c r="R760" s="6">
        <v>4</v>
      </c>
      <c r="S760" s="6" t="str">
        <v/>
      </c>
      <c r="T760" s="6" t="str">
        <v>BioLegend</v>
      </c>
    </row>
    <row r="761" spans="1:20" x14ac:dyDescent="0.25">
      <c r="A761" s="6">
        <v>935</v>
      </c>
      <c r="B761" s="6" t="str">
        <v xml:space="preserve">EED116824  </v>
      </c>
      <c r="C761" s="7">
        <v>45835</v>
      </c>
      <c r="D761" s="7">
        <v>45845</v>
      </c>
      <c r="E761" s="26">
        <v>89.4</v>
      </c>
      <c r="F761" s="26">
        <v>89.4</v>
      </c>
      <c r="G761" s="6">
        <v>357905</v>
      </c>
      <c r="H761" s="6" t="str">
        <v xml:space="preserve">APC anti-human CXCL9 </v>
      </c>
      <c r="I761" s="6">
        <v>1</v>
      </c>
      <c r="J761" s="6">
        <v>1</v>
      </c>
      <c r="K761" s="6" t="str">
        <v/>
      </c>
      <c r="L761" s="7" t="str">
        <v>T-637/25-26</v>
      </c>
      <c r="M761" s="7">
        <v>45847</v>
      </c>
      <c r="N761" s="9">
        <v>13857</v>
      </c>
      <c r="O761" s="6" t="str">
        <v>ABHI BIO</v>
      </c>
      <c r="P761" s="6">
        <v>58152972625</v>
      </c>
      <c r="Q761" s="6" t="str">
        <v>Delivered</v>
      </c>
      <c r="R761" s="6">
        <v>4</v>
      </c>
      <c r="S761" s="6" t="str">
        <v/>
      </c>
      <c r="T761" s="6" t="str">
        <v>BioLegend</v>
      </c>
    </row>
    <row r="762" spans="1:20" x14ac:dyDescent="0.25">
      <c r="A762" s="6">
        <v>936</v>
      </c>
      <c r="B762" s="6" t="str">
        <v xml:space="preserve">EED116824  </v>
      </c>
      <c r="C762" s="7">
        <v>45835</v>
      </c>
      <c r="D762" s="7">
        <v>45845</v>
      </c>
      <c r="E762" s="26">
        <v>95.4</v>
      </c>
      <c r="F762" s="26">
        <v>95.4</v>
      </c>
      <c r="G762" s="6">
        <v>360707</v>
      </c>
      <c r="H762" s="6" t="str">
        <v>PE/Cyanine7 anti-human CD16 Antibody</v>
      </c>
      <c r="I762" s="6">
        <v>1</v>
      </c>
      <c r="J762" s="6">
        <v>1</v>
      </c>
      <c r="K762" s="6" t="str">
        <v/>
      </c>
      <c r="L762" s="7" t="str">
        <v>T-689/25-26</v>
      </c>
      <c r="M762" s="7">
        <v>45850</v>
      </c>
      <c r="N762" s="9">
        <v>13594.5</v>
      </c>
      <c r="O762" s="6" t="str">
        <v>ILS</v>
      </c>
      <c r="P762" s="6">
        <v>58153121121</v>
      </c>
      <c r="Q762" s="6" t="str">
        <v>Delivered</v>
      </c>
      <c r="R762" s="6">
        <v>4</v>
      </c>
      <c r="S762" s="6" t="str">
        <v/>
      </c>
      <c r="T762" s="6" t="str">
        <v>BioLegend</v>
      </c>
    </row>
    <row r="763" spans="1:20" x14ac:dyDescent="0.25">
      <c r="A763" s="6">
        <v>937</v>
      </c>
      <c r="B763" s="6" t="str">
        <v xml:space="preserve">EED116824  </v>
      </c>
      <c r="C763" s="7">
        <v>45835</v>
      </c>
      <c r="D763" s="7">
        <v>45845</v>
      </c>
      <c r="E763" s="26">
        <v>229.2</v>
      </c>
      <c r="F763" s="26">
        <v>229.2</v>
      </c>
      <c r="G763" s="6">
        <v>361710</v>
      </c>
      <c r="H763" s="6" t="str">
        <v>PerCP/Cyanine5.5 anti-human HLA-DR</v>
      </c>
      <c r="I763" s="6">
        <v>1</v>
      </c>
      <c r="J763" s="6">
        <v>1</v>
      </c>
      <c r="K763" s="6" t="str">
        <v/>
      </c>
      <c r="L763" s="7" t="str">
        <v>T-689/25-26</v>
      </c>
      <c r="M763" s="7">
        <v>45850</v>
      </c>
      <c r="N763" s="9">
        <v>32661</v>
      </c>
      <c r="O763" s="6" t="str">
        <v>ILS</v>
      </c>
      <c r="P763" s="6">
        <v>58153121121</v>
      </c>
      <c r="Q763" s="6" t="str">
        <v>Delivered</v>
      </c>
      <c r="R763" s="6">
        <v>4</v>
      </c>
      <c r="S763" s="6" t="str">
        <v/>
      </c>
      <c r="T763" s="6" t="str">
        <v>BioLegend</v>
      </c>
    </row>
    <row r="764" spans="1:20" x14ac:dyDescent="0.25">
      <c r="A764" s="6">
        <v>938</v>
      </c>
      <c r="B764" s="6" t="str">
        <v xml:space="preserve">EED116824  </v>
      </c>
      <c r="C764" s="7">
        <v>45835</v>
      </c>
      <c r="D764" s="7">
        <v>45845</v>
      </c>
      <c r="E764" s="26">
        <v>75</v>
      </c>
      <c r="F764" s="26">
        <v>75</v>
      </c>
      <c r="G764" s="6">
        <v>362503</v>
      </c>
      <c r="H764" s="6" t="str">
        <v xml:space="preserve">APC anti-human CD56 </v>
      </c>
      <c r="I764" s="6">
        <v>1</v>
      </c>
      <c r="J764" s="6">
        <v>1</v>
      </c>
      <c r="K764" s="6" t="str">
        <v/>
      </c>
      <c r="L764" s="7" t="str">
        <v>T-637/25-26</v>
      </c>
      <c r="M764" s="7">
        <v>45847</v>
      </c>
      <c r="N764" s="9">
        <v>11625</v>
      </c>
      <c r="O764" s="6" t="str">
        <v>ABHI BIO</v>
      </c>
      <c r="P764" s="6">
        <v>58152972625</v>
      </c>
      <c r="Q764" s="6" t="str">
        <v>Delivered</v>
      </c>
      <c r="R764" s="6">
        <v>4</v>
      </c>
      <c r="S764" s="6" t="str">
        <v/>
      </c>
      <c r="T764" s="6" t="str">
        <v>BioLegend</v>
      </c>
    </row>
    <row r="765" spans="1:20" x14ac:dyDescent="0.25">
      <c r="A765" s="6">
        <v>939</v>
      </c>
      <c r="B765" s="6" t="str">
        <v xml:space="preserve">EED116824  </v>
      </c>
      <c r="C765" s="7">
        <v>45835</v>
      </c>
      <c r="D765" s="7">
        <v>45845</v>
      </c>
      <c r="E765" s="26">
        <v>301.5</v>
      </c>
      <c r="F765" s="26">
        <v>301.5</v>
      </c>
      <c r="G765" s="6">
        <v>369314</v>
      </c>
      <c r="H765" s="6" t="str">
        <v xml:space="preserve">Brilliant Violet 421™ anti-human CD223 </v>
      </c>
      <c r="I765" s="6">
        <v>1</v>
      </c>
      <c r="J765" s="6">
        <v>1</v>
      </c>
      <c r="K765" s="6" t="str">
        <v/>
      </c>
      <c r="L765" s="7" t="str">
        <v>T-689/25-26</v>
      </c>
      <c r="M765" s="7">
        <v>45850</v>
      </c>
      <c r="N765" s="9">
        <v>34371</v>
      </c>
      <c r="O765" s="6" t="str">
        <v>ILS</v>
      </c>
      <c r="P765" s="6">
        <v>58153121121</v>
      </c>
      <c r="Q765" s="6" t="str">
        <v>Delivered</v>
      </c>
      <c r="R765" s="6">
        <v>4</v>
      </c>
      <c r="S765" s="6" t="str">
        <v/>
      </c>
      <c r="T765" s="6" t="str">
        <v>BioLegend</v>
      </c>
    </row>
    <row r="766" spans="1:20" x14ac:dyDescent="0.25">
      <c r="A766" s="6">
        <v>940</v>
      </c>
      <c r="B766" s="6" t="str">
        <v xml:space="preserve">EED116824  </v>
      </c>
      <c r="C766" s="7">
        <v>45835</v>
      </c>
      <c r="D766" s="7">
        <v>45845</v>
      </c>
      <c r="E766" s="26">
        <v>172.2</v>
      </c>
      <c r="F766" s="26">
        <v>172.2</v>
      </c>
      <c r="G766" s="6">
        <v>369604</v>
      </c>
      <c r="H766" s="6" t="str">
        <v xml:space="preserve">PE anti-human CD152 </v>
      </c>
      <c r="I766" s="6">
        <v>1</v>
      </c>
      <c r="J766" s="6">
        <v>1</v>
      </c>
      <c r="K766" s="6" t="str">
        <v/>
      </c>
      <c r="L766" s="7" t="str">
        <v>T-689/25-26</v>
      </c>
      <c r="M766" s="7">
        <v>45850</v>
      </c>
      <c r="N766" s="9">
        <v>24538.5</v>
      </c>
      <c r="O766" s="6" t="str">
        <v>ILS</v>
      </c>
      <c r="P766" s="6">
        <v>58153121121</v>
      </c>
      <c r="Q766" s="6" t="str">
        <v>Delivered</v>
      </c>
      <c r="R766" s="6">
        <v>4</v>
      </c>
      <c r="S766" s="6" t="str">
        <v/>
      </c>
      <c r="T766" s="6" t="str">
        <v>BioLegend</v>
      </c>
    </row>
    <row r="767" spans="1:20" x14ac:dyDescent="0.25">
      <c r="A767" s="6">
        <v>941</v>
      </c>
      <c r="B767" s="6" t="str">
        <v xml:space="preserve">EED116824  </v>
      </c>
      <c r="C767" s="7">
        <v>45835</v>
      </c>
      <c r="D767" s="7">
        <v>45845</v>
      </c>
      <c r="E767" s="26">
        <v>174.6</v>
      </c>
      <c r="F767" s="26">
        <v>174.6</v>
      </c>
      <c r="G767" s="6">
        <v>374208</v>
      </c>
      <c r="H767" s="6" t="str">
        <v>APC anti-human CD86 Antibody</v>
      </c>
      <c r="I767" s="6">
        <v>1</v>
      </c>
      <c r="J767" s="6">
        <v>1</v>
      </c>
      <c r="K767" s="6" t="str">
        <v/>
      </c>
      <c r="L767" s="7" t="str">
        <v>T-622/25-26</v>
      </c>
      <c r="M767" s="7">
        <v>45846</v>
      </c>
      <c r="N767" s="9">
        <v>27063</v>
      </c>
      <c r="O767" s="6" t="str">
        <v>VECTOR</v>
      </c>
      <c r="P767" s="6" t="str">
        <v>D3001996933</v>
      </c>
      <c r="Q767" s="6" t="str">
        <v>Delivered</v>
      </c>
      <c r="R767" s="6">
        <v>4</v>
      </c>
      <c r="S767" s="6" t="str">
        <v>DELIVERY CONFIRM BY ROHIT (FROM VICTOR TECHNOLOGIES)</v>
      </c>
      <c r="T767" s="6" t="str">
        <v>BioLegend</v>
      </c>
    </row>
    <row r="768" spans="1:20" x14ac:dyDescent="0.25">
      <c r="A768" s="6">
        <v>942</v>
      </c>
      <c r="B768" s="6" t="str">
        <v xml:space="preserve">EED116824  </v>
      </c>
      <c r="C768" s="7">
        <v>45835</v>
      </c>
      <c r="D768" s="7">
        <v>45845</v>
      </c>
      <c r="E768" s="26">
        <v>109.8</v>
      </c>
      <c r="F768" s="26">
        <v>109.8</v>
      </c>
      <c r="G768" s="6">
        <v>375406</v>
      </c>
      <c r="H768" s="6" t="str">
        <v>FITC anti-human CD80 Antibody</v>
      </c>
      <c r="I768" s="6">
        <v>1</v>
      </c>
      <c r="J768" s="6">
        <v>1</v>
      </c>
      <c r="K768" s="6" t="str">
        <v/>
      </c>
      <c r="L768" s="7" t="str">
        <v>T-622/25-26</v>
      </c>
      <c r="M768" s="7">
        <v>45846</v>
      </c>
      <c r="N768" s="9">
        <v>17019</v>
      </c>
      <c r="O768" s="6" t="str">
        <v>VECTOR</v>
      </c>
      <c r="P768" s="6" t="str">
        <v>D3001996933</v>
      </c>
      <c r="Q768" s="6" t="str">
        <v>Delivered</v>
      </c>
      <c r="R768" s="6">
        <v>4</v>
      </c>
      <c r="S768" s="6" t="str">
        <v>DELIVERY CONFIRM BY ROHIT (FROM VICTOR TECHNOLOGIES)</v>
      </c>
      <c r="T768" s="6" t="str">
        <v>BioLegend</v>
      </c>
    </row>
    <row r="769" spans="1:20" x14ac:dyDescent="0.25">
      <c r="A769" s="6">
        <v>943</v>
      </c>
      <c r="B769" s="6" t="str">
        <v xml:space="preserve">EED116824  </v>
      </c>
      <c r="C769" s="7">
        <v>45835</v>
      </c>
      <c r="D769" s="7">
        <v>45845</v>
      </c>
      <c r="E769" s="26">
        <v>154.80000000000001</v>
      </c>
      <c r="F769" s="26">
        <v>154.80000000000001</v>
      </c>
      <c r="G769" s="6">
        <v>379206</v>
      </c>
      <c r="H769" s="6" t="str">
        <v xml:space="preserve">FITC anti-human CD279 </v>
      </c>
      <c r="I769" s="6">
        <v>1</v>
      </c>
      <c r="J769" s="6">
        <v>1</v>
      </c>
      <c r="K769" s="6" t="str">
        <v/>
      </c>
      <c r="L769" s="7" t="str">
        <v>T-689/25-26</v>
      </c>
      <c r="M769" s="7">
        <v>45850</v>
      </c>
      <c r="N769" s="9">
        <v>22059</v>
      </c>
      <c r="O769" s="6" t="str">
        <v>ILS</v>
      </c>
      <c r="P769" s="6">
        <v>58153121121</v>
      </c>
      <c r="Q769" s="6" t="str">
        <v>Delivered</v>
      </c>
      <c r="R769" s="6">
        <v>4</v>
      </c>
      <c r="S769" s="6" t="str">
        <v/>
      </c>
      <c r="T769" s="6" t="str">
        <v>BioLegend</v>
      </c>
    </row>
    <row r="770" spans="1:20" x14ac:dyDescent="0.25">
      <c r="A770" s="6">
        <v>944</v>
      </c>
      <c r="B770" s="6" t="str">
        <v xml:space="preserve">EED116824  </v>
      </c>
      <c r="C770" s="7">
        <v>45835</v>
      </c>
      <c r="D770" s="7">
        <v>45845</v>
      </c>
      <c r="E770" s="26">
        <v>221.4</v>
      </c>
      <c r="F770" s="26">
        <v>221.4</v>
      </c>
      <c r="G770" s="6">
        <v>381504</v>
      </c>
      <c r="H770" s="6" t="str">
        <v>PE anti-Puromycin Antibody</v>
      </c>
      <c r="I770" s="6">
        <v>1</v>
      </c>
      <c r="J770" s="6">
        <v>1</v>
      </c>
      <c r="K770" s="6" t="str">
        <v/>
      </c>
      <c r="L770" s="7" t="str">
        <v>T-689/25-26</v>
      </c>
      <c r="M770" s="7">
        <v>45850</v>
      </c>
      <c r="N770" s="9">
        <v>31549.5</v>
      </c>
      <c r="O770" s="6" t="str">
        <v>ILS</v>
      </c>
      <c r="P770" s="6">
        <v>58153121121</v>
      </c>
      <c r="Q770" s="6" t="str">
        <v>Delivered</v>
      </c>
      <c r="R770" s="6">
        <v>4</v>
      </c>
      <c r="S770" s="6" t="str">
        <v/>
      </c>
      <c r="T770" s="6" t="str">
        <v>BioLegend</v>
      </c>
    </row>
    <row r="771" spans="1:20" x14ac:dyDescent="0.25">
      <c r="A771" s="6">
        <v>945</v>
      </c>
      <c r="B771" s="6" t="str">
        <v xml:space="preserve">EED116824  </v>
      </c>
      <c r="C771" s="7">
        <v>45835</v>
      </c>
      <c r="D771" s="7">
        <v>45845</v>
      </c>
      <c r="E771" s="26">
        <v>229.2</v>
      </c>
      <c r="F771" s="26">
        <v>229.2</v>
      </c>
      <c r="G771" s="6">
        <v>389212</v>
      </c>
      <c r="H771" s="6" t="str">
        <v xml:space="preserve">FITC anti-human CD252 </v>
      </c>
      <c r="I771" s="6">
        <v>1</v>
      </c>
      <c r="J771" s="6">
        <v>1</v>
      </c>
      <c r="K771" s="6" t="str">
        <v/>
      </c>
      <c r="L771" s="7" t="str">
        <v>T-653/25-26</v>
      </c>
      <c r="M771" s="7">
        <v>45847</v>
      </c>
      <c r="N771" s="9">
        <v>35526</v>
      </c>
      <c r="O771" s="6" t="str">
        <v>LUPEX</v>
      </c>
      <c r="P771" s="6">
        <v>58152970761</v>
      </c>
      <c r="Q771" s="6" t="str">
        <v>Delivered</v>
      </c>
      <c r="R771" s="6">
        <v>4</v>
      </c>
      <c r="S771" s="6" t="str">
        <v/>
      </c>
      <c r="T771" s="6" t="str">
        <v>BioLegend</v>
      </c>
    </row>
    <row r="772" spans="1:20" x14ac:dyDescent="0.25">
      <c r="A772" s="6">
        <v>946</v>
      </c>
      <c r="B772" s="6" t="str">
        <v xml:space="preserve">EED116824  </v>
      </c>
      <c r="C772" s="7">
        <v>45835</v>
      </c>
      <c r="D772" s="7">
        <v>45845</v>
      </c>
      <c r="E772" s="26">
        <v>120</v>
      </c>
      <c r="F772" s="26">
        <v>120</v>
      </c>
      <c r="G772" s="6">
        <v>398315</v>
      </c>
      <c r="H772" s="6" t="str">
        <v>PE/Dazzle™ 594 anti-human CD32B/C Antibody</v>
      </c>
      <c r="I772" s="6">
        <v>1</v>
      </c>
      <c r="J772" s="6">
        <v>1</v>
      </c>
      <c r="K772" s="6" t="str">
        <v/>
      </c>
      <c r="L772" s="7" t="str">
        <v>T-689/25-26</v>
      </c>
      <c r="M772" s="7">
        <v>45850</v>
      </c>
      <c r="N772" s="9">
        <v>17100</v>
      </c>
      <c r="O772" s="6" t="str">
        <v>ILS</v>
      </c>
      <c r="P772" s="6">
        <v>58153121121</v>
      </c>
      <c r="Q772" s="6" t="str">
        <v>Delivered</v>
      </c>
      <c r="R772" s="6">
        <v>4</v>
      </c>
      <c r="S772" s="6" t="str">
        <v/>
      </c>
      <c r="T772" s="6" t="str">
        <v>BioLegend</v>
      </c>
    </row>
    <row r="773" spans="1:20" x14ac:dyDescent="0.25">
      <c r="A773" s="6">
        <v>947</v>
      </c>
      <c r="B773" s="6" t="str">
        <v xml:space="preserve">EED116824  </v>
      </c>
      <c r="C773" s="7">
        <v>45835</v>
      </c>
      <c r="D773" s="7">
        <v>45845</v>
      </c>
      <c r="E773" s="26">
        <v>18</v>
      </c>
      <c r="F773" s="26">
        <v>18</v>
      </c>
      <c r="G773" s="6">
        <v>400107</v>
      </c>
      <c r="H773" s="6" t="str">
        <v>FITC Mouse IgG1</v>
      </c>
      <c r="I773" s="6">
        <v>1</v>
      </c>
      <c r="J773" s="6">
        <v>1</v>
      </c>
      <c r="K773" s="6" t="str">
        <v/>
      </c>
      <c r="L773" s="7" t="str">
        <v>T-622/25-26</v>
      </c>
      <c r="M773" s="7">
        <v>45846</v>
      </c>
      <c r="N773" s="9">
        <v>2790</v>
      </c>
      <c r="O773" s="6" t="str">
        <v>VECTOR</v>
      </c>
      <c r="P773" s="6" t="str">
        <v>D3001996933</v>
      </c>
      <c r="Q773" s="6" t="str">
        <v>Delivered</v>
      </c>
      <c r="R773" s="6">
        <v>4</v>
      </c>
      <c r="S773" s="6" t="str">
        <v>DELIVERY CONFIRM BY ROHIT (FROM VICTOR TECHNOLOGIES)</v>
      </c>
      <c r="T773" s="6" t="str">
        <v>BioLegend</v>
      </c>
    </row>
    <row r="774" spans="1:20" x14ac:dyDescent="0.25">
      <c r="A774" s="6">
        <v>948</v>
      </c>
      <c r="B774" s="6" t="str">
        <v xml:space="preserve">EED116824  </v>
      </c>
      <c r="C774" s="7">
        <v>45835</v>
      </c>
      <c r="D774" s="7">
        <v>45845</v>
      </c>
      <c r="E774" s="26">
        <v>77.400000000000006</v>
      </c>
      <c r="F774" s="26">
        <v>77.400000000000006</v>
      </c>
      <c r="G774" s="6">
        <v>400114</v>
      </c>
      <c r="H774" s="6" t="str">
        <v>PE Mouse IgG1</v>
      </c>
      <c r="I774" s="6">
        <v>1</v>
      </c>
      <c r="J774" s="6">
        <v>1</v>
      </c>
      <c r="K774" s="6" t="str">
        <v/>
      </c>
      <c r="L774" s="7" t="str">
        <v>T-689/25-26</v>
      </c>
      <c r="M774" s="7">
        <v>45850</v>
      </c>
      <c r="N774" s="9">
        <v>11029.5</v>
      </c>
      <c r="O774" s="6" t="str">
        <v>ILS</v>
      </c>
      <c r="P774" s="6">
        <v>58153121121</v>
      </c>
      <c r="Q774" s="6" t="str">
        <v>Delivered</v>
      </c>
      <c r="R774" s="6">
        <v>4</v>
      </c>
      <c r="S774" s="6" t="str">
        <v/>
      </c>
      <c r="T774" s="6" t="str">
        <v>BioLegend</v>
      </c>
    </row>
    <row r="775" spans="1:20" x14ac:dyDescent="0.25">
      <c r="A775" s="6">
        <v>949</v>
      </c>
      <c r="B775" s="6" t="str">
        <v xml:space="preserve">EED116824  </v>
      </c>
      <c r="C775" s="7">
        <v>45835</v>
      </c>
      <c r="D775" s="7">
        <v>45845</v>
      </c>
      <c r="E775" s="26">
        <v>52.8</v>
      </c>
      <c r="F775" s="26">
        <v>105.6</v>
      </c>
      <c r="G775" s="6">
        <v>400120</v>
      </c>
      <c r="H775" s="6" t="str">
        <v>APC Mouse IgG1</v>
      </c>
      <c r="I775" s="6">
        <v>2</v>
      </c>
      <c r="J775" s="6">
        <v>2</v>
      </c>
      <c r="K775" s="6" t="str">
        <v/>
      </c>
      <c r="L775" s="7" t="str">
        <v>T-630/25-26</v>
      </c>
      <c r="M775" s="7">
        <v>45846</v>
      </c>
      <c r="N775" s="9">
        <v>19096</v>
      </c>
      <c r="O775" s="6" t="str">
        <v>DR REDDY</v>
      </c>
      <c r="P775" s="6">
        <v>58152921794</v>
      </c>
      <c r="Q775" s="6" t="str">
        <v>Delivered</v>
      </c>
      <c r="R775" s="6">
        <v>4</v>
      </c>
      <c r="S775" s="6" t="str">
        <v/>
      </c>
      <c r="T775" s="6" t="str">
        <v>BioLegend</v>
      </c>
    </row>
    <row r="776" spans="1:20" x14ac:dyDescent="0.25">
      <c r="A776" s="6">
        <v>950</v>
      </c>
      <c r="B776" s="6" t="str">
        <v xml:space="preserve">EED116824  </v>
      </c>
      <c r="C776" s="7">
        <v>45835</v>
      </c>
      <c r="D776" s="7">
        <v>45845</v>
      </c>
      <c r="E776" s="26">
        <v>64.2</v>
      </c>
      <c r="F776" s="26">
        <v>64.2</v>
      </c>
      <c r="G776" s="6">
        <v>400121</v>
      </c>
      <c r="H776" s="6" t="str">
        <v>APC Mouse IgG1</v>
      </c>
      <c r="I776" s="6">
        <v>1</v>
      </c>
      <c r="J776" s="6">
        <v>1</v>
      </c>
      <c r="K776" s="6" t="str">
        <v/>
      </c>
      <c r="L776" s="7" t="str">
        <v>T-622/25-26</v>
      </c>
      <c r="M776" s="7">
        <v>45846</v>
      </c>
      <c r="N776" s="9">
        <v>9951</v>
      </c>
      <c r="O776" s="6" t="str">
        <v>VECTOR</v>
      </c>
      <c r="P776" s="6" t="str">
        <v>D3001996933</v>
      </c>
      <c r="Q776" s="6" t="str">
        <v>Delivered</v>
      </c>
      <c r="R776" s="6">
        <v>4</v>
      </c>
      <c r="S776" s="6" t="str">
        <v>DELIVERY CONFIRM BY ROHIT (FROM VICTOR TECHNOLOGIES)</v>
      </c>
      <c r="T776" s="6" t="str">
        <v>BioLegend</v>
      </c>
    </row>
    <row r="777" spans="1:20" x14ac:dyDescent="0.25">
      <c r="A777" s="6">
        <v>951</v>
      </c>
      <c r="B777" s="6" t="str">
        <v xml:space="preserve">EED116824  </v>
      </c>
      <c r="C777" s="7">
        <v>45835</v>
      </c>
      <c r="D777" s="7">
        <v>45845</v>
      </c>
      <c r="E777" s="26">
        <v>49.8</v>
      </c>
      <c r="F777" s="26">
        <v>49.8</v>
      </c>
      <c r="G777" s="6">
        <v>400143</v>
      </c>
      <c r="H777" s="6" t="str">
        <v>Alexa Fluor® 700 Mouse IgG1</v>
      </c>
      <c r="I777" s="6">
        <v>1</v>
      </c>
      <c r="J777" s="6">
        <v>1</v>
      </c>
      <c r="K777" s="6" t="str">
        <v/>
      </c>
      <c r="L777" s="7" t="str">
        <v>T-689/25-26</v>
      </c>
      <c r="M777" s="7">
        <v>45850</v>
      </c>
      <c r="N777" s="9">
        <v>7096.5</v>
      </c>
      <c r="O777" s="6" t="str">
        <v>ILS</v>
      </c>
      <c r="P777" s="6">
        <v>58153121121</v>
      </c>
      <c r="Q777" s="6" t="str">
        <v>Delivered</v>
      </c>
      <c r="R777" s="6">
        <v>4</v>
      </c>
      <c r="S777" s="6" t="str">
        <v/>
      </c>
      <c r="T777" s="6" t="str">
        <v>BioLegend</v>
      </c>
    </row>
    <row r="778" spans="1:20" x14ac:dyDescent="0.25">
      <c r="A778" s="6">
        <v>952</v>
      </c>
      <c r="B778" s="6" t="str">
        <v xml:space="preserve">EED116824  </v>
      </c>
      <c r="C778" s="7">
        <v>45835</v>
      </c>
      <c r="D778" s="7">
        <v>45845</v>
      </c>
      <c r="E778" s="26">
        <v>144.6</v>
      </c>
      <c r="F778" s="26">
        <v>144.6</v>
      </c>
      <c r="G778" s="6">
        <v>400150</v>
      </c>
      <c r="H778" s="6" t="str">
        <v>PerCP/Cyanine5.5 Mouse IgG1</v>
      </c>
      <c r="I778" s="6">
        <v>1</v>
      </c>
      <c r="J778" s="6">
        <v>1</v>
      </c>
      <c r="K778" s="6" t="str">
        <v/>
      </c>
      <c r="L778" s="7" t="str">
        <v>T-622/25-26</v>
      </c>
      <c r="M778" s="7">
        <v>45846</v>
      </c>
      <c r="N778" s="9">
        <v>22413</v>
      </c>
      <c r="O778" s="6" t="str">
        <v>VECTOR</v>
      </c>
      <c r="P778" s="6" t="str">
        <v>D3001996933</v>
      </c>
      <c r="Q778" s="6" t="str">
        <v>Delivered</v>
      </c>
      <c r="R778" s="6">
        <v>4</v>
      </c>
      <c r="S778" s="6" t="str">
        <v>DELIVERY CONFIRM BY ROHIT (FROM VICTOR TECHNOLOGIES)</v>
      </c>
      <c r="T778" s="6" t="str">
        <v>BioLegend</v>
      </c>
    </row>
    <row r="779" spans="1:20" x14ac:dyDescent="0.25">
      <c r="A779" s="6">
        <v>953</v>
      </c>
      <c r="B779" s="6" t="str">
        <v xml:space="preserve">EED116824  </v>
      </c>
      <c r="C779" s="7">
        <v>45835</v>
      </c>
      <c r="D779" s="7">
        <v>45845</v>
      </c>
      <c r="E779" s="26">
        <v>153</v>
      </c>
      <c r="F779" s="26">
        <v>153</v>
      </c>
      <c r="G779" s="6">
        <v>400163</v>
      </c>
      <c r="H779" s="6" t="str">
        <v>Brilliant Violet 650™ Mouse IgG1</v>
      </c>
      <c r="I779" s="6">
        <v>1</v>
      </c>
      <c r="J779" s="6">
        <v>1</v>
      </c>
      <c r="K779" s="6" t="str">
        <v/>
      </c>
      <c r="L779" s="7" t="str">
        <v>T-622/25-26</v>
      </c>
      <c r="M779" s="7">
        <v>45846</v>
      </c>
      <c r="N779" s="9">
        <v>18972</v>
      </c>
      <c r="O779" s="6" t="str">
        <v>VECTOR</v>
      </c>
      <c r="P779" s="6" t="str">
        <v>D3001996933</v>
      </c>
      <c r="Q779" s="6" t="str">
        <v>Delivered</v>
      </c>
      <c r="R779" s="6">
        <v>4</v>
      </c>
      <c r="S779" s="6" t="str">
        <v>DELIVERY CONFIRM BY ROHIT (FROM VICTOR TECHNOLOGIES)</v>
      </c>
      <c r="T779" s="6" t="str">
        <v>BioLegend</v>
      </c>
    </row>
    <row r="780" spans="1:20" x14ac:dyDescent="0.25">
      <c r="A780" s="6">
        <v>954</v>
      </c>
      <c r="B780" s="6" t="str">
        <v xml:space="preserve">EED116824  </v>
      </c>
      <c r="C780" s="7">
        <v>45835</v>
      </c>
      <c r="D780" s="7">
        <v>45845</v>
      </c>
      <c r="E780" s="26">
        <v>22.2</v>
      </c>
      <c r="F780" s="26">
        <v>22.2</v>
      </c>
      <c r="G780" s="6">
        <v>400211</v>
      </c>
      <c r="H780" s="6" t="str">
        <v>PE Mouse IgG2a</v>
      </c>
      <c r="I780" s="6">
        <v>1</v>
      </c>
      <c r="J780" s="6">
        <v>1</v>
      </c>
      <c r="K780" s="6" t="str">
        <v/>
      </c>
      <c r="L780" s="7" t="str">
        <v>T-637/25-26</v>
      </c>
      <c r="M780" s="7">
        <v>45847</v>
      </c>
      <c r="N780" s="9">
        <v>3441</v>
      </c>
      <c r="O780" s="6" t="str">
        <v>ABHI BIO</v>
      </c>
      <c r="P780" s="6">
        <v>58152972625</v>
      </c>
      <c r="Q780" s="6" t="str">
        <v>Delivered</v>
      </c>
      <c r="R780" s="6">
        <v>4</v>
      </c>
      <c r="S780" s="6" t="str">
        <v/>
      </c>
      <c r="T780" s="6" t="str">
        <v>BioLegend</v>
      </c>
    </row>
    <row r="781" spans="1:20" x14ac:dyDescent="0.25">
      <c r="A781" s="6">
        <v>955</v>
      </c>
      <c r="B781" s="6" t="str">
        <v xml:space="preserve">EED116824  </v>
      </c>
      <c r="C781" s="7">
        <v>45835</v>
      </c>
      <c r="D781" s="7">
        <v>45845</v>
      </c>
      <c r="E781" s="26">
        <v>57</v>
      </c>
      <c r="F781" s="26">
        <v>171</v>
      </c>
      <c r="G781" s="6">
        <v>400220</v>
      </c>
      <c r="H781" s="6" t="str">
        <v>APC Mouse IgG2a</v>
      </c>
      <c r="I781" s="6">
        <v>3</v>
      </c>
      <c r="J781" s="6">
        <v>3</v>
      </c>
      <c r="K781" s="6" t="str">
        <v/>
      </c>
      <c r="L781" s="7" t="str">
        <v>T-630/25-26</v>
      </c>
      <c r="M781" s="7">
        <v>45846</v>
      </c>
      <c r="N781" s="9">
        <v>30922.5</v>
      </c>
      <c r="O781" s="6" t="str">
        <v>DR REDDY</v>
      </c>
      <c r="P781" s="6">
        <v>58152921794</v>
      </c>
      <c r="Q781" s="6" t="str">
        <v>Delivered</v>
      </c>
      <c r="R781" s="6">
        <v>4</v>
      </c>
      <c r="S781" s="6" t="str">
        <v/>
      </c>
      <c r="T781" s="6" t="str">
        <v>BioLegend</v>
      </c>
    </row>
    <row r="782" spans="1:20" x14ac:dyDescent="0.25">
      <c r="A782" s="6">
        <v>956</v>
      </c>
      <c r="B782" s="6" t="str">
        <v xml:space="preserve">EED116824  </v>
      </c>
      <c r="C782" s="7">
        <v>45835</v>
      </c>
      <c r="D782" s="7">
        <v>45845</v>
      </c>
      <c r="E782" s="26">
        <v>123.6</v>
      </c>
      <c r="F782" s="26">
        <v>247.2</v>
      </c>
      <c r="G782" s="6">
        <v>400234</v>
      </c>
      <c r="H782" s="6" t="str">
        <v>Alexa Fluor® 647 Mouse IgG2a</v>
      </c>
      <c r="I782" s="6">
        <v>2</v>
      </c>
      <c r="J782" s="6">
        <v>2</v>
      </c>
      <c r="K782" s="6" t="str">
        <v/>
      </c>
      <c r="L782" s="7" t="str">
        <v>T-630/25-26</v>
      </c>
      <c r="M782" s="7">
        <v>45846</v>
      </c>
      <c r="N782" s="9">
        <v>44702</v>
      </c>
      <c r="O782" s="6" t="str">
        <v>DR REDDY</v>
      </c>
      <c r="P782" s="6">
        <v>58152921794</v>
      </c>
      <c r="Q782" s="6" t="str">
        <v>Delivered</v>
      </c>
      <c r="R782" s="6">
        <v>4</v>
      </c>
      <c r="S782" s="6" t="str">
        <v/>
      </c>
      <c r="T782" s="6" t="str">
        <v>BioLegend</v>
      </c>
    </row>
    <row r="783" spans="1:20" x14ac:dyDescent="0.25">
      <c r="A783" s="6">
        <v>957</v>
      </c>
      <c r="B783" s="6" t="str">
        <v xml:space="preserve">EED116824  </v>
      </c>
      <c r="C783" s="7">
        <v>45835</v>
      </c>
      <c r="D783" s="7">
        <v>45845</v>
      </c>
      <c r="E783" s="26">
        <v>63.6</v>
      </c>
      <c r="F783" s="26">
        <v>63.6</v>
      </c>
      <c r="G783" s="6">
        <v>400253</v>
      </c>
      <c r="H783" s="6" t="str">
        <v>PE/Cy7 Mouse IgG2a</v>
      </c>
      <c r="I783" s="6">
        <v>1</v>
      </c>
      <c r="J783" s="6">
        <v>1</v>
      </c>
      <c r="K783" s="6" t="str">
        <v/>
      </c>
      <c r="L783" s="7" t="str">
        <v>T-622/25-26</v>
      </c>
      <c r="M783" s="7">
        <v>45846</v>
      </c>
      <c r="N783" s="9">
        <v>9858</v>
      </c>
      <c r="O783" s="6" t="str">
        <v>VECTOR</v>
      </c>
      <c r="P783" s="6" t="str">
        <v>D3001996933</v>
      </c>
      <c r="Q783" s="6" t="str">
        <v>Delivered</v>
      </c>
      <c r="R783" s="6">
        <v>4</v>
      </c>
      <c r="S783" s="6" t="str">
        <v>DELIVERY CONFIRM BY ROHIT (FROM VICTOR TECHNOLOGIES)</v>
      </c>
      <c r="T783" s="6" t="str">
        <v>BioLegend</v>
      </c>
    </row>
    <row r="784" spans="1:20" x14ac:dyDescent="0.25">
      <c r="A784" s="6">
        <v>958</v>
      </c>
      <c r="B784" s="6" t="str">
        <v xml:space="preserve">EED116824  </v>
      </c>
      <c r="C784" s="7">
        <v>45835</v>
      </c>
      <c r="D784" s="7">
        <v>45845</v>
      </c>
      <c r="E784" s="26">
        <v>301.5</v>
      </c>
      <c r="F784" s="26">
        <v>603</v>
      </c>
      <c r="G784" s="6">
        <v>400268</v>
      </c>
      <c r="H784" s="6" t="str">
        <v>Brilliant Violet 510™ Mouse IgG2a</v>
      </c>
      <c r="I784" s="6">
        <v>2</v>
      </c>
      <c r="J784" s="6">
        <v>2</v>
      </c>
      <c r="K784" s="6" t="str">
        <v/>
      </c>
      <c r="L784" s="7" t="str">
        <v>T-630/25-26</v>
      </c>
      <c r="M784" s="7">
        <v>45846</v>
      </c>
      <c r="N784" s="9">
        <v>87234</v>
      </c>
      <c r="O784" s="6" t="str">
        <v>DR REDDY</v>
      </c>
      <c r="P784" s="6">
        <v>58152921794</v>
      </c>
      <c r="Q784" s="6" t="str">
        <v>Delivered</v>
      </c>
      <c r="R784" s="6">
        <v>4</v>
      </c>
      <c r="S784" s="6" t="str">
        <v/>
      </c>
      <c r="T784" s="6" t="str">
        <v>BioLegend</v>
      </c>
    </row>
    <row r="785" spans="1:20" x14ac:dyDescent="0.25">
      <c r="A785" s="6">
        <v>959</v>
      </c>
      <c r="B785" s="6" t="str">
        <v xml:space="preserve">EED116824  </v>
      </c>
      <c r="C785" s="7">
        <v>45835</v>
      </c>
      <c r="D785" s="7">
        <v>45845</v>
      </c>
      <c r="E785" s="26">
        <v>54</v>
      </c>
      <c r="F785" s="26">
        <v>54</v>
      </c>
      <c r="G785" s="6">
        <v>400322</v>
      </c>
      <c r="H785" s="6" t="str">
        <v>APC Mouse IgG2b</v>
      </c>
      <c r="I785" s="6">
        <v>1</v>
      </c>
      <c r="J785" s="6">
        <v>1</v>
      </c>
      <c r="K785" s="6" t="str">
        <v/>
      </c>
      <c r="L785" s="7" t="str">
        <v>T-689/25-26</v>
      </c>
      <c r="M785" s="7">
        <v>45850</v>
      </c>
      <c r="N785" s="9">
        <v>7695</v>
      </c>
      <c r="O785" s="6" t="str">
        <v>ILS</v>
      </c>
      <c r="P785" s="6">
        <v>58153121121</v>
      </c>
      <c r="Q785" s="6" t="str">
        <v>Delivered</v>
      </c>
      <c r="R785" s="6">
        <v>4</v>
      </c>
      <c r="S785" s="6" t="str">
        <v/>
      </c>
      <c r="T785" s="6" t="str">
        <v>BioLegend</v>
      </c>
    </row>
    <row r="786" spans="1:20" x14ac:dyDescent="0.25">
      <c r="A786" s="6">
        <v>960</v>
      </c>
      <c r="B786" s="6" t="str">
        <v xml:space="preserve">EED116824  </v>
      </c>
      <c r="C786" s="7">
        <v>45835</v>
      </c>
      <c r="D786" s="7">
        <v>45845</v>
      </c>
      <c r="E786" s="26">
        <v>32.4</v>
      </c>
      <c r="F786" s="26">
        <v>32.4</v>
      </c>
      <c r="G786" s="6">
        <v>400511</v>
      </c>
      <c r="H786" s="6" t="str">
        <v>APC Rat IgG2a</v>
      </c>
      <c r="I786" s="6">
        <v>1</v>
      </c>
      <c r="J786" s="6">
        <v>1</v>
      </c>
      <c r="K786" s="6" t="str">
        <v/>
      </c>
      <c r="L786" s="7" t="str">
        <v>T-622/25-26</v>
      </c>
      <c r="M786" s="7">
        <v>45846</v>
      </c>
      <c r="N786" s="9">
        <v>5022</v>
      </c>
      <c r="O786" s="6" t="str">
        <v>VECTOR</v>
      </c>
      <c r="P786" s="6" t="str">
        <v>D3001996933</v>
      </c>
      <c r="Q786" s="6" t="str">
        <v>Delivered</v>
      </c>
      <c r="R786" s="6">
        <v>4</v>
      </c>
      <c r="S786" s="6" t="str">
        <v>DELIVERY CONFIRM BY ROHIT (FROM VICTOR TECHNOLOGIES)</v>
      </c>
      <c r="T786" s="6" t="str">
        <v>BioLegend</v>
      </c>
    </row>
    <row r="787" spans="1:20" x14ac:dyDescent="0.25">
      <c r="A787" s="6">
        <v>961</v>
      </c>
      <c r="B787" s="6" t="str">
        <v xml:space="preserve">EED116824  </v>
      </c>
      <c r="C787" s="7">
        <v>45835</v>
      </c>
      <c r="D787" s="7">
        <v>45845</v>
      </c>
      <c r="E787" s="26">
        <v>64.2</v>
      </c>
      <c r="F787" s="26">
        <v>64.2</v>
      </c>
      <c r="G787" s="6">
        <v>400512</v>
      </c>
      <c r="H787" s="6" t="str">
        <v>APC Rat IgG2a</v>
      </c>
      <c r="I787" s="6">
        <v>1</v>
      </c>
      <c r="J787" s="6">
        <v>1</v>
      </c>
      <c r="K787" s="6" t="str">
        <v/>
      </c>
      <c r="L787" s="7" t="str">
        <v>DC-83/25-26</v>
      </c>
      <c r="M787" s="7">
        <v>45847</v>
      </c>
      <c r="N787" s="9" t="str">
        <v/>
      </c>
      <c r="O787" s="6" t="str">
        <v>NII</v>
      </c>
      <c r="P787" s="6" t="str">
        <v>BY HAND</v>
      </c>
      <c r="Q787" s="6" t="str">
        <v>PRIYANKA MADAM</v>
      </c>
      <c r="R787" s="6">
        <v>4</v>
      </c>
      <c r="S787" s="6" t="str">
        <v>FOC</v>
      </c>
      <c r="T787" s="6" t="str">
        <v>BioLegend</v>
      </c>
    </row>
    <row r="788" spans="1:20" x14ac:dyDescent="0.25">
      <c r="A788" s="6">
        <v>962</v>
      </c>
      <c r="B788" s="6" t="str">
        <v xml:space="preserve">EED116824  </v>
      </c>
      <c r="C788" s="7">
        <v>45835</v>
      </c>
      <c r="D788" s="7">
        <v>45845</v>
      </c>
      <c r="E788" s="26">
        <v>123.6</v>
      </c>
      <c r="F788" s="26">
        <v>123.6</v>
      </c>
      <c r="G788" s="6">
        <v>400527</v>
      </c>
      <c r="H788" s="6" t="str">
        <v>Pacific Blue™ Rat IgG2a</v>
      </c>
      <c r="I788" s="6">
        <v>1</v>
      </c>
      <c r="J788" s="6">
        <v>1</v>
      </c>
      <c r="K788" s="6" t="str">
        <v/>
      </c>
      <c r="L788" s="7" t="str">
        <v>T-622/25-26</v>
      </c>
      <c r="M788" s="7">
        <v>45846</v>
      </c>
      <c r="N788" s="9">
        <v>19158</v>
      </c>
      <c r="O788" s="6" t="str">
        <v>VECTOR</v>
      </c>
      <c r="P788" s="6" t="str">
        <v>D3001996933</v>
      </c>
      <c r="Q788" s="6" t="str">
        <v>Delivered</v>
      </c>
      <c r="R788" s="6">
        <v>4</v>
      </c>
      <c r="S788" s="6" t="str">
        <v>DELIVERY CONFIRM BY ROHIT (FROM VICTOR TECHNOLOGIES)</v>
      </c>
      <c r="T788" s="6" t="str">
        <v>BioLegend</v>
      </c>
    </row>
    <row r="789" spans="1:20" x14ac:dyDescent="0.25">
      <c r="A789" s="6">
        <v>963</v>
      </c>
      <c r="B789" s="6" t="str">
        <v xml:space="preserve">EED116824  </v>
      </c>
      <c r="C789" s="7">
        <v>45835</v>
      </c>
      <c r="D789" s="7">
        <v>45845</v>
      </c>
      <c r="E789" s="26">
        <v>67.2</v>
      </c>
      <c r="F789" s="26">
        <v>67.2</v>
      </c>
      <c r="G789" s="6">
        <v>400557</v>
      </c>
      <c r="H789" s="6" t="str">
        <v>PE/Dazzle™ 594 Rat IgG2a</v>
      </c>
      <c r="I789" s="6">
        <v>1</v>
      </c>
      <c r="J789" s="6">
        <v>1</v>
      </c>
      <c r="K789" s="6" t="str">
        <v/>
      </c>
      <c r="L789" s="7" t="str">
        <v>T-689/25-26</v>
      </c>
      <c r="M789" s="7">
        <v>45850</v>
      </c>
      <c r="N789" s="9">
        <v>9576</v>
      </c>
      <c r="O789" s="6" t="str">
        <v>ILS</v>
      </c>
      <c r="P789" s="6">
        <v>58153121121</v>
      </c>
      <c r="Q789" s="6" t="str">
        <v>Delivered</v>
      </c>
      <c r="R789" s="6">
        <v>4</v>
      </c>
      <c r="S789" s="6" t="str">
        <v/>
      </c>
      <c r="T789" s="6" t="str">
        <v>BioLegend</v>
      </c>
    </row>
    <row r="790" spans="1:20" x14ac:dyDescent="0.25">
      <c r="A790" s="6">
        <v>964</v>
      </c>
      <c r="B790" s="6" t="str">
        <v xml:space="preserve">EED116824  </v>
      </c>
      <c r="C790" s="7">
        <v>45835</v>
      </c>
      <c r="D790" s="7">
        <v>45845</v>
      </c>
      <c r="E790" s="26">
        <v>105.6</v>
      </c>
      <c r="F790" s="26">
        <v>105.6</v>
      </c>
      <c r="G790" s="6">
        <v>400625</v>
      </c>
      <c r="H790" s="6" t="str">
        <v>Alexa Fluor® 488 Rat IgG2b</v>
      </c>
      <c r="I790" s="6">
        <v>1</v>
      </c>
      <c r="J790" s="6">
        <v>1</v>
      </c>
      <c r="K790" s="6" t="str">
        <v/>
      </c>
      <c r="L790" s="7" t="str">
        <v>DC-82/25-26</v>
      </c>
      <c r="M790" s="7">
        <v>45847</v>
      </c>
      <c r="N790" s="9" t="str">
        <v/>
      </c>
      <c r="O790" s="6" t="str">
        <v>NII</v>
      </c>
      <c r="P790" s="6" t="str">
        <v>BY HAND</v>
      </c>
      <c r="Q790" s="6" t="str">
        <v>PRIYANKA MADAM</v>
      </c>
      <c r="R790" s="6">
        <v>4</v>
      </c>
      <c r="S790" s="6" t="str">
        <v>FOC</v>
      </c>
      <c r="T790" s="6" t="str">
        <v>BioLegend</v>
      </c>
    </row>
    <row r="791" spans="1:20" x14ac:dyDescent="0.25">
      <c r="A791" s="6">
        <v>965</v>
      </c>
      <c r="B791" s="6" t="str">
        <v xml:space="preserve">EED116824  </v>
      </c>
      <c r="C791" s="7">
        <v>45835</v>
      </c>
      <c r="D791" s="7">
        <v>45845</v>
      </c>
      <c r="E791" s="26">
        <v>21.6</v>
      </c>
      <c r="F791" s="26">
        <v>21.6</v>
      </c>
      <c r="G791" s="6">
        <v>400633</v>
      </c>
      <c r="H791" s="6" t="str">
        <v>FITC Rat IgG2b</v>
      </c>
      <c r="I791" s="6">
        <v>1</v>
      </c>
      <c r="J791" s="6">
        <v>1</v>
      </c>
      <c r="K791" s="6" t="str">
        <v/>
      </c>
      <c r="L791" s="7" t="str">
        <v>T-689/25-26</v>
      </c>
      <c r="M791" s="7">
        <v>45850</v>
      </c>
      <c r="N791" s="9">
        <v>3078</v>
      </c>
      <c r="O791" s="6" t="str">
        <v>ILS</v>
      </c>
      <c r="P791" s="6">
        <v>58153121121</v>
      </c>
      <c r="Q791" s="6" t="str">
        <v>Delivered</v>
      </c>
      <c r="R791" s="6">
        <v>4</v>
      </c>
      <c r="S791" s="6" t="str">
        <v/>
      </c>
      <c r="T791" s="6" t="str">
        <v>BioLegend</v>
      </c>
    </row>
    <row r="792" spans="1:20" x14ac:dyDescent="0.25">
      <c r="A792" s="6">
        <v>966</v>
      </c>
      <c r="B792" s="6" t="str">
        <v xml:space="preserve">EED116824  </v>
      </c>
      <c r="C792" s="7">
        <v>45835</v>
      </c>
      <c r="D792" s="7">
        <v>45845</v>
      </c>
      <c r="E792" s="26">
        <v>58.8</v>
      </c>
      <c r="F792" s="26">
        <v>58.8</v>
      </c>
      <c r="G792" s="6">
        <v>400636</v>
      </c>
      <c r="H792" s="6" t="str">
        <v>PE Rat IgG2b</v>
      </c>
      <c r="I792" s="6">
        <v>1</v>
      </c>
      <c r="J792" s="6">
        <v>1</v>
      </c>
      <c r="K792" s="6" t="str">
        <v/>
      </c>
      <c r="L792" s="7" t="str">
        <v>DC-82/25-26</v>
      </c>
      <c r="M792" s="7">
        <v>45847</v>
      </c>
      <c r="N792" s="9" t="str">
        <v/>
      </c>
      <c r="O792" s="6" t="str">
        <v>NII</v>
      </c>
      <c r="P792" s="6" t="str">
        <v>BY HAND</v>
      </c>
      <c r="Q792" s="6" t="str">
        <v>PRIYANKA MADAM</v>
      </c>
      <c r="R792" s="6">
        <v>4</v>
      </c>
      <c r="S792" s="6" t="str">
        <v>FOC</v>
      </c>
      <c r="T792" s="6" t="str">
        <v>BioLegend</v>
      </c>
    </row>
    <row r="793" spans="1:20" x14ac:dyDescent="0.25">
      <c r="A793" s="6">
        <v>967</v>
      </c>
      <c r="B793" s="6" t="str">
        <v xml:space="preserve">EED116824  </v>
      </c>
      <c r="C793" s="7">
        <v>45835</v>
      </c>
      <c r="D793" s="7">
        <v>45845</v>
      </c>
      <c r="E793" s="26">
        <v>42.6</v>
      </c>
      <c r="F793" s="26">
        <v>42.6</v>
      </c>
      <c r="G793" s="6">
        <v>400703</v>
      </c>
      <c r="H793" s="6" t="str">
        <v>Biotin Rat IgG2c</v>
      </c>
      <c r="I793" s="6">
        <v>1</v>
      </c>
      <c r="J793" s="6">
        <v>1</v>
      </c>
      <c r="K793" s="6" t="str">
        <v/>
      </c>
      <c r="L793" s="7" t="str">
        <v>T-689/25-26</v>
      </c>
      <c r="M793" s="7">
        <v>45850</v>
      </c>
      <c r="N793" s="9">
        <v>6070.5</v>
      </c>
      <c r="O793" s="6" t="str">
        <v>ILS</v>
      </c>
      <c r="P793" s="6">
        <v>58153121121</v>
      </c>
      <c r="Q793" s="6" t="str">
        <v>Delivered</v>
      </c>
      <c r="R793" s="6">
        <v>4</v>
      </c>
      <c r="S793" s="6" t="str">
        <v/>
      </c>
      <c r="T793" s="6" t="str">
        <v>BioLegend</v>
      </c>
    </row>
    <row r="794" spans="1:20" x14ac:dyDescent="0.25">
      <c r="A794" s="6">
        <v>968</v>
      </c>
      <c r="B794" s="6" t="str">
        <v xml:space="preserve">EED116824  </v>
      </c>
      <c r="C794" s="7">
        <v>45835</v>
      </c>
      <c r="D794" s="7">
        <v>45845</v>
      </c>
      <c r="E794" s="26">
        <v>5</v>
      </c>
      <c r="F794" s="26">
        <v>5</v>
      </c>
      <c r="G794" s="6">
        <v>405103</v>
      </c>
      <c r="H794" s="6" t="str">
        <v>HRP Avidin</v>
      </c>
      <c r="I794" s="6">
        <v>1</v>
      </c>
      <c r="J794" s="6">
        <v>1</v>
      </c>
      <c r="K794" s="6" t="str">
        <v/>
      </c>
      <c r="L794" s="7" t="str">
        <v>DC-87/25-26</v>
      </c>
      <c r="M794" s="7">
        <v>45850</v>
      </c>
      <c r="N794" s="9" t="str">
        <v/>
      </c>
      <c r="O794" s="6" t="str">
        <v>Scientific Jammu</v>
      </c>
      <c r="P794" s="6">
        <v>58153113653</v>
      </c>
      <c r="Q794" s="6" t="str">
        <v>Delivered</v>
      </c>
      <c r="R794" s="6">
        <v>4</v>
      </c>
      <c r="S794" s="6" t="str">
        <v>FOC</v>
      </c>
      <c r="T794" s="6" t="str">
        <v>BioLegend</v>
      </c>
    </row>
    <row r="795" spans="1:20" x14ac:dyDescent="0.25">
      <c r="A795" s="6">
        <v>969</v>
      </c>
      <c r="B795" s="6" t="str">
        <v xml:space="preserve">EED116824  </v>
      </c>
      <c r="C795" s="7">
        <v>45835</v>
      </c>
      <c r="D795" s="7">
        <v>45845</v>
      </c>
      <c r="E795" s="26">
        <v>33.6</v>
      </c>
      <c r="F795" s="26">
        <v>33.6</v>
      </c>
      <c r="G795" s="6">
        <v>405203</v>
      </c>
      <c r="H795" s="6" t="str">
        <v>PE Streptavidin</v>
      </c>
      <c r="I795" s="6">
        <v>1</v>
      </c>
      <c r="J795" s="6">
        <v>1</v>
      </c>
      <c r="K795" s="6" t="str">
        <v/>
      </c>
      <c r="L795" s="7" t="str">
        <v>T-632/25-26</v>
      </c>
      <c r="M795" s="7">
        <v>45846</v>
      </c>
      <c r="N795" s="9">
        <v>6076</v>
      </c>
      <c r="O795" s="6" t="str">
        <v>RESEARCH</v>
      </c>
      <c r="P795" s="6" t="str">
        <v>D3002213697</v>
      </c>
      <c r="Q795" s="6" t="str">
        <v>Delivered</v>
      </c>
      <c r="R795" s="6">
        <v>4</v>
      </c>
      <c r="S795" s="6" t="str">
        <v/>
      </c>
      <c r="T795" s="6" t="str">
        <v>BioLegend</v>
      </c>
    </row>
    <row r="796" spans="1:20" x14ac:dyDescent="0.25">
      <c r="A796" s="6">
        <v>970</v>
      </c>
      <c r="B796" s="6" t="str">
        <v xml:space="preserve">EED116824  </v>
      </c>
      <c r="C796" s="7">
        <v>45835</v>
      </c>
      <c r="D796" s="7">
        <v>45845</v>
      </c>
      <c r="E796" s="26">
        <v>159</v>
      </c>
      <c r="F796" s="26">
        <v>159</v>
      </c>
      <c r="G796" s="6">
        <v>405334</v>
      </c>
      <c r="H796" s="6" t="str">
        <v xml:space="preserve">PerCP Goat anti-mouse IgG </v>
      </c>
      <c r="I796" s="6">
        <v>1</v>
      </c>
      <c r="J796" s="6">
        <v>1</v>
      </c>
      <c r="K796" s="6" t="str">
        <v/>
      </c>
      <c r="L796" s="7" t="str">
        <v>T-689/25-26</v>
      </c>
      <c r="M796" s="7">
        <v>45850</v>
      </c>
      <c r="N796" s="9">
        <v>22657.5</v>
      </c>
      <c r="O796" s="6" t="str">
        <v>ILS</v>
      </c>
      <c r="P796" s="6">
        <v>58153121121</v>
      </c>
      <c r="Q796" s="6" t="str">
        <v>Delivered</v>
      </c>
      <c r="R796" s="6">
        <v>4</v>
      </c>
      <c r="S796" s="6" t="str">
        <v/>
      </c>
      <c r="T796" s="6" t="str">
        <v>BioLegend</v>
      </c>
    </row>
    <row r="797" spans="1:20" x14ac:dyDescent="0.25">
      <c r="A797" s="6">
        <v>971</v>
      </c>
      <c r="B797" s="6" t="str">
        <v xml:space="preserve">EED116824  </v>
      </c>
      <c r="C797" s="7">
        <v>45835</v>
      </c>
      <c r="D797" s="7">
        <v>45845</v>
      </c>
      <c r="E797" s="26">
        <v>159</v>
      </c>
      <c r="F797" s="26">
        <v>159</v>
      </c>
      <c r="G797" s="6">
        <v>406516</v>
      </c>
      <c r="H797" s="6" t="str">
        <v>APC/Cyanine7 anti-mouse IgM Antibody</v>
      </c>
      <c r="I797" s="6">
        <v>1</v>
      </c>
      <c r="J797" s="6">
        <v>1</v>
      </c>
      <c r="K797" s="6" t="str">
        <v/>
      </c>
      <c r="L797" s="7" t="str">
        <v>T-689/25-26</v>
      </c>
      <c r="M797" s="7">
        <v>45850</v>
      </c>
      <c r="N797" s="9">
        <v>22657.5</v>
      </c>
      <c r="O797" s="6" t="str">
        <v>ILS</v>
      </c>
      <c r="P797" s="6">
        <v>58153121121</v>
      </c>
      <c r="Q797" s="6" t="str">
        <v>Delivered</v>
      </c>
      <c r="R797" s="6">
        <v>4</v>
      </c>
      <c r="S797" s="6" t="str">
        <v/>
      </c>
      <c r="T797" s="6" t="str">
        <v>BioLegend</v>
      </c>
    </row>
    <row r="798" spans="1:20" x14ac:dyDescent="0.25">
      <c r="A798" s="6">
        <v>972</v>
      </c>
      <c r="B798" s="6" t="str">
        <v xml:space="preserve">EED116824  </v>
      </c>
      <c r="C798" s="7">
        <v>45835</v>
      </c>
      <c r="D798" s="7">
        <v>45845</v>
      </c>
      <c r="E798" s="26">
        <v>49.8</v>
      </c>
      <c r="F798" s="26">
        <v>49.8</v>
      </c>
      <c r="G798" s="6">
        <v>407105</v>
      </c>
      <c r="H798" s="6" t="str">
        <v>FITC anti-mouse IgG2a Antibody</v>
      </c>
      <c r="I798" s="6">
        <v>1</v>
      </c>
      <c r="J798" s="6">
        <v>1</v>
      </c>
      <c r="K798" s="6" t="str">
        <v/>
      </c>
      <c r="L798" s="7" t="str">
        <v>T-637/25-26</v>
      </c>
      <c r="M798" s="7">
        <v>45847</v>
      </c>
      <c r="N798" s="9">
        <v>7719</v>
      </c>
      <c r="O798" s="6" t="str">
        <v>ABHI BIO</v>
      </c>
      <c r="P798" s="6">
        <v>58152972625</v>
      </c>
      <c r="Q798" s="6" t="str">
        <v>Delivered</v>
      </c>
      <c r="R798" s="6">
        <v>4</v>
      </c>
      <c r="S798" s="6" t="str">
        <v/>
      </c>
      <c r="T798" s="6" t="str">
        <v>BioLegend</v>
      </c>
    </row>
    <row r="799" spans="1:20" x14ac:dyDescent="0.25">
      <c r="A799" s="6">
        <v>973</v>
      </c>
      <c r="B799" s="6" t="str">
        <v xml:space="preserve">EED116824  </v>
      </c>
      <c r="C799" s="7">
        <v>45835</v>
      </c>
      <c r="D799" s="7">
        <v>45845</v>
      </c>
      <c r="E799" s="26">
        <v>193.8</v>
      </c>
      <c r="F799" s="26">
        <v>193.8</v>
      </c>
      <c r="G799" s="6">
        <v>410708</v>
      </c>
      <c r="H799" s="6" t="str">
        <v>PE anti-human IgG Fc Antibody</v>
      </c>
      <c r="I799" s="6">
        <v>1</v>
      </c>
      <c r="J799" s="6">
        <v>1</v>
      </c>
      <c r="K799" s="6" t="str">
        <v/>
      </c>
      <c r="L799" s="7" t="str">
        <v>T-689/25-26</v>
      </c>
      <c r="M799" s="7">
        <v>45850</v>
      </c>
      <c r="N799" s="9">
        <v>27616.5</v>
      </c>
      <c r="O799" s="6" t="str">
        <v>ILS</v>
      </c>
      <c r="P799" s="6">
        <v>58153121121</v>
      </c>
      <c r="Q799" s="6" t="str">
        <v>Delivered</v>
      </c>
      <c r="R799" s="6">
        <v>4</v>
      </c>
      <c r="S799" s="6" t="str">
        <v/>
      </c>
      <c r="T799" s="6" t="str">
        <v>BioLegend</v>
      </c>
    </row>
    <row r="800" spans="1:20" x14ac:dyDescent="0.25">
      <c r="A800" s="6">
        <v>974</v>
      </c>
      <c r="B800" s="6" t="str">
        <v xml:space="preserve">EED116824  </v>
      </c>
      <c r="C800" s="7">
        <v>45835</v>
      </c>
      <c r="D800" s="7">
        <v>45845</v>
      </c>
      <c r="E800" s="26">
        <v>53.4</v>
      </c>
      <c r="F800" s="26">
        <v>53.4</v>
      </c>
      <c r="G800" s="6">
        <v>420201</v>
      </c>
      <c r="H800" s="6" t="str">
        <v>Cell Staining Buffer</v>
      </c>
      <c r="I800" s="6">
        <v>1</v>
      </c>
      <c r="J800" s="6">
        <v>1</v>
      </c>
      <c r="K800" s="6" t="str">
        <v/>
      </c>
      <c r="L800" s="7" t="str">
        <v>T-680/25-26</v>
      </c>
      <c r="M800" s="7">
        <v>45850</v>
      </c>
      <c r="N800" s="9">
        <v>11587.52</v>
      </c>
      <c r="O800" s="6" t="str">
        <v>KIDNEY</v>
      </c>
      <c r="P800" s="6">
        <v>58153114902</v>
      </c>
      <c r="Q800" s="6" t="str">
        <v>Delivered</v>
      </c>
      <c r="R800" s="6">
        <v>4</v>
      </c>
      <c r="S800" s="6" t="str">
        <v/>
      </c>
      <c r="T800" s="6" t="str">
        <v>BioLegend</v>
      </c>
    </row>
    <row r="801" spans="1:20" x14ac:dyDescent="0.25">
      <c r="A801" s="6">
        <v>975</v>
      </c>
      <c r="B801" s="6" t="str">
        <v xml:space="preserve">EED116824  </v>
      </c>
      <c r="C801" s="7">
        <v>45835</v>
      </c>
      <c r="D801" s="7">
        <v>45845</v>
      </c>
      <c r="E801" s="26">
        <v>32.4</v>
      </c>
      <c r="F801" s="26">
        <v>32.4</v>
      </c>
      <c r="G801" s="6">
        <v>420701</v>
      </c>
      <c r="H801" s="6" t="str">
        <v xml:space="preserve">Monensin Solution </v>
      </c>
      <c r="I801" s="6">
        <v>1</v>
      </c>
      <c r="J801" s="6">
        <v>1</v>
      </c>
      <c r="K801" s="6" t="str">
        <v/>
      </c>
      <c r="L801" s="7" t="str">
        <v>T-689/25-26</v>
      </c>
      <c r="M801" s="7">
        <v>45850</v>
      </c>
      <c r="N801" s="9">
        <v>4617</v>
      </c>
      <c r="O801" s="6" t="str">
        <v>ILS</v>
      </c>
      <c r="P801" s="6">
        <v>58153121121</v>
      </c>
      <c r="Q801" s="6" t="str">
        <v>Delivered</v>
      </c>
      <c r="R801" s="6">
        <v>4</v>
      </c>
      <c r="S801" s="6" t="str">
        <v/>
      </c>
      <c r="T801" s="6" t="str">
        <v>BioLegend</v>
      </c>
    </row>
    <row r="802" spans="1:20" x14ac:dyDescent="0.25">
      <c r="A802" s="6">
        <v>976</v>
      </c>
      <c r="B802" s="6" t="str">
        <v xml:space="preserve">EED116824  </v>
      </c>
      <c r="C802" s="7">
        <v>45835</v>
      </c>
      <c r="D802" s="7">
        <v>45845</v>
      </c>
      <c r="E802" s="26">
        <v>137.4</v>
      </c>
      <c r="F802" s="26">
        <v>137.4</v>
      </c>
      <c r="G802" s="6">
        <v>422302</v>
      </c>
      <c r="H802" s="6" t="str">
        <v xml:space="preserve">Human TruStain FcX™ </v>
      </c>
      <c r="I802" s="6">
        <v>1</v>
      </c>
      <c r="J802" s="6">
        <v>1</v>
      </c>
      <c r="K802" s="6" t="str">
        <v/>
      </c>
      <c r="L802" s="7" t="str">
        <v>T-653/25-26</v>
      </c>
      <c r="M802" s="7">
        <v>45847</v>
      </c>
      <c r="N802" s="9">
        <v>21297</v>
      </c>
      <c r="O802" s="6" t="str">
        <v>LUPEX</v>
      </c>
      <c r="P802" s="6">
        <v>58152970761</v>
      </c>
      <c r="Q802" s="6" t="str">
        <v>Delivered</v>
      </c>
      <c r="R802" s="6">
        <v>4</v>
      </c>
      <c r="S802" s="6" t="str">
        <v/>
      </c>
      <c r="T802" s="6" t="str">
        <v>BioLegend</v>
      </c>
    </row>
    <row r="803" spans="1:20" x14ac:dyDescent="0.25">
      <c r="A803" s="6">
        <v>978</v>
      </c>
      <c r="B803" s="6" t="str">
        <v xml:space="preserve">EED116824  </v>
      </c>
      <c r="C803" s="7">
        <v>45835</v>
      </c>
      <c r="D803" s="7">
        <v>45845</v>
      </c>
      <c r="E803" s="26">
        <v>53.4</v>
      </c>
      <c r="F803" s="26">
        <v>53.4</v>
      </c>
      <c r="G803" s="6">
        <v>423101</v>
      </c>
      <c r="H803" s="6" t="str">
        <v>Zombie Aqua™ Fixable Viability Kit</v>
      </c>
      <c r="I803" s="6">
        <v>1</v>
      </c>
      <c r="J803" s="6">
        <v>1</v>
      </c>
      <c r="K803" s="6" t="str">
        <v/>
      </c>
      <c r="L803" s="7" t="str">
        <v>T-622/25-26</v>
      </c>
      <c r="M803" s="7">
        <v>45846</v>
      </c>
      <c r="N803" s="9">
        <v>8277</v>
      </c>
      <c r="O803" s="6" t="str">
        <v>VECTOR</v>
      </c>
      <c r="P803" s="6" t="str">
        <v>D3001996933</v>
      </c>
      <c r="Q803" s="6" t="str">
        <v>Delivered</v>
      </c>
      <c r="R803" s="6">
        <v>-20</v>
      </c>
      <c r="S803" s="6" t="str">
        <v>DELIVERY CONFIRM BY ROHIT (FROM VICTOR TECHNOLOGIES)</v>
      </c>
      <c r="T803" s="6" t="str">
        <v>BioLegend</v>
      </c>
    </row>
    <row r="804" spans="1:20" x14ac:dyDescent="0.25">
      <c r="A804" s="6">
        <v>979</v>
      </c>
      <c r="B804" s="6" t="str">
        <v xml:space="preserve">EED116824  </v>
      </c>
      <c r="C804" s="7">
        <v>45835</v>
      </c>
      <c r="D804" s="7">
        <v>45845</v>
      </c>
      <c r="E804" s="26">
        <v>49.8</v>
      </c>
      <c r="F804" s="26">
        <v>49.8</v>
      </c>
      <c r="G804" s="6">
        <v>423113</v>
      </c>
      <c r="H804" s="6" t="str">
        <v>Zombie Violet™ Fixable Viability Kit</v>
      </c>
      <c r="I804" s="6">
        <v>1</v>
      </c>
      <c r="J804" s="6">
        <v>1</v>
      </c>
      <c r="K804" s="6" t="str">
        <v/>
      </c>
      <c r="L804" s="7" t="str">
        <v>T-689/25-26</v>
      </c>
      <c r="M804" s="7">
        <v>45850</v>
      </c>
      <c r="N804" s="9">
        <v>7096.5</v>
      </c>
      <c r="O804" s="6" t="str">
        <v>ILS</v>
      </c>
      <c r="P804" s="6">
        <v>58153121121</v>
      </c>
      <c r="Q804" s="6" t="str">
        <v>Delivered</v>
      </c>
      <c r="R804" s="6">
        <v>-20</v>
      </c>
      <c r="S804" s="6" t="str">
        <v/>
      </c>
      <c r="T804" s="6" t="str">
        <v>BioLegend</v>
      </c>
    </row>
    <row r="805" spans="1:20" x14ac:dyDescent="0.25">
      <c r="A805" s="6">
        <v>980</v>
      </c>
      <c r="B805" s="6" t="str">
        <v xml:space="preserve">EED116824  </v>
      </c>
      <c r="C805" s="7">
        <v>45835</v>
      </c>
      <c r="D805" s="7">
        <v>45845</v>
      </c>
      <c r="E805" s="26">
        <v>75</v>
      </c>
      <c r="F805" s="26">
        <v>75</v>
      </c>
      <c r="G805" s="6">
        <v>426105</v>
      </c>
      <c r="H805" s="6" t="str">
        <v>True-Stain™ Multi-Fluor Buffer</v>
      </c>
      <c r="I805" s="6">
        <v>1</v>
      </c>
      <c r="J805" s="6">
        <v>1</v>
      </c>
      <c r="K805" s="6" t="str">
        <v/>
      </c>
      <c r="L805" s="7" t="str">
        <v>DC-79/25-26</v>
      </c>
      <c r="M805" s="7">
        <v>45846</v>
      </c>
      <c r="N805" s="9" t="str">
        <v/>
      </c>
      <c r="O805" s="6" t="str">
        <v>IIT-DELHI</v>
      </c>
      <c r="P805" s="6" t="str">
        <v>BY HAND</v>
      </c>
      <c r="Q805" s="6" t="str">
        <v>DEEPAK</v>
      </c>
      <c r="R805" s="6">
        <v>4</v>
      </c>
      <c r="S805" s="6" t="str">
        <v>FOC</v>
      </c>
      <c r="T805" s="6" t="str">
        <v>BioLegend</v>
      </c>
    </row>
    <row r="806" spans="1:20" x14ac:dyDescent="0.25">
      <c r="A806" s="6">
        <v>981</v>
      </c>
      <c r="B806" s="6" t="str">
        <v xml:space="preserve">EED116824  </v>
      </c>
      <c r="C806" s="7">
        <v>45835</v>
      </c>
      <c r="D806" s="7">
        <v>45845</v>
      </c>
      <c r="E806" s="26">
        <v>53.4</v>
      </c>
      <c r="F806" s="26">
        <v>53.4</v>
      </c>
      <c r="G806" s="6">
        <v>426201</v>
      </c>
      <c r="H806" s="6" t="str">
        <v>Lymphopure™</v>
      </c>
      <c r="I806" s="6">
        <v>1</v>
      </c>
      <c r="J806" s="6">
        <v>1</v>
      </c>
      <c r="K806" s="6" t="str">
        <v/>
      </c>
      <c r="L806" s="7" t="str">
        <v>DC-88/25-26</v>
      </c>
      <c r="M806" s="7">
        <v>45850</v>
      </c>
      <c r="N806" s="9" t="str">
        <v/>
      </c>
      <c r="O806" s="6" t="str">
        <v>NCCS</v>
      </c>
      <c r="P806" s="6">
        <v>58153113745</v>
      </c>
      <c r="Q806" s="6" t="str">
        <v>Delivered</v>
      </c>
      <c r="R806" s="6" t="str">
        <v>RT</v>
      </c>
      <c r="S806" s="6" t="str">
        <v>FOC</v>
      </c>
      <c r="T806" s="6" t="str">
        <v>BioLegend</v>
      </c>
    </row>
    <row r="807" spans="1:20" x14ac:dyDescent="0.25">
      <c r="A807" s="6">
        <v>982</v>
      </c>
      <c r="B807" s="6" t="str">
        <v xml:space="preserve">EED116824  </v>
      </c>
      <c r="C807" s="7">
        <v>45835</v>
      </c>
      <c r="D807" s="7">
        <v>45845</v>
      </c>
      <c r="E807" s="26">
        <v>159</v>
      </c>
      <c r="F807" s="26">
        <v>159</v>
      </c>
      <c r="G807" s="6">
        <v>430101</v>
      </c>
      <c r="H807" s="6" t="str">
        <v>ELISA MAX™ Standard Set Human IFN-γ</v>
      </c>
      <c r="I807" s="6">
        <v>1</v>
      </c>
      <c r="J807" s="6">
        <v>1</v>
      </c>
      <c r="K807" s="6" t="str">
        <v/>
      </c>
      <c r="L807" s="7" t="str">
        <v>T-689/25-26</v>
      </c>
      <c r="M807" s="7">
        <v>45850</v>
      </c>
      <c r="N807" s="9">
        <v>22657.5</v>
      </c>
      <c r="O807" s="6" t="str">
        <v>ILS</v>
      </c>
      <c r="P807" s="6">
        <v>58153121121</v>
      </c>
      <c r="Q807" s="6" t="str">
        <v>Delivered</v>
      </c>
      <c r="R807" s="6">
        <v>4</v>
      </c>
      <c r="S807" s="6" t="str">
        <v/>
      </c>
      <c r="T807" s="6" t="str">
        <v>BioLegend</v>
      </c>
    </row>
    <row r="808" spans="1:20" x14ac:dyDescent="0.25">
      <c r="A808" s="6">
        <v>983</v>
      </c>
      <c r="B808" s="6" t="str">
        <v xml:space="preserve">EED116824  </v>
      </c>
      <c r="C808" s="7">
        <v>45835</v>
      </c>
      <c r="D808" s="7">
        <v>45845</v>
      </c>
      <c r="E808" s="26">
        <v>159</v>
      </c>
      <c r="F808" s="26">
        <v>477</v>
      </c>
      <c r="G808" s="6">
        <v>430501</v>
      </c>
      <c r="H808" s="6" t="str">
        <v/>
      </c>
      <c r="I808" s="6">
        <v>3</v>
      </c>
      <c r="J808" s="6">
        <v>3</v>
      </c>
      <c r="K808" s="6" t="str">
        <v/>
      </c>
      <c r="L808" s="7" t="str">
        <v>T-631/25-26</v>
      </c>
      <c r="M808" s="7">
        <v>45846</v>
      </c>
      <c r="N808" s="9">
        <v>83793</v>
      </c>
      <c r="O808" s="6" t="str">
        <v>RELIENCE</v>
      </c>
      <c r="P808" s="6">
        <v>58152920136</v>
      </c>
      <c r="Q808" s="6" t="str">
        <v>Delivered</v>
      </c>
      <c r="R808" s="6">
        <v>4</v>
      </c>
      <c r="S808" s="6" t="str">
        <v/>
      </c>
      <c r="T808" s="6" t="str">
        <v>BioLegend</v>
      </c>
    </row>
    <row r="809" spans="1:20" x14ac:dyDescent="0.25">
      <c r="A809" s="6">
        <v>984</v>
      </c>
      <c r="B809" s="6" t="str">
        <v xml:space="preserve">EED116824  </v>
      </c>
      <c r="C809" s="7">
        <v>45835</v>
      </c>
      <c r="D809" s="7">
        <v>45845</v>
      </c>
      <c r="E809" s="26">
        <v>159</v>
      </c>
      <c r="F809" s="26">
        <v>159</v>
      </c>
      <c r="G809" s="6">
        <v>430601</v>
      </c>
      <c r="H809" s="6" t="str">
        <v>ELISA MAX™ Standard Set Human IL-10</v>
      </c>
      <c r="I809" s="6">
        <v>1</v>
      </c>
      <c r="J809" s="6">
        <v>1</v>
      </c>
      <c r="K809" s="6" t="str">
        <v/>
      </c>
      <c r="L809" s="7" t="str">
        <v>T-689/25-26</v>
      </c>
      <c r="M809" s="7">
        <v>45850</v>
      </c>
      <c r="N809" s="9">
        <v>22657.5</v>
      </c>
      <c r="O809" s="6" t="str">
        <v>ILS</v>
      </c>
      <c r="P809" s="6">
        <v>58153121121</v>
      </c>
      <c r="Q809" s="6" t="str">
        <v>Delivered</v>
      </c>
      <c r="R809" s="6">
        <v>4</v>
      </c>
      <c r="S809" s="6" t="str">
        <v/>
      </c>
      <c r="T809" s="6" t="str">
        <v>BioLegend</v>
      </c>
    </row>
    <row r="810" spans="1:20" x14ac:dyDescent="0.25">
      <c r="A810" s="6">
        <v>985</v>
      </c>
      <c r="B810" s="6" t="str">
        <v xml:space="preserve">EED116824  </v>
      </c>
      <c r="C810" s="7">
        <v>45835</v>
      </c>
      <c r="D810" s="7">
        <v>45845</v>
      </c>
      <c r="E810" s="26">
        <v>159</v>
      </c>
      <c r="F810" s="26">
        <v>159</v>
      </c>
      <c r="G810" s="6">
        <v>430801</v>
      </c>
      <c r="H810" s="6" t="str">
        <v>ELISA MAX™ Standard Set Mouse IFN-γ</v>
      </c>
      <c r="I810" s="6">
        <v>1</v>
      </c>
      <c r="J810" s="6">
        <v>1</v>
      </c>
      <c r="K810" s="6" t="str">
        <v/>
      </c>
      <c r="L810" s="7" t="str">
        <v>T-689/25-26</v>
      </c>
      <c r="M810" s="7">
        <v>45850</v>
      </c>
      <c r="N810" s="9">
        <v>22657.5</v>
      </c>
      <c r="O810" s="6" t="str">
        <v>ILS</v>
      </c>
      <c r="P810" s="6">
        <v>58153121121</v>
      </c>
      <c r="Q810" s="6" t="str">
        <v>Delivered</v>
      </c>
      <c r="R810" s="6">
        <v>4</v>
      </c>
      <c r="S810" s="6" t="str">
        <v/>
      </c>
      <c r="T810" s="6" t="str">
        <v>BioLegend</v>
      </c>
    </row>
    <row r="811" spans="1:20" x14ac:dyDescent="0.25">
      <c r="A811" s="6">
        <v>986</v>
      </c>
      <c r="B811" s="6" t="str">
        <v xml:space="preserve">EED116824  </v>
      </c>
      <c r="C811" s="7">
        <v>45835</v>
      </c>
      <c r="D811" s="7">
        <v>45845</v>
      </c>
      <c r="E811" s="26">
        <v>183</v>
      </c>
      <c r="F811" s="26">
        <v>183</v>
      </c>
      <c r="G811" s="6">
        <v>431104</v>
      </c>
      <c r="H811" s="6" t="str">
        <v>ELISA MAX™ Standard Set Mouse IL-4</v>
      </c>
      <c r="I811" s="6">
        <v>1</v>
      </c>
      <c r="J811" s="6">
        <v>1</v>
      </c>
      <c r="K811" s="6" t="str">
        <v/>
      </c>
      <c r="L811" s="7" t="str">
        <v>DC-91/25-26</v>
      </c>
      <c r="M811" s="7">
        <v>45850</v>
      </c>
      <c r="N811" s="9" t="str">
        <v/>
      </c>
      <c r="O811" s="6" t="str">
        <v>NIAB</v>
      </c>
      <c r="P811" s="6">
        <v>58153113550</v>
      </c>
      <c r="Q811" s="6" t="str">
        <v>Delivered</v>
      </c>
      <c r="R811" s="6">
        <v>4</v>
      </c>
      <c r="S811" s="6" t="str">
        <v>FOC</v>
      </c>
      <c r="T811" s="6" t="str">
        <v>BioLegend</v>
      </c>
    </row>
    <row r="812" spans="1:20" x14ac:dyDescent="0.25">
      <c r="A812" s="6">
        <v>987</v>
      </c>
      <c r="B812" s="6" t="str">
        <v xml:space="preserve">EED116824  </v>
      </c>
      <c r="C812" s="7">
        <v>45835</v>
      </c>
      <c r="D812" s="7">
        <v>45845</v>
      </c>
      <c r="E812" s="26">
        <v>159</v>
      </c>
      <c r="F812" s="26">
        <v>159</v>
      </c>
      <c r="G812" s="6">
        <v>431411</v>
      </c>
      <c r="H812" s="6" t="str">
        <v>ELISA MAX™ Standard Set Mouse IL-10</v>
      </c>
      <c r="I812" s="6">
        <v>1</v>
      </c>
      <c r="J812" s="6">
        <v>1</v>
      </c>
      <c r="K812" s="6" t="str">
        <v/>
      </c>
      <c r="L812" s="7" t="str">
        <v>T-689/25-26</v>
      </c>
      <c r="M812" s="7">
        <v>45850</v>
      </c>
      <c r="N812" s="9">
        <v>22657.5</v>
      </c>
      <c r="O812" s="6" t="str">
        <v>ILS</v>
      </c>
      <c r="P812" s="6">
        <v>58153121121</v>
      </c>
      <c r="Q812" s="6" t="str">
        <v>Delivered</v>
      </c>
      <c r="R812" s="6">
        <v>4</v>
      </c>
      <c r="S812" s="6" t="str">
        <v/>
      </c>
      <c r="T812" s="6" t="str">
        <v>BioLegend</v>
      </c>
    </row>
    <row r="813" spans="1:20" x14ac:dyDescent="0.25">
      <c r="A813" s="6">
        <v>988</v>
      </c>
      <c r="B813" s="6" t="str">
        <v xml:space="preserve">EED116824  </v>
      </c>
      <c r="C813" s="7">
        <v>45835</v>
      </c>
      <c r="D813" s="7">
        <v>45845</v>
      </c>
      <c r="E813" s="26">
        <v>339.5</v>
      </c>
      <c r="F813" s="26">
        <v>339.5</v>
      </c>
      <c r="G813" s="6">
        <v>439707</v>
      </c>
      <c r="H813" s="6" t="str">
        <v xml:space="preserve">LEGEND MAX™ Human MRP8/14 </v>
      </c>
      <c r="I813" s="6">
        <v>1</v>
      </c>
      <c r="J813" s="6">
        <v>1</v>
      </c>
      <c r="K813" s="6" t="str">
        <v/>
      </c>
      <c r="L813" s="7" t="str">
        <v>DC-90/25-26</v>
      </c>
      <c r="M813" s="7">
        <v>45850</v>
      </c>
      <c r="N813" s="9" t="str">
        <v/>
      </c>
      <c r="O813" s="6" t="str">
        <v>SEEMA</v>
      </c>
      <c r="P813" s="6">
        <v>58153114084</v>
      </c>
      <c r="Q813" s="6" t="str">
        <v>Delivered</v>
      </c>
      <c r="R813" s="6">
        <v>4</v>
      </c>
      <c r="S813" s="6" t="str">
        <v>FOC (SENT TO ASHISH)</v>
      </c>
      <c r="T813" s="6" t="str">
        <v>BioLegend</v>
      </c>
    </row>
    <row r="814" spans="1:20" x14ac:dyDescent="0.25">
      <c r="A814" s="6">
        <v>989</v>
      </c>
      <c r="B814" s="6" t="str">
        <v xml:space="preserve">EED116824  </v>
      </c>
      <c r="C814" s="7">
        <v>45835</v>
      </c>
      <c r="D814" s="7">
        <v>45845</v>
      </c>
      <c r="E814" s="26">
        <v>99</v>
      </c>
      <c r="F814" s="26">
        <v>99</v>
      </c>
      <c r="G814" s="6">
        <v>502317</v>
      </c>
      <c r="H814" s="6" t="str">
        <v>PE/Dazzle™ 594 anti-human GM-CSF Antibody</v>
      </c>
      <c r="I814" s="6">
        <v>1</v>
      </c>
      <c r="J814" s="6">
        <v>1</v>
      </c>
      <c r="K814" s="6" t="str">
        <v/>
      </c>
      <c r="L814" s="7" t="str">
        <v>T-689/25-26</v>
      </c>
      <c r="M814" s="7">
        <v>45850</v>
      </c>
      <c r="N814" s="9">
        <v>14107.5</v>
      </c>
      <c r="O814" s="6" t="str">
        <v>ILS</v>
      </c>
      <c r="P814" s="6">
        <v>58153121121</v>
      </c>
      <c r="Q814" s="6" t="str">
        <v>Delivered</v>
      </c>
      <c r="R814" s="6">
        <v>4</v>
      </c>
      <c r="S814" s="6" t="str">
        <v/>
      </c>
      <c r="T814" s="6" t="str">
        <v>BioLegend</v>
      </c>
    </row>
    <row r="815" spans="1:20" x14ac:dyDescent="0.25">
      <c r="A815" s="6">
        <v>990</v>
      </c>
      <c r="B815" s="6" t="str">
        <v xml:space="preserve">EED116824  </v>
      </c>
      <c r="C815" s="7">
        <v>45835</v>
      </c>
      <c r="D815" s="7">
        <v>45845</v>
      </c>
      <c r="E815" s="26">
        <v>142.5</v>
      </c>
      <c r="F815" s="26">
        <v>142.5</v>
      </c>
      <c r="G815" s="6">
        <v>502323</v>
      </c>
      <c r="H815" s="6" t="str">
        <v>Brilliant Violet 421™ anti-human GM-CSF Antibody</v>
      </c>
      <c r="I815" s="6">
        <v>1</v>
      </c>
      <c r="J815" s="6">
        <v>1</v>
      </c>
      <c r="K815" s="6" t="str">
        <v/>
      </c>
      <c r="L815" s="7" t="str">
        <v>T-689/25-26</v>
      </c>
      <c r="M815" s="7">
        <v>45850</v>
      </c>
      <c r="N815" s="9">
        <v>16245</v>
      </c>
      <c r="O815" s="6" t="str">
        <v>ILS</v>
      </c>
      <c r="P815" s="6">
        <v>58153121121</v>
      </c>
      <c r="Q815" s="6" t="str">
        <v>Delivered</v>
      </c>
      <c r="R815" s="6">
        <v>4</v>
      </c>
      <c r="S815" s="6" t="str">
        <v/>
      </c>
      <c r="T815" s="6" t="str">
        <v>BioLegend</v>
      </c>
    </row>
    <row r="816" spans="1:20" x14ac:dyDescent="0.25">
      <c r="A816" s="6">
        <v>991</v>
      </c>
      <c r="B816" s="6" t="str">
        <v xml:space="preserve">EED116824  </v>
      </c>
      <c r="C816" s="7">
        <v>45835</v>
      </c>
      <c r="D816" s="7">
        <v>45845</v>
      </c>
      <c r="E816" s="26">
        <v>159</v>
      </c>
      <c r="F816" s="26">
        <v>159</v>
      </c>
      <c r="G816" s="6">
        <v>502515</v>
      </c>
      <c r="H816" s="6" t="str">
        <v>Alexa Fluor® 488 anti-human IFN-γ Antibody</v>
      </c>
      <c r="I816" s="6">
        <v>1</v>
      </c>
      <c r="J816" s="6">
        <v>1</v>
      </c>
      <c r="K816" s="6" t="str">
        <v/>
      </c>
      <c r="L816" s="7" t="str">
        <v>T-689/25-26</v>
      </c>
      <c r="M816" s="7">
        <v>45850</v>
      </c>
      <c r="N816" s="9">
        <v>22657.5</v>
      </c>
      <c r="O816" s="6" t="str">
        <v>ILS</v>
      </c>
      <c r="P816" s="6">
        <v>58153121121</v>
      </c>
      <c r="Q816" s="6" t="str">
        <v>Delivered</v>
      </c>
      <c r="R816" s="6">
        <v>4</v>
      </c>
      <c r="S816" s="6" t="str">
        <v/>
      </c>
      <c r="T816" s="6" t="str">
        <v>BioLegend</v>
      </c>
    </row>
    <row r="817" spans="1:20" x14ac:dyDescent="0.25">
      <c r="A817" s="6">
        <v>992</v>
      </c>
      <c r="B817" s="6" t="str">
        <v xml:space="preserve">EED116824  </v>
      </c>
      <c r="C817" s="7">
        <v>45835</v>
      </c>
      <c r="D817" s="7">
        <v>45845</v>
      </c>
      <c r="E817" s="26">
        <v>159</v>
      </c>
      <c r="F817" s="26">
        <v>159</v>
      </c>
      <c r="G817" s="6">
        <v>502516</v>
      </c>
      <c r="H817" s="6" t="str">
        <v>Alexa Fluor® 647 anti-human IFN-γ Antibody</v>
      </c>
      <c r="I817" s="6">
        <v>1</v>
      </c>
      <c r="J817" s="6">
        <v>1</v>
      </c>
      <c r="K817" s="6" t="str">
        <v/>
      </c>
      <c r="L817" s="7" t="str">
        <v>T-689/25-26</v>
      </c>
      <c r="M817" s="7">
        <v>45850</v>
      </c>
      <c r="N817" s="9">
        <v>22657.5</v>
      </c>
      <c r="O817" s="6" t="str">
        <v>ILS</v>
      </c>
      <c r="P817" s="6">
        <v>58153121121</v>
      </c>
      <c r="Q817" s="6" t="str">
        <v>Delivered</v>
      </c>
      <c r="R817" s="6">
        <v>4</v>
      </c>
      <c r="S817" s="6" t="str">
        <v/>
      </c>
      <c r="T817" s="6" t="str">
        <v>BioLegend</v>
      </c>
    </row>
    <row r="818" spans="1:20" x14ac:dyDescent="0.25">
      <c r="A818" s="6">
        <v>993</v>
      </c>
      <c r="B818" s="6" t="str">
        <v xml:space="preserve">EED116824  </v>
      </c>
      <c r="C818" s="7">
        <v>45835</v>
      </c>
      <c r="D818" s="7">
        <v>45845</v>
      </c>
      <c r="E818" s="26">
        <v>229.2</v>
      </c>
      <c r="F818" s="26">
        <v>229.2</v>
      </c>
      <c r="G818" s="6">
        <v>502926</v>
      </c>
      <c r="H818" s="6" t="str">
        <v>PerCP/Cyanine5.5 anti-human TNF-α Antibody</v>
      </c>
      <c r="I818" s="6">
        <v>1</v>
      </c>
      <c r="J818" s="6">
        <v>1</v>
      </c>
      <c r="K818" s="6" t="str">
        <v/>
      </c>
      <c r="L818" s="7" t="str">
        <v>T-637/25-26</v>
      </c>
      <c r="M818" s="7">
        <v>45847</v>
      </c>
      <c r="N818" s="9">
        <v>35526</v>
      </c>
      <c r="O818" s="6" t="str">
        <v>ABHI BIO</v>
      </c>
      <c r="P818" s="6">
        <v>58152972625</v>
      </c>
      <c r="Q818" s="6" t="str">
        <v>Delivered</v>
      </c>
      <c r="R818" s="6">
        <v>4</v>
      </c>
      <c r="S818" s="6" t="str">
        <v/>
      </c>
      <c r="T818" s="6" t="str">
        <v>BioLegend</v>
      </c>
    </row>
    <row r="819" spans="1:20" x14ac:dyDescent="0.25">
      <c r="A819" s="6">
        <v>994</v>
      </c>
      <c r="B819" s="6" t="str">
        <v xml:space="preserve">EED116824  </v>
      </c>
      <c r="C819" s="7">
        <v>45835</v>
      </c>
      <c r="D819" s="7">
        <v>45845</v>
      </c>
      <c r="E819" s="26">
        <v>81.599999999999994</v>
      </c>
      <c r="F819" s="26">
        <v>81.599999999999994</v>
      </c>
      <c r="G819" s="6">
        <v>502927</v>
      </c>
      <c r="H819" s="6" t="str">
        <v>Alexa Fluor® 700 anti-human TNF-α Antibody</v>
      </c>
      <c r="I819" s="6">
        <v>1</v>
      </c>
      <c r="J819" s="6">
        <v>1</v>
      </c>
      <c r="K819" s="6" t="str">
        <v/>
      </c>
      <c r="L819" s="7" t="str">
        <v>T-689/25-26</v>
      </c>
      <c r="M819" s="7">
        <v>45850</v>
      </c>
      <c r="N819" s="9">
        <v>11628</v>
      </c>
      <c r="O819" s="6" t="str">
        <v>ILS</v>
      </c>
      <c r="P819" s="6">
        <v>58153121121</v>
      </c>
      <c r="Q819" s="6" t="str">
        <v>Delivered</v>
      </c>
      <c r="R819" s="6">
        <v>4</v>
      </c>
      <c r="S819" s="6" t="str">
        <v/>
      </c>
      <c r="T819" s="6" t="str">
        <v>BioLegend</v>
      </c>
    </row>
    <row r="820" spans="1:20" x14ac:dyDescent="0.25">
      <c r="A820" s="6">
        <v>995</v>
      </c>
      <c r="B820" s="6" t="str">
        <v xml:space="preserve">EED116824  </v>
      </c>
      <c r="C820" s="7">
        <v>45835</v>
      </c>
      <c r="D820" s="7">
        <v>45845</v>
      </c>
      <c r="E820" s="26">
        <v>172.8</v>
      </c>
      <c r="F820" s="26">
        <v>172.8</v>
      </c>
      <c r="G820" s="6">
        <v>502928</v>
      </c>
      <c r="H820" s="6" t="str">
        <v>Alexa Fluor® 700 anti-human TNF-α Antibody</v>
      </c>
      <c r="I820" s="6">
        <v>1</v>
      </c>
      <c r="J820" s="6">
        <v>1</v>
      </c>
      <c r="K820" s="6" t="str">
        <v/>
      </c>
      <c r="L820" s="7" t="str">
        <v>T-689/25-26</v>
      </c>
      <c r="M820" s="7">
        <v>45850</v>
      </c>
      <c r="N820" s="9">
        <v>24624</v>
      </c>
      <c r="O820" s="6" t="str">
        <v>ILS</v>
      </c>
      <c r="P820" s="6">
        <v>58153121121</v>
      </c>
      <c r="Q820" s="6" t="str">
        <v>Delivered</v>
      </c>
      <c r="R820" s="6">
        <v>4</v>
      </c>
      <c r="S820" s="6" t="str">
        <v/>
      </c>
      <c r="T820" s="6" t="str">
        <v>BioLegend</v>
      </c>
    </row>
    <row r="821" spans="1:20" x14ac:dyDescent="0.25">
      <c r="A821" s="6">
        <v>996</v>
      </c>
      <c r="B821" s="6" t="str">
        <v xml:space="preserve">EED116824  </v>
      </c>
      <c r="C821" s="7">
        <v>45835</v>
      </c>
      <c r="D821" s="7">
        <v>45845</v>
      </c>
      <c r="E821" s="26">
        <v>206.25</v>
      </c>
      <c r="F821" s="26">
        <v>206.25</v>
      </c>
      <c r="G821" s="6">
        <v>505039</v>
      </c>
      <c r="H821" s="6" t="str">
        <v>Brilliant Violet 650™ anti-mouse IL-10 Antibody</v>
      </c>
      <c r="I821" s="6">
        <v>1</v>
      </c>
      <c r="J821" s="6">
        <v>1</v>
      </c>
      <c r="K821" s="6" t="str">
        <v/>
      </c>
      <c r="L821" s="7" t="str">
        <v>T-689/25-26</v>
      </c>
      <c r="M821" s="7">
        <v>45850</v>
      </c>
      <c r="N821" s="9">
        <v>23512.5</v>
      </c>
      <c r="O821" s="6" t="str">
        <v>ILS</v>
      </c>
      <c r="P821" s="6">
        <v>58153121121</v>
      </c>
      <c r="Q821" s="6" t="str">
        <v>Delivered</v>
      </c>
      <c r="R821" s="6">
        <v>4</v>
      </c>
      <c r="S821" s="6" t="str">
        <v/>
      </c>
      <c r="T821" s="6" t="str">
        <v>BioLegend</v>
      </c>
    </row>
    <row r="822" spans="1:20" x14ac:dyDescent="0.25">
      <c r="A822" s="6">
        <v>997</v>
      </c>
      <c r="B822" s="6" t="str">
        <v xml:space="preserve">EED116824  </v>
      </c>
      <c r="C822" s="7">
        <v>45835</v>
      </c>
      <c r="D822" s="7">
        <v>45845</v>
      </c>
      <c r="E822" s="26">
        <v>151.19999999999999</v>
      </c>
      <c r="F822" s="26">
        <v>151.19999999999999</v>
      </c>
      <c r="G822" s="6">
        <v>505813</v>
      </c>
      <c r="H822" s="6" t="str">
        <v>Alexa Fluor® 488 anti-mouse IFN-γ Antibody</v>
      </c>
      <c r="I822" s="6">
        <v>1</v>
      </c>
      <c r="J822" s="6">
        <v>1</v>
      </c>
      <c r="K822" s="6" t="str">
        <v/>
      </c>
      <c r="L822" s="7" t="str">
        <v>T-689/25-26</v>
      </c>
      <c r="M822" s="7">
        <v>45850</v>
      </c>
      <c r="N822" s="9">
        <v>21546</v>
      </c>
      <c r="O822" s="6" t="str">
        <v>ILS</v>
      </c>
      <c r="P822" s="6">
        <v>58153121121</v>
      </c>
      <c r="Q822" s="6" t="str">
        <v>Delivered</v>
      </c>
      <c r="R822" s="6">
        <v>4</v>
      </c>
      <c r="S822" s="6" t="str">
        <v/>
      </c>
      <c r="T822" s="6" t="str">
        <v>BioLegend</v>
      </c>
    </row>
    <row r="823" spans="1:20" x14ac:dyDescent="0.25">
      <c r="A823" s="6">
        <v>998</v>
      </c>
      <c r="B823" s="6" t="str">
        <v xml:space="preserve">EED116824  </v>
      </c>
      <c r="C823" s="7">
        <v>45835</v>
      </c>
      <c r="D823" s="7">
        <v>45845</v>
      </c>
      <c r="E823" s="26">
        <v>190.2</v>
      </c>
      <c r="F823" s="26">
        <v>190.2</v>
      </c>
      <c r="G823" s="6">
        <v>512306</v>
      </c>
      <c r="H823" s="6" t="str">
        <v>PE anti-human IL-17A Antibody</v>
      </c>
      <c r="I823" s="6">
        <v>1</v>
      </c>
      <c r="J823" s="6">
        <v>1</v>
      </c>
      <c r="K823" s="6" t="str">
        <v/>
      </c>
      <c r="L823" s="7" t="str">
        <v>T-689/25-26</v>
      </c>
      <c r="M823" s="7">
        <v>45850</v>
      </c>
      <c r="N823" s="9">
        <v>27103.5</v>
      </c>
      <c r="O823" s="6" t="str">
        <v>ILS</v>
      </c>
      <c r="P823" s="6">
        <v>58153121121</v>
      </c>
      <c r="Q823" s="6" t="str">
        <v>Delivered</v>
      </c>
      <c r="R823" s="6">
        <v>4</v>
      </c>
      <c r="S823" s="6" t="str">
        <v/>
      </c>
      <c r="T823" s="6" t="str">
        <v>BioLegend</v>
      </c>
    </row>
    <row r="824" spans="1:20" x14ac:dyDescent="0.25">
      <c r="A824" s="6">
        <v>999</v>
      </c>
      <c r="B824" s="6" t="str">
        <v xml:space="preserve">EED116824  </v>
      </c>
      <c r="C824" s="7">
        <v>45835</v>
      </c>
      <c r="D824" s="7">
        <v>45845</v>
      </c>
      <c r="E824" s="26">
        <v>151.80000000000001</v>
      </c>
      <c r="F824" s="26">
        <v>151.80000000000001</v>
      </c>
      <c r="G824" s="6">
        <v>576304</v>
      </c>
      <c r="H824" s="6" t="str">
        <v xml:space="preserve">Recombinant Mouse GM-CSF </v>
      </c>
      <c r="I824" s="6">
        <v>1</v>
      </c>
      <c r="J824" s="6">
        <v>1</v>
      </c>
      <c r="K824" s="6" t="str">
        <v/>
      </c>
      <c r="L824" s="7" t="str">
        <v>T-689/25-26</v>
      </c>
      <c r="M824" s="7">
        <v>45850</v>
      </c>
      <c r="N824" s="9">
        <v>21631.5</v>
      </c>
      <c r="O824" s="6" t="str">
        <v>ILS</v>
      </c>
      <c r="P824" s="6">
        <v>58153121121</v>
      </c>
      <c r="Q824" s="6" t="str">
        <v>Delivered</v>
      </c>
      <c r="R824" s="6">
        <v>-20</v>
      </c>
      <c r="S824" s="6" t="str">
        <v/>
      </c>
      <c r="T824" s="6" t="str">
        <v>BioLegend</v>
      </c>
    </row>
    <row r="825" spans="1:20" x14ac:dyDescent="0.25">
      <c r="A825" s="6">
        <v>1000</v>
      </c>
      <c r="B825" s="6" t="str">
        <v xml:space="preserve">EED116824  </v>
      </c>
      <c r="C825" s="7">
        <v>45835</v>
      </c>
      <c r="D825" s="7">
        <v>45845</v>
      </c>
      <c r="E825" s="26">
        <v>60.6</v>
      </c>
      <c r="F825" s="26">
        <v>60.6</v>
      </c>
      <c r="G825" s="6">
        <v>576402</v>
      </c>
      <c r="H825" s="6" t="str">
        <v xml:space="preserve">Recombinant Mouse M-CSF </v>
      </c>
      <c r="I825" s="6">
        <v>1</v>
      </c>
      <c r="J825" s="6">
        <v>1</v>
      </c>
      <c r="K825" s="6" t="str">
        <v/>
      </c>
      <c r="L825" s="7" t="str">
        <v>T-689/25-26</v>
      </c>
      <c r="M825" s="7">
        <v>45850</v>
      </c>
      <c r="N825" s="9">
        <v>8635.5</v>
      </c>
      <c r="O825" s="6" t="str">
        <v>ILS</v>
      </c>
      <c r="P825" s="6">
        <v>58153121121</v>
      </c>
      <c r="Q825" s="6" t="str">
        <v>Delivered</v>
      </c>
      <c r="R825" s="6">
        <v>-20</v>
      </c>
      <c r="S825" s="6" t="str">
        <v/>
      </c>
      <c r="T825" s="6" t="str">
        <v>BioLegend</v>
      </c>
    </row>
    <row r="826" spans="1:20" x14ac:dyDescent="0.25">
      <c r="A826" s="6">
        <v>1001</v>
      </c>
      <c r="B826" s="6" t="str">
        <v xml:space="preserve">EED116824  </v>
      </c>
      <c r="C826" s="7">
        <v>45835</v>
      </c>
      <c r="D826" s="7">
        <v>45845</v>
      </c>
      <c r="E826" s="26">
        <v>421.8</v>
      </c>
      <c r="F826" s="26">
        <v>421.8</v>
      </c>
      <c r="G826" s="6">
        <v>587306</v>
      </c>
      <c r="H826" s="6" t="str">
        <v xml:space="preserve">Recombinant Mouse IL-25 </v>
      </c>
      <c r="I826" s="6">
        <v>1</v>
      </c>
      <c r="J826" s="6">
        <v>1</v>
      </c>
      <c r="K826" s="6" t="str">
        <v/>
      </c>
      <c r="L826" s="7" t="str">
        <v>T-694/25-26</v>
      </c>
      <c r="M826" s="7">
        <v>45852</v>
      </c>
      <c r="N826" s="9">
        <v>65379</v>
      </c>
      <c r="O826" s="6" t="str">
        <v>IMTECH</v>
      </c>
      <c r="P826" s="6" t="str">
        <v>D3002709676</v>
      </c>
      <c r="Q826" s="6" t="str">
        <v>Delivered</v>
      </c>
      <c r="R826" s="6">
        <v>-20</v>
      </c>
      <c r="S826" s="6" t="str">
        <v/>
      </c>
      <c r="T826" s="6" t="str">
        <v>BioLegend</v>
      </c>
    </row>
    <row r="827" spans="1:20" x14ac:dyDescent="0.25">
      <c r="A827" s="6">
        <v>1002</v>
      </c>
      <c r="B827" s="6" t="str">
        <v xml:space="preserve">EED116824  </v>
      </c>
      <c r="C827" s="7">
        <v>45835</v>
      </c>
      <c r="D827" s="7">
        <v>45845</v>
      </c>
      <c r="E827" s="26">
        <v>99</v>
      </c>
      <c r="F827" s="26">
        <v>99</v>
      </c>
      <c r="G827" s="6">
        <v>648003</v>
      </c>
      <c r="H827" s="6" t="str">
        <v>Alexa Fluor® 488 anti-Hsp70 Antibody</v>
      </c>
      <c r="I827" s="6">
        <v>1</v>
      </c>
      <c r="J827" s="6">
        <v>1</v>
      </c>
      <c r="K827" s="6" t="str">
        <v/>
      </c>
      <c r="L827" s="7" t="str">
        <v>T-637/25-26</v>
      </c>
      <c r="M827" s="7">
        <v>45847</v>
      </c>
      <c r="N827" s="9">
        <v>15345</v>
      </c>
      <c r="O827" s="6" t="str">
        <v>ABHI BIO</v>
      </c>
      <c r="P827" s="6">
        <v>58152972625</v>
      </c>
      <c r="Q827" s="6" t="str">
        <v>Delivered</v>
      </c>
      <c r="R827" s="6">
        <v>4</v>
      </c>
      <c r="S827" s="6" t="str">
        <v/>
      </c>
      <c r="T827" s="6" t="str">
        <v>BioLegend</v>
      </c>
    </row>
    <row r="828" spans="1:20" x14ac:dyDescent="0.25">
      <c r="A828" s="6">
        <v>1003</v>
      </c>
      <c r="B828" s="6" t="str">
        <v xml:space="preserve">EED116824  </v>
      </c>
      <c r="C828" s="7">
        <v>45835</v>
      </c>
      <c r="D828" s="7">
        <v>45845</v>
      </c>
      <c r="E828" s="26">
        <v>84.6</v>
      </c>
      <c r="F828" s="26">
        <v>84.6</v>
      </c>
      <c r="G828" s="6">
        <v>651403</v>
      </c>
      <c r="H828" s="6" t="str">
        <v>PE anti-HMGB1 Antibody</v>
      </c>
      <c r="I828" s="6">
        <v>1</v>
      </c>
      <c r="J828" s="6">
        <v>1</v>
      </c>
      <c r="K828" s="6" t="str">
        <v/>
      </c>
      <c r="L828" s="7" t="str">
        <v>T-637/25-26</v>
      </c>
      <c r="M828" s="7">
        <v>45847</v>
      </c>
      <c r="N828" s="9">
        <v>13113</v>
      </c>
      <c r="O828" s="6" t="str">
        <v>ABHI BIO</v>
      </c>
      <c r="P828" s="6">
        <v>58152972625</v>
      </c>
      <c r="Q828" s="6" t="str">
        <v>Delivered</v>
      </c>
      <c r="R828" s="6">
        <v>4</v>
      </c>
      <c r="S828" s="6" t="str">
        <v/>
      </c>
      <c r="T828" s="6" t="str">
        <v>BioLegend</v>
      </c>
    </row>
    <row r="829" spans="1:20" x14ac:dyDescent="0.25">
      <c r="A829" s="6">
        <v>1004</v>
      </c>
      <c r="B829" s="6" t="str">
        <v xml:space="preserve">EED116824  </v>
      </c>
      <c r="C829" s="7">
        <v>45835</v>
      </c>
      <c r="D829" s="7">
        <v>45845</v>
      </c>
      <c r="E829" s="26">
        <v>84.6</v>
      </c>
      <c r="F829" s="26">
        <v>84.6</v>
      </c>
      <c r="G829" s="6">
        <v>655207</v>
      </c>
      <c r="H829" s="6" t="str">
        <v xml:space="preserve">PE anti-TCF1 </v>
      </c>
      <c r="I829" s="6">
        <v>1</v>
      </c>
      <c r="J829" s="6">
        <v>1</v>
      </c>
      <c r="K829" s="6" t="str">
        <v/>
      </c>
      <c r="L829" s="7" t="str">
        <v>DC-80/25-26</v>
      </c>
      <c r="M829" s="7">
        <v>45846</v>
      </c>
      <c r="N829" s="9" t="str">
        <v/>
      </c>
      <c r="O829" s="6" t="str">
        <v>FARCAST</v>
      </c>
      <c r="P829" s="6">
        <v>58152921212</v>
      </c>
      <c r="Q829" s="6" t="str">
        <v>Delivered</v>
      </c>
      <c r="R829" s="6">
        <v>4</v>
      </c>
      <c r="S829" s="6" t="str">
        <v>FOC</v>
      </c>
      <c r="T829" s="6" t="str">
        <v>BioLegend</v>
      </c>
    </row>
    <row r="830" spans="1:20" x14ac:dyDescent="0.25">
      <c r="A830" s="6">
        <v>1005</v>
      </c>
      <c r="B830" s="6" t="str">
        <v xml:space="preserve">EED116824  </v>
      </c>
      <c r="C830" s="7">
        <v>45835</v>
      </c>
      <c r="D830" s="7">
        <v>45845</v>
      </c>
      <c r="E830" s="26">
        <v>159</v>
      </c>
      <c r="F830" s="26">
        <v>159</v>
      </c>
      <c r="G830" s="6">
        <v>659702</v>
      </c>
      <c r="H830" s="6" t="str">
        <v xml:space="preserve">Purified anti-NLRC4 </v>
      </c>
      <c r="I830" s="6">
        <v>1</v>
      </c>
      <c r="J830" s="6">
        <v>1</v>
      </c>
      <c r="K830" s="6" t="str">
        <v/>
      </c>
      <c r="L830" s="7" t="str">
        <v>T-675/25-26</v>
      </c>
      <c r="M830" s="7">
        <v>45849</v>
      </c>
      <c r="N830" s="9">
        <v>24645</v>
      </c>
      <c r="O830" s="6" t="str">
        <v>LIFECHEM</v>
      </c>
      <c r="P830" s="6" t="str">
        <v>BY HAND</v>
      </c>
      <c r="Q830" s="6" t="str">
        <v>DEEPAK</v>
      </c>
      <c r="R830" s="6">
        <v>4</v>
      </c>
      <c r="S830" s="6" t="str">
        <v/>
      </c>
      <c r="T830" s="6" t="str">
        <v>BioLegend</v>
      </c>
    </row>
    <row r="831" spans="1:20" x14ac:dyDescent="0.25">
      <c r="A831" s="6">
        <v>1006</v>
      </c>
      <c r="B831" s="6" t="str">
        <v xml:space="preserve">EED116824  </v>
      </c>
      <c r="C831" s="7">
        <v>45835</v>
      </c>
      <c r="D831" s="7">
        <v>45845</v>
      </c>
      <c r="E831" s="26">
        <v>208.2</v>
      </c>
      <c r="F831" s="26">
        <v>208.2</v>
      </c>
      <c r="G831" s="6">
        <v>666404</v>
      </c>
      <c r="H831" s="6" t="str">
        <v xml:space="preserve">PE anti-STAT1 Phospho </v>
      </c>
      <c r="I831" s="6">
        <v>1</v>
      </c>
      <c r="J831" s="6">
        <v>1</v>
      </c>
      <c r="K831" s="6" t="str">
        <v/>
      </c>
      <c r="L831" s="7" t="str">
        <v>T-632/25-26</v>
      </c>
      <c r="M831" s="7">
        <v>45846</v>
      </c>
      <c r="N831" s="9">
        <v>37649</v>
      </c>
      <c r="O831" s="6" t="str">
        <v>RESEARCH</v>
      </c>
      <c r="P831" s="6" t="str">
        <v>D3002213697</v>
      </c>
      <c r="Q831" s="6" t="str">
        <v>Delivered</v>
      </c>
      <c r="R831" s="6">
        <v>4</v>
      </c>
      <c r="S831" s="6" t="str">
        <v/>
      </c>
      <c r="T831" s="6" t="str">
        <v>BioLegend</v>
      </c>
    </row>
    <row r="832" spans="1:20" x14ac:dyDescent="0.25">
      <c r="A832" s="6">
        <v>1007</v>
      </c>
      <c r="B832" s="6" t="str">
        <v xml:space="preserve">EED116824  </v>
      </c>
      <c r="C832" s="7">
        <v>45835</v>
      </c>
      <c r="D832" s="7">
        <v>45845</v>
      </c>
      <c r="E832" s="26">
        <v>153</v>
      </c>
      <c r="F832" s="26">
        <v>153</v>
      </c>
      <c r="G832" s="6">
        <v>686019</v>
      </c>
      <c r="H832" s="6" t="str">
        <v xml:space="preserve">Brilliant Violet 421™ anti-STAT6 Phospho </v>
      </c>
      <c r="I832" s="6">
        <v>1</v>
      </c>
      <c r="J832" s="6">
        <v>1</v>
      </c>
      <c r="K832" s="6" t="str">
        <v/>
      </c>
      <c r="L832" s="7" t="str">
        <v>T-689/25-26</v>
      </c>
      <c r="M832" s="7">
        <v>45850</v>
      </c>
      <c r="N832" s="9">
        <v>17442</v>
      </c>
      <c r="O832" s="6" t="str">
        <v>ILS</v>
      </c>
      <c r="P832" s="6">
        <v>58153121121</v>
      </c>
      <c r="Q832" s="6" t="str">
        <v>Delivered</v>
      </c>
      <c r="R832" s="6">
        <v>4</v>
      </c>
      <c r="S832" s="6" t="str">
        <v/>
      </c>
      <c r="T832" s="6" t="str">
        <v>BioLegend</v>
      </c>
    </row>
    <row r="833" spans="1:20" x14ac:dyDescent="0.25">
      <c r="A833" s="6">
        <v>1008</v>
      </c>
      <c r="B833" s="6" t="str">
        <v xml:space="preserve">EED116824  </v>
      </c>
      <c r="C833" s="7">
        <v>45835</v>
      </c>
      <c r="D833" s="7">
        <v>45845</v>
      </c>
      <c r="E833" s="26">
        <v>84.6</v>
      </c>
      <c r="F833" s="26">
        <v>84.6</v>
      </c>
      <c r="G833" s="6">
        <v>686411</v>
      </c>
      <c r="H833" s="6" t="str">
        <v xml:space="preserve">Alexa Fluor® 647 anti-STAT1 Phospho </v>
      </c>
      <c r="I833" s="6">
        <v>1</v>
      </c>
      <c r="J833" s="6">
        <v>1</v>
      </c>
      <c r="K833" s="6" t="str">
        <v/>
      </c>
      <c r="L833" s="7" t="str">
        <v>T-689/25-26</v>
      </c>
      <c r="M833" s="7">
        <v>45850</v>
      </c>
      <c r="N833" s="9">
        <v>12055.5</v>
      </c>
      <c r="O833" s="6" t="str">
        <v>ILS</v>
      </c>
      <c r="P833" s="6">
        <v>58153121121</v>
      </c>
      <c r="Q833" s="6" t="str">
        <v>Delivered</v>
      </c>
      <c r="R833" s="6">
        <v>4</v>
      </c>
      <c r="S833" s="6" t="str">
        <v/>
      </c>
      <c r="T833" s="6" t="str">
        <v>BioLegend</v>
      </c>
    </row>
    <row r="834" spans="1:20" x14ac:dyDescent="0.25">
      <c r="A834" s="6">
        <v>1009</v>
      </c>
      <c r="B834" s="6" t="str">
        <v xml:space="preserve">EED116824  </v>
      </c>
      <c r="C834" s="7">
        <v>45835</v>
      </c>
      <c r="D834" s="7">
        <v>45845</v>
      </c>
      <c r="E834" s="26">
        <v>91.8</v>
      </c>
      <c r="F834" s="26">
        <v>91.8</v>
      </c>
      <c r="G834" s="6">
        <v>698905</v>
      </c>
      <c r="H834" s="6" t="str">
        <v xml:space="preserve">PE anti-STAT3 Phospho </v>
      </c>
      <c r="I834" s="6">
        <v>1</v>
      </c>
      <c r="J834" s="6">
        <v>1</v>
      </c>
      <c r="K834" s="6" t="str">
        <v/>
      </c>
      <c r="L834" s="7" t="str">
        <v>T-689/25-26</v>
      </c>
      <c r="M834" s="7">
        <v>45850</v>
      </c>
      <c r="N834" s="9">
        <v>13081.5</v>
      </c>
      <c r="O834" s="6" t="str">
        <v>ILS</v>
      </c>
      <c r="P834" s="6">
        <v>58153121121</v>
      </c>
      <c r="Q834" s="6" t="str">
        <v>Delivered</v>
      </c>
      <c r="R834" s="6">
        <v>4</v>
      </c>
      <c r="S834" s="6" t="str">
        <v/>
      </c>
      <c r="T834" s="6" t="str">
        <v>BioLegend</v>
      </c>
    </row>
    <row r="835" spans="1:20" x14ac:dyDescent="0.25">
      <c r="A835" s="6">
        <v>1010</v>
      </c>
      <c r="B835" s="6" t="str">
        <v xml:space="preserve">EED116824  </v>
      </c>
      <c r="C835" s="7">
        <v>45835</v>
      </c>
      <c r="D835" s="7">
        <v>45845</v>
      </c>
      <c r="E835" s="26">
        <v>4.2</v>
      </c>
      <c r="F835" s="26">
        <v>4.2</v>
      </c>
      <c r="G835" s="6">
        <v>740379</v>
      </c>
      <c r="H835" s="6" t="str">
        <v>V-bottom Plate for LEGENDplex™ Assay</v>
      </c>
      <c r="I835" s="6">
        <v>1</v>
      </c>
      <c r="J835" s="6">
        <v>1</v>
      </c>
      <c r="K835" s="6" t="str">
        <v/>
      </c>
      <c r="L835" s="7" t="str">
        <v>T-672/25-26</v>
      </c>
      <c r="M835" s="7">
        <v>45848</v>
      </c>
      <c r="N835" s="9">
        <v>565.25</v>
      </c>
      <c r="O835" s="6" t="str">
        <v>ICGEB</v>
      </c>
      <c r="P835" s="6" t="str">
        <v>BY HAND</v>
      </c>
      <c r="Q835" s="6" t="str">
        <v>PRIYANKA MADAM</v>
      </c>
      <c r="R835" s="6">
        <v>4</v>
      </c>
      <c r="S835" s="6" t="str">
        <v/>
      </c>
      <c r="T835" s="6" t="str">
        <v>BioLegend</v>
      </c>
    </row>
    <row r="836" spans="1:20" x14ac:dyDescent="0.25">
      <c r="A836" s="6">
        <v>1011</v>
      </c>
      <c r="B836" s="6" t="str">
        <v xml:space="preserve">EED116824  </v>
      </c>
      <c r="C836" s="7">
        <v>45835</v>
      </c>
      <c r="D836" s="7">
        <v>45845</v>
      </c>
      <c r="E836" s="26">
        <v>176.4</v>
      </c>
      <c r="F836" s="26">
        <v>176.4</v>
      </c>
      <c r="G836" s="6">
        <v>740851</v>
      </c>
      <c r="H836" s="6" t="str">
        <v/>
      </c>
      <c r="I836" s="6">
        <v>1</v>
      </c>
      <c r="J836" s="6">
        <v>1</v>
      </c>
      <c r="K836" s="6" t="str">
        <v/>
      </c>
      <c r="L836" s="7" t="str">
        <v>T-672/25-26</v>
      </c>
      <c r="M836" s="7">
        <v>45848</v>
      </c>
      <c r="N836" s="9">
        <v>23740.5</v>
      </c>
      <c r="O836" s="6" t="str">
        <v>ICGEB</v>
      </c>
      <c r="P836" s="6" t="str">
        <v>BY HAND</v>
      </c>
      <c r="Q836" s="6" t="str">
        <v>PRIYANKA MADAM</v>
      </c>
      <c r="R836" s="6">
        <v>4</v>
      </c>
      <c r="S836" s="6" t="str">
        <v/>
      </c>
      <c r="T836" s="6" t="str">
        <v>BioLegend</v>
      </c>
    </row>
    <row r="837" spans="1:20" x14ac:dyDescent="0.25">
      <c r="A837" s="6">
        <v>1012</v>
      </c>
      <c r="B837" s="6" t="str">
        <v xml:space="preserve">EED116824  </v>
      </c>
      <c r="C837" s="7">
        <v>45835</v>
      </c>
      <c r="D837" s="7">
        <v>45845</v>
      </c>
      <c r="E837" s="26">
        <v>35.4</v>
      </c>
      <c r="F837" s="26">
        <v>35.4</v>
      </c>
      <c r="G837" s="6">
        <v>740852</v>
      </c>
      <c r="H837" s="6" t="str">
        <v>LEGENDplex™ Mouse Macrophage/Microglia Panel Standard</v>
      </c>
      <c r="I837" s="6">
        <v>1</v>
      </c>
      <c r="J837" s="6">
        <v>1</v>
      </c>
      <c r="K837" s="6" t="str">
        <v/>
      </c>
      <c r="L837" s="7" t="str">
        <v>T-672/25-26</v>
      </c>
      <c r="M837" s="7">
        <v>45848</v>
      </c>
      <c r="N837" s="9">
        <v>4764.25</v>
      </c>
      <c r="O837" s="6" t="str">
        <v>ICGEB</v>
      </c>
      <c r="P837" s="6" t="str">
        <v>BY HAND</v>
      </c>
      <c r="Q837" s="6" t="str">
        <v>PRIYANKA MADAM</v>
      </c>
      <c r="R837" s="6">
        <v>4</v>
      </c>
      <c r="S837" s="6" t="str">
        <v/>
      </c>
      <c r="T837" s="6" t="str">
        <v>BioLegend</v>
      </c>
    </row>
    <row r="838" spans="1:20" x14ac:dyDescent="0.25">
      <c r="A838" s="6">
        <v>1013</v>
      </c>
      <c r="B838" s="6" t="str">
        <v xml:space="preserve">EED116824  </v>
      </c>
      <c r="C838" s="7">
        <v>45835</v>
      </c>
      <c r="D838" s="7">
        <v>45845</v>
      </c>
      <c r="E838" s="26">
        <v>70.8</v>
      </c>
      <c r="F838" s="26">
        <v>70.8</v>
      </c>
      <c r="G838" s="6">
        <v>740854</v>
      </c>
      <c r="H838" s="6" t="str">
        <v/>
      </c>
      <c r="I838" s="6">
        <v>1</v>
      </c>
      <c r="J838" s="6">
        <v>1</v>
      </c>
      <c r="K838" s="6" t="str">
        <v/>
      </c>
      <c r="L838" s="7" t="str">
        <v>T-672/25-26</v>
      </c>
      <c r="M838" s="7">
        <v>45848</v>
      </c>
      <c r="N838" s="9">
        <v>9528.5</v>
      </c>
      <c r="O838" s="6" t="str">
        <v>ICGEB</v>
      </c>
      <c r="P838" s="6" t="str">
        <v>BY HAND</v>
      </c>
      <c r="Q838" s="6" t="str">
        <v>PRIYANKA MADAM</v>
      </c>
      <c r="R838" s="6">
        <v>4</v>
      </c>
      <c r="S838" s="6" t="str">
        <v/>
      </c>
      <c r="T838" s="6" t="str">
        <v>BioLegend</v>
      </c>
    </row>
    <row r="839" spans="1:20" x14ac:dyDescent="0.25">
      <c r="A839" s="6">
        <v>1014</v>
      </c>
      <c r="B839" s="6" t="str">
        <v xml:space="preserve">EED116824  </v>
      </c>
      <c r="C839" s="7">
        <v>45835</v>
      </c>
      <c r="D839" s="7">
        <v>45845</v>
      </c>
      <c r="E839" s="26">
        <v>70.8</v>
      </c>
      <c r="F839" s="26">
        <v>70.8</v>
      </c>
      <c r="G839" s="6">
        <v>740856</v>
      </c>
      <c r="H839" s="6" t="str">
        <v/>
      </c>
      <c r="I839" s="6">
        <v>1</v>
      </c>
      <c r="J839" s="6">
        <v>1</v>
      </c>
      <c r="K839" s="6" t="str">
        <v/>
      </c>
      <c r="L839" s="7" t="str">
        <v>T-672/25-26</v>
      </c>
      <c r="M839" s="7">
        <v>45848</v>
      </c>
      <c r="N839" s="9">
        <v>9528.5</v>
      </c>
      <c r="O839" s="6" t="str">
        <v>ICGEB</v>
      </c>
      <c r="P839" s="6" t="str">
        <v>BY HAND</v>
      </c>
      <c r="Q839" s="6" t="str">
        <v>PRIYANKA MADAM</v>
      </c>
      <c r="R839" s="6">
        <v>4</v>
      </c>
      <c r="S839" s="6" t="str">
        <v/>
      </c>
      <c r="T839" s="6" t="str">
        <v>BioLegend</v>
      </c>
    </row>
    <row r="840" spans="1:20" x14ac:dyDescent="0.25">
      <c r="A840" s="6">
        <v>1015</v>
      </c>
      <c r="B840" s="6" t="str">
        <v xml:space="preserve">EED116824  </v>
      </c>
      <c r="C840" s="7">
        <v>45835</v>
      </c>
      <c r="D840" s="7">
        <v>45845</v>
      </c>
      <c r="E840" s="26">
        <v>70.8</v>
      </c>
      <c r="F840" s="26">
        <v>70.8</v>
      </c>
      <c r="G840" s="6">
        <v>740858</v>
      </c>
      <c r="H840" s="6" t="str">
        <v/>
      </c>
      <c r="I840" s="6">
        <v>1</v>
      </c>
      <c r="J840" s="6">
        <v>1</v>
      </c>
      <c r="K840" s="6" t="str">
        <v/>
      </c>
      <c r="L840" s="7" t="str">
        <v>T-672/25-26</v>
      </c>
      <c r="M840" s="7">
        <v>45848</v>
      </c>
      <c r="N840" s="9">
        <v>9528.6</v>
      </c>
      <c r="O840" s="6" t="str">
        <v>ICGEB</v>
      </c>
      <c r="P840" s="6" t="str">
        <v>BY HAND</v>
      </c>
      <c r="Q840" s="6" t="str">
        <v>PRIYANKA MADAM</v>
      </c>
      <c r="R840" s="6">
        <v>4</v>
      </c>
      <c r="S840" s="6" t="str">
        <v/>
      </c>
      <c r="T840" s="6" t="str">
        <v>BioLegend</v>
      </c>
    </row>
    <row r="841" spans="1:20" x14ac:dyDescent="0.25">
      <c r="A841" s="6">
        <v>1016</v>
      </c>
      <c r="B841" s="6" t="str">
        <v xml:space="preserve">EED116824  </v>
      </c>
      <c r="C841" s="7">
        <v>45835</v>
      </c>
      <c r="D841" s="7">
        <v>45845</v>
      </c>
      <c r="E841" s="26">
        <v>70.8</v>
      </c>
      <c r="F841" s="26">
        <v>70.8</v>
      </c>
      <c r="G841" s="6">
        <v>740860</v>
      </c>
      <c r="H841" s="6" t="str">
        <v/>
      </c>
      <c r="I841" s="6">
        <v>1</v>
      </c>
      <c r="J841" s="6">
        <v>1</v>
      </c>
      <c r="K841" s="6" t="str">
        <v/>
      </c>
      <c r="L841" s="7" t="str">
        <v>T-672/25-26</v>
      </c>
      <c r="M841" s="7">
        <v>45848</v>
      </c>
      <c r="N841" s="9">
        <v>9528.5</v>
      </c>
      <c r="O841" s="6" t="str">
        <v>ICGEB</v>
      </c>
      <c r="P841" s="6" t="str">
        <v>BY HAND</v>
      </c>
      <c r="Q841" s="6" t="str">
        <v>PRIYANKA MADAM</v>
      </c>
      <c r="R841" s="6">
        <v>4</v>
      </c>
      <c r="S841" s="6" t="str">
        <v/>
      </c>
      <c r="T841" s="6" t="str">
        <v>BioLegend</v>
      </c>
    </row>
    <row r="842" spans="1:20" x14ac:dyDescent="0.25">
      <c r="A842" s="6">
        <v>1017</v>
      </c>
      <c r="B842" s="6" t="str">
        <v xml:space="preserve">EED116824  </v>
      </c>
      <c r="C842" s="7">
        <v>45835</v>
      </c>
      <c r="D842" s="7">
        <v>45845</v>
      </c>
      <c r="E842" s="26">
        <v>70.8</v>
      </c>
      <c r="F842" s="26">
        <v>70.8</v>
      </c>
      <c r="G842" s="6">
        <v>740861</v>
      </c>
      <c r="H842" s="6" t="str">
        <v/>
      </c>
      <c r="I842" s="6">
        <v>1</v>
      </c>
      <c r="J842" s="6">
        <v>1</v>
      </c>
      <c r="K842" s="6" t="str">
        <v/>
      </c>
      <c r="L842" s="7" t="str">
        <v>T-672/25-26</v>
      </c>
      <c r="M842" s="7">
        <v>45848</v>
      </c>
      <c r="N842" s="9">
        <v>9528.5</v>
      </c>
      <c r="O842" s="6" t="str">
        <v>ICGEB</v>
      </c>
      <c r="P842" s="6" t="str">
        <v>BY HAND</v>
      </c>
      <c r="Q842" s="6" t="str">
        <v>PRIYANKA MADAM</v>
      </c>
      <c r="R842" s="6">
        <v>4</v>
      </c>
      <c r="S842" s="6" t="str">
        <v/>
      </c>
      <c r="T842" s="6" t="str">
        <v>BioLegend</v>
      </c>
    </row>
    <row r="843" spans="1:20" x14ac:dyDescent="0.25">
      <c r="A843" s="6">
        <v>1018</v>
      </c>
      <c r="B843" s="6" t="str">
        <v xml:space="preserve">EED116824  </v>
      </c>
      <c r="C843" s="7">
        <v>45835</v>
      </c>
      <c r="D843" s="7">
        <v>45845</v>
      </c>
      <c r="E843" s="26">
        <v>70.8</v>
      </c>
      <c r="F843" s="26">
        <v>70.8</v>
      </c>
      <c r="G843" s="6">
        <v>740865</v>
      </c>
      <c r="H843" s="6" t="str">
        <v/>
      </c>
      <c r="I843" s="6">
        <v>1</v>
      </c>
      <c r="J843" s="6">
        <v>1</v>
      </c>
      <c r="K843" s="6" t="str">
        <v/>
      </c>
      <c r="L843" s="7" t="str">
        <v>T-672/25-26</v>
      </c>
      <c r="M843" s="7">
        <v>45848</v>
      </c>
      <c r="N843" s="9">
        <v>9528.5</v>
      </c>
      <c r="O843" s="6" t="str">
        <v>ICGEB</v>
      </c>
      <c r="P843" s="6" t="str">
        <v>BY HAND</v>
      </c>
      <c r="Q843" s="6" t="str">
        <v>PRIYANKA MADAM</v>
      </c>
      <c r="R843" s="6">
        <v>4</v>
      </c>
      <c r="S843" s="6" t="str">
        <v/>
      </c>
      <c r="T843" s="6" t="str">
        <v>BioLegend</v>
      </c>
    </row>
    <row r="844" spans="1:20" x14ac:dyDescent="0.25">
      <c r="A844" s="6">
        <v>1019</v>
      </c>
      <c r="B844" s="6" t="str">
        <v xml:space="preserve">EED116824  </v>
      </c>
      <c r="C844" s="7">
        <v>45835</v>
      </c>
      <c r="D844" s="7">
        <v>45845</v>
      </c>
      <c r="E844" s="26">
        <v>1056.6000000000001</v>
      </c>
      <c r="F844" s="26">
        <v>6339.6</v>
      </c>
      <c r="G844" s="6">
        <v>740929</v>
      </c>
      <c r="H844" s="6" t="str">
        <v xml:space="preserve">LEGENDplex™ HU Essential Immune Response Panel </v>
      </c>
      <c r="I844" s="6">
        <v>6</v>
      </c>
      <c r="J844" s="6">
        <v>6</v>
      </c>
      <c r="K844" s="6" t="str">
        <v/>
      </c>
      <c r="L844" s="7" t="str">
        <v>T-611/25-26</v>
      </c>
      <c r="M844" s="7">
        <v>45846</v>
      </c>
      <c r="N844" s="9">
        <v>982638</v>
      </c>
      <c r="O844" s="6" t="str">
        <v>CRYON</v>
      </c>
      <c r="P844" s="6">
        <v>58152921024</v>
      </c>
      <c r="Q844" s="6" t="str">
        <v>Delivered</v>
      </c>
      <c r="R844" s="6">
        <v>4</v>
      </c>
      <c r="S844" s="6" t="str">
        <v/>
      </c>
      <c r="T844" s="6" t="str">
        <v>BioLegend</v>
      </c>
    </row>
    <row r="845" spans="1:20" x14ac:dyDescent="0.25">
      <c r="A845" s="6">
        <v>1020</v>
      </c>
      <c r="B845" s="6" t="str">
        <v xml:space="preserve">EED116824  </v>
      </c>
      <c r="C845" s="7">
        <v>45835</v>
      </c>
      <c r="D845" s="7">
        <v>45845</v>
      </c>
      <c r="E845" s="26">
        <v>986.4</v>
      </c>
      <c r="F845" s="26">
        <v>986.4</v>
      </c>
      <c r="G845" s="6">
        <v>741044</v>
      </c>
      <c r="H845" s="6" t="str">
        <v xml:space="preserve">LEGENDplex™ MU Th Cytokine Panel </v>
      </c>
      <c r="I845" s="6">
        <v>1</v>
      </c>
      <c r="J845" s="6" t="str">
        <v/>
      </c>
      <c r="K845" s="6">
        <v>1</v>
      </c>
      <c r="L845" s="7" t="str">
        <v/>
      </c>
      <c r="M845" s="7" t="str">
        <v/>
      </c>
      <c r="N845" s="9" t="str">
        <v/>
      </c>
      <c r="O845" s="6" t="str">
        <v>JNU</v>
      </c>
      <c r="P845" s="6" t="str">
        <v/>
      </c>
      <c r="Q845" s="6" t="str">
        <v/>
      </c>
      <c r="R845" s="6">
        <v>4</v>
      </c>
      <c r="S845" s="6" t="str">
        <v/>
      </c>
      <c r="T845" s="6" t="str">
        <v>BioLegend</v>
      </c>
    </row>
    <row r="846" spans="1:20" x14ac:dyDescent="0.25">
      <c r="A846" s="6">
        <v>1021</v>
      </c>
      <c r="B846" s="6" t="str">
        <v xml:space="preserve">EED116824  </v>
      </c>
      <c r="C846" s="7">
        <v>45835</v>
      </c>
      <c r="D846" s="7">
        <v>45845</v>
      </c>
      <c r="E846" s="26">
        <v>534.30000000000007</v>
      </c>
      <c r="F846" s="26">
        <v>3205.8</v>
      </c>
      <c r="G846" s="6">
        <v>741271</v>
      </c>
      <c r="H846" s="6" t="str">
        <v xml:space="preserve">LEGENDplex™ Hu Type 1/2/3 Interferon Panel </v>
      </c>
      <c r="I846" s="6">
        <v>6</v>
      </c>
      <c r="J846" s="6">
        <v>6</v>
      </c>
      <c r="K846" s="6" t="str">
        <v/>
      </c>
      <c r="L846" s="7" t="str">
        <v>T-611/25-26</v>
      </c>
      <c r="M846" s="7">
        <v>45846</v>
      </c>
      <c r="N846" s="9">
        <v>458676</v>
      </c>
      <c r="O846" s="6" t="str">
        <v>CRYON</v>
      </c>
      <c r="P846" s="6">
        <v>58152921024</v>
      </c>
      <c r="Q846" s="6" t="str">
        <v>Delivered</v>
      </c>
      <c r="R846" s="6">
        <v>4</v>
      </c>
      <c r="S846" s="6" t="str">
        <v/>
      </c>
      <c r="T846" s="6" t="str">
        <v>BioLegend</v>
      </c>
    </row>
    <row r="847" spans="1:20" x14ac:dyDescent="0.25">
      <c r="A847" s="6">
        <v>1022</v>
      </c>
      <c r="B847" s="6" t="str">
        <v xml:space="preserve">EED116824  </v>
      </c>
      <c r="C847" s="7">
        <v>45835</v>
      </c>
      <c r="D847" s="7">
        <v>45845</v>
      </c>
      <c r="E847" s="26">
        <v>70.8</v>
      </c>
      <c r="F847" s="26">
        <v>70.8</v>
      </c>
      <c r="G847" s="6">
        <v>741446</v>
      </c>
      <c r="H847" s="6" t="str">
        <v>LEGENDplex™ Buffer Set B1</v>
      </c>
      <c r="I847" s="6">
        <v>1</v>
      </c>
      <c r="J847" s="6">
        <v>1</v>
      </c>
      <c r="K847" s="6" t="str">
        <v/>
      </c>
      <c r="L847" s="7" t="str">
        <v>T-672/25-26</v>
      </c>
      <c r="M847" s="7">
        <v>45848</v>
      </c>
      <c r="N847" s="9">
        <v>9528.5</v>
      </c>
      <c r="O847" s="6" t="str">
        <v>ICGEB</v>
      </c>
      <c r="P847" s="6" t="str">
        <v>BY HAND</v>
      </c>
      <c r="Q847" s="6" t="str">
        <v>PRIYANKA MADAM</v>
      </c>
      <c r="R847" s="6">
        <v>4</v>
      </c>
      <c r="S847" s="6" t="str">
        <v/>
      </c>
      <c r="T847" s="6" t="str">
        <v>BioLegend</v>
      </c>
    </row>
    <row r="848" spans="1:20" x14ac:dyDescent="0.25">
      <c r="A848" s="6">
        <v>1023</v>
      </c>
      <c r="B848" s="6" t="str">
        <v xml:space="preserve">EED116824  </v>
      </c>
      <c r="C848" s="7">
        <v>45835</v>
      </c>
      <c r="D848" s="7">
        <v>45845</v>
      </c>
      <c r="E848" s="26">
        <v>133.80000000000001</v>
      </c>
      <c r="F848" s="26">
        <v>133.80000000000001</v>
      </c>
      <c r="G848" s="6">
        <v>764202</v>
      </c>
      <c r="H848" s="6" t="str">
        <v xml:space="preserve">Recombinant Human MMP-12 </v>
      </c>
      <c r="I848" s="6">
        <v>1</v>
      </c>
      <c r="J848" s="6">
        <v>1</v>
      </c>
      <c r="K848" s="6" t="str">
        <v/>
      </c>
      <c r="L848" s="7" t="str">
        <v>T-637/25-26</v>
      </c>
      <c r="M848" s="7">
        <v>45847</v>
      </c>
      <c r="N848" s="9">
        <v>20739</v>
      </c>
      <c r="O848" s="6" t="str">
        <v>ABHI BIO</v>
      </c>
      <c r="P848" s="6">
        <v>58152972625</v>
      </c>
      <c r="Q848" s="6" t="str">
        <v>Delivered</v>
      </c>
      <c r="R848" s="6">
        <v>-20</v>
      </c>
      <c r="S848" s="6" t="str">
        <v/>
      </c>
      <c r="T848" s="6" t="str">
        <v>BioLegend</v>
      </c>
    </row>
    <row r="849" spans="1:20" x14ac:dyDescent="0.25">
      <c r="A849" s="6">
        <v>1024</v>
      </c>
      <c r="B849" s="6" t="str">
        <v xml:space="preserve">EED116824  </v>
      </c>
      <c r="C849" s="7">
        <v>45835</v>
      </c>
      <c r="D849" s="7">
        <v>45845</v>
      </c>
      <c r="E849" s="26">
        <v>264</v>
      </c>
      <c r="F849" s="26">
        <v>264</v>
      </c>
      <c r="G849" s="6">
        <v>781804</v>
      </c>
      <c r="H849" s="6" t="str">
        <v xml:space="preserve">Recombinant Human TGF-β1 </v>
      </c>
      <c r="I849" s="6">
        <v>1</v>
      </c>
      <c r="J849" s="6">
        <v>1</v>
      </c>
      <c r="K849" s="6" t="str">
        <v/>
      </c>
      <c r="L849" s="7" t="str">
        <v>T-649/25-26</v>
      </c>
      <c r="M849" s="7">
        <v>45847</v>
      </c>
      <c r="N849" s="9">
        <v>40920</v>
      </c>
      <c r="O849" s="6" t="str">
        <v>BIO SOLUTION</v>
      </c>
      <c r="P849" s="6">
        <v>58152972161</v>
      </c>
      <c r="Q849" s="6" t="str">
        <v>Delivered</v>
      </c>
      <c r="R849" s="6">
        <v>-20</v>
      </c>
      <c r="S849" s="6" t="str">
        <v/>
      </c>
      <c r="T849" s="6" t="str">
        <v>BioLegend</v>
      </c>
    </row>
    <row r="850" spans="1:20" x14ac:dyDescent="0.25">
      <c r="A850" s="6">
        <v>1025</v>
      </c>
      <c r="B850" s="6" t="str">
        <v xml:space="preserve">EED116885  </v>
      </c>
      <c r="C850" s="7">
        <v>45838</v>
      </c>
      <c r="D850" s="7">
        <v>45845</v>
      </c>
      <c r="E850" s="26">
        <v>37.799999999999997</v>
      </c>
      <c r="F850" s="26">
        <v>37.799999999999997</v>
      </c>
      <c r="G850" s="6">
        <v>100339</v>
      </c>
      <c r="H850" s="6" t="str">
        <v>Ultra-LEAF™ Purified anti-mouse CD3ε Antibody</v>
      </c>
      <c r="I850" s="6">
        <v>1</v>
      </c>
      <c r="J850" s="6">
        <v>1</v>
      </c>
      <c r="K850" s="6" t="str">
        <v/>
      </c>
      <c r="L850" s="7" t="str">
        <v>DC-101/25-26</v>
      </c>
      <c r="M850" s="7">
        <v>45863</v>
      </c>
      <c r="N850" s="9" t="str">
        <v/>
      </c>
      <c r="O850" s="6" t="str">
        <v>SNU</v>
      </c>
      <c r="P850" s="6" t="str">
        <v>PORTER</v>
      </c>
      <c r="Q850" s="6" t="str">
        <v>porter</v>
      </c>
      <c r="R850" s="6">
        <v>4</v>
      </c>
      <c r="S850" s="6" t="str">
        <v>Invoice will be generated</v>
      </c>
      <c r="T850" s="6" t="str">
        <v>BioLegend</v>
      </c>
    </row>
    <row r="851" spans="1:20" x14ac:dyDescent="0.25">
      <c r="A851" s="6">
        <v>1026</v>
      </c>
      <c r="B851" s="6" t="str">
        <v xml:space="preserve">EED116885  </v>
      </c>
      <c r="C851" s="7">
        <v>45838</v>
      </c>
      <c r="D851" s="7">
        <v>45845</v>
      </c>
      <c r="E851" s="26">
        <v>54</v>
      </c>
      <c r="F851" s="26">
        <v>54</v>
      </c>
      <c r="G851" s="6">
        <v>101227</v>
      </c>
      <c r="H851" s="6" t="str">
        <v>PerCP/Cyanine5.5 anti-mouse/human CD11b Antibody</v>
      </c>
      <c r="I851" s="6">
        <v>1</v>
      </c>
      <c r="J851" s="6">
        <v>1</v>
      </c>
      <c r="K851" s="6" t="str">
        <v/>
      </c>
      <c r="L851" s="7" t="str">
        <v>T-0043/25-26</v>
      </c>
      <c r="M851" s="7">
        <v>45854</v>
      </c>
      <c r="N851" s="9">
        <v>9765</v>
      </c>
      <c r="O851" s="6" t="str">
        <v>IIT-DELHI</v>
      </c>
      <c r="P851" s="6" t="str">
        <v>BY HAND</v>
      </c>
      <c r="Q851" s="6" t="str">
        <v>PRIYANKA MADAM</v>
      </c>
      <c r="R851" s="6">
        <v>4</v>
      </c>
      <c r="S851" s="6" t="str">
        <v>DR JAYANT</v>
      </c>
      <c r="T851" s="6" t="str">
        <v>BioLegend</v>
      </c>
    </row>
    <row r="852" spans="1:20" x14ac:dyDescent="0.25">
      <c r="A852" s="6">
        <v>1027</v>
      </c>
      <c r="B852" s="6" t="str">
        <v xml:space="preserve">EED116885  </v>
      </c>
      <c r="C852" s="7">
        <v>45838</v>
      </c>
      <c r="D852" s="7">
        <v>45845</v>
      </c>
      <c r="E852" s="26">
        <v>66</v>
      </c>
      <c r="F852" s="26">
        <v>66</v>
      </c>
      <c r="G852" s="6">
        <v>102115</v>
      </c>
      <c r="H852" s="6" t="str">
        <v>Ultra-LEAF™ Purified anti-mouse CD28 Antibody</v>
      </c>
      <c r="I852" s="6">
        <v>1</v>
      </c>
      <c r="J852" s="6">
        <v>1</v>
      </c>
      <c r="K852" s="6" t="str">
        <v/>
      </c>
      <c r="L852" s="7" t="str">
        <v>DC-101/25-26</v>
      </c>
      <c r="M852" s="7">
        <v>45863</v>
      </c>
      <c r="N852" s="9" t="str">
        <v/>
      </c>
      <c r="O852" s="6" t="str">
        <v>SNU</v>
      </c>
      <c r="P852" s="6" t="str">
        <v>PORTER</v>
      </c>
      <c r="Q852" s="6" t="str">
        <v>porter</v>
      </c>
      <c r="R852" s="6">
        <v>4</v>
      </c>
      <c r="S852" s="6" t="str">
        <v>Invoice will be generated</v>
      </c>
      <c r="T852" s="6" t="str">
        <v>BioLegend</v>
      </c>
    </row>
    <row r="853" spans="1:20" x14ac:dyDescent="0.25">
      <c r="A853" s="6">
        <v>1028</v>
      </c>
      <c r="B853" s="6" t="str">
        <v xml:space="preserve">EED116885  </v>
      </c>
      <c r="C853" s="7">
        <v>45838</v>
      </c>
      <c r="D853" s="7">
        <v>45845</v>
      </c>
      <c r="E853" s="26">
        <v>151.80000000000001</v>
      </c>
      <c r="F853" s="26">
        <v>151.80000000000001</v>
      </c>
      <c r="G853" s="6">
        <v>103144</v>
      </c>
      <c r="H853" s="6" t="str">
        <v>Alexa Fluor® 594 anti-mouse CD45 Antibody</v>
      </c>
      <c r="I853" s="6">
        <v>1</v>
      </c>
      <c r="J853" s="6">
        <v>1</v>
      </c>
      <c r="K853" s="6" t="str">
        <v/>
      </c>
      <c r="L853" s="7" t="str">
        <v>T-656/25-26</v>
      </c>
      <c r="M853" s="7">
        <v>45847</v>
      </c>
      <c r="N853" s="9">
        <v>22744.7</v>
      </c>
      <c r="O853" s="6" t="str">
        <v>SSC</v>
      </c>
      <c r="P853" s="6">
        <v>58152973480</v>
      </c>
      <c r="Q853" s="6" t="str">
        <v>Delivered</v>
      </c>
      <c r="R853" s="6">
        <v>4</v>
      </c>
      <c r="S853" s="6" t="str">
        <v/>
      </c>
      <c r="T853" s="6" t="str">
        <v>BioLegend</v>
      </c>
    </row>
    <row r="854" spans="1:20" x14ac:dyDescent="0.25">
      <c r="A854" s="6">
        <v>1029</v>
      </c>
      <c r="B854" s="6" t="str">
        <v xml:space="preserve">EED116885  </v>
      </c>
      <c r="C854" s="7">
        <v>45838</v>
      </c>
      <c r="D854" s="7">
        <v>45845</v>
      </c>
      <c r="E854" s="26">
        <v>63</v>
      </c>
      <c r="F854" s="26">
        <v>63</v>
      </c>
      <c r="G854" s="6">
        <v>103206</v>
      </c>
      <c r="H854" s="6" t="str">
        <v>FITC anti-mouse/human CD45R/B220 Antibody</v>
      </c>
      <c r="I854" s="6">
        <v>1</v>
      </c>
      <c r="J854" s="6">
        <v>1</v>
      </c>
      <c r="K854" s="6" t="str">
        <v/>
      </c>
      <c r="L854" s="7" t="str">
        <v>T-656/25-26</v>
      </c>
      <c r="M854" s="7">
        <v>45847</v>
      </c>
      <c r="N854" s="9">
        <v>9439.5</v>
      </c>
      <c r="O854" s="6" t="str">
        <v>SSC</v>
      </c>
      <c r="P854" s="6">
        <v>58152973480</v>
      </c>
      <c r="Q854" s="6" t="str">
        <v>Delivered</v>
      </c>
      <c r="R854" s="6">
        <v>4</v>
      </c>
      <c r="S854" s="6" t="str">
        <v/>
      </c>
      <c r="T854" s="6" t="str">
        <v>BioLegend</v>
      </c>
    </row>
    <row r="855" spans="1:20" x14ac:dyDescent="0.25">
      <c r="A855" s="6">
        <v>1030</v>
      </c>
      <c r="B855" s="6" t="str">
        <v xml:space="preserve">EED116885  </v>
      </c>
      <c r="C855" s="7">
        <v>45838</v>
      </c>
      <c r="D855" s="7">
        <v>45845</v>
      </c>
      <c r="E855" s="26">
        <v>147</v>
      </c>
      <c r="F855" s="26">
        <v>147</v>
      </c>
      <c r="G855" s="6">
        <v>103236</v>
      </c>
      <c r="H855" s="6" t="str">
        <v>PerCP/Cyanine5.5 anti-mouse/human CD45R/B220 Antibody</v>
      </c>
      <c r="I855" s="6">
        <v>1</v>
      </c>
      <c r="J855" s="6">
        <v>1</v>
      </c>
      <c r="K855" s="6" t="str">
        <v/>
      </c>
      <c r="L855" s="7" t="str">
        <v>T-656/25-26</v>
      </c>
      <c r="M855" s="7">
        <v>45847</v>
      </c>
      <c r="N855" s="9">
        <v>22025.5</v>
      </c>
      <c r="O855" s="6" t="str">
        <v>SSC</v>
      </c>
      <c r="P855" s="6">
        <v>58152973480</v>
      </c>
      <c r="Q855" s="6" t="str">
        <v>Delivered</v>
      </c>
      <c r="R855" s="6">
        <v>4</v>
      </c>
      <c r="S855" s="6" t="str">
        <v/>
      </c>
      <c r="T855" s="6" t="str">
        <v>BioLegend</v>
      </c>
    </row>
    <row r="856" spans="1:20" x14ac:dyDescent="0.25">
      <c r="A856" s="6">
        <v>1031</v>
      </c>
      <c r="B856" s="6" t="str">
        <v xml:space="preserve">EED116885  </v>
      </c>
      <c r="C856" s="7">
        <v>45838</v>
      </c>
      <c r="D856" s="7">
        <v>45845</v>
      </c>
      <c r="E856" s="26">
        <v>258.75</v>
      </c>
      <c r="F856" s="26">
        <v>258.75</v>
      </c>
      <c r="G856" s="6">
        <v>104743</v>
      </c>
      <c r="H856" s="6" t="str">
        <v>Brilliant Violet 711™ anti-mouse CD80 Antibody</v>
      </c>
      <c r="I856" s="6">
        <v>1</v>
      </c>
      <c r="J856" s="6">
        <v>1</v>
      </c>
      <c r="K856" s="6" t="str">
        <v/>
      </c>
      <c r="L856" s="7" t="str">
        <v>T-628/25-26</v>
      </c>
      <c r="M856" s="7">
        <v>45846</v>
      </c>
      <c r="N856" s="9">
        <v>32085</v>
      </c>
      <c r="O856" s="6" t="str">
        <v>POPVAX</v>
      </c>
      <c r="P856" s="6">
        <v>58152920302</v>
      </c>
      <c r="Q856" s="6" t="str">
        <v>Delivered</v>
      </c>
      <c r="R856" s="6">
        <v>4</v>
      </c>
      <c r="S856" s="6" t="str">
        <v/>
      </c>
      <c r="T856" s="6" t="str">
        <v>BioLegend</v>
      </c>
    </row>
    <row r="857" spans="1:20" x14ac:dyDescent="0.25">
      <c r="A857" s="6">
        <v>1032</v>
      </c>
      <c r="B857" s="6" t="str">
        <v xml:space="preserve">EED116885  </v>
      </c>
      <c r="C857" s="7">
        <v>45838</v>
      </c>
      <c r="D857" s="7">
        <v>45845</v>
      </c>
      <c r="E857" s="26">
        <v>181.5</v>
      </c>
      <c r="F857" s="26">
        <v>181.5</v>
      </c>
      <c r="G857" s="6">
        <v>105032</v>
      </c>
      <c r="H857" s="6" t="str">
        <v>Brilliant Violet 421™ anti-mouse CD86 Antibody</v>
      </c>
      <c r="I857" s="6">
        <v>1</v>
      </c>
      <c r="J857" s="6">
        <v>1</v>
      </c>
      <c r="K857" s="6" t="str">
        <v/>
      </c>
      <c r="L857" s="7" t="str">
        <v>T-656/25-26</v>
      </c>
      <c r="M857" s="7">
        <v>45847</v>
      </c>
      <c r="N857" s="9">
        <v>21755.8</v>
      </c>
      <c r="O857" s="6" t="str">
        <v>SSC</v>
      </c>
      <c r="P857" s="6">
        <v>58152973480</v>
      </c>
      <c r="Q857" s="6" t="str">
        <v>Delivered</v>
      </c>
      <c r="R857" s="6">
        <v>4</v>
      </c>
      <c r="S857" s="6" t="str">
        <v/>
      </c>
      <c r="T857" s="6" t="str">
        <v>BioLegend</v>
      </c>
    </row>
    <row r="858" spans="1:20" x14ac:dyDescent="0.25">
      <c r="A858" s="6">
        <v>1033</v>
      </c>
      <c r="B858" s="6" t="str">
        <v xml:space="preserve">EED116885  </v>
      </c>
      <c r="C858" s="7">
        <v>45838</v>
      </c>
      <c r="D858" s="7">
        <v>45845</v>
      </c>
      <c r="E858" s="26">
        <v>182.4</v>
      </c>
      <c r="F858" s="26">
        <v>364.8</v>
      </c>
      <c r="G858" s="6">
        <v>107210</v>
      </c>
      <c r="H858" s="6" t="str">
        <v xml:space="preserve">APC anti-mouse CD273 </v>
      </c>
      <c r="I858" s="6">
        <v>2</v>
      </c>
      <c r="J858" s="6">
        <v>2</v>
      </c>
      <c r="K858" s="6" t="str">
        <v/>
      </c>
      <c r="L858" s="7" t="str">
        <v>T-628/25-26</v>
      </c>
      <c r="M858" s="7">
        <v>45846</v>
      </c>
      <c r="N858" s="9">
        <v>56544</v>
      </c>
      <c r="O858" s="6" t="str">
        <v>POPVAX</v>
      </c>
      <c r="P858" s="6">
        <v>58152920302</v>
      </c>
      <c r="Q858" s="6" t="str">
        <v>Delivered</v>
      </c>
      <c r="R858" s="6">
        <v>4</v>
      </c>
      <c r="S858" s="6" t="str">
        <v/>
      </c>
      <c r="T858" s="6" t="str">
        <v>BioLegend</v>
      </c>
    </row>
    <row r="859" spans="1:20" x14ac:dyDescent="0.25">
      <c r="A859" s="6">
        <v>1034</v>
      </c>
      <c r="B859" s="6" t="str">
        <v xml:space="preserve">EED116885  </v>
      </c>
      <c r="C859" s="7">
        <v>45838</v>
      </c>
      <c r="D859" s="7">
        <v>45845</v>
      </c>
      <c r="E859" s="26">
        <v>222</v>
      </c>
      <c r="F859" s="26">
        <v>222</v>
      </c>
      <c r="G859" s="6">
        <v>126408</v>
      </c>
      <c r="H859" s="6" t="str">
        <v>Alexa Fluor® 647 anti-mouse FOXP3 Antibody</v>
      </c>
      <c r="I859" s="6">
        <v>1</v>
      </c>
      <c r="J859" s="6">
        <v>1</v>
      </c>
      <c r="K859" s="6" t="str">
        <v/>
      </c>
      <c r="L859" s="7" t="str">
        <v>DC-101/25-26</v>
      </c>
      <c r="M859" s="7">
        <v>45863</v>
      </c>
      <c r="N859" s="9" t="str">
        <v/>
      </c>
      <c r="O859" s="6" t="str">
        <v>SNU</v>
      </c>
      <c r="P859" s="6" t="str">
        <v>PORTER</v>
      </c>
      <c r="Q859" s="6" t="str">
        <v>porter</v>
      </c>
      <c r="R859" s="6">
        <v>4</v>
      </c>
      <c r="S859" s="6" t="str">
        <v>Invoice will be generated</v>
      </c>
      <c r="T859" s="6" t="str">
        <v>BioLegend</v>
      </c>
    </row>
    <row r="860" spans="1:20" x14ac:dyDescent="0.25">
      <c r="A860" s="6">
        <v>1035</v>
      </c>
      <c r="B860" s="6" t="str">
        <v xml:space="preserve">EED116885  </v>
      </c>
      <c r="C860" s="7">
        <v>45838</v>
      </c>
      <c r="D860" s="7">
        <v>45845</v>
      </c>
      <c r="E860" s="26">
        <v>175.8</v>
      </c>
      <c r="F860" s="26">
        <v>175.8</v>
      </c>
      <c r="G860" s="6">
        <v>141710</v>
      </c>
      <c r="H860" s="6" t="str">
        <v xml:space="preserve">Alexa Fluor® 488 anti-mouse CD206 </v>
      </c>
      <c r="I860" s="6">
        <v>1</v>
      </c>
      <c r="J860" s="6">
        <v>1</v>
      </c>
      <c r="K860" s="6" t="str">
        <v/>
      </c>
      <c r="L860" s="7" t="str">
        <v>T-656/25-26</v>
      </c>
      <c r="M860" s="7">
        <v>45847</v>
      </c>
      <c r="N860" s="9">
        <v>26340.7</v>
      </c>
      <c r="O860" s="6" t="str">
        <v xml:space="preserve">SSC </v>
      </c>
      <c r="P860" s="6">
        <v>58152973480</v>
      </c>
      <c r="Q860" s="6" t="str">
        <v>Delivered</v>
      </c>
      <c r="R860" s="6">
        <v>4</v>
      </c>
      <c r="S860" s="6" t="str">
        <v/>
      </c>
      <c r="T860" s="6" t="str">
        <v>BioLegend</v>
      </c>
    </row>
    <row r="861" spans="1:20" x14ac:dyDescent="0.25">
      <c r="A861" s="6">
        <v>1036</v>
      </c>
      <c r="B861" s="6" t="str">
        <v xml:space="preserve">EED116885  </v>
      </c>
      <c r="C861" s="7">
        <v>45838</v>
      </c>
      <c r="D861" s="7">
        <v>45845</v>
      </c>
      <c r="E861" s="26">
        <v>231.75</v>
      </c>
      <c r="F861" s="26">
        <v>231.75</v>
      </c>
      <c r="G861" s="6">
        <v>142534</v>
      </c>
      <c r="H861" s="6" t="str">
        <v xml:space="preserve">Brilliant Violet 785™ anti-mouse CD138 </v>
      </c>
      <c r="I861" s="6">
        <v>1</v>
      </c>
      <c r="J861" s="6">
        <v>1</v>
      </c>
      <c r="K861" s="6" t="str">
        <v/>
      </c>
      <c r="L861" s="7" t="str">
        <v>T-628/25-26</v>
      </c>
      <c r="M861" s="7">
        <v>45846</v>
      </c>
      <c r="N861" s="9">
        <v>28737</v>
      </c>
      <c r="O861" s="6" t="str">
        <v>POPVAX</v>
      </c>
      <c r="P861" s="6">
        <v>58152920302</v>
      </c>
      <c r="Q861" s="6" t="str">
        <v>Delivered</v>
      </c>
      <c r="R861" s="6">
        <v>4</v>
      </c>
      <c r="S861" s="6" t="str">
        <v/>
      </c>
      <c r="T861" s="6" t="str">
        <v>BioLegend</v>
      </c>
    </row>
    <row r="862" spans="1:20" x14ac:dyDescent="0.25">
      <c r="A862" s="6">
        <v>1037</v>
      </c>
      <c r="B862" s="6" t="str">
        <v xml:space="preserve">EED116885  </v>
      </c>
      <c r="C862" s="7">
        <v>45838</v>
      </c>
      <c r="D862" s="7">
        <v>45845</v>
      </c>
      <c r="E862" s="26">
        <v>149.80000000000001</v>
      </c>
      <c r="F862" s="26">
        <v>149.80000000000001</v>
      </c>
      <c r="G862" s="6">
        <v>162703</v>
      </c>
      <c r="H862" s="6" t="str">
        <v>PE anti-mouse AhR Antibody</v>
      </c>
      <c r="I862" s="6">
        <v>1</v>
      </c>
      <c r="J862" s="6">
        <v>1</v>
      </c>
      <c r="K862" s="6" t="str">
        <v/>
      </c>
      <c r="L862" s="7" t="str">
        <v>T-618/25-26</v>
      </c>
      <c r="M862" s="7">
        <v>45846</v>
      </c>
      <c r="N862" s="9">
        <v>22470</v>
      </c>
      <c r="O862" s="6" t="str">
        <v>M BIOTECH</v>
      </c>
      <c r="P862" s="6">
        <v>58152921433</v>
      </c>
      <c r="Q862" s="6" t="str">
        <v>Delivered</v>
      </c>
      <c r="R862" s="6">
        <v>4</v>
      </c>
      <c r="S862" s="6" t="str">
        <v/>
      </c>
      <c r="T862" s="6" t="str">
        <v>BioLegend</v>
      </c>
    </row>
    <row r="863" spans="1:20" x14ac:dyDescent="0.25">
      <c r="A863" s="6">
        <v>1038</v>
      </c>
      <c r="B863" s="6" t="str">
        <v xml:space="preserve">EED116885  </v>
      </c>
      <c r="C863" s="7">
        <v>45838</v>
      </c>
      <c r="D863" s="7">
        <v>45845</v>
      </c>
      <c r="E863" s="26">
        <v>122.4</v>
      </c>
      <c r="F863" s="26">
        <v>122.4</v>
      </c>
      <c r="G863" s="6">
        <v>300440</v>
      </c>
      <c r="H863" s="6" t="str">
        <v>FITC anti-human CD3 Antibody</v>
      </c>
      <c r="I863" s="6">
        <v>1</v>
      </c>
      <c r="J863" s="6">
        <v>1</v>
      </c>
      <c r="K863" s="6" t="str">
        <v/>
      </c>
      <c r="L863" s="7" t="str">
        <v>T-629/25-26</v>
      </c>
      <c r="M863" s="7">
        <v>45846</v>
      </c>
      <c r="N863" s="9">
        <v>18972</v>
      </c>
      <c r="O863" s="6" t="str">
        <v>PI HEALTH</v>
      </c>
      <c r="P863" s="6">
        <v>58152921083</v>
      </c>
      <c r="Q863" s="6" t="str">
        <v>Delivered</v>
      </c>
      <c r="R863" s="6">
        <v>4</v>
      </c>
      <c r="S863" s="6" t="str">
        <v/>
      </c>
      <c r="T863" s="6" t="str">
        <v>BioLegend</v>
      </c>
    </row>
    <row r="864" spans="1:20" x14ac:dyDescent="0.25">
      <c r="A864" s="6">
        <v>1039</v>
      </c>
      <c r="B864" s="6" t="str">
        <v xml:space="preserve">EED116885  </v>
      </c>
      <c r="C864" s="7">
        <v>45838</v>
      </c>
      <c r="D864" s="7">
        <v>45845</v>
      </c>
      <c r="E864" s="26">
        <v>43.2</v>
      </c>
      <c r="F864" s="26">
        <v>43.2</v>
      </c>
      <c r="G864" s="6">
        <v>300908</v>
      </c>
      <c r="H864" s="6" t="str">
        <v>PE anti-human CD8a Antibody</v>
      </c>
      <c r="I864" s="6">
        <v>1</v>
      </c>
      <c r="J864" s="6">
        <v>1</v>
      </c>
      <c r="K864" s="6" t="str">
        <v/>
      </c>
      <c r="L864" s="7" t="str">
        <v>T-669/25-26</v>
      </c>
      <c r="M864" s="7">
        <v>45847</v>
      </c>
      <c r="N864" s="9">
        <v>6912</v>
      </c>
      <c r="O864" s="6" t="str">
        <v>BTL</v>
      </c>
      <c r="P864" s="6" t="str">
        <v>PORTER</v>
      </c>
      <c r="Q864" s="6" t="str">
        <v>PORTER</v>
      </c>
      <c r="R864" s="6">
        <v>4</v>
      </c>
      <c r="S864" s="6" t="str">
        <v/>
      </c>
      <c r="T864" s="6" t="str">
        <v>BioLegend</v>
      </c>
    </row>
    <row r="865" spans="1:20" x14ac:dyDescent="0.25">
      <c r="A865" s="6">
        <v>1040</v>
      </c>
      <c r="B865" s="6" t="str">
        <v xml:space="preserve">EED116885  </v>
      </c>
      <c r="C865" s="7">
        <v>45838</v>
      </c>
      <c r="D865" s="7">
        <v>45845</v>
      </c>
      <c r="E865" s="26">
        <v>318</v>
      </c>
      <c r="F865" s="26">
        <v>318</v>
      </c>
      <c r="G865" s="6">
        <v>302828</v>
      </c>
      <c r="H865" s="6" t="str">
        <v>Brilliant Violet 650™ anti-human CD27 Antibody</v>
      </c>
      <c r="I865" s="6">
        <v>1</v>
      </c>
      <c r="J865" s="6">
        <v>1</v>
      </c>
      <c r="K865" s="6" t="str">
        <v/>
      </c>
      <c r="L865" s="7" t="str">
        <v>T-643/25-26</v>
      </c>
      <c r="M865" s="7">
        <v>45847</v>
      </c>
      <c r="N865" s="9">
        <v>39432</v>
      </c>
      <c r="O865" s="6" t="str">
        <v>Aurigine Onco</v>
      </c>
      <c r="P865" s="6">
        <v>58152973045</v>
      </c>
      <c r="Q865" s="6" t="str">
        <v>Delivered</v>
      </c>
      <c r="R865" s="6">
        <v>4</v>
      </c>
      <c r="S865" s="6" t="str">
        <v/>
      </c>
      <c r="T865" s="6" t="str">
        <v>BioLegend</v>
      </c>
    </row>
    <row r="866" spans="1:20" x14ac:dyDescent="0.25">
      <c r="A866" s="6">
        <v>1041</v>
      </c>
      <c r="B866" s="6" t="str">
        <v xml:space="preserve">EED116885  </v>
      </c>
      <c r="C866" s="7">
        <v>45838</v>
      </c>
      <c r="D866" s="7">
        <v>45845</v>
      </c>
      <c r="E866" s="26">
        <v>138.6</v>
      </c>
      <c r="F866" s="26">
        <v>277.2</v>
      </c>
      <c r="G866" s="6">
        <v>302940</v>
      </c>
      <c r="H866" s="6" t="str">
        <v>PE anti-human CD28 Antibody</v>
      </c>
      <c r="I866" s="6">
        <v>2</v>
      </c>
      <c r="J866" s="6">
        <v>2</v>
      </c>
      <c r="K866" s="6" t="str">
        <v/>
      </c>
      <c r="L866" s="7" t="str">
        <v>T-629/25-26</v>
      </c>
      <c r="M866" s="7">
        <v>45846</v>
      </c>
      <c r="N866" s="9">
        <v>42966</v>
      </c>
      <c r="O866" s="6" t="str">
        <v>PI HEALTH</v>
      </c>
      <c r="P866" s="6">
        <v>58152921083</v>
      </c>
      <c r="Q866" s="6" t="str">
        <v>Delivered</v>
      </c>
      <c r="R866" s="6">
        <v>4</v>
      </c>
      <c r="S866" s="6" t="str">
        <v/>
      </c>
      <c r="T866" s="6" t="str">
        <v>BioLegend</v>
      </c>
    </row>
    <row r="867" spans="1:20" x14ac:dyDescent="0.25">
      <c r="A867" s="6">
        <v>1042</v>
      </c>
      <c r="B867" s="6" t="str">
        <v xml:space="preserve">EED116885  </v>
      </c>
      <c r="C867" s="7">
        <v>45838</v>
      </c>
      <c r="D867" s="7">
        <v>45845</v>
      </c>
      <c r="E867" s="26">
        <v>43.2</v>
      </c>
      <c r="F867" s="26">
        <v>43.2</v>
      </c>
      <c r="G867" s="6">
        <v>304006</v>
      </c>
      <c r="H867" s="6" t="str">
        <v>FITC anti-human CD45 Antibody</v>
      </c>
      <c r="I867" s="6">
        <v>1</v>
      </c>
      <c r="J867" s="6">
        <v>1</v>
      </c>
      <c r="K867" s="6" t="str">
        <v/>
      </c>
      <c r="L867" s="7" t="str">
        <v>T-656/25-26</v>
      </c>
      <c r="M867" s="7">
        <v>45847</v>
      </c>
      <c r="N867" s="9">
        <v>6472.8</v>
      </c>
      <c r="O867" s="6" t="str">
        <v xml:space="preserve">SSC </v>
      </c>
      <c r="P867" s="6">
        <v>58152973480</v>
      </c>
      <c r="Q867" s="6" t="str">
        <v>Delivered</v>
      </c>
      <c r="R867" s="6">
        <v>4</v>
      </c>
      <c r="S867" s="6" t="str">
        <v/>
      </c>
      <c r="T867" s="6" t="str">
        <v>BioLegend</v>
      </c>
    </row>
    <row r="868" spans="1:20" x14ac:dyDescent="0.25">
      <c r="A868" s="6">
        <v>1043</v>
      </c>
      <c r="B868" s="6" t="str">
        <v xml:space="preserve">EED116885  </v>
      </c>
      <c r="C868" s="7">
        <v>45838</v>
      </c>
      <c r="D868" s="7">
        <v>45845</v>
      </c>
      <c r="E868" s="26">
        <v>79.2</v>
      </c>
      <c r="F868" s="26">
        <v>237.60000000000002</v>
      </c>
      <c r="G868" s="6">
        <v>304112</v>
      </c>
      <c r="H868" s="6" t="str">
        <v>APC anti-human CD45RA Antibody</v>
      </c>
      <c r="I868" s="6">
        <v>3</v>
      </c>
      <c r="J868" s="6">
        <v>3</v>
      </c>
      <c r="K868" s="6" t="str">
        <v/>
      </c>
      <c r="L868" s="7" t="str">
        <v>T-629/25-26</v>
      </c>
      <c r="M868" s="7">
        <v>45846</v>
      </c>
      <c r="N868" s="9">
        <v>36828</v>
      </c>
      <c r="O868" s="6" t="str">
        <v>PI HEALTH</v>
      </c>
      <c r="P868" s="6">
        <v>58152921083</v>
      </c>
      <c r="Q868" s="6" t="str">
        <v>Delivered</v>
      </c>
      <c r="R868" s="6">
        <v>4</v>
      </c>
      <c r="S868" s="6" t="str">
        <v/>
      </c>
      <c r="T868" s="6" t="str">
        <v>BioLegend</v>
      </c>
    </row>
    <row r="869" spans="1:20" x14ac:dyDescent="0.25">
      <c r="A869" s="6">
        <v>1044</v>
      </c>
      <c r="B869" s="6" t="str">
        <v xml:space="preserve">EED116885  </v>
      </c>
      <c r="C869" s="7">
        <v>45838</v>
      </c>
      <c r="D869" s="7">
        <v>45845</v>
      </c>
      <c r="E869" s="26">
        <v>326.25</v>
      </c>
      <c r="F869" s="26">
        <v>326.25</v>
      </c>
      <c r="G869" s="6">
        <v>304140</v>
      </c>
      <c r="H869" s="6" t="str">
        <v>Brilliant Violet 785™ anti-human CD45RA Antibody</v>
      </c>
      <c r="I869" s="6">
        <v>1</v>
      </c>
      <c r="J869" s="6">
        <v>1</v>
      </c>
      <c r="K869" s="6" t="str">
        <v/>
      </c>
      <c r="L869" s="7" t="str">
        <v>T-623/25-26</v>
      </c>
      <c r="M869" s="7">
        <v>45846</v>
      </c>
      <c r="N869" s="9">
        <v>40455</v>
      </c>
      <c r="O869" s="6" t="str">
        <v>IMMUNEEL</v>
      </c>
      <c r="P869" s="6">
        <v>58152921293</v>
      </c>
      <c r="Q869" s="6" t="str">
        <v>Delivered</v>
      </c>
      <c r="R869" s="6">
        <v>4</v>
      </c>
      <c r="S869" s="6" t="str">
        <v/>
      </c>
      <c r="T869" s="6" t="str">
        <v>BioLegend</v>
      </c>
    </row>
    <row r="870" spans="1:20" x14ac:dyDescent="0.25">
      <c r="A870" s="6">
        <v>1045</v>
      </c>
      <c r="B870" s="6" t="str">
        <v xml:space="preserve">EED116885  </v>
      </c>
      <c r="C870" s="7">
        <v>45838</v>
      </c>
      <c r="D870" s="7">
        <v>45845</v>
      </c>
      <c r="E870" s="26">
        <v>189.6</v>
      </c>
      <c r="F870" s="26">
        <v>568.79999999999995</v>
      </c>
      <c r="G870" s="6">
        <v>304810</v>
      </c>
      <c r="H870" s="6" t="str">
        <v>APC anti-human CD62L Antibody</v>
      </c>
      <c r="I870" s="6">
        <v>3</v>
      </c>
      <c r="J870" s="6">
        <v>3</v>
      </c>
      <c r="K870" s="6" t="str">
        <v/>
      </c>
      <c r="L870" s="7" t="str">
        <v>T-629/25-26</v>
      </c>
      <c r="M870" s="7">
        <v>45846</v>
      </c>
      <c r="N870" s="9">
        <v>88164</v>
      </c>
      <c r="O870" s="6" t="str">
        <v>PI HEALTH</v>
      </c>
      <c r="P870" s="6">
        <v>58152921083</v>
      </c>
      <c r="Q870" s="6" t="str">
        <v>Delivered</v>
      </c>
      <c r="R870" s="6">
        <v>4</v>
      </c>
      <c r="S870" s="6" t="str">
        <v/>
      </c>
      <c r="T870" s="6" t="str">
        <v>BioLegend</v>
      </c>
    </row>
    <row r="871" spans="1:20" x14ac:dyDescent="0.25">
      <c r="A871" s="6">
        <v>1046</v>
      </c>
      <c r="B871" s="6" t="str">
        <v xml:space="preserve">EED116885  </v>
      </c>
      <c r="C871" s="7">
        <v>45838</v>
      </c>
      <c r="D871" s="7">
        <v>45845</v>
      </c>
      <c r="E871" s="26">
        <v>214.8</v>
      </c>
      <c r="F871" s="26">
        <v>214.8</v>
      </c>
      <c r="G871" s="6">
        <v>305026</v>
      </c>
      <c r="H871" s="6" t="str">
        <v>APC/Cyanine7 anti-human CD64 Antibody</v>
      </c>
      <c r="I871" s="6">
        <v>1</v>
      </c>
      <c r="J871" s="6">
        <v>1</v>
      </c>
      <c r="K871" s="6" t="str">
        <v/>
      </c>
      <c r="L871" s="7" t="str">
        <v>T-647/25-26</v>
      </c>
      <c r="M871" s="7">
        <v>45847</v>
      </c>
      <c r="N871" s="9">
        <v>33294</v>
      </c>
      <c r="O871" s="6" t="str">
        <v>BIO SOLUTION</v>
      </c>
      <c r="P871" s="6">
        <v>58152972161</v>
      </c>
      <c r="Q871" s="6" t="str">
        <v>Delivered</v>
      </c>
      <c r="R871" s="6">
        <v>4</v>
      </c>
      <c r="S871" s="6" t="str">
        <v/>
      </c>
      <c r="T871" s="6" t="str">
        <v>BioLegend</v>
      </c>
    </row>
    <row r="872" spans="1:20" x14ac:dyDescent="0.25">
      <c r="A872" s="6">
        <v>1047</v>
      </c>
      <c r="B872" s="6" t="str">
        <v xml:space="preserve">EED116885  </v>
      </c>
      <c r="C872" s="7">
        <v>45838</v>
      </c>
      <c r="D872" s="7">
        <v>45845</v>
      </c>
      <c r="E872" s="26">
        <v>63.6</v>
      </c>
      <c r="F872" s="26">
        <v>63.6</v>
      </c>
      <c r="G872" s="6">
        <v>307807</v>
      </c>
      <c r="H872" s="6" t="str">
        <v>FITC anti-human IgD Antibody</v>
      </c>
      <c r="I872" s="6">
        <v>1</v>
      </c>
      <c r="J872" s="6">
        <v>1</v>
      </c>
      <c r="K872" s="6" t="str">
        <v/>
      </c>
      <c r="L872" s="7" t="str">
        <v>T-656/25-26</v>
      </c>
      <c r="M872" s="7">
        <v>45847</v>
      </c>
      <c r="N872" s="9">
        <v>9529.4</v>
      </c>
      <c r="O872" s="6" t="str">
        <v>SSC</v>
      </c>
      <c r="P872" s="6">
        <v>58152973480</v>
      </c>
      <c r="Q872" s="6" t="str">
        <v>Delivered</v>
      </c>
      <c r="R872" s="6">
        <v>4</v>
      </c>
      <c r="S872" s="6" t="str">
        <v/>
      </c>
      <c r="T872" s="6" t="str">
        <v>BioLegend</v>
      </c>
    </row>
    <row r="873" spans="1:20" x14ac:dyDescent="0.25">
      <c r="A873" s="6">
        <v>1048</v>
      </c>
      <c r="B873" s="6" t="str">
        <v xml:space="preserve">EED116885  </v>
      </c>
      <c r="C873" s="7">
        <v>45838</v>
      </c>
      <c r="D873" s="7">
        <v>45845</v>
      </c>
      <c r="E873" s="26">
        <v>318</v>
      </c>
      <c r="F873" s="26">
        <v>318</v>
      </c>
      <c r="G873" s="6">
        <v>308120</v>
      </c>
      <c r="H873" s="6" t="str">
        <v>Brilliant Violet 510™ anti-human Perforin Antibody</v>
      </c>
      <c r="I873" s="6">
        <v>1</v>
      </c>
      <c r="J873" s="6">
        <v>1</v>
      </c>
      <c r="K873" s="6" t="str">
        <v/>
      </c>
      <c r="L873" s="7" t="str">
        <v>T-664/25-26</v>
      </c>
      <c r="M873" s="7">
        <v>45847</v>
      </c>
      <c r="N873" s="9">
        <v>59148</v>
      </c>
      <c r="O873" s="6" t="str">
        <v>AIIMS</v>
      </c>
      <c r="P873" s="6" t="str">
        <v>BY HAND</v>
      </c>
      <c r="Q873" s="6" t="str">
        <v>PRIYANKA MADAM</v>
      </c>
      <c r="R873" s="6">
        <v>4</v>
      </c>
      <c r="S873" s="6" t="str">
        <v/>
      </c>
      <c r="T873" s="6" t="str">
        <v>BioLegend</v>
      </c>
    </row>
    <row r="874" spans="1:20" x14ac:dyDescent="0.25">
      <c r="A874" s="6">
        <v>1049</v>
      </c>
      <c r="B874" s="6" t="str">
        <v xml:space="preserve">EED116885  </v>
      </c>
      <c r="C874" s="7">
        <v>45838</v>
      </c>
      <c r="D874" s="7">
        <v>45845</v>
      </c>
      <c r="E874" s="26">
        <v>175.2</v>
      </c>
      <c r="F874" s="26">
        <v>175.2</v>
      </c>
      <c r="G874" s="6">
        <v>310912</v>
      </c>
      <c r="H874" s="6" t="str">
        <v>PE/Cyanine7 anti-human CD69 Antibody</v>
      </c>
      <c r="I874" s="6">
        <v>1</v>
      </c>
      <c r="J874" s="6">
        <v>1</v>
      </c>
      <c r="K874" s="6" t="str">
        <v/>
      </c>
      <c r="L874" s="7" t="str">
        <v>T-623/25-26</v>
      </c>
      <c r="M874" s="7">
        <v>45846</v>
      </c>
      <c r="N874" s="9">
        <v>27156</v>
      </c>
      <c r="O874" s="6" t="str">
        <v>IMMUNEEL</v>
      </c>
      <c r="P874" s="6">
        <v>58152921293</v>
      </c>
      <c r="Q874" s="6" t="str">
        <v>Delivered</v>
      </c>
      <c r="R874" s="6">
        <v>4</v>
      </c>
      <c r="S874" s="6" t="str">
        <v/>
      </c>
      <c r="T874" s="6" t="str">
        <v>BioLegend</v>
      </c>
    </row>
    <row r="875" spans="1:20" x14ac:dyDescent="0.25">
      <c r="A875" s="6">
        <v>1050</v>
      </c>
      <c r="B875" s="6" t="str">
        <v xml:space="preserve">EED116885  </v>
      </c>
      <c r="C875" s="7">
        <v>45838</v>
      </c>
      <c r="D875" s="7">
        <v>45845</v>
      </c>
      <c r="E875" s="26">
        <v>189.6</v>
      </c>
      <c r="F875" s="26">
        <v>189.6</v>
      </c>
      <c r="G875" s="6">
        <v>310914</v>
      </c>
      <c r="H875" s="6" t="str">
        <v>APC/Cyanine7 anti-human CD69 Antibody</v>
      </c>
      <c r="I875" s="6">
        <v>1</v>
      </c>
      <c r="J875" s="6">
        <v>1</v>
      </c>
      <c r="K875" s="6" t="str">
        <v/>
      </c>
      <c r="L875" s="7" t="str">
        <v>T-647/25-26</v>
      </c>
      <c r="M875" s="7">
        <v>45847</v>
      </c>
      <c r="N875" s="9">
        <v>29388</v>
      </c>
      <c r="O875" s="6" t="str">
        <v>BIO SOLUTION</v>
      </c>
      <c r="P875" s="6">
        <v>58152972161</v>
      </c>
      <c r="Q875" s="6" t="str">
        <v>Delivered</v>
      </c>
      <c r="R875" s="6">
        <v>4</v>
      </c>
      <c r="S875" s="6" t="str">
        <v/>
      </c>
      <c r="T875" s="6" t="str">
        <v>BioLegend</v>
      </c>
    </row>
    <row r="876" spans="1:20" x14ac:dyDescent="0.25">
      <c r="A876" s="6">
        <v>1051</v>
      </c>
      <c r="B876" s="6" t="str">
        <v xml:space="preserve">EED116885  </v>
      </c>
      <c r="C876" s="7">
        <v>45838</v>
      </c>
      <c r="D876" s="7">
        <v>45845</v>
      </c>
      <c r="E876" s="26">
        <v>66</v>
      </c>
      <c r="F876" s="26">
        <v>66</v>
      </c>
      <c r="G876" s="6">
        <v>314507</v>
      </c>
      <c r="H876" s="6" t="str">
        <v>PE anti-human IgM Antibody</v>
      </c>
      <c r="I876" s="6">
        <v>1</v>
      </c>
      <c r="J876" s="6">
        <v>1</v>
      </c>
      <c r="K876" s="6" t="str">
        <v/>
      </c>
      <c r="L876" s="7" t="str">
        <v>T-656/25-26</v>
      </c>
      <c r="M876" s="7">
        <v>45847</v>
      </c>
      <c r="N876" s="9">
        <v>9889</v>
      </c>
      <c r="O876" s="6" t="str">
        <v>SSC</v>
      </c>
      <c r="P876" s="6">
        <v>58152973480</v>
      </c>
      <c r="Q876" s="6" t="str">
        <v>Delivered</v>
      </c>
      <c r="R876" s="6">
        <v>4</v>
      </c>
      <c r="S876" s="6" t="str">
        <v/>
      </c>
      <c r="T876" s="6" t="str">
        <v>BioLegend</v>
      </c>
    </row>
    <row r="877" spans="1:20" x14ac:dyDescent="0.25">
      <c r="A877" s="6">
        <v>1052</v>
      </c>
      <c r="B877" s="6" t="str">
        <v xml:space="preserve">EED116885  </v>
      </c>
      <c r="C877" s="7">
        <v>45838</v>
      </c>
      <c r="D877" s="7">
        <v>45845</v>
      </c>
      <c r="E877" s="26">
        <v>229.2</v>
      </c>
      <c r="F877" s="26">
        <v>229.2</v>
      </c>
      <c r="G877" s="6">
        <v>314512</v>
      </c>
      <c r="H877" s="6" t="str">
        <v>PerCP/Cyanine5.5 anti-human IgM Antibody</v>
      </c>
      <c r="I877" s="6">
        <v>1</v>
      </c>
      <c r="J877" s="6">
        <v>1</v>
      </c>
      <c r="K877" s="6" t="str">
        <v/>
      </c>
      <c r="L877" s="7" t="str">
        <v>T-667/25-26</v>
      </c>
      <c r="M877" s="7">
        <v>45847</v>
      </c>
      <c r="N877" s="9">
        <v>36290</v>
      </c>
      <c r="O877" s="6" t="str">
        <v>LABEX</v>
      </c>
      <c r="P877" s="6" t="str">
        <v>PORTER</v>
      </c>
      <c r="Q877" s="6" t="str">
        <v>PORTER</v>
      </c>
      <c r="R877" s="6">
        <v>4</v>
      </c>
      <c r="S877" s="6" t="str">
        <v/>
      </c>
      <c r="T877" s="6" t="str">
        <v>BioLegend</v>
      </c>
    </row>
    <row r="878" spans="1:20" x14ac:dyDescent="0.25">
      <c r="A878" s="6">
        <v>1053</v>
      </c>
      <c r="B878" s="6" t="str">
        <v xml:space="preserve">EED116885  </v>
      </c>
      <c r="C878" s="7">
        <v>45838</v>
      </c>
      <c r="D878" s="7">
        <v>45845</v>
      </c>
      <c r="E878" s="26">
        <v>208.2</v>
      </c>
      <c r="F878" s="26">
        <v>208.2</v>
      </c>
      <c r="G878" s="6">
        <v>320828</v>
      </c>
      <c r="H878" s="6" t="str">
        <v xml:space="preserve">PE/Dazzle™ 594 anti-human CD314 </v>
      </c>
      <c r="I878" s="6">
        <v>1</v>
      </c>
      <c r="J878" s="6">
        <v>1</v>
      </c>
      <c r="K878" s="6" t="str">
        <v/>
      </c>
      <c r="L878" s="7" t="str">
        <v>T-664/25-26</v>
      </c>
      <c r="M878" s="7">
        <v>45847</v>
      </c>
      <c r="N878" s="9">
        <v>48406.5</v>
      </c>
      <c r="O878" s="6" t="str">
        <v>AIIMS</v>
      </c>
      <c r="P878" s="6" t="str">
        <v>BY HAND</v>
      </c>
      <c r="Q878" s="6" t="str">
        <v>PRIYANKA MADAM</v>
      </c>
      <c r="R878" s="6">
        <v>4</v>
      </c>
      <c r="S878" s="6" t="str">
        <v/>
      </c>
      <c r="T878" s="6" t="str">
        <v>BioLegend</v>
      </c>
    </row>
    <row r="879" spans="1:20" x14ac:dyDescent="0.25">
      <c r="A879" s="6">
        <v>1054</v>
      </c>
      <c r="B879" s="6" t="str">
        <v xml:space="preserve">EED116885  </v>
      </c>
      <c r="C879" s="7">
        <v>45838</v>
      </c>
      <c r="D879" s="7">
        <v>45845</v>
      </c>
      <c r="E879" s="26">
        <v>313.5</v>
      </c>
      <c r="F879" s="26">
        <v>313.5</v>
      </c>
      <c r="G879" s="6">
        <v>323050</v>
      </c>
      <c r="H879" s="6" t="str">
        <v xml:space="preserve">Brilliant Violet 711™ anti-human CD15 </v>
      </c>
      <c r="I879" s="6">
        <v>1</v>
      </c>
      <c r="J879" s="6">
        <v>1</v>
      </c>
      <c r="K879" s="6" t="str">
        <v/>
      </c>
      <c r="L879" s="7" t="str">
        <v>T-625/25-26</v>
      </c>
      <c r="M879" s="7">
        <v>45846</v>
      </c>
      <c r="N879" s="9">
        <v>42113</v>
      </c>
      <c r="O879" s="6" t="str">
        <v>FARCAST</v>
      </c>
      <c r="P879" s="6">
        <v>58152921212</v>
      </c>
      <c r="Q879" s="6" t="str">
        <v>Delivered</v>
      </c>
      <c r="R879" s="6">
        <v>4</v>
      </c>
      <c r="S879" s="6" t="str">
        <v/>
      </c>
      <c r="T879" s="6" t="str">
        <v>BioLegend</v>
      </c>
    </row>
    <row r="880" spans="1:20" x14ac:dyDescent="0.25">
      <c r="A880" s="6">
        <v>1055</v>
      </c>
      <c r="B880" s="6" t="str">
        <v xml:space="preserve">EED116885  </v>
      </c>
      <c r="C880" s="7">
        <v>45838</v>
      </c>
      <c r="D880" s="7">
        <v>45845</v>
      </c>
      <c r="E880" s="26">
        <v>58.8</v>
      </c>
      <c r="F880" s="26">
        <v>58.8</v>
      </c>
      <c r="G880" s="6">
        <v>328605</v>
      </c>
      <c r="H880" s="6" t="str">
        <v xml:space="preserve">FITC anti-human CD107a </v>
      </c>
      <c r="I880" s="6">
        <v>1</v>
      </c>
      <c r="J880" s="6">
        <v>1</v>
      </c>
      <c r="K880" s="6" t="str">
        <v/>
      </c>
      <c r="L880" s="7" t="str">
        <v>T-656/25-26</v>
      </c>
      <c r="M880" s="7">
        <v>45847</v>
      </c>
      <c r="N880" s="9">
        <v>8810.2000000000007</v>
      </c>
      <c r="O880" s="6" t="str">
        <v>SSC</v>
      </c>
      <c r="P880" s="6">
        <v>58152973480</v>
      </c>
      <c r="Q880" s="6" t="str">
        <v>Delivered</v>
      </c>
      <c r="R880" s="6">
        <v>4</v>
      </c>
      <c r="S880" s="6" t="str">
        <v/>
      </c>
      <c r="T880" s="6" t="str">
        <v>BioLegend</v>
      </c>
    </row>
    <row r="881" spans="1:20" x14ac:dyDescent="0.25">
      <c r="A881" s="6">
        <v>1056</v>
      </c>
      <c r="B881" s="6" t="str">
        <v xml:space="preserve">EED116885  </v>
      </c>
      <c r="C881" s="7">
        <v>45838</v>
      </c>
      <c r="D881" s="7">
        <v>45845</v>
      </c>
      <c r="E881" s="26">
        <v>175.8</v>
      </c>
      <c r="F881" s="26">
        <v>175.8</v>
      </c>
      <c r="G881" s="6">
        <v>328624</v>
      </c>
      <c r="H881" s="6" t="str">
        <v xml:space="preserve">Pacific Blue™ anti-human CD107a </v>
      </c>
      <c r="I881" s="6">
        <v>1</v>
      </c>
      <c r="J881" s="6">
        <v>1</v>
      </c>
      <c r="K881" s="6" t="str">
        <v/>
      </c>
      <c r="L881" s="7" t="str">
        <v>T-664/25-26</v>
      </c>
      <c r="M881" s="7">
        <v>45847</v>
      </c>
      <c r="N881" s="9">
        <v>40873.5</v>
      </c>
      <c r="O881" s="6" t="str">
        <v>AIIMS</v>
      </c>
      <c r="P881" s="6" t="str">
        <v>BY HAND</v>
      </c>
      <c r="Q881" s="6" t="str">
        <v>PRIYANKA MADAM</v>
      </c>
      <c r="R881" s="6">
        <v>4</v>
      </c>
      <c r="S881" s="6" t="str">
        <v/>
      </c>
      <c r="T881" s="6" t="str">
        <v>BioLegend</v>
      </c>
    </row>
    <row r="882" spans="1:20" x14ac:dyDescent="0.25">
      <c r="A882" s="6">
        <v>1057</v>
      </c>
      <c r="B882" s="6" t="str">
        <v xml:space="preserve">EED116885  </v>
      </c>
      <c r="C882" s="7">
        <v>45838</v>
      </c>
      <c r="D882" s="7">
        <v>45845</v>
      </c>
      <c r="E882" s="26">
        <v>188.4</v>
      </c>
      <c r="F882" s="26">
        <v>188.4</v>
      </c>
      <c r="G882" s="6">
        <v>329908</v>
      </c>
      <c r="H882" s="6" t="str">
        <v xml:space="preserve">APC anti-human CD279 </v>
      </c>
      <c r="I882" s="6">
        <v>1</v>
      </c>
      <c r="J882" s="6">
        <v>1</v>
      </c>
      <c r="K882" s="6" t="str">
        <v/>
      </c>
      <c r="L882" s="7" t="str">
        <v>T-665/25-26</v>
      </c>
      <c r="M882" s="7">
        <v>45847</v>
      </c>
      <c r="N882" s="9">
        <v>43803</v>
      </c>
      <c r="O882" s="6" t="str">
        <v>AIIMS</v>
      </c>
      <c r="P882" s="6" t="str">
        <v>BY HAND</v>
      </c>
      <c r="Q882" s="6" t="str">
        <v>PRIYANKA MADAM</v>
      </c>
      <c r="R882" s="6">
        <v>4</v>
      </c>
      <c r="S882" s="6" t="str">
        <v/>
      </c>
      <c r="T882" s="6" t="str">
        <v>BioLegend</v>
      </c>
    </row>
    <row r="883" spans="1:20" x14ac:dyDescent="0.25">
      <c r="A883" s="6">
        <v>1058</v>
      </c>
      <c r="B883" s="6" t="str">
        <v xml:space="preserve">EED116885  </v>
      </c>
      <c r="C883" s="7">
        <v>45838</v>
      </c>
      <c r="D883" s="7">
        <v>45845</v>
      </c>
      <c r="E883" s="26">
        <v>229.2</v>
      </c>
      <c r="F883" s="26">
        <v>229.2</v>
      </c>
      <c r="G883" s="6">
        <v>329918</v>
      </c>
      <c r="H883" s="6" t="str">
        <v xml:space="preserve">PE/Cyanine7 anti-human CD279 </v>
      </c>
      <c r="I883" s="6">
        <v>1</v>
      </c>
      <c r="J883" s="6">
        <v>1</v>
      </c>
      <c r="K883" s="6" t="str">
        <v/>
      </c>
      <c r="L883" s="7" t="str">
        <v>T-623/25-26</v>
      </c>
      <c r="M883" s="7">
        <v>45846</v>
      </c>
      <c r="N883" s="9">
        <v>35526</v>
      </c>
      <c r="O883" s="6" t="str">
        <v>IMMUNEEL</v>
      </c>
      <c r="P883" s="6">
        <v>58152921293</v>
      </c>
      <c r="Q883" s="6" t="str">
        <v>Delivered</v>
      </c>
      <c r="R883" s="6">
        <v>4</v>
      </c>
      <c r="S883" s="6" t="str">
        <v/>
      </c>
      <c r="T883" s="6" t="str">
        <v>BioLegend</v>
      </c>
    </row>
    <row r="884" spans="1:20" x14ac:dyDescent="0.25">
      <c r="A884" s="6">
        <v>1059</v>
      </c>
      <c r="B884" s="6" t="str">
        <v xml:space="preserve">EED116885  </v>
      </c>
      <c r="C884" s="7">
        <v>45838</v>
      </c>
      <c r="D884" s="7">
        <v>45845</v>
      </c>
      <c r="E884" s="26">
        <v>77.400000000000006</v>
      </c>
      <c r="F884" s="26">
        <v>77.400000000000006</v>
      </c>
      <c r="G884" s="6">
        <v>334607</v>
      </c>
      <c r="H884" s="6" t="str">
        <v>FITC anti-human FcεRIα Antibody</v>
      </c>
      <c r="I884" s="6">
        <v>1</v>
      </c>
      <c r="J884" s="6">
        <v>1</v>
      </c>
      <c r="K884" s="6" t="str">
        <v/>
      </c>
      <c r="L884" s="7" t="str">
        <v>T-659/25-26</v>
      </c>
      <c r="M884" s="7">
        <v>45847</v>
      </c>
      <c r="N884" s="9">
        <v>13996.5</v>
      </c>
      <c r="O884" s="6" t="str">
        <v>YASH ENTERPRISES</v>
      </c>
      <c r="P884" s="6">
        <v>58152971881</v>
      </c>
      <c r="Q884" s="6" t="str">
        <v>Delivered</v>
      </c>
      <c r="R884" s="6">
        <v>4</v>
      </c>
      <c r="S884" s="6" t="str">
        <v/>
      </c>
      <c r="T884" s="6" t="str">
        <v>BioLegend</v>
      </c>
    </row>
    <row r="885" spans="1:20" x14ac:dyDescent="0.25">
      <c r="A885" s="6">
        <v>1060</v>
      </c>
      <c r="B885" s="6" t="str">
        <v xml:space="preserve">EED116885  </v>
      </c>
      <c r="C885" s="7">
        <v>45838</v>
      </c>
      <c r="D885" s="7">
        <v>45845</v>
      </c>
      <c r="E885" s="26">
        <v>199.2</v>
      </c>
      <c r="F885" s="26">
        <v>199.2</v>
      </c>
      <c r="G885" s="6">
        <v>338608</v>
      </c>
      <c r="H885" s="6" t="str">
        <v xml:space="preserve">APC anti-human CD132 </v>
      </c>
      <c r="I885" s="6">
        <v>1</v>
      </c>
      <c r="J885" s="6">
        <v>1</v>
      </c>
      <c r="K885" s="6" t="str">
        <v/>
      </c>
      <c r="L885" s="7" t="str">
        <v>T-629/25-26</v>
      </c>
      <c r="M885" s="7">
        <v>45846</v>
      </c>
      <c r="N885" s="9">
        <v>30876</v>
      </c>
      <c r="O885" s="6" t="str">
        <v>PI HEALTH</v>
      </c>
      <c r="P885" s="6">
        <v>58152921083</v>
      </c>
      <c r="Q885" s="6" t="str">
        <v>Delivered</v>
      </c>
      <c r="R885" s="6">
        <v>4</v>
      </c>
      <c r="S885" s="6" t="str">
        <v/>
      </c>
      <c r="T885" s="6" t="str">
        <v>BioLegend</v>
      </c>
    </row>
    <row r="886" spans="1:20" x14ac:dyDescent="0.25">
      <c r="A886" s="6">
        <v>1061</v>
      </c>
      <c r="B886" s="6" t="str">
        <v xml:space="preserve">EED116885  </v>
      </c>
      <c r="C886" s="7">
        <v>45838</v>
      </c>
      <c r="D886" s="7">
        <v>45845</v>
      </c>
      <c r="E886" s="26">
        <v>92.4</v>
      </c>
      <c r="F886" s="26">
        <v>92.4</v>
      </c>
      <c r="G886" s="6">
        <v>344611</v>
      </c>
      <c r="H886" s="6" t="str">
        <v>PE/Cyanine7 anti-human CD4 Antibody</v>
      </c>
      <c r="I886" s="6">
        <v>1</v>
      </c>
      <c r="J886" s="6">
        <v>1</v>
      </c>
      <c r="K886" s="6" t="str">
        <v/>
      </c>
      <c r="L886" s="7" t="str">
        <v>T-656/25-26</v>
      </c>
      <c r="M886" s="7">
        <v>45847</v>
      </c>
      <c r="N886" s="9">
        <v>13844.6</v>
      </c>
      <c r="O886" s="6" t="str">
        <v>SSC</v>
      </c>
      <c r="P886" s="6">
        <v>58152973480</v>
      </c>
      <c r="Q886" s="6" t="str">
        <v>Delivered</v>
      </c>
      <c r="R886" s="6">
        <v>4</v>
      </c>
      <c r="S886" s="6" t="str">
        <v/>
      </c>
      <c r="T886" s="6" t="str">
        <v>BioLegend</v>
      </c>
    </row>
    <row r="887" spans="1:20" x14ac:dyDescent="0.25">
      <c r="A887" s="6">
        <v>1062</v>
      </c>
      <c r="B887" s="6" t="str">
        <v xml:space="preserve">EED116885  </v>
      </c>
      <c r="C887" s="7">
        <v>45838</v>
      </c>
      <c r="D887" s="7">
        <v>45845</v>
      </c>
      <c r="E887" s="26">
        <v>89.4</v>
      </c>
      <c r="F887" s="26">
        <v>89.4</v>
      </c>
      <c r="G887" s="6">
        <v>344707</v>
      </c>
      <c r="H887" s="6" t="str">
        <v>PerCP anti-human CD8 Antibody</v>
      </c>
      <c r="I887" s="6">
        <v>1</v>
      </c>
      <c r="J887" s="6">
        <v>1</v>
      </c>
      <c r="K887" s="6" t="str">
        <v/>
      </c>
      <c r="L887" s="7" t="str">
        <v>T-656/25-26</v>
      </c>
      <c r="M887" s="7">
        <v>45847</v>
      </c>
      <c r="N887" s="9">
        <v>13395.1</v>
      </c>
      <c r="O887" s="6" t="str">
        <v>SSC</v>
      </c>
      <c r="P887" s="6">
        <v>58152973480</v>
      </c>
      <c r="Q887" s="6" t="str">
        <v>Delivered</v>
      </c>
      <c r="R887" s="6">
        <v>4</v>
      </c>
      <c r="S887" s="6" t="str">
        <v/>
      </c>
      <c r="T887" s="6" t="str">
        <v>BioLegend</v>
      </c>
    </row>
    <row r="888" spans="1:20" x14ac:dyDescent="0.25">
      <c r="A888" s="6">
        <v>1063</v>
      </c>
      <c r="B888" s="6" t="str">
        <v xml:space="preserve">EED116885  </v>
      </c>
      <c r="C888" s="7">
        <v>45838</v>
      </c>
      <c r="D888" s="7">
        <v>45845</v>
      </c>
      <c r="E888" s="26">
        <v>165.6</v>
      </c>
      <c r="F888" s="26">
        <v>165.6</v>
      </c>
      <c r="G888" s="6">
        <v>344724</v>
      </c>
      <c r="H888" s="6" t="str">
        <v>Alexa Fluor® 700 anti-human CD8 Antibody</v>
      </c>
      <c r="I888" s="6">
        <v>1</v>
      </c>
      <c r="J888" s="6">
        <v>1</v>
      </c>
      <c r="K888" s="6" t="str">
        <v/>
      </c>
      <c r="L888" s="7" t="str">
        <v>T-623/25-26</v>
      </c>
      <c r="M888" s="7">
        <v>45846</v>
      </c>
      <c r="N888" s="9">
        <v>25668</v>
      </c>
      <c r="O888" s="6" t="str">
        <v>IMMUNEEL</v>
      </c>
      <c r="P888" s="6">
        <v>58152921293</v>
      </c>
      <c r="Q888" s="6" t="str">
        <v>Delivered</v>
      </c>
      <c r="R888" s="6">
        <v>4</v>
      </c>
      <c r="S888" s="6" t="str">
        <v/>
      </c>
      <c r="T888" s="6" t="str">
        <v>BioLegend</v>
      </c>
    </row>
    <row r="889" spans="1:20" x14ac:dyDescent="0.25">
      <c r="A889" s="6">
        <v>1064</v>
      </c>
      <c r="B889" s="6" t="str">
        <v xml:space="preserve">EED116885  </v>
      </c>
      <c r="C889" s="7">
        <v>45838</v>
      </c>
      <c r="D889" s="7">
        <v>45845</v>
      </c>
      <c r="E889" s="26">
        <v>304.5</v>
      </c>
      <c r="F889" s="26">
        <v>304.5</v>
      </c>
      <c r="G889" s="6">
        <v>344836</v>
      </c>
      <c r="H889" s="6" t="str">
        <v>Brilliant Violet 605™ anti-human CD3 Antibody</v>
      </c>
      <c r="I889" s="6">
        <v>1</v>
      </c>
      <c r="J889" s="6">
        <v>1</v>
      </c>
      <c r="K889" s="6" t="str">
        <v/>
      </c>
      <c r="L889" s="7" t="str">
        <v>T-623/25-26</v>
      </c>
      <c r="M889" s="7">
        <v>45846</v>
      </c>
      <c r="N889" s="9">
        <v>37758</v>
      </c>
      <c r="O889" s="6" t="str">
        <v>IMMUNEEL</v>
      </c>
      <c r="P889" s="6">
        <v>58152921293</v>
      </c>
      <c r="Q889" s="6" t="str">
        <v>Delivered</v>
      </c>
      <c r="R889" s="6">
        <v>4</v>
      </c>
      <c r="S889" s="6" t="str">
        <v/>
      </c>
      <c r="T889" s="6" t="str">
        <v>BioLegend</v>
      </c>
    </row>
    <row r="890" spans="1:20" x14ac:dyDescent="0.25">
      <c r="A890" s="6">
        <v>1065</v>
      </c>
      <c r="B890" s="6" t="str">
        <v xml:space="preserve">EED116885  </v>
      </c>
      <c r="C890" s="7">
        <v>45838</v>
      </c>
      <c r="D890" s="7">
        <v>45845</v>
      </c>
      <c r="E890" s="26">
        <v>136.5</v>
      </c>
      <c r="F890" s="26">
        <v>136.5</v>
      </c>
      <c r="G890" s="6">
        <v>347317</v>
      </c>
      <c r="H890" s="6" t="str">
        <v xml:space="preserve">Brilliant Violet 711™ anti-human CD115 </v>
      </c>
      <c r="I890" s="6">
        <v>1</v>
      </c>
      <c r="J890" s="6">
        <v>1</v>
      </c>
      <c r="K890" s="6" t="str">
        <v/>
      </c>
      <c r="L890" s="7" t="str">
        <v>T-689/25-26</v>
      </c>
      <c r="M890" s="7">
        <v>45850</v>
      </c>
      <c r="N890" s="9">
        <v>15561</v>
      </c>
      <c r="O890" s="6" t="str">
        <v>ILS</v>
      </c>
      <c r="P890" s="6">
        <v>58153121121</v>
      </c>
      <c r="Q890" s="6" t="str">
        <v>Delivered</v>
      </c>
      <c r="R890" s="6">
        <v>4</v>
      </c>
      <c r="S890" s="6" t="str">
        <v/>
      </c>
      <c r="T890" s="6" t="str">
        <v>BioLegend</v>
      </c>
    </row>
    <row r="891" spans="1:20" x14ac:dyDescent="0.25">
      <c r="A891" s="6">
        <v>1066</v>
      </c>
      <c r="B891" s="6" t="str">
        <v xml:space="preserve">EED116885  </v>
      </c>
      <c r="C891" s="7">
        <v>45838</v>
      </c>
      <c r="D891" s="7">
        <v>45845</v>
      </c>
      <c r="E891" s="26">
        <v>179.4</v>
      </c>
      <c r="F891" s="26">
        <v>179.4</v>
      </c>
      <c r="G891" s="6">
        <v>351304</v>
      </c>
      <c r="H891" s="6" t="str">
        <v xml:space="preserve">PE anti-human CD127 </v>
      </c>
      <c r="I891" s="6">
        <v>1</v>
      </c>
      <c r="J891" s="6">
        <v>1</v>
      </c>
      <c r="K891" s="6" t="str">
        <v/>
      </c>
      <c r="L891" s="7" t="str">
        <v>T-629/25-26</v>
      </c>
      <c r="M891" s="7">
        <v>45846</v>
      </c>
      <c r="N891" s="9">
        <v>27807</v>
      </c>
      <c r="O891" s="6" t="str">
        <v>PI HEALTH</v>
      </c>
      <c r="P891" s="6">
        <v>58152921083</v>
      </c>
      <c r="Q891" s="6" t="str">
        <v>Delivered</v>
      </c>
      <c r="R891" s="6">
        <v>4</v>
      </c>
      <c r="S891" s="6" t="str">
        <v/>
      </c>
      <c r="T891" s="6" t="str">
        <v>BioLegend</v>
      </c>
    </row>
    <row r="892" spans="1:20" x14ac:dyDescent="0.25">
      <c r="A892" s="6">
        <v>1067</v>
      </c>
      <c r="B892" s="6" t="str">
        <v xml:space="preserve">EED116885  </v>
      </c>
      <c r="C892" s="7">
        <v>45838</v>
      </c>
      <c r="D892" s="7">
        <v>45845</v>
      </c>
      <c r="E892" s="26">
        <v>172.2</v>
      </c>
      <c r="F892" s="26">
        <v>688.8</v>
      </c>
      <c r="G892" s="6">
        <v>353204</v>
      </c>
      <c r="H892" s="6" t="str">
        <v xml:space="preserve">PE anti-human CD197 </v>
      </c>
      <c r="I892" s="6">
        <v>4</v>
      </c>
      <c r="J892" s="6">
        <v>4</v>
      </c>
      <c r="K892" s="6" t="str">
        <v/>
      </c>
      <c r="L892" s="7" t="str">
        <v>T-629/25-26</v>
      </c>
      <c r="M892" s="7">
        <v>45846</v>
      </c>
      <c r="N892" s="9">
        <v>106764</v>
      </c>
      <c r="O892" s="6" t="str">
        <v>PI HEALTH</v>
      </c>
      <c r="P892" s="6">
        <v>58152921083</v>
      </c>
      <c r="Q892" s="6" t="str">
        <v>Delivered</v>
      </c>
      <c r="R892" s="6">
        <v>4</v>
      </c>
      <c r="S892" s="6" t="str">
        <v/>
      </c>
      <c r="T892" s="6" t="str">
        <v>BioLegend</v>
      </c>
    </row>
    <row r="893" spans="1:20" x14ac:dyDescent="0.25">
      <c r="A893" s="6">
        <v>1068</v>
      </c>
      <c r="B893" s="6" t="str">
        <v xml:space="preserve">EED116885  </v>
      </c>
      <c r="C893" s="7">
        <v>45838</v>
      </c>
      <c r="D893" s="7">
        <v>45845</v>
      </c>
      <c r="E893" s="26">
        <v>229.2</v>
      </c>
      <c r="F893" s="26">
        <v>229.2</v>
      </c>
      <c r="G893" s="6">
        <v>353212</v>
      </c>
      <c r="H893" s="6" t="str">
        <v xml:space="preserve">APC/Cyanine7 anti-human CD197 </v>
      </c>
      <c r="I893" s="6">
        <v>1</v>
      </c>
      <c r="J893" s="6">
        <v>1</v>
      </c>
      <c r="K893" s="6" t="str">
        <v/>
      </c>
      <c r="L893" s="7" t="str">
        <v>T-623/25-26</v>
      </c>
      <c r="M893" s="7">
        <v>45846</v>
      </c>
      <c r="N893" s="9">
        <v>35526</v>
      </c>
      <c r="O893" s="6" t="str">
        <v>IMMUNEEL</v>
      </c>
      <c r="P893" s="6">
        <v>58152921293</v>
      </c>
      <c r="Q893" s="6" t="str">
        <v>Delivered</v>
      </c>
      <c r="R893" s="6">
        <v>4</v>
      </c>
      <c r="S893" s="6" t="str">
        <v/>
      </c>
      <c r="T893" s="6" t="str">
        <v>BioLegend</v>
      </c>
    </row>
    <row r="894" spans="1:20" x14ac:dyDescent="0.25">
      <c r="A894" s="6">
        <v>1069</v>
      </c>
      <c r="B894" s="6" t="str">
        <v xml:space="preserve">EED116885  </v>
      </c>
      <c r="C894" s="7">
        <v>45838</v>
      </c>
      <c r="D894" s="7">
        <v>45845</v>
      </c>
      <c r="E894" s="26">
        <v>95.4</v>
      </c>
      <c r="F894" s="26">
        <v>95.4</v>
      </c>
      <c r="G894" s="6">
        <v>353709</v>
      </c>
      <c r="H894" s="6" t="str">
        <v xml:space="preserve">Alexa Fluor® 488 anti-human CD183 </v>
      </c>
      <c r="I894" s="6">
        <v>1</v>
      </c>
      <c r="J894" s="6">
        <v>1</v>
      </c>
      <c r="K894" s="6" t="str">
        <v/>
      </c>
      <c r="L894" s="7" t="str">
        <v>T-689/25-26</v>
      </c>
      <c r="M894" s="7">
        <v>45850</v>
      </c>
      <c r="N894" s="9">
        <v>13594.5</v>
      </c>
      <c r="O894" s="6" t="str">
        <v>ILS</v>
      </c>
      <c r="P894" s="6">
        <v>58153121121</v>
      </c>
      <c r="Q894" s="6" t="str">
        <v>Delivered</v>
      </c>
      <c r="R894" s="6">
        <v>4</v>
      </c>
      <c r="S894" s="6" t="str">
        <v/>
      </c>
      <c r="T894" s="6" t="str">
        <v>BioLegend</v>
      </c>
    </row>
    <row r="895" spans="1:20" x14ac:dyDescent="0.25">
      <c r="A895" s="6">
        <v>1070</v>
      </c>
      <c r="B895" s="6" t="str">
        <v xml:space="preserve">EED116885  </v>
      </c>
      <c r="C895" s="7">
        <v>45838</v>
      </c>
      <c r="D895" s="7">
        <v>45845</v>
      </c>
      <c r="E895" s="26">
        <v>74.400000000000006</v>
      </c>
      <c r="F895" s="26">
        <v>74.400000000000006</v>
      </c>
      <c r="G895" s="6">
        <v>357415</v>
      </c>
      <c r="H895" s="6" t="str">
        <v>APC/Cyanine7 anti-human CD4 Antibody</v>
      </c>
      <c r="I895" s="6">
        <v>1</v>
      </c>
      <c r="J895" s="6">
        <v>1</v>
      </c>
      <c r="K895" s="6" t="str">
        <v/>
      </c>
      <c r="L895" s="7" t="str">
        <v>T-637/25-26</v>
      </c>
      <c r="M895" s="7">
        <v>45847</v>
      </c>
      <c r="N895" s="9">
        <v>11532</v>
      </c>
      <c r="O895" s="6" t="str">
        <v>ABHI BIO</v>
      </c>
      <c r="P895" s="6">
        <v>58152972625</v>
      </c>
      <c r="Q895" s="6" t="str">
        <v>Delivered</v>
      </c>
      <c r="R895" s="6">
        <v>4</v>
      </c>
      <c r="S895" s="6" t="str">
        <v/>
      </c>
      <c r="T895" s="6" t="str">
        <v>BioLegend</v>
      </c>
    </row>
    <row r="896" spans="1:20" x14ac:dyDescent="0.25">
      <c r="A896" s="6">
        <v>1071</v>
      </c>
      <c r="B896" s="6" t="str">
        <v xml:space="preserve">EED116885  </v>
      </c>
      <c r="C896" s="7">
        <v>45838</v>
      </c>
      <c r="D896" s="7">
        <v>45845</v>
      </c>
      <c r="E896" s="26">
        <v>154.80000000000001</v>
      </c>
      <c r="F896" s="26">
        <v>154.80000000000001</v>
      </c>
      <c r="G896" s="6">
        <v>362526</v>
      </c>
      <c r="H896" s="6" t="str">
        <v xml:space="preserve">PerCP anti-human CD56 </v>
      </c>
      <c r="I896" s="6">
        <v>1</v>
      </c>
      <c r="J896" s="6">
        <v>1</v>
      </c>
      <c r="K896" s="6" t="str">
        <v/>
      </c>
      <c r="L896" s="7" t="str">
        <v>T-664/25-26</v>
      </c>
      <c r="M896" s="7">
        <v>45847</v>
      </c>
      <c r="N896" s="9">
        <v>35991</v>
      </c>
      <c r="O896" s="6" t="str">
        <v>AIIMS</v>
      </c>
      <c r="P896" s="6" t="str">
        <v>BY HAND</v>
      </c>
      <c r="Q896" s="6" t="str">
        <v>PRIYANKA MADAM</v>
      </c>
      <c r="R896" s="6">
        <v>4</v>
      </c>
      <c r="S896" s="6" t="str">
        <v/>
      </c>
      <c r="T896" s="6" t="str">
        <v>BioLegend</v>
      </c>
    </row>
    <row r="897" spans="1:20" x14ac:dyDescent="0.25">
      <c r="A897" s="6">
        <v>1072</v>
      </c>
      <c r="B897" s="6" t="str">
        <v xml:space="preserve">EED116885  </v>
      </c>
      <c r="C897" s="7">
        <v>45838</v>
      </c>
      <c r="D897" s="7">
        <v>45845</v>
      </c>
      <c r="E897" s="26">
        <v>67.2</v>
      </c>
      <c r="F897" s="26">
        <v>67.2</v>
      </c>
      <c r="G897" s="6">
        <v>367402</v>
      </c>
      <c r="H897" s="6" t="str">
        <v xml:space="preserve">Purified anti-human CD279 </v>
      </c>
      <c r="I897" s="6">
        <v>1</v>
      </c>
      <c r="J897" s="6">
        <v>1</v>
      </c>
      <c r="K897" s="6" t="str">
        <v/>
      </c>
      <c r="L897" s="7" t="str">
        <v>T-656/25-26</v>
      </c>
      <c r="M897" s="7">
        <v>45847</v>
      </c>
      <c r="N897" s="9">
        <v>10068.799999999999</v>
      </c>
      <c r="O897" s="6" t="str">
        <v>SSC</v>
      </c>
      <c r="P897" s="6">
        <v>58152973480</v>
      </c>
      <c r="Q897" s="6" t="str">
        <v>Delivered</v>
      </c>
      <c r="R897" s="6">
        <v>4</v>
      </c>
      <c r="S897" s="6" t="str">
        <v/>
      </c>
      <c r="T897" s="6" t="str">
        <v>BioLegend</v>
      </c>
    </row>
    <row r="898" spans="1:20" x14ac:dyDescent="0.25">
      <c r="A898" s="6">
        <v>1073</v>
      </c>
      <c r="B898" s="6" t="str">
        <v xml:space="preserve">EED116885  </v>
      </c>
      <c r="C898" s="7">
        <v>45838</v>
      </c>
      <c r="D898" s="7">
        <v>45845</v>
      </c>
      <c r="E898" s="26">
        <v>222</v>
      </c>
      <c r="F898" s="26">
        <v>222</v>
      </c>
      <c r="G898" s="6">
        <v>369616</v>
      </c>
      <c r="H898" s="6" t="str">
        <v xml:space="preserve">PE/Dazzle™ 594 anti-human CD152 </v>
      </c>
      <c r="I898" s="6">
        <v>1</v>
      </c>
      <c r="J898" s="6">
        <v>1</v>
      </c>
      <c r="K898" s="6" t="str">
        <v/>
      </c>
      <c r="L898" s="7" t="str">
        <v>T-623/25-26</v>
      </c>
      <c r="M898" s="7">
        <v>45846</v>
      </c>
      <c r="N898" s="9">
        <v>34410</v>
      </c>
      <c r="O898" s="6" t="str">
        <v>IMMUNEEL</v>
      </c>
      <c r="P898" s="6">
        <v>58152921293</v>
      </c>
      <c r="Q898" s="6" t="str">
        <v>Delivered</v>
      </c>
      <c r="R898" s="6">
        <v>4</v>
      </c>
      <c r="S898" s="6" t="str">
        <v/>
      </c>
      <c r="T898" s="6" t="str">
        <v>BioLegend</v>
      </c>
    </row>
    <row r="899" spans="1:20" x14ac:dyDescent="0.25">
      <c r="A899" s="6">
        <v>1074</v>
      </c>
      <c r="B899" s="6" t="str">
        <v xml:space="preserve">EED116885  </v>
      </c>
      <c r="C899" s="7">
        <v>45838</v>
      </c>
      <c r="D899" s="7">
        <v>45845</v>
      </c>
      <c r="E899" s="26">
        <v>257.39999999999998</v>
      </c>
      <c r="F899" s="26">
        <v>257.39999999999998</v>
      </c>
      <c r="G899" s="6">
        <v>372714</v>
      </c>
      <c r="H899" s="6" t="str">
        <v xml:space="preserve">PE/Cyanine7 anti-human TIGIT </v>
      </c>
      <c r="I899" s="6">
        <v>1</v>
      </c>
      <c r="J899" s="6">
        <v>1</v>
      </c>
      <c r="K899" s="6" t="str">
        <v/>
      </c>
      <c r="L899" s="7" t="str">
        <v>T-664/25-26</v>
      </c>
      <c r="M899" s="7">
        <v>45847</v>
      </c>
      <c r="N899" s="9">
        <v>59845.5</v>
      </c>
      <c r="O899" s="6" t="str">
        <v>AIIMS</v>
      </c>
      <c r="P899" s="6" t="str">
        <v>BY HAND</v>
      </c>
      <c r="Q899" s="6" t="str">
        <v>PRIYANKA MADAM</v>
      </c>
      <c r="R899" s="6">
        <v>4</v>
      </c>
      <c r="S899" s="6" t="str">
        <v/>
      </c>
      <c r="T899" s="6" t="str">
        <v>BioLegend</v>
      </c>
    </row>
    <row r="900" spans="1:20" x14ac:dyDescent="0.25">
      <c r="A900" s="6">
        <v>1075</v>
      </c>
      <c r="B900" s="6" t="str">
        <v xml:space="preserve">EED116885  </v>
      </c>
      <c r="C900" s="7">
        <v>45838</v>
      </c>
      <c r="D900" s="7">
        <v>45845</v>
      </c>
      <c r="E900" s="26">
        <v>182.4</v>
      </c>
      <c r="F900" s="26">
        <v>182.4</v>
      </c>
      <c r="G900" s="6">
        <v>374904</v>
      </c>
      <c r="H900" s="6" t="str">
        <v xml:space="preserve">PE anti-human CD158a </v>
      </c>
      <c r="I900" s="6">
        <v>1</v>
      </c>
      <c r="J900" s="6">
        <v>1</v>
      </c>
      <c r="K900" s="6" t="str">
        <v/>
      </c>
      <c r="L900" s="7" t="str">
        <v>T-665/25-26</v>
      </c>
      <c r="M900" s="7">
        <v>45847</v>
      </c>
      <c r="N900" s="9">
        <v>42408</v>
      </c>
      <c r="O900" s="6" t="str">
        <v>AIIMS</v>
      </c>
      <c r="P900" s="6" t="str">
        <v>BY HAND</v>
      </c>
      <c r="Q900" s="6" t="str">
        <v>PRIYANKA MADAM</v>
      </c>
      <c r="R900" s="6">
        <v>4</v>
      </c>
      <c r="S900" s="6" t="str">
        <v/>
      </c>
      <c r="T900" s="6" t="str">
        <v>BioLegend</v>
      </c>
    </row>
    <row r="901" spans="1:20" x14ac:dyDescent="0.25">
      <c r="A901" s="6">
        <v>1076</v>
      </c>
      <c r="B901" s="6" t="str">
        <v xml:space="preserve">EED116885  </v>
      </c>
      <c r="C901" s="7">
        <v>45838</v>
      </c>
      <c r="D901" s="7">
        <v>45845</v>
      </c>
      <c r="E901" s="26">
        <v>64.2</v>
      </c>
      <c r="F901" s="26">
        <v>64.2</v>
      </c>
      <c r="G901" s="6">
        <v>385202</v>
      </c>
      <c r="H901" s="6" t="str">
        <v>Purified anti-human CD25 Antibody</v>
      </c>
      <c r="I901" s="6">
        <v>1</v>
      </c>
      <c r="J901" s="6">
        <v>1</v>
      </c>
      <c r="K901" s="6" t="str">
        <v/>
      </c>
      <c r="L901" s="7" t="str">
        <v>T-656/25-26</v>
      </c>
      <c r="M901" s="7">
        <v>45847</v>
      </c>
      <c r="N901" s="9">
        <v>9619.2999999999993</v>
      </c>
      <c r="O901" s="6" t="str">
        <v>SSC</v>
      </c>
      <c r="P901" s="6">
        <v>58152973480</v>
      </c>
      <c r="Q901" s="6" t="str">
        <v>Delivered</v>
      </c>
      <c r="R901" s="6">
        <v>4</v>
      </c>
      <c r="S901" s="6" t="str">
        <v/>
      </c>
      <c r="T901" s="6" t="str">
        <v>BioLegend</v>
      </c>
    </row>
    <row r="902" spans="1:20" x14ac:dyDescent="0.25">
      <c r="A902" s="6">
        <v>1077</v>
      </c>
      <c r="B902" s="6" t="str">
        <v xml:space="preserve">EED116885  </v>
      </c>
      <c r="C902" s="7">
        <v>45838</v>
      </c>
      <c r="D902" s="7">
        <v>45845</v>
      </c>
      <c r="E902" s="26">
        <v>33</v>
      </c>
      <c r="F902" s="26">
        <v>33</v>
      </c>
      <c r="G902" s="6">
        <v>388602</v>
      </c>
      <c r="H902" s="6" t="str">
        <v>Purified anti-human CD69 Antibody</v>
      </c>
      <c r="I902" s="6">
        <v>1</v>
      </c>
      <c r="J902" s="6">
        <v>1</v>
      </c>
      <c r="K902" s="6" t="str">
        <v/>
      </c>
      <c r="L902" s="7" t="str">
        <v>T-656/25-26</v>
      </c>
      <c r="M902" s="7">
        <v>45847</v>
      </c>
      <c r="N902" s="9">
        <v>4944.5</v>
      </c>
      <c r="O902" s="6" t="str">
        <v>SSC</v>
      </c>
      <c r="P902" s="6">
        <v>58152973480</v>
      </c>
      <c r="Q902" s="6" t="str">
        <v>Delivered</v>
      </c>
      <c r="R902" s="6">
        <v>4</v>
      </c>
      <c r="S902" s="6" t="str">
        <v/>
      </c>
      <c r="T902" s="6" t="str">
        <v>BioLegend</v>
      </c>
    </row>
    <row r="903" spans="1:20" x14ac:dyDescent="0.25">
      <c r="A903" s="6">
        <v>1078</v>
      </c>
      <c r="B903" s="6" t="str">
        <v xml:space="preserve">EED116885  </v>
      </c>
      <c r="C903" s="7">
        <v>45838</v>
      </c>
      <c r="D903" s="7">
        <v>45845</v>
      </c>
      <c r="E903" s="26">
        <v>326.25</v>
      </c>
      <c r="F903" s="26">
        <v>326.25</v>
      </c>
      <c r="G903" s="6">
        <v>396434</v>
      </c>
      <c r="H903" s="6" t="str">
        <v>Brilliant Violet 605™ anti-human/mouse Granzyme B Recombinant Antibody</v>
      </c>
      <c r="I903" s="6">
        <v>1</v>
      </c>
      <c r="J903" s="6">
        <v>1</v>
      </c>
      <c r="K903" s="6" t="str">
        <v/>
      </c>
      <c r="L903" s="7" t="str">
        <v>T-664/25-26</v>
      </c>
      <c r="M903" s="7">
        <v>45847</v>
      </c>
      <c r="N903" s="9">
        <v>60682.5</v>
      </c>
      <c r="O903" s="6" t="str">
        <v>AIIMS</v>
      </c>
      <c r="P903" s="6" t="str">
        <v>BY HAND</v>
      </c>
      <c r="Q903" s="6" t="str">
        <v>PRIYANKA MADAM</v>
      </c>
      <c r="R903" s="6">
        <v>4</v>
      </c>
      <c r="S903" s="6" t="str">
        <v/>
      </c>
      <c r="T903" s="6" t="str">
        <v>BioLegend</v>
      </c>
    </row>
    <row r="904" spans="1:20" x14ac:dyDescent="0.25">
      <c r="A904" s="6">
        <v>1079</v>
      </c>
      <c r="B904" s="6" t="str">
        <v xml:space="preserve">EED116885  </v>
      </c>
      <c r="C904" s="7">
        <v>45838</v>
      </c>
      <c r="D904" s="7">
        <v>45845</v>
      </c>
      <c r="E904" s="26">
        <v>49.8</v>
      </c>
      <c r="F904" s="26">
        <v>49.8</v>
      </c>
      <c r="G904" s="6">
        <v>400247</v>
      </c>
      <c r="H904" s="6" t="str">
        <v>Alexa Fluor® 700 Mouse IgG2a</v>
      </c>
      <c r="I904" s="6">
        <v>1</v>
      </c>
      <c r="J904" s="6">
        <v>1</v>
      </c>
      <c r="K904" s="6" t="str">
        <v/>
      </c>
      <c r="L904" s="7" t="str">
        <v>T-622/25-26</v>
      </c>
      <c r="M904" s="7">
        <v>45846</v>
      </c>
      <c r="N904" s="9">
        <v>7719</v>
      </c>
      <c r="O904" s="6" t="str">
        <v>VECTOR</v>
      </c>
      <c r="P904" s="6" t="str">
        <v>D3001996933</v>
      </c>
      <c r="Q904" s="6" t="str">
        <v>Delivered</v>
      </c>
      <c r="R904" s="6">
        <v>4</v>
      </c>
      <c r="S904" s="6" t="str">
        <v>DELIVERY CONFIRM BY ROHIT (FROM VICTOR TECHNOLOGIES)</v>
      </c>
      <c r="T904" s="6" t="str">
        <v>BioLegend</v>
      </c>
    </row>
    <row r="905" spans="1:20" x14ac:dyDescent="0.25">
      <c r="A905" s="6">
        <v>1080</v>
      </c>
      <c r="B905" s="6" t="str">
        <v xml:space="preserve">EED116885  </v>
      </c>
      <c r="C905" s="7">
        <v>45838</v>
      </c>
      <c r="D905" s="7">
        <v>45845</v>
      </c>
      <c r="E905" s="26">
        <v>69.599999999999994</v>
      </c>
      <c r="F905" s="26">
        <v>69.599999999999994</v>
      </c>
      <c r="G905" s="6">
        <v>406001</v>
      </c>
      <c r="H905" s="6" t="str">
        <v>FITC anti-mouse IgG Antibody</v>
      </c>
      <c r="I905" s="6">
        <v>1</v>
      </c>
      <c r="J905" s="6">
        <v>1</v>
      </c>
      <c r="K905" s="6" t="str">
        <v/>
      </c>
      <c r="L905" s="7" t="str">
        <v>T-656/25-26</v>
      </c>
      <c r="M905" s="7">
        <v>45847</v>
      </c>
      <c r="N905" s="9">
        <v>10428.4</v>
      </c>
      <c r="O905" s="6" t="str">
        <v>SSC</v>
      </c>
      <c r="P905" s="6">
        <v>58152973480</v>
      </c>
      <c r="Q905" s="6" t="str">
        <v>Delivered</v>
      </c>
      <c r="R905" s="6">
        <v>4</v>
      </c>
      <c r="S905" s="6" t="str">
        <v/>
      </c>
      <c r="T905" s="6" t="str">
        <v>BioLegend</v>
      </c>
    </row>
    <row r="906" spans="1:20" x14ac:dyDescent="0.25">
      <c r="A906" s="6">
        <v>1081</v>
      </c>
      <c r="B906" s="6" t="str">
        <v xml:space="preserve">EED116885  </v>
      </c>
      <c r="C906" s="7">
        <v>45838</v>
      </c>
      <c r="D906" s="7">
        <v>45845</v>
      </c>
      <c r="E906" s="26">
        <v>137.4</v>
      </c>
      <c r="F906" s="26">
        <v>274.8</v>
      </c>
      <c r="G906" s="6">
        <v>406514</v>
      </c>
      <c r="H906" s="6" t="str">
        <v>PE/Cyanine7 anti-mouse IgM Antibody</v>
      </c>
      <c r="I906" s="6">
        <v>2</v>
      </c>
      <c r="J906" s="6">
        <v>2</v>
      </c>
      <c r="K906" s="6" t="str">
        <v/>
      </c>
      <c r="L906" s="7" t="str">
        <v>T-628/25-26</v>
      </c>
      <c r="M906" s="7">
        <v>45846</v>
      </c>
      <c r="N906" s="9">
        <v>42594</v>
      </c>
      <c r="O906" s="6" t="str">
        <v>POPVAX</v>
      </c>
      <c r="P906" s="6">
        <v>58152920302</v>
      </c>
      <c r="Q906" s="6" t="str">
        <v>Delivered</v>
      </c>
      <c r="R906" s="6">
        <v>4</v>
      </c>
      <c r="S906" s="6" t="str">
        <v/>
      </c>
      <c r="T906" s="6" t="str">
        <v>BioLegend</v>
      </c>
    </row>
    <row r="907" spans="1:20" x14ac:dyDescent="0.25">
      <c r="A907" s="6">
        <v>1082</v>
      </c>
      <c r="B907" s="6" t="str">
        <v xml:space="preserve">EED116885  </v>
      </c>
      <c r="C907" s="7">
        <v>45838</v>
      </c>
      <c r="D907" s="7">
        <v>45845</v>
      </c>
      <c r="E907" s="26">
        <v>193.8</v>
      </c>
      <c r="F907" s="26">
        <v>193.8</v>
      </c>
      <c r="G907" s="6">
        <v>406608</v>
      </c>
      <c r="H907" s="6" t="str">
        <v>PE anti-mouse IgG1 Antibody</v>
      </c>
      <c r="I907" s="6">
        <v>1</v>
      </c>
      <c r="J907" s="6">
        <v>1</v>
      </c>
      <c r="K907" s="6" t="str">
        <v/>
      </c>
      <c r="L907" s="7" t="str">
        <v>T-656/25-26</v>
      </c>
      <c r="M907" s="7">
        <v>45847</v>
      </c>
      <c r="N907" s="9">
        <v>29037.7</v>
      </c>
      <c r="O907" s="6" t="str">
        <v>SSC</v>
      </c>
      <c r="P907" s="6">
        <v>58152973480</v>
      </c>
      <c r="Q907" s="6" t="str">
        <v>Delivered</v>
      </c>
      <c r="R907" s="6">
        <v>4</v>
      </c>
      <c r="S907" s="6" t="str">
        <v/>
      </c>
      <c r="T907" s="6" t="str">
        <v>BioLegend</v>
      </c>
    </row>
    <row r="908" spans="1:20" x14ac:dyDescent="0.25">
      <c r="A908" s="6">
        <v>1083</v>
      </c>
      <c r="B908" s="6" t="str">
        <v xml:space="preserve">EED116885  </v>
      </c>
      <c r="C908" s="7">
        <v>45838</v>
      </c>
      <c r="D908" s="7">
        <v>45845</v>
      </c>
      <c r="E908" s="26">
        <v>106.2</v>
      </c>
      <c r="F908" s="26">
        <v>106.2</v>
      </c>
      <c r="G908" s="6">
        <v>406708</v>
      </c>
      <c r="H908" s="6" t="str">
        <v>PE anti-mouse IgG2b Antibody</v>
      </c>
      <c r="I908" s="6">
        <v>1</v>
      </c>
      <c r="J908" s="6">
        <v>1</v>
      </c>
      <c r="K908" s="6" t="str">
        <v/>
      </c>
      <c r="L908" s="7" t="str">
        <v>T-656/25-26</v>
      </c>
      <c r="M908" s="7">
        <v>45847</v>
      </c>
      <c r="N908" s="9">
        <v>15912.3</v>
      </c>
      <c r="O908" s="6" t="str">
        <v>SSC</v>
      </c>
      <c r="P908" s="6">
        <v>58152973480</v>
      </c>
      <c r="Q908" s="6" t="str">
        <v>Delivered</v>
      </c>
      <c r="R908" s="6">
        <v>4</v>
      </c>
      <c r="S908" s="6" t="str">
        <v/>
      </c>
      <c r="T908" s="6" t="str">
        <v>BioLegend</v>
      </c>
    </row>
    <row r="909" spans="1:20" x14ac:dyDescent="0.25">
      <c r="A909" s="6">
        <v>1084</v>
      </c>
      <c r="B909" s="6" t="str">
        <v xml:space="preserve">EED116885  </v>
      </c>
      <c r="C909" s="7">
        <v>45838</v>
      </c>
      <c r="D909" s="7">
        <v>45845</v>
      </c>
      <c r="E909" s="26">
        <v>106.2</v>
      </c>
      <c r="F909" s="26">
        <v>106.2</v>
      </c>
      <c r="G909" s="6">
        <v>407108</v>
      </c>
      <c r="H909" s="6" t="str">
        <v>PE anti-mouse IgG2a Antibody</v>
      </c>
      <c r="I909" s="6">
        <v>1</v>
      </c>
      <c r="J909" s="6">
        <v>1</v>
      </c>
      <c r="K909" s="6" t="str">
        <v/>
      </c>
      <c r="L909" s="7" t="str">
        <v>T-656/25-26</v>
      </c>
      <c r="M909" s="7">
        <v>45847</v>
      </c>
      <c r="N909" s="9">
        <v>15912.3</v>
      </c>
      <c r="O909" s="6" t="str">
        <v>SSC</v>
      </c>
      <c r="P909" s="6">
        <v>58152973480</v>
      </c>
      <c r="Q909" s="6" t="str">
        <v>Delivered</v>
      </c>
      <c r="R909" s="6">
        <v>4</v>
      </c>
      <c r="S909" s="6" t="str">
        <v/>
      </c>
      <c r="T909" s="6" t="str">
        <v>BioLegend</v>
      </c>
    </row>
    <row r="910" spans="1:20" x14ac:dyDescent="0.25">
      <c r="A910" s="6">
        <v>1085</v>
      </c>
      <c r="B910" s="6" t="str">
        <v xml:space="preserve">EED116885  </v>
      </c>
      <c r="C910" s="7">
        <v>45838</v>
      </c>
      <c r="D910" s="7">
        <v>45845</v>
      </c>
      <c r="E910" s="26">
        <v>74.400000000000006</v>
      </c>
      <c r="F910" s="26">
        <v>74.400000000000006</v>
      </c>
      <c r="G910" s="6">
        <v>410719</v>
      </c>
      <c r="H910" s="6" t="str">
        <v>FITC anti-human IgG Fc Antibody</v>
      </c>
      <c r="I910" s="6">
        <v>1</v>
      </c>
      <c r="J910" s="6">
        <v>1</v>
      </c>
      <c r="K910" s="6" t="str">
        <v/>
      </c>
      <c r="L910" s="7" t="str">
        <v>T-656/25-26</v>
      </c>
      <c r="M910" s="7">
        <v>45847</v>
      </c>
      <c r="N910" s="9">
        <v>11147.6</v>
      </c>
      <c r="O910" s="6" t="str">
        <v>SSC</v>
      </c>
      <c r="P910" s="6">
        <v>58152973480</v>
      </c>
      <c r="Q910" s="6" t="str">
        <v>Delivered</v>
      </c>
      <c r="R910" s="6">
        <v>4</v>
      </c>
      <c r="S910" s="6" t="str">
        <v/>
      </c>
      <c r="T910" s="6" t="str">
        <v>BioLegend</v>
      </c>
    </row>
    <row r="911" spans="1:20" x14ac:dyDescent="0.25">
      <c r="A911" s="6">
        <v>1086</v>
      </c>
      <c r="B911" s="6" t="str">
        <v xml:space="preserve">EED116885  </v>
      </c>
      <c r="C911" s="7">
        <v>45838</v>
      </c>
      <c r="D911" s="7">
        <v>45845</v>
      </c>
      <c r="E911" s="26">
        <v>35.4</v>
      </c>
      <c r="F911" s="26">
        <v>35.4</v>
      </c>
      <c r="G911" s="6">
        <v>420404</v>
      </c>
      <c r="H911" s="6" t="str">
        <v>7-AAD Viability Staining Solution</v>
      </c>
      <c r="I911" s="6">
        <v>1</v>
      </c>
      <c r="J911" s="6">
        <v>1</v>
      </c>
      <c r="K911" s="6" t="str">
        <v/>
      </c>
      <c r="L911" s="7" t="str">
        <v>T-624/25-26</v>
      </c>
      <c r="M911" s="7">
        <v>45846</v>
      </c>
      <c r="N911" s="9">
        <v>6401.5</v>
      </c>
      <c r="O911" s="6" t="str">
        <v>IMMUNEEL</v>
      </c>
      <c r="P911" s="6">
        <v>58152921293</v>
      </c>
      <c r="Q911" s="6" t="str">
        <v>Delivered</v>
      </c>
      <c r="R911" s="6">
        <v>4</v>
      </c>
      <c r="S911" s="6" t="str">
        <v/>
      </c>
      <c r="T911" s="6" t="str">
        <v>BioLegend</v>
      </c>
    </row>
    <row r="912" spans="1:20" x14ac:dyDescent="0.25">
      <c r="A912" s="6">
        <v>1087</v>
      </c>
      <c r="B912" s="6" t="str">
        <v xml:space="preserve">EED116885  </v>
      </c>
      <c r="C912" s="7">
        <v>45838</v>
      </c>
      <c r="D912" s="7">
        <v>45845</v>
      </c>
      <c r="E912" s="26">
        <v>99</v>
      </c>
      <c r="F912" s="26">
        <v>99</v>
      </c>
      <c r="G912" s="6">
        <v>424401</v>
      </c>
      <c r="H912" s="6" t="str">
        <v>True-Nuclear™ Transcription Factor Buffer Set</v>
      </c>
      <c r="I912" s="6">
        <v>1</v>
      </c>
      <c r="J912" s="6">
        <v>1</v>
      </c>
      <c r="K912" s="6" t="str">
        <v/>
      </c>
      <c r="L912" s="7" t="str">
        <v>DC-84/25-26</v>
      </c>
      <c r="M912" s="7">
        <v>45848</v>
      </c>
      <c r="N912" s="9" t="str">
        <v/>
      </c>
      <c r="O912" s="6" t="str">
        <v>DR LAL</v>
      </c>
      <c r="P912" s="6" t="str">
        <v>BY HAND</v>
      </c>
      <c r="Q912" s="6" t="str">
        <v>DEEPAK</v>
      </c>
      <c r="R912" s="6">
        <v>4</v>
      </c>
      <c r="S912" s="6" t="str">
        <v>FOC</v>
      </c>
      <c r="T912" s="6" t="str">
        <v>BioLegend</v>
      </c>
    </row>
    <row r="913" spans="1:20" x14ac:dyDescent="0.25">
      <c r="A913" s="6">
        <v>1088</v>
      </c>
      <c r="B913" s="6" t="str">
        <v xml:space="preserve">EED116885  </v>
      </c>
      <c r="C913" s="7">
        <v>45838</v>
      </c>
      <c r="D913" s="7">
        <v>45845</v>
      </c>
      <c r="E913" s="26">
        <v>183.75</v>
      </c>
      <c r="F913" s="26">
        <v>183.75</v>
      </c>
      <c r="G913" s="6">
        <v>480043</v>
      </c>
      <c r="H913" s="6" t="str">
        <v>MojoSort™ Mouse CD8 Naïve T Cell Isolation Kit</v>
      </c>
      <c r="I913" s="6">
        <v>1</v>
      </c>
      <c r="J913" s="6">
        <v>1</v>
      </c>
      <c r="K913" s="6" t="str">
        <v/>
      </c>
      <c r="L913" s="7" t="str">
        <v>DC-101/25-26</v>
      </c>
      <c r="M913" s="7">
        <v>45863</v>
      </c>
      <c r="N913" s="9" t="str">
        <v/>
      </c>
      <c r="O913" s="6" t="str">
        <v>SNU</v>
      </c>
      <c r="P913" s="6" t="str">
        <v>PORTER</v>
      </c>
      <c r="Q913" s="6" t="str">
        <v>porter</v>
      </c>
      <c r="R913" s="6">
        <v>4</v>
      </c>
      <c r="S913" s="6" t="str">
        <v>Invoice will be generated</v>
      </c>
      <c r="T913" s="6" t="str">
        <v>BioLegend</v>
      </c>
    </row>
    <row r="914" spans="1:20" x14ac:dyDescent="0.25">
      <c r="A914" s="6">
        <v>1089</v>
      </c>
      <c r="B914" s="6" t="str">
        <v xml:space="preserve">EED116885  </v>
      </c>
      <c r="C914" s="7">
        <v>45838</v>
      </c>
      <c r="D914" s="7">
        <v>45845</v>
      </c>
      <c r="E914" s="26">
        <v>585.75</v>
      </c>
      <c r="F914" s="26">
        <v>585.75</v>
      </c>
      <c r="G914" s="6">
        <v>480137</v>
      </c>
      <c r="H914" s="6" t="str">
        <v>MojoSort™ Mouse CD4+CD25+ Regulatory T Cell Isolation Kit</v>
      </c>
      <c r="I914" s="6">
        <v>1</v>
      </c>
      <c r="J914" s="6">
        <v>1</v>
      </c>
      <c r="K914" s="6" t="str">
        <v/>
      </c>
      <c r="L914" s="7" t="str">
        <v>DC-101/25-26</v>
      </c>
      <c r="M914" s="7">
        <v>45863</v>
      </c>
      <c r="N914" s="9" t="str">
        <v/>
      </c>
      <c r="O914" s="6" t="str">
        <v>SNU</v>
      </c>
      <c r="P914" s="6" t="str">
        <v>PORTER</v>
      </c>
      <c r="Q914" s="6" t="str">
        <v>porter</v>
      </c>
      <c r="R914" s="6">
        <v>4</v>
      </c>
      <c r="S914" s="6" t="str">
        <v>Invoice will be generated</v>
      </c>
      <c r="T914" s="6" t="str">
        <v>BioLegend</v>
      </c>
    </row>
    <row r="915" spans="1:20" x14ac:dyDescent="0.25">
      <c r="A915" s="6">
        <v>1090</v>
      </c>
      <c r="B915" s="6" t="str">
        <v xml:space="preserve">EED116885  </v>
      </c>
      <c r="C915" s="7">
        <v>45838</v>
      </c>
      <c r="D915" s="7">
        <v>45845</v>
      </c>
      <c r="E915" s="26">
        <v>169.5</v>
      </c>
      <c r="F915" s="26">
        <v>169.5</v>
      </c>
      <c r="G915" s="6">
        <v>500827</v>
      </c>
      <c r="H915" s="6" t="str">
        <v>Brilliant Violet 605™ anti-human IL-4 Antibody</v>
      </c>
      <c r="I915" s="6">
        <v>1</v>
      </c>
      <c r="J915" s="6">
        <v>1</v>
      </c>
      <c r="K915" s="6" t="str">
        <v/>
      </c>
      <c r="L915" s="7" t="str">
        <v>T-689/25-26</v>
      </c>
      <c r="M915" s="7">
        <v>45850</v>
      </c>
      <c r="N915" s="9">
        <v>19323</v>
      </c>
      <c r="O915" s="6" t="str">
        <v>ILS</v>
      </c>
      <c r="P915" s="6">
        <v>58153121121</v>
      </c>
      <c r="Q915" s="6" t="str">
        <v>Delivered</v>
      </c>
      <c r="R915" s="6">
        <v>4</v>
      </c>
      <c r="S915" s="6" t="str">
        <v/>
      </c>
      <c r="T915" s="6" t="str">
        <v>BioLegend</v>
      </c>
    </row>
    <row r="916" spans="1:20" x14ac:dyDescent="0.25">
      <c r="A916" s="6">
        <v>1091</v>
      </c>
      <c r="B916" s="6" t="str">
        <v xml:space="preserve">EED116885  </v>
      </c>
      <c r="C916" s="7">
        <v>45838</v>
      </c>
      <c r="D916" s="7">
        <v>45845</v>
      </c>
      <c r="E916" s="26">
        <v>334.5</v>
      </c>
      <c r="F916" s="26">
        <v>334.5</v>
      </c>
      <c r="G916" s="6">
        <v>502540</v>
      </c>
      <c r="H916" s="6" t="str">
        <v>Brilliant Violet 711™ anti-human IFN-γ Antibody</v>
      </c>
      <c r="I916" s="6">
        <v>1</v>
      </c>
      <c r="J916" s="6">
        <v>1</v>
      </c>
      <c r="K916" s="6" t="str">
        <v/>
      </c>
      <c r="L916" s="7" t="str">
        <v>T-664/25-26</v>
      </c>
      <c r="M916" s="7">
        <v>45847</v>
      </c>
      <c r="N916" s="9">
        <v>62217</v>
      </c>
      <c r="O916" s="6" t="str">
        <v>AIIMS</v>
      </c>
      <c r="P916" s="6" t="str">
        <v>BY HAND</v>
      </c>
      <c r="Q916" s="6" t="str">
        <v>PRIYANKA MADAM</v>
      </c>
      <c r="R916" s="6">
        <v>4</v>
      </c>
      <c r="S916" s="6" t="str">
        <v/>
      </c>
      <c r="T916" s="6" t="str">
        <v>BioLegend</v>
      </c>
    </row>
    <row r="917" spans="1:20" x14ac:dyDescent="0.25">
      <c r="A917" s="6">
        <v>1092</v>
      </c>
      <c r="B917" s="6" t="str">
        <v xml:space="preserve">EED116885  </v>
      </c>
      <c r="C917" s="7">
        <v>45838</v>
      </c>
      <c r="D917" s="7">
        <v>45845</v>
      </c>
      <c r="E917" s="26">
        <v>321.75</v>
      </c>
      <c r="F917" s="26">
        <v>321.75</v>
      </c>
      <c r="G917" s="6">
        <v>502948</v>
      </c>
      <c r="H917" s="6" t="str">
        <v>Brilliant Violet 785™ anti-human TNF-α Antibody</v>
      </c>
      <c r="I917" s="6">
        <v>1</v>
      </c>
      <c r="J917" s="6">
        <v>1</v>
      </c>
      <c r="K917" s="6" t="str">
        <v/>
      </c>
      <c r="L917" s="7" t="str">
        <v>T-664/25-26</v>
      </c>
      <c r="M917" s="7">
        <v>45847</v>
      </c>
      <c r="N917" s="9">
        <v>59845.5</v>
      </c>
      <c r="O917" s="6" t="str">
        <v>AIIMS</v>
      </c>
      <c r="P917" s="6" t="str">
        <v>BY HAND</v>
      </c>
      <c r="Q917" s="6" t="str">
        <v>PRIYANKA MADAM</v>
      </c>
      <c r="R917" s="6">
        <v>4</v>
      </c>
      <c r="S917" s="6" t="str">
        <v/>
      </c>
      <c r="T917" s="6" t="str">
        <v>BioLegend</v>
      </c>
    </row>
    <row r="918" spans="1:20" x14ac:dyDescent="0.25">
      <c r="A918" s="6">
        <v>1093</v>
      </c>
      <c r="B918" s="6" t="str">
        <v xml:space="preserve">EED116885  </v>
      </c>
      <c r="C918" s="7">
        <v>45838</v>
      </c>
      <c r="D918" s="7">
        <v>45845</v>
      </c>
      <c r="E918" s="26">
        <v>160.80000000000001</v>
      </c>
      <c r="F918" s="26">
        <v>160.80000000000001</v>
      </c>
      <c r="G918" s="6">
        <v>506313</v>
      </c>
      <c r="H918" s="6" t="str">
        <v>Alexa Fluor® 488 anti-mouse TNF-α Antibody</v>
      </c>
      <c r="I918" s="6">
        <v>1</v>
      </c>
      <c r="J918" s="6">
        <v>1</v>
      </c>
      <c r="K918" s="6" t="str">
        <v/>
      </c>
      <c r="L918" s="7" t="str">
        <v>DC-101/25-26</v>
      </c>
      <c r="M918" s="7">
        <v>45863</v>
      </c>
      <c r="N918" s="9" t="str">
        <v/>
      </c>
      <c r="O918" s="6" t="str">
        <v>SNU</v>
      </c>
      <c r="P918" s="6" t="str">
        <v>PORTER</v>
      </c>
      <c r="Q918" s="6" t="str">
        <v>porter</v>
      </c>
      <c r="R918" s="6">
        <v>4</v>
      </c>
      <c r="S918" s="6" t="str">
        <v>Invoice will be generated</v>
      </c>
      <c r="T918" s="6" t="str">
        <v>BioLegend</v>
      </c>
    </row>
    <row r="919" spans="1:20" x14ac:dyDescent="0.25">
      <c r="A919" s="6">
        <v>1094</v>
      </c>
      <c r="B919" s="6" t="str">
        <v xml:space="preserve">EED116885  </v>
      </c>
      <c r="C919" s="7">
        <v>45838</v>
      </c>
      <c r="D919" s="7">
        <v>45845</v>
      </c>
      <c r="E919" s="26">
        <v>56.4</v>
      </c>
      <c r="F919" s="26">
        <v>56.4</v>
      </c>
      <c r="G919" s="6">
        <v>575402</v>
      </c>
      <c r="H919" s="6" t="str">
        <v xml:space="preserve">Recombinant Mouse IL-2 </v>
      </c>
      <c r="I919" s="6">
        <v>1</v>
      </c>
      <c r="J919" s="6">
        <v>1</v>
      </c>
      <c r="K919" s="6" t="str">
        <v/>
      </c>
      <c r="L919" s="7" t="str">
        <v>DC-101/25-26</v>
      </c>
      <c r="M919" s="7">
        <v>45863</v>
      </c>
      <c r="N919" s="9" t="str">
        <v/>
      </c>
      <c r="O919" s="6" t="str">
        <v>SNU</v>
      </c>
      <c r="P919" s="6" t="str">
        <v>PORTER</v>
      </c>
      <c r="Q919" s="6" t="str">
        <v>porter</v>
      </c>
      <c r="R919" s="6">
        <v>-20</v>
      </c>
      <c r="S919" s="6" t="str">
        <v>Invoice will be generated</v>
      </c>
      <c r="T919" s="6" t="str">
        <v>BioLegend</v>
      </c>
    </row>
    <row r="920" spans="1:20" x14ac:dyDescent="0.25">
      <c r="A920" s="6">
        <v>1095</v>
      </c>
      <c r="B920" s="6" t="str">
        <v xml:space="preserve">EED116885  </v>
      </c>
      <c r="C920" s="7">
        <v>45838</v>
      </c>
      <c r="D920" s="7">
        <v>45845</v>
      </c>
      <c r="E920" s="26">
        <v>88.2</v>
      </c>
      <c r="F920" s="26">
        <v>264.60000000000002</v>
      </c>
      <c r="G920" s="6">
        <v>591704</v>
      </c>
      <c r="H920" s="6" t="str">
        <v xml:space="preserve">Recombinant Human CD40L </v>
      </c>
      <c r="I920" s="6">
        <v>3</v>
      </c>
      <c r="J920" s="6">
        <v>3</v>
      </c>
      <c r="K920" s="6" t="str">
        <v/>
      </c>
      <c r="L920" s="7" t="str">
        <v>T-652/25-26</v>
      </c>
      <c r="M920" s="7">
        <v>45847</v>
      </c>
      <c r="N920" s="9">
        <v>41013</v>
      </c>
      <c r="O920" s="6" t="str">
        <v>JUBILANT</v>
      </c>
      <c r="P920" s="6">
        <v>58152971612</v>
      </c>
      <c r="Q920" s="6" t="str">
        <v>Delivered</v>
      </c>
      <c r="R920" s="6">
        <v>-20</v>
      </c>
      <c r="S920" s="6" t="str">
        <v/>
      </c>
      <c r="T920" s="6" t="str">
        <v>BioLegend</v>
      </c>
    </row>
    <row r="921" spans="1:20" x14ac:dyDescent="0.25">
      <c r="A921" s="6">
        <v>1096</v>
      </c>
      <c r="B921" s="6" t="str">
        <v xml:space="preserve">EED116885  </v>
      </c>
      <c r="C921" s="7">
        <v>45838</v>
      </c>
      <c r="D921" s="7">
        <v>45845</v>
      </c>
      <c r="E921" s="26">
        <v>222</v>
      </c>
      <c r="F921" s="26">
        <v>2220</v>
      </c>
      <c r="G921" s="6">
        <v>626812</v>
      </c>
      <c r="H921" s="6" t="str">
        <v>Alexa Fluor® 488 anti-c-Myc Antibody</v>
      </c>
      <c r="I921" s="6">
        <v>10</v>
      </c>
      <c r="J921" s="6">
        <v>10</v>
      </c>
      <c r="K921" s="6" t="str">
        <v/>
      </c>
      <c r="L921" s="7" t="str">
        <v>T-644/25-26</v>
      </c>
      <c r="M921" s="7">
        <v>45847</v>
      </c>
      <c r="N921" s="9">
        <v>344100</v>
      </c>
      <c r="O921" s="6" t="str">
        <v>Aurigine Onco</v>
      </c>
      <c r="P921" s="6">
        <v>58152973045</v>
      </c>
      <c r="Q921" s="6" t="str">
        <v>Delivered</v>
      </c>
      <c r="R921" s="6">
        <v>4</v>
      </c>
      <c r="S921" s="6" t="str">
        <v/>
      </c>
      <c r="T921" s="6" t="str">
        <v>BioLegend</v>
      </c>
    </row>
    <row r="922" spans="1:20" x14ac:dyDescent="0.25">
      <c r="A922" s="6">
        <v>1097</v>
      </c>
      <c r="B922" s="6" t="str">
        <v xml:space="preserve">EED116885  </v>
      </c>
      <c r="C922" s="7">
        <v>45838</v>
      </c>
      <c r="D922" s="7">
        <v>45845</v>
      </c>
      <c r="E922" s="26">
        <v>193.8</v>
      </c>
      <c r="F922" s="26">
        <v>193.8</v>
      </c>
      <c r="G922" s="6">
        <v>646408</v>
      </c>
      <c r="H922" s="6" t="str">
        <v>Alexa Fluor® 647 anti-IRF4 Antibody</v>
      </c>
      <c r="I922" s="6">
        <v>1</v>
      </c>
      <c r="J922" s="6">
        <v>1</v>
      </c>
      <c r="K922" s="6" t="str">
        <v/>
      </c>
      <c r="L922" s="7" t="str">
        <v>T-656/25-26</v>
      </c>
      <c r="M922" s="7">
        <v>45847</v>
      </c>
      <c r="N922" s="9">
        <v>29037.7</v>
      </c>
      <c r="O922" s="6" t="str">
        <v>SSC</v>
      </c>
      <c r="P922" s="6">
        <v>58152973480</v>
      </c>
      <c r="Q922" s="6" t="str">
        <v>Delivered</v>
      </c>
      <c r="R922" s="6">
        <v>4</v>
      </c>
      <c r="S922" s="6" t="str">
        <v/>
      </c>
      <c r="T922" s="6" t="str">
        <v>BioLegend</v>
      </c>
    </row>
    <row r="923" spans="1:20" x14ac:dyDescent="0.25">
      <c r="A923" s="6">
        <v>1098</v>
      </c>
      <c r="B923" s="6" t="str">
        <v xml:space="preserve">EED116885  </v>
      </c>
      <c r="C923" s="7">
        <v>45838</v>
      </c>
      <c r="D923" s="7">
        <v>45845</v>
      </c>
      <c r="E923" s="26">
        <v>67.2</v>
      </c>
      <c r="F923" s="26">
        <v>67.2</v>
      </c>
      <c r="G923" s="6">
        <v>652503</v>
      </c>
      <c r="H923" s="6" t="str">
        <v>HRP anti-His Tag Antibody</v>
      </c>
      <c r="I923" s="6">
        <v>1</v>
      </c>
      <c r="J923" s="6">
        <v>1</v>
      </c>
      <c r="K923" s="6" t="str">
        <v/>
      </c>
      <c r="L923" s="7" t="str">
        <v>T-623/25-26</v>
      </c>
      <c r="M923" s="7">
        <v>45846</v>
      </c>
      <c r="N923" s="9">
        <v>10416</v>
      </c>
      <c r="O923" s="6" t="str">
        <v>IMMUNEEL</v>
      </c>
      <c r="P923" s="6">
        <v>58152921293</v>
      </c>
      <c r="Q923" s="6" t="str">
        <v>Delivered</v>
      </c>
      <c r="R923" s="6">
        <v>-20</v>
      </c>
      <c r="S923" s="6" t="str">
        <v/>
      </c>
      <c r="T923" s="6" t="str">
        <v>BioLegend</v>
      </c>
    </row>
    <row r="924" spans="1:20" x14ac:dyDescent="0.25">
      <c r="A924" s="6">
        <v>1099</v>
      </c>
      <c r="B924" s="6" t="str">
        <v xml:space="preserve">EED116885  </v>
      </c>
      <c r="C924" s="7">
        <v>45838</v>
      </c>
      <c r="D924" s="7">
        <v>45845</v>
      </c>
      <c r="E924" s="26">
        <v>493.2</v>
      </c>
      <c r="F924" s="26">
        <v>1972.8</v>
      </c>
      <c r="G924" s="6">
        <v>741271</v>
      </c>
      <c r="H924" s="6" t="str">
        <v xml:space="preserve">LEGENDplex™ Hu Type 1/2/3 Interferon Panel </v>
      </c>
      <c r="I924" s="6">
        <v>4</v>
      </c>
      <c r="J924" s="6">
        <v>4</v>
      </c>
      <c r="K924" s="6" t="str">
        <v/>
      </c>
      <c r="L924" s="7" t="str">
        <v>T-612/25-26</v>
      </c>
      <c r="M924" s="7">
        <v>45846</v>
      </c>
      <c r="N924" s="9">
        <v>372037.2</v>
      </c>
      <c r="O924" s="6" t="str">
        <v>CRYON</v>
      </c>
      <c r="P924" s="6">
        <v>58152921024</v>
      </c>
      <c r="Q924" s="6" t="str">
        <v>Delivered</v>
      </c>
      <c r="R924" s="6">
        <v>4</v>
      </c>
      <c r="S924" s="6" t="str">
        <v/>
      </c>
      <c r="T924" s="6" t="str">
        <v>BioLegend</v>
      </c>
    </row>
    <row r="925" spans="1:20" x14ac:dyDescent="0.25">
      <c r="A925" s="6">
        <v>1100</v>
      </c>
      <c r="B925" s="6" t="str">
        <v xml:space="preserve">EED116885  </v>
      </c>
      <c r="C925" s="7">
        <v>45838</v>
      </c>
      <c r="D925" s="7">
        <v>45845</v>
      </c>
      <c r="E925" s="26">
        <v>493.2</v>
      </c>
      <c r="F925" s="26">
        <v>986.4</v>
      </c>
      <c r="G925" s="6">
        <v>741271</v>
      </c>
      <c r="H925" s="6" t="str">
        <v xml:space="preserve">LEGENDplex™ Hu Type 1/2/3 Interferon Panel </v>
      </c>
      <c r="I925" s="6">
        <v>2</v>
      </c>
      <c r="J925" s="6">
        <v>2</v>
      </c>
      <c r="K925" s="6" t="str">
        <v/>
      </c>
      <c r="L925" s="7" t="str">
        <v>T-613/25-26</v>
      </c>
      <c r="M925" s="7">
        <v>45846</v>
      </c>
      <c r="N925" s="9">
        <v>403973.4</v>
      </c>
      <c r="O925" s="6" t="str">
        <v>CRYON</v>
      </c>
      <c r="P925" s="6">
        <v>58152921024</v>
      </c>
      <c r="Q925" s="6" t="str">
        <v>Delivered</v>
      </c>
      <c r="R925" s="6">
        <v>4</v>
      </c>
      <c r="S925" s="6" t="str">
        <v/>
      </c>
      <c r="T925" s="6" t="str">
        <v>BioLegend</v>
      </c>
    </row>
    <row r="926" spans="1:20" x14ac:dyDescent="0.25">
      <c r="A926" s="6">
        <v>1101</v>
      </c>
      <c r="B926" s="6" t="str">
        <v xml:space="preserve">EED116885  </v>
      </c>
      <c r="C926" s="7">
        <v>45838</v>
      </c>
      <c r="D926" s="7">
        <v>45845</v>
      </c>
      <c r="E926" s="26">
        <v>133.80000000000001</v>
      </c>
      <c r="F926" s="26">
        <v>133.80000000000001</v>
      </c>
      <c r="G926" s="6">
        <v>781802</v>
      </c>
      <c r="H926" s="6" t="str">
        <v xml:space="preserve">Recombinant Human TGF-β1 </v>
      </c>
      <c r="I926" s="6">
        <v>1</v>
      </c>
      <c r="J926" s="6">
        <v>1</v>
      </c>
      <c r="K926" s="6" t="str">
        <v/>
      </c>
      <c r="L926" s="7" t="str">
        <v>DC-101/25-26</v>
      </c>
      <c r="M926" s="7">
        <v>45863</v>
      </c>
      <c r="N926" s="9" t="str">
        <v/>
      </c>
      <c r="O926" s="6" t="str">
        <v>SNU</v>
      </c>
      <c r="P926" s="6" t="str">
        <v>PORTER</v>
      </c>
      <c r="Q926" s="6" t="str">
        <v>porter</v>
      </c>
      <c r="R926" s="6">
        <v>-20</v>
      </c>
      <c r="S926" s="6" t="str">
        <v>Invoice will be generated</v>
      </c>
      <c r="T926" s="6" t="str">
        <v>BioLegend</v>
      </c>
    </row>
    <row r="927" spans="1:20" x14ac:dyDescent="0.25">
      <c r="A927" s="6">
        <v>1102</v>
      </c>
      <c r="B927" s="6" t="str">
        <v xml:space="preserve">EED116885  </v>
      </c>
      <c r="C927" s="7">
        <v>45838</v>
      </c>
      <c r="D927" s="7">
        <v>45845</v>
      </c>
      <c r="E927" s="26">
        <v>91.8</v>
      </c>
      <c r="F927" s="26">
        <v>91.8</v>
      </c>
      <c r="G927" s="6">
        <v>908303</v>
      </c>
      <c r="H927" s="6" t="str">
        <v xml:space="preserve">PE anti-FOLR1 </v>
      </c>
      <c r="I927" s="6">
        <v>1</v>
      </c>
      <c r="J927" s="6">
        <v>1</v>
      </c>
      <c r="K927" s="6" t="str">
        <v/>
      </c>
      <c r="L927" s="7" t="str">
        <v>T-656/25-26</v>
      </c>
      <c r="M927" s="7">
        <v>45847</v>
      </c>
      <c r="N927" s="9">
        <v>13754.7</v>
      </c>
      <c r="O927" s="6" t="str">
        <v>SSC</v>
      </c>
      <c r="P927" s="6">
        <v>58152973480</v>
      </c>
      <c r="Q927" s="6" t="str">
        <v>Delivered</v>
      </c>
      <c r="R927" s="6">
        <v>4</v>
      </c>
      <c r="S927" s="6" t="str">
        <v/>
      </c>
      <c r="T927" s="6" t="str">
        <v>BioLegend</v>
      </c>
    </row>
    <row r="928" spans="1:20" x14ac:dyDescent="0.25">
      <c r="A928" s="6">
        <v>1103</v>
      </c>
      <c r="B928" s="6" t="str">
        <v>RETURN FROM BIO HEALTH</v>
      </c>
      <c r="C928" s="7" t="str">
        <v>RETURN FROM BIO HEALTH</v>
      </c>
      <c r="D928" s="7">
        <v>45846</v>
      </c>
      <c r="E928" s="26">
        <v>173.6</v>
      </c>
      <c r="F928" s="26">
        <v>173.6</v>
      </c>
      <c r="G928" s="6">
        <v>344812</v>
      </c>
      <c r="H928" s="6" t="str">
        <v>APC anti-human CD3 Antibody</v>
      </c>
      <c r="I928" s="6">
        <v>1</v>
      </c>
      <c r="J928" s="6" t="str">
        <v/>
      </c>
      <c r="K928" s="6">
        <v>1</v>
      </c>
      <c r="L928" s="7" t="str">
        <v/>
      </c>
      <c r="M928" s="7" t="str">
        <v/>
      </c>
      <c r="N928" s="9" t="str">
        <v/>
      </c>
      <c r="O928" s="6" t="str">
        <v>STOCK</v>
      </c>
      <c r="P928" s="6" t="str">
        <v/>
      </c>
      <c r="Q928" s="6" t="str">
        <v/>
      </c>
      <c r="R928" s="6">
        <v>4</v>
      </c>
      <c r="S928" s="6" t="str">
        <v>Return From Bio Health (Extra Purchase infromed by Priynka Madam)</v>
      </c>
      <c r="T928" s="6" t="str">
        <v>BioLegend</v>
      </c>
    </row>
    <row r="929" spans="1:20" x14ac:dyDescent="0.25">
      <c r="A929" s="6">
        <v>1104</v>
      </c>
      <c r="B929" s="6" t="str">
        <v>EED116829</v>
      </c>
      <c r="C929" s="7">
        <v>45835</v>
      </c>
      <c r="D929" s="7">
        <v>45845</v>
      </c>
      <c r="E929" s="26">
        <v>165</v>
      </c>
      <c r="F929" s="26">
        <v>165</v>
      </c>
      <c r="G929" s="6">
        <v>100229</v>
      </c>
      <c r="H929" s="6" t="str">
        <v>Brilliant Violet 650™ anti-mouse CD3 Antibody</v>
      </c>
      <c r="I929" s="6">
        <v>1</v>
      </c>
      <c r="J929" s="6">
        <v>1</v>
      </c>
      <c r="K929" s="6" t="str">
        <v/>
      </c>
      <c r="L929" s="7" t="str">
        <v>T-646/25-26</v>
      </c>
      <c r="M929" s="7">
        <v>45847</v>
      </c>
      <c r="N929" s="9">
        <v>19800</v>
      </c>
      <c r="O929" s="6" t="str">
        <v>BIO SOLUTION</v>
      </c>
      <c r="P929" s="6">
        <v>58152972161</v>
      </c>
      <c r="Q929" s="6" t="str">
        <v>Delivered</v>
      </c>
      <c r="R929" s="6">
        <v>4</v>
      </c>
      <c r="S929" s="6" t="str">
        <v/>
      </c>
      <c r="T929" s="6" t="str">
        <v>BioLegend</v>
      </c>
    </row>
    <row r="930" spans="1:20" x14ac:dyDescent="0.25">
      <c r="A930" s="6">
        <v>1105</v>
      </c>
      <c r="B930" s="6" t="str">
        <v>EED116829</v>
      </c>
      <c r="C930" s="7">
        <v>45835</v>
      </c>
      <c r="D930" s="7">
        <v>45845</v>
      </c>
      <c r="E930" s="26">
        <v>231.75</v>
      </c>
      <c r="F930" s="26">
        <v>231.75</v>
      </c>
      <c r="G930" s="6">
        <v>100451</v>
      </c>
      <c r="H930" s="6" t="str">
        <v>Brilliant Violet 605™ anti-mouse CD4 Antibody</v>
      </c>
      <c r="I930" s="6">
        <v>1</v>
      </c>
      <c r="J930" s="6">
        <v>1</v>
      </c>
      <c r="K930" s="6" t="str">
        <v/>
      </c>
      <c r="L930" s="7" t="str">
        <v>T-646/25-26</v>
      </c>
      <c r="M930" s="7">
        <v>45847</v>
      </c>
      <c r="N930" s="9">
        <v>27810</v>
      </c>
      <c r="O930" s="6" t="str">
        <v>BIO SOLUTION</v>
      </c>
      <c r="P930" s="6">
        <v>58152972161</v>
      </c>
      <c r="Q930" s="6" t="str">
        <v>Delivered</v>
      </c>
      <c r="R930" s="6">
        <v>4</v>
      </c>
      <c r="S930" s="6" t="str">
        <v/>
      </c>
      <c r="T930" s="6" t="str">
        <v>BioLegend</v>
      </c>
    </row>
    <row r="931" spans="1:20" x14ac:dyDescent="0.25">
      <c r="A931" s="6">
        <v>1106</v>
      </c>
      <c r="B931" s="6" t="str">
        <v>EED116829</v>
      </c>
      <c r="C931" s="7">
        <v>45835</v>
      </c>
      <c r="D931" s="7">
        <v>45845</v>
      </c>
      <c r="E931" s="26">
        <v>52.2</v>
      </c>
      <c r="F931" s="26">
        <v>52.2</v>
      </c>
      <c r="G931" s="6">
        <v>100733</v>
      </c>
      <c r="H931" s="6" t="str">
        <v>PerCP/Cyanine5.5 anti-mouse CD8a Antibody</v>
      </c>
      <c r="I931" s="6">
        <v>1</v>
      </c>
      <c r="J931" s="6">
        <v>1</v>
      </c>
      <c r="K931" s="6" t="str">
        <v/>
      </c>
      <c r="L931" s="7" t="str">
        <v>T-646/25-26</v>
      </c>
      <c r="M931" s="7">
        <v>45847</v>
      </c>
      <c r="N931" s="9">
        <v>7830</v>
      </c>
      <c r="O931" s="6" t="str">
        <v>BIO SOLUTION</v>
      </c>
      <c r="P931" s="6">
        <v>58152972161</v>
      </c>
      <c r="Q931" s="6" t="str">
        <v>Delivered</v>
      </c>
      <c r="R931" s="6">
        <v>4</v>
      </c>
      <c r="S931" s="6" t="str">
        <v/>
      </c>
      <c r="T931" s="6" t="str">
        <v>BioLegend</v>
      </c>
    </row>
    <row r="932" spans="1:20" x14ac:dyDescent="0.25">
      <c r="A932" s="6">
        <v>1107</v>
      </c>
      <c r="B932" s="6" t="str">
        <v>EED116829</v>
      </c>
      <c r="C932" s="7">
        <v>45835</v>
      </c>
      <c r="D932" s="7">
        <v>45845</v>
      </c>
      <c r="E932" s="26">
        <v>208.2</v>
      </c>
      <c r="F932" s="26">
        <v>208.2</v>
      </c>
      <c r="G932" s="6">
        <v>102054</v>
      </c>
      <c r="H932" s="6" t="str">
        <v>APC/Fire™ 750 anti-mouse CD25 Antibody</v>
      </c>
      <c r="I932" s="6">
        <v>1</v>
      </c>
      <c r="J932" s="6">
        <v>1</v>
      </c>
      <c r="K932" s="6" t="str">
        <v/>
      </c>
      <c r="L932" s="7" t="str">
        <v>T-646/25-26</v>
      </c>
      <c r="M932" s="7">
        <v>45847</v>
      </c>
      <c r="N932" s="9">
        <v>31230</v>
      </c>
      <c r="O932" s="6" t="str">
        <v>BIO SOLUTION</v>
      </c>
      <c r="P932" s="6">
        <v>58152972161</v>
      </c>
      <c r="Q932" s="6" t="str">
        <v>Delivered</v>
      </c>
      <c r="R932" s="6">
        <v>4</v>
      </c>
      <c r="S932" s="6" t="str">
        <v/>
      </c>
      <c r="T932" s="6" t="str">
        <v>BioLegend</v>
      </c>
    </row>
    <row r="933" spans="1:20" x14ac:dyDescent="0.25">
      <c r="A933" s="6">
        <v>1108</v>
      </c>
      <c r="B933" s="6" t="str">
        <v>EED116829</v>
      </c>
      <c r="C933" s="7">
        <v>45835</v>
      </c>
      <c r="D933" s="7">
        <v>45845</v>
      </c>
      <c r="E933" s="26">
        <v>63</v>
      </c>
      <c r="F933" s="26">
        <v>63</v>
      </c>
      <c r="G933" s="6">
        <v>103012</v>
      </c>
      <c r="H933" s="6" t="str">
        <v>APC anti-mouse/human CD44 Antibody</v>
      </c>
      <c r="I933" s="6">
        <v>1</v>
      </c>
      <c r="J933" s="6">
        <v>1</v>
      </c>
      <c r="K933" s="6" t="str">
        <v/>
      </c>
      <c r="L933" s="7" t="str">
        <v>T-646/25-26</v>
      </c>
      <c r="M933" s="7">
        <v>45847</v>
      </c>
      <c r="N933" s="9">
        <v>9450</v>
      </c>
      <c r="O933" s="6" t="str">
        <v>BIO SOLUTION</v>
      </c>
      <c r="P933" s="6">
        <v>58152972161</v>
      </c>
      <c r="Q933" s="6" t="str">
        <v>Delivered</v>
      </c>
      <c r="R933" s="6">
        <v>4</v>
      </c>
      <c r="S933" s="6" t="str">
        <v/>
      </c>
      <c r="T933" s="6" t="str">
        <v>BioLegend</v>
      </c>
    </row>
    <row r="934" spans="1:20" x14ac:dyDescent="0.25">
      <c r="A934" s="6">
        <v>1109</v>
      </c>
      <c r="B934" s="6" t="str">
        <v>EED116829</v>
      </c>
      <c r="C934" s="7">
        <v>45835</v>
      </c>
      <c r="D934" s="7">
        <v>45845</v>
      </c>
      <c r="E934" s="26">
        <v>181.5</v>
      </c>
      <c r="F934" s="26">
        <v>181.5</v>
      </c>
      <c r="G934" s="6">
        <v>103138</v>
      </c>
      <c r="H934" s="6" t="str">
        <v>Brilliant Violet 510™ anti-mouse CD45 Antibody</v>
      </c>
      <c r="I934" s="6">
        <v>1</v>
      </c>
      <c r="J934" s="6">
        <v>1</v>
      </c>
      <c r="K934" s="6" t="str">
        <v/>
      </c>
      <c r="L934" s="7" t="str">
        <v>T-646/25-26</v>
      </c>
      <c r="M934" s="7">
        <v>45847</v>
      </c>
      <c r="N934" s="9">
        <v>21780</v>
      </c>
      <c r="O934" s="6" t="str">
        <v>BIO SOLUTION</v>
      </c>
      <c r="P934" s="6">
        <v>58152972161</v>
      </c>
      <c r="Q934" s="6" t="str">
        <v>Delivered</v>
      </c>
      <c r="R934" s="6">
        <v>4</v>
      </c>
      <c r="S934" s="6" t="str">
        <v/>
      </c>
      <c r="T934" s="6" t="str">
        <v>BioLegend</v>
      </c>
    </row>
    <row r="935" spans="1:20" x14ac:dyDescent="0.25">
      <c r="A935" s="6">
        <v>1110</v>
      </c>
      <c r="B935" s="6" t="str">
        <v>EED116829</v>
      </c>
      <c r="C935" s="7">
        <v>45835</v>
      </c>
      <c r="D935" s="7">
        <v>45845</v>
      </c>
      <c r="E935" s="26">
        <v>67.2</v>
      </c>
      <c r="F935" s="26">
        <v>67.2</v>
      </c>
      <c r="G935" s="6">
        <v>103259</v>
      </c>
      <c r="H935" s="6" t="str">
        <v>APC/Fire™ 750 anti-mouse/human CD45R/B220 Antibody</v>
      </c>
      <c r="I935" s="6">
        <v>1</v>
      </c>
      <c r="J935" s="6">
        <v>1</v>
      </c>
      <c r="K935" s="6" t="str">
        <v/>
      </c>
      <c r="L935" s="7" t="str">
        <v>T-646/25-26</v>
      </c>
      <c r="M935" s="7">
        <v>45847</v>
      </c>
      <c r="N935" s="9">
        <v>10080</v>
      </c>
      <c r="O935" s="6" t="str">
        <v>BIO SOLUTION</v>
      </c>
      <c r="P935" s="6">
        <v>58152972161</v>
      </c>
      <c r="Q935" s="6" t="str">
        <v>Delivered</v>
      </c>
      <c r="R935" s="6">
        <v>4</v>
      </c>
      <c r="S935" s="6" t="str">
        <v/>
      </c>
      <c r="T935" s="6" t="str">
        <v>BioLegend</v>
      </c>
    </row>
    <row r="936" spans="1:20" x14ac:dyDescent="0.25">
      <c r="A936" s="6">
        <v>1111</v>
      </c>
      <c r="B936" s="6" t="str">
        <v>EED116829</v>
      </c>
      <c r="C936" s="7">
        <v>45835</v>
      </c>
      <c r="D936" s="7">
        <v>45845</v>
      </c>
      <c r="E936" s="26">
        <v>137.4</v>
      </c>
      <c r="F936" s="26">
        <v>137.4</v>
      </c>
      <c r="G936" s="6">
        <v>103260</v>
      </c>
      <c r="H936" s="6" t="str">
        <v>APC/Fire™ 750 anti-mouse/human CD45R/B220 Antibody</v>
      </c>
      <c r="I936" s="6">
        <v>1</v>
      </c>
      <c r="J936" s="6">
        <v>1</v>
      </c>
      <c r="K936" s="6" t="str">
        <v/>
      </c>
      <c r="L936" s="7" t="str">
        <v>T-646/25-26</v>
      </c>
      <c r="M936" s="7">
        <v>45847</v>
      </c>
      <c r="N936" s="9">
        <v>20610</v>
      </c>
      <c r="O936" s="6" t="str">
        <v>BIO SOLUTION</v>
      </c>
      <c r="P936" s="6">
        <v>58152972161</v>
      </c>
      <c r="Q936" s="6" t="str">
        <v>Delivered</v>
      </c>
      <c r="R936" s="6">
        <v>4</v>
      </c>
      <c r="S936" s="6" t="str">
        <v/>
      </c>
      <c r="T936" s="6" t="str">
        <v>BioLegend</v>
      </c>
    </row>
    <row r="937" spans="1:20" x14ac:dyDescent="0.25">
      <c r="A937" s="6">
        <v>1112</v>
      </c>
      <c r="B937" s="6" t="str">
        <v>EED116829</v>
      </c>
      <c r="C937" s="7">
        <v>45835</v>
      </c>
      <c r="D937" s="7">
        <v>45845</v>
      </c>
      <c r="E937" s="26">
        <v>129</v>
      </c>
      <c r="F937" s="26">
        <v>129</v>
      </c>
      <c r="G937" s="6">
        <v>104418</v>
      </c>
      <c r="H937" s="6" t="str">
        <v>PE/Cyanine7 anti-mouse CD62L Antibody</v>
      </c>
      <c r="I937" s="6">
        <v>1</v>
      </c>
      <c r="J937" s="6">
        <v>1</v>
      </c>
      <c r="K937" s="6" t="str">
        <v/>
      </c>
      <c r="L937" s="7" t="str">
        <v>T-646/25-26</v>
      </c>
      <c r="M937" s="7">
        <v>45847</v>
      </c>
      <c r="N937" s="9">
        <v>7920</v>
      </c>
      <c r="O937" s="6" t="str">
        <v>BIO SOLUTION</v>
      </c>
      <c r="P937" s="6">
        <v>58152972161</v>
      </c>
      <c r="Q937" s="6" t="str">
        <v>Delivered</v>
      </c>
      <c r="R937" s="6">
        <v>4</v>
      </c>
      <c r="S937" s="6" t="str">
        <v/>
      </c>
      <c r="T937" s="6" t="str">
        <v>BioLegend</v>
      </c>
    </row>
    <row r="938" spans="1:20" x14ac:dyDescent="0.25">
      <c r="A938" s="6">
        <v>1113</v>
      </c>
      <c r="B938" s="6" t="str">
        <v>EED116829</v>
      </c>
      <c r="C938" s="7">
        <v>45835</v>
      </c>
      <c r="D938" s="7">
        <v>45845</v>
      </c>
      <c r="E938" s="26">
        <v>42.6</v>
      </c>
      <c r="F938" s="26">
        <v>42.6</v>
      </c>
      <c r="G938" s="6">
        <v>104705</v>
      </c>
      <c r="H938" s="6" t="str">
        <v>FITC anti-mouse CD80 Antibody</v>
      </c>
      <c r="I938" s="6">
        <v>1</v>
      </c>
      <c r="J938" s="6">
        <v>1</v>
      </c>
      <c r="K938" s="6" t="str">
        <v/>
      </c>
      <c r="L938" s="7" t="str">
        <v>T-646/25-26</v>
      </c>
      <c r="M938" s="7">
        <v>45847</v>
      </c>
      <c r="N938" s="9">
        <v>6390</v>
      </c>
      <c r="O938" s="6" t="str">
        <v>BIO SOLUTION</v>
      </c>
      <c r="P938" s="6">
        <v>58152972161</v>
      </c>
      <c r="Q938" s="6" t="str">
        <v>Delivered</v>
      </c>
      <c r="R938" s="6">
        <v>4</v>
      </c>
      <c r="S938" s="6" t="str">
        <v/>
      </c>
      <c r="T938" s="6" t="str">
        <v>BioLegend</v>
      </c>
    </row>
    <row r="939" spans="1:20" x14ac:dyDescent="0.25">
      <c r="A939" s="6">
        <v>1114</v>
      </c>
      <c r="B939" s="6" t="str">
        <v>EED116829</v>
      </c>
      <c r="C939" s="7">
        <v>45835</v>
      </c>
      <c r="D939" s="7">
        <v>45845</v>
      </c>
      <c r="E939" s="26">
        <v>81.599999999999994</v>
      </c>
      <c r="F939" s="26">
        <v>81.599999999999994</v>
      </c>
      <c r="G939" s="6">
        <v>107215</v>
      </c>
      <c r="H939" s="6" t="str">
        <v xml:space="preserve">PE/Dazzle™ 594 anti-mouse CD273 </v>
      </c>
      <c r="I939" s="6">
        <v>1</v>
      </c>
      <c r="J939" s="6">
        <v>1</v>
      </c>
      <c r="K939" s="6" t="str">
        <v/>
      </c>
      <c r="L939" s="7" t="str">
        <v>T-646/25-26</v>
      </c>
      <c r="M939" s="7">
        <v>45847</v>
      </c>
      <c r="N939" s="9">
        <v>12240</v>
      </c>
      <c r="O939" s="6" t="str">
        <v>BIO SOLUTION</v>
      </c>
      <c r="P939" s="6">
        <v>58152972161</v>
      </c>
      <c r="Q939" s="6" t="str">
        <v>Delivered</v>
      </c>
      <c r="R939" s="6">
        <v>4</v>
      </c>
      <c r="S939" s="6" t="str">
        <v/>
      </c>
      <c r="T939" s="6" t="str">
        <v>BioLegend</v>
      </c>
    </row>
    <row r="940" spans="1:20" x14ac:dyDescent="0.25">
      <c r="A940" s="6">
        <v>1115</v>
      </c>
      <c r="B940" s="6" t="str">
        <v>EED116829</v>
      </c>
      <c r="C940" s="7">
        <v>45835</v>
      </c>
      <c r="D940" s="7">
        <v>45845</v>
      </c>
      <c r="E940" s="26">
        <v>204.75</v>
      </c>
      <c r="F940" s="26">
        <v>204.75</v>
      </c>
      <c r="G940" s="6">
        <v>107641</v>
      </c>
      <c r="H940" s="6" t="str">
        <v>Brilliant Violet 650™ anti-mouse I-A/I-E Antibody</v>
      </c>
      <c r="I940" s="6">
        <v>1</v>
      </c>
      <c r="J940" s="6">
        <v>1</v>
      </c>
      <c r="K940" s="6" t="str">
        <v/>
      </c>
      <c r="L940" s="7" t="str">
        <v>T-646/25-26</v>
      </c>
      <c r="M940" s="7">
        <v>45847</v>
      </c>
      <c r="N940" s="9">
        <v>24570</v>
      </c>
      <c r="O940" s="6" t="str">
        <v>BIO SOLUTION</v>
      </c>
      <c r="P940" s="6">
        <v>58152972161</v>
      </c>
      <c r="Q940" s="6" t="str">
        <v>Delivered</v>
      </c>
      <c r="R940" s="6">
        <v>4</v>
      </c>
      <c r="S940" s="6" t="str">
        <v/>
      </c>
      <c r="T940" s="6" t="str">
        <v>BioLegend</v>
      </c>
    </row>
    <row r="941" spans="1:20" x14ac:dyDescent="0.25">
      <c r="A941" s="6">
        <v>1116</v>
      </c>
      <c r="B941" s="6" t="str">
        <v>EED116829</v>
      </c>
      <c r="C941" s="7">
        <v>45835</v>
      </c>
      <c r="D941" s="7">
        <v>45845</v>
      </c>
      <c r="E941" s="26">
        <v>123.75</v>
      </c>
      <c r="F941" s="26">
        <v>123.75</v>
      </c>
      <c r="G941" s="6">
        <v>115537</v>
      </c>
      <c r="H941" s="6" t="str">
        <v>Brilliant Violet 421™ anti-mouse CD19 Antibody</v>
      </c>
      <c r="I941" s="6">
        <v>1</v>
      </c>
      <c r="J941" s="6">
        <v>1</v>
      </c>
      <c r="K941" s="6" t="str">
        <v/>
      </c>
      <c r="L941" s="7" t="str">
        <v>T-646/25-26</v>
      </c>
      <c r="M941" s="7">
        <v>45847</v>
      </c>
      <c r="N941" s="9">
        <v>14850</v>
      </c>
      <c r="O941" s="6" t="str">
        <v>BIO SOLUTION</v>
      </c>
      <c r="P941" s="6">
        <v>58152972161</v>
      </c>
      <c r="Q941" s="6" t="str">
        <v>Delivered</v>
      </c>
      <c r="R941" s="6">
        <v>4</v>
      </c>
      <c r="S941" s="6" t="str">
        <v/>
      </c>
      <c r="T941" s="6" t="str">
        <v>BioLegend</v>
      </c>
    </row>
    <row r="942" spans="1:20" x14ac:dyDescent="0.25">
      <c r="A942" s="6">
        <v>1117</v>
      </c>
      <c r="B942" s="6" t="str">
        <v>EED116829</v>
      </c>
      <c r="C942" s="7">
        <v>45835</v>
      </c>
      <c r="D942" s="7">
        <v>45845</v>
      </c>
      <c r="E942" s="26">
        <v>280.5</v>
      </c>
      <c r="F942" s="26">
        <v>280.5</v>
      </c>
      <c r="G942" s="6">
        <v>115538</v>
      </c>
      <c r="H942" s="6" t="str">
        <v>Brilliant Violet 421™ anti-mouse CD19 Antibody</v>
      </c>
      <c r="I942" s="6">
        <v>1</v>
      </c>
      <c r="J942" s="6">
        <v>1</v>
      </c>
      <c r="K942" s="6" t="str">
        <v/>
      </c>
      <c r="L942" s="7" t="str">
        <v>T-646/25-26</v>
      </c>
      <c r="M942" s="7">
        <v>45847</v>
      </c>
      <c r="N942" s="9">
        <v>33660</v>
      </c>
      <c r="O942" s="6" t="str">
        <v>BIO SOLUTION</v>
      </c>
      <c r="P942" s="6">
        <v>58152972161</v>
      </c>
      <c r="Q942" s="6" t="str">
        <v>Delivered</v>
      </c>
      <c r="R942" s="6">
        <v>4</v>
      </c>
      <c r="S942" s="6" t="str">
        <v/>
      </c>
      <c r="T942" s="6" t="str">
        <v>BioLegend</v>
      </c>
    </row>
    <row r="943" spans="1:20" x14ac:dyDescent="0.25">
      <c r="A943" s="6">
        <v>1118</v>
      </c>
      <c r="B943" s="6" t="str">
        <v>EED116829</v>
      </c>
      <c r="C943" s="7">
        <v>45835</v>
      </c>
      <c r="D943" s="7">
        <v>45845</v>
      </c>
      <c r="E943" s="26">
        <v>187.5</v>
      </c>
      <c r="F943" s="26">
        <v>187.5</v>
      </c>
      <c r="G943" s="6">
        <v>117429</v>
      </c>
      <c r="H943" s="6" t="str">
        <v xml:space="preserve">Brilliant Violet 421™ anti-mouse CD278 </v>
      </c>
      <c r="I943" s="6">
        <v>1</v>
      </c>
      <c r="J943" s="6">
        <v>1</v>
      </c>
      <c r="K943" s="6" t="str">
        <v/>
      </c>
      <c r="L943" s="7" t="str">
        <v>T-646/25-26</v>
      </c>
      <c r="M943" s="7">
        <v>45847</v>
      </c>
      <c r="N943" s="9">
        <v>22500</v>
      </c>
      <c r="O943" s="6" t="str">
        <v>BIO SOLUTION</v>
      </c>
      <c r="P943" s="6">
        <v>58152972161</v>
      </c>
      <c r="Q943" s="6" t="str">
        <v>Delivered</v>
      </c>
      <c r="R943" s="6">
        <v>4</v>
      </c>
      <c r="S943" s="6" t="str">
        <v/>
      </c>
      <c r="T943" s="6" t="str">
        <v>BioLegend</v>
      </c>
    </row>
    <row r="944" spans="1:20" x14ac:dyDescent="0.25">
      <c r="A944" s="6">
        <v>1119</v>
      </c>
      <c r="B944" s="6" t="str">
        <v>EED116829</v>
      </c>
      <c r="C944" s="7">
        <v>45835</v>
      </c>
      <c r="D944" s="7">
        <v>45845</v>
      </c>
      <c r="E944" s="26">
        <v>66</v>
      </c>
      <c r="F944" s="26">
        <v>66</v>
      </c>
      <c r="G944" s="6">
        <v>135259</v>
      </c>
      <c r="H944" s="6" t="str">
        <v xml:space="preserve">Spark Red™ 718 anti-mouse CD279 </v>
      </c>
      <c r="I944" s="6">
        <v>1</v>
      </c>
      <c r="J944" s="6">
        <v>1</v>
      </c>
      <c r="K944" s="6" t="str">
        <v/>
      </c>
      <c r="L944" s="7" t="str">
        <v>T-646/25-26</v>
      </c>
      <c r="M944" s="7">
        <v>45847</v>
      </c>
      <c r="N944" s="9">
        <v>9900</v>
      </c>
      <c r="O944" s="6" t="str">
        <v>BIO SOLUTION</v>
      </c>
      <c r="P944" s="6">
        <v>58152972161</v>
      </c>
      <c r="Q944" s="6" t="str">
        <v>Delivered</v>
      </c>
      <c r="R944" s="6">
        <v>4</v>
      </c>
      <c r="S944" s="6" t="str">
        <v/>
      </c>
      <c r="T944" s="6" t="str">
        <v>BioLegend</v>
      </c>
    </row>
    <row r="945" spans="1:20" x14ac:dyDescent="0.25">
      <c r="A945" s="6">
        <v>1120</v>
      </c>
      <c r="B945" s="6" t="str">
        <v>EED116829</v>
      </c>
      <c r="C945" s="7">
        <v>45835</v>
      </c>
      <c r="D945" s="7">
        <v>45845</v>
      </c>
      <c r="E945" s="26">
        <v>88.2</v>
      </c>
      <c r="F945" s="26">
        <v>88.2</v>
      </c>
      <c r="G945" s="6">
        <v>145521</v>
      </c>
      <c r="H945" s="6" t="str">
        <v xml:space="preserve">PE/Dazzle™ 594 anti-mouse CD185 </v>
      </c>
      <c r="I945" s="6">
        <v>1</v>
      </c>
      <c r="J945" s="6">
        <v>1</v>
      </c>
      <c r="K945" s="6" t="str">
        <v/>
      </c>
      <c r="L945" s="7" t="str">
        <v>T-646/25-26</v>
      </c>
      <c r="M945" s="7">
        <v>45847</v>
      </c>
      <c r="N945" s="9">
        <v>13230</v>
      </c>
      <c r="O945" s="6" t="str">
        <v>BIO SOLUTION</v>
      </c>
      <c r="P945" s="6">
        <v>58152972161</v>
      </c>
      <c r="Q945" s="6" t="str">
        <v>Delivered</v>
      </c>
      <c r="R945" s="6">
        <v>4</v>
      </c>
      <c r="S945" s="6" t="str">
        <v/>
      </c>
      <c r="T945" s="6" t="str">
        <v>BioLegend</v>
      </c>
    </row>
    <row r="946" spans="1:20" x14ac:dyDescent="0.25">
      <c r="A946" s="6">
        <v>1121</v>
      </c>
      <c r="B946" s="6" t="str">
        <v>EED116829</v>
      </c>
      <c r="C946" s="7">
        <v>45835</v>
      </c>
      <c r="D946" s="7">
        <v>45845</v>
      </c>
      <c r="E946" s="26">
        <v>288</v>
      </c>
      <c r="F946" s="26">
        <v>288</v>
      </c>
      <c r="G946" s="6">
        <v>285205</v>
      </c>
      <c r="H946" s="6" t="str">
        <v xml:space="preserve">Spark Red™ 718 anti-mouse CD138 </v>
      </c>
      <c r="I946" s="6">
        <v>1</v>
      </c>
      <c r="J946" s="6">
        <v>1</v>
      </c>
      <c r="K946" s="6" t="str">
        <v/>
      </c>
      <c r="L946" s="7" t="str">
        <v>T-646/25-26</v>
      </c>
      <c r="M946" s="7">
        <v>45847</v>
      </c>
      <c r="N946" s="9">
        <v>25920</v>
      </c>
      <c r="O946" s="6" t="str">
        <v>BIO SOLUTION</v>
      </c>
      <c r="P946" s="6">
        <v>58152972161</v>
      </c>
      <c r="Q946" s="6" t="str">
        <v>Delivered</v>
      </c>
      <c r="R946" s="6">
        <v>4</v>
      </c>
      <c r="S946" s="6" t="str">
        <v/>
      </c>
      <c r="T946" s="6" t="str">
        <v>BioLegend</v>
      </c>
    </row>
    <row r="947" spans="1:20" x14ac:dyDescent="0.25">
      <c r="A947" s="6">
        <v>1122</v>
      </c>
      <c r="B947" s="6" t="str">
        <v>EED116829</v>
      </c>
      <c r="C947" s="7">
        <v>45835</v>
      </c>
      <c r="D947" s="7">
        <v>45845</v>
      </c>
      <c r="E947" s="26">
        <v>112.8</v>
      </c>
      <c r="F947" s="26">
        <v>112.8</v>
      </c>
      <c r="G947" s="6">
        <v>320011</v>
      </c>
      <c r="H947" s="6" t="str">
        <v>Alexa Fluor® 488 anti-mouse/rat/human FOXP3 Antibody</v>
      </c>
      <c r="I947" s="6">
        <v>1</v>
      </c>
      <c r="J947" s="6">
        <v>1</v>
      </c>
      <c r="K947" s="6" t="str">
        <v/>
      </c>
      <c r="L947" s="7" t="str">
        <v>T-646/25-26</v>
      </c>
      <c r="M947" s="7">
        <v>45847</v>
      </c>
      <c r="N947" s="9">
        <v>16920</v>
      </c>
      <c r="O947" s="6" t="str">
        <v>BIO SOLUTION</v>
      </c>
      <c r="P947" s="6">
        <v>58152972161</v>
      </c>
      <c r="Q947" s="6" t="str">
        <v>Delivered</v>
      </c>
      <c r="R947" s="6">
        <v>4</v>
      </c>
      <c r="S947" s="6" t="str">
        <v/>
      </c>
      <c r="T947" s="6" t="str">
        <v>BioLegend</v>
      </c>
    </row>
    <row r="948" spans="1:20" x14ac:dyDescent="0.25">
      <c r="A948" s="6">
        <v>1123</v>
      </c>
      <c r="B948" s="6" t="str">
        <v>EED116829</v>
      </c>
      <c r="C948" s="7">
        <v>45835</v>
      </c>
      <c r="D948" s="7">
        <v>45845</v>
      </c>
      <c r="E948" s="26">
        <v>222</v>
      </c>
      <c r="F948" s="26">
        <v>222</v>
      </c>
      <c r="G948" s="6">
        <v>320012</v>
      </c>
      <c r="H948" s="6" t="str">
        <v>Alexa Fluor® 488 anti-mouse/rat/human FOXP3 Antibody</v>
      </c>
      <c r="I948" s="6">
        <v>1</v>
      </c>
      <c r="J948" s="6">
        <v>1</v>
      </c>
      <c r="K948" s="6" t="str">
        <v/>
      </c>
      <c r="L948" s="7" t="str">
        <v>T-646/25-26</v>
      </c>
      <c r="M948" s="7">
        <v>45847</v>
      </c>
      <c r="N948" s="9">
        <v>33300</v>
      </c>
      <c r="O948" s="6" t="str">
        <v>BIO SOLUTION</v>
      </c>
      <c r="P948" s="6">
        <v>58152972161</v>
      </c>
      <c r="Q948" s="6" t="str">
        <v>Delivered</v>
      </c>
      <c r="R948" s="6">
        <v>4</v>
      </c>
      <c r="S948" s="6" t="str">
        <v/>
      </c>
      <c r="T948" s="6" t="str">
        <v>BioLegend</v>
      </c>
    </row>
    <row r="949" spans="1:20" x14ac:dyDescent="0.25">
      <c r="A949" s="6">
        <v>1124</v>
      </c>
      <c r="B949" s="6" t="str">
        <v>EED116829</v>
      </c>
      <c r="C949" s="7">
        <v>45835</v>
      </c>
      <c r="D949" s="7">
        <v>45845</v>
      </c>
      <c r="E949" s="26">
        <v>77.400000000000006</v>
      </c>
      <c r="F949" s="26">
        <v>77.400000000000006</v>
      </c>
      <c r="G949" s="6">
        <v>405719</v>
      </c>
      <c r="H949" s="6" t="str">
        <v>PE/Cyanine7 anti-mouse IgD Antibody</v>
      </c>
      <c r="I949" s="6">
        <v>1</v>
      </c>
      <c r="J949" s="6">
        <v>1</v>
      </c>
      <c r="K949" s="6" t="str">
        <v/>
      </c>
      <c r="L949" s="7" t="str">
        <v>T-646/25-26</v>
      </c>
      <c r="M949" s="7">
        <v>45847</v>
      </c>
      <c r="N949" s="9">
        <v>11610</v>
      </c>
      <c r="O949" s="6" t="str">
        <v>BIO SOLUTION</v>
      </c>
      <c r="P949" s="6">
        <v>58152972161</v>
      </c>
      <c r="Q949" s="6" t="str">
        <v>Delivered</v>
      </c>
      <c r="R949" s="6">
        <v>4</v>
      </c>
      <c r="S949" s="6" t="str">
        <v/>
      </c>
      <c r="T949" s="6" t="str">
        <v>BioLegend</v>
      </c>
    </row>
    <row r="950" spans="1:20" x14ac:dyDescent="0.25">
      <c r="A950" s="6">
        <v>1125</v>
      </c>
      <c r="B950" s="6" t="str">
        <v>EED116829</v>
      </c>
      <c r="C950" s="7">
        <v>45835</v>
      </c>
      <c r="D950" s="7">
        <v>45845</v>
      </c>
      <c r="E950" s="26">
        <v>204</v>
      </c>
      <c r="F950" s="26">
        <v>204</v>
      </c>
      <c r="G950" s="6">
        <v>405720</v>
      </c>
      <c r="H950" s="6" t="str">
        <v>PE/Cyanine7 anti-mouse IgD Antibody</v>
      </c>
      <c r="I950" s="6">
        <v>1</v>
      </c>
      <c r="J950" s="6">
        <v>1</v>
      </c>
      <c r="K950" s="6" t="str">
        <v/>
      </c>
      <c r="L950" s="7" t="str">
        <v>T-646/25-26</v>
      </c>
      <c r="M950" s="7">
        <v>45847</v>
      </c>
      <c r="N950" s="9">
        <v>30600</v>
      </c>
      <c r="O950" s="6" t="str">
        <v>BIO SOLUTION</v>
      </c>
      <c r="P950" s="6">
        <v>58152972161</v>
      </c>
      <c r="Q950" s="6" t="str">
        <v>Delivered</v>
      </c>
      <c r="R950" s="6">
        <v>4</v>
      </c>
      <c r="S950" s="6" t="str">
        <v/>
      </c>
      <c r="T950" s="6" t="str">
        <v>BioLegend</v>
      </c>
    </row>
    <row r="951" spans="1:20" x14ac:dyDescent="0.25">
      <c r="A951" s="6">
        <v>1126</v>
      </c>
      <c r="B951" s="6" t="str">
        <v>EED116829</v>
      </c>
      <c r="C951" s="7">
        <v>45835</v>
      </c>
      <c r="D951" s="7">
        <v>45845</v>
      </c>
      <c r="E951" s="26">
        <v>177.6</v>
      </c>
      <c r="F951" s="26">
        <v>177.6</v>
      </c>
      <c r="G951" s="6">
        <v>406509</v>
      </c>
      <c r="H951" s="6" t="str">
        <v>APC anti-mouse IgM Antibody</v>
      </c>
      <c r="I951" s="6">
        <v>1</v>
      </c>
      <c r="J951" s="6">
        <v>1</v>
      </c>
      <c r="K951" s="6" t="str">
        <v/>
      </c>
      <c r="L951" s="7" t="str">
        <v>T-646/25-26</v>
      </c>
      <c r="M951" s="7">
        <v>45847</v>
      </c>
      <c r="N951" s="9">
        <v>26640</v>
      </c>
      <c r="O951" s="6" t="str">
        <v>BIO SOLUTION</v>
      </c>
      <c r="P951" s="6">
        <v>58152972161</v>
      </c>
      <c r="Q951" s="6" t="str">
        <v>Delivered</v>
      </c>
      <c r="R951" s="6">
        <v>4</v>
      </c>
      <c r="S951" s="6" t="str">
        <v/>
      </c>
      <c r="T951" s="6" t="str">
        <v>BioLegend</v>
      </c>
    </row>
    <row r="952" spans="1:20" x14ac:dyDescent="0.25">
      <c r="A952" s="6">
        <v>1158</v>
      </c>
      <c r="B952" s="6" t="str">
        <v>EED116969</v>
      </c>
      <c r="C952" s="7">
        <v>45841</v>
      </c>
      <c r="D952" s="7">
        <v>45849</v>
      </c>
      <c r="E952" s="26">
        <v>17.5</v>
      </c>
      <c r="F952" s="26">
        <v>17.5</v>
      </c>
      <c r="G952" s="6">
        <v>100511</v>
      </c>
      <c r="H952" s="6" t="str">
        <v>PE anti-mouse CD4 Antibody</v>
      </c>
      <c r="I952" s="6">
        <v>1</v>
      </c>
      <c r="J952" s="6">
        <v>1</v>
      </c>
      <c r="K952" s="6" t="str">
        <v/>
      </c>
      <c r="L952" s="7" t="str">
        <v>T-686/25-26</v>
      </c>
      <c r="M952" s="7">
        <v>45850</v>
      </c>
      <c r="N952" s="9">
        <v>2325</v>
      </c>
      <c r="O952" s="6" t="str">
        <v>RG SONS</v>
      </c>
      <c r="P952" s="6">
        <v>58153114386</v>
      </c>
      <c r="Q952" s="6" t="str">
        <v>Delivered</v>
      </c>
      <c r="R952" s="6">
        <v>4</v>
      </c>
      <c r="S952" s="6" t="str">
        <v/>
      </c>
      <c r="T952" s="6" t="str">
        <v>BioLegend</v>
      </c>
    </row>
    <row r="953" spans="1:20" x14ac:dyDescent="0.25">
      <c r="A953" s="6">
        <v>1159</v>
      </c>
      <c r="B953" s="6" t="str">
        <v>EED116969</v>
      </c>
      <c r="C953" s="7">
        <v>45841</v>
      </c>
      <c r="D953" s="7">
        <v>45849</v>
      </c>
      <c r="E953" s="26">
        <v>73.5</v>
      </c>
      <c r="F953" s="26">
        <v>73.5</v>
      </c>
      <c r="G953" s="6">
        <v>103108</v>
      </c>
      <c r="H953" s="6" t="str">
        <v>FITC anti-mouse CD45 Antibody</v>
      </c>
      <c r="I953" s="6">
        <v>1</v>
      </c>
      <c r="J953" s="6">
        <v>1</v>
      </c>
      <c r="K953" s="6" t="str">
        <v/>
      </c>
      <c r="L953" s="7" t="str">
        <v>T-712/25-26</v>
      </c>
      <c r="M953" s="7">
        <v>45857</v>
      </c>
      <c r="N953" s="9">
        <v>9975</v>
      </c>
      <c r="O953" s="6" t="str">
        <v>RGCB</v>
      </c>
      <c r="P953" s="6">
        <v>58153395355</v>
      </c>
      <c r="Q953" s="6" t="str">
        <v>Delivered</v>
      </c>
      <c r="R953" s="6">
        <v>4</v>
      </c>
      <c r="S953" s="6" t="str">
        <v/>
      </c>
      <c r="T953" s="6" t="str">
        <v>BioLegend</v>
      </c>
    </row>
    <row r="954" spans="1:20" x14ac:dyDescent="0.25">
      <c r="A954" s="6">
        <v>1160</v>
      </c>
      <c r="B954" s="6" t="str">
        <v>EED116969</v>
      </c>
      <c r="C954" s="7">
        <v>45841</v>
      </c>
      <c r="D954" s="7">
        <v>45849</v>
      </c>
      <c r="E954" s="26">
        <v>303.8</v>
      </c>
      <c r="F954" s="26">
        <v>303.8</v>
      </c>
      <c r="G954" s="6">
        <v>106906</v>
      </c>
      <c r="H954" s="6" t="str">
        <v xml:space="preserve">PE/Dazzle™ 594 anti-mouse CD217 </v>
      </c>
      <c r="I954" s="6">
        <v>1</v>
      </c>
      <c r="J954" s="6">
        <v>1</v>
      </c>
      <c r="K954" s="6" t="str">
        <v/>
      </c>
      <c r="L954" s="7" t="str">
        <v>T-696/25-26</v>
      </c>
      <c r="M954" s="7">
        <v>45853</v>
      </c>
      <c r="N954" s="9">
        <v>37107</v>
      </c>
      <c r="O954" s="6" t="str">
        <v>ICGEB</v>
      </c>
      <c r="P954" s="6" t="str">
        <v>BY HAND</v>
      </c>
      <c r="Q954" s="6" t="str">
        <v>DEEPAK</v>
      </c>
      <c r="R954" s="6">
        <v>4</v>
      </c>
      <c r="S954" s="6" t="str">
        <v/>
      </c>
      <c r="T954" s="6" t="str">
        <v>BioLegend</v>
      </c>
    </row>
    <row r="955" spans="1:20" x14ac:dyDescent="0.25">
      <c r="A955" s="6">
        <v>1161</v>
      </c>
      <c r="B955" s="6" t="str">
        <v>EED116969</v>
      </c>
      <c r="C955" s="7">
        <v>45841</v>
      </c>
      <c r="D955" s="7">
        <v>45849</v>
      </c>
      <c r="E955" s="26">
        <v>65.8</v>
      </c>
      <c r="F955" s="26">
        <v>65.8</v>
      </c>
      <c r="G955" s="6">
        <v>107627</v>
      </c>
      <c r="H955" s="6" t="str">
        <v>APC/Cyanine7 anti-mouse I-A/I-E Antibody</v>
      </c>
      <c r="I955" s="6">
        <v>1</v>
      </c>
      <c r="J955" s="6">
        <v>1</v>
      </c>
      <c r="K955" s="6" t="str">
        <v/>
      </c>
      <c r="L955" s="7" t="str">
        <v>T-686/25-26</v>
      </c>
      <c r="M955" s="7">
        <v>45850</v>
      </c>
      <c r="N955" s="9">
        <v>8742</v>
      </c>
      <c r="O955" s="6" t="str">
        <v>RG SONS</v>
      </c>
      <c r="P955" s="6">
        <v>58153114386</v>
      </c>
      <c r="Q955" s="6" t="str">
        <v>Delivered</v>
      </c>
      <c r="R955" s="6">
        <v>4</v>
      </c>
      <c r="S955" s="6" t="str">
        <v/>
      </c>
      <c r="T955" s="6" t="str">
        <v>BioLegend</v>
      </c>
    </row>
    <row r="956" spans="1:20" x14ac:dyDescent="0.25">
      <c r="A956" s="6">
        <v>1162</v>
      </c>
      <c r="B956" s="6" t="str">
        <v>EED116969</v>
      </c>
      <c r="C956" s="7">
        <v>45841</v>
      </c>
      <c r="D956" s="7">
        <v>45849</v>
      </c>
      <c r="E956" s="26">
        <v>275.10000000000002</v>
      </c>
      <c r="F956" s="26">
        <v>275.10000000000002</v>
      </c>
      <c r="G956" s="6">
        <v>109412</v>
      </c>
      <c r="H956" s="6" t="str">
        <v>PE/Cyanine7 anti-mouse/rat XCR1 Recombinant Antibody</v>
      </c>
      <c r="I956" s="6">
        <v>1</v>
      </c>
      <c r="J956" s="6">
        <v>1</v>
      </c>
      <c r="K956" s="6" t="str">
        <v/>
      </c>
      <c r="L956" s="7" t="str">
        <v>T-686/25-26</v>
      </c>
      <c r="M956" s="7">
        <v>45850</v>
      </c>
      <c r="N956" s="9">
        <v>36549</v>
      </c>
      <c r="O956" s="6" t="str">
        <v>RG SONS</v>
      </c>
      <c r="P956" s="6">
        <v>58153114386</v>
      </c>
      <c r="Q956" s="6" t="str">
        <v>Delivered</v>
      </c>
      <c r="R956" s="6">
        <v>4</v>
      </c>
      <c r="S956" s="6" t="str">
        <v/>
      </c>
      <c r="T956" s="6" t="str">
        <v>BioLegend</v>
      </c>
    </row>
    <row r="957" spans="1:20" x14ac:dyDescent="0.25">
      <c r="A957" s="6">
        <v>1163</v>
      </c>
      <c r="B957" s="6" t="str">
        <v>EED116969</v>
      </c>
      <c r="C957" s="7">
        <v>45841</v>
      </c>
      <c r="D957" s="7">
        <v>45849</v>
      </c>
      <c r="E957" s="26">
        <v>214.5</v>
      </c>
      <c r="F957" s="26">
        <v>214.5</v>
      </c>
      <c r="G957" s="6">
        <v>121439</v>
      </c>
      <c r="H957" s="6" t="str">
        <v>Brilliant Violet 785™ anti-mouse CD103 Antibody</v>
      </c>
      <c r="I957" s="6">
        <v>1</v>
      </c>
      <c r="J957" s="6">
        <v>1</v>
      </c>
      <c r="K957" s="6" t="str">
        <v/>
      </c>
      <c r="L957" s="7" t="str">
        <v>T-686/25-26</v>
      </c>
      <c r="M957" s="7">
        <v>45850</v>
      </c>
      <c r="N957" s="9">
        <v>26598</v>
      </c>
      <c r="O957" s="6" t="str">
        <v>RG SONS</v>
      </c>
      <c r="P957" s="6">
        <v>58153114386</v>
      </c>
      <c r="Q957" s="6" t="str">
        <v>Delivered</v>
      </c>
      <c r="R957" s="6">
        <v>4</v>
      </c>
      <c r="S957" s="6" t="str">
        <v/>
      </c>
      <c r="T957" s="6" t="str">
        <v>BioLegend</v>
      </c>
    </row>
    <row r="958" spans="1:20" x14ac:dyDescent="0.25">
      <c r="A958" s="6">
        <v>1164</v>
      </c>
      <c r="B958" s="6" t="str">
        <v>EED116969</v>
      </c>
      <c r="C958" s="7">
        <v>45841</v>
      </c>
      <c r="D958" s="7">
        <v>45849</v>
      </c>
      <c r="E958" s="26">
        <v>35</v>
      </c>
      <c r="F958" s="26">
        <v>35</v>
      </c>
      <c r="G958" s="6">
        <v>123115</v>
      </c>
      <c r="H958" s="6" t="str">
        <v>APC anti-mouse F4/80 Antibody</v>
      </c>
      <c r="I958" s="6">
        <v>1</v>
      </c>
      <c r="J958" s="6">
        <v>1</v>
      </c>
      <c r="K958" s="6" t="str">
        <v/>
      </c>
      <c r="L958" s="7" t="str">
        <v>T-686/25-26</v>
      </c>
      <c r="M958" s="7">
        <v>45850</v>
      </c>
      <c r="N958" s="9">
        <v>4650</v>
      </c>
      <c r="O958" s="6" t="str">
        <v>RG SONS</v>
      </c>
      <c r="P958" s="6">
        <v>58153114386</v>
      </c>
      <c r="Q958" s="6" t="str">
        <v>Delivered</v>
      </c>
      <c r="R958" s="6">
        <v>4</v>
      </c>
      <c r="S958" s="6" t="str">
        <v/>
      </c>
      <c r="T958" s="6" t="str">
        <v>BioLegend</v>
      </c>
    </row>
    <row r="959" spans="1:20" x14ac:dyDescent="0.25">
      <c r="A959" s="6">
        <v>1165</v>
      </c>
      <c r="B959" s="6" t="str">
        <v>EED116969</v>
      </c>
      <c r="C959" s="7">
        <v>45841</v>
      </c>
      <c r="D959" s="7">
        <v>45849</v>
      </c>
      <c r="E959" s="26">
        <v>90.3</v>
      </c>
      <c r="F959" s="26">
        <v>90.3</v>
      </c>
      <c r="G959" s="6">
        <v>141705</v>
      </c>
      <c r="H959" s="6" t="str">
        <v xml:space="preserve">PE anti-mouse CD206 </v>
      </c>
      <c r="I959" s="6">
        <v>1</v>
      </c>
      <c r="J959" s="6">
        <v>1</v>
      </c>
      <c r="K959" s="6" t="str">
        <v/>
      </c>
      <c r="L959" s="7" t="str">
        <v>T-686/25-26</v>
      </c>
      <c r="M959" s="7">
        <v>45850</v>
      </c>
      <c r="N959" s="9">
        <v>11997</v>
      </c>
      <c r="O959" s="6" t="str">
        <v>RG SONS</v>
      </c>
      <c r="P959" s="6">
        <v>58153114386</v>
      </c>
      <c r="Q959" s="6" t="str">
        <v>Delivered</v>
      </c>
      <c r="R959" s="6">
        <v>4</v>
      </c>
      <c r="S959" s="6" t="str">
        <v/>
      </c>
      <c r="T959" s="6" t="str">
        <v>BioLegend</v>
      </c>
    </row>
    <row r="960" spans="1:20" x14ac:dyDescent="0.25">
      <c r="A960" s="6">
        <v>1166</v>
      </c>
      <c r="B960" s="6" t="str">
        <v>EED116969</v>
      </c>
      <c r="C960" s="7">
        <v>45841</v>
      </c>
      <c r="D960" s="7">
        <v>45849</v>
      </c>
      <c r="E960" s="26">
        <v>262.5</v>
      </c>
      <c r="F960" s="26">
        <v>262.5</v>
      </c>
      <c r="G960" s="6">
        <v>146528</v>
      </c>
      <c r="H960" s="6" t="str">
        <v xml:space="preserve">KIRAVIA Blue 520™ anti-mouse CD184 </v>
      </c>
      <c r="I960" s="6">
        <v>1</v>
      </c>
      <c r="J960" s="6">
        <v>1</v>
      </c>
      <c r="K960" s="6" t="str">
        <v/>
      </c>
      <c r="L960" s="7" t="str">
        <v>T-696/25-26</v>
      </c>
      <c r="M960" s="7">
        <v>45853</v>
      </c>
      <c r="N960" s="9">
        <v>32062.5</v>
      </c>
      <c r="O960" s="6" t="str">
        <v>ICGEB</v>
      </c>
      <c r="P960" s="6" t="str">
        <v>BY HAND</v>
      </c>
      <c r="Q960" s="6" t="str">
        <v>DEEPAK</v>
      </c>
      <c r="R960" s="6">
        <v>4</v>
      </c>
      <c r="S960" s="6" t="str">
        <v/>
      </c>
      <c r="T960" s="6" t="str">
        <v>BioLegend</v>
      </c>
    </row>
    <row r="961" spans="1:20" x14ac:dyDescent="0.25">
      <c r="A961" s="6">
        <v>1167</v>
      </c>
      <c r="B961" s="6" t="str">
        <v>EED116969</v>
      </c>
      <c r="C961" s="7">
        <v>45841</v>
      </c>
      <c r="D961" s="7">
        <v>45849</v>
      </c>
      <c r="E961" s="26">
        <v>267.39999999999998</v>
      </c>
      <c r="F961" s="26">
        <v>267.39999999999998</v>
      </c>
      <c r="G961" s="6">
        <v>149050</v>
      </c>
      <c r="H961" s="6" t="str">
        <v>PE/Cyanine5 anti-mouse CX3CR1 Antibody</v>
      </c>
      <c r="I961" s="6">
        <v>1</v>
      </c>
      <c r="J961" s="6">
        <v>1</v>
      </c>
      <c r="K961" s="6" t="str">
        <v/>
      </c>
      <c r="L961" s="7" t="str">
        <v>T-686/25-26</v>
      </c>
      <c r="M961" s="7">
        <v>45850</v>
      </c>
      <c r="N961" s="9">
        <v>35526</v>
      </c>
      <c r="O961" s="6" t="str">
        <v>RG SONS</v>
      </c>
      <c r="P961" s="6">
        <v>58153114386</v>
      </c>
      <c r="Q961" s="6" t="str">
        <v>Delivered</v>
      </c>
      <c r="R961" s="6">
        <v>4</v>
      </c>
      <c r="S961" s="6" t="str">
        <v/>
      </c>
      <c r="T961" s="6" t="str">
        <v>BioLegend</v>
      </c>
    </row>
    <row r="962" spans="1:20" x14ac:dyDescent="0.25">
      <c r="A962" s="6">
        <v>1168</v>
      </c>
      <c r="B962" s="6" t="str">
        <v>EED116969</v>
      </c>
      <c r="C962" s="7">
        <v>45841</v>
      </c>
      <c r="D962" s="7">
        <v>45849</v>
      </c>
      <c r="E962" s="26">
        <v>303.8</v>
      </c>
      <c r="F962" s="26">
        <v>303.8</v>
      </c>
      <c r="G962" s="6">
        <v>150636</v>
      </c>
      <c r="H962" s="6" t="str">
        <v xml:space="preserve">PE/Dazzle™ 594 anti-mouse CD192 </v>
      </c>
      <c r="I962" s="6">
        <v>1</v>
      </c>
      <c r="J962" s="6">
        <v>1</v>
      </c>
      <c r="K962" s="6" t="str">
        <v/>
      </c>
      <c r="L962" s="7" t="str">
        <v>T-686/25-26</v>
      </c>
      <c r="M962" s="7">
        <v>45850</v>
      </c>
      <c r="N962" s="9">
        <v>40362</v>
      </c>
      <c r="O962" s="6" t="str">
        <v>RG SONS</v>
      </c>
      <c r="P962" s="6">
        <v>58153114386</v>
      </c>
      <c r="Q962" s="6" t="str">
        <v>Delivered</v>
      </c>
      <c r="R962" s="6">
        <v>4</v>
      </c>
      <c r="S962" s="6" t="str">
        <v/>
      </c>
      <c r="T962" s="6" t="str">
        <v>BioLegend</v>
      </c>
    </row>
    <row r="963" spans="1:20" x14ac:dyDescent="0.25">
      <c r="A963" s="6">
        <v>1169</v>
      </c>
      <c r="B963" s="6" t="str">
        <v>EED116969</v>
      </c>
      <c r="C963" s="7">
        <v>45841</v>
      </c>
      <c r="D963" s="7">
        <v>45849</v>
      </c>
      <c r="E963" s="26">
        <v>11.9</v>
      </c>
      <c r="F963" s="26">
        <v>23.8</v>
      </c>
      <c r="G963" s="6">
        <v>300505</v>
      </c>
      <c r="H963" s="6" t="str">
        <v>FITC anti-human CD4 Antibody</v>
      </c>
      <c r="I963" s="6">
        <v>2</v>
      </c>
      <c r="J963" s="6">
        <v>2</v>
      </c>
      <c r="K963" s="6" t="str">
        <v/>
      </c>
      <c r="L963" s="7" t="str">
        <v>T-682/25-26</v>
      </c>
      <c r="M963" s="7">
        <v>45850</v>
      </c>
      <c r="N963" s="9">
        <v>3570</v>
      </c>
      <c r="O963" s="6" t="str">
        <v>M BIOTECH</v>
      </c>
      <c r="P963" s="6">
        <v>58153114541</v>
      </c>
      <c r="Q963" s="6" t="str">
        <v>Delivered</v>
      </c>
      <c r="R963" s="6">
        <v>4</v>
      </c>
      <c r="S963" s="6" t="str">
        <v/>
      </c>
      <c r="T963" s="6" t="str">
        <v>BioLegend</v>
      </c>
    </row>
    <row r="964" spans="1:20" x14ac:dyDescent="0.25">
      <c r="A964" s="6">
        <v>1170</v>
      </c>
      <c r="B964" s="6" t="str">
        <v>EED116969</v>
      </c>
      <c r="C964" s="7">
        <v>45841</v>
      </c>
      <c r="D964" s="7">
        <v>45849</v>
      </c>
      <c r="E964" s="26">
        <v>50.4</v>
      </c>
      <c r="F964" s="26">
        <v>50.4</v>
      </c>
      <c r="G964" s="6">
        <v>301008</v>
      </c>
      <c r="H964" s="6" t="str">
        <v>PE anti-human CD8a Antibody</v>
      </c>
      <c r="I964" s="6">
        <v>1</v>
      </c>
      <c r="J964" s="6">
        <v>1</v>
      </c>
      <c r="K964" s="6" t="str">
        <v/>
      </c>
      <c r="L964" s="7" t="str">
        <v>T-712/25-26</v>
      </c>
      <c r="M964" s="7">
        <v>45857</v>
      </c>
      <c r="N964" s="9">
        <v>6840</v>
      </c>
      <c r="O964" s="6" t="str">
        <v>RGCB</v>
      </c>
      <c r="P964" s="6">
        <v>58153395355</v>
      </c>
      <c r="Q964" s="6" t="str">
        <v>Delivered</v>
      </c>
      <c r="R964" s="6">
        <v>4</v>
      </c>
      <c r="S964" s="6" t="str">
        <v/>
      </c>
      <c r="T964" s="6" t="str">
        <v>BioLegend</v>
      </c>
    </row>
    <row r="965" spans="1:20" x14ac:dyDescent="0.25">
      <c r="A965" s="6">
        <v>1171</v>
      </c>
      <c r="B965" s="6" t="str">
        <v>EED116969</v>
      </c>
      <c r="C965" s="7">
        <v>45841</v>
      </c>
      <c r="D965" s="7">
        <v>45849</v>
      </c>
      <c r="E965" s="26">
        <v>98.7</v>
      </c>
      <c r="F965" s="26">
        <v>98.7</v>
      </c>
      <c r="G965" s="6">
        <v>301641</v>
      </c>
      <c r="H965" s="6" t="str">
        <v>PE/Dazzle™ 594 anti-human CD11c Antibody</v>
      </c>
      <c r="I965" s="6">
        <v>1</v>
      </c>
      <c r="J965" s="6">
        <v>1</v>
      </c>
      <c r="K965" s="6" t="str">
        <v/>
      </c>
      <c r="L965" s="7" t="str">
        <v>T-679/25-26</v>
      </c>
      <c r="M965" s="7">
        <v>45850</v>
      </c>
      <c r="N965" s="9">
        <v>16391</v>
      </c>
      <c r="O965" s="6" t="str">
        <v>FARCAST</v>
      </c>
      <c r="P965" s="6">
        <v>58153120675</v>
      </c>
      <c r="Q965" s="6" t="str">
        <v>Delivered</v>
      </c>
      <c r="R965" s="6">
        <v>4</v>
      </c>
      <c r="S965" s="6" t="str">
        <v/>
      </c>
      <c r="T965" s="6" t="str">
        <v>BioLegend</v>
      </c>
    </row>
    <row r="966" spans="1:20" x14ac:dyDescent="0.25">
      <c r="A966" s="6">
        <v>1172</v>
      </c>
      <c r="B966" s="6" t="str">
        <v>EED116969</v>
      </c>
      <c r="C966" s="7">
        <v>45841</v>
      </c>
      <c r="D966" s="7">
        <v>45849</v>
      </c>
      <c r="E966" s="26">
        <v>285</v>
      </c>
      <c r="F966" s="26">
        <v>285</v>
      </c>
      <c r="G966" s="6">
        <v>302340</v>
      </c>
      <c r="H966" s="6" t="str">
        <v>Brilliant Violet 510™ anti-human CD20 Antibody</v>
      </c>
      <c r="I966" s="6">
        <v>1</v>
      </c>
      <c r="J966" s="6">
        <v>1</v>
      </c>
      <c r="K966" s="6" t="str">
        <v/>
      </c>
      <c r="L966" s="7" t="str">
        <v>T-681/25-26</v>
      </c>
      <c r="M966" s="7">
        <v>45850</v>
      </c>
      <c r="N966" s="9">
        <v>41230</v>
      </c>
      <c r="O966" s="6" t="str">
        <v>KOKILA</v>
      </c>
      <c r="P966" s="6">
        <v>58153120546</v>
      </c>
      <c r="Q966" s="6" t="str">
        <v>Delivered</v>
      </c>
      <c r="R966" s="6">
        <v>4</v>
      </c>
      <c r="S966" s="6" t="str">
        <v/>
      </c>
      <c r="T966" s="6" t="str">
        <v>BioLegend</v>
      </c>
    </row>
    <row r="967" spans="1:20" x14ac:dyDescent="0.25">
      <c r="A967" s="6">
        <v>1173</v>
      </c>
      <c r="B967" s="6" t="str">
        <v>EED116969</v>
      </c>
      <c r="C967" s="7">
        <v>45841</v>
      </c>
      <c r="D967" s="7">
        <v>45849</v>
      </c>
      <c r="E967" s="26">
        <v>104.3</v>
      </c>
      <c r="F967" s="26">
        <v>104.3</v>
      </c>
      <c r="G967" s="6">
        <v>303007</v>
      </c>
      <c r="H967" s="6" t="str">
        <v>APC anti-human CD29 Antibody</v>
      </c>
      <c r="I967" s="6">
        <v>1</v>
      </c>
      <c r="J967" s="6">
        <v>1</v>
      </c>
      <c r="K967" s="6" t="str">
        <v/>
      </c>
      <c r="L967" s="7" t="str">
        <v>T-695/25-26</v>
      </c>
      <c r="M967" s="7">
        <v>45852</v>
      </c>
      <c r="N967" s="9">
        <v>16166.5</v>
      </c>
      <c r="O967" s="6" t="str">
        <v>Medlife</v>
      </c>
      <c r="P967" s="6" t="str">
        <v>D3002709675</v>
      </c>
      <c r="Q967" s="6" t="str">
        <v>Delivered</v>
      </c>
      <c r="R967" s="6">
        <v>4</v>
      </c>
      <c r="S967" s="6" t="str">
        <v/>
      </c>
      <c r="T967" s="6" t="str">
        <v>BioLegend</v>
      </c>
    </row>
    <row r="968" spans="1:20" x14ac:dyDescent="0.25">
      <c r="A968" s="6">
        <v>1174</v>
      </c>
      <c r="B968" s="6" t="str">
        <v>EED116969</v>
      </c>
      <c r="C968" s="7">
        <v>45841</v>
      </c>
      <c r="D968" s="7">
        <v>45849</v>
      </c>
      <c r="E968" s="26">
        <v>326.25</v>
      </c>
      <c r="F968" s="26">
        <v>326.25</v>
      </c>
      <c r="G968" s="6">
        <v>304134</v>
      </c>
      <c r="H968" s="6" t="str">
        <v>Brilliant Violet 605™ anti-human CD45RA Antibody</v>
      </c>
      <c r="I968" s="6">
        <v>1</v>
      </c>
      <c r="J968" s="6">
        <v>1</v>
      </c>
      <c r="K968" s="6" t="str">
        <v/>
      </c>
      <c r="L968" s="7" t="str">
        <v>T-677/25-26</v>
      </c>
      <c r="M968" s="7">
        <v>45850</v>
      </c>
      <c r="N968" s="9">
        <v>37192.5</v>
      </c>
      <c r="O968" s="6" t="str">
        <v>ACTREC</v>
      </c>
      <c r="P968" s="6">
        <v>58153114902</v>
      </c>
      <c r="Q968" s="6" t="str">
        <v>Delivered</v>
      </c>
      <c r="R968" s="6">
        <v>4</v>
      </c>
      <c r="S968" s="6" t="str">
        <v/>
      </c>
      <c r="T968" s="6" t="str">
        <v>BioLegend</v>
      </c>
    </row>
    <row r="969" spans="1:20" x14ac:dyDescent="0.25">
      <c r="A969" s="6">
        <v>1175</v>
      </c>
      <c r="B969" s="6" t="str">
        <v>EED116969</v>
      </c>
      <c r="C969" s="7">
        <v>45841</v>
      </c>
      <c r="D969" s="7">
        <v>45849</v>
      </c>
      <c r="E969" s="26">
        <v>74.2</v>
      </c>
      <c r="F969" s="26">
        <v>74.2</v>
      </c>
      <c r="G969" s="6">
        <v>304603</v>
      </c>
      <c r="H969" s="6" t="str">
        <v xml:space="preserve">FITC anti-human CD56 </v>
      </c>
      <c r="I969" s="6">
        <v>1</v>
      </c>
      <c r="J969" s="6">
        <v>1</v>
      </c>
      <c r="K969" s="6" t="str">
        <v/>
      </c>
      <c r="L969" s="7" t="str">
        <v>T-695/25-26</v>
      </c>
      <c r="M969" s="7">
        <v>45852</v>
      </c>
      <c r="N969" s="9">
        <v>11501</v>
      </c>
      <c r="O969" s="6" t="str">
        <v>Medlife</v>
      </c>
      <c r="P969" s="6" t="str">
        <v>D3002709675</v>
      </c>
      <c r="Q969" s="6" t="str">
        <v>Delivered</v>
      </c>
      <c r="R969" s="6">
        <v>4</v>
      </c>
      <c r="S969" s="6" t="str">
        <v/>
      </c>
      <c r="T969" s="6" t="str">
        <v>BioLegend</v>
      </c>
    </row>
    <row r="970" spans="1:20" x14ac:dyDescent="0.25">
      <c r="A970" s="6">
        <v>1176</v>
      </c>
      <c r="B970" s="6" t="str">
        <v>EED116969</v>
      </c>
      <c r="C970" s="7">
        <v>45841</v>
      </c>
      <c r="D970" s="7">
        <v>45849</v>
      </c>
      <c r="E970" s="26">
        <v>85.4</v>
      </c>
      <c r="F970" s="26">
        <v>85.4</v>
      </c>
      <c r="G970" s="6">
        <v>321105</v>
      </c>
      <c r="H970" s="6" t="str">
        <v xml:space="preserve">PE anti-human CD206 </v>
      </c>
      <c r="I970" s="6">
        <v>1</v>
      </c>
      <c r="J970" s="6">
        <v>1</v>
      </c>
      <c r="K970" s="6" t="str">
        <v/>
      </c>
      <c r="L970" s="7" t="str">
        <v>T-686/25-26</v>
      </c>
      <c r="M970" s="7">
        <v>45850</v>
      </c>
      <c r="N970" s="9">
        <v>11346</v>
      </c>
      <c r="O970" s="6" t="str">
        <v>RG SONS</v>
      </c>
      <c r="P970" s="6">
        <v>58153114386</v>
      </c>
      <c r="Q970" s="6" t="str">
        <v>Delivered</v>
      </c>
      <c r="R970" s="6">
        <v>4</v>
      </c>
      <c r="S970" s="6" t="str">
        <v/>
      </c>
      <c r="T970" s="6" t="str">
        <v>BioLegend</v>
      </c>
    </row>
    <row r="971" spans="1:20" x14ac:dyDescent="0.25">
      <c r="A971" s="6">
        <v>1177</v>
      </c>
      <c r="B971" s="6" t="str">
        <v>EED116969</v>
      </c>
      <c r="C971" s="7">
        <v>45841</v>
      </c>
      <c r="D971" s="7">
        <v>45849</v>
      </c>
      <c r="E971" s="26">
        <v>68.599999999999994</v>
      </c>
      <c r="F971" s="26">
        <v>68.599999999999994</v>
      </c>
      <c r="G971" s="6">
        <v>328605</v>
      </c>
      <c r="H971" s="6" t="str">
        <v xml:space="preserve">FITC anti-human CD107a </v>
      </c>
      <c r="I971" s="6">
        <v>1</v>
      </c>
      <c r="J971" s="6">
        <v>1</v>
      </c>
      <c r="K971" s="6" t="str">
        <v/>
      </c>
      <c r="L971" s="7" t="str">
        <v>T-682/25-26</v>
      </c>
      <c r="M971" s="7">
        <v>45850</v>
      </c>
      <c r="N971" s="9">
        <v>10290</v>
      </c>
      <c r="O971" s="6" t="str">
        <v>M BIOTECH</v>
      </c>
      <c r="P971" s="6">
        <v>58153114541</v>
      </c>
      <c r="Q971" s="6" t="str">
        <v>Delivered</v>
      </c>
      <c r="R971" s="6">
        <v>4</v>
      </c>
      <c r="S971" s="6" t="str">
        <v/>
      </c>
      <c r="T971" s="6" t="str">
        <v>BioLegend</v>
      </c>
    </row>
    <row r="972" spans="1:20" x14ac:dyDescent="0.25">
      <c r="A972" s="6">
        <v>1178</v>
      </c>
      <c r="B972" s="6" t="str">
        <v>EED116969</v>
      </c>
      <c r="C972" s="7">
        <v>45841</v>
      </c>
      <c r="D972" s="7">
        <v>45849</v>
      </c>
      <c r="E972" s="26">
        <v>45.5</v>
      </c>
      <c r="F972" s="26">
        <v>45.5</v>
      </c>
      <c r="G972" s="6">
        <v>333801</v>
      </c>
      <c r="H972" s="6" t="str">
        <v>Purified anti-human CD68 Antibody</v>
      </c>
      <c r="I972" s="6">
        <v>1</v>
      </c>
      <c r="J972" s="6">
        <v>1</v>
      </c>
      <c r="K972" s="6" t="str">
        <v/>
      </c>
      <c r="L972" s="7" t="str">
        <v>T-684/25-26</v>
      </c>
      <c r="M972" s="7">
        <v>45850</v>
      </c>
      <c r="N972" s="9">
        <v>7354.75</v>
      </c>
      <c r="O972" s="6" t="str">
        <v>NIMHANS</v>
      </c>
      <c r="P972" s="6">
        <v>58153114191</v>
      </c>
      <c r="Q972" s="6" t="str">
        <v>Delivered</v>
      </c>
      <c r="R972" s="6">
        <v>4</v>
      </c>
      <c r="S972" s="6" t="str">
        <v/>
      </c>
      <c r="T972" s="6" t="str">
        <v>BioLegend</v>
      </c>
    </row>
    <row r="973" spans="1:20" x14ac:dyDescent="0.25">
      <c r="A973" s="6">
        <v>1179</v>
      </c>
      <c r="B973" s="6" t="str">
        <v>EED116969</v>
      </c>
      <c r="C973" s="7">
        <v>45841</v>
      </c>
      <c r="D973" s="7">
        <v>45849</v>
      </c>
      <c r="E973" s="26">
        <v>84.7</v>
      </c>
      <c r="F973" s="26">
        <v>84.7</v>
      </c>
      <c r="G973" s="6">
        <v>344703</v>
      </c>
      <c r="H973" s="6" t="str">
        <v>FITC anti-human CD8 Antibody</v>
      </c>
      <c r="I973" s="6">
        <v>1</v>
      </c>
      <c r="J973" s="6">
        <v>1</v>
      </c>
      <c r="K973" s="6" t="str">
        <v/>
      </c>
      <c r="L973" s="7" t="str">
        <v>T-682/25-26</v>
      </c>
      <c r="M973" s="7">
        <v>45850</v>
      </c>
      <c r="N973" s="9">
        <v>12705</v>
      </c>
      <c r="O973" s="6" t="str">
        <v>M BIOTECH</v>
      </c>
      <c r="P973" s="6">
        <v>58153114541</v>
      </c>
      <c r="Q973" s="6" t="str">
        <v>Delivered</v>
      </c>
      <c r="R973" s="6">
        <v>4</v>
      </c>
      <c r="S973" s="6" t="str">
        <v/>
      </c>
      <c r="T973" s="6" t="str">
        <v>BioLegend</v>
      </c>
    </row>
    <row r="974" spans="1:20" x14ac:dyDescent="0.25">
      <c r="A974" s="6">
        <v>1180</v>
      </c>
      <c r="B974" s="6" t="str">
        <v>EED116969</v>
      </c>
      <c r="C974" s="7">
        <v>45841</v>
      </c>
      <c r="D974" s="7">
        <v>45849</v>
      </c>
      <c r="E974" s="26">
        <v>172.9</v>
      </c>
      <c r="F974" s="26">
        <v>172.9</v>
      </c>
      <c r="G974" s="6">
        <v>349504</v>
      </c>
      <c r="H974" s="6" t="str">
        <v xml:space="preserve">FITC anti-human CD81 </v>
      </c>
      <c r="I974" s="6">
        <v>1</v>
      </c>
      <c r="J974" s="6">
        <v>1</v>
      </c>
      <c r="K974" s="6" t="str">
        <v/>
      </c>
      <c r="L974" s="7" t="str">
        <v>T-681/25-26</v>
      </c>
      <c r="M974" s="7">
        <v>45850</v>
      </c>
      <c r="N974" s="9">
        <v>26799.5</v>
      </c>
      <c r="O974" s="6" t="str">
        <v>KOKILA</v>
      </c>
      <c r="P974" s="6">
        <v>58153120546</v>
      </c>
      <c r="Q974" s="6" t="str">
        <v>Delivered</v>
      </c>
      <c r="R974" s="6">
        <v>4</v>
      </c>
      <c r="S974" s="6" t="str">
        <v/>
      </c>
      <c r="T974" s="6" t="str">
        <v>BioLegend</v>
      </c>
    </row>
    <row r="975" spans="1:20" x14ac:dyDescent="0.25">
      <c r="A975" s="6">
        <v>1181</v>
      </c>
      <c r="B975" s="6" t="str">
        <v>EED116969</v>
      </c>
      <c r="C975" s="7">
        <v>45841</v>
      </c>
      <c r="D975" s="7">
        <v>45849</v>
      </c>
      <c r="E975" s="26">
        <v>122.5</v>
      </c>
      <c r="F975" s="26">
        <v>122.5</v>
      </c>
      <c r="G975" s="6">
        <v>422603</v>
      </c>
      <c r="H975" s="6" t="str">
        <v>Human CD3/CD28 T Cell Activation Beads</v>
      </c>
      <c r="I975" s="6">
        <v>1</v>
      </c>
      <c r="J975" s="6">
        <v>1</v>
      </c>
      <c r="K975" s="6" t="str">
        <v/>
      </c>
      <c r="L975" s="7" t="str">
        <v>T-712/25-26</v>
      </c>
      <c r="M975" s="7">
        <v>45857</v>
      </c>
      <c r="N975" s="9">
        <v>16625</v>
      </c>
      <c r="O975" s="6" t="str">
        <v>RGCB</v>
      </c>
      <c r="P975" s="6">
        <v>58153395355</v>
      </c>
      <c r="Q975" s="6" t="str">
        <v>Delivered</v>
      </c>
      <c r="R975" s="6">
        <v>4</v>
      </c>
      <c r="S975" s="6" t="str">
        <v/>
      </c>
      <c r="T975" s="6" t="str">
        <v>BioLegend</v>
      </c>
    </row>
    <row r="976" spans="1:20" x14ac:dyDescent="0.25">
      <c r="A976" s="6">
        <v>1182</v>
      </c>
      <c r="B976" s="6" t="str">
        <v>EED116969</v>
      </c>
      <c r="C976" s="7">
        <v>45841</v>
      </c>
      <c r="D976" s="7">
        <v>45849</v>
      </c>
      <c r="E976" s="26">
        <v>62.300000000000004</v>
      </c>
      <c r="F976" s="26">
        <v>186.9</v>
      </c>
      <c r="G976" s="6">
        <v>423103</v>
      </c>
      <c r="H976" s="6" t="str">
        <v>Zombie Yellow™ Fixable Viability Kit</v>
      </c>
      <c r="I976" s="6">
        <v>3</v>
      </c>
      <c r="J976" s="6">
        <v>3</v>
      </c>
      <c r="K976" s="6" t="str">
        <v/>
      </c>
      <c r="L976" s="7" t="str">
        <v>T-698/25-26</v>
      </c>
      <c r="M976" s="7">
        <v>45853</v>
      </c>
      <c r="N976" s="9">
        <v>24831</v>
      </c>
      <c r="O976" s="6" t="str">
        <v>NEXGENE</v>
      </c>
      <c r="P976" s="6">
        <v>58153220370</v>
      </c>
      <c r="Q976" s="6" t="str">
        <v>Delivered</v>
      </c>
      <c r="R976" s="6">
        <v>-20</v>
      </c>
      <c r="S976" s="6" t="str">
        <v/>
      </c>
      <c r="T976" s="6" t="str">
        <v>BioLegend</v>
      </c>
    </row>
    <row r="977" spans="1:20" x14ac:dyDescent="0.25">
      <c r="A977" s="6">
        <v>1183</v>
      </c>
      <c r="B977" s="6" t="str">
        <v>EED116969</v>
      </c>
      <c r="C977" s="7">
        <v>45841</v>
      </c>
      <c r="D977" s="7">
        <v>45849</v>
      </c>
      <c r="E977" s="26">
        <v>31.5</v>
      </c>
      <c r="F977" s="26">
        <v>31.5</v>
      </c>
      <c r="G977" s="6">
        <v>423201</v>
      </c>
      <c r="H977" s="6" t="str">
        <v>Accutase® Cell Detachment Solution</v>
      </c>
      <c r="I977" s="6">
        <v>1</v>
      </c>
      <c r="J977" s="6">
        <v>1</v>
      </c>
      <c r="K977" s="6" t="str">
        <v/>
      </c>
      <c r="L977" s="7" t="str">
        <v>DC-103/25-26</v>
      </c>
      <c r="M977" s="7">
        <v>45866</v>
      </c>
      <c r="N977" s="9" t="str">
        <v/>
      </c>
      <c r="O977" s="6" t="str">
        <v>IGIB</v>
      </c>
      <c r="P977" s="6" t="str">
        <v>BY HAND</v>
      </c>
      <c r="Q977" s="6" t="str">
        <v>DEEPAK</v>
      </c>
      <c r="R977" s="6">
        <v>-20</v>
      </c>
      <c r="S977" s="6" t="str">
        <v xml:space="preserve">SAMPLE </v>
      </c>
      <c r="T977" s="6" t="str">
        <v>BioLegend</v>
      </c>
    </row>
    <row r="978" spans="1:20" x14ac:dyDescent="0.25">
      <c r="A978" s="6">
        <v>1184</v>
      </c>
      <c r="B978" s="6" t="str">
        <v>EED116969</v>
      </c>
      <c r="C978" s="7">
        <v>45841</v>
      </c>
      <c r="D978" s="7">
        <v>45849</v>
      </c>
      <c r="E978" s="26">
        <v>62.3</v>
      </c>
      <c r="F978" s="26">
        <v>62.3</v>
      </c>
      <c r="G978" s="6">
        <v>423301</v>
      </c>
      <c r="H978" s="6" t="str">
        <v xml:space="preserve">Cell Activation Cocktail </v>
      </c>
      <c r="I978" s="6">
        <v>1</v>
      </c>
      <c r="J978" s="6">
        <v>1</v>
      </c>
      <c r="K978" s="6" t="str">
        <v/>
      </c>
      <c r="L978" s="7" t="str">
        <v>T-706/25-26</v>
      </c>
      <c r="M978" s="7">
        <v>45855</v>
      </c>
      <c r="N978" s="9">
        <v>7609.5</v>
      </c>
      <c r="O978" s="6" t="str">
        <v>THSTI</v>
      </c>
      <c r="P978" s="6" t="str">
        <v>BY HAND</v>
      </c>
      <c r="Q978" s="6" t="str">
        <v>PRIYANKA MADAM</v>
      </c>
      <c r="R978" s="6">
        <v>-20</v>
      </c>
      <c r="S978" s="6" t="str">
        <v/>
      </c>
      <c r="T978" s="6" t="str">
        <v>BioLegend</v>
      </c>
    </row>
    <row r="979" spans="1:20" x14ac:dyDescent="0.25">
      <c r="A979" s="6">
        <v>1185</v>
      </c>
      <c r="B979" s="6" t="str">
        <v>EED116969</v>
      </c>
      <c r="C979" s="7">
        <v>45841</v>
      </c>
      <c r="D979" s="7">
        <v>45849</v>
      </c>
      <c r="E979" s="26">
        <v>115.5</v>
      </c>
      <c r="F979" s="26">
        <v>115.5</v>
      </c>
      <c r="G979" s="6">
        <v>424401</v>
      </c>
      <c r="H979" s="6" t="str">
        <v>True-Nuclear™ Transcription Factor Buffer Set</v>
      </c>
      <c r="I979" s="6">
        <v>1</v>
      </c>
      <c r="J979" s="6">
        <v>1</v>
      </c>
      <c r="K979" s="6" t="str">
        <v/>
      </c>
      <c r="L979" s="7" t="str">
        <v>DC-101/25-26</v>
      </c>
      <c r="M979" s="7">
        <v>45863</v>
      </c>
      <c r="N979" s="9" t="str">
        <v/>
      </c>
      <c r="O979" s="6" t="str">
        <v>SNU</v>
      </c>
      <c r="P979" s="6" t="str">
        <v>PORTER</v>
      </c>
      <c r="Q979" s="6" t="str">
        <v>porter</v>
      </c>
      <c r="R979" s="6">
        <v>4</v>
      </c>
      <c r="S979" s="6" t="str">
        <v>Invoice will be generated</v>
      </c>
      <c r="T979" s="6" t="str">
        <v>BioLegend</v>
      </c>
    </row>
    <row r="980" spans="1:20" x14ac:dyDescent="0.25">
      <c r="A980" s="6">
        <v>1186</v>
      </c>
      <c r="B980" s="6" t="str">
        <v>EED116969</v>
      </c>
      <c r="C980" s="7">
        <v>45841</v>
      </c>
      <c r="D980" s="7">
        <v>45849</v>
      </c>
      <c r="E980" s="26">
        <v>98.7</v>
      </c>
      <c r="F980" s="26">
        <v>197.4</v>
      </c>
      <c r="G980" s="6">
        <v>426102</v>
      </c>
      <c r="H980" s="6" t="str">
        <v>True-Stain Monocyte Blocker™</v>
      </c>
      <c r="I980" s="6">
        <v>2</v>
      </c>
      <c r="J980" s="6">
        <v>2</v>
      </c>
      <c r="K980" s="6" t="str">
        <v/>
      </c>
      <c r="L980" s="7" t="str">
        <v>T-757/25-26</v>
      </c>
      <c r="M980" s="7">
        <v>45861</v>
      </c>
      <c r="N980" s="9">
        <v>30597</v>
      </c>
      <c r="O980" s="6" t="str">
        <v>MICRO DELHI</v>
      </c>
      <c r="P980" s="6" t="str">
        <v>BY HAND</v>
      </c>
      <c r="Q980" s="6" t="str">
        <v>DEEPAK</v>
      </c>
      <c r="R980" s="6">
        <v>4</v>
      </c>
      <c r="S980" s="6" t="str">
        <v/>
      </c>
      <c r="T980" s="6" t="str">
        <v>BioLegend</v>
      </c>
    </row>
    <row r="981" spans="1:20" x14ac:dyDescent="0.25">
      <c r="A981" s="6">
        <v>1187</v>
      </c>
      <c r="B981" s="6" t="str">
        <v>EED116969</v>
      </c>
      <c r="C981" s="7">
        <v>45841</v>
      </c>
      <c r="D981" s="7">
        <v>45849</v>
      </c>
      <c r="E981" s="26">
        <v>87.5</v>
      </c>
      <c r="F981" s="26">
        <v>175</v>
      </c>
      <c r="G981" s="6">
        <v>426105</v>
      </c>
      <c r="H981" s="6" t="str">
        <v>True-Stain™ Multi-Fluor Buffer</v>
      </c>
      <c r="I981" s="6">
        <v>2</v>
      </c>
      <c r="J981" s="6">
        <v>2</v>
      </c>
      <c r="K981" s="6" t="str">
        <v/>
      </c>
      <c r="L981" s="7" t="str">
        <v>T-757/25-26</v>
      </c>
      <c r="M981" s="7">
        <v>45861</v>
      </c>
      <c r="N981" s="9">
        <v>27125</v>
      </c>
      <c r="O981" s="6" t="str">
        <v>MICRO DELHI</v>
      </c>
      <c r="P981" s="6" t="str">
        <v>BY HAND</v>
      </c>
      <c r="Q981" s="6" t="str">
        <v>DEEPAK</v>
      </c>
      <c r="R981" s="6">
        <v>4</v>
      </c>
      <c r="S981" s="6" t="str">
        <v/>
      </c>
      <c r="T981" s="6" t="str">
        <v>BioLegend</v>
      </c>
    </row>
    <row r="982" spans="1:20" x14ac:dyDescent="0.25">
      <c r="A982" s="6">
        <v>1188</v>
      </c>
      <c r="B982" s="6" t="str">
        <v>EED116969</v>
      </c>
      <c r="C982" s="7">
        <v>45841</v>
      </c>
      <c r="D982" s="7">
        <v>45849</v>
      </c>
      <c r="E982" s="26">
        <v>213.5</v>
      </c>
      <c r="F982" s="26">
        <v>213.5</v>
      </c>
      <c r="G982" s="6">
        <v>430804</v>
      </c>
      <c r="H982" s="6" t="str">
        <v>ELISA MAX™ Deluxe Set Mouse IFN-γ</v>
      </c>
      <c r="I982" s="6">
        <v>1</v>
      </c>
      <c r="J982" s="6">
        <v>1</v>
      </c>
      <c r="K982" s="6" t="str">
        <v/>
      </c>
      <c r="L982" s="7" t="str">
        <v>T-707/25-26</v>
      </c>
      <c r="M982" s="7">
        <v>45855</v>
      </c>
      <c r="N982" s="9">
        <v>24628.75</v>
      </c>
      <c r="O982" s="6" t="str">
        <v>THSTI</v>
      </c>
      <c r="P982" s="6" t="str">
        <v>BY HAND</v>
      </c>
      <c r="Q982" s="6" t="str">
        <v>PRIYANKA MADAM</v>
      </c>
      <c r="R982" s="6">
        <v>4</v>
      </c>
      <c r="S982" s="6" t="str">
        <v/>
      </c>
      <c r="T982" s="6" t="str">
        <v>BioLegend</v>
      </c>
    </row>
    <row r="983" spans="1:20" x14ac:dyDescent="0.25">
      <c r="A983" s="6">
        <v>1189</v>
      </c>
      <c r="B983" s="6" t="str">
        <v>EED116969</v>
      </c>
      <c r="C983" s="7">
        <v>45841</v>
      </c>
      <c r="D983" s="7">
        <v>45849</v>
      </c>
      <c r="E983" s="26">
        <v>213.5</v>
      </c>
      <c r="F983" s="26">
        <v>213.5</v>
      </c>
      <c r="G983" s="6">
        <v>430904</v>
      </c>
      <c r="H983" s="6" t="str">
        <v>ELISA MAX™ Deluxe Set Mouse TNF-α</v>
      </c>
      <c r="I983" s="6">
        <v>1</v>
      </c>
      <c r="J983" s="6">
        <v>1</v>
      </c>
      <c r="K983" s="6" t="str">
        <v/>
      </c>
      <c r="L983" s="7" t="str">
        <v>T-707/25-26</v>
      </c>
      <c r="M983" s="7">
        <v>45855</v>
      </c>
      <c r="N983" s="9">
        <v>24628.75</v>
      </c>
      <c r="O983" s="6" t="str">
        <v>THSTI</v>
      </c>
      <c r="P983" s="6" t="str">
        <v>BY HAND</v>
      </c>
      <c r="Q983" s="6" t="str">
        <v>PRIYANKA MADAM</v>
      </c>
      <c r="R983" s="6">
        <v>4</v>
      </c>
      <c r="S983" s="6" t="str">
        <v/>
      </c>
      <c r="T983" s="6" t="str">
        <v>BioLegend</v>
      </c>
    </row>
    <row r="984" spans="1:20" x14ac:dyDescent="0.25">
      <c r="A984" s="6">
        <v>1190</v>
      </c>
      <c r="B984" s="6" t="str">
        <v>EED116969</v>
      </c>
      <c r="C984" s="7">
        <v>45841</v>
      </c>
      <c r="D984" s="7">
        <v>45849</v>
      </c>
      <c r="E984" s="26">
        <v>213.5</v>
      </c>
      <c r="F984" s="26">
        <v>213.5</v>
      </c>
      <c r="G984" s="6">
        <v>431104</v>
      </c>
      <c r="H984" s="6" t="str">
        <v>ELISA MAX™ Standard Set Mouse IL-4</v>
      </c>
      <c r="I984" s="6">
        <v>1</v>
      </c>
      <c r="J984" s="6">
        <v>1</v>
      </c>
      <c r="K984" s="6" t="str">
        <v/>
      </c>
      <c r="L984" s="7" t="str">
        <v>T-707/25-26</v>
      </c>
      <c r="M984" s="7">
        <v>45855</v>
      </c>
      <c r="N984" s="9">
        <v>24628.75</v>
      </c>
      <c r="O984" s="6" t="str">
        <v>THSTI</v>
      </c>
      <c r="P984" s="6" t="str">
        <v>BY HAND</v>
      </c>
      <c r="Q984" s="6" t="str">
        <v>PRIYANKA MADAM</v>
      </c>
      <c r="R984" s="6">
        <v>4</v>
      </c>
      <c r="S984" s="6" t="str">
        <v/>
      </c>
      <c r="T984" s="6" t="str">
        <v>BioLegend</v>
      </c>
    </row>
    <row r="985" spans="1:20" x14ac:dyDescent="0.25">
      <c r="A985" s="6">
        <v>1191</v>
      </c>
      <c r="B985" s="6" t="str">
        <v>EED116969</v>
      </c>
      <c r="C985" s="7">
        <v>45841</v>
      </c>
      <c r="D985" s="7">
        <v>45849</v>
      </c>
      <c r="E985" s="26">
        <v>213.5</v>
      </c>
      <c r="F985" s="26">
        <v>213.5</v>
      </c>
      <c r="G985" s="6">
        <v>431414</v>
      </c>
      <c r="H985" s="6" t="str">
        <v>ELISA MAX™ Deluxe Set Mouse IL-10</v>
      </c>
      <c r="I985" s="6">
        <v>1</v>
      </c>
      <c r="J985" s="6">
        <v>1</v>
      </c>
      <c r="K985" s="6" t="str">
        <v/>
      </c>
      <c r="L985" s="7" t="str">
        <v>T-707/25-26</v>
      </c>
      <c r="M985" s="7">
        <v>45855</v>
      </c>
      <c r="N985" s="9">
        <v>24628.75</v>
      </c>
      <c r="O985" s="6" t="str">
        <v>THSTI</v>
      </c>
      <c r="P985" s="6" t="str">
        <v>BY HAND</v>
      </c>
      <c r="Q985" s="6" t="str">
        <v>PRIYANKA MADAM</v>
      </c>
      <c r="R985" s="6">
        <v>4</v>
      </c>
      <c r="S985" s="6" t="str">
        <v/>
      </c>
      <c r="T985" s="6" t="str">
        <v>BioLegend</v>
      </c>
    </row>
    <row r="986" spans="1:20" x14ac:dyDescent="0.25">
      <c r="A986" s="6">
        <v>1192</v>
      </c>
      <c r="B986" s="6" t="str">
        <v>EED116969</v>
      </c>
      <c r="C986" s="7">
        <v>45841</v>
      </c>
      <c r="D986" s="7">
        <v>45849</v>
      </c>
      <c r="E986" s="26">
        <v>213.5</v>
      </c>
      <c r="F986" s="26">
        <v>213.5</v>
      </c>
      <c r="G986" s="6">
        <v>432504</v>
      </c>
      <c r="H986" s="6" t="str">
        <v>ELISA MAX™ Deluxe Set Mouse IL-17A</v>
      </c>
      <c r="I986" s="6">
        <v>1</v>
      </c>
      <c r="J986" s="6">
        <v>1</v>
      </c>
      <c r="K986" s="6" t="str">
        <v/>
      </c>
      <c r="L986" s="7" t="str">
        <v>T-707/25-26</v>
      </c>
      <c r="M986" s="7">
        <v>45855</v>
      </c>
      <c r="N986" s="9">
        <v>24628.75</v>
      </c>
      <c r="O986" s="6" t="str">
        <v>THSTI</v>
      </c>
      <c r="P986" s="6" t="str">
        <v>BY HAND</v>
      </c>
      <c r="Q986" s="6" t="str">
        <v>PRIYANKA MADAM</v>
      </c>
      <c r="R986" s="6">
        <v>4</v>
      </c>
      <c r="S986" s="6" t="str">
        <v/>
      </c>
      <c r="T986" s="6" t="str">
        <v>BioLegend</v>
      </c>
    </row>
    <row r="987" spans="1:20" x14ac:dyDescent="0.25">
      <c r="A987" s="6">
        <v>1193</v>
      </c>
      <c r="B987" s="6" t="str">
        <v>EED116969</v>
      </c>
      <c r="C987" s="7">
        <v>45841</v>
      </c>
      <c r="D987" s="7">
        <v>45849</v>
      </c>
      <c r="E987" s="26">
        <v>445.5</v>
      </c>
      <c r="F987" s="26">
        <v>445.5</v>
      </c>
      <c r="G987" s="6">
        <v>480012</v>
      </c>
      <c r="H987" s="6" t="str">
        <v>MojoSort™ Human CD8 T Cell Isolation Kit</v>
      </c>
      <c r="I987" s="6">
        <v>1</v>
      </c>
      <c r="J987" s="6">
        <v>1</v>
      </c>
      <c r="K987" s="6" t="str">
        <v/>
      </c>
      <c r="L987" s="7" t="str">
        <v>T-712/25-26</v>
      </c>
      <c r="M987" s="7">
        <v>45857</v>
      </c>
      <c r="N987" s="9">
        <v>56430</v>
      </c>
      <c r="O987" s="6" t="str">
        <v>RGCB</v>
      </c>
      <c r="P987" s="6">
        <v>58153395355</v>
      </c>
      <c r="Q987" s="6" t="str">
        <v>Delivered</v>
      </c>
      <c r="R987" s="6">
        <v>4</v>
      </c>
      <c r="S987" s="6" t="str">
        <v/>
      </c>
      <c r="T987" s="6" t="str">
        <v>BioLegend</v>
      </c>
    </row>
    <row r="988" spans="1:20" x14ac:dyDescent="0.25">
      <c r="A988" s="6">
        <v>1194</v>
      </c>
      <c r="B988" s="6" t="str">
        <v>EED116969</v>
      </c>
      <c r="C988" s="7">
        <v>45841</v>
      </c>
      <c r="D988" s="7">
        <v>45849</v>
      </c>
      <c r="E988" s="26">
        <v>72.8</v>
      </c>
      <c r="F988" s="26">
        <v>72.8</v>
      </c>
      <c r="G988" s="6">
        <v>501106</v>
      </c>
      <c r="H988" s="6" t="str">
        <v>PE anti-human IL-6 Antibody</v>
      </c>
      <c r="I988" s="6">
        <v>1</v>
      </c>
      <c r="J988" s="6">
        <v>1</v>
      </c>
      <c r="K988" s="6" t="str">
        <v/>
      </c>
      <c r="L988" s="7" t="str">
        <v>T-682/25-26</v>
      </c>
      <c r="M988" s="7">
        <v>45850</v>
      </c>
      <c r="N988" s="9">
        <v>10920</v>
      </c>
      <c r="O988" s="6" t="str">
        <v>M BIOTECH</v>
      </c>
      <c r="P988" s="6">
        <v>58153114541</v>
      </c>
      <c r="Q988" s="6" t="str">
        <v>Delivered</v>
      </c>
      <c r="R988" s="6">
        <v>4</v>
      </c>
      <c r="S988" s="6" t="str">
        <v/>
      </c>
      <c r="T988" s="6" t="str">
        <v>BioLegend</v>
      </c>
    </row>
    <row r="989" spans="1:20" x14ac:dyDescent="0.25">
      <c r="A989" s="6">
        <v>1195</v>
      </c>
      <c r="B989" s="6" t="str">
        <v>EED116969</v>
      </c>
      <c r="C989" s="7">
        <v>45841</v>
      </c>
      <c r="D989" s="7">
        <v>45849</v>
      </c>
      <c r="E989" s="26">
        <v>86.8</v>
      </c>
      <c r="F989" s="26">
        <v>86.8</v>
      </c>
      <c r="G989" s="6">
        <v>502521</v>
      </c>
      <c r="H989" s="6" t="str">
        <v>Pacific Blue™ anti-human IFN-γ Antibody</v>
      </c>
      <c r="I989" s="6">
        <v>1</v>
      </c>
      <c r="J989" s="6">
        <v>1</v>
      </c>
      <c r="K989" s="6" t="str">
        <v/>
      </c>
      <c r="L989" s="7" t="str">
        <v>T-682/25-26</v>
      </c>
      <c r="M989" s="7">
        <v>45850</v>
      </c>
      <c r="N989" s="9">
        <v>13020</v>
      </c>
      <c r="O989" s="6" t="str">
        <v>M BIOTECH</v>
      </c>
      <c r="P989" s="6">
        <v>58153114541</v>
      </c>
      <c r="Q989" s="6" t="str">
        <v>Delivered</v>
      </c>
      <c r="R989" s="6">
        <v>4</v>
      </c>
      <c r="S989" s="6" t="str">
        <v/>
      </c>
      <c r="T989" s="6" t="str">
        <v>BioLegend</v>
      </c>
    </row>
    <row r="990" spans="1:20" x14ac:dyDescent="0.25">
      <c r="A990" s="6">
        <v>1196</v>
      </c>
      <c r="B990" s="6" t="str">
        <v>EED116969</v>
      </c>
      <c r="C990" s="7">
        <v>45841</v>
      </c>
      <c r="D990" s="7">
        <v>45849</v>
      </c>
      <c r="E990" s="26">
        <v>148.5</v>
      </c>
      <c r="F990" s="26">
        <v>148.5</v>
      </c>
      <c r="G990" s="6">
        <v>505829</v>
      </c>
      <c r="H990" s="6" t="str">
        <v>Brilliant Violet 421™ anti-mouse IFN-γ Antibody</v>
      </c>
      <c r="I990" s="6">
        <v>1</v>
      </c>
      <c r="J990" s="6">
        <v>1</v>
      </c>
      <c r="K990" s="6" t="str">
        <v/>
      </c>
      <c r="L990" s="7" t="str">
        <v>T-686/25-26</v>
      </c>
      <c r="M990" s="7">
        <v>45850</v>
      </c>
      <c r="N990" s="9">
        <v>18414</v>
      </c>
      <c r="O990" s="6" t="str">
        <v>RG SONS</v>
      </c>
      <c r="P990" s="6">
        <v>58153114386</v>
      </c>
      <c r="Q990" s="6" t="str">
        <v>Delivered</v>
      </c>
      <c r="R990" s="6">
        <v>4</v>
      </c>
      <c r="S990" s="6" t="str">
        <v/>
      </c>
      <c r="T990" s="6" t="str">
        <v>BioLegend</v>
      </c>
    </row>
    <row r="991" spans="1:20" x14ac:dyDescent="0.25">
      <c r="A991" s="6">
        <v>1197</v>
      </c>
      <c r="B991" s="6" t="str">
        <v>EED116969</v>
      </c>
      <c r="C991" s="7">
        <v>45841</v>
      </c>
      <c r="D991" s="7">
        <v>45849</v>
      </c>
      <c r="E991" s="26">
        <v>71.400000000000006</v>
      </c>
      <c r="F991" s="26">
        <v>71.400000000000006</v>
      </c>
      <c r="G991" s="6">
        <v>506307</v>
      </c>
      <c r="H991" s="6" t="str">
        <v>APC anti-mouse TNF-α Antibody</v>
      </c>
      <c r="I991" s="6">
        <v>1</v>
      </c>
      <c r="J991" s="6">
        <v>1</v>
      </c>
      <c r="K991" s="6" t="str">
        <v/>
      </c>
      <c r="L991" s="7" t="str">
        <v>T-686/25-26</v>
      </c>
      <c r="M991" s="7">
        <v>45850</v>
      </c>
      <c r="N991" s="9">
        <v>9486</v>
      </c>
      <c r="O991" s="6" t="str">
        <v>RG SONS</v>
      </c>
      <c r="P991" s="6">
        <v>58153114386</v>
      </c>
      <c r="Q991" s="6" t="str">
        <v>Delivered</v>
      </c>
      <c r="R991" s="6">
        <v>4</v>
      </c>
      <c r="S991" s="6" t="str">
        <v/>
      </c>
      <c r="T991" s="6" t="str">
        <v>BioLegend</v>
      </c>
    </row>
    <row r="992" spans="1:20" x14ac:dyDescent="0.25">
      <c r="A992" s="6">
        <v>1198</v>
      </c>
      <c r="B992" s="6" t="str">
        <v>EED116969</v>
      </c>
      <c r="C992" s="7">
        <v>45841</v>
      </c>
      <c r="D992" s="7">
        <v>45849</v>
      </c>
      <c r="E992" s="26">
        <v>144.19999999999999</v>
      </c>
      <c r="F992" s="26">
        <v>144.19999999999999</v>
      </c>
      <c r="G992" s="6">
        <v>574804</v>
      </c>
      <c r="H992" s="6" t="str">
        <v xml:space="preserve">Recombinant Human M-CSF </v>
      </c>
      <c r="I992" s="6">
        <v>1</v>
      </c>
      <c r="J992" s="6">
        <v>1</v>
      </c>
      <c r="K992" s="6" t="str">
        <v/>
      </c>
      <c r="L992" s="7" t="str">
        <v>T-682/25-26</v>
      </c>
      <c r="M992" s="7">
        <v>45850</v>
      </c>
      <c r="N992" s="9">
        <v>21630</v>
      </c>
      <c r="O992" s="6" t="str">
        <v>M BIOTECH</v>
      </c>
      <c r="P992" s="6">
        <v>58153114541</v>
      </c>
      <c r="Q992" s="6" t="str">
        <v>Delivered</v>
      </c>
      <c r="R992" s="6">
        <v>-20</v>
      </c>
      <c r="S992" s="6" t="str">
        <v/>
      </c>
      <c r="T992" s="6" t="str">
        <v>BioLegend</v>
      </c>
    </row>
    <row r="993" spans="1:20" x14ac:dyDescent="0.25">
      <c r="A993" s="6">
        <v>1199</v>
      </c>
      <c r="B993" s="6" t="str">
        <v>EED116969</v>
      </c>
      <c r="C993" s="7">
        <v>45841</v>
      </c>
      <c r="D993" s="7">
        <v>45849</v>
      </c>
      <c r="E993" s="26">
        <v>107.1</v>
      </c>
      <c r="F993" s="26">
        <v>107.1</v>
      </c>
      <c r="G993" s="6">
        <v>576404</v>
      </c>
      <c r="H993" s="6" t="str">
        <v xml:space="preserve">Recombinant Mouse M-CSF </v>
      </c>
      <c r="I993" s="6">
        <v>1</v>
      </c>
      <c r="J993" s="6">
        <v>1</v>
      </c>
      <c r="K993" s="6" t="str">
        <v/>
      </c>
      <c r="L993" s="7" t="str">
        <v>T-683/25-26</v>
      </c>
      <c r="M993" s="7">
        <v>45850</v>
      </c>
      <c r="N993" s="9">
        <v>11621.88</v>
      </c>
      <c r="O993" s="6" t="str">
        <v>NCCS</v>
      </c>
      <c r="P993" s="6">
        <v>58153114460</v>
      </c>
      <c r="Q993" s="6" t="str">
        <v>Delivered</v>
      </c>
      <c r="R993" s="6">
        <v>-20</v>
      </c>
      <c r="S993" s="6" t="str">
        <v/>
      </c>
      <c r="T993" s="6" t="str">
        <v>BioLegend</v>
      </c>
    </row>
    <row r="994" spans="1:20" x14ac:dyDescent="0.25">
      <c r="A994" s="6">
        <v>1200</v>
      </c>
      <c r="B994" s="6" t="str">
        <v>EED116969</v>
      </c>
      <c r="C994" s="7">
        <v>45841</v>
      </c>
      <c r="D994" s="7">
        <v>45849</v>
      </c>
      <c r="E994" s="26">
        <v>177.1</v>
      </c>
      <c r="F994" s="26">
        <v>177.1</v>
      </c>
      <c r="G994" s="6">
        <v>640914</v>
      </c>
      <c r="H994" s="6" t="str">
        <v>FITC Annexin V Apoptosis Detection Kit with PI</v>
      </c>
      <c r="I994" s="6">
        <v>1</v>
      </c>
      <c r="J994" s="6">
        <v>1</v>
      </c>
      <c r="K994" s="6" t="str">
        <v/>
      </c>
      <c r="L994" s="7" t="str">
        <v>T-678/25-26</v>
      </c>
      <c r="M994" s="7">
        <v>45850</v>
      </c>
      <c r="N994" s="9">
        <v>29711.25</v>
      </c>
      <c r="O994" s="6" t="str">
        <v>BOSE</v>
      </c>
      <c r="P994" s="6">
        <v>58153115042</v>
      </c>
      <c r="Q994" s="6" t="str">
        <v>Delivered</v>
      </c>
      <c r="R994" s="6">
        <v>4</v>
      </c>
      <c r="S994" s="6" t="str">
        <v/>
      </c>
      <c r="T994" s="6" t="str">
        <v>BioLegend</v>
      </c>
    </row>
    <row r="995" spans="1:20" x14ac:dyDescent="0.25">
      <c r="A995" s="6">
        <v>1201</v>
      </c>
      <c r="B995" s="6" t="str">
        <v>EED116969</v>
      </c>
      <c r="C995" s="7">
        <v>45841</v>
      </c>
      <c r="D995" s="7">
        <v>45849</v>
      </c>
      <c r="E995" s="26">
        <v>78.400000000000006</v>
      </c>
      <c r="F995" s="26">
        <v>78.400000000000006</v>
      </c>
      <c r="G995" s="6">
        <v>853301</v>
      </c>
      <c r="H995" s="6" t="str">
        <v xml:space="preserve">Purified anti-TMEM119 </v>
      </c>
      <c r="I995" s="6">
        <v>1</v>
      </c>
      <c r="J995" s="6">
        <v>1</v>
      </c>
      <c r="K995" s="6" t="str">
        <v/>
      </c>
      <c r="L995" s="7" t="str">
        <v>T-684/25-26</v>
      </c>
      <c r="M995" s="7">
        <v>45850</v>
      </c>
      <c r="N995" s="9">
        <v>12672.8</v>
      </c>
      <c r="O995" s="6" t="str">
        <v>NIMHANS</v>
      </c>
      <c r="P995" s="6">
        <v>58153114191</v>
      </c>
      <c r="Q995" s="6" t="str">
        <v>Delivered</v>
      </c>
      <c r="R995" s="6">
        <v>4</v>
      </c>
      <c r="S995" s="6" t="str">
        <v/>
      </c>
      <c r="T995" s="6" t="str">
        <v>BioLegend</v>
      </c>
    </row>
    <row r="996" spans="1:20" x14ac:dyDescent="0.25">
      <c r="A996" s="6">
        <v>1202</v>
      </c>
      <c r="B996" s="6" t="str">
        <v>EED116969</v>
      </c>
      <c r="C996" s="7">
        <v>45841</v>
      </c>
      <c r="D996" s="7">
        <v>45849</v>
      </c>
      <c r="E996" s="26">
        <v>1270</v>
      </c>
      <c r="F996" s="26">
        <v>2540</v>
      </c>
      <c r="G996" s="6">
        <v>900007715</v>
      </c>
      <c r="H996" s="6" t="str">
        <v/>
      </c>
      <c r="I996" s="6">
        <v>2</v>
      </c>
      <c r="J996" s="6">
        <v>2</v>
      </c>
      <c r="K996" s="6" t="str">
        <v/>
      </c>
      <c r="L996" s="7" t="str">
        <v>T-858/25-26</v>
      </c>
      <c r="M996" s="7">
        <v>45871</v>
      </c>
      <c r="N996" s="9">
        <v>370840</v>
      </c>
      <c r="O996" s="6" t="str">
        <v>AMRITA</v>
      </c>
      <c r="P996" s="6" t="str">
        <v>By Hand</v>
      </c>
      <c r="Q996" s="6" t="str">
        <v>PRIYANKA MADAM</v>
      </c>
      <c r="R996" s="6">
        <v>4</v>
      </c>
      <c r="S996" s="6" t="str">
        <v>740379 REQUIRED TO CHECK</v>
      </c>
      <c r="T996" s="6" t="str">
        <v>BioLegend</v>
      </c>
    </row>
    <row r="997" spans="1:20" x14ac:dyDescent="0.25">
      <c r="A997" s="6">
        <v>1232</v>
      </c>
      <c r="B997" s="6" t="str">
        <v>EED117194</v>
      </c>
      <c r="C997" s="7">
        <v>45850</v>
      </c>
      <c r="D997" s="7">
        <v>45856</v>
      </c>
      <c r="E997" s="26">
        <v>65.8</v>
      </c>
      <c r="F997" s="26">
        <v>65.8</v>
      </c>
      <c r="G997" s="6">
        <v>100202</v>
      </c>
      <c r="H997" s="6" t="str">
        <v/>
      </c>
      <c r="I997" s="6">
        <v>1</v>
      </c>
      <c r="J997" s="6">
        <v>1</v>
      </c>
      <c r="K997" s="6" t="str">
        <v/>
      </c>
      <c r="L997" s="7" t="str">
        <v>T-741/25-26</v>
      </c>
      <c r="M997" s="7">
        <v>45860</v>
      </c>
      <c r="N997" s="9">
        <v>10636.1</v>
      </c>
      <c r="O997" s="6" t="str">
        <v>IISC</v>
      </c>
      <c r="P997" s="6">
        <v>58153476765</v>
      </c>
      <c r="Q997" s="6" t="str">
        <v>Delivered</v>
      </c>
      <c r="R997" s="6">
        <v>4</v>
      </c>
      <c r="S997" s="6" t="str">
        <v/>
      </c>
      <c r="T997" s="6" t="str">
        <v>BioLegend</v>
      </c>
    </row>
    <row r="998" spans="1:20" x14ac:dyDescent="0.25">
      <c r="A998" s="6">
        <v>1233</v>
      </c>
      <c r="B998" s="6" t="str">
        <v>EED117194</v>
      </c>
      <c r="C998" s="7">
        <v>45850</v>
      </c>
      <c r="D998" s="7">
        <v>45856</v>
      </c>
      <c r="E998" s="26">
        <v>100.1</v>
      </c>
      <c r="F998" s="26">
        <v>100.1</v>
      </c>
      <c r="G998" s="6">
        <v>100204</v>
      </c>
      <c r="H998" s="6" t="str">
        <v/>
      </c>
      <c r="I998" s="6">
        <v>1</v>
      </c>
      <c r="J998" s="6">
        <v>1</v>
      </c>
      <c r="K998" s="6" t="str">
        <v/>
      </c>
      <c r="L998" s="7" t="str">
        <v>T-723/25-26</v>
      </c>
      <c r="M998" s="7">
        <v>45859</v>
      </c>
      <c r="N998" s="9">
        <v>12226.5</v>
      </c>
      <c r="O998" s="6" t="str">
        <v>Actrec</v>
      </c>
      <c r="P998" s="6">
        <v>58153432562</v>
      </c>
      <c r="Q998" s="6" t="str">
        <v>Delivered</v>
      </c>
      <c r="R998" s="6">
        <v>4</v>
      </c>
      <c r="S998" s="6" t="str">
        <v/>
      </c>
      <c r="T998" s="6" t="str">
        <v>BioLegend</v>
      </c>
    </row>
    <row r="999" spans="1:20" x14ac:dyDescent="0.25">
      <c r="A999" s="6">
        <v>1234</v>
      </c>
      <c r="B999" s="6" t="str">
        <v>EED117194</v>
      </c>
      <c r="C999" s="7">
        <v>45850</v>
      </c>
      <c r="D999" s="7">
        <v>45856</v>
      </c>
      <c r="E999" s="26">
        <v>173.6</v>
      </c>
      <c r="F999" s="26">
        <v>173.6</v>
      </c>
      <c r="G999" s="6">
        <v>100220</v>
      </c>
      <c r="H999" s="6" t="str">
        <v/>
      </c>
      <c r="I999" s="6">
        <v>1</v>
      </c>
      <c r="J999" s="6">
        <v>1</v>
      </c>
      <c r="K999" s="6" t="str">
        <v/>
      </c>
      <c r="L999" s="7" t="str">
        <v>T-736/25-26</v>
      </c>
      <c r="M999" s="7">
        <v>45859</v>
      </c>
      <c r="N999" s="9">
        <v>24986</v>
      </c>
      <c r="O999" s="6" t="str">
        <v>RG Sons</v>
      </c>
      <c r="P999" s="6">
        <v>58153429681</v>
      </c>
      <c r="Q999" s="6" t="str">
        <v>Delivered</v>
      </c>
      <c r="R999" s="6">
        <v>4</v>
      </c>
      <c r="S999" s="6" t="str">
        <v/>
      </c>
      <c r="T999" s="6" t="str">
        <v>BioLegend</v>
      </c>
    </row>
    <row r="1000" spans="1:20" x14ac:dyDescent="0.25">
      <c r="A1000" s="6">
        <v>1235</v>
      </c>
      <c r="B1000" s="6" t="str">
        <v>EED117194</v>
      </c>
      <c r="C1000" s="7">
        <v>45850</v>
      </c>
      <c r="D1000" s="7">
        <v>45856</v>
      </c>
      <c r="E1000" s="26">
        <v>204.75</v>
      </c>
      <c r="F1000" s="26">
        <v>204.75</v>
      </c>
      <c r="G1000" s="6">
        <v>100742</v>
      </c>
      <c r="H1000" s="6" t="str">
        <v/>
      </c>
      <c r="I1000" s="6">
        <v>1</v>
      </c>
      <c r="J1000" s="6">
        <v>1</v>
      </c>
      <c r="K1000" s="6" t="str">
        <v/>
      </c>
      <c r="L1000" s="7" t="str">
        <v>T-744/25-26</v>
      </c>
      <c r="M1000" s="7">
        <v>45860</v>
      </c>
      <c r="N1000" s="9">
        <v>20748</v>
      </c>
      <c r="O1000" s="6" t="str">
        <v>NIAB</v>
      </c>
      <c r="P1000" s="6">
        <v>58153479053</v>
      </c>
      <c r="Q1000" s="6" t="str">
        <v>Delivered</v>
      </c>
      <c r="R1000" s="6">
        <v>4</v>
      </c>
      <c r="S1000" s="6" t="str">
        <v/>
      </c>
      <c r="T1000" s="6" t="str">
        <v>BioLegend</v>
      </c>
    </row>
    <row r="1001" spans="1:20" x14ac:dyDescent="0.25">
      <c r="A1001" s="6">
        <v>1236</v>
      </c>
      <c r="B1001" s="6" t="str">
        <v>EED117194</v>
      </c>
      <c r="C1001" s="7">
        <v>45850</v>
      </c>
      <c r="D1001" s="7">
        <v>45856</v>
      </c>
      <c r="E1001" s="26">
        <v>121.1</v>
      </c>
      <c r="F1001" s="26">
        <v>121.1</v>
      </c>
      <c r="G1001" s="6">
        <v>101208</v>
      </c>
      <c r="H1001" s="6" t="str">
        <v/>
      </c>
      <c r="I1001" s="6">
        <v>1</v>
      </c>
      <c r="J1001" s="6">
        <v>1</v>
      </c>
      <c r="K1001" s="6" t="str">
        <v/>
      </c>
      <c r="L1001" s="7" t="str">
        <v>T-736/25-26</v>
      </c>
      <c r="M1001" s="7">
        <v>45859</v>
      </c>
      <c r="N1001" s="9">
        <v>17429.75</v>
      </c>
      <c r="O1001" s="6" t="str">
        <v>RG Sons</v>
      </c>
      <c r="P1001" s="6">
        <v>58153429681</v>
      </c>
      <c r="Q1001" s="6" t="str">
        <v>Delivered</v>
      </c>
      <c r="R1001" s="6">
        <v>4</v>
      </c>
      <c r="S1001" s="6" t="str">
        <v/>
      </c>
      <c r="T1001" s="6" t="str">
        <v>BioLegend</v>
      </c>
    </row>
    <row r="1002" spans="1:20" x14ac:dyDescent="0.25">
      <c r="A1002" s="6">
        <v>1237</v>
      </c>
      <c r="B1002" s="6" t="str">
        <v>EED117194</v>
      </c>
      <c r="C1002" s="7">
        <v>45850</v>
      </c>
      <c r="D1002" s="7">
        <v>45856</v>
      </c>
      <c r="E1002" s="26">
        <v>160.30000000000001</v>
      </c>
      <c r="F1002" s="26">
        <v>641.20000000000005</v>
      </c>
      <c r="G1002" s="6">
        <v>101320</v>
      </c>
      <c r="H1002" s="6" t="str">
        <v/>
      </c>
      <c r="I1002" s="6">
        <v>4</v>
      </c>
      <c r="J1002" s="6">
        <v>4</v>
      </c>
      <c r="K1002" s="6" t="str">
        <v/>
      </c>
      <c r="L1002" s="7" t="str">
        <v>T-734/25-26</v>
      </c>
      <c r="M1002" s="7">
        <v>45859</v>
      </c>
      <c r="N1002" s="9">
        <v>99386</v>
      </c>
      <c r="O1002" s="6" t="str">
        <v>Micro Vapi</v>
      </c>
      <c r="P1002" s="6">
        <v>58153430226</v>
      </c>
      <c r="Q1002" s="6" t="str">
        <v>Delivered</v>
      </c>
      <c r="R1002" s="6">
        <v>4</v>
      </c>
      <c r="S1002" s="6" t="str">
        <v/>
      </c>
      <c r="T1002" s="6" t="str">
        <v>BioLegend</v>
      </c>
    </row>
    <row r="1003" spans="1:20" x14ac:dyDescent="0.25">
      <c r="A1003" s="6">
        <v>1238</v>
      </c>
      <c r="B1003" s="6" t="str">
        <v>EED117194</v>
      </c>
      <c r="C1003" s="7">
        <v>45850</v>
      </c>
      <c r="D1003" s="7">
        <v>45856</v>
      </c>
      <c r="E1003" s="26">
        <v>147.69999999999999</v>
      </c>
      <c r="F1003" s="26">
        <v>147.69999999999999</v>
      </c>
      <c r="G1003" s="6">
        <v>102016</v>
      </c>
      <c r="H1003" s="6" t="str">
        <v/>
      </c>
      <c r="I1003" s="6">
        <v>1</v>
      </c>
      <c r="J1003" s="6">
        <v>1</v>
      </c>
      <c r="K1003" s="6" t="str">
        <v/>
      </c>
      <c r="L1003" s="7" t="str">
        <v>T-744/25-26</v>
      </c>
      <c r="M1003" s="7">
        <v>45860</v>
      </c>
      <c r="N1003" s="9">
        <v>16036</v>
      </c>
      <c r="O1003" s="6" t="str">
        <v>NIAB</v>
      </c>
      <c r="P1003" s="6">
        <v>58153479053</v>
      </c>
      <c r="Q1003" s="6" t="str">
        <v>Delivered</v>
      </c>
      <c r="R1003" s="6">
        <v>4</v>
      </c>
      <c r="S1003" s="6" t="str">
        <v/>
      </c>
      <c r="T1003" s="6" t="str">
        <v>BioLegend</v>
      </c>
    </row>
    <row r="1004" spans="1:20" x14ac:dyDescent="0.25">
      <c r="A1004" s="6">
        <v>1239</v>
      </c>
      <c r="B1004" s="6" t="str">
        <v>EED117194</v>
      </c>
      <c r="C1004" s="7">
        <v>45850</v>
      </c>
      <c r="D1004" s="7">
        <v>45856</v>
      </c>
      <c r="E1004" s="26">
        <v>181.5</v>
      </c>
      <c r="F1004" s="26">
        <v>181.5</v>
      </c>
      <c r="G1004" s="6">
        <v>103040</v>
      </c>
      <c r="H1004" s="6" t="str">
        <v/>
      </c>
      <c r="I1004" s="6">
        <v>1</v>
      </c>
      <c r="J1004" s="6">
        <v>1</v>
      </c>
      <c r="K1004" s="6" t="str">
        <v/>
      </c>
      <c r="L1004" s="7" t="str">
        <v>T-744/25-26</v>
      </c>
      <c r="M1004" s="7">
        <v>45860</v>
      </c>
      <c r="N1004" s="9">
        <v>18392</v>
      </c>
      <c r="O1004" s="6" t="str">
        <v>NIAB</v>
      </c>
      <c r="P1004" s="6">
        <v>58153479053</v>
      </c>
      <c r="Q1004" s="6" t="str">
        <v>Delivered</v>
      </c>
      <c r="R1004" s="6">
        <v>4</v>
      </c>
      <c r="S1004" s="6" t="str">
        <v/>
      </c>
      <c r="T1004" s="6" t="str">
        <v>BioLegend</v>
      </c>
    </row>
    <row r="1005" spans="1:20" x14ac:dyDescent="0.25">
      <c r="A1005" s="6">
        <v>1240</v>
      </c>
      <c r="B1005" s="6" t="str">
        <v>EED117194</v>
      </c>
      <c r="C1005" s="7">
        <v>45850</v>
      </c>
      <c r="D1005" s="7">
        <v>45856</v>
      </c>
      <c r="E1005" s="26">
        <v>181.5</v>
      </c>
      <c r="F1005" s="26">
        <v>181.5</v>
      </c>
      <c r="G1005" s="6">
        <v>103134</v>
      </c>
      <c r="H1005" s="6" t="str">
        <v/>
      </c>
      <c r="I1005" s="6">
        <v>1</v>
      </c>
      <c r="J1005" s="6">
        <v>1</v>
      </c>
      <c r="K1005" s="6" t="str">
        <v/>
      </c>
      <c r="L1005" s="7" t="str">
        <v>T-715/25-26</v>
      </c>
      <c r="M1005" s="7">
        <v>45857</v>
      </c>
      <c r="N1005" s="9">
        <v>26257</v>
      </c>
      <c r="O1005" s="6" t="str">
        <v>Aurigine Onco</v>
      </c>
      <c r="P1005" s="6">
        <v>58153395974</v>
      </c>
      <c r="Q1005" s="6" t="str">
        <v>Delivered</v>
      </c>
      <c r="R1005" s="6">
        <v>4</v>
      </c>
      <c r="S1005" s="6" t="str">
        <v/>
      </c>
      <c r="T1005" s="6" t="str">
        <v>BioLegend</v>
      </c>
    </row>
    <row r="1006" spans="1:20" x14ac:dyDescent="0.25">
      <c r="A1006" s="6">
        <v>1241</v>
      </c>
      <c r="B1006" s="6" t="str">
        <v>EED117194</v>
      </c>
      <c r="C1006" s="7">
        <v>45850</v>
      </c>
      <c r="D1006" s="7">
        <v>45856</v>
      </c>
      <c r="E1006" s="26">
        <v>132</v>
      </c>
      <c r="F1006" s="26">
        <v>132</v>
      </c>
      <c r="G1006" s="6">
        <v>104441</v>
      </c>
      <c r="H1006" s="6" t="str">
        <v/>
      </c>
      <c r="I1006" s="6">
        <v>1</v>
      </c>
      <c r="J1006" s="6">
        <v>1</v>
      </c>
      <c r="K1006" s="6" t="str">
        <v/>
      </c>
      <c r="L1006" s="7" t="str">
        <v>T-736/25-26</v>
      </c>
      <c r="M1006" s="7">
        <v>45859</v>
      </c>
      <c r="N1006" s="9">
        <v>17732</v>
      </c>
      <c r="O1006" s="6" t="str">
        <v>RG Sons</v>
      </c>
      <c r="P1006" s="6">
        <v>58153429681</v>
      </c>
      <c r="Q1006" s="6" t="str">
        <v>Delivered</v>
      </c>
      <c r="R1006" s="6">
        <v>4</v>
      </c>
      <c r="S1006" s="6" t="str">
        <v/>
      </c>
      <c r="T1006" s="6" t="str">
        <v>BioLegend</v>
      </c>
    </row>
    <row r="1007" spans="1:20" x14ac:dyDescent="0.25">
      <c r="A1007" s="6">
        <v>1242</v>
      </c>
      <c r="B1007" s="6" t="str">
        <v>EED117194</v>
      </c>
      <c r="C1007" s="7">
        <v>45850</v>
      </c>
      <c r="D1007" s="7">
        <v>45856</v>
      </c>
      <c r="E1007" s="26">
        <v>86.8</v>
      </c>
      <c r="F1007" s="26">
        <v>86.8</v>
      </c>
      <c r="G1007" s="6">
        <v>104447</v>
      </c>
      <c r="H1007" s="6" t="str">
        <v/>
      </c>
      <c r="I1007" s="6">
        <v>1</v>
      </c>
      <c r="J1007" s="6">
        <v>1</v>
      </c>
      <c r="K1007" s="6" t="str">
        <v/>
      </c>
      <c r="L1007" s="7" t="str">
        <v>T-744/25-26</v>
      </c>
      <c r="M1007" s="7">
        <v>45860</v>
      </c>
      <c r="N1007" s="9">
        <v>9424</v>
      </c>
      <c r="O1007" s="6" t="str">
        <v>NIAB</v>
      </c>
      <c r="P1007" s="6">
        <v>58153479053</v>
      </c>
      <c r="Q1007" s="6" t="str">
        <v>Delivered</v>
      </c>
      <c r="R1007" s="6">
        <v>4</v>
      </c>
      <c r="S1007" s="6" t="str">
        <v/>
      </c>
      <c r="T1007" s="6" t="str">
        <v>BioLegend</v>
      </c>
    </row>
    <row r="1008" spans="1:20" x14ac:dyDescent="0.25">
      <c r="A1008" s="6">
        <v>1243</v>
      </c>
      <c r="B1008" s="6" t="str">
        <v>EED117194</v>
      </c>
      <c r="C1008" s="7">
        <v>45850</v>
      </c>
      <c r="D1008" s="7">
        <v>45856</v>
      </c>
      <c r="E1008" s="26">
        <v>153</v>
      </c>
      <c r="F1008" s="26">
        <v>153</v>
      </c>
      <c r="G1008" s="6">
        <v>104725</v>
      </c>
      <c r="H1008" s="6" t="str">
        <v/>
      </c>
      <c r="I1008" s="6">
        <v>1</v>
      </c>
      <c r="J1008" s="6">
        <v>1</v>
      </c>
      <c r="K1008" s="6" t="str">
        <v/>
      </c>
      <c r="L1008" s="7" t="str">
        <v>T-720/25-26</v>
      </c>
      <c r="M1008" s="7">
        <v>45859</v>
      </c>
      <c r="N1008" s="9">
        <v>17442</v>
      </c>
      <c r="O1008" s="6" t="str">
        <v>Actrec</v>
      </c>
      <c r="P1008" s="6">
        <v>58153432562</v>
      </c>
      <c r="Q1008" s="6" t="str">
        <v>Delivered</v>
      </c>
      <c r="R1008" s="6">
        <v>4</v>
      </c>
      <c r="S1008" s="6" t="str">
        <v/>
      </c>
      <c r="T1008" s="6" t="str">
        <v>BioLegend</v>
      </c>
    </row>
    <row r="1009" spans="1:20" x14ac:dyDescent="0.25">
      <c r="A1009" s="6">
        <v>1244</v>
      </c>
      <c r="B1009" s="6" t="str">
        <v>EED117194</v>
      </c>
      <c r="C1009" s="7">
        <v>45850</v>
      </c>
      <c r="D1009" s="7">
        <v>45856</v>
      </c>
      <c r="E1009" s="26">
        <v>205.1</v>
      </c>
      <c r="F1009" s="26">
        <v>205.1</v>
      </c>
      <c r="G1009" s="6">
        <v>105008</v>
      </c>
      <c r="H1009" s="6" t="str">
        <v/>
      </c>
      <c r="I1009" s="6">
        <v>1</v>
      </c>
      <c r="J1009" s="6">
        <v>1</v>
      </c>
      <c r="K1009" s="6" t="str">
        <v/>
      </c>
      <c r="L1009" s="7" t="str">
        <v>T-720/25-26</v>
      </c>
      <c r="M1009" s="7">
        <v>45859</v>
      </c>
      <c r="N1009" s="9">
        <v>25051.5</v>
      </c>
      <c r="O1009" s="6" t="str">
        <v>Actrec</v>
      </c>
      <c r="P1009" s="6">
        <v>58153432562</v>
      </c>
      <c r="Q1009" s="6" t="str">
        <v>Delivered</v>
      </c>
      <c r="R1009" s="6">
        <v>4</v>
      </c>
      <c r="S1009" s="6" t="str">
        <v/>
      </c>
      <c r="T1009" s="6" t="str">
        <v>BioLegend</v>
      </c>
    </row>
    <row r="1010" spans="1:20" x14ac:dyDescent="0.25">
      <c r="A1010" s="6">
        <v>1245</v>
      </c>
      <c r="B1010" s="6" t="str">
        <v>EED117194</v>
      </c>
      <c r="C1010" s="7">
        <v>45850</v>
      </c>
      <c r="D1010" s="7">
        <v>45856</v>
      </c>
      <c r="E1010" s="26">
        <v>330</v>
      </c>
      <c r="F1010" s="26">
        <v>330</v>
      </c>
      <c r="G1010" s="6">
        <v>108740</v>
      </c>
      <c r="H1010" s="6" t="str">
        <v/>
      </c>
      <c r="I1010" s="6">
        <v>1</v>
      </c>
      <c r="J1010" s="6">
        <v>1</v>
      </c>
      <c r="K1010" s="6" t="str">
        <v/>
      </c>
      <c r="L1010" s="7" t="str">
        <v>T-738/25-26</v>
      </c>
      <c r="M1010" s="7">
        <v>45859</v>
      </c>
      <c r="N1010" s="9">
        <v>37620</v>
      </c>
      <c r="O1010" s="6" t="str">
        <v>Actrec</v>
      </c>
      <c r="P1010" s="6">
        <v>58153432562</v>
      </c>
      <c r="Q1010" s="6" t="str">
        <v>Delivered</v>
      </c>
      <c r="R1010" s="6">
        <v>4</v>
      </c>
      <c r="S1010" s="6" t="str">
        <v/>
      </c>
      <c r="T1010" s="6" t="str">
        <v>BioLegend</v>
      </c>
    </row>
    <row r="1011" spans="1:20" x14ac:dyDescent="0.25">
      <c r="A1011" s="6">
        <v>1246</v>
      </c>
      <c r="B1011" s="6" t="str">
        <v>EED117194</v>
      </c>
      <c r="C1011" s="7">
        <v>45850</v>
      </c>
      <c r="D1011" s="7">
        <v>45856</v>
      </c>
      <c r="E1011" s="26">
        <v>187.6</v>
      </c>
      <c r="F1011" s="26">
        <v>187.6</v>
      </c>
      <c r="G1011" s="6">
        <v>109828</v>
      </c>
      <c r="H1011" s="6" t="str">
        <v/>
      </c>
      <c r="I1011" s="6">
        <v>1</v>
      </c>
      <c r="J1011" s="6">
        <v>1</v>
      </c>
      <c r="K1011" s="6" t="str">
        <v/>
      </c>
      <c r="L1011" s="7" t="str">
        <v>T-736/25-26</v>
      </c>
      <c r="M1011" s="7">
        <v>45859</v>
      </c>
      <c r="N1011" s="9">
        <v>27001</v>
      </c>
      <c r="O1011" s="6" t="str">
        <v>RG Sons</v>
      </c>
      <c r="P1011" s="6">
        <v>58153429681</v>
      </c>
      <c r="Q1011" s="6" t="str">
        <v>Delivered</v>
      </c>
      <c r="R1011" s="6">
        <v>4</v>
      </c>
      <c r="S1011" s="6" t="str">
        <v/>
      </c>
      <c r="T1011" s="6" t="str">
        <v>BioLegend</v>
      </c>
    </row>
    <row r="1012" spans="1:20" x14ac:dyDescent="0.25">
      <c r="A1012" s="6">
        <v>1247</v>
      </c>
      <c r="B1012" s="6" t="str">
        <v>EED117194</v>
      </c>
      <c r="C1012" s="7">
        <v>45850</v>
      </c>
      <c r="D1012" s="7">
        <v>45856</v>
      </c>
      <c r="E1012" s="26">
        <v>144.19999999999999</v>
      </c>
      <c r="F1012" s="26">
        <v>144.19999999999999</v>
      </c>
      <c r="G1012" s="6">
        <v>118106</v>
      </c>
      <c r="H1012" s="6" t="str">
        <v/>
      </c>
      <c r="I1012" s="6">
        <v>1</v>
      </c>
      <c r="J1012" s="6">
        <v>1</v>
      </c>
      <c r="K1012" s="6" t="str">
        <v/>
      </c>
      <c r="L1012" s="7" t="str">
        <v>T-738/25-26</v>
      </c>
      <c r="M1012" s="7">
        <v>45859</v>
      </c>
      <c r="N1012" s="9">
        <v>17613</v>
      </c>
      <c r="O1012" s="6" t="str">
        <v>Actrec</v>
      </c>
      <c r="P1012" s="6">
        <v>58153432562</v>
      </c>
      <c r="Q1012" s="6" t="str">
        <v>Delivered</v>
      </c>
      <c r="R1012" s="6">
        <v>4</v>
      </c>
      <c r="S1012" s="6" t="str">
        <v/>
      </c>
      <c r="T1012" s="6" t="str">
        <v>BioLegend</v>
      </c>
    </row>
    <row r="1013" spans="1:20" x14ac:dyDescent="0.25">
      <c r="A1013" s="6">
        <v>1248</v>
      </c>
      <c r="B1013" s="6" t="str">
        <v>EED117194</v>
      </c>
      <c r="C1013" s="7">
        <v>45850</v>
      </c>
      <c r="D1013" s="7">
        <v>45856</v>
      </c>
      <c r="E1013" s="26">
        <v>219</v>
      </c>
      <c r="F1013" s="26">
        <v>219</v>
      </c>
      <c r="G1013" s="6">
        <v>123173</v>
      </c>
      <c r="H1013" s="6" t="str">
        <v/>
      </c>
      <c r="I1013" s="6">
        <v>1</v>
      </c>
      <c r="J1013" s="6">
        <v>1</v>
      </c>
      <c r="K1013" s="6" t="str">
        <v/>
      </c>
      <c r="L1013" s="7" t="str">
        <v>T-732/25-26</v>
      </c>
      <c r="M1013" s="7">
        <v>45859</v>
      </c>
      <c r="N1013" s="9">
        <v>31682</v>
      </c>
      <c r="O1013" s="6" t="str">
        <v>Micro Vapi</v>
      </c>
      <c r="P1013" s="6">
        <v>58153430226</v>
      </c>
      <c r="Q1013" s="6" t="str">
        <v>Delivered</v>
      </c>
      <c r="R1013" s="6">
        <v>4</v>
      </c>
      <c r="S1013" s="6" t="str">
        <v/>
      </c>
      <c r="T1013" s="6" t="str">
        <v>BioLegend</v>
      </c>
    </row>
    <row r="1014" spans="1:20" x14ac:dyDescent="0.25">
      <c r="A1014" s="6">
        <v>1249</v>
      </c>
      <c r="B1014" s="6" t="str">
        <v>EED117194</v>
      </c>
      <c r="C1014" s="7">
        <v>45850</v>
      </c>
      <c r="D1014" s="7">
        <v>45856</v>
      </c>
      <c r="E1014" s="26">
        <v>189.75</v>
      </c>
      <c r="F1014" s="26">
        <v>189.75</v>
      </c>
      <c r="G1014" s="6">
        <v>126419</v>
      </c>
      <c r="H1014" s="6" t="str">
        <v/>
      </c>
      <c r="I1014" s="6">
        <v>1</v>
      </c>
      <c r="J1014" s="6">
        <v>1</v>
      </c>
      <c r="K1014" s="6" t="str">
        <v/>
      </c>
      <c r="L1014" s="7" t="str">
        <v>T-744/25-26</v>
      </c>
      <c r="M1014" s="7">
        <v>45860</v>
      </c>
      <c r="N1014" s="9">
        <v>19228</v>
      </c>
      <c r="O1014" s="6" t="str">
        <v>NIAB</v>
      </c>
      <c r="P1014" s="6">
        <v>58153479053</v>
      </c>
      <c r="Q1014" s="6" t="str">
        <v>Delivered</v>
      </c>
      <c r="R1014" s="6">
        <v>4</v>
      </c>
      <c r="S1014" s="6" t="str">
        <v/>
      </c>
      <c r="T1014" s="6" t="str">
        <v>BioLegend</v>
      </c>
    </row>
    <row r="1015" spans="1:20" x14ac:dyDescent="0.25">
      <c r="A1015" s="6">
        <v>1250</v>
      </c>
      <c r="B1015" s="6" t="str">
        <v>EED117194</v>
      </c>
      <c r="C1015" s="7">
        <v>45850</v>
      </c>
      <c r="D1015" s="7">
        <v>45856</v>
      </c>
      <c r="E1015" s="26">
        <v>237</v>
      </c>
      <c r="F1015" s="26">
        <v>237</v>
      </c>
      <c r="G1015" s="6">
        <v>127527</v>
      </c>
      <c r="H1015" s="6" t="str">
        <v/>
      </c>
      <c r="I1015" s="6">
        <v>1</v>
      </c>
      <c r="J1015" s="6">
        <v>1</v>
      </c>
      <c r="K1015" s="6" t="str">
        <v/>
      </c>
      <c r="L1015" s="7" t="str">
        <v>T-736/25-26</v>
      </c>
      <c r="M1015" s="7">
        <v>45859</v>
      </c>
      <c r="N1015" s="9">
        <v>31837</v>
      </c>
      <c r="O1015" s="6" t="str">
        <v>RG Sons</v>
      </c>
      <c r="P1015" s="6">
        <v>58153429681</v>
      </c>
      <c r="Q1015" s="6" t="str">
        <v>Delivered</v>
      </c>
      <c r="R1015" s="6">
        <v>4</v>
      </c>
      <c r="S1015" s="6" t="str">
        <v/>
      </c>
      <c r="T1015" s="6" t="str">
        <v>BioLegend</v>
      </c>
    </row>
    <row r="1016" spans="1:20" x14ac:dyDescent="0.25">
      <c r="A1016" s="6">
        <v>1251</v>
      </c>
      <c r="B1016" s="6" t="str">
        <v>EED117194</v>
      </c>
      <c r="C1016" s="7">
        <v>45850</v>
      </c>
      <c r="D1016" s="7">
        <v>45856</v>
      </c>
      <c r="E1016" s="26">
        <v>102.9</v>
      </c>
      <c r="F1016" s="26">
        <v>102.9</v>
      </c>
      <c r="G1016" s="6">
        <v>135913</v>
      </c>
      <c r="H1016" s="6" t="str">
        <v/>
      </c>
      <c r="I1016" s="6">
        <v>1</v>
      </c>
      <c r="J1016" s="6">
        <v>1</v>
      </c>
      <c r="K1016" s="6" t="str">
        <v/>
      </c>
      <c r="L1016" s="7" t="str">
        <v>T-742/25-26</v>
      </c>
      <c r="M1016" s="7">
        <v>45860</v>
      </c>
      <c r="N1016" s="9">
        <v>15662.5</v>
      </c>
      <c r="O1016" s="6" t="str">
        <v>Essence</v>
      </c>
      <c r="P1016" s="6" t="str">
        <v>D3002709685</v>
      </c>
      <c r="Q1016" s="6" t="str">
        <v>Delivered</v>
      </c>
      <c r="R1016" s="6">
        <v>4</v>
      </c>
      <c r="S1016" s="6" t="str">
        <v/>
      </c>
      <c r="T1016" s="6" t="str">
        <v>BioLegend</v>
      </c>
    </row>
    <row r="1017" spans="1:20" x14ac:dyDescent="0.25">
      <c r="A1017" s="6">
        <v>1252</v>
      </c>
      <c r="B1017" s="6" t="str">
        <v>EED117194</v>
      </c>
      <c r="C1017" s="7">
        <v>45850</v>
      </c>
      <c r="D1017" s="7">
        <v>45856</v>
      </c>
      <c r="E1017" s="26">
        <v>90.3</v>
      </c>
      <c r="F1017" s="26">
        <v>90.3</v>
      </c>
      <c r="G1017" s="6">
        <v>141705</v>
      </c>
      <c r="H1017" s="6" t="str">
        <v/>
      </c>
      <c r="I1017" s="6">
        <v>1</v>
      </c>
      <c r="J1017" s="6">
        <v>1</v>
      </c>
      <c r="K1017" s="6" t="str">
        <v/>
      </c>
      <c r="L1017" s="7" t="str">
        <v>DC-98/25-26</v>
      </c>
      <c r="M1017" s="7">
        <v>45859</v>
      </c>
      <c r="N1017" s="9" t="str">
        <v/>
      </c>
      <c r="O1017" s="6" t="str">
        <v>M BIOTECH</v>
      </c>
      <c r="P1017" s="6">
        <v>58153433030</v>
      </c>
      <c r="Q1017" s="6" t="str">
        <v>Delivered</v>
      </c>
      <c r="R1017" s="6">
        <v>4</v>
      </c>
      <c r="S1017" s="6" t="str">
        <v>FOC</v>
      </c>
      <c r="T1017" s="6" t="str">
        <v>BioLegend</v>
      </c>
    </row>
    <row r="1018" spans="1:20" x14ac:dyDescent="0.25">
      <c r="A1018" s="6">
        <v>1253</v>
      </c>
      <c r="B1018" s="6" t="str">
        <v>EED117194</v>
      </c>
      <c r="C1018" s="7">
        <v>45850</v>
      </c>
      <c r="D1018" s="7">
        <v>45856</v>
      </c>
      <c r="E1018" s="26">
        <v>202.5</v>
      </c>
      <c r="F1018" s="26">
        <v>202.5</v>
      </c>
      <c r="G1018" s="6">
        <v>152423</v>
      </c>
      <c r="H1018" s="6" t="str">
        <v/>
      </c>
      <c r="I1018" s="6">
        <v>1</v>
      </c>
      <c r="J1018" s="6">
        <v>1</v>
      </c>
      <c r="K1018" s="6" t="str">
        <v/>
      </c>
      <c r="L1018" s="7" t="str">
        <v>T-744/25-26</v>
      </c>
      <c r="M1018" s="7">
        <v>45860</v>
      </c>
      <c r="N1018" s="9">
        <v>20520</v>
      </c>
      <c r="O1018" s="6" t="str">
        <v>NIAB</v>
      </c>
      <c r="P1018" s="6">
        <v>58153479053</v>
      </c>
      <c r="Q1018" s="6" t="str">
        <v>Delivered</v>
      </c>
      <c r="R1018" s="6">
        <v>4</v>
      </c>
      <c r="S1018" s="6" t="str">
        <v/>
      </c>
      <c r="T1018" s="6" t="str">
        <v>BioLegend</v>
      </c>
    </row>
    <row r="1019" spans="1:20" x14ac:dyDescent="0.25">
      <c r="A1019" s="6">
        <v>1254</v>
      </c>
      <c r="B1019" s="6" t="str">
        <v>EED117194</v>
      </c>
      <c r="C1019" s="7">
        <v>45850</v>
      </c>
      <c r="D1019" s="7">
        <v>45856</v>
      </c>
      <c r="E1019" s="26">
        <v>193.2</v>
      </c>
      <c r="F1019" s="26">
        <v>386.4</v>
      </c>
      <c r="G1019" s="6">
        <v>156604</v>
      </c>
      <c r="H1019" s="6" t="str">
        <v/>
      </c>
      <c r="I1019" s="6">
        <v>2</v>
      </c>
      <c r="J1019" s="6">
        <v>2</v>
      </c>
      <c r="K1019" s="6" t="str">
        <v/>
      </c>
      <c r="L1019" s="7" t="str">
        <v>T-716/25-26</v>
      </c>
      <c r="M1019" s="7">
        <v>45857</v>
      </c>
      <c r="N1019" s="9">
        <v>59892</v>
      </c>
      <c r="O1019" s="6" t="str">
        <v>Aurigine Onco</v>
      </c>
      <c r="P1019" s="6">
        <v>58153395974</v>
      </c>
      <c r="Q1019" s="6" t="str">
        <v>Delivered</v>
      </c>
      <c r="R1019" s="6">
        <v>4</v>
      </c>
      <c r="S1019" s="6" t="str">
        <v/>
      </c>
      <c r="T1019" s="6" t="str">
        <v>BioLegend</v>
      </c>
    </row>
    <row r="1020" spans="1:20" x14ac:dyDescent="0.25">
      <c r="A1020" s="6">
        <v>1255</v>
      </c>
      <c r="B1020" s="6" t="str">
        <v>EED117194</v>
      </c>
      <c r="C1020" s="7">
        <v>45850</v>
      </c>
      <c r="D1020" s="7">
        <v>45856</v>
      </c>
      <c r="E1020" s="26">
        <v>193.2</v>
      </c>
      <c r="F1020" s="26">
        <v>579.59999999999991</v>
      </c>
      <c r="G1020" s="6">
        <v>156604</v>
      </c>
      <c r="H1020" s="6" t="str">
        <v/>
      </c>
      <c r="I1020" s="6">
        <v>3</v>
      </c>
      <c r="J1020" s="6">
        <v>3</v>
      </c>
      <c r="K1020" s="6" t="str">
        <v/>
      </c>
      <c r="L1020" s="7" t="str">
        <v>T-732/25-26</v>
      </c>
      <c r="M1020" s="7">
        <v>45859</v>
      </c>
      <c r="N1020" s="9">
        <v>89838</v>
      </c>
      <c r="O1020" s="6" t="str">
        <v>Micro Vapi</v>
      </c>
      <c r="P1020" s="6">
        <v>58153430226</v>
      </c>
      <c r="Q1020" s="6" t="str">
        <v>Delivered</v>
      </c>
      <c r="R1020" s="6">
        <v>4</v>
      </c>
      <c r="S1020" s="6" t="str">
        <v/>
      </c>
      <c r="T1020" s="6" t="str">
        <v>BioLegend</v>
      </c>
    </row>
    <row r="1021" spans="1:20" x14ac:dyDescent="0.25">
      <c r="A1021" s="6">
        <v>1256</v>
      </c>
      <c r="B1021" s="6" t="str">
        <v>EED117194</v>
      </c>
      <c r="C1021" s="7">
        <v>45850</v>
      </c>
      <c r="D1021" s="7">
        <v>45856</v>
      </c>
      <c r="E1021" s="26">
        <v>37.799999999999997</v>
      </c>
      <c r="F1021" s="26">
        <v>37.799999999999997</v>
      </c>
      <c r="G1021" s="6">
        <v>157309</v>
      </c>
      <c r="H1021" s="6" t="str">
        <v/>
      </c>
      <c r="I1021" s="6">
        <v>1</v>
      </c>
      <c r="J1021" s="6">
        <v>1</v>
      </c>
      <c r="K1021" s="6" t="str">
        <v/>
      </c>
      <c r="L1021" s="7" t="str">
        <v>DC-98/25-26</v>
      </c>
      <c r="M1021" s="7">
        <v>45859</v>
      </c>
      <c r="N1021" s="9" t="str">
        <v/>
      </c>
      <c r="O1021" s="6" t="str">
        <v>M BIOTECH</v>
      </c>
      <c r="P1021" s="6">
        <v>58153433030</v>
      </c>
      <c r="Q1021" s="6" t="str">
        <v>Delivered</v>
      </c>
      <c r="R1021" s="6">
        <v>4</v>
      </c>
      <c r="S1021" s="6" t="str">
        <v>FOC</v>
      </c>
      <c r="T1021" s="6" t="str">
        <v>BioLegend</v>
      </c>
    </row>
    <row r="1022" spans="1:20" x14ac:dyDescent="0.25">
      <c r="A1022" s="6">
        <v>1257</v>
      </c>
      <c r="B1022" s="6" t="str">
        <v>EED117194</v>
      </c>
      <c r="C1022" s="7">
        <v>45850</v>
      </c>
      <c r="D1022" s="7">
        <v>45856</v>
      </c>
      <c r="E1022" s="26">
        <v>196</v>
      </c>
      <c r="F1022" s="26">
        <v>196</v>
      </c>
      <c r="G1022" s="6">
        <v>300310</v>
      </c>
      <c r="H1022" s="6" t="str">
        <v/>
      </c>
      <c r="I1022" s="6">
        <v>1</v>
      </c>
      <c r="J1022" s="6">
        <v>1</v>
      </c>
      <c r="K1022" s="6" t="str">
        <v/>
      </c>
      <c r="L1022" s="7" t="str">
        <v>T-732/25-26</v>
      </c>
      <c r="M1022" s="7">
        <v>45859</v>
      </c>
      <c r="N1022" s="9">
        <v>30380</v>
      </c>
      <c r="O1022" s="6" t="str">
        <v>Micro Vapi</v>
      </c>
      <c r="P1022" s="6">
        <v>58153430226</v>
      </c>
      <c r="Q1022" s="6" t="str">
        <v>Delivered</v>
      </c>
      <c r="R1022" s="6">
        <v>4</v>
      </c>
      <c r="S1022" s="6" t="str">
        <v/>
      </c>
      <c r="T1022" s="6" t="str">
        <v>BioLegend</v>
      </c>
    </row>
    <row r="1023" spans="1:20" x14ac:dyDescent="0.25">
      <c r="A1023" s="6">
        <v>1258</v>
      </c>
      <c r="B1023" s="6" t="str">
        <v>EED117194</v>
      </c>
      <c r="C1023" s="7">
        <v>45850</v>
      </c>
      <c r="D1023" s="7">
        <v>45856</v>
      </c>
      <c r="E1023" s="26">
        <v>187.6</v>
      </c>
      <c r="F1023" s="26">
        <v>187.6</v>
      </c>
      <c r="G1023" s="6">
        <v>301028</v>
      </c>
      <c r="H1023" s="6" t="str">
        <v/>
      </c>
      <c r="I1023" s="6">
        <v>1</v>
      </c>
      <c r="J1023" s="6">
        <v>1</v>
      </c>
      <c r="K1023" s="6" t="str">
        <v/>
      </c>
      <c r="L1023" s="7" t="str">
        <v>T-732/25-26</v>
      </c>
      <c r="M1023" s="7">
        <v>45859</v>
      </c>
      <c r="N1023" s="9">
        <v>29078</v>
      </c>
      <c r="O1023" s="6" t="str">
        <v>Micro Vapi</v>
      </c>
      <c r="P1023" s="6">
        <v>58153430226</v>
      </c>
      <c r="Q1023" s="6" t="str">
        <v>Delivered</v>
      </c>
      <c r="R1023" s="6">
        <v>4</v>
      </c>
      <c r="S1023" s="6" t="str">
        <v/>
      </c>
      <c r="T1023" s="6" t="str">
        <v>BioLegend</v>
      </c>
    </row>
    <row r="1024" spans="1:20" x14ac:dyDescent="0.25">
      <c r="A1024" s="6">
        <v>1259</v>
      </c>
      <c r="B1024" s="6" t="str">
        <v>EED117194</v>
      </c>
      <c r="C1024" s="7">
        <v>45850</v>
      </c>
      <c r="D1024" s="7">
        <v>45856</v>
      </c>
      <c r="E1024" s="26">
        <v>94.5</v>
      </c>
      <c r="F1024" s="26">
        <v>189</v>
      </c>
      <c r="G1024" s="6">
        <v>301808</v>
      </c>
      <c r="H1024" s="6" t="str">
        <v/>
      </c>
      <c r="I1024" s="6">
        <v>2</v>
      </c>
      <c r="J1024" s="6">
        <v>2</v>
      </c>
      <c r="K1024" s="6" t="str">
        <v/>
      </c>
      <c r="L1024" s="7" t="str">
        <v>T-716/25-26</v>
      </c>
      <c r="M1024" s="7">
        <v>45857</v>
      </c>
      <c r="N1024" s="9">
        <v>29295</v>
      </c>
      <c r="O1024" s="6" t="str">
        <v>Aurigine Onco</v>
      </c>
      <c r="P1024" s="6">
        <v>58153395974</v>
      </c>
      <c r="Q1024" s="6" t="str">
        <v>Delivered</v>
      </c>
      <c r="R1024" s="6">
        <v>4</v>
      </c>
      <c r="S1024" s="6" t="str">
        <v/>
      </c>
      <c r="T1024" s="6" t="str">
        <v>BioLegend</v>
      </c>
    </row>
    <row r="1025" spans="1:20" x14ac:dyDescent="0.25">
      <c r="A1025" s="6">
        <v>1260</v>
      </c>
      <c r="B1025" s="6" t="str">
        <v>EED117194</v>
      </c>
      <c r="C1025" s="7">
        <v>45850</v>
      </c>
      <c r="D1025" s="7">
        <v>45856</v>
      </c>
      <c r="E1025" s="26">
        <v>304.5</v>
      </c>
      <c r="F1025" s="26">
        <v>304.5</v>
      </c>
      <c r="G1025" s="6">
        <v>301836</v>
      </c>
      <c r="H1025" s="6" t="str">
        <v/>
      </c>
      <c r="I1025" s="6">
        <v>1</v>
      </c>
      <c r="J1025" s="6">
        <v>1</v>
      </c>
      <c r="K1025" s="6" t="str">
        <v/>
      </c>
      <c r="L1025" s="7" t="str">
        <v>T-732/25-26</v>
      </c>
      <c r="M1025" s="7">
        <v>45859</v>
      </c>
      <c r="N1025" s="9">
        <v>44051</v>
      </c>
      <c r="O1025" s="6" t="str">
        <v>Micro Vapi</v>
      </c>
      <c r="P1025" s="6">
        <v>58153430226</v>
      </c>
      <c r="Q1025" s="6" t="str">
        <v>Delivered</v>
      </c>
      <c r="R1025" s="6">
        <v>4</v>
      </c>
      <c r="S1025" s="6" t="str">
        <v/>
      </c>
      <c r="T1025" s="6" t="str">
        <v>BioLegend</v>
      </c>
    </row>
    <row r="1026" spans="1:20" x14ac:dyDescent="0.25">
      <c r="A1026" s="6">
        <v>1261</v>
      </c>
      <c r="B1026" s="6" t="str">
        <v>EED117194</v>
      </c>
      <c r="C1026" s="7">
        <v>45850</v>
      </c>
      <c r="D1026" s="7">
        <v>45856</v>
      </c>
      <c r="E1026" s="26">
        <v>163.1</v>
      </c>
      <c r="F1026" s="26">
        <v>163.1</v>
      </c>
      <c r="G1026" s="6">
        <v>302006</v>
      </c>
      <c r="H1026" s="6" t="str">
        <v/>
      </c>
      <c r="I1026" s="6">
        <v>1</v>
      </c>
      <c r="J1026" s="6">
        <v>1</v>
      </c>
      <c r="K1026" s="6" t="str">
        <v/>
      </c>
      <c r="L1026" s="7" t="str">
        <v>T-716/25-26</v>
      </c>
      <c r="M1026" s="7">
        <v>45857</v>
      </c>
      <c r="N1026" s="9">
        <v>25280.5</v>
      </c>
      <c r="O1026" s="6" t="str">
        <v>Aurigine Onco</v>
      </c>
      <c r="P1026" s="6">
        <v>58153395974</v>
      </c>
      <c r="Q1026" s="6" t="str">
        <v>Delivered</v>
      </c>
      <c r="R1026" s="6">
        <v>4</v>
      </c>
      <c r="S1026" s="6" t="str">
        <v/>
      </c>
      <c r="T1026" s="6" t="str">
        <v>BioLegend</v>
      </c>
    </row>
    <row r="1027" spans="1:20" x14ac:dyDescent="0.25">
      <c r="A1027" s="6">
        <v>1262</v>
      </c>
      <c r="B1027" s="6" t="str">
        <v>EED117194</v>
      </c>
      <c r="C1027" s="7">
        <v>45850</v>
      </c>
      <c r="D1027" s="7">
        <v>45856</v>
      </c>
      <c r="E1027" s="26">
        <v>169.4</v>
      </c>
      <c r="F1027" s="26">
        <v>338.8</v>
      </c>
      <c r="G1027" s="6">
        <v>302008</v>
      </c>
      <c r="H1027" s="6" t="str">
        <v/>
      </c>
      <c r="I1027" s="6">
        <v>2</v>
      </c>
      <c r="J1027" s="6">
        <v>2</v>
      </c>
      <c r="K1027" s="6" t="str">
        <v/>
      </c>
      <c r="L1027" s="7" t="str">
        <v>T-716/25-26</v>
      </c>
      <c r="M1027" s="7">
        <v>45857</v>
      </c>
      <c r="N1027" s="9">
        <v>52514</v>
      </c>
      <c r="O1027" s="6" t="str">
        <v>Aurigine Onco</v>
      </c>
      <c r="P1027" s="6">
        <v>58153395974</v>
      </c>
      <c r="Q1027" s="6" t="str">
        <v>Delivered</v>
      </c>
      <c r="R1027" s="6">
        <v>4</v>
      </c>
      <c r="S1027" s="6" t="str">
        <v/>
      </c>
      <c r="T1027" s="6" t="str">
        <v>BioLegend</v>
      </c>
    </row>
    <row r="1028" spans="1:20" x14ac:dyDescent="0.25">
      <c r="A1028" s="6">
        <v>1263</v>
      </c>
      <c r="B1028" s="6" t="str">
        <v>EED117194</v>
      </c>
      <c r="C1028" s="7">
        <v>45850</v>
      </c>
      <c r="D1028" s="7">
        <v>45856</v>
      </c>
      <c r="E1028" s="26">
        <v>267.39999999999998</v>
      </c>
      <c r="F1028" s="26">
        <v>267.39999999999998</v>
      </c>
      <c r="G1028" s="6">
        <v>302028</v>
      </c>
      <c r="H1028" s="6" t="str">
        <v/>
      </c>
      <c r="I1028" s="6">
        <v>1</v>
      </c>
      <c r="J1028" s="6">
        <v>1</v>
      </c>
      <c r="K1028" s="6" t="str">
        <v/>
      </c>
      <c r="L1028" s="7" t="str">
        <v>T-719/25-26</v>
      </c>
      <c r="M1028" s="7">
        <v>45859</v>
      </c>
      <c r="N1028" s="9">
        <v>53289</v>
      </c>
      <c r="O1028" s="6" t="str">
        <v>AIIMS</v>
      </c>
      <c r="P1028" s="6" t="str">
        <v>BY HAND</v>
      </c>
      <c r="Q1028" s="6" t="str">
        <v>DEEPAK</v>
      </c>
      <c r="R1028" s="6">
        <v>4</v>
      </c>
      <c r="S1028" s="6" t="str">
        <v/>
      </c>
      <c r="T1028" s="6" t="str">
        <v>BioLegend</v>
      </c>
    </row>
    <row r="1029" spans="1:20" x14ac:dyDescent="0.25">
      <c r="A1029" s="6">
        <v>1264</v>
      </c>
      <c r="B1029" s="6" t="str">
        <v>EED117194</v>
      </c>
      <c r="C1029" s="7">
        <v>45850</v>
      </c>
      <c r="D1029" s="7">
        <v>45856</v>
      </c>
      <c r="E1029" s="26">
        <v>73.5</v>
      </c>
      <c r="F1029" s="26">
        <v>73.5</v>
      </c>
      <c r="G1029" s="6">
        <v>302212</v>
      </c>
      <c r="H1029" s="6" t="str">
        <v/>
      </c>
      <c r="I1029" s="6">
        <v>1</v>
      </c>
      <c r="J1029" s="6">
        <v>1</v>
      </c>
      <c r="K1029" s="6" t="str">
        <v/>
      </c>
      <c r="L1029" s="7" t="str">
        <v>T-734/25-26</v>
      </c>
      <c r="M1029" s="7">
        <v>45859</v>
      </c>
      <c r="N1029" s="9">
        <v>11392.5</v>
      </c>
      <c r="O1029" s="6" t="str">
        <v>Micro Vapi</v>
      </c>
      <c r="P1029" s="6">
        <v>58153430226</v>
      </c>
      <c r="Q1029" s="6" t="str">
        <v>Delivered</v>
      </c>
      <c r="R1029" s="6">
        <v>4</v>
      </c>
      <c r="S1029" s="6" t="str">
        <v/>
      </c>
      <c r="T1029" s="6" t="str">
        <v>BioLegend</v>
      </c>
    </row>
    <row r="1030" spans="1:20" x14ac:dyDescent="0.25">
      <c r="A1030" s="6">
        <v>1265</v>
      </c>
      <c r="B1030" s="6" t="str">
        <v>EED117194</v>
      </c>
      <c r="C1030" s="7">
        <v>45850</v>
      </c>
      <c r="D1030" s="7">
        <v>45856</v>
      </c>
      <c r="E1030" s="26">
        <v>73.5</v>
      </c>
      <c r="F1030" s="26">
        <v>73.5</v>
      </c>
      <c r="G1030" s="6">
        <v>302212</v>
      </c>
      <c r="H1030" s="6" t="str">
        <v/>
      </c>
      <c r="I1030" s="6">
        <v>1</v>
      </c>
      <c r="J1030" s="6">
        <v>1</v>
      </c>
      <c r="K1030" s="6" t="str">
        <v/>
      </c>
      <c r="L1030" s="7" t="str">
        <v>T-732/25-26</v>
      </c>
      <c r="M1030" s="7">
        <v>45859</v>
      </c>
      <c r="N1030" s="9">
        <v>11392.5</v>
      </c>
      <c r="O1030" s="6" t="str">
        <v>Micro Vapi</v>
      </c>
      <c r="P1030" s="6">
        <v>58153430226</v>
      </c>
      <c r="Q1030" s="6" t="str">
        <v>Delivered</v>
      </c>
      <c r="R1030" s="6">
        <v>4</v>
      </c>
      <c r="S1030" s="6" t="str">
        <v/>
      </c>
      <c r="T1030" s="6" t="str">
        <v>BioLegend</v>
      </c>
    </row>
    <row r="1031" spans="1:20" x14ac:dyDescent="0.25">
      <c r="A1031" s="6">
        <v>1266</v>
      </c>
      <c r="B1031" s="6" t="str">
        <v>EED117194</v>
      </c>
      <c r="C1031" s="7">
        <v>45850</v>
      </c>
      <c r="D1031" s="7">
        <v>45856</v>
      </c>
      <c r="E1031" s="26">
        <v>204.4</v>
      </c>
      <c r="F1031" s="26">
        <v>408.8</v>
      </c>
      <c r="G1031" s="6">
        <v>302216</v>
      </c>
      <c r="H1031" s="6" t="str">
        <v/>
      </c>
      <c r="I1031" s="6">
        <v>2</v>
      </c>
      <c r="J1031" s="6">
        <v>2</v>
      </c>
      <c r="K1031" s="6" t="str">
        <v/>
      </c>
      <c r="L1031" s="7" t="str">
        <v>T-716/25-26</v>
      </c>
      <c r="M1031" s="7">
        <v>45857</v>
      </c>
      <c r="N1031" s="9">
        <v>63364</v>
      </c>
      <c r="O1031" s="6" t="str">
        <v>Aurigine Onco</v>
      </c>
      <c r="P1031" s="6">
        <v>58153395974</v>
      </c>
      <c r="Q1031" s="6" t="str">
        <v>Delivered</v>
      </c>
      <c r="R1031" s="6">
        <v>4</v>
      </c>
      <c r="S1031" s="6" t="str">
        <v/>
      </c>
      <c r="T1031" s="6" t="str">
        <v>BioLegend</v>
      </c>
    </row>
    <row r="1032" spans="1:20" x14ac:dyDescent="0.25">
      <c r="A1032" s="6">
        <v>1267</v>
      </c>
      <c r="B1032" s="6" t="str">
        <v>EED117194</v>
      </c>
      <c r="C1032" s="7">
        <v>45850</v>
      </c>
      <c r="D1032" s="7">
        <v>45856</v>
      </c>
      <c r="E1032" s="26">
        <v>293.25</v>
      </c>
      <c r="F1032" s="26">
        <v>293.25</v>
      </c>
      <c r="G1032" s="6">
        <v>302242</v>
      </c>
      <c r="H1032" s="6" t="str">
        <v/>
      </c>
      <c r="I1032" s="6">
        <v>1</v>
      </c>
      <c r="J1032" s="6">
        <v>1</v>
      </c>
      <c r="K1032" s="6" t="str">
        <v/>
      </c>
      <c r="L1032" s="7" t="str">
        <v>T-750/25-26</v>
      </c>
      <c r="M1032" s="7">
        <v>45860</v>
      </c>
      <c r="N1032" s="9">
        <v>37536</v>
      </c>
      <c r="O1032" s="6" t="str">
        <v>BTL</v>
      </c>
      <c r="P1032" s="6" t="str">
        <v>PORTER</v>
      </c>
      <c r="Q1032" s="6" t="str">
        <v>Porter</v>
      </c>
      <c r="R1032" s="6">
        <v>4</v>
      </c>
      <c r="S1032" s="6" t="str">
        <v/>
      </c>
      <c r="T1032" s="6" t="str">
        <v>BioLegend</v>
      </c>
    </row>
    <row r="1033" spans="1:20" x14ac:dyDescent="0.25">
      <c r="A1033" s="6">
        <v>1268</v>
      </c>
      <c r="B1033" s="6" t="str">
        <v>EED117194</v>
      </c>
      <c r="C1033" s="7">
        <v>45850</v>
      </c>
      <c r="D1033" s="7">
        <v>45856</v>
      </c>
      <c r="E1033" s="26">
        <v>285.75</v>
      </c>
      <c r="F1033" s="26">
        <v>285.75</v>
      </c>
      <c r="G1033" s="6">
        <v>302330</v>
      </c>
      <c r="H1033" s="6" t="str">
        <v/>
      </c>
      <c r="I1033" s="6">
        <v>1</v>
      </c>
      <c r="J1033" s="6">
        <v>1</v>
      </c>
      <c r="K1033" s="6" t="str">
        <v/>
      </c>
      <c r="L1033" s="7" t="str">
        <v>T-750/25-26</v>
      </c>
      <c r="M1033" s="7">
        <v>45860</v>
      </c>
      <c r="N1033" s="9">
        <v>36576</v>
      </c>
      <c r="O1033" s="6" t="str">
        <v>BTL</v>
      </c>
      <c r="P1033" s="6" t="str">
        <v>PORTER</v>
      </c>
      <c r="Q1033" s="6" t="str">
        <v>Porter</v>
      </c>
      <c r="R1033" s="6">
        <v>4</v>
      </c>
      <c r="S1033" s="6" t="str">
        <v/>
      </c>
      <c r="T1033" s="6" t="str">
        <v>BioLegend</v>
      </c>
    </row>
    <row r="1034" spans="1:20" x14ac:dyDescent="0.25">
      <c r="A1034" s="6">
        <v>1269</v>
      </c>
      <c r="B1034" s="6" t="str">
        <v>EED117194</v>
      </c>
      <c r="C1034" s="7">
        <v>45850</v>
      </c>
      <c r="D1034" s="7">
        <v>45856</v>
      </c>
      <c r="E1034" s="26">
        <v>216.3</v>
      </c>
      <c r="F1034" s="26">
        <v>216.3</v>
      </c>
      <c r="G1034" s="6">
        <v>302646</v>
      </c>
      <c r="H1034" s="6" t="str">
        <v/>
      </c>
      <c r="I1034" s="6">
        <v>1</v>
      </c>
      <c r="J1034" s="6">
        <v>1</v>
      </c>
      <c r="K1034" s="6" t="str">
        <v/>
      </c>
      <c r="L1034" s="7" t="str">
        <v>T-728/25-26</v>
      </c>
      <c r="M1034" s="7">
        <v>45859</v>
      </c>
      <c r="N1034" s="9">
        <v>35921</v>
      </c>
      <c r="O1034" s="6" t="str">
        <v>Farcast</v>
      </c>
      <c r="P1034" s="6">
        <v>58153427216</v>
      </c>
      <c r="Q1034" s="6" t="str">
        <v>Delivered</v>
      </c>
      <c r="R1034" s="6">
        <v>4</v>
      </c>
      <c r="S1034" s="6" t="str">
        <v/>
      </c>
      <c r="T1034" s="6" t="str">
        <v>BioLegend</v>
      </c>
    </row>
    <row r="1035" spans="1:20" x14ac:dyDescent="0.25">
      <c r="A1035" s="6">
        <v>1270</v>
      </c>
      <c r="B1035" s="6" t="str">
        <v>EED117194</v>
      </c>
      <c r="C1035" s="7">
        <v>45850</v>
      </c>
      <c r="D1035" s="7">
        <v>45856</v>
      </c>
      <c r="E1035" s="26">
        <v>170.8</v>
      </c>
      <c r="F1035" s="26">
        <v>170.8</v>
      </c>
      <c r="G1035" s="6">
        <v>302706</v>
      </c>
      <c r="H1035" s="6" t="str">
        <v/>
      </c>
      <c r="I1035" s="6">
        <v>1</v>
      </c>
      <c r="J1035" s="6">
        <v>1</v>
      </c>
      <c r="K1035" s="6" t="str">
        <v/>
      </c>
      <c r="L1035" s="7" t="str">
        <v>T-737/25-26</v>
      </c>
      <c r="M1035" s="7">
        <v>45859</v>
      </c>
      <c r="N1035" s="9">
        <v>22692</v>
      </c>
      <c r="O1035" s="6" t="str">
        <v>Synergy</v>
      </c>
      <c r="P1035" s="6">
        <v>58153427496</v>
      </c>
      <c r="Q1035" s="6" t="str">
        <v>Delivered</v>
      </c>
      <c r="R1035" s="6">
        <v>4</v>
      </c>
      <c r="S1035" s="6" t="str">
        <v/>
      </c>
      <c r="T1035" s="6" t="str">
        <v>BioLegend</v>
      </c>
    </row>
    <row r="1036" spans="1:20" x14ac:dyDescent="0.25">
      <c r="A1036" s="6">
        <v>1271</v>
      </c>
      <c r="B1036" s="6" t="str">
        <v>EED117194</v>
      </c>
      <c r="C1036" s="7">
        <v>45850</v>
      </c>
      <c r="D1036" s="7">
        <v>45856</v>
      </c>
      <c r="E1036" s="26">
        <v>196</v>
      </c>
      <c r="F1036" s="26">
        <v>196</v>
      </c>
      <c r="G1036" s="6">
        <v>303508</v>
      </c>
      <c r="H1036" s="6" t="str">
        <v/>
      </c>
      <c r="I1036" s="6">
        <v>1</v>
      </c>
      <c r="J1036" s="6">
        <v>1</v>
      </c>
      <c r="K1036" s="6" t="str">
        <v/>
      </c>
      <c r="L1036" s="7" t="str">
        <v>T-733/25-26</v>
      </c>
      <c r="M1036" s="7">
        <v>45859</v>
      </c>
      <c r="N1036" s="9">
        <v>30380</v>
      </c>
      <c r="O1036" s="6" t="str">
        <v>Micro Vapi</v>
      </c>
      <c r="P1036" s="6">
        <v>58153430226</v>
      </c>
      <c r="Q1036" s="6" t="str">
        <v>Delivered</v>
      </c>
      <c r="R1036" s="6">
        <v>4</v>
      </c>
      <c r="S1036" s="6" t="str">
        <v/>
      </c>
      <c r="T1036" s="6" t="str">
        <v>BioLegend</v>
      </c>
    </row>
    <row r="1037" spans="1:20" x14ac:dyDescent="0.25">
      <c r="A1037" s="6">
        <v>1272</v>
      </c>
      <c r="B1037" s="6" t="str">
        <v>EED117194</v>
      </c>
      <c r="C1037" s="7">
        <v>45850</v>
      </c>
      <c r="D1037" s="7">
        <v>45856</v>
      </c>
      <c r="E1037" s="26">
        <v>250.6</v>
      </c>
      <c r="F1037" s="26">
        <v>250.6</v>
      </c>
      <c r="G1037" s="6">
        <v>303924</v>
      </c>
      <c r="H1037" s="6" t="str">
        <v/>
      </c>
      <c r="I1037" s="6">
        <v>1</v>
      </c>
      <c r="J1037" s="6">
        <v>1</v>
      </c>
      <c r="K1037" s="6" t="str">
        <v/>
      </c>
      <c r="L1037" s="7" t="str">
        <v>T-737/25-26</v>
      </c>
      <c r="M1037" s="7">
        <v>45859</v>
      </c>
      <c r="N1037" s="9">
        <v>33294</v>
      </c>
      <c r="O1037" s="6" t="str">
        <v>Synergy</v>
      </c>
      <c r="P1037" s="6">
        <v>58153427496</v>
      </c>
      <c r="Q1037" s="6" t="str">
        <v>Delivered</v>
      </c>
      <c r="R1037" s="6">
        <v>4</v>
      </c>
      <c r="S1037" s="6" t="str">
        <v/>
      </c>
      <c r="T1037" s="6" t="str">
        <v>BioLegend</v>
      </c>
    </row>
    <row r="1038" spans="1:20" x14ac:dyDescent="0.25">
      <c r="A1038" s="6">
        <v>1273</v>
      </c>
      <c r="B1038" s="6" t="str">
        <v>EED117194</v>
      </c>
      <c r="C1038" s="7">
        <v>45850</v>
      </c>
      <c r="D1038" s="7">
        <v>45856</v>
      </c>
      <c r="E1038" s="26">
        <v>46.2</v>
      </c>
      <c r="F1038" s="26">
        <v>46.2</v>
      </c>
      <c r="G1038" s="6">
        <v>304008</v>
      </c>
      <c r="H1038" s="6" t="str">
        <v/>
      </c>
      <c r="I1038" s="6">
        <v>1</v>
      </c>
      <c r="J1038" s="6">
        <v>1</v>
      </c>
      <c r="K1038" s="6" t="str">
        <v/>
      </c>
      <c r="L1038" s="7" t="str">
        <v>T-716/25-26</v>
      </c>
      <c r="M1038" s="7">
        <v>45857</v>
      </c>
      <c r="N1038" s="9">
        <v>7161</v>
      </c>
      <c r="O1038" s="6" t="str">
        <v>Aurigine Onco</v>
      </c>
      <c r="P1038" s="6">
        <v>58153395974</v>
      </c>
      <c r="Q1038" s="6" t="str">
        <v>Delivered</v>
      </c>
      <c r="R1038" s="6">
        <v>4</v>
      </c>
      <c r="S1038" s="6" t="str">
        <v/>
      </c>
      <c r="T1038" s="6" t="str">
        <v>BioLegend</v>
      </c>
    </row>
    <row r="1039" spans="1:20" x14ac:dyDescent="0.25">
      <c r="A1039" s="6">
        <v>1274</v>
      </c>
      <c r="B1039" s="6" t="str">
        <v>EED117194</v>
      </c>
      <c r="C1039" s="7">
        <v>45850</v>
      </c>
      <c r="D1039" s="7">
        <v>45856</v>
      </c>
      <c r="E1039" s="26">
        <v>73.5</v>
      </c>
      <c r="F1039" s="26">
        <v>73.5</v>
      </c>
      <c r="G1039" s="6">
        <v>304012</v>
      </c>
      <c r="H1039" s="6" t="str">
        <v/>
      </c>
      <c r="I1039" s="6">
        <v>1</v>
      </c>
      <c r="J1039" s="6">
        <v>1</v>
      </c>
      <c r="K1039" s="6" t="str">
        <v/>
      </c>
      <c r="L1039" s="7" t="str">
        <v>T-738/25-26</v>
      </c>
      <c r="M1039" s="7">
        <v>45859</v>
      </c>
      <c r="N1039" s="9">
        <v>8977.5</v>
      </c>
      <c r="O1039" s="6" t="str">
        <v>Actrec</v>
      </c>
      <c r="P1039" s="6">
        <v>58153432562</v>
      </c>
      <c r="Q1039" s="6" t="str">
        <v>Delivered</v>
      </c>
      <c r="R1039" s="6">
        <v>4</v>
      </c>
      <c r="S1039" s="6" t="str">
        <v/>
      </c>
      <c r="T1039" s="6" t="str">
        <v>BioLegend</v>
      </c>
    </row>
    <row r="1040" spans="1:20" x14ac:dyDescent="0.25">
      <c r="A1040" s="6">
        <v>1275</v>
      </c>
      <c r="B1040" s="6" t="str">
        <v>EED117194</v>
      </c>
      <c r="C1040" s="7">
        <v>45850</v>
      </c>
      <c r="D1040" s="7">
        <v>45856</v>
      </c>
      <c r="E1040" s="26">
        <v>204.4</v>
      </c>
      <c r="F1040" s="26">
        <v>204.4</v>
      </c>
      <c r="G1040" s="6">
        <v>304014</v>
      </c>
      <c r="H1040" s="6" t="str">
        <v/>
      </c>
      <c r="I1040" s="6">
        <v>1</v>
      </c>
      <c r="J1040" s="6">
        <v>1</v>
      </c>
      <c r="K1040" s="6" t="str">
        <v/>
      </c>
      <c r="L1040" s="7" t="str">
        <v>T-716/25-26</v>
      </c>
      <c r="M1040" s="7">
        <v>45857</v>
      </c>
      <c r="N1040" s="9">
        <v>31682</v>
      </c>
      <c r="O1040" s="6" t="str">
        <v>Aurigine Onco</v>
      </c>
      <c r="P1040" s="6">
        <v>58153395974</v>
      </c>
      <c r="Q1040" s="6" t="str">
        <v>Delivered</v>
      </c>
      <c r="R1040" s="6">
        <v>4</v>
      </c>
      <c r="S1040" s="6" t="str">
        <v/>
      </c>
      <c r="T1040" s="6" t="str">
        <v>BioLegend</v>
      </c>
    </row>
    <row r="1041" spans="1:20" x14ac:dyDescent="0.25">
      <c r="A1041" s="6">
        <v>1276</v>
      </c>
      <c r="B1041" s="6" t="str">
        <v>EED117194</v>
      </c>
      <c r="C1041" s="7">
        <v>45850</v>
      </c>
      <c r="D1041" s="7">
        <v>45856</v>
      </c>
      <c r="E1041" s="26">
        <v>246.4</v>
      </c>
      <c r="F1041" s="26">
        <v>246.4</v>
      </c>
      <c r="G1041" s="6">
        <v>304944</v>
      </c>
      <c r="H1041" s="6" t="str">
        <v/>
      </c>
      <c r="I1041" s="6">
        <v>1</v>
      </c>
      <c r="J1041" s="6">
        <v>1</v>
      </c>
      <c r="K1041" s="6" t="str">
        <v/>
      </c>
      <c r="L1041" s="7" t="str">
        <v>T-737/25-26</v>
      </c>
      <c r="M1041" s="7">
        <v>45859</v>
      </c>
      <c r="N1041" s="9">
        <v>32736</v>
      </c>
      <c r="O1041" s="6" t="str">
        <v>Synergy</v>
      </c>
      <c r="P1041" s="6">
        <v>58153427496</v>
      </c>
      <c r="Q1041" s="6" t="str">
        <v>Delivered</v>
      </c>
      <c r="R1041" s="6">
        <v>4</v>
      </c>
      <c r="S1041" s="6" t="str">
        <v/>
      </c>
      <c r="T1041" s="6" t="str">
        <v>BioLegend</v>
      </c>
    </row>
    <row r="1042" spans="1:20" x14ac:dyDescent="0.25">
      <c r="A1042" s="6">
        <v>1277</v>
      </c>
      <c r="B1042" s="6" t="str">
        <v>EED117194</v>
      </c>
      <c r="C1042" s="7">
        <v>45850</v>
      </c>
      <c r="D1042" s="7">
        <v>45856</v>
      </c>
      <c r="E1042" s="26">
        <v>199.5</v>
      </c>
      <c r="F1042" s="26">
        <v>199.5</v>
      </c>
      <c r="G1042" s="6">
        <v>307824</v>
      </c>
      <c r="H1042" s="6" t="str">
        <v/>
      </c>
      <c r="I1042" s="6">
        <v>1</v>
      </c>
      <c r="J1042" s="6">
        <v>1</v>
      </c>
      <c r="K1042" s="6" t="str">
        <v/>
      </c>
      <c r="L1042" s="7" t="str">
        <v>T-725/25-26</v>
      </c>
      <c r="M1042" s="7">
        <v>45859</v>
      </c>
      <c r="N1042" s="9">
        <v>24367.5</v>
      </c>
      <c r="O1042" s="6" t="str">
        <v>Actrec</v>
      </c>
      <c r="P1042" s="6">
        <v>58153432562</v>
      </c>
      <c r="Q1042" s="6" t="str">
        <v>Delivered</v>
      </c>
      <c r="R1042" s="6">
        <v>4</v>
      </c>
      <c r="S1042" s="6" t="str">
        <v/>
      </c>
      <c r="T1042" s="6" t="str">
        <v>BioLegend</v>
      </c>
    </row>
    <row r="1043" spans="1:20" x14ac:dyDescent="0.25">
      <c r="A1043" s="6">
        <v>1278</v>
      </c>
      <c r="B1043" s="6" t="str">
        <v>EED117194</v>
      </c>
      <c r="C1043" s="7">
        <v>45850</v>
      </c>
      <c r="D1043" s="7">
        <v>45856</v>
      </c>
      <c r="E1043" s="26">
        <v>176.4</v>
      </c>
      <c r="F1043" s="26">
        <v>176.4</v>
      </c>
      <c r="G1043" s="6">
        <v>309804</v>
      </c>
      <c r="H1043" s="6" t="str">
        <v/>
      </c>
      <c r="I1043" s="6">
        <v>1</v>
      </c>
      <c r="J1043" s="6">
        <v>1</v>
      </c>
      <c r="K1043" s="6" t="str">
        <v/>
      </c>
      <c r="L1043" s="7" t="str">
        <v>T-728/25-26</v>
      </c>
      <c r="M1043" s="7">
        <v>45859</v>
      </c>
      <c r="N1043" s="9">
        <v>29295</v>
      </c>
      <c r="O1043" s="6" t="str">
        <v>Farcast</v>
      </c>
      <c r="P1043" s="6">
        <v>58153427216</v>
      </c>
      <c r="Q1043" s="6" t="str">
        <v>Delivered</v>
      </c>
      <c r="R1043" s="6">
        <v>4</v>
      </c>
      <c r="S1043" s="6" t="str">
        <v/>
      </c>
      <c r="T1043" s="6" t="str">
        <v>BioLegend</v>
      </c>
    </row>
    <row r="1044" spans="1:20" x14ac:dyDescent="0.25">
      <c r="A1044" s="6">
        <v>1279</v>
      </c>
      <c r="B1044" s="6" t="str">
        <v>EED117194</v>
      </c>
      <c r="C1044" s="7">
        <v>45850</v>
      </c>
      <c r="D1044" s="7">
        <v>45856</v>
      </c>
      <c r="E1044" s="26">
        <v>196</v>
      </c>
      <c r="F1044" s="26">
        <v>196</v>
      </c>
      <c r="G1044" s="6">
        <v>311504</v>
      </c>
      <c r="H1044" s="6" t="str">
        <v/>
      </c>
      <c r="I1044" s="6">
        <v>1</v>
      </c>
      <c r="J1044" s="6">
        <v>1</v>
      </c>
      <c r="K1044" s="6" t="str">
        <v/>
      </c>
      <c r="L1044" s="7" t="str">
        <v>T-715/25-26</v>
      </c>
      <c r="M1044" s="7">
        <v>45857</v>
      </c>
      <c r="N1044" s="9">
        <v>30380</v>
      </c>
      <c r="O1044" s="6" t="str">
        <v>Aurigine Onco</v>
      </c>
      <c r="P1044" s="6">
        <v>58153395974</v>
      </c>
      <c r="Q1044" s="6" t="str">
        <v>Delivered</v>
      </c>
      <c r="R1044" s="6">
        <v>4</v>
      </c>
      <c r="S1044" s="6" t="str">
        <v/>
      </c>
      <c r="T1044" s="6" t="str">
        <v>BioLegend</v>
      </c>
    </row>
    <row r="1045" spans="1:20" x14ac:dyDescent="0.25">
      <c r="A1045" s="6">
        <v>1280</v>
      </c>
      <c r="B1045" s="6" t="str">
        <v>EED117194</v>
      </c>
      <c r="C1045" s="7">
        <v>45850</v>
      </c>
      <c r="D1045" s="7">
        <v>45856</v>
      </c>
      <c r="E1045" s="26">
        <v>277.5</v>
      </c>
      <c r="F1045" s="26">
        <v>277.5</v>
      </c>
      <c r="G1045" s="6">
        <v>317434</v>
      </c>
      <c r="H1045" s="6" t="str">
        <v/>
      </c>
      <c r="I1045" s="6">
        <v>1</v>
      </c>
      <c r="J1045" s="6">
        <v>1</v>
      </c>
      <c r="K1045" s="6" t="str">
        <v/>
      </c>
      <c r="L1045" s="7" t="str">
        <v>T-732/25-26</v>
      </c>
      <c r="M1045" s="7">
        <v>45859</v>
      </c>
      <c r="N1045" s="9">
        <v>40145</v>
      </c>
      <c r="O1045" s="6" t="str">
        <v>Micro Vapi</v>
      </c>
      <c r="P1045" s="6">
        <v>58153430226</v>
      </c>
      <c r="Q1045" s="6" t="str">
        <v>Delivered</v>
      </c>
      <c r="R1045" s="6">
        <v>4</v>
      </c>
      <c r="S1045" s="6" t="str">
        <v/>
      </c>
      <c r="T1045" s="6" t="str">
        <v>BioLegend</v>
      </c>
    </row>
    <row r="1046" spans="1:20" x14ac:dyDescent="0.25">
      <c r="A1046" s="6">
        <v>1281</v>
      </c>
      <c r="B1046" s="6" t="str">
        <v>EED117194</v>
      </c>
      <c r="C1046" s="7">
        <v>45850</v>
      </c>
      <c r="D1046" s="7">
        <v>45856</v>
      </c>
      <c r="E1046" s="26">
        <v>305.25</v>
      </c>
      <c r="F1046" s="26">
        <v>610.5</v>
      </c>
      <c r="G1046" s="6">
        <v>318340</v>
      </c>
      <c r="H1046" s="6" t="str">
        <v/>
      </c>
      <c r="I1046" s="6">
        <v>2</v>
      </c>
      <c r="J1046" s="6">
        <v>2</v>
      </c>
      <c r="K1046" s="6" t="str">
        <v/>
      </c>
      <c r="L1046" s="7" t="str">
        <v>T-716/25-26</v>
      </c>
      <c r="M1046" s="7">
        <v>45857</v>
      </c>
      <c r="N1046" s="9">
        <v>88319</v>
      </c>
      <c r="O1046" s="6" t="str">
        <v>Aurigine Onco</v>
      </c>
      <c r="P1046" s="6">
        <v>58153395974</v>
      </c>
      <c r="Q1046" s="6" t="str">
        <v>Delivered</v>
      </c>
      <c r="R1046" s="6">
        <v>4</v>
      </c>
      <c r="S1046" s="6" t="str">
        <v/>
      </c>
      <c r="T1046" s="6" t="str">
        <v>BioLegend</v>
      </c>
    </row>
    <row r="1047" spans="1:20" x14ac:dyDescent="0.25">
      <c r="A1047" s="6">
        <v>1282</v>
      </c>
      <c r="B1047" s="6" t="str">
        <v>EED117194</v>
      </c>
      <c r="C1047" s="7">
        <v>45850</v>
      </c>
      <c r="D1047" s="7">
        <v>45856</v>
      </c>
      <c r="E1047" s="26">
        <v>187.6</v>
      </c>
      <c r="F1047" s="26">
        <v>187.6</v>
      </c>
      <c r="G1047" s="6">
        <v>320806</v>
      </c>
      <c r="H1047" s="6" t="str">
        <v/>
      </c>
      <c r="I1047" s="6">
        <v>1</v>
      </c>
      <c r="J1047" s="6">
        <v>1</v>
      </c>
      <c r="K1047" s="6" t="str">
        <v/>
      </c>
      <c r="L1047" s="7" t="str">
        <v>T-716/25-26</v>
      </c>
      <c r="M1047" s="7">
        <v>45857</v>
      </c>
      <c r="N1047" s="9">
        <v>29078</v>
      </c>
      <c r="O1047" s="6" t="str">
        <v>Aurigine Onco</v>
      </c>
      <c r="P1047" s="6">
        <v>58153395974</v>
      </c>
      <c r="Q1047" s="6" t="str">
        <v>Delivered</v>
      </c>
      <c r="R1047" s="6">
        <v>4</v>
      </c>
      <c r="S1047" s="6" t="str">
        <v/>
      </c>
      <c r="T1047" s="6" t="str">
        <v>BioLegend</v>
      </c>
    </row>
    <row r="1048" spans="1:20" x14ac:dyDescent="0.25">
      <c r="A1048" s="6">
        <v>1283</v>
      </c>
      <c r="B1048" s="6" t="str">
        <v>EED117194</v>
      </c>
      <c r="C1048" s="7">
        <v>45850</v>
      </c>
      <c r="D1048" s="7">
        <v>45856</v>
      </c>
      <c r="E1048" s="26">
        <v>179.9</v>
      </c>
      <c r="F1048" s="26">
        <v>179.9</v>
      </c>
      <c r="G1048" s="6">
        <v>321106</v>
      </c>
      <c r="H1048" s="6" t="str">
        <v/>
      </c>
      <c r="I1048" s="6">
        <v>1</v>
      </c>
      <c r="J1048" s="6">
        <v>1</v>
      </c>
      <c r="K1048" s="6" t="str">
        <v/>
      </c>
      <c r="L1048" s="7" t="str">
        <v>DC-106/25-26</v>
      </c>
      <c r="M1048" s="7">
        <v>45867</v>
      </c>
      <c r="N1048" s="9" t="str">
        <v/>
      </c>
      <c r="O1048" s="6" t="str">
        <v>RCB</v>
      </c>
      <c r="P1048" s="6" t="str">
        <v>BY HAND</v>
      </c>
      <c r="Q1048" s="6" t="str">
        <v>PRIYANKA MADAM</v>
      </c>
      <c r="R1048" s="6">
        <v>4</v>
      </c>
      <c r="S1048" s="6" t="str">
        <v>FOC</v>
      </c>
      <c r="T1048" s="6" t="str">
        <v>BioLegend</v>
      </c>
    </row>
    <row r="1049" spans="1:20" x14ac:dyDescent="0.25">
      <c r="A1049" s="6">
        <v>1284</v>
      </c>
      <c r="B1049" s="6" t="str">
        <v>EED117194</v>
      </c>
      <c r="C1049" s="7">
        <v>45850</v>
      </c>
      <c r="D1049" s="7">
        <v>45856</v>
      </c>
      <c r="E1049" s="26">
        <v>242.9</v>
      </c>
      <c r="F1049" s="26">
        <v>242.9</v>
      </c>
      <c r="G1049" s="6">
        <v>325514</v>
      </c>
      <c r="H1049" s="6" t="str">
        <v/>
      </c>
      <c r="I1049" s="6">
        <v>1</v>
      </c>
      <c r="J1049" s="6">
        <v>1</v>
      </c>
      <c r="K1049" s="6" t="str">
        <v/>
      </c>
      <c r="L1049" s="7" t="str">
        <v>T-725/25-26</v>
      </c>
      <c r="M1049" s="7">
        <v>45859</v>
      </c>
      <c r="N1049" s="9">
        <v>29668.5</v>
      </c>
      <c r="O1049" s="6" t="str">
        <v>Actrec</v>
      </c>
      <c r="P1049" s="6">
        <v>58153432562</v>
      </c>
      <c r="Q1049" s="6" t="str">
        <v>Delivered</v>
      </c>
      <c r="R1049" s="6">
        <v>4</v>
      </c>
      <c r="S1049" s="6" t="str">
        <v/>
      </c>
      <c r="T1049" s="6" t="str">
        <v>BioLegend</v>
      </c>
    </row>
    <row r="1050" spans="1:20" x14ac:dyDescent="0.25">
      <c r="A1050" s="6">
        <v>1285</v>
      </c>
      <c r="B1050" s="6" t="str">
        <v>EED117194</v>
      </c>
      <c r="C1050" s="7">
        <v>45850</v>
      </c>
      <c r="D1050" s="7">
        <v>45856</v>
      </c>
      <c r="E1050" s="26">
        <v>219.8</v>
      </c>
      <c r="F1050" s="26">
        <v>219.8</v>
      </c>
      <c r="G1050" s="6">
        <v>328114</v>
      </c>
      <c r="H1050" s="6" t="str">
        <v/>
      </c>
      <c r="I1050" s="6">
        <v>1</v>
      </c>
      <c r="J1050" s="6">
        <v>1</v>
      </c>
      <c r="K1050" s="6" t="str">
        <v/>
      </c>
      <c r="L1050" s="7" t="str">
        <v>T-733/25-26</v>
      </c>
      <c r="M1050" s="7">
        <v>45859</v>
      </c>
      <c r="N1050" s="9">
        <v>34069</v>
      </c>
      <c r="O1050" s="6" t="str">
        <v>Micro Vapi</v>
      </c>
      <c r="P1050" s="6">
        <v>58153430226</v>
      </c>
      <c r="Q1050" s="6" t="str">
        <v>Delivered</v>
      </c>
      <c r="R1050" s="6">
        <v>4</v>
      </c>
      <c r="S1050" s="6" t="str">
        <v/>
      </c>
      <c r="T1050" s="6" t="str">
        <v>BioLegend</v>
      </c>
    </row>
    <row r="1051" spans="1:20" x14ac:dyDescent="0.25">
      <c r="A1051" s="6">
        <v>1286</v>
      </c>
      <c r="B1051" s="6" t="str">
        <v>EED117194</v>
      </c>
      <c r="C1051" s="7">
        <v>45850</v>
      </c>
      <c r="D1051" s="7">
        <v>45856</v>
      </c>
      <c r="E1051" s="26">
        <v>205.1</v>
      </c>
      <c r="F1051" s="26">
        <v>205.1</v>
      </c>
      <c r="G1051" s="6">
        <v>329208</v>
      </c>
      <c r="H1051" s="6" t="str">
        <v/>
      </c>
      <c r="I1051" s="6">
        <v>1</v>
      </c>
      <c r="J1051" s="6">
        <v>1</v>
      </c>
      <c r="K1051" s="6" t="str">
        <v/>
      </c>
      <c r="L1051" s="7" t="str">
        <v>T-824/25-26</v>
      </c>
      <c r="M1051" s="7">
        <v>45868</v>
      </c>
      <c r="N1051" s="9">
        <v>26325</v>
      </c>
      <c r="O1051" s="6" t="str">
        <v>Pathkind</v>
      </c>
      <c r="P1051" s="6" t="str">
        <v>BY HAND</v>
      </c>
      <c r="Q1051" s="6" t="str">
        <v>DEEPAK</v>
      </c>
      <c r="R1051" s="6">
        <v>4</v>
      </c>
      <c r="S1051" s="6" t="str">
        <v/>
      </c>
      <c r="T1051" s="6" t="str">
        <v>BioLegend</v>
      </c>
    </row>
    <row r="1052" spans="1:20" x14ac:dyDescent="0.25">
      <c r="A1052" s="6">
        <v>1287</v>
      </c>
      <c r="B1052" s="6" t="str">
        <v>EED117194</v>
      </c>
      <c r="C1052" s="7">
        <v>45850</v>
      </c>
      <c r="D1052" s="7">
        <v>45856</v>
      </c>
      <c r="E1052" s="26">
        <v>204.4</v>
      </c>
      <c r="F1052" s="26">
        <v>204.4</v>
      </c>
      <c r="G1052" s="6">
        <v>329708</v>
      </c>
      <c r="H1052" s="6" t="str">
        <v/>
      </c>
      <c r="I1052" s="6">
        <v>1</v>
      </c>
      <c r="J1052" s="6">
        <v>1</v>
      </c>
      <c r="K1052" s="6" t="str">
        <v/>
      </c>
      <c r="L1052" s="7" t="str">
        <v>T-716/25-26</v>
      </c>
      <c r="M1052" s="7">
        <v>45857</v>
      </c>
      <c r="N1052" s="9">
        <v>31682</v>
      </c>
      <c r="O1052" s="6" t="str">
        <v>Aurigine Onco</v>
      </c>
      <c r="P1052" s="6">
        <v>58153395974</v>
      </c>
      <c r="Q1052" s="6" t="str">
        <v>Delivered</v>
      </c>
      <c r="R1052" s="6">
        <v>4</v>
      </c>
      <c r="S1052" s="6" t="str">
        <v/>
      </c>
      <c r="T1052" s="6" t="str">
        <v>BioLegend</v>
      </c>
    </row>
    <row r="1053" spans="1:20" x14ac:dyDescent="0.25">
      <c r="A1053" s="6">
        <v>1288</v>
      </c>
      <c r="B1053" s="6" t="str">
        <v>EED117194</v>
      </c>
      <c r="C1053" s="7">
        <v>45850</v>
      </c>
      <c r="D1053" s="7">
        <v>45856</v>
      </c>
      <c r="E1053" s="26">
        <v>147.69999999999999</v>
      </c>
      <c r="F1053" s="26">
        <v>147.69999999999999</v>
      </c>
      <c r="G1053" s="6">
        <v>331208</v>
      </c>
      <c r="H1053" s="6" t="str">
        <v/>
      </c>
      <c r="I1053" s="6">
        <v>1</v>
      </c>
      <c r="J1053" s="6">
        <v>1</v>
      </c>
      <c r="K1053" s="6" t="str">
        <v/>
      </c>
      <c r="L1053" s="7" t="str">
        <v>T-738/25-26</v>
      </c>
      <c r="M1053" s="7">
        <v>45859</v>
      </c>
      <c r="N1053" s="9">
        <v>18040.5</v>
      </c>
      <c r="O1053" s="6" t="str">
        <v>Actrec</v>
      </c>
      <c r="P1053" s="6">
        <v>58153432562</v>
      </c>
      <c r="Q1053" s="6" t="str">
        <v>Delivered</v>
      </c>
      <c r="R1053" s="6">
        <v>4</v>
      </c>
      <c r="S1053" s="6" t="str">
        <v/>
      </c>
      <c r="T1053" s="6" t="str">
        <v>BioLegend</v>
      </c>
    </row>
    <row r="1054" spans="1:20" x14ac:dyDescent="0.25">
      <c r="A1054" s="6">
        <v>1289</v>
      </c>
      <c r="B1054" s="6" t="str">
        <v>EED117194</v>
      </c>
      <c r="C1054" s="7">
        <v>45850</v>
      </c>
      <c r="D1054" s="7">
        <v>45856</v>
      </c>
      <c r="E1054" s="26">
        <v>187.6</v>
      </c>
      <c r="F1054" s="26">
        <v>187.6</v>
      </c>
      <c r="G1054" s="6">
        <v>334106</v>
      </c>
      <c r="H1054" s="6" t="str">
        <v/>
      </c>
      <c r="I1054" s="6">
        <v>1</v>
      </c>
      <c r="J1054" s="6">
        <v>1</v>
      </c>
      <c r="K1054" s="6" t="str">
        <v/>
      </c>
      <c r="L1054" s="7" t="str">
        <v>T-743/25-26</v>
      </c>
      <c r="M1054" s="7">
        <v>45860</v>
      </c>
      <c r="N1054" s="9">
        <v>31155</v>
      </c>
      <c r="O1054" s="6" t="str">
        <v>Aurigine Service</v>
      </c>
      <c r="P1054" s="6">
        <v>58153476533</v>
      </c>
      <c r="Q1054" s="6" t="str">
        <v>Delivered</v>
      </c>
      <c r="R1054" s="6">
        <v>4</v>
      </c>
      <c r="S1054" s="6" t="str">
        <v/>
      </c>
      <c r="T1054" s="6" t="str">
        <v>BioLegend</v>
      </c>
    </row>
    <row r="1055" spans="1:20" x14ac:dyDescent="0.25">
      <c r="A1055" s="6">
        <v>1290</v>
      </c>
      <c r="B1055" s="6" t="str">
        <v>EED117194</v>
      </c>
      <c r="C1055" s="7">
        <v>45850</v>
      </c>
      <c r="D1055" s="7">
        <v>45856</v>
      </c>
      <c r="E1055" s="26">
        <v>160.30000000000001</v>
      </c>
      <c r="F1055" s="26">
        <v>641.20000000000005</v>
      </c>
      <c r="G1055" s="6">
        <v>349104</v>
      </c>
      <c r="H1055" s="6" t="str">
        <v/>
      </c>
      <c r="I1055" s="6">
        <v>4</v>
      </c>
      <c r="J1055" s="6">
        <v>4</v>
      </c>
      <c r="K1055" s="6" t="str">
        <v/>
      </c>
      <c r="L1055" s="7" t="str">
        <v>T-734/25-26</v>
      </c>
      <c r="M1055" s="7">
        <v>45859</v>
      </c>
      <c r="N1055" s="9">
        <v>99386</v>
      </c>
      <c r="O1055" s="6" t="str">
        <v>Micro Vapi</v>
      </c>
      <c r="P1055" s="6">
        <v>58153430226</v>
      </c>
      <c r="Q1055" s="6" t="str">
        <v>Delivered</v>
      </c>
      <c r="R1055" s="6">
        <v>4</v>
      </c>
      <c r="S1055" s="6" t="str">
        <v/>
      </c>
      <c r="T1055" s="6" t="str">
        <v>BioLegend</v>
      </c>
    </row>
    <row r="1056" spans="1:20" x14ac:dyDescent="0.25">
      <c r="A1056" s="6">
        <v>1291</v>
      </c>
      <c r="B1056" s="6" t="str">
        <v>EED117194</v>
      </c>
      <c r="C1056" s="7">
        <v>45850</v>
      </c>
      <c r="D1056" s="7">
        <v>45856</v>
      </c>
      <c r="E1056" s="26">
        <v>242.9</v>
      </c>
      <c r="F1056" s="26">
        <v>242.9</v>
      </c>
      <c r="G1056" s="6">
        <v>350504</v>
      </c>
      <c r="H1056" s="6" t="str">
        <v/>
      </c>
      <c r="I1056" s="6">
        <v>1</v>
      </c>
      <c r="J1056" s="6">
        <v>1</v>
      </c>
      <c r="K1056" s="6" t="str">
        <v/>
      </c>
      <c r="L1056" s="7" t="str">
        <v>T-724/25-26</v>
      </c>
      <c r="M1056" s="7">
        <v>45859</v>
      </c>
      <c r="N1056" s="9">
        <v>29668.5</v>
      </c>
      <c r="O1056" s="6" t="str">
        <v>Actrec</v>
      </c>
      <c r="P1056" s="6">
        <v>58153432562</v>
      </c>
      <c r="Q1056" s="6" t="str">
        <v>Delivered</v>
      </c>
      <c r="R1056" s="6">
        <v>4</v>
      </c>
      <c r="S1056" s="6" t="str">
        <v/>
      </c>
      <c r="T1056" s="6" t="str">
        <v>BioLegend</v>
      </c>
    </row>
    <row r="1057" spans="1:20" x14ac:dyDescent="0.25">
      <c r="A1057" s="6">
        <v>1292</v>
      </c>
      <c r="B1057" s="6" t="str">
        <v>EED117194</v>
      </c>
      <c r="C1057" s="7">
        <v>45850</v>
      </c>
      <c r="D1057" s="7">
        <v>45856</v>
      </c>
      <c r="E1057" s="26">
        <v>219.8</v>
      </c>
      <c r="F1057" s="26">
        <v>219.8</v>
      </c>
      <c r="G1057" s="6">
        <v>353112</v>
      </c>
      <c r="H1057" s="6" t="str">
        <v/>
      </c>
      <c r="I1057" s="6">
        <v>1</v>
      </c>
      <c r="J1057" s="6">
        <v>1</v>
      </c>
      <c r="K1057" s="6" t="str">
        <v/>
      </c>
      <c r="L1057" s="7" t="str">
        <v>T-735/25-26</v>
      </c>
      <c r="M1057" s="7">
        <v>45859</v>
      </c>
      <c r="N1057" s="9">
        <v>29830</v>
      </c>
      <c r="O1057" s="6" t="str">
        <v>NNF</v>
      </c>
      <c r="P1057" s="6">
        <v>58153427802</v>
      </c>
      <c r="Q1057" s="6" t="str">
        <v>Delivered</v>
      </c>
      <c r="R1057" s="6">
        <v>4</v>
      </c>
      <c r="S1057" s="6" t="str">
        <v/>
      </c>
      <c r="T1057" s="6" t="str">
        <v>BioLegend</v>
      </c>
    </row>
    <row r="1058" spans="1:20" x14ac:dyDescent="0.25">
      <c r="A1058" s="6">
        <v>1293</v>
      </c>
      <c r="B1058" s="6" t="str">
        <v>EED117194</v>
      </c>
      <c r="C1058" s="7">
        <v>45850</v>
      </c>
      <c r="D1058" s="7">
        <v>45856</v>
      </c>
      <c r="E1058" s="26">
        <v>305.25</v>
      </c>
      <c r="F1058" s="26">
        <v>305.25</v>
      </c>
      <c r="G1058" s="6">
        <v>353208</v>
      </c>
      <c r="H1058" s="6" t="str">
        <v/>
      </c>
      <c r="I1058" s="6">
        <v>1</v>
      </c>
      <c r="J1058" s="6">
        <v>1</v>
      </c>
      <c r="K1058" s="6" t="str">
        <v/>
      </c>
      <c r="L1058" s="7" t="str">
        <v>T-809/25-26</v>
      </c>
      <c r="M1058" s="7">
        <v>45867</v>
      </c>
      <c r="N1058" s="9">
        <v>44159.5</v>
      </c>
      <c r="O1058" s="6" t="str">
        <v>Sun Pharma</v>
      </c>
      <c r="P1058" s="6">
        <v>58153779283</v>
      </c>
      <c r="Q1058" s="6" t="str">
        <v>Delivered</v>
      </c>
      <c r="R1058" s="6">
        <v>4</v>
      </c>
      <c r="S1058" s="6" t="str">
        <v/>
      </c>
      <c r="T1058" s="6" t="str">
        <v>BioLegend</v>
      </c>
    </row>
    <row r="1059" spans="1:20" x14ac:dyDescent="0.25">
      <c r="A1059" s="6">
        <v>1294</v>
      </c>
      <c r="B1059" s="6" t="str">
        <v>EED117194</v>
      </c>
      <c r="C1059" s="7">
        <v>45850</v>
      </c>
      <c r="D1059" s="7">
        <v>45856</v>
      </c>
      <c r="E1059" s="26">
        <v>186</v>
      </c>
      <c r="F1059" s="26">
        <v>186</v>
      </c>
      <c r="G1059" s="6">
        <v>353421</v>
      </c>
      <c r="H1059" s="6" t="str">
        <v/>
      </c>
      <c r="I1059" s="6">
        <v>1</v>
      </c>
      <c r="J1059" s="6">
        <v>1</v>
      </c>
      <c r="K1059" s="6" t="str">
        <v/>
      </c>
      <c r="L1059" s="7" t="str">
        <v>DC-119/25-26</v>
      </c>
      <c r="M1059" s="7">
        <v>45888</v>
      </c>
      <c r="N1059" s="9" t="str">
        <v/>
      </c>
      <c r="O1059" s="6" t="str">
        <v>NIV</v>
      </c>
      <c r="P1059" s="6">
        <v>58154568953</v>
      </c>
      <c r="Q1059" s="6" t="str">
        <v>Delivered</v>
      </c>
      <c r="R1059" s="6">
        <v>4</v>
      </c>
      <c r="S1059" s="6" t="str">
        <v>SAMPLE , WITH GK BIO</v>
      </c>
      <c r="T1059" s="6" t="str">
        <v>BioLegend</v>
      </c>
    </row>
    <row r="1060" spans="1:20" x14ac:dyDescent="0.25">
      <c r="A1060" s="6">
        <v>1295</v>
      </c>
      <c r="B1060" s="6" t="str">
        <v>EED117194</v>
      </c>
      <c r="C1060" s="7">
        <v>45850</v>
      </c>
      <c r="D1060" s="7">
        <v>45856</v>
      </c>
      <c r="E1060" s="26">
        <v>267.39999999999998</v>
      </c>
      <c r="F1060" s="26">
        <v>267.39999999999998</v>
      </c>
      <c r="G1060" s="6">
        <v>358512</v>
      </c>
      <c r="H1060" s="6" t="str">
        <v/>
      </c>
      <c r="I1060" s="6">
        <v>1</v>
      </c>
      <c r="J1060" s="6">
        <v>1</v>
      </c>
      <c r="K1060" s="6" t="str">
        <v/>
      </c>
      <c r="L1060" s="7" t="str">
        <v>T-725/25-26</v>
      </c>
      <c r="M1060" s="7">
        <v>45859</v>
      </c>
      <c r="N1060" s="9">
        <v>32661</v>
      </c>
      <c r="O1060" s="6" t="str">
        <v>Actrec</v>
      </c>
      <c r="P1060" s="6">
        <v>58153432562</v>
      </c>
      <c r="Q1060" s="6" t="str">
        <v>Delivered</v>
      </c>
      <c r="R1060" s="6">
        <v>4</v>
      </c>
      <c r="S1060" s="6" t="str">
        <v/>
      </c>
      <c r="T1060" s="6" t="str">
        <v>BioLegend</v>
      </c>
    </row>
    <row r="1061" spans="1:20" x14ac:dyDescent="0.25">
      <c r="A1061" s="6">
        <v>1296</v>
      </c>
      <c r="B1061" s="6" t="str">
        <v>EED117194</v>
      </c>
      <c r="C1061" s="7">
        <v>45850</v>
      </c>
      <c r="D1061" s="7">
        <v>45856</v>
      </c>
      <c r="E1061" s="26">
        <v>326.25</v>
      </c>
      <c r="F1061" s="26">
        <v>326.25</v>
      </c>
      <c r="G1061" s="6">
        <v>358610</v>
      </c>
      <c r="H1061" s="6" t="str">
        <v/>
      </c>
      <c r="I1061" s="6">
        <v>1</v>
      </c>
      <c r="J1061" s="6">
        <v>1</v>
      </c>
      <c r="K1061" s="6" t="str">
        <v/>
      </c>
      <c r="L1061" s="7" t="str">
        <v>T-737/25-26</v>
      </c>
      <c r="M1061" s="7">
        <v>45859</v>
      </c>
      <c r="N1061" s="9">
        <v>40455</v>
      </c>
      <c r="O1061" s="6" t="str">
        <v>Synergy</v>
      </c>
      <c r="P1061" s="6">
        <v>58153427496</v>
      </c>
      <c r="Q1061" s="6" t="str">
        <v>Delivered</v>
      </c>
      <c r="R1061" s="6">
        <v>4</v>
      </c>
      <c r="S1061" s="6" t="str">
        <v/>
      </c>
      <c r="T1061" s="6" t="str">
        <v>BioLegend</v>
      </c>
    </row>
    <row r="1062" spans="1:20" x14ac:dyDescent="0.25">
      <c r="A1062" s="6">
        <v>1297</v>
      </c>
      <c r="B1062" s="6" t="str">
        <v>EED117194</v>
      </c>
      <c r="C1062" s="7">
        <v>45850</v>
      </c>
      <c r="D1062" s="7">
        <v>45856</v>
      </c>
      <c r="E1062" s="26">
        <v>259</v>
      </c>
      <c r="F1062" s="26">
        <v>259</v>
      </c>
      <c r="G1062" s="6">
        <v>363210</v>
      </c>
      <c r="H1062" s="6" t="str">
        <v/>
      </c>
      <c r="I1062" s="6">
        <v>1</v>
      </c>
      <c r="J1062" s="6">
        <v>1</v>
      </c>
      <c r="K1062" s="6" t="str">
        <v/>
      </c>
      <c r="L1062" s="7" t="str">
        <v>T-737/25-26</v>
      </c>
      <c r="M1062" s="7">
        <v>45859</v>
      </c>
      <c r="N1062" s="9">
        <v>34410</v>
      </c>
      <c r="O1062" s="6" t="str">
        <v>Synergy</v>
      </c>
      <c r="P1062" s="6">
        <v>58153427496</v>
      </c>
      <c r="Q1062" s="6" t="str">
        <v>Delivered</v>
      </c>
      <c r="R1062" s="6">
        <v>4</v>
      </c>
      <c r="S1062" s="6" t="str">
        <v/>
      </c>
      <c r="T1062" s="6" t="str">
        <v>BioLegend</v>
      </c>
    </row>
    <row r="1063" spans="1:20" x14ac:dyDescent="0.25">
      <c r="A1063" s="6">
        <v>1298</v>
      </c>
      <c r="B1063" s="6" t="str">
        <v>EED117194</v>
      </c>
      <c r="C1063" s="7">
        <v>45850</v>
      </c>
      <c r="D1063" s="7">
        <v>45856</v>
      </c>
      <c r="E1063" s="26">
        <v>183.4</v>
      </c>
      <c r="F1063" s="26">
        <v>183.4</v>
      </c>
      <c r="G1063" s="6">
        <v>366608</v>
      </c>
      <c r="H1063" s="6" t="str">
        <v/>
      </c>
      <c r="I1063" s="6">
        <v>1</v>
      </c>
      <c r="J1063" s="6">
        <v>1</v>
      </c>
      <c r="K1063" s="6" t="str">
        <v/>
      </c>
      <c r="L1063" s="7" t="str">
        <v>T-734/25-26</v>
      </c>
      <c r="M1063" s="7">
        <v>45859</v>
      </c>
      <c r="N1063" s="9">
        <v>28427</v>
      </c>
      <c r="O1063" s="6" t="str">
        <v>Micro Vapi</v>
      </c>
      <c r="P1063" s="6">
        <v>58153430226</v>
      </c>
      <c r="Q1063" s="6" t="str">
        <v>Delivered</v>
      </c>
      <c r="R1063" s="6">
        <v>4</v>
      </c>
      <c r="S1063" s="6" t="str">
        <v/>
      </c>
      <c r="T1063" s="6" t="str">
        <v>BioLegend</v>
      </c>
    </row>
    <row r="1064" spans="1:20" x14ac:dyDescent="0.25">
      <c r="A1064" s="6">
        <v>1299</v>
      </c>
      <c r="B1064" s="6" t="str">
        <v>EED117194</v>
      </c>
      <c r="C1064" s="7">
        <v>45850</v>
      </c>
      <c r="D1064" s="7">
        <v>45856</v>
      </c>
      <c r="E1064" s="26">
        <v>252</v>
      </c>
      <c r="F1064" s="26">
        <v>252</v>
      </c>
      <c r="G1064" s="6">
        <v>367004</v>
      </c>
      <c r="H1064" s="6" t="str">
        <v/>
      </c>
      <c r="I1064" s="6">
        <v>1</v>
      </c>
      <c r="J1064" s="6">
        <v>1</v>
      </c>
      <c r="K1064" s="6" t="str">
        <v/>
      </c>
      <c r="L1064" s="7" t="str">
        <v>T-715/25-26</v>
      </c>
      <c r="M1064" s="7">
        <v>45857</v>
      </c>
      <c r="N1064" s="9">
        <v>39060</v>
      </c>
      <c r="O1064" s="6" t="str">
        <v>Aurigine Onco</v>
      </c>
      <c r="P1064" s="6">
        <v>58153395974</v>
      </c>
      <c r="Q1064" s="6" t="str">
        <v>Delivered</v>
      </c>
      <c r="R1064" s="6">
        <v>4</v>
      </c>
      <c r="S1064" s="6" t="str">
        <v/>
      </c>
      <c r="T1064" s="6" t="str">
        <v>BioLegend</v>
      </c>
    </row>
    <row r="1065" spans="1:20" x14ac:dyDescent="0.25">
      <c r="A1065" s="6">
        <v>1300</v>
      </c>
      <c r="B1065" s="6" t="str">
        <v>EED117194</v>
      </c>
      <c r="C1065" s="7">
        <v>45850</v>
      </c>
      <c r="D1065" s="7">
        <v>45856</v>
      </c>
      <c r="E1065" s="26">
        <v>305.25</v>
      </c>
      <c r="F1065" s="26">
        <v>305.25</v>
      </c>
      <c r="G1065" s="6">
        <v>368526</v>
      </c>
      <c r="H1065" s="6" t="str">
        <v/>
      </c>
      <c r="I1065" s="6">
        <v>1</v>
      </c>
      <c r="J1065" s="6">
        <v>1</v>
      </c>
      <c r="K1065" s="6" t="str">
        <v/>
      </c>
      <c r="L1065" s="7" t="str">
        <v>T-737/25-26</v>
      </c>
      <c r="M1065" s="7">
        <v>45859</v>
      </c>
      <c r="N1065" s="9">
        <v>37851</v>
      </c>
      <c r="O1065" s="6" t="str">
        <v>Synergy</v>
      </c>
      <c r="P1065" s="6">
        <v>58153427496</v>
      </c>
      <c r="Q1065" s="6" t="str">
        <v>Delivered</v>
      </c>
      <c r="R1065" s="6">
        <v>4</v>
      </c>
      <c r="S1065" s="6" t="str">
        <v/>
      </c>
      <c r="T1065" s="6" t="str">
        <v>BioLegend</v>
      </c>
    </row>
    <row r="1066" spans="1:20" x14ac:dyDescent="0.25">
      <c r="A1066" s="6">
        <v>1301</v>
      </c>
      <c r="B1066" s="6" t="str">
        <v>EED117194</v>
      </c>
      <c r="C1066" s="7">
        <v>45850</v>
      </c>
      <c r="D1066" s="7">
        <v>45856</v>
      </c>
      <c r="E1066" s="26">
        <v>196.7</v>
      </c>
      <c r="F1066" s="26">
        <v>196.7</v>
      </c>
      <c r="G1066" s="6">
        <v>368532</v>
      </c>
      <c r="H1066" s="6" t="str">
        <v/>
      </c>
      <c r="I1066" s="6">
        <v>1</v>
      </c>
      <c r="J1066" s="6">
        <v>1</v>
      </c>
      <c r="K1066" s="6" t="str">
        <v/>
      </c>
      <c r="L1066" s="7" t="str">
        <v>T-750/25-26</v>
      </c>
      <c r="M1066" s="7">
        <v>45860</v>
      </c>
      <c r="N1066" s="9">
        <v>26976</v>
      </c>
      <c r="O1066" s="6" t="str">
        <v>BTL</v>
      </c>
      <c r="P1066" s="6" t="str">
        <v>PORTER</v>
      </c>
      <c r="Q1066" s="6" t="str">
        <v>Porter</v>
      </c>
      <c r="R1066" s="6">
        <v>4</v>
      </c>
      <c r="S1066" s="6" t="str">
        <v/>
      </c>
      <c r="T1066" s="6" t="str">
        <v>BioLegend</v>
      </c>
    </row>
    <row r="1067" spans="1:20" x14ac:dyDescent="0.25">
      <c r="A1067" s="6">
        <v>1302</v>
      </c>
      <c r="B1067" s="6" t="str">
        <v>EED117194</v>
      </c>
      <c r="C1067" s="7">
        <v>45850</v>
      </c>
      <c r="D1067" s="7">
        <v>45856</v>
      </c>
      <c r="E1067" s="26">
        <v>309.75</v>
      </c>
      <c r="F1067" s="26">
        <v>309.75</v>
      </c>
      <c r="G1067" s="6">
        <v>369324</v>
      </c>
      <c r="H1067" s="6" t="str">
        <v/>
      </c>
      <c r="I1067" s="6">
        <v>1</v>
      </c>
      <c r="J1067" s="6">
        <v>1</v>
      </c>
      <c r="K1067" s="6" t="str">
        <v/>
      </c>
      <c r="L1067" s="7" t="str">
        <v>T-731/25-26</v>
      </c>
      <c r="M1067" s="7">
        <v>45859</v>
      </c>
      <c r="N1067" s="9">
        <v>38409</v>
      </c>
      <c r="O1067" s="6" t="str">
        <v>Immuneel</v>
      </c>
      <c r="P1067" s="6">
        <v>58153427323</v>
      </c>
      <c r="Q1067" s="6" t="str">
        <v>Delivered</v>
      </c>
      <c r="R1067" s="6">
        <v>4</v>
      </c>
      <c r="S1067" s="6" t="str">
        <v/>
      </c>
      <c r="T1067" s="6" t="str">
        <v>BioLegend</v>
      </c>
    </row>
    <row r="1068" spans="1:20" x14ac:dyDescent="0.25">
      <c r="A1068" s="6">
        <v>1303</v>
      </c>
      <c r="B1068" s="6" t="str">
        <v>EED117194</v>
      </c>
      <c r="C1068" s="7">
        <v>45850</v>
      </c>
      <c r="D1068" s="7">
        <v>45856</v>
      </c>
      <c r="E1068" s="26">
        <v>102.2</v>
      </c>
      <c r="F1068" s="26">
        <v>102.2</v>
      </c>
      <c r="G1068" s="6">
        <v>369505</v>
      </c>
      <c r="H1068" s="6" t="str">
        <v/>
      </c>
      <c r="I1068" s="6">
        <v>1</v>
      </c>
      <c r="J1068" s="6">
        <v>1</v>
      </c>
      <c r="K1068" s="6" t="str">
        <v/>
      </c>
      <c r="L1068" s="7" t="str">
        <v>T-740/25-26</v>
      </c>
      <c r="M1068" s="7">
        <v>45860</v>
      </c>
      <c r="N1068" s="9">
        <v>16293.6</v>
      </c>
      <c r="O1068" s="6" t="str">
        <v>BioNova</v>
      </c>
      <c r="P1068" s="6">
        <v>58153477454</v>
      </c>
      <c r="Q1068" s="6" t="str">
        <v>Delivered</v>
      </c>
      <c r="R1068" s="6">
        <v>4</v>
      </c>
      <c r="S1068" s="6" t="str">
        <v/>
      </c>
      <c r="T1068" s="6" t="str">
        <v>BioLegend</v>
      </c>
    </row>
    <row r="1069" spans="1:20" x14ac:dyDescent="0.25">
      <c r="A1069" s="6">
        <v>1304</v>
      </c>
      <c r="B1069" s="6" t="str">
        <v>EED117194</v>
      </c>
      <c r="C1069" s="7">
        <v>45850</v>
      </c>
      <c r="D1069" s="7">
        <v>45856</v>
      </c>
      <c r="E1069" s="26">
        <v>326.25</v>
      </c>
      <c r="F1069" s="26">
        <v>326.25</v>
      </c>
      <c r="G1069" s="6">
        <v>372710</v>
      </c>
      <c r="H1069" s="6" t="str">
        <v/>
      </c>
      <c r="I1069" s="6">
        <v>1</v>
      </c>
      <c r="J1069" s="6">
        <v>1</v>
      </c>
      <c r="K1069" s="6" t="str">
        <v/>
      </c>
      <c r="L1069" s="7" t="str">
        <v>T-715/25-26</v>
      </c>
      <c r="M1069" s="7">
        <v>45857</v>
      </c>
      <c r="N1069" s="9">
        <v>47197.5</v>
      </c>
      <c r="O1069" s="6" t="str">
        <v>Aurigine Onco</v>
      </c>
      <c r="P1069" s="6">
        <v>58153395974</v>
      </c>
      <c r="Q1069" s="6" t="str">
        <v>Delivered</v>
      </c>
      <c r="R1069" s="6">
        <v>4</v>
      </c>
      <c r="S1069" s="6" t="str">
        <v/>
      </c>
      <c r="T1069" s="6" t="str">
        <v>BioLegend</v>
      </c>
    </row>
    <row r="1070" spans="1:20" x14ac:dyDescent="0.25">
      <c r="A1070" s="6">
        <v>1305</v>
      </c>
      <c r="B1070" s="6" t="str">
        <v>EED117194</v>
      </c>
      <c r="C1070" s="7">
        <v>45850</v>
      </c>
      <c r="D1070" s="7">
        <v>45856</v>
      </c>
      <c r="E1070" s="26">
        <v>279.3</v>
      </c>
      <c r="F1070" s="26">
        <v>279.3</v>
      </c>
      <c r="G1070" s="6">
        <v>381506</v>
      </c>
      <c r="H1070" s="6" t="str">
        <v/>
      </c>
      <c r="I1070" s="6">
        <v>1</v>
      </c>
      <c r="J1070" s="6">
        <v>1</v>
      </c>
      <c r="K1070" s="6" t="str">
        <v/>
      </c>
      <c r="L1070" s="7" t="str">
        <v>T-736/25-26</v>
      </c>
      <c r="M1070" s="7">
        <v>45859</v>
      </c>
      <c r="N1070" s="9">
        <v>40199.25</v>
      </c>
      <c r="O1070" s="6" t="str">
        <v>RG Sons</v>
      </c>
      <c r="P1070" s="6">
        <v>58153429681</v>
      </c>
      <c r="Q1070" s="6" t="str">
        <v>Delivered</v>
      </c>
      <c r="R1070" s="6">
        <v>4</v>
      </c>
      <c r="S1070" s="6" t="str">
        <v/>
      </c>
      <c r="T1070" s="6" t="str">
        <v>BioLegend</v>
      </c>
    </row>
    <row r="1071" spans="1:20" x14ac:dyDescent="0.25">
      <c r="A1071" s="6">
        <v>1306</v>
      </c>
      <c r="B1071" s="6" t="str">
        <v>EED117194</v>
      </c>
      <c r="C1071" s="7">
        <v>45850</v>
      </c>
      <c r="D1071" s="7">
        <v>45856</v>
      </c>
      <c r="E1071" s="26">
        <v>254.1</v>
      </c>
      <c r="F1071" s="26">
        <v>254.1</v>
      </c>
      <c r="G1071" s="6">
        <v>384704</v>
      </c>
      <c r="H1071" s="6" t="str">
        <v/>
      </c>
      <c r="I1071" s="6">
        <v>1</v>
      </c>
      <c r="J1071" s="6">
        <v>1</v>
      </c>
      <c r="K1071" s="6" t="str">
        <v/>
      </c>
      <c r="L1071" s="7" t="str">
        <v>T-743/25-26</v>
      </c>
      <c r="M1071" s="7">
        <v>45860</v>
      </c>
      <c r="N1071" s="9">
        <v>42198.75</v>
      </c>
      <c r="O1071" s="6" t="str">
        <v>Aurigine Service</v>
      </c>
      <c r="P1071" s="6">
        <v>58153476533</v>
      </c>
      <c r="Q1071" s="6" t="str">
        <v>Delivered</v>
      </c>
      <c r="R1071" s="6">
        <v>4</v>
      </c>
      <c r="S1071" s="6" t="str">
        <v/>
      </c>
      <c r="T1071" s="6" t="str">
        <v>BioLegend</v>
      </c>
    </row>
    <row r="1072" spans="1:20" x14ac:dyDescent="0.25">
      <c r="A1072" s="6">
        <v>1307</v>
      </c>
      <c r="B1072" s="6" t="str">
        <v>EED117194</v>
      </c>
      <c r="C1072" s="7">
        <v>45850</v>
      </c>
      <c r="D1072" s="7">
        <v>45856</v>
      </c>
      <c r="E1072" s="26">
        <v>227.5</v>
      </c>
      <c r="F1072" s="26">
        <v>227.5</v>
      </c>
      <c r="G1072" s="6">
        <v>392204</v>
      </c>
      <c r="H1072" s="6" t="str">
        <v/>
      </c>
      <c r="I1072" s="6">
        <v>1</v>
      </c>
      <c r="J1072" s="6">
        <v>1</v>
      </c>
      <c r="K1072" s="6" t="str">
        <v/>
      </c>
      <c r="L1072" s="7" t="str">
        <v>T-735/25-26</v>
      </c>
      <c r="M1072" s="7">
        <v>45859</v>
      </c>
      <c r="N1072" s="9">
        <v>30875</v>
      </c>
      <c r="O1072" s="6" t="str">
        <v>NNF</v>
      </c>
      <c r="P1072" s="6">
        <v>58153427802</v>
      </c>
      <c r="Q1072" s="6" t="str">
        <v>Delivered</v>
      </c>
      <c r="R1072" s="6">
        <v>4</v>
      </c>
      <c r="S1072" s="6" t="str">
        <v/>
      </c>
      <c r="T1072" s="6" t="str">
        <v>BioLegend</v>
      </c>
    </row>
    <row r="1073" spans="1:20" x14ac:dyDescent="0.25">
      <c r="A1073" s="6">
        <v>1308</v>
      </c>
      <c r="B1073" s="6" t="str">
        <v>EED117194</v>
      </c>
      <c r="C1073" s="7">
        <v>45850</v>
      </c>
      <c r="D1073" s="7">
        <v>45856</v>
      </c>
      <c r="E1073" s="26">
        <v>53.9</v>
      </c>
      <c r="F1073" s="26">
        <v>53.9</v>
      </c>
      <c r="G1073" s="6">
        <v>400112</v>
      </c>
      <c r="H1073" s="6" t="str">
        <v/>
      </c>
      <c r="I1073" s="6">
        <v>1</v>
      </c>
      <c r="J1073" s="6">
        <v>1</v>
      </c>
      <c r="K1073" s="6" t="str">
        <v/>
      </c>
      <c r="L1073" s="7" t="str">
        <v>T-715/25-26</v>
      </c>
      <c r="M1073" s="7">
        <v>45857</v>
      </c>
      <c r="N1073" s="9">
        <v>8354.5</v>
      </c>
      <c r="O1073" s="6" t="str">
        <v>Aurigine Onco</v>
      </c>
      <c r="P1073" s="6">
        <v>58153395974</v>
      </c>
      <c r="Q1073" s="6" t="str">
        <v>Delivered</v>
      </c>
      <c r="R1073" s="6">
        <v>4</v>
      </c>
      <c r="S1073" s="6" t="str">
        <v/>
      </c>
      <c r="T1073" s="6" t="str">
        <v>BioLegend</v>
      </c>
    </row>
    <row r="1074" spans="1:20" x14ac:dyDescent="0.25">
      <c r="A1074" s="6">
        <v>1309</v>
      </c>
      <c r="B1074" s="6" t="str">
        <v>EED117194</v>
      </c>
      <c r="C1074" s="7">
        <v>45850</v>
      </c>
      <c r="D1074" s="7">
        <v>45856</v>
      </c>
      <c r="E1074" s="26">
        <v>42.7</v>
      </c>
      <c r="F1074" s="26">
        <v>42.7</v>
      </c>
      <c r="G1074" s="6">
        <v>400113</v>
      </c>
      <c r="H1074" s="6" t="str">
        <v/>
      </c>
      <c r="I1074" s="6">
        <v>1</v>
      </c>
      <c r="J1074" s="6">
        <v>1</v>
      </c>
      <c r="K1074" s="6" t="str">
        <v/>
      </c>
      <c r="L1074" s="7" t="str">
        <v>T-716/25-26</v>
      </c>
      <c r="M1074" s="7">
        <v>45857</v>
      </c>
      <c r="N1074" s="9">
        <v>6618.5</v>
      </c>
      <c r="O1074" s="6" t="str">
        <v>Aurigine Onco</v>
      </c>
      <c r="P1074" s="6">
        <v>58153395974</v>
      </c>
      <c r="Q1074" s="6" t="str">
        <v>Delivered</v>
      </c>
      <c r="R1074" s="6">
        <v>4</v>
      </c>
      <c r="S1074" s="6" t="str">
        <v/>
      </c>
      <c r="T1074" s="6" t="str">
        <v>BioLegend</v>
      </c>
    </row>
    <row r="1075" spans="1:20" x14ac:dyDescent="0.25">
      <c r="A1075" s="6">
        <v>1310</v>
      </c>
      <c r="B1075" s="6" t="str">
        <v>EED117194</v>
      </c>
      <c r="C1075" s="7">
        <v>45850</v>
      </c>
      <c r="D1075" s="7">
        <v>45856</v>
      </c>
      <c r="E1075" s="26">
        <v>90.3</v>
      </c>
      <c r="F1075" s="26">
        <v>90.3</v>
      </c>
      <c r="G1075" s="6">
        <v>400114</v>
      </c>
      <c r="H1075" s="6" t="str">
        <v/>
      </c>
      <c r="I1075" s="6">
        <v>1</v>
      </c>
      <c r="J1075" s="6">
        <v>1</v>
      </c>
      <c r="K1075" s="6" t="str">
        <v/>
      </c>
      <c r="L1075" s="7" t="str">
        <v>T-715/25-26</v>
      </c>
      <c r="M1075" s="7">
        <v>45857</v>
      </c>
      <c r="N1075" s="9">
        <v>13996.5</v>
      </c>
      <c r="O1075" s="6" t="str">
        <v>Aurigine Onco</v>
      </c>
      <c r="P1075" s="6">
        <v>58153395974</v>
      </c>
      <c r="Q1075" s="6" t="str">
        <v>Delivered</v>
      </c>
      <c r="R1075" s="6">
        <v>4</v>
      </c>
      <c r="S1075" s="6" t="str">
        <v/>
      </c>
      <c r="T1075" s="6" t="str">
        <v>BioLegend</v>
      </c>
    </row>
    <row r="1076" spans="1:20" x14ac:dyDescent="0.25">
      <c r="A1076" s="6">
        <v>1311</v>
      </c>
      <c r="B1076" s="6" t="str">
        <v>EED117194</v>
      </c>
      <c r="C1076" s="7">
        <v>45850</v>
      </c>
      <c r="D1076" s="7">
        <v>45856</v>
      </c>
      <c r="E1076" s="26">
        <v>74.2</v>
      </c>
      <c r="F1076" s="26">
        <v>74.2</v>
      </c>
      <c r="G1076" s="6">
        <v>400125</v>
      </c>
      <c r="H1076" s="6" t="str">
        <v/>
      </c>
      <c r="I1076" s="6">
        <v>1</v>
      </c>
      <c r="J1076" s="6">
        <v>1</v>
      </c>
      <c r="K1076" s="6" t="str">
        <v/>
      </c>
      <c r="L1076" s="7" t="str">
        <v>T-716/25-26</v>
      </c>
      <c r="M1076" s="7">
        <v>45857</v>
      </c>
      <c r="N1076" s="9">
        <v>11501</v>
      </c>
      <c r="O1076" s="6" t="str">
        <v>Aurigine Onco</v>
      </c>
      <c r="P1076" s="6">
        <v>58153395974</v>
      </c>
      <c r="Q1076" s="6" t="str">
        <v>Delivered</v>
      </c>
      <c r="R1076" s="6">
        <v>4</v>
      </c>
      <c r="S1076" s="6" t="str">
        <v/>
      </c>
      <c r="T1076" s="6" t="str">
        <v>BioLegend</v>
      </c>
    </row>
    <row r="1077" spans="1:20" x14ac:dyDescent="0.25">
      <c r="A1077" s="6">
        <v>1312</v>
      </c>
      <c r="B1077" s="6" t="str">
        <v>EED117194</v>
      </c>
      <c r="C1077" s="7">
        <v>45850</v>
      </c>
      <c r="D1077" s="7">
        <v>45856</v>
      </c>
      <c r="E1077" s="26">
        <v>125.3</v>
      </c>
      <c r="F1077" s="26">
        <v>125.3</v>
      </c>
      <c r="G1077" s="6">
        <v>400128</v>
      </c>
      <c r="H1077" s="6" t="str">
        <v/>
      </c>
      <c r="I1077" s="6">
        <v>1</v>
      </c>
      <c r="J1077" s="6">
        <v>1</v>
      </c>
      <c r="K1077" s="6" t="str">
        <v/>
      </c>
      <c r="L1077" s="7" t="str">
        <v>T-721/25-26</v>
      </c>
      <c r="M1077" s="7">
        <v>45859</v>
      </c>
      <c r="N1077" s="9">
        <v>15304.5</v>
      </c>
      <c r="O1077" s="6" t="str">
        <v>Actrec</v>
      </c>
      <c r="P1077" s="6">
        <v>58153432562</v>
      </c>
      <c r="Q1077" s="6" t="str">
        <v>Delivered</v>
      </c>
      <c r="R1077" s="6">
        <v>4</v>
      </c>
      <c r="S1077" s="6" t="str">
        <v/>
      </c>
      <c r="T1077" s="6" t="str">
        <v>BioLegend</v>
      </c>
    </row>
    <row r="1078" spans="1:20" x14ac:dyDescent="0.25">
      <c r="A1078" s="6">
        <v>1313</v>
      </c>
      <c r="B1078" s="6" t="str">
        <v>EED117194</v>
      </c>
      <c r="C1078" s="7">
        <v>45850</v>
      </c>
      <c r="D1078" s="7">
        <v>45856</v>
      </c>
      <c r="E1078" s="26">
        <v>125.3</v>
      </c>
      <c r="F1078" s="26">
        <v>125.3</v>
      </c>
      <c r="G1078" s="6">
        <v>400128</v>
      </c>
      <c r="H1078" s="6" t="str">
        <v/>
      </c>
      <c r="I1078" s="6">
        <v>1</v>
      </c>
      <c r="J1078" s="6">
        <v>1</v>
      </c>
      <c r="K1078" s="6" t="str">
        <v/>
      </c>
      <c r="L1078" s="7" t="str">
        <v>T-716/25-26</v>
      </c>
      <c r="M1078" s="7">
        <v>45857</v>
      </c>
      <c r="N1078" s="9">
        <v>19421.5</v>
      </c>
      <c r="O1078" s="6" t="str">
        <v>Aurigine Onco</v>
      </c>
      <c r="P1078" s="6">
        <v>58153395974</v>
      </c>
      <c r="Q1078" s="6" t="str">
        <v>Delivered</v>
      </c>
      <c r="R1078" s="6">
        <v>4</v>
      </c>
      <c r="S1078" s="6" t="str">
        <v/>
      </c>
      <c r="T1078" s="6" t="str">
        <v>BioLegend</v>
      </c>
    </row>
    <row r="1079" spans="1:20" x14ac:dyDescent="0.25">
      <c r="A1079" s="6">
        <v>1314</v>
      </c>
      <c r="B1079" s="6" t="str">
        <v>EED117194</v>
      </c>
      <c r="C1079" s="7">
        <v>45850</v>
      </c>
      <c r="D1079" s="7">
        <v>45856</v>
      </c>
      <c r="E1079" s="26">
        <v>146.30000000000001</v>
      </c>
      <c r="F1079" s="26">
        <v>146.30000000000001</v>
      </c>
      <c r="G1079" s="6">
        <v>400130</v>
      </c>
      <c r="H1079" s="6" t="str">
        <v/>
      </c>
      <c r="I1079" s="6">
        <v>1</v>
      </c>
      <c r="J1079" s="6">
        <v>1</v>
      </c>
      <c r="K1079" s="6" t="str">
        <v/>
      </c>
      <c r="L1079" s="7" t="str">
        <v>T-721/25-26</v>
      </c>
      <c r="M1079" s="7">
        <v>45859</v>
      </c>
      <c r="N1079" s="9">
        <v>17869.5</v>
      </c>
      <c r="O1079" s="6" t="str">
        <v>Actrec</v>
      </c>
      <c r="P1079" s="6">
        <v>58153432562</v>
      </c>
      <c r="Q1079" s="6" t="str">
        <v>Delivered</v>
      </c>
      <c r="R1079" s="6">
        <v>4</v>
      </c>
      <c r="S1079" s="6" t="str">
        <v/>
      </c>
      <c r="T1079" s="6" t="str">
        <v>BioLegend</v>
      </c>
    </row>
    <row r="1080" spans="1:20" x14ac:dyDescent="0.25">
      <c r="A1080" s="6">
        <v>1315</v>
      </c>
      <c r="B1080" s="6" t="str">
        <v>EED117194</v>
      </c>
      <c r="C1080" s="7">
        <v>45850</v>
      </c>
      <c r="D1080" s="7">
        <v>45856</v>
      </c>
      <c r="E1080" s="26">
        <v>180.6</v>
      </c>
      <c r="F1080" s="26">
        <v>180.6</v>
      </c>
      <c r="G1080" s="6">
        <v>400151</v>
      </c>
      <c r="H1080" s="6" t="str">
        <v/>
      </c>
      <c r="I1080" s="6">
        <v>1</v>
      </c>
      <c r="J1080" s="6">
        <v>1</v>
      </c>
      <c r="K1080" s="6" t="str">
        <v/>
      </c>
      <c r="L1080" s="7" t="str">
        <v>T-726/25-26</v>
      </c>
      <c r="M1080" s="7">
        <v>45859</v>
      </c>
      <c r="N1080" s="9">
        <v>22059</v>
      </c>
      <c r="O1080" s="6" t="str">
        <v>Actrec</v>
      </c>
      <c r="P1080" s="6">
        <v>58153432562</v>
      </c>
      <c r="Q1080" s="6" t="str">
        <v>Delivered</v>
      </c>
      <c r="R1080" s="6">
        <v>4</v>
      </c>
      <c r="S1080" s="6" t="str">
        <v/>
      </c>
      <c r="T1080" s="6" t="str">
        <v>BioLegend</v>
      </c>
    </row>
    <row r="1081" spans="1:20" x14ac:dyDescent="0.25">
      <c r="A1081" s="6">
        <v>1316</v>
      </c>
      <c r="B1081" s="6" t="str">
        <v>EED117194</v>
      </c>
      <c r="C1081" s="7">
        <v>45850</v>
      </c>
      <c r="D1081" s="7">
        <v>45856</v>
      </c>
      <c r="E1081" s="26">
        <v>309.75</v>
      </c>
      <c r="F1081" s="26">
        <v>309.75</v>
      </c>
      <c r="G1081" s="6">
        <v>400164</v>
      </c>
      <c r="H1081" s="6" t="str">
        <v/>
      </c>
      <c r="I1081" s="6">
        <v>1</v>
      </c>
      <c r="J1081" s="6">
        <v>1</v>
      </c>
      <c r="K1081" s="6" t="str">
        <v/>
      </c>
      <c r="L1081" s="7" t="str">
        <v>T-726/25-26</v>
      </c>
      <c r="M1081" s="7">
        <v>45859</v>
      </c>
      <c r="N1081" s="9">
        <v>35311.5</v>
      </c>
      <c r="O1081" s="6" t="str">
        <v>Actrec</v>
      </c>
      <c r="P1081" s="6">
        <v>58153432562</v>
      </c>
      <c r="Q1081" s="6" t="str">
        <v>Delivered</v>
      </c>
      <c r="R1081" s="6">
        <v>4</v>
      </c>
      <c r="S1081" s="6" t="str">
        <v/>
      </c>
      <c r="T1081" s="6" t="str">
        <v>BioLegend</v>
      </c>
    </row>
    <row r="1082" spans="1:20" x14ac:dyDescent="0.25">
      <c r="A1082" s="6">
        <v>1317</v>
      </c>
      <c r="B1082" s="6" t="str">
        <v>EED117194</v>
      </c>
      <c r="C1082" s="7">
        <v>45850</v>
      </c>
      <c r="D1082" s="7">
        <v>45856</v>
      </c>
      <c r="E1082" s="26">
        <v>32.9</v>
      </c>
      <c r="F1082" s="26">
        <v>32.9</v>
      </c>
      <c r="G1082" s="6">
        <v>400209</v>
      </c>
      <c r="H1082" s="6" t="str">
        <v/>
      </c>
      <c r="I1082" s="6">
        <v>1</v>
      </c>
      <c r="J1082" s="6">
        <v>1</v>
      </c>
      <c r="K1082" s="6" t="str">
        <v/>
      </c>
      <c r="L1082" s="7" t="str">
        <v>T-716/25-26</v>
      </c>
      <c r="M1082" s="7">
        <v>45857</v>
      </c>
      <c r="N1082" s="9">
        <v>5099.5</v>
      </c>
      <c r="O1082" s="6" t="str">
        <v>Aurigine Onco</v>
      </c>
      <c r="P1082" s="6">
        <v>58153395974</v>
      </c>
      <c r="Q1082" s="6" t="str">
        <v>Delivered</v>
      </c>
      <c r="R1082" s="6">
        <v>4</v>
      </c>
      <c r="S1082" s="6" t="str">
        <v/>
      </c>
      <c r="T1082" s="6" t="str">
        <v>BioLegend</v>
      </c>
    </row>
    <row r="1083" spans="1:20" x14ac:dyDescent="0.25">
      <c r="A1083" s="6">
        <v>1318</v>
      </c>
      <c r="B1083" s="6" t="str">
        <v>EED117194</v>
      </c>
      <c r="C1083" s="7">
        <v>45850</v>
      </c>
      <c r="D1083" s="7">
        <v>45856</v>
      </c>
      <c r="E1083" s="26">
        <v>25.2</v>
      </c>
      <c r="F1083" s="26">
        <v>25.2</v>
      </c>
      <c r="G1083" s="6">
        <v>400219</v>
      </c>
      <c r="H1083" s="6" t="str">
        <v/>
      </c>
      <c r="I1083" s="6">
        <v>1</v>
      </c>
      <c r="J1083" s="6">
        <v>1</v>
      </c>
      <c r="K1083" s="6" t="str">
        <v/>
      </c>
      <c r="L1083" s="7" t="str">
        <v>T-716/25-26</v>
      </c>
      <c r="M1083" s="7">
        <v>45857</v>
      </c>
      <c r="N1083" s="9">
        <v>3906</v>
      </c>
      <c r="O1083" s="6" t="str">
        <v>Aurigine Onco</v>
      </c>
      <c r="P1083" s="6">
        <v>58153395974</v>
      </c>
      <c r="Q1083" s="6" t="str">
        <v>Delivered</v>
      </c>
      <c r="R1083" s="6">
        <v>4</v>
      </c>
      <c r="S1083" s="6" t="str">
        <v/>
      </c>
      <c r="T1083" s="6" t="str">
        <v>BioLegend</v>
      </c>
    </row>
    <row r="1084" spans="1:20" x14ac:dyDescent="0.25">
      <c r="A1084" s="6">
        <v>1319</v>
      </c>
      <c r="B1084" s="6" t="str">
        <v>EED117194</v>
      </c>
      <c r="C1084" s="7">
        <v>45850</v>
      </c>
      <c r="D1084" s="7">
        <v>45856</v>
      </c>
      <c r="E1084" s="26">
        <v>123.75</v>
      </c>
      <c r="F1084" s="26">
        <v>123.75</v>
      </c>
      <c r="G1084" s="6">
        <v>400259</v>
      </c>
      <c r="H1084" s="6" t="str">
        <v/>
      </c>
      <c r="I1084" s="6">
        <v>1</v>
      </c>
      <c r="J1084" s="6">
        <v>1</v>
      </c>
      <c r="K1084" s="6" t="str">
        <v/>
      </c>
      <c r="L1084" s="7" t="str">
        <v>T-715/25-26</v>
      </c>
      <c r="M1084" s="7">
        <v>45857</v>
      </c>
      <c r="N1084" s="9">
        <v>17902.5</v>
      </c>
      <c r="O1084" s="6" t="str">
        <v>Aurigine Onco</v>
      </c>
      <c r="P1084" s="6">
        <v>58153395974</v>
      </c>
      <c r="Q1084" s="6" t="str">
        <v>Delivered</v>
      </c>
      <c r="R1084" s="6">
        <v>4</v>
      </c>
      <c r="S1084" s="6" t="str">
        <v/>
      </c>
      <c r="T1084" s="6" t="str">
        <v>BioLegend</v>
      </c>
    </row>
    <row r="1085" spans="1:20" x14ac:dyDescent="0.25">
      <c r="A1085" s="6">
        <v>1320</v>
      </c>
      <c r="B1085" s="6" t="str">
        <v>EED117194</v>
      </c>
      <c r="C1085" s="7">
        <v>45850</v>
      </c>
      <c r="D1085" s="7">
        <v>45856</v>
      </c>
      <c r="E1085" s="26">
        <v>144.19999999999999</v>
      </c>
      <c r="F1085" s="26">
        <v>144.19999999999999</v>
      </c>
      <c r="G1085" s="6">
        <v>400329</v>
      </c>
      <c r="H1085" s="6" t="str">
        <v/>
      </c>
      <c r="I1085" s="6">
        <v>1</v>
      </c>
      <c r="J1085" s="6">
        <v>1</v>
      </c>
      <c r="K1085" s="6" t="str">
        <v/>
      </c>
      <c r="L1085" s="7" t="str">
        <v>T-715/25-26</v>
      </c>
      <c r="M1085" s="7">
        <v>45857</v>
      </c>
      <c r="N1085" s="9">
        <v>22351</v>
      </c>
      <c r="O1085" s="6" t="str">
        <v>Aurigine Onco</v>
      </c>
      <c r="P1085" s="6">
        <v>58153395974</v>
      </c>
      <c r="Q1085" s="6" t="str">
        <v>Delivered</v>
      </c>
      <c r="R1085" s="6">
        <v>4</v>
      </c>
      <c r="S1085" s="6" t="str">
        <v/>
      </c>
      <c r="T1085" s="6" t="str">
        <v>BioLegend</v>
      </c>
    </row>
    <row r="1086" spans="1:20" x14ac:dyDescent="0.25">
      <c r="A1086" s="6">
        <v>1321</v>
      </c>
      <c r="B1086" s="6" t="str">
        <v>EED117194</v>
      </c>
      <c r="C1086" s="7">
        <v>45850</v>
      </c>
      <c r="D1086" s="7">
        <v>45856</v>
      </c>
      <c r="E1086" s="26">
        <v>115.5</v>
      </c>
      <c r="F1086" s="26">
        <v>115.5</v>
      </c>
      <c r="G1086" s="6">
        <v>400406</v>
      </c>
      <c r="H1086" s="6" t="str">
        <v/>
      </c>
      <c r="I1086" s="6">
        <v>1</v>
      </c>
      <c r="J1086" s="6">
        <v>1</v>
      </c>
      <c r="K1086" s="6" t="str">
        <v/>
      </c>
      <c r="L1086" s="7" t="str">
        <v>T-724/25-26</v>
      </c>
      <c r="M1086" s="7">
        <v>45859</v>
      </c>
      <c r="N1086" s="9">
        <v>14107.5</v>
      </c>
      <c r="O1086" s="6" t="str">
        <v>Actrec</v>
      </c>
      <c r="P1086" s="6">
        <v>58153432562</v>
      </c>
      <c r="Q1086" s="6" t="str">
        <v>Delivered</v>
      </c>
      <c r="R1086" s="6">
        <v>4</v>
      </c>
      <c r="S1086" s="6" t="str">
        <v/>
      </c>
      <c r="T1086" s="6" t="str">
        <v>BioLegend</v>
      </c>
    </row>
    <row r="1087" spans="1:20" x14ac:dyDescent="0.25">
      <c r="A1087" s="6">
        <v>1322</v>
      </c>
      <c r="B1087" s="6" t="str">
        <v>EED117194</v>
      </c>
      <c r="C1087" s="7">
        <v>45850</v>
      </c>
      <c r="D1087" s="7">
        <v>45856</v>
      </c>
      <c r="E1087" s="26">
        <v>123.2</v>
      </c>
      <c r="F1087" s="26">
        <v>123.2</v>
      </c>
      <c r="G1087" s="6">
        <v>400417</v>
      </c>
      <c r="H1087" s="6" t="str">
        <v/>
      </c>
      <c r="I1087" s="6">
        <v>1</v>
      </c>
      <c r="J1087" s="6">
        <v>1</v>
      </c>
      <c r="K1087" s="6" t="str">
        <v/>
      </c>
      <c r="L1087" s="7" t="str">
        <v>T-730/25-26</v>
      </c>
      <c r="M1087" s="7">
        <v>45859</v>
      </c>
      <c r="N1087" s="9">
        <v>15048</v>
      </c>
      <c r="O1087" s="6" t="str">
        <v>ICGEB</v>
      </c>
      <c r="P1087" s="6" t="str">
        <v>BY HAND</v>
      </c>
      <c r="Q1087" s="6" t="str">
        <v>PRIYANKA MADAM</v>
      </c>
      <c r="R1087" s="6">
        <v>4</v>
      </c>
      <c r="S1087" s="6" t="str">
        <v/>
      </c>
      <c r="T1087" s="6" t="str">
        <v>BioLegend</v>
      </c>
    </row>
    <row r="1088" spans="1:20" x14ac:dyDescent="0.25">
      <c r="A1088" s="6">
        <v>1323</v>
      </c>
      <c r="B1088" s="6" t="str">
        <v>EED117194</v>
      </c>
      <c r="C1088" s="7">
        <v>45850</v>
      </c>
      <c r="D1088" s="7">
        <v>45856</v>
      </c>
      <c r="E1088" s="26">
        <v>123.75</v>
      </c>
      <c r="F1088" s="26">
        <v>247.5</v>
      </c>
      <c r="G1088" s="6">
        <v>400435</v>
      </c>
      <c r="H1088" s="6" t="str">
        <v/>
      </c>
      <c r="I1088" s="6">
        <v>2</v>
      </c>
      <c r="J1088" s="6">
        <v>2</v>
      </c>
      <c r="K1088" s="6" t="str">
        <v/>
      </c>
      <c r="L1088" s="7" t="str">
        <v>T-721/25-26</v>
      </c>
      <c r="M1088" s="7">
        <v>45859</v>
      </c>
      <c r="N1088" s="9">
        <v>28215</v>
      </c>
      <c r="O1088" s="6" t="str">
        <v>Actrec</v>
      </c>
      <c r="P1088" s="6">
        <v>58153432562</v>
      </c>
      <c r="Q1088" s="6" t="str">
        <v>Delivered</v>
      </c>
      <c r="R1088" s="6">
        <v>4</v>
      </c>
      <c r="S1088" s="6" t="str">
        <v/>
      </c>
      <c r="T1088" s="6" t="str">
        <v>BioLegend</v>
      </c>
    </row>
    <row r="1089" spans="1:20" x14ac:dyDescent="0.25">
      <c r="A1089" s="6">
        <v>1324</v>
      </c>
      <c r="B1089" s="6" t="str">
        <v>EED117194</v>
      </c>
      <c r="C1089" s="7">
        <v>45850</v>
      </c>
      <c r="D1089" s="7">
        <v>45856</v>
      </c>
      <c r="E1089" s="26">
        <v>189.75</v>
      </c>
      <c r="F1089" s="26">
        <v>379.5</v>
      </c>
      <c r="G1089" s="6">
        <v>400438</v>
      </c>
      <c r="H1089" s="6" t="str">
        <v/>
      </c>
      <c r="I1089" s="6">
        <v>2</v>
      </c>
      <c r="J1089" s="6">
        <v>2</v>
      </c>
      <c r="K1089" s="6" t="str">
        <v/>
      </c>
      <c r="L1089" s="7" t="str">
        <v>T-721/25-26</v>
      </c>
      <c r="M1089" s="7">
        <v>45859</v>
      </c>
      <c r="N1089" s="9">
        <v>43263</v>
      </c>
      <c r="O1089" s="6" t="str">
        <v>Actrec</v>
      </c>
      <c r="P1089" s="6">
        <v>58153432562</v>
      </c>
      <c r="Q1089" s="6" t="str">
        <v>Delivered</v>
      </c>
      <c r="R1089" s="6">
        <v>4</v>
      </c>
      <c r="S1089" s="6" t="str">
        <v/>
      </c>
      <c r="T1089" s="6" t="str">
        <v>BioLegend</v>
      </c>
    </row>
    <row r="1090" spans="1:20" x14ac:dyDescent="0.25">
      <c r="A1090" s="6">
        <v>1325</v>
      </c>
      <c r="B1090" s="6" t="str">
        <v>EED117194</v>
      </c>
      <c r="C1090" s="7">
        <v>45850</v>
      </c>
      <c r="D1090" s="7">
        <v>45856</v>
      </c>
      <c r="E1090" s="26">
        <v>74.900000000000006</v>
      </c>
      <c r="F1090" s="26">
        <v>74.900000000000006</v>
      </c>
      <c r="G1090" s="6">
        <v>400512</v>
      </c>
      <c r="H1090" s="6" t="str">
        <v/>
      </c>
      <c r="I1090" s="6">
        <v>1</v>
      </c>
      <c r="J1090" s="6">
        <v>1</v>
      </c>
      <c r="K1090" s="6" t="str">
        <v/>
      </c>
      <c r="L1090" s="7" t="str">
        <v>T-721/25-26</v>
      </c>
      <c r="M1090" s="7">
        <v>45859</v>
      </c>
      <c r="N1090" s="9">
        <v>9148.5</v>
      </c>
      <c r="O1090" s="6" t="str">
        <v>Actrec</v>
      </c>
      <c r="P1090" s="6">
        <v>58153432562</v>
      </c>
      <c r="Q1090" s="6" t="str">
        <v>Delivered</v>
      </c>
      <c r="R1090" s="6">
        <v>4</v>
      </c>
      <c r="S1090" s="6" t="str">
        <v/>
      </c>
      <c r="T1090" s="6" t="str">
        <v>BioLegend</v>
      </c>
    </row>
    <row r="1091" spans="1:20" x14ac:dyDescent="0.25">
      <c r="A1091" s="6">
        <v>1326</v>
      </c>
      <c r="B1091" s="6" t="str">
        <v>EED117194</v>
      </c>
      <c r="C1091" s="7">
        <v>45850</v>
      </c>
      <c r="D1091" s="7">
        <v>45856</v>
      </c>
      <c r="E1091" s="26">
        <v>123.2</v>
      </c>
      <c r="F1091" s="26">
        <v>123.2</v>
      </c>
      <c r="G1091" s="6">
        <v>400522</v>
      </c>
      <c r="H1091" s="6" t="str">
        <v/>
      </c>
      <c r="I1091" s="6">
        <v>1</v>
      </c>
      <c r="J1091" s="6">
        <v>1</v>
      </c>
      <c r="K1091" s="6" t="str">
        <v/>
      </c>
      <c r="L1091" s="7" t="str">
        <v>T-724/25-26</v>
      </c>
      <c r="M1091" s="7">
        <v>45859</v>
      </c>
      <c r="N1091" s="9">
        <v>15048</v>
      </c>
      <c r="O1091" s="6" t="str">
        <v>Actrec</v>
      </c>
      <c r="P1091" s="6">
        <v>58153432562</v>
      </c>
      <c r="Q1091" s="6" t="str">
        <v>Delivered</v>
      </c>
      <c r="R1091" s="6">
        <v>4</v>
      </c>
      <c r="S1091" s="6" t="str">
        <v/>
      </c>
      <c r="T1091" s="6" t="str">
        <v>BioLegend</v>
      </c>
    </row>
    <row r="1092" spans="1:20" x14ac:dyDescent="0.25">
      <c r="A1092" s="6">
        <v>1327</v>
      </c>
      <c r="B1092" s="6" t="str">
        <v>EED117194</v>
      </c>
      <c r="C1092" s="7">
        <v>45850</v>
      </c>
      <c r="D1092" s="7">
        <v>45856</v>
      </c>
      <c r="E1092" s="26">
        <v>123.2</v>
      </c>
      <c r="F1092" s="26">
        <v>123.2</v>
      </c>
      <c r="G1092" s="6">
        <v>400524</v>
      </c>
      <c r="H1092" s="6" t="str">
        <v/>
      </c>
      <c r="I1092" s="6">
        <v>1</v>
      </c>
      <c r="J1092" s="6">
        <v>1</v>
      </c>
      <c r="K1092" s="6" t="str">
        <v/>
      </c>
      <c r="L1092" s="7" t="str">
        <v>T-721/25-26</v>
      </c>
      <c r="M1092" s="7">
        <v>45859</v>
      </c>
      <c r="N1092" s="9">
        <v>15048</v>
      </c>
      <c r="O1092" s="6" t="str">
        <v>Actrec</v>
      </c>
      <c r="P1092" s="6">
        <v>58153432562</v>
      </c>
      <c r="Q1092" s="6" t="str">
        <v>Delivered</v>
      </c>
      <c r="R1092" s="6">
        <v>4</v>
      </c>
      <c r="S1092" s="6" t="str">
        <v/>
      </c>
      <c r="T1092" s="6" t="str">
        <v>BioLegend</v>
      </c>
    </row>
    <row r="1093" spans="1:20" x14ac:dyDescent="0.25">
      <c r="A1093" s="6">
        <v>1328</v>
      </c>
      <c r="B1093" s="6" t="str">
        <v>EED117194</v>
      </c>
      <c r="C1093" s="7">
        <v>45850</v>
      </c>
      <c r="D1093" s="7">
        <v>45856</v>
      </c>
      <c r="E1093" s="26">
        <v>201.6</v>
      </c>
      <c r="F1093" s="26">
        <v>201.6</v>
      </c>
      <c r="G1093" s="6">
        <v>400558</v>
      </c>
      <c r="H1093" s="6" t="str">
        <v/>
      </c>
      <c r="I1093" s="6">
        <v>1</v>
      </c>
      <c r="J1093" s="6">
        <v>1</v>
      </c>
      <c r="K1093" s="6" t="str">
        <v/>
      </c>
      <c r="L1093" s="7" t="str">
        <v>T-724/25-26</v>
      </c>
      <c r="M1093" s="7">
        <v>45859</v>
      </c>
      <c r="N1093" s="9">
        <v>24624</v>
      </c>
      <c r="O1093" s="6" t="str">
        <v>Actrec</v>
      </c>
      <c r="P1093" s="6">
        <v>58153432562</v>
      </c>
      <c r="Q1093" s="6" t="str">
        <v>Delivered</v>
      </c>
      <c r="R1093" s="6">
        <v>4</v>
      </c>
      <c r="S1093" s="6" t="str">
        <v/>
      </c>
      <c r="T1093" s="6" t="str">
        <v>BioLegend</v>
      </c>
    </row>
    <row r="1094" spans="1:20" x14ac:dyDescent="0.25">
      <c r="A1094" s="6">
        <v>1329</v>
      </c>
      <c r="B1094" s="6" t="str">
        <v>EED117194</v>
      </c>
      <c r="C1094" s="7">
        <v>45850</v>
      </c>
      <c r="D1094" s="7">
        <v>45856</v>
      </c>
      <c r="E1094" s="26">
        <v>116.2</v>
      </c>
      <c r="F1094" s="26">
        <v>116.2</v>
      </c>
      <c r="G1094" s="6">
        <v>401210</v>
      </c>
      <c r="H1094" s="6" t="str">
        <v/>
      </c>
      <c r="I1094" s="6">
        <v>1</v>
      </c>
      <c r="J1094" s="6">
        <v>1</v>
      </c>
      <c r="K1094" s="6" t="str">
        <v/>
      </c>
      <c r="L1094" s="7" t="str">
        <v>T-716/25-26</v>
      </c>
      <c r="M1094" s="7">
        <v>45857</v>
      </c>
      <c r="N1094" s="9">
        <v>18011</v>
      </c>
      <c r="O1094" s="6" t="str">
        <v>Aurigine Onco</v>
      </c>
      <c r="P1094" s="6">
        <v>58153395974</v>
      </c>
      <c r="Q1094" s="6" t="str">
        <v>Delivered</v>
      </c>
      <c r="R1094" s="6">
        <v>4</v>
      </c>
      <c r="S1094" s="6" t="str">
        <v/>
      </c>
      <c r="T1094" s="6" t="str">
        <v>BioLegend</v>
      </c>
    </row>
    <row r="1095" spans="1:20" x14ac:dyDescent="0.25">
      <c r="A1095" s="6">
        <v>1330</v>
      </c>
      <c r="B1095" s="6" t="str">
        <v>EED117194</v>
      </c>
      <c r="C1095" s="7">
        <v>45850</v>
      </c>
      <c r="D1095" s="7">
        <v>45856</v>
      </c>
      <c r="E1095" s="26">
        <v>182.7</v>
      </c>
      <c r="F1095" s="26">
        <v>182.7</v>
      </c>
      <c r="G1095" s="6">
        <v>405714</v>
      </c>
      <c r="H1095" s="6" t="str">
        <v/>
      </c>
      <c r="I1095" s="6">
        <v>1</v>
      </c>
      <c r="J1095" s="6">
        <v>1</v>
      </c>
      <c r="K1095" s="6" t="str">
        <v/>
      </c>
      <c r="L1095" s="7" t="str">
        <v>T-725/25-26</v>
      </c>
      <c r="M1095" s="7">
        <v>45859</v>
      </c>
      <c r="N1095" s="9">
        <v>22315.5</v>
      </c>
      <c r="O1095" s="6" t="str">
        <v>Actrec</v>
      </c>
      <c r="P1095" s="6">
        <v>58153432562</v>
      </c>
      <c r="Q1095" s="6" t="str">
        <v>Delivered</v>
      </c>
      <c r="R1095" s="6">
        <v>4</v>
      </c>
      <c r="S1095" s="6" t="str">
        <v/>
      </c>
      <c r="T1095" s="6" t="str">
        <v>BioLegend</v>
      </c>
    </row>
    <row r="1096" spans="1:20" x14ac:dyDescent="0.25">
      <c r="A1096" s="6">
        <v>1331</v>
      </c>
      <c r="B1096" s="6" t="str">
        <v>EED117194</v>
      </c>
      <c r="C1096" s="7">
        <v>45850</v>
      </c>
      <c r="D1096" s="7">
        <v>45856</v>
      </c>
      <c r="E1096" s="26">
        <v>226.1</v>
      </c>
      <c r="F1096" s="26">
        <v>226.1</v>
      </c>
      <c r="G1096" s="6">
        <v>410708</v>
      </c>
      <c r="H1096" s="6" t="str">
        <v/>
      </c>
      <c r="I1096" s="6">
        <v>1</v>
      </c>
      <c r="J1096" s="6">
        <v>1</v>
      </c>
      <c r="K1096" s="6" t="str">
        <v/>
      </c>
      <c r="L1096" s="7" t="str">
        <v>T-729/25-26</v>
      </c>
      <c r="M1096" s="7">
        <v>45859</v>
      </c>
      <c r="N1096" s="9">
        <v>35045.5</v>
      </c>
      <c r="O1096" s="6" t="str">
        <v>Helix</v>
      </c>
      <c r="P1096" s="6">
        <v>58153426936</v>
      </c>
      <c r="Q1096" s="6" t="str">
        <v>Delivered</v>
      </c>
      <c r="R1096" s="6">
        <v>4</v>
      </c>
      <c r="S1096" s="6" t="str">
        <v/>
      </c>
      <c r="T1096" s="6" t="str">
        <v>BioLegend</v>
      </c>
    </row>
    <row r="1097" spans="1:20" x14ac:dyDescent="0.25">
      <c r="A1097" s="6">
        <v>1332</v>
      </c>
      <c r="B1097" s="6" t="str">
        <v>EED117194</v>
      </c>
      <c r="C1097" s="7">
        <v>45850</v>
      </c>
      <c r="D1097" s="7">
        <v>45856</v>
      </c>
      <c r="E1097" s="26">
        <v>45.5</v>
      </c>
      <c r="F1097" s="26">
        <v>91</v>
      </c>
      <c r="G1097" s="6">
        <v>420301</v>
      </c>
      <c r="H1097" s="6" t="str">
        <v/>
      </c>
      <c r="I1097" s="6">
        <v>2</v>
      </c>
      <c r="J1097" s="6">
        <v>2</v>
      </c>
      <c r="K1097" s="6" t="str">
        <v/>
      </c>
      <c r="L1097" s="7" t="str">
        <v>T-722/25-26</v>
      </c>
      <c r="M1097" s="7">
        <v>45859</v>
      </c>
      <c r="N1097" s="9">
        <v>11115</v>
      </c>
      <c r="O1097" s="6" t="str">
        <v>Actrec</v>
      </c>
      <c r="P1097" s="6">
        <v>58153432562</v>
      </c>
      <c r="Q1097" s="6" t="str">
        <v>Delivered</v>
      </c>
      <c r="R1097" s="6">
        <v>4</v>
      </c>
      <c r="S1097" s="6" t="str">
        <v/>
      </c>
      <c r="T1097" s="6" t="str">
        <v>BioLegend</v>
      </c>
    </row>
    <row r="1098" spans="1:20" x14ac:dyDescent="0.25">
      <c r="A1098" s="6">
        <v>1333</v>
      </c>
      <c r="B1098" s="6" t="str">
        <v>EED117194</v>
      </c>
      <c r="C1098" s="7">
        <v>45850</v>
      </c>
      <c r="D1098" s="7">
        <v>45856</v>
      </c>
      <c r="E1098" s="26">
        <v>45.5</v>
      </c>
      <c r="F1098" s="26">
        <v>45.5</v>
      </c>
      <c r="G1098" s="6">
        <v>420301</v>
      </c>
      <c r="H1098" s="6" t="str">
        <v/>
      </c>
      <c r="I1098" s="6">
        <v>1</v>
      </c>
      <c r="J1098" s="6">
        <v>1</v>
      </c>
      <c r="K1098" s="6" t="str">
        <v/>
      </c>
      <c r="L1098" s="7" t="str">
        <v>T-857/25-26</v>
      </c>
      <c r="M1098" s="7">
        <v>45871</v>
      </c>
      <c r="N1098" s="9">
        <v>6548.75</v>
      </c>
      <c r="O1098" s="6" t="str">
        <v>Amrita</v>
      </c>
      <c r="P1098" s="6" t="str">
        <v>By Hand</v>
      </c>
      <c r="Q1098" s="6" t="str">
        <v>PRIYANKA MADAM</v>
      </c>
      <c r="R1098" s="6">
        <v>4</v>
      </c>
      <c r="S1098" s="6" t="str">
        <v>ORB907194 BILLED ADDITIONAL</v>
      </c>
      <c r="T1098" s="6" t="str">
        <v>BioLegend</v>
      </c>
    </row>
    <row r="1099" spans="1:20" x14ac:dyDescent="0.25">
      <c r="A1099" s="6">
        <v>1334</v>
      </c>
      <c r="B1099" s="6" t="str">
        <v>EED117194</v>
      </c>
      <c r="C1099" s="7">
        <v>45850</v>
      </c>
      <c r="D1099" s="7">
        <v>45856</v>
      </c>
      <c r="E1099" s="26">
        <v>41.3</v>
      </c>
      <c r="F1099" s="26">
        <v>41.3</v>
      </c>
      <c r="G1099" s="6">
        <v>420404</v>
      </c>
      <c r="H1099" s="6" t="str">
        <v/>
      </c>
      <c r="I1099" s="6">
        <v>1</v>
      </c>
      <c r="J1099" s="6">
        <v>1</v>
      </c>
      <c r="K1099" s="6" t="str">
        <v/>
      </c>
      <c r="L1099" s="7" t="str">
        <v>T-745/25-26</v>
      </c>
      <c r="M1099" s="7">
        <v>45860</v>
      </c>
      <c r="N1099" s="9">
        <v>6401.5</v>
      </c>
      <c r="O1099" s="6" t="str">
        <v>Allianz</v>
      </c>
      <c r="P1099" s="6">
        <v>58153477303</v>
      </c>
      <c r="Q1099" s="6" t="str">
        <v>Delivered</v>
      </c>
      <c r="R1099" s="6">
        <v>4</v>
      </c>
      <c r="S1099" s="6" t="str">
        <v/>
      </c>
      <c r="T1099" s="6" t="str">
        <v>BioLegend</v>
      </c>
    </row>
    <row r="1100" spans="1:20" x14ac:dyDescent="0.25">
      <c r="A1100" s="6">
        <v>1335</v>
      </c>
      <c r="B1100" s="6" t="str">
        <v>EED117194</v>
      </c>
      <c r="C1100" s="7">
        <v>45850</v>
      </c>
      <c r="D1100" s="7">
        <v>45856</v>
      </c>
      <c r="E1100" s="26">
        <v>37.799999999999997</v>
      </c>
      <c r="F1100" s="26">
        <v>37.799999999999997</v>
      </c>
      <c r="G1100" s="6">
        <v>421301</v>
      </c>
      <c r="H1100" s="6" t="str">
        <v/>
      </c>
      <c r="I1100" s="6">
        <v>1</v>
      </c>
      <c r="J1100" s="6">
        <v>1</v>
      </c>
      <c r="K1100" s="6" t="str">
        <v/>
      </c>
      <c r="L1100" s="7" t="str">
        <v>T-857/25-26</v>
      </c>
      <c r="M1100" s="7">
        <v>45871</v>
      </c>
      <c r="N1100" s="9">
        <v>5440.5</v>
      </c>
      <c r="O1100" s="6" t="str">
        <v>Amrita</v>
      </c>
      <c r="P1100" s="6" t="str">
        <v>By Hand</v>
      </c>
      <c r="Q1100" s="6" t="str">
        <v>PRIYANKA MADAM</v>
      </c>
      <c r="R1100" s="6">
        <v>4</v>
      </c>
      <c r="S1100" s="6" t="str">
        <v>ORB907194 BILLED ADDITIONAL</v>
      </c>
      <c r="T1100" s="6" t="str">
        <v>BioLegend</v>
      </c>
    </row>
    <row r="1101" spans="1:20" x14ac:dyDescent="0.25">
      <c r="A1101" s="6">
        <v>1336</v>
      </c>
      <c r="B1101" s="6" t="str">
        <v>EED117194</v>
      </c>
      <c r="C1101" s="7">
        <v>45850</v>
      </c>
      <c r="D1101" s="7">
        <v>45856</v>
      </c>
      <c r="E1101" s="26">
        <v>160.29999999999998</v>
      </c>
      <c r="F1101" s="26">
        <v>480.9</v>
      </c>
      <c r="G1101" s="6">
        <v>422302</v>
      </c>
      <c r="H1101" s="6" t="str">
        <v/>
      </c>
      <c r="I1101" s="6">
        <v>3</v>
      </c>
      <c r="J1101" s="6">
        <v>3</v>
      </c>
      <c r="K1101" s="6" t="str">
        <v/>
      </c>
      <c r="L1101" s="7" t="str">
        <v>T-732/25-26</v>
      </c>
      <c r="M1101" s="7">
        <v>45859</v>
      </c>
      <c r="N1101" s="9">
        <v>74539.5</v>
      </c>
      <c r="O1101" s="6" t="str">
        <v>Micro Vapi</v>
      </c>
      <c r="P1101" s="6">
        <v>58153430226</v>
      </c>
      <c r="Q1101" s="6" t="str">
        <v>Delivered</v>
      </c>
      <c r="R1101" s="6">
        <v>4</v>
      </c>
      <c r="S1101" s="6" t="str">
        <v/>
      </c>
      <c r="T1101" s="6" t="str">
        <v>BioLegend</v>
      </c>
    </row>
    <row r="1102" spans="1:20" x14ac:dyDescent="0.25">
      <c r="A1102" s="6">
        <v>1337</v>
      </c>
      <c r="B1102" s="6" t="str">
        <v>EED117194</v>
      </c>
      <c r="C1102" s="7">
        <v>45850</v>
      </c>
      <c r="D1102" s="7">
        <v>45856</v>
      </c>
      <c r="E1102" s="26">
        <v>62.3</v>
      </c>
      <c r="F1102" s="26">
        <v>62.3</v>
      </c>
      <c r="G1102" s="6">
        <v>423101</v>
      </c>
      <c r="H1102" s="6" t="str">
        <v/>
      </c>
      <c r="I1102" s="6">
        <v>1</v>
      </c>
      <c r="J1102" s="6">
        <v>1</v>
      </c>
      <c r="K1102" s="6" t="str">
        <v/>
      </c>
      <c r="L1102" s="7" t="str">
        <v>T-726/25-26</v>
      </c>
      <c r="M1102" s="7">
        <v>45859</v>
      </c>
      <c r="N1102" s="9">
        <v>7609.5</v>
      </c>
      <c r="O1102" s="6" t="str">
        <v>Actrec</v>
      </c>
      <c r="P1102" s="6">
        <v>58153432562</v>
      </c>
      <c r="Q1102" s="6" t="str">
        <v>Delivered</v>
      </c>
      <c r="R1102" s="6">
        <v>-20</v>
      </c>
      <c r="S1102" s="6" t="str">
        <v/>
      </c>
      <c r="T1102" s="6" t="str">
        <v>BioLegend</v>
      </c>
    </row>
    <row r="1103" spans="1:20" x14ac:dyDescent="0.25">
      <c r="A1103" s="6">
        <v>1338</v>
      </c>
      <c r="B1103" s="6" t="str">
        <v>EED117194</v>
      </c>
      <c r="C1103" s="7">
        <v>45850</v>
      </c>
      <c r="D1103" s="7">
        <v>45856</v>
      </c>
      <c r="E1103" s="26">
        <v>62.3</v>
      </c>
      <c r="F1103" s="26">
        <v>62.3</v>
      </c>
      <c r="G1103" s="6">
        <v>423105</v>
      </c>
      <c r="H1103" s="6" t="str">
        <v/>
      </c>
      <c r="I1103" s="6">
        <v>1</v>
      </c>
      <c r="J1103" s="6">
        <v>1</v>
      </c>
      <c r="K1103" s="6" t="str">
        <v/>
      </c>
      <c r="L1103" s="7" t="str">
        <v>T-726/25-26</v>
      </c>
      <c r="M1103" s="7">
        <v>45859</v>
      </c>
      <c r="N1103" s="9">
        <v>7609.5</v>
      </c>
      <c r="O1103" s="6" t="str">
        <v>Actrec</v>
      </c>
      <c r="P1103" s="6">
        <v>58153432562</v>
      </c>
      <c r="Q1103" s="6" t="str">
        <v>Delivered</v>
      </c>
      <c r="R1103" s="6">
        <v>-20</v>
      </c>
      <c r="S1103" s="6" t="str">
        <v/>
      </c>
      <c r="T1103" s="6" t="str">
        <v>BioLegend</v>
      </c>
    </row>
    <row r="1104" spans="1:20" x14ac:dyDescent="0.25">
      <c r="A1104" s="6">
        <v>1339</v>
      </c>
      <c r="B1104" s="6" t="str">
        <v>EED117194</v>
      </c>
      <c r="C1104" s="7">
        <v>45850</v>
      </c>
      <c r="D1104" s="7">
        <v>45856</v>
      </c>
      <c r="E1104" s="26">
        <v>62.3</v>
      </c>
      <c r="F1104" s="26">
        <v>62.3</v>
      </c>
      <c r="G1104" s="6">
        <v>423109</v>
      </c>
      <c r="H1104" s="6" t="str">
        <v/>
      </c>
      <c r="I1104" s="6">
        <v>1</v>
      </c>
      <c r="J1104" s="6">
        <v>1</v>
      </c>
      <c r="K1104" s="6" t="str">
        <v/>
      </c>
      <c r="L1104" s="7" t="str">
        <v>T-726/25-26</v>
      </c>
      <c r="M1104" s="7">
        <v>45859</v>
      </c>
      <c r="N1104" s="9">
        <v>7609.5</v>
      </c>
      <c r="O1104" s="6" t="str">
        <v>Actrec</v>
      </c>
      <c r="P1104" s="6">
        <v>58153432562</v>
      </c>
      <c r="Q1104" s="6" t="str">
        <v>Delivered</v>
      </c>
      <c r="R1104" s="6">
        <v>-20</v>
      </c>
      <c r="S1104" s="6" t="str">
        <v/>
      </c>
      <c r="T1104" s="6" t="str">
        <v>BioLegend</v>
      </c>
    </row>
    <row r="1105" spans="1:20" x14ac:dyDescent="0.25">
      <c r="A1105" s="6">
        <v>1340</v>
      </c>
      <c r="B1105" s="6" t="str">
        <v>EED117194</v>
      </c>
      <c r="C1105" s="7">
        <v>45850</v>
      </c>
      <c r="D1105" s="7">
        <v>45856</v>
      </c>
      <c r="E1105" s="26">
        <v>234.5</v>
      </c>
      <c r="F1105" s="26">
        <v>234.5</v>
      </c>
      <c r="G1105" s="6">
        <v>423110</v>
      </c>
      <c r="H1105" s="6" t="str">
        <v/>
      </c>
      <c r="I1105" s="6">
        <v>1</v>
      </c>
      <c r="J1105" s="6">
        <v>1</v>
      </c>
      <c r="K1105" s="6" t="str">
        <v/>
      </c>
      <c r="L1105" s="7" t="str">
        <v>T-746/25-26</v>
      </c>
      <c r="M1105" s="7">
        <v>45860</v>
      </c>
      <c r="N1105" s="9">
        <v>33751.25</v>
      </c>
      <c r="O1105" s="6" t="str">
        <v>Sai Life</v>
      </c>
      <c r="P1105" s="6">
        <v>58153477126</v>
      </c>
      <c r="Q1105" s="6" t="str">
        <v>Delivered</v>
      </c>
      <c r="R1105" s="6">
        <v>-20</v>
      </c>
      <c r="S1105" s="6" t="str">
        <v/>
      </c>
      <c r="T1105" s="6" t="str">
        <v>BioLegend</v>
      </c>
    </row>
    <row r="1106" spans="1:20" x14ac:dyDescent="0.25">
      <c r="A1106" s="6">
        <v>1341</v>
      </c>
      <c r="B1106" s="6" t="str">
        <v>EED117194</v>
      </c>
      <c r="C1106" s="7">
        <v>45850</v>
      </c>
      <c r="D1106" s="7">
        <v>45856</v>
      </c>
      <c r="E1106" s="26">
        <v>62.3</v>
      </c>
      <c r="F1106" s="26">
        <v>62.3</v>
      </c>
      <c r="G1106" s="6">
        <v>423111</v>
      </c>
      <c r="H1106" s="6" t="str">
        <v/>
      </c>
      <c r="I1106" s="6">
        <v>1</v>
      </c>
      <c r="J1106" s="6">
        <v>1</v>
      </c>
      <c r="K1106" s="6" t="str">
        <v/>
      </c>
      <c r="L1106" s="7" t="str">
        <v>T-726/25-26</v>
      </c>
      <c r="M1106" s="7">
        <v>45859</v>
      </c>
      <c r="N1106" s="9">
        <v>7609.5</v>
      </c>
      <c r="O1106" s="6" t="str">
        <v>Actrec</v>
      </c>
      <c r="P1106" s="6">
        <v>58153432562</v>
      </c>
      <c r="Q1106" s="6" t="str">
        <v>Delivered</v>
      </c>
      <c r="R1106" s="6">
        <v>-20</v>
      </c>
      <c r="S1106" s="6" t="str">
        <v/>
      </c>
      <c r="T1106" s="6" t="str">
        <v>BioLegend</v>
      </c>
    </row>
    <row r="1107" spans="1:20" x14ac:dyDescent="0.25">
      <c r="A1107" s="6">
        <v>1342</v>
      </c>
      <c r="B1107" s="6" t="str">
        <v>EED117194</v>
      </c>
      <c r="C1107" s="7">
        <v>45850</v>
      </c>
      <c r="D1107" s="7">
        <v>45856</v>
      </c>
      <c r="E1107" s="26">
        <v>115.5</v>
      </c>
      <c r="F1107" s="26">
        <v>115.5</v>
      </c>
      <c r="G1107" s="6">
        <v>424401</v>
      </c>
      <c r="H1107" s="6" t="str">
        <v/>
      </c>
      <c r="I1107" s="6">
        <v>1</v>
      </c>
      <c r="J1107" s="6">
        <v>1</v>
      </c>
      <c r="K1107" s="6" t="str">
        <v/>
      </c>
      <c r="L1107" s="7" t="str">
        <v>T-744/25-26</v>
      </c>
      <c r="M1107" s="7">
        <v>45860</v>
      </c>
      <c r="N1107" s="9">
        <v>12540</v>
      </c>
      <c r="O1107" s="6" t="str">
        <v>NIAB</v>
      </c>
      <c r="P1107" s="6">
        <v>58153479053</v>
      </c>
      <c r="Q1107" s="6" t="str">
        <v>Delivered</v>
      </c>
      <c r="R1107" s="6">
        <v>4</v>
      </c>
      <c r="S1107" s="6" t="str">
        <v/>
      </c>
      <c r="T1107" s="6" t="str">
        <v>BioLegend</v>
      </c>
    </row>
    <row r="1108" spans="1:20" x14ac:dyDescent="0.25">
      <c r="A1108" s="6">
        <v>1343</v>
      </c>
      <c r="B1108" s="6" t="str">
        <v>EED117194</v>
      </c>
      <c r="C1108" s="7">
        <v>45850</v>
      </c>
      <c r="D1108" s="7">
        <v>45856</v>
      </c>
      <c r="E1108" s="26">
        <v>53.9</v>
      </c>
      <c r="F1108" s="26">
        <v>53.9</v>
      </c>
      <c r="G1108" s="6">
        <v>424801</v>
      </c>
      <c r="H1108" s="6" t="str">
        <v/>
      </c>
      <c r="I1108" s="6">
        <v>1</v>
      </c>
      <c r="J1108" s="6">
        <v>1</v>
      </c>
      <c r="K1108" s="6" t="str">
        <v/>
      </c>
      <c r="L1108" s="7" t="str">
        <v>T-857/25-26</v>
      </c>
      <c r="M1108" s="7">
        <v>45871</v>
      </c>
      <c r="N1108" s="9">
        <v>7757.75</v>
      </c>
      <c r="O1108" s="6" t="str">
        <v>Amrita</v>
      </c>
      <c r="P1108" s="6" t="str">
        <v>By Hand</v>
      </c>
      <c r="Q1108" s="6" t="str">
        <v>PRIYANKA MADAM</v>
      </c>
      <c r="R1108" s="6">
        <v>-20</v>
      </c>
      <c r="S1108" s="6" t="str">
        <v>ORB907194 BILLED ADDITIONAL</v>
      </c>
      <c r="T1108" s="6" t="str">
        <v>BioLegend</v>
      </c>
    </row>
    <row r="1109" spans="1:20" x14ac:dyDescent="0.25">
      <c r="A1109" s="6">
        <v>1344</v>
      </c>
      <c r="B1109" s="6" t="str">
        <v>EED117194</v>
      </c>
      <c r="C1109" s="7">
        <v>45850</v>
      </c>
      <c r="D1109" s="7">
        <v>45856</v>
      </c>
      <c r="E1109" s="26">
        <v>148.5</v>
      </c>
      <c r="F1109" s="26">
        <v>148.5</v>
      </c>
      <c r="G1109" s="6">
        <v>480009</v>
      </c>
      <c r="H1109" s="6" t="str">
        <v/>
      </c>
      <c r="I1109" s="6">
        <v>1</v>
      </c>
      <c r="J1109" s="6">
        <v>1</v>
      </c>
      <c r="K1109" s="6" t="str">
        <v/>
      </c>
      <c r="L1109" s="7" t="str">
        <v>T-740/25-26</v>
      </c>
      <c r="M1109" s="7">
        <v>45860</v>
      </c>
      <c r="N1109" s="9">
        <v>22096.799999999999</v>
      </c>
      <c r="O1109" s="6" t="str">
        <v>BioNova</v>
      </c>
      <c r="P1109" s="6">
        <v>58153477454</v>
      </c>
      <c r="Q1109" s="6" t="str">
        <v>Delivered</v>
      </c>
      <c r="R1109" s="6">
        <v>4</v>
      </c>
      <c r="S1109" s="6" t="str">
        <v/>
      </c>
      <c r="T1109" s="6" t="str">
        <v>BioLegend</v>
      </c>
    </row>
    <row r="1110" spans="1:20" x14ac:dyDescent="0.25">
      <c r="A1110" s="6">
        <v>1345</v>
      </c>
      <c r="B1110" s="6" t="str">
        <v>EED117194</v>
      </c>
      <c r="C1110" s="7">
        <v>45850</v>
      </c>
      <c r="D1110" s="7">
        <v>45856</v>
      </c>
      <c r="E1110" s="26">
        <v>338.25</v>
      </c>
      <c r="F1110" s="26">
        <v>338.25</v>
      </c>
      <c r="G1110" s="6">
        <v>502938</v>
      </c>
      <c r="H1110" s="6" t="str">
        <v/>
      </c>
      <c r="I1110" s="6">
        <v>1</v>
      </c>
      <c r="J1110" s="6">
        <v>1</v>
      </c>
      <c r="K1110" s="6" t="str">
        <v/>
      </c>
      <c r="L1110" s="7" t="str">
        <v>T-725/25-26</v>
      </c>
      <c r="M1110" s="7">
        <v>45859</v>
      </c>
      <c r="N1110" s="9">
        <v>38560.5</v>
      </c>
      <c r="O1110" s="6" t="str">
        <v>Actrec</v>
      </c>
      <c r="P1110" s="6">
        <v>58153432562</v>
      </c>
      <c r="Q1110" s="6" t="str">
        <v>Delivered</v>
      </c>
      <c r="R1110" s="6">
        <v>4</v>
      </c>
      <c r="S1110" s="6" t="str">
        <v/>
      </c>
      <c r="T1110" s="6" t="str">
        <v>BioLegend</v>
      </c>
    </row>
    <row r="1111" spans="1:20" x14ac:dyDescent="0.25">
      <c r="A1111" s="6">
        <v>1346</v>
      </c>
      <c r="B1111" s="6" t="str">
        <v>EED117194</v>
      </c>
      <c r="C1111" s="7">
        <v>45850</v>
      </c>
      <c r="D1111" s="7">
        <v>45856</v>
      </c>
      <c r="E1111" s="26">
        <v>187.6</v>
      </c>
      <c r="F1111" s="26">
        <v>187.6</v>
      </c>
      <c r="G1111" s="6">
        <v>504109</v>
      </c>
      <c r="H1111" s="6" t="str">
        <v/>
      </c>
      <c r="I1111" s="6">
        <v>1</v>
      </c>
      <c r="J1111" s="6">
        <v>1</v>
      </c>
      <c r="K1111" s="6" t="str">
        <v/>
      </c>
      <c r="L1111" s="7" t="str">
        <v>T-744/25-26</v>
      </c>
      <c r="M1111" s="7">
        <v>45860</v>
      </c>
      <c r="N1111" s="9">
        <v>20368</v>
      </c>
      <c r="O1111" s="6" t="str">
        <v>NIAB</v>
      </c>
      <c r="P1111" s="6">
        <v>58153479053</v>
      </c>
      <c r="Q1111" s="6" t="str">
        <v>Delivered</v>
      </c>
      <c r="R1111" s="6">
        <v>4</v>
      </c>
      <c r="S1111" s="6" t="str">
        <v/>
      </c>
      <c r="T1111" s="6" t="str">
        <v>BioLegend</v>
      </c>
    </row>
    <row r="1112" spans="1:20" x14ac:dyDescent="0.25">
      <c r="A1112" s="6">
        <v>1347</v>
      </c>
      <c r="B1112" s="6" t="str">
        <v>EED117194</v>
      </c>
      <c r="C1112" s="7">
        <v>45850</v>
      </c>
      <c r="D1112" s="7">
        <v>45856</v>
      </c>
      <c r="E1112" s="26">
        <v>204.75</v>
      </c>
      <c r="F1112" s="26">
        <v>204.75</v>
      </c>
      <c r="G1112" s="6">
        <v>505031</v>
      </c>
      <c r="H1112" s="6" t="str">
        <v/>
      </c>
      <c r="I1112" s="6">
        <v>1</v>
      </c>
      <c r="J1112" s="6">
        <v>1</v>
      </c>
      <c r="K1112" s="6" t="str">
        <v/>
      </c>
      <c r="L1112" s="7" t="str">
        <v>T-744/25-26</v>
      </c>
      <c r="M1112" s="7">
        <v>45860</v>
      </c>
      <c r="N1112" s="9">
        <v>20748</v>
      </c>
      <c r="O1112" s="6" t="str">
        <v>NIAB</v>
      </c>
      <c r="P1112" s="6">
        <v>58153479053</v>
      </c>
      <c r="Q1112" s="6" t="str">
        <v>Delivered</v>
      </c>
      <c r="R1112" s="6">
        <v>4</v>
      </c>
      <c r="S1112" s="6" t="str">
        <v/>
      </c>
      <c r="T1112" s="6" t="str">
        <v>BioLegend</v>
      </c>
    </row>
    <row r="1113" spans="1:20" x14ac:dyDescent="0.25">
      <c r="A1113" s="6">
        <v>1348</v>
      </c>
      <c r="B1113" s="6" t="str">
        <v>EED117194</v>
      </c>
      <c r="C1113" s="7">
        <v>45850</v>
      </c>
      <c r="D1113" s="7">
        <v>45856</v>
      </c>
      <c r="E1113" s="26">
        <v>194.25</v>
      </c>
      <c r="F1113" s="26">
        <v>194.25</v>
      </c>
      <c r="G1113" s="6">
        <v>505842</v>
      </c>
      <c r="H1113" s="6" t="str">
        <v/>
      </c>
      <c r="I1113" s="6">
        <v>1</v>
      </c>
      <c r="J1113" s="6">
        <v>1</v>
      </c>
      <c r="K1113" s="6" t="str">
        <v/>
      </c>
      <c r="L1113" s="7" t="str">
        <v>T-744/25-26</v>
      </c>
      <c r="M1113" s="7">
        <v>45860</v>
      </c>
      <c r="N1113" s="9">
        <v>19684</v>
      </c>
      <c r="O1113" s="6" t="str">
        <v>NIAB</v>
      </c>
      <c r="P1113" s="6">
        <v>58153479053</v>
      </c>
      <c r="Q1113" s="6" t="str">
        <v>Delivered</v>
      </c>
      <c r="R1113" s="6">
        <v>4</v>
      </c>
      <c r="S1113" s="6" t="str">
        <v/>
      </c>
      <c r="T1113" s="6" t="str">
        <v>BioLegend</v>
      </c>
    </row>
    <row r="1114" spans="1:20" x14ac:dyDescent="0.25">
      <c r="A1114" s="6">
        <v>1349</v>
      </c>
      <c r="B1114" s="6" t="str">
        <v>EED117194</v>
      </c>
      <c r="C1114" s="7">
        <v>45850</v>
      </c>
      <c r="D1114" s="7">
        <v>45856</v>
      </c>
      <c r="E1114" s="26">
        <v>204.75</v>
      </c>
      <c r="F1114" s="26">
        <v>409.5</v>
      </c>
      <c r="G1114" s="6">
        <v>506333</v>
      </c>
      <c r="H1114" s="6" t="str">
        <v/>
      </c>
      <c r="I1114" s="6">
        <v>2</v>
      </c>
      <c r="J1114" s="6">
        <v>2</v>
      </c>
      <c r="K1114" s="6" t="str">
        <v/>
      </c>
      <c r="L1114" s="7" t="str">
        <v>T-724/25-26</v>
      </c>
      <c r="M1114" s="7">
        <v>45859</v>
      </c>
      <c r="N1114" s="9">
        <v>46683</v>
      </c>
      <c r="O1114" s="6" t="str">
        <v>Actrec</v>
      </c>
      <c r="P1114" s="6">
        <v>58153432562</v>
      </c>
      <c r="Q1114" s="6" t="str">
        <v>Delivered</v>
      </c>
      <c r="R1114" s="6">
        <v>4</v>
      </c>
      <c r="S1114" s="6" t="str">
        <v/>
      </c>
      <c r="T1114" s="6" t="str">
        <v>BioLegend</v>
      </c>
    </row>
    <row r="1115" spans="1:20" x14ac:dyDescent="0.25">
      <c r="A1115" s="6">
        <v>1350</v>
      </c>
      <c r="B1115" s="6" t="str">
        <v>EED117194</v>
      </c>
      <c r="C1115" s="7">
        <v>45850</v>
      </c>
      <c r="D1115" s="7">
        <v>45856</v>
      </c>
      <c r="E1115" s="26">
        <v>267.39999999999998</v>
      </c>
      <c r="F1115" s="26">
        <v>267.39999999999998</v>
      </c>
      <c r="G1115" s="6">
        <v>515408</v>
      </c>
      <c r="H1115" s="6" t="str">
        <v/>
      </c>
      <c r="I1115" s="6">
        <v>1</v>
      </c>
      <c r="J1115" s="6">
        <v>1</v>
      </c>
      <c r="K1115" s="6" t="str">
        <v/>
      </c>
      <c r="L1115" s="7" t="str">
        <v>T-725/25-26</v>
      </c>
      <c r="M1115" s="7">
        <v>45859</v>
      </c>
      <c r="N1115" s="9">
        <v>32661</v>
      </c>
      <c r="O1115" s="6" t="str">
        <v>Actrec</v>
      </c>
      <c r="P1115" s="6">
        <v>58153432562</v>
      </c>
      <c r="Q1115" s="6" t="str">
        <v>Delivered</v>
      </c>
      <c r="R1115" s="6">
        <v>4</v>
      </c>
      <c r="S1115" s="6" t="str">
        <v/>
      </c>
      <c r="T1115" s="6" t="str">
        <v>BioLegend</v>
      </c>
    </row>
    <row r="1116" spans="1:20" x14ac:dyDescent="0.25">
      <c r="A1116" s="6">
        <v>1351</v>
      </c>
      <c r="B1116" s="6" t="str">
        <v>EED117194</v>
      </c>
      <c r="C1116" s="7">
        <v>45850</v>
      </c>
      <c r="D1116" s="7">
        <v>45856</v>
      </c>
      <c r="E1116" s="26">
        <v>160.30000000000001</v>
      </c>
      <c r="F1116" s="26">
        <v>160.30000000000001</v>
      </c>
      <c r="G1116" s="6">
        <v>570206</v>
      </c>
      <c r="H1116" s="6" t="str">
        <v/>
      </c>
      <c r="I1116" s="6">
        <v>1</v>
      </c>
      <c r="J1116" s="6">
        <v>1</v>
      </c>
      <c r="K1116" s="6" t="str">
        <v/>
      </c>
      <c r="L1116" s="7" t="str">
        <v>T-740/25-26</v>
      </c>
      <c r="M1116" s="7">
        <v>45860</v>
      </c>
      <c r="N1116" s="9">
        <v>25556.400000000001</v>
      </c>
      <c r="O1116" s="6" t="str">
        <v>BioNova</v>
      </c>
      <c r="P1116" s="6">
        <v>58153477454</v>
      </c>
      <c r="Q1116" s="6" t="str">
        <v>Delivered</v>
      </c>
      <c r="R1116" s="6">
        <v>-20</v>
      </c>
      <c r="S1116" s="6" t="str">
        <v/>
      </c>
      <c r="T1116" s="6" t="str">
        <v>BioLegend</v>
      </c>
    </row>
    <row r="1117" spans="1:20" x14ac:dyDescent="0.25">
      <c r="A1117" s="6">
        <v>1352</v>
      </c>
      <c r="B1117" s="6" t="str">
        <v>EED117194</v>
      </c>
      <c r="C1117" s="7">
        <v>45850</v>
      </c>
      <c r="D1117" s="7">
        <v>45856</v>
      </c>
      <c r="E1117" s="26">
        <v>70.7</v>
      </c>
      <c r="F1117" s="26">
        <v>70.7</v>
      </c>
      <c r="G1117" s="6">
        <v>576402</v>
      </c>
      <c r="H1117" s="6" t="str">
        <v/>
      </c>
      <c r="I1117" s="6">
        <v>1</v>
      </c>
      <c r="J1117" s="6">
        <v>1</v>
      </c>
      <c r="K1117" s="6" t="str">
        <v/>
      </c>
      <c r="L1117" s="7" t="str">
        <v>T-736/25-26</v>
      </c>
      <c r="M1117" s="7">
        <v>45859</v>
      </c>
      <c r="N1117" s="9">
        <v>10175.75</v>
      </c>
      <c r="O1117" s="6" t="str">
        <v>RG Sons</v>
      </c>
      <c r="P1117" s="6">
        <v>58153429681</v>
      </c>
      <c r="Q1117" s="6" t="str">
        <v>Delivered</v>
      </c>
      <c r="R1117" s="6">
        <v>-20</v>
      </c>
      <c r="S1117" s="6" t="str">
        <v/>
      </c>
      <c r="T1117" s="6" t="str">
        <v>BioLegend</v>
      </c>
    </row>
    <row r="1118" spans="1:20" x14ac:dyDescent="0.25">
      <c r="A1118" s="6">
        <v>1353</v>
      </c>
      <c r="B1118" s="6" t="str">
        <v>EED117194</v>
      </c>
      <c r="C1118" s="7">
        <v>45850</v>
      </c>
      <c r="D1118" s="7">
        <v>45856</v>
      </c>
      <c r="E1118" s="26">
        <v>177.1</v>
      </c>
      <c r="F1118" s="26">
        <v>177.1</v>
      </c>
      <c r="G1118" s="6">
        <v>592704</v>
      </c>
      <c r="H1118" s="6" t="str">
        <v/>
      </c>
      <c r="I1118" s="6">
        <v>1</v>
      </c>
      <c r="J1118" s="6">
        <v>1</v>
      </c>
      <c r="K1118" s="6" t="str">
        <v/>
      </c>
      <c r="L1118" s="7" t="str">
        <v>T-740/25-26</v>
      </c>
      <c r="M1118" s="7">
        <v>45860</v>
      </c>
      <c r="N1118" s="9">
        <v>28234.799999999999</v>
      </c>
      <c r="O1118" s="6" t="str">
        <v>BioNova</v>
      </c>
      <c r="P1118" s="6">
        <v>58153477454</v>
      </c>
      <c r="Q1118" s="6" t="str">
        <v>Delivered</v>
      </c>
      <c r="R1118" s="6">
        <v>-20</v>
      </c>
      <c r="S1118" s="6" t="str">
        <v/>
      </c>
      <c r="T1118" s="6" t="str">
        <v>BioLegend</v>
      </c>
    </row>
    <row r="1119" spans="1:20" x14ac:dyDescent="0.25">
      <c r="A1119" s="6">
        <v>1354</v>
      </c>
      <c r="B1119" s="6" t="str">
        <v>EED117194</v>
      </c>
      <c r="C1119" s="7">
        <v>45850</v>
      </c>
      <c r="D1119" s="7">
        <v>45856</v>
      </c>
      <c r="E1119" s="26">
        <v>126</v>
      </c>
      <c r="F1119" s="26">
        <v>126</v>
      </c>
      <c r="G1119" s="6">
        <v>600653</v>
      </c>
      <c r="H1119" s="6" t="str">
        <v/>
      </c>
      <c r="I1119" s="6">
        <v>1</v>
      </c>
      <c r="J1119" s="6">
        <v>1</v>
      </c>
      <c r="K1119" s="6" t="str">
        <v/>
      </c>
      <c r="L1119" s="7" t="str">
        <v>T-740/25-26</v>
      </c>
      <c r="M1119" s="7">
        <v>45860</v>
      </c>
      <c r="N1119" s="9">
        <v>20088</v>
      </c>
      <c r="O1119" s="6" t="str">
        <v>BioNova</v>
      </c>
      <c r="P1119" s="6">
        <v>58153477454</v>
      </c>
      <c r="Q1119" s="6" t="str">
        <v>Delivered</v>
      </c>
      <c r="R1119" s="6">
        <v>4</v>
      </c>
      <c r="S1119" s="6" t="str">
        <v/>
      </c>
      <c r="T1119" s="6" t="str">
        <v>BioLegend</v>
      </c>
    </row>
    <row r="1120" spans="1:20" x14ac:dyDescent="0.25">
      <c r="A1120" s="6">
        <v>1355</v>
      </c>
      <c r="B1120" s="6" t="str">
        <v>EED117194</v>
      </c>
      <c r="C1120" s="7">
        <v>45850</v>
      </c>
      <c r="D1120" s="7">
        <v>45856</v>
      </c>
      <c r="E1120" s="26">
        <v>259</v>
      </c>
      <c r="F1120" s="26">
        <v>259</v>
      </c>
      <c r="G1120" s="6">
        <v>621616</v>
      </c>
      <c r="H1120" s="6" t="str">
        <v/>
      </c>
      <c r="I1120" s="6">
        <v>1</v>
      </c>
      <c r="J1120" s="6">
        <v>1</v>
      </c>
      <c r="K1120" s="6" t="str">
        <v/>
      </c>
      <c r="L1120" s="7" t="str">
        <v>T-716/25-26</v>
      </c>
      <c r="M1120" s="7">
        <v>45857</v>
      </c>
      <c r="N1120" s="9">
        <v>40145</v>
      </c>
      <c r="O1120" s="6" t="str">
        <v>Aurigine Onco</v>
      </c>
      <c r="P1120" s="6">
        <v>58153395974</v>
      </c>
      <c r="Q1120" s="6" t="str">
        <v>Delivered</v>
      </c>
      <c r="R1120" s="6">
        <v>4</v>
      </c>
      <c r="S1120" s="6" t="str">
        <v/>
      </c>
      <c r="T1120" s="6" t="str">
        <v>BioLegend</v>
      </c>
    </row>
    <row r="1121" spans="1:20" x14ac:dyDescent="0.25">
      <c r="A1121" s="6">
        <v>1356</v>
      </c>
      <c r="B1121" s="6" t="str">
        <v>EED117194</v>
      </c>
      <c r="C1121" s="7">
        <v>45850</v>
      </c>
      <c r="D1121" s="7">
        <v>45856</v>
      </c>
      <c r="E1121" s="26">
        <v>267.39999999999998</v>
      </c>
      <c r="F1121" s="26">
        <v>267.39999999999998</v>
      </c>
      <c r="G1121" s="6">
        <v>626810</v>
      </c>
      <c r="H1121" s="6" t="str">
        <v/>
      </c>
      <c r="I1121" s="6">
        <v>1</v>
      </c>
      <c r="J1121" s="6">
        <v>1</v>
      </c>
      <c r="K1121" s="6" t="str">
        <v/>
      </c>
      <c r="L1121" s="7" t="str">
        <v>T-716/25-26</v>
      </c>
      <c r="M1121" s="7">
        <v>45857</v>
      </c>
      <c r="N1121" s="9">
        <v>41447</v>
      </c>
      <c r="O1121" s="6" t="str">
        <v>Aurigine Onco</v>
      </c>
      <c r="P1121" s="6">
        <v>58153395974</v>
      </c>
      <c r="Q1121" s="6" t="str">
        <v>Delivered</v>
      </c>
      <c r="R1121" s="6">
        <v>4</v>
      </c>
      <c r="S1121" s="6" t="str">
        <v/>
      </c>
      <c r="T1121" s="6" t="str">
        <v>BioLegend</v>
      </c>
    </row>
    <row r="1122" spans="1:20" x14ac:dyDescent="0.25">
      <c r="A1122" s="6">
        <v>1357</v>
      </c>
      <c r="B1122" s="6" t="str">
        <v>EED117194</v>
      </c>
      <c r="C1122" s="7">
        <v>45850</v>
      </c>
      <c r="D1122" s="7">
        <v>45856</v>
      </c>
      <c r="E1122" s="26">
        <v>259</v>
      </c>
      <c r="F1122" s="26">
        <v>259</v>
      </c>
      <c r="G1122" s="6">
        <v>626812</v>
      </c>
      <c r="H1122" s="6" t="str">
        <v/>
      </c>
      <c r="I1122" s="6">
        <v>1</v>
      </c>
      <c r="J1122" s="6">
        <v>1</v>
      </c>
      <c r="K1122" s="6" t="str">
        <v/>
      </c>
      <c r="L1122" s="7" t="str">
        <v>T-717/25-26</v>
      </c>
      <c r="M1122" s="7">
        <v>45857</v>
      </c>
      <c r="N1122" s="9">
        <v>40145</v>
      </c>
      <c r="O1122" s="6" t="str">
        <v>Aurigine Onco</v>
      </c>
      <c r="P1122" s="6">
        <v>58153395974</v>
      </c>
      <c r="Q1122" s="6" t="str">
        <v>Delivered</v>
      </c>
      <c r="R1122" s="6">
        <v>4</v>
      </c>
      <c r="S1122" s="6" t="str">
        <v/>
      </c>
      <c r="T1122" s="6" t="str">
        <v>BioLegend</v>
      </c>
    </row>
    <row r="1123" spans="1:20" x14ac:dyDescent="0.25">
      <c r="A1123" s="6">
        <v>1358</v>
      </c>
      <c r="B1123" s="6" t="str">
        <v>EED117194</v>
      </c>
      <c r="C1123" s="7">
        <v>45850</v>
      </c>
      <c r="D1123" s="7">
        <v>45856</v>
      </c>
      <c r="E1123" s="26">
        <v>259</v>
      </c>
      <c r="F1123" s="26">
        <v>1554</v>
      </c>
      <c r="G1123" s="6">
        <v>626812</v>
      </c>
      <c r="H1123" s="6" t="str">
        <v/>
      </c>
      <c r="I1123" s="6">
        <v>6</v>
      </c>
      <c r="J1123" s="6">
        <v>6</v>
      </c>
      <c r="K1123" s="6" t="str">
        <v/>
      </c>
      <c r="L1123" s="7" t="str">
        <v>T-771/T-772/25-26</v>
      </c>
      <c r="M1123" s="7">
        <v>45866</v>
      </c>
      <c r="N1123" s="9">
        <v>240870</v>
      </c>
      <c r="O1123" s="6" t="str">
        <v>Aurigine Onco</v>
      </c>
      <c r="P1123" s="6">
        <v>58153728301</v>
      </c>
      <c r="Q1123" s="6" t="str">
        <v>Delivered</v>
      </c>
      <c r="R1123" s="6">
        <v>4</v>
      </c>
      <c r="S1123" s="6" t="str">
        <v>(Stock)</v>
      </c>
      <c r="T1123" s="6" t="str">
        <v>BioLegend</v>
      </c>
    </row>
    <row r="1124" spans="1:20" x14ac:dyDescent="0.25">
      <c r="A1124" s="6">
        <v>1359</v>
      </c>
      <c r="B1124" s="6" t="str">
        <v>EED117194</v>
      </c>
      <c r="C1124" s="7">
        <v>45850</v>
      </c>
      <c r="D1124" s="7">
        <v>45856</v>
      </c>
      <c r="E1124" s="26">
        <v>259</v>
      </c>
      <c r="F1124" s="26">
        <v>777</v>
      </c>
      <c r="G1124" s="6">
        <v>626812</v>
      </c>
      <c r="H1124" s="6" t="str">
        <v/>
      </c>
      <c r="I1124" s="6">
        <v>3</v>
      </c>
      <c r="J1124" s="6">
        <v>3</v>
      </c>
      <c r="K1124" s="6" t="str">
        <v/>
      </c>
      <c r="L1124" s="7" t="str">
        <v>T-10001/25-26</v>
      </c>
      <c r="M1124" s="7">
        <v>45892</v>
      </c>
      <c r="N1124" s="9">
        <v>120435</v>
      </c>
      <c r="O1124" s="6" t="str">
        <v>Aurigine Onco</v>
      </c>
      <c r="P1124" s="6">
        <v>58154747405</v>
      </c>
      <c r="Q1124" s="6" t="str">
        <v>Delivered</v>
      </c>
      <c r="R1124" s="6">
        <v>4</v>
      </c>
      <c r="S1124" s="6" t="str">
        <v>(Stock)</v>
      </c>
      <c r="T1124" s="6" t="str">
        <v>BioLegend</v>
      </c>
    </row>
    <row r="1125" spans="1:20" x14ac:dyDescent="0.25">
      <c r="A1125" s="6">
        <v>1360</v>
      </c>
      <c r="B1125" s="6" t="str">
        <v>EED117194</v>
      </c>
      <c r="C1125" s="7">
        <v>45850</v>
      </c>
      <c r="D1125" s="7">
        <v>45856</v>
      </c>
      <c r="E1125" s="26">
        <v>252</v>
      </c>
      <c r="F1125" s="26">
        <v>252</v>
      </c>
      <c r="G1125" s="6">
        <v>637310</v>
      </c>
      <c r="H1125" s="6" t="str">
        <v/>
      </c>
      <c r="I1125" s="6">
        <v>1</v>
      </c>
      <c r="J1125" s="6">
        <v>1</v>
      </c>
      <c r="K1125" s="6" t="str">
        <v/>
      </c>
      <c r="L1125" s="7" t="str">
        <v>T-716/25-26</v>
      </c>
      <c r="M1125" s="7">
        <v>45857</v>
      </c>
      <c r="N1125" s="9">
        <v>39060</v>
      </c>
      <c r="O1125" s="6" t="str">
        <v>Aurigine Onco</v>
      </c>
      <c r="P1125" s="6">
        <v>58153395974</v>
      </c>
      <c r="Q1125" s="6" t="str">
        <v>Delivered</v>
      </c>
      <c r="R1125" s="6">
        <v>4</v>
      </c>
      <c r="S1125" s="6" t="str">
        <v/>
      </c>
      <c r="T1125" s="6" t="str">
        <v>BioLegend</v>
      </c>
    </row>
    <row r="1126" spans="1:20" x14ac:dyDescent="0.25">
      <c r="A1126" s="6">
        <v>1361</v>
      </c>
      <c r="B1126" s="6" t="str">
        <v>EED117194</v>
      </c>
      <c r="C1126" s="7">
        <v>45850</v>
      </c>
      <c r="D1126" s="7">
        <v>45856</v>
      </c>
      <c r="E1126" s="26">
        <v>177.1</v>
      </c>
      <c r="F1126" s="26">
        <v>177.1</v>
      </c>
      <c r="G1126" s="6">
        <v>640922</v>
      </c>
      <c r="H1126" s="6" t="str">
        <v/>
      </c>
      <c r="I1126" s="6">
        <v>1</v>
      </c>
      <c r="J1126" s="6">
        <v>1</v>
      </c>
      <c r="K1126" s="6" t="str">
        <v/>
      </c>
      <c r="L1126" s="7" t="str">
        <v>T-857/25-26</v>
      </c>
      <c r="M1126" s="7">
        <v>45871</v>
      </c>
      <c r="N1126" s="9">
        <v>25489.75</v>
      </c>
      <c r="O1126" s="6" t="str">
        <v>Amrita</v>
      </c>
      <c r="P1126" s="6" t="str">
        <v>By Hand</v>
      </c>
      <c r="Q1126" s="6" t="str">
        <v>PRIYANKA MADAM</v>
      </c>
      <c r="R1126" s="6">
        <v>4</v>
      </c>
      <c r="S1126" s="6" t="str">
        <v>ORB907194 BILLED ADDITIONAL</v>
      </c>
      <c r="T1126" s="6" t="str">
        <v>BioLegend</v>
      </c>
    </row>
    <row r="1127" spans="1:20" x14ac:dyDescent="0.25">
      <c r="A1127" s="6">
        <v>1362</v>
      </c>
      <c r="B1127" s="6" t="str">
        <v>EED117194</v>
      </c>
      <c r="C1127" s="7">
        <v>45850</v>
      </c>
      <c r="D1127" s="7">
        <v>45856</v>
      </c>
      <c r="E1127" s="26">
        <v>283.5</v>
      </c>
      <c r="F1127" s="26">
        <v>283.5</v>
      </c>
      <c r="G1127" s="6">
        <v>640945</v>
      </c>
      <c r="H1127" s="6" t="str">
        <v/>
      </c>
      <c r="I1127" s="6">
        <v>1</v>
      </c>
      <c r="J1127" s="6">
        <v>1</v>
      </c>
      <c r="K1127" s="6" t="str">
        <v/>
      </c>
      <c r="L1127" s="7" t="str">
        <v>T-736/25-26</v>
      </c>
      <c r="M1127" s="7">
        <v>45859</v>
      </c>
      <c r="N1127" s="9">
        <v>40803.75</v>
      </c>
      <c r="O1127" s="6" t="str">
        <v>RG Sons</v>
      </c>
      <c r="P1127" s="6">
        <v>58153429681</v>
      </c>
      <c r="Q1127" s="6" t="str">
        <v>Delivered</v>
      </c>
      <c r="R1127" s="6">
        <v>4</v>
      </c>
      <c r="S1127" s="6" t="str">
        <v/>
      </c>
      <c r="T1127" s="6" t="str">
        <v>BioLegend</v>
      </c>
    </row>
    <row r="1128" spans="1:20" x14ac:dyDescent="0.25">
      <c r="A1128" s="6">
        <v>1363</v>
      </c>
      <c r="B1128" s="6" t="str">
        <v>EED117194</v>
      </c>
      <c r="C1128" s="7">
        <v>45850</v>
      </c>
      <c r="D1128" s="7">
        <v>45856</v>
      </c>
      <c r="E1128" s="26">
        <v>252</v>
      </c>
      <c r="F1128" s="26">
        <v>252</v>
      </c>
      <c r="G1128" s="6">
        <v>652404</v>
      </c>
      <c r="H1128" s="6" t="str">
        <v/>
      </c>
      <c r="I1128" s="6">
        <v>1</v>
      </c>
      <c r="J1128" s="6">
        <v>1</v>
      </c>
      <c r="K1128" s="6" t="str">
        <v/>
      </c>
      <c r="L1128" s="7" t="str">
        <v>T-724/25-26</v>
      </c>
      <c r="M1128" s="7">
        <v>45859</v>
      </c>
      <c r="N1128" s="9">
        <v>30780</v>
      </c>
      <c r="O1128" s="6" t="str">
        <v>Actrec</v>
      </c>
      <c r="P1128" s="6">
        <v>58153432562</v>
      </c>
      <c r="Q1128" s="6" t="str">
        <v>Delivered</v>
      </c>
      <c r="R1128" s="6">
        <v>4</v>
      </c>
      <c r="S1128" s="6" t="str">
        <v/>
      </c>
      <c r="T1128" s="6" t="str">
        <v>BioLegend</v>
      </c>
    </row>
    <row r="1129" spans="1:20" x14ac:dyDescent="0.25">
      <c r="A1129" s="6">
        <v>1364</v>
      </c>
      <c r="B1129" s="6" t="str">
        <v>EED117194</v>
      </c>
      <c r="C1129" s="7">
        <v>45850</v>
      </c>
      <c r="D1129" s="7">
        <v>45856</v>
      </c>
      <c r="E1129" s="26">
        <v>105</v>
      </c>
      <c r="F1129" s="26">
        <v>105</v>
      </c>
      <c r="G1129" s="6">
        <v>696807</v>
      </c>
      <c r="H1129" s="6" t="str">
        <v/>
      </c>
      <c r="I1129" s="6">
        <v>1</v>
      </c>
      <c r="J1129" s="6">
        <v>1</v>
      </c>
      <c r="K1129" s="6" t="str">
        <v/>
      </c>
      <c r="L1129" s="7" t="str">
        <v>DC-98/25-26</v>
      </c>
      <c r="M1129" s="7">
        <v>45859</v>
      </c>
      <c r="N1129" s="9" t="str">
        <v/>
      </c>
      <c r="O1129" s="6" t="str">
        <v>M BIOTECH</v>
      </c>
      <c r="P1129" s="6">
        <v>58153433030</v>
      </c>
      <c r="Q1129" s="6" t="str">
        <v>Delivered</v>
      </c>
      <c r="R1129" s="6">
        <v>4</v>
      </c>
      <c r="S1129" s="6" t="str">
        <v>FOC</v>
      </c>
      <c r="T1129" s="6" t="str">
        <v>BioLegend</v>
      </c>
    </row>
    <row r="1130" spans="1:20" x14ac:dyDescent="0.25">
      <c r="A1130" s="6">
        <v>1365</v>
      </c>
      <c r="B1130" s="6" t="str">
        <v>EED117194</v>
      </c>
      <c r="C1130" s="7">
        <v>45850</v>
      </c>
      <c r="D1130" s="7">
        <v>45856</v>
      </c>
      <c r="E1130" s="26">
        <v>74.2</v>
      </c>
      <c r="F1130" s="26">
        <v>148.4</v>
      </c>
      <c r="G1130" s="6">
        <v>765202</v>
      </c>
      <c r="H1130" s="6" t="str">
        <v/>
      </c>
      <c r="I1130" s="6">
        <v>2</v>
      </c>
      <c r="J1130" s="6">
        <v>2</v>
      </c>
      <c r="K1130" s="6" t="str">
        <v/>
      </c>
      <c r="L1130" s="7" t="str">
        <v>T-808/25-26</v>
      </c>
      <c r="M1130" s="7">
        <v>45867</v>
      </c>
      <c r="N1130" s="9">
        <v>24645</v>
      </c>
      <c r="O1130" s="6" t="str">
        <v>Sun Pharma</v>
      </c>
      <c r="P1130" s="6">
        <v>58153779283</v>
      </c>
      <c r="Q1130" s="6" t="str">
        <v>Delivered</v>
      </c>
      <c r="R1130" s="6">
        <v>-20</v>
      </c>
      <c r="S1130" s="6" t="str">
        <v/>
      </c>
      <c r="T1130" s="6" t="str">
        <v>BioLegend</v>
      </c>
    </row>
    <row r="1131" spans="1:20" x14ac:dyDescent="0.25">
      <c r="A1131" s="6">
        <v>1366</v>
      </c>
      <c r="B1131" s="6" t="str">
        <v>EED117194</v>
      </c>
      <c r="C1131" s="7">
        <v>45850</v>
      </c>
      <c r="D1131" s="7">
        <v>45856</v>
      </c>
      <c r="E1131" s="26">
        <v>152.6</v>
      </c>
      <c r="F1131" s="26">
        <v>152.6</v>
      </c>
      <c r="G1131" s="6">
        <v>769402</v>
      </c>
      <c r="H1131" s="6" t="str">
        <v/>
      </c>
      <c r="I1131" s="6">
        <v>1</v>
      </c>
      <c r="J1131" s="6">
        <v>1</v>
      </c>
      <c r="K1131" s="6" t="str">
        <v/>
      </c>
      <c r="L1131" s="7" t="str">
        <v>T-736/25-26</v>
      </c>
      <c r="M1131" s="7">
        <v>45859</v>
      </c>
      <c r="N1131" s="9">
        <v>21963.5</v>
      </c>
      <c r="O1131" s="6" t="str">
        <v>RG Sons</v>
      </c>
      <c r="P1131" s="6">
        <v>58153429681</v>
      </c>
      <c r="Q1131" s="6" t="str">
        <v>Delivered</v>
      </c>
      <c r="R1131" s="6">
        <v>-20</v>
      </c>
      <c r="S1131" s="6" t="str">
        <v/>
      </c>
      <c r="T1131" s="6" t="str">
        <v>BioLegend</v>
      </c>
    </row>
    <row r="1132" spans="1:20" x14ac:dyDescent="0.25">
      <c r="A1132" s="6">
        <v>1367</v>
      </c>
      <c r="B1132" s="6" t="str">
        <v>EED117194</v>
      </c>
      <c r="C1132" s="7">
        <v>45850</v>
      </c>
      <c r="D1132" s="7">
        <v>45856</v>
      </c>
      <c r="E1132" s="26">
        <v>328.3</v>
      </c>
      <c r="F1132" s="26">
        <v>328.3</v>
      </c>
      <c r="G1132" s="6">
        <v>901518</v>
      </c>
      <c r="H1132" s="6" t="str">
        <v/>
      </c>
      <c r="I1132" s="6">
        <v>1</v>
      </c>
      <c r="J1132" s="6">
        <v>1</v>
      </c>
      <c r="K1132" s="6" t="str">
        <v/>
      </c>
      <c r="L1132" s="7" t="str">
        <v>T-715/25-26</v>
      </c>
      <c r="M1132" s="7">
        <v>45857</v>
      </c>
      <c r="N1132" s="9">
        <v>50886.5</v>
      </c>
      <c r="O1132" s="6" t="str">
        <v>Aurigine Onco</v>
      </c>
      <c r="P1132" s="6">
        <v>58153395974</v>
      </c>
      <c r="Q1132" s="6" t="str">
        <v>Delivered</v>
      </c>
      <c r="R1132" s="6">
        <v>4</v>
      </c>
      <c r="S1132" s="6" t="str">
        <v/>
      </c>
      <c r="T1132" s="6" t="str">
        <v>BioLegend</v>
      </c>
    </row>
    <row r="1133" spans="1:20" x14ac:dyDescent="0.25">
      <c r="A1133" s="6">
        <v>1368</v>
      </c>
      <c r="B1133" s="6" t="str">
        <v>EED117073</v>
      </c>
      <c r="C1133" s="7">
        <v>45846</v>
      </c>
      <c r="D1133" s="7">
        <v>45856</v>
      </c>
      <c r="E1133" s="26">
        <v>198.1</v>
      </c>
      <c r="F1133" s="26">
        <v>198.1</v>
      </c>
      <c r="G1133" s="6">
        <v>127608</v>
      </c>
      <c r="H1133" s="6" t="str">
        <v/>
      </c>
      <c r="I1133" s="6">
        <v>1</v>
      </c>
      <c r="J1133" s="6">
        <v>1</v>
      </c>
      <c r="K1133" s="6" t="str">
        <v/>
      </c>
      <c r="L1133" s="7" t="str">
        <v>T-747/25-26</v>
      </c>
      <c r="M1133" s="7">
        <v>45860</v>
      </c>
      <c r="N1133" s="9">
        <v>25527.31</v>
      </c>
      <c r="O1133" s="6" t="str">
        <v>NII</v>
      </c>
      <c r="P1133" s="6" t="str">
        <v>BY HAND</v>
      </c>
      <c r="Q1133" s="6" t="str">
        <v>Deepak</v>
      </c>
      <c r="R1133" s="6">
        <v>4</v>
      </c>
      <c r="S1133" s="6" t="str">
        <v/>
      </c>
      <c r="T1133" s="6" t="str">
        <v>BioLegend</v>
      </c>
    </row>
    <row r="1134" spans="1:20" x14ac:dyDescent="0.25">
      <c r="A1134" s="6">
        <v>1369</v>
      </c>
      <c r="B1134" s="6" t="str">
        <v>EED117073</v>
      </c>
      <c r="C1134" s="7">
        <v>45846</v>
      </c>
      <c r="D1134" s="7">
        <v>45856</v>
      </c>
      <c r="E1134" s="26">
        <v>45.5</v>
      </c>
      <c r="F1134" s="26">
        <v>45.5</v>
      </c>
      <c r="G1134" s="6">
        <v>156603</v>
      </c>
      <c r="H1134" s="6" t="str">
        <v/>
      </c>
      <c r="I1134" s="6">
        <v>1</v>
      </c>
      <c r="J1134" s="6">
        <v>1</v>
      </c>
      <c r="K1134" s="6" t="str">
        <v/>
      </c>
      <c r="L1134" s="7" t="str">
        <v>T-747/25-26</v>
      </c>
      <c r="M1134" s="7">
        <v>45860</v>
      </c>
      <c r="N1134" s="9">
        <v>5863.16</v>
      </c>
      <c r="O1134" s="6" t="str">
        <v>NII</v>
      </c>
      <c r="P1134" s="6" t="str">
        <v>BY HAND</v>
      </c>
      <c r="Q1134" s="6" t="str">
        <v>Deepak</v>
      </c>
      <c r="R1134" s="6">
        <v>4</v>
      </c>
      <c r="S1134" s="6" t="str">
        <v/>
      </c>
      <c r="T1134" s="6" t="str">
        <v>BioLegend</v>
      </c>
    </row>
    <row r="1135" spans="1:20" x14ac:dyDescent="0.25">
      <c r="A1135" s="6">
        <v>1370</v>
      </c>
      <c r="B1135" s="6" t="str">
        <v>EED117073</v>
      </c>
      <c r="C1135" s="7">
        <v>45846</v>
      </c>
      <c r="D1135" s="7">
        <v>45856</v>
      </c>
      <c r="E1135" s="26">
        <v>187.6</v>
      </c>
      <c r="F1135" s="26">
        <v>187.6</v>
      </c>
      <c r="G1135" s="6">
        <v>300526</v>
      </c>
      <c r="H1135" s="6" t="str">
        <v/>
      </c>
      <c r="I1135" s="6">
        <v>1</v>
      </c>
      <c r="J1135" s="6">
        <v>1</v>
      </c>
      <c r="K1135" s="6" t="str">
        <v/>
      </c>
      <c r="L1135" s="7" t="str">
        <v>T-748/25-26</v>
      </c>
      <c r="M1135" s="7">
        <v>45860</v>
      </c>
      <c r="N1135" s="9">
        <v>24174.27</v>
      </c>
      <c r="O1135" s="6" t="str">
        <v>NII</v>
      </c>
      <c r="P1135" s="6" t="str">
        <v>BY HAND</v>
      </c>
      <c r="Q1135" s="6" t="str">
        <v>Deepak</v>
      </c>
      <c r="R1135" s="6">
        <v>4</v>
      </c>
      <c r="S1135" s="6" t="str">
        <v/>
      </c>
      <c r="T1135" s="6" t="str">
        <v>BioLegend</v>
      </c>
    </row>
    <row r="1136" spans="1:20" x14ac:dyDescent="0.25">
      <c r="A1136" s="6">
        <v>1371</v>
      </c>
      <c r="B1136" s="6" t="str">
        <v>EED117073</v>
      </c>
      <c r="C1136" s="7">
        <v>45846</v>
      </c>
      <c r="D1136" s="7">
        <v>45856</v>
      </c>
      <c r="E1136" s="26">
        <v>161.25</v>
      </c>
      <c r="F1136" s="26">
        <v>161.25</v>
      </c>
      <c r="G1136" s="6">
        <v>302239</v>
      </c>
      <c r="H1136" s="6" t="str">
        <v/>
      </c>
      <c r="I1136" s="6">
        <v>1</v>
      </c>
      <c r="J1136" s="6">
        <v>1</v>
      </c>
      <c r="K1136" s="6" t="str">
        <v/>
      </c>
      <c r="L1136" s="7" t="str">
        <v>T-748/25-26</v>
      </c>
      <c r="M1136" s="7">
        <v>45860</v>
      </c>
      <c r="N1136" s="9">
        <v>19393.54</v>
      </c>
      <c r="O1136" s="6" t="str">
        <v>NII</v>
      </c>
      <c r="P1136" s="6" t="str">
        <v>BY HAND</v>
      </c>
      <c r="Q1136" s="6" t="str">
        <v>Deepak</v>
      </c>
      <c r="R1136" s="6">
        <v>4</v>
      </c>
      <c r="S1136" s="6" t="str">
        <v/>
      </c>
      <c r="T1136" s="6" t="str">
        <v>BioLegend</v>
      </c>
    </row>
    <row r="1137" spans="1:20" x14ac:dyDescent="0.25">
      <c r="A1137" s="6">
        <v>1372</v>
      </c>
      <c r="B1137" s="6" t="str">
        <v>EED117073</v>
      </c>
      <c r="C1137" s="7">
        <v>45846</v>
      </c>
      <c r="D1137" s="7">
        <v>45856</v>
      </c>
      <c r="E1137" s="26">
        <v>254.8</v>
      </c>
      <c r="F1137" s="26">
        <v>254.8</v>
      </c>
      <c r="G1137" s="6">
        <v>348918</v>
      </c>
      <c r="H1137" s="6" t="str">
        <v/>
      </c>
      <c r="I1137" s="6">
        <v>1</v>
      </c>
      <c r="J1137" s="6">
        <v>1</v>
      </c>
      <c r="K1137" s="6" t="str">
        <v/>
      </c>
      <c r="L1137" s="7" t="str">
        <v>T-748/25-26</v>
      </c>
      <c r="M1137" s="7">
        <v>45860</v>
      </c>
      <c r="N1137" s="9">
        <v>32833.71</v>
      </c>
      <c r="O1137" s="6" t="str">
        <v>NII</v>
      </c>
      <c r="P1137" s="6" t="str">
        <v>BY HAND</v>
      </c>
      <c r="Q1137" s="6" t="str">
        <v>Deepak</v>
      </c>
      <c r="R1137" s="6">
        <v>4</v>
      </c>
      <c r="S1137" s="6" t="str">
        <v/>
      </c>
      <c r="T1137" s="6" t="str">
        <v>BioLegend</v>
      </c>
    </row>
    <row r="1138" spans="1:20" x14ac:dyDescent="0.25">
      <c r="A1138" s="6">
        <v>1373</v>
      </c>
      <c r="B1138" s="6" t="str">
        <v>EED117073</v>
      </c>
      <c r="C1138" s="7">
        <v>45846</v>
      </c>
      <c r="D1138" s="7">
        <v>45856</v>
      </c>
      <c r="E1138" s="26">
        <v>115.5</v>
      </c>
      <c r="F1138" s="26">
        <v>115.5</v>
      </c>
      <c r="G1138" s="6">
        <v>353303</v>
      </c>
      <c r="H1138" s="6" t="str">
        <v/>
      </c>
      <c r="I1138" s="6">
        <v>1</v>
      </c>
      <c r="J1138" s="6">
        <v>1</v>
      </c>
      <c r="K1138" s="6" t="str">
        <v/>
      </c>
      <c r="L1138" s="7" t="str">
        <v>T-748/25-26</v>
      </c>
      <c r="M1138" s="7">
        <v>45860</v>
      </c>
      <c r="N1138" s="9">
        <v>14883.41</v>
      </c>
      <c r="O1138" s="6" t="str">
        <v>NII</v>
      </c>
      <c r="P1138" s="6" t="str">
        <v>BY HAND</v>
      </c>
      <c r="Q1138" s="6" t="str">
        <v>Deepak</v>
      </c>
      <c r="R1138" s="6">
        <v>4</v>
      </c>
      <c r="S1138" s="6" t="str">
        <v/>
      </c>
      <c r="T1138" s="6" t="str">
        <v>BioLegend</v>
      </c>
    </row>
    <row r="1139" spans="1:20" x14ac:dyDescent="0.25">
      <c r="A1139" s="6">
        <v>1374</v>
      </c>
      <c r="B1139" s="6" t="str">
        <v>EED117073</v>
      </c>
      <c r="C1139" s="7">
        <v>45846</v>
      </c>
      <c r="D1139" s="7">
        <v>45856</v>
      </c>
      <c r="E1139" s="26">
        <v>107.1</v>
      </c>
      <c r="F1139" s="26">
        <v>107.1</v>
      </c>
      <c r="G1139" s="6">
        <v>355115</v>
      </c>
      <c r="H1139" s="6" t="str">
        <v/>
      </c>
      <c r="I1139" s="6">
        <v>1</v>
      </c>
      <c r="J1139" s="6">
        <v>1</v>
      </c>
      <c r="K1139" s="6" t="str">
        <v/>
      </c>
      <c r="L1139" s="7" t="str">
        <v>T-748/25-26</v>
      </c>
      <c r="M1139" s="7">
        <v>45860</v>
      </c>
      <c r="N1139" s="9">
        <v>13800.98</v>
      </c>
      <c r="O1139" s="6" t="str">
        <v>NII</v>
      </c>
      <c r="P1139" s="6" t="str">
        <v>BY HAND</v>
      </c>
      <c r="Q1139" s="6" t="str">
        <v>Deepak</v>
      </c>
      <c r="R1139" s="6">
        <v>4</v>
      </c>
      <c r="S1139" s="6" t="str">
        <v/>
      </c>
      <c r="T1139" s="6" t="str">
        <v>BioLegend</v>
      </c>
    </row>
    <row r="1140" spans="1:20" x14ac:dyDescent="0.25">
      <c r="A1140" s="6">
        <v>1375</v>
      </c>
      <c r="B1140" s="6" t="str">
        <v>EED117073</v>
      </c>
      <c r="C1140" s="7">
        <v>45846</v>
      </c>
      <c r="D1140" s="7">
        <v>45856</v>
      </c>
      <c r="E1140" s="26">
        <v>254.8</v>
      </c>
      <c r="F1140" s="26">
        <v>254.8</v>
      </c>
      <c r="G1140" s="6">
        <v>356906</v>
      </c>
      <c r="H1140" s="6" t="str">
        <v/>
      </c>
      <c r="I1140" s="6">
        <v>1</v>
      </c>
      <c r="J1140" s="6">
        <v>1</v>
      </c>
      <c r="K1140" s="6" t="str">
        <v/>
      </c>
      <c r="L1140" s="7" t="str">
        <v>T-748/25-26</v>
      </c>
      <c r="M1140" s="7">
        <v>45860</v>
      </c>
      <c r="N1140" s="9">
        <v>32833.71</v>
      </c>
      <c r="O1140" s="6" t="str">
        <v>NII</v>
      </c>
      <c r="P1140" s="6" t="str">
        <v>BY HAND</v>
      </c>
      <c r="Q1140" s="6" t="str">
        <v>Deepak</v>
      </c>
      <c r="R1140" s="6">
        <v>4</v>
      </c>
      <c r="S1140" s="6" t="str">
        <v/>
      </c>
      <c r="T1140" s="6" t="str">
        <v>BioLegend</v>
      </c>
    </row>
    <row r="1141" spans="1:20" x14ac:dyDescent="0.25">
      <c r="A1141" s="6">
        <v>1376</v>
      </c>
      <c r="B1141" s="6" t="str">
        <v>EED117073</v>
      </c>
      <c r="C1141" s="7">
        <v>45846</v>
      </c>
      <c r="D1141" s="7">
        <v>45856</v>
      </c>
      <c r="E1141" s="26">
        <v>279.3</v>
      </c>
      <c r="F1141" s="26">
        <v>279.3</v>
      </c>
      <c r="G1141" s="6">
        <v>381508</v>
      </c>
      <c r="H1141" s="6" t="str">
        <v/>
      </c>
      <c r="I1141" s="6">
        <v>1</v>
      </c>
      <c r="J1141" s="6">
        <v>1</v>
      </c>
      <c r="K1141" s="6" t="str">
        <v/>
      </c>
      <c r="L1141" s="7" t="str">
        <v>T-748/25-26</v>
      </c>
      <c r="M1141" s="7">
        <v>45860</v>
      </c>
      <c r="N1141" s="9">
        <v>35990.800000000003</v>
      </c>
      <c r="O1141" s="6" t="str">
        <v>NII</v>
      </c>
      <c r="P1141" s="6" t="str">
        <v>BY HAND</v>
      </c>
      <c r="Q1141" s="6" t="str">
        <v>Deepak</v>
      </c>
      <c r="R1141" s="6">
        <v>4</v>
      </c>
      <c r="S1141" s="6" t="str">
        <v/>
      </c>
      <c r="T1141" s="6" t="str">
        <v>BioLegend</v>
      </c>
    </row>
    <row r="1142" spans="1:20" x14ac:dyDescent="0.25">
      <c r="A1142" s="6">
        <v>1377</v>
      </c>
      <c r="B1142" s="6" t="str">
        <v>Return From IGIB</v>
      </c>
      <c r="C1142" s="7" t="str">
        <v>Return From IGIB</v>
      </c>
      <c r="D1142" s="7">
        <v>45860</v>
      </c>
      <c r="E1142" s="26">
        <v>141</v>
      </c>
      <c r="F1142" s="26">
        <v>141</v>
      </c>
      <c r="G1142" s="6">
        <v>424602</v>
      </c>
      <c r="H1142" s="6" t="str">
        <v>Compensation Beads</v>
      </c>
      <c r="I1142" s="6">
        <v>1</v>
      </c>
      <c r="J1142" s="6" t="str">
        <v/>
      </c>
      <c r="K1142" s="6">
        <v>1</v>
      </c>
      <c r="L1142" s="7" t="str">
        <v/>
      </c>
      <c r="M1142" s="7" t="str">
        <v/>
      </c>
      <c r="N1142" s="9" t="str">
        <v/>
      </c>
      <c r="O1142" s="6" t="str">
        <v>Stock</v>
      </c>
      <c r="P1142" s="6" t="str">
        <v/>
      </c>
      <c r="Q1142" s="6" t="str">
        <v/>
      </c>
      <c r="R1142" s="6">
        <v>4</v>
      </c>
      <c r="S1142" s="6" t="str">
        <v/>
      </c>
      <c r="T1142" s="6" t="str">
        <v>BioLegend</v>
      </c>
    </row>
    <row r="1143" spans="1:20" x14ac:dyDescent="0.25">
      <c r="A1143" s="6">
        <v>1378</v>
      </c>
      <c r="B1143" s="6" t="str">
        <v>Return From IGIB</v>
      </c>
      <c r="C1143" s="7" t="str">
        <v>Return From IGIB</v>
      </c>
      <c r="D1143" s="7">
        <v>45860</v>
      </c>
      <c r="E1143" s="26">
        <v>61.1</v>
      </c>
      <c r="F1143" s="26">
        <v>61.1</v>
      </c>
      <c r="G1143" s="6">
        <v>421002</v>
      </c>
      <c r="H1143" s="6" t="str">
        <v xml:space="preserve">Intracellular Staining Permeabilization Wash Buffer </v>
      </c>
      <c r="I1143" s="6">
        <v>1</v>
      </c>
      <c r="J1143" s="6">
        <v>1</v>
      </c>
      <c r="K1143" s="6" t="str">
        <v/>
      </c>
      <c r="L1143" s="7" t="str">
        <v>T-1002/25-26</v>
      </c>
      <c r="M1143" s="7">
        <v>45892</v>
      </c>
      <c r="N1143" s="9">
        <v>8742</v>
      </c>
      <c r="O1143" s="6" t="str">
        <v>Aurigine Service</v>
      </c>
      <c r="P1143" s="6">
        <v>58154746893</v>
      </c>
      <c r="Q1143" s="6" t="str">
        <v>Delivered</v>
      </c>
      <c r="R1143" s="6">
        <v>4</v>
      </c>
      <c r="S1143" s="6" t="str">
        <v/>
      </c>
      <c r="T1143" s="6" t="str">
        <v>BioLegend</v>
      </c>
    </row>
    <row r="1144" spans="1:20" x14ac:dyDescent="0.25">
      <c r="A1144" s="6">
        <v>1379</v>
      </c>
      <c r="B1144" s="6" t="str">
        <v>Return From IGIB</v>
      </c>
      <c r="C1144" s="7" t="str">
        <v>Return From IGIB</v>
      </c>
      <c r="D1144" s="7">
        <v>45860</v>
      </c>
      <c r="E1144" s="26">
        <v>38.35</v>
      </c>
      <c r="F1144" s="26">
        <v>76.7</v>
      </c>
      <c r="G1144" s="6">
        <v>420801</v>
      </c>
      <c r="H1144" s="6" t="str">
        <v>Fixation Buffer</v>
      </c>
      <c r="I1144" s="6">
        <v>2</v>
      </c>
      <c r="J1144" s="6" t="str">
        <v/>
      </c>
      <c r="K1144" s="6">
        <v>2</v>
      </c>
      <c r="L1144" s="7" t="str">
        <v/>
      </c>
      <c r="M1144" s="7" t="str">
        <v/>
      </c>
      <c r="N1144" s="9" t="str">
        <v/>
      </c>
      <c r="O1144" s="6" t="str">
        <v>Stock</v>
      </c>
      <c r="P1144" s="6" t="str">
        <v/>
      </c>
      <c r="Q1144" s="6" t="str">
        <v/>
      </c>
      <c r="R1144" s="6">
        <v>4</v>
      </c>
      <c r="S1144" s="6" t="str">
        <v/>
      </c>
      <c r="T1144" s="6" t="str">
        <v>BioLegend</v>
      </c>
    </row>
    <row r="1145" spans="1:20" x14ac:dyDescent="0.25">
      <c r="A1145" s="6">
        <v>1380</v>
      </c>
      <c r="B1145" s="6" t="str">
        <v>Return From IGIB</v>
      </c>
      <c r="C1145" s="7" t="str">
        <v>Return From IGIB</v>
      </c>
      <c r="D1145" s="7">
        <v>45860</v>
      </c>
      <c r="E1145" s="26">
        <v>84.6</v>
      </c>
      <c r="F1145" s="26">
        <v>84.6</v>
      </c>
      <c r="G1145" s="6">
        <v>421403</v>
      </c>
      <c r="H1145" s="6" t="str">
        <v>FOXP3 Fix/Perm Buffer Set</v>
      </c>
      <c r="I1145" s="6">
        <v>1</v>
      </c>
      <c r="J1145" s="6" t="str">
        <v/>
      </c>
      <c r="K1145" s="6">
        <v>1</v>
      </c>
      <c r="L1145" s="7" t="str">
        <v/>
      </c>
      <c r="M1145" s="7" t="str">
        <v/>
      </c>
      <c r="N1145" s="9" t="str">
        <v/>
      </c>
      <c r="O1145" s="6" t="str">
        <v>Stock</v>
      </c>
      <c r="P1145" s="6" t="str">
        <v/>
      </c>
      <c r="Q1145" s="6" t="str">
        <v/>
      </c>
      <c r="R1145" s="6">
        <v>4</v>
      </c>
      <c r="S1145" s="6" t="str">
        <v/>
      </c>
      <c r="T1145" s="6" t="str">
        <v>BioLegend</v>
      </c>
    </row>
    <row r="1146" spans="1:20" x14ac:dyDescent="0.25">
      <c r="A1146" s="6">
        <v>1422</v>
      </c>
      <c r="B1146" s="6" t="str">
        <v>EED117403</v>
      </c>
      <c r="C1146" s="7">
        <v>45856</v>
      </c>
      <c r="D1146" s="7">
        <v>45864</v>
      </c>
      <c r="E1146" s="26">
        <v>53.9</v>
      </c>
      <c r="F1146" s="26">
        <v>53.9</v>
      </c>
      <c r="G1146" s="6">
        <v>100236</v>
      </c>
      <c r="H1146" s="6" t="str">
        <v/>
      </c>
      <c r="I1146" s="6">
        <v>1</v>
      </c>
      <c r="J1146" s="6">
        <v>1</v>
      </c>
      <c r="K1146" s="6" t="str">
        <v/>
      </c>
      <c r="L1146" s="7" t="str">
        <v>T-775/25-26</v>
      </c>
      <c r="M1146" s="7">
        <v>45866</v>
      </c>
      <c r="N1146" s="9">
        <v>8712.5499999999993</v>
      </c>
      <c r="O1146" s="6" t="str">
        <v>IISC</v>
      </c>
      <c r="P1146" s="6">
        <v>58153726212</v>
      </c>
      <c r="Q1146" s="6" t="str">
        <v>Delivered</v>
      </c>
      <c r="R1146" s="6" t="str">
        <v>4</v>
      </c>
      <c r="S1146" s="6" t="str">
        <v/>
      </c>
      <c r="T1146" s="6" t="str">
        <v>Biolegend</v>
      </c>
    </row>
    <row r="1147" spans="1:20" x14ac:dyDescent="0.25">
      <c r="A1147" s="6">
        <v>1423</v>
      </c>
      <c r="B1147" s="6" t="str">
        <v>EED117403</v>
      </c>
      <c r="C1147" s="7">
        <v>45856</v>
      </c>
      <c r="D1147" s="7">
        <v>45864</v>
      </c>
      <c r="E1147" s="26">
        <v>50.4</v>
      </c>
      <c r="F1147" s="26">
        <v>50.4</v>
      </c>
      <c r="G1147" s="6">
        <v>100408</v>
      </c>
      <c r="H1147" s="6" t="str">
        <v/>
      </c>
      <c r="I1147" s="6">
        <v>1</v>
      </c>
      <c r="J1147" s="6">
        <v>1</v>
      </c>
      <c r="K1147" s="6" t="str">
        <v/>
      </c>
      <c r="L1147" s="7" t="str">
        <v>T-775/25-26</v>
      </c>
      <c r="M1147" s="7">
        <v>45866</v>
      </c>
      <c r="N1147" s="9">
        <v>8146.8</v>
      </c>
      <c r="O1147" s="6" t="str">
        <v>IISC</v>
      </c>
      <c r="P1147" s="6">
        <v>58153726212</v>
      </c>
      <c r="Q1147" s="6" t="str">
        <v>Delivered</v>
      </c>
      <c r="R1147" s="6" t="str">
        <v>4</v>
      </c>
      <c r="S1147" s="6" t="str">
        <v/>
      </c>
      <c r="T1147" s="6" t="str">
        <v>Biolegend</v>
      </c>
    </row>
    <row r="1148" spans="1:20" x14ac:dyDescent="0.25">
      <c r="A1148" s="6">
        <v>1424</v>
      </c>
      <c r="B1148" s="6" t="str">
        <v>EED117403</v>
      </c>
      <c r="C1148" s="7">
        <v>45856</v>
      </c>
      <c r="D1148" s="7">
        <v>45864</v>
      </c>
      <c r="E1148" s="26">
        <v>138.6</v>
      </c>
      <c r="F1148" s="26">
        <v>277.2</v>
      </c>
      <c r="G1148" s="6">
        <v>100722</v>
      </c>
      <c r="H1148" s="6" t="str">
        <v/>
      </c>
      <c r="I1148" s="6">
        <v>2</v>
      </c>
      <c r="J1148" s="6">
        <v>2</v>
      </c>
      <c r="K1148" s="6" t="str">
        <v/>
      </c>
      <c r="L1148" s="7" t="str">
        <v>T-779/25-26</v>
      </c>
      <c r="M1148" s="7">
        <v>45866</v>
      </c>
      <c r="N1148" s="9">
        <v>42966</v>
      </c>
      <c r="O1148" s="6" t="str">
        <v>MICRO VAPI</v>
      </c>
      <c r="P1148" s="6">
        <v>58153727203</v>
      </c>
      <c r="Q1148" s="6" t="str">
        <v>Delivered</v>
      </c>
      <c r="R1148" s="6" t="str">
        <v>4</v>
      </c>
      <c r="S1148" s="6" t="str">
        <v/>
      </c>
      <c r="T1148" s="6" t="str">
        <v>Biolegend</v>
      </c>
    </row>
    <row r="1149" spans="1:20" x14ac:dyDescent="0.25">
      <c r="A1149" s="6">
        <v>1425</v>
      </c>
      <c r="B1149" s="6" t="str">
        <v>EED117403</v>
      </c>
      <c r="C1149" s="7">
        <v>45856</v>
      </c>
      <c r="D1149" s="7">
        <v>45864</v>
      </c>
      <c r="E1149" s="26">
        <v>50.4</v>
      </c>
      <c r="F1149" s="26">
        <v>50.4</v>
      </c>
      <c r="G1149" s="6">
        <v>100723</v>
      </c>
      <c r="H1149" s="6" t="str">
        <v/>
      </c>
      <c r="I1149" s="6">
        <v>1</v>
      </c>
      <c r="J1149" s="6">
        <v>1</v>
      </c>
      <c r="K1149" s="6" t="str">
        <v/>
      </c>
      <c r="L1149" s="7" t="str">
        <v>T-775/25-26</v>
      </c>
      <c r="M1149" s="7">
        <v>45866</v>
      </c>
      <c r="N1149" s="9">
        <v>8146.8</v>
      </c>
      <c r="O1149" s="6" t="str">
        <v>IISC</v>
      </c>
      <c r="P1149" s="6">
        <v>58153726212</v>
      </c>
      <c r="Q1149" s="6" t="str">
        <v>Delivered</v>
      </c>
      <c r="R1149" s="6" t="str">
        <v>4</v>
      </c>
      <c r="S1149" s="6" t="str">
        <v/>
      </c>
      <c r="T1149" s="6" t="str">
        <v>Biolegend</v>
      </c>
    </row>
    <row r="1150" spans="1:20" x14ac:dyDescent="0.25">
      <c r="A1150" s="6">
        <v>1426</v>
      </c>
      <c r="B1150" s="6" t="str">
        <v>EED117403</v>
      </c>
      <c r="C1150" s="7">
        <v>45856</v>
      </c>
      <c r="D1150" s="7">
        <v>45864</v>
      </c>
      <c r="E1150" s="26">
        <v>204.75</v>
      </c>
      <c r="F1150" s="26">
        <v>409.5</v>
      </c>
      <c r="G1150" s="6">
        <v>100742</v>
      </c>
      <c r="H1150" s="6" t="str">
        <v/>
      </c>
      <c r="I1150" s="6">
        <v>2</v>
      </c>
      <c r="J1150" s="6">
        <v>2</v>
      </c>
      <c r="K1150" s="6" t="str">
        <v/>
      </c>
      <c r="L1150" s="7" t="str">
        <v>T-779/25-26</v>
      </c>
      <c r="M1150" s="7">
        <v>45866</v>
      </c>
      <c r="N1150" s="9">
        <v>59241</v>
      </c>
      <c r="O1150" s="6" t="str">
        <v>MICRO VAPI</v>
      </c>
      <c r="P1150" s="6">
        <v>58153727203</v>
      </c>
      <c r="Q1150" s="6" t="str">
        <v>Delivered</v>
      </c>
      <c r="R1150" s="6" t="str">
        <v>4</v>
      </c>
      <c r="S1150" s="6" t="str">
        <v/>
      </c>
      <c r="T1150" s="6" t="str">
        <v>Biolegend</v>
      </c>
    </row>
    <row r="1151" spans="1:20" x14ac:dyDescent="0.25">
      <c r="A1151" s="6">
        <v>1427</v>
      </c>
      <c r="B1151" s="6" t="str">
        <v>EED117403</v>
      </c>
      <c r="C1151" s="7">
        <v>45856</v>
      </c>
      <c r="D1151" s="7">
        <v>45864</v>
      </c>
      <c r="E1151" s="26">
        <v>37.799999999999997</v>
      </c>
      <c r="F1151" s="26">
        <v>37.799999999999997</v>
      </c>
      <c r="G1151" s="6">
        <v>101319</v>
      </c>
      <c r="H1151" s="6" t="str">
        <v/>
      </c>
      <c r="I1151" s="6">
        <v>1</v>
      </c>
      <c r="J1151" s="6">
        <v>1</v>
      </c>
      <c r="K1151" s="6" t="str">
        <v/>
      </c>
      <c r="L1151" s="7" t="str">
        <v>T-785/25-26</v>
      </c>
      <c r="M1151" s="7">
        <v>45866</v>
      </c>
      <c r="N1151" s="9">
        <v>5440</v>
      </c>
      <c r="O1151" s="6" t="str">
        <v>SAI LIFE</v>
      </c>
      <c r="P1151" s="6">
        <v>58153726595</v>
      </c>
      <c r="Q1151" s="6" t="str">
        <v>Delivered</v>
      </c>
      <c r="R1151" s="6" t="str">
        <v>4</v>
      </c>
      <c r="S1151" s="6" t="str">
        <v/>
      </c>
      <c r="T1151" s="6" t="str">
        <v>Biolegend</v>
      </c>
    </row>
    <row r="1152" spans="1:20" x14ac:dyDescent="0.25">
      <c r="A1152" s="6">
        <v>1428</v>
      </c>
      <c r="B1152" s="6" t="str">
        <v>EED117403</v>
      </c>
      <c r="C1152" s="7">
        <v>45856</v>
      </c>
      <c r="D1152" s="7">
        <v>45864</v>
      </c>
      <c r="E1152" s="26">
        <v>181.5</v>
      </c>
      <c r="F1152" s="26">
        <v>181.5</v>
      </c>
      <c r="G1152" s="6">
        <v>102127</v>
      </c>
      <c r="H1152" s="6" t="str">
        <v/>
      </c>
      <c r="I1152" s="6">
        <v>1</v>
      </c>
      <c r="J1152" s="6">
        <v>1</v>
      </c>
      <c r="K1152" s="6" t="str">
        <v/>
      </c>
      <c r="L1152" s="7" t="str">
        <v>T-775/25-26</v>
      </c>
      <c r="M1152" s="7">
        <v>45866</v>
      </c>
      <c r="N1152" s="9">
        <v>27382.3</v>
      </c>
      <c r="O1152" s="6" t="str">
        <v>IISC</v>
      </c>
      <c r="P1152" s="6">
        <v>58153726212</v>
      </c>
      <c r="Q1152" s="6" t="str">
        <v>Delivered</v>
      </c>
      <c r="R1152" s="6" t="str">
        <v>4</v>
      </c>
      <c r="S1152" s="6" t="str">
        <v/>
      </c>
      <c r="T1152" s="6" t="str">
        <v>Biolegend</v>
      </c>
    </row>
    <row r="1153" spans="1:20" x14ac:dyDescent="0.25">
      <c r="A1153" s="6">
        <v>1429</v>
      </c>
      <c r="B1153" s="6" t="str">
        <v>EED117403</v>
      </c>
      <c r="C1153" s="7">
        <v>45856</v>
      </c>
      <c r="D1153" s="7">
        <v>45864</v>
      </c>
      <c r="E1153" s="26">
        <v>168.7</v>
      </c>
      <c r="F1153" s="26">
        <v>168.7</v>
      </c>
      <c r="G1153" s="6">
        <v>102720</v>
      </c>
      <c r="H1153" s="6" t="str">
        <v/>
      </c>
      <c r="I1153" s="6">
        <v>1</v>
      </c>
      <c r="J1153" s="6">
        <v>1</v>
      </c>
      <c r="K1153" s="6" t="str">
        <v/>
      </c>
      <c r="L1153" s="7" t="str">
        <v>T-768/25-26</v>
      </c>
      <c r="M1153" s="7">
        <v>45866</v>
      </c>
      <c r="N1153" s="9">
        <v>20605.5</v>
      </c>
      <c r="O1153" s="6" t="str">
        <v>ACTREC</v>
      </c>
      <c r="P1153" s="6">
        <v>58153726466</v>
      </c>
      <c r="Q1153" s="6" t="str">
        <v>Delivered</v>
      </c>
      <c r="R1153" s="6" t="str">
        <v>4</v>
      </c>
      <c r="S1153" s="6" t="str">
        <v/>
      </c>
      <c r="T1153" s="6" t="str">
        <v>Biolegend</v>
      </c>
    </row>
    <row r="1154" spans="1:20" x14ac:dyDescent="0.25">
      <c r="A1154" s="6">
        <v>1430</v>
      </c>
      <c r="B1154" s="6" t="str">
        <v>EED117403</v>
      </c>
      <c r="C1154" s="7">
        <v>45856</v>
      </c>
      <c r="D1154" s="7">
        <v>45864</v>
      </c>
      <c r="E1154" s="26">
        <v>150.5</v>
      </c>
      <c r="F1154" s="26">
        <v>150.5</v>
      </c>
      <c r="G1154" s="6">
        <v>103020</v>
      </c>
      <c r="H1154" s="6" t="str">
        <v/>
      </c>
      <c r="I1154" s="6">
        <v>1</v>
      </c>
      <c r="J1154" s="6">
        <v>1</v>
      </c>
      <c r="K1154" s="6" t="str">
        <v/>
      </c>
      <c r="L1154" s="7" t="str">
        <v>T-767/25-26</v>
      </c>
      <c r="M1154" s="7">
        <v>45866</v>
      </c>
      <c r="N1154" s="9">
        <v>18382.5</v>
      </c>
      <c r="O1154" s="6" t="str">
        <v>ACTREC</v>
      </c>
      <c r="P1154" s="6">
        <v>58153726466</v>
      </c>
      <c r="Q1154" s="6" t="str">
        <v>Delivered</v>
      </c>
      <c r="R1154" s="6" t="str">
        <v>4</v>
      </c>
      <c r="S1154" s="6" t="str">
        <v/>
      </c>
      <c r="T1154" s="6" t="str">
        <v>Biolegend</v>
      </c>
    </row>
    <row r="1155" spans="1:20" x14ac:dyDescent="0.25">
      <c r="A1155" s="6">
        <v>1431</v>
      </c>
      <c r="B1155" s="6" t="str">
        <v>EED117403</v>
      </c>
      <c r="C1155" s="7">
        <v>45856</v>
      </c>
      <c r="D1155" s="7">
        <v>45864</v>
      </c>
      <c r="E1155" s="26">
        <v>204.75</v>
      </c>
      <c r="F1155" s="26">
        <v>409.5</v>
      </c>
      <c r="G1155" s="6">
        <v>103149</v>
      </c>
      <c r="H1155" s="6" t="str">
        <v/>
      </c>
      <c r="I1155" s="6">
        <v>2</v>
      </c>
      <c r="J1155" s="6">
        <v>2</v>
      </c>
      <c r="K1155" s="6" t="str">
        <v/>
      </c>
      <c r="L1155" s="7" t="str">
        <v>T-768/25-26</v>
      </c>
      <c r="M1155" s="7">
        <v>45866</v>
      </c>
      <c r="N1155" s="9">
        <v>46683</v>
      </c>
      <c r="O1155" s="6" t="str">
        <v>ACTREC</v>
      </c>
      <c r="P1155" s="6">
        <v>58153726466</v>
      </c>
      <c r="Q1155" s="6" t="str">
        <v>Delivered</v>
      </c>
      <c r="R1155" s="6" t="str">
        <v>4</v>
      </c>
      <c r="S1155" s="6" t="str">
        <v/>
      </c>
      <c r="T1155" s="6" t="str">
        <v>Biolegend</v>
      </c>
    </row>
    <row r="1156" spans="1:20" x14ac:dyDescent="0.25">
      <c r="A1156" s="6">
        <v>1432</v>
      </c>
      <c r="B1156" s="6" t="str">
        <v>EED117403</v>
      </c>
      <c r="C1156" s="7">
        <v>45856</v>
      </c>
      <c r="D1156" s="7">
        <v>45864</v>
      </c>
      <c r="E1156" s="26">
        <v>217.7</v>
      </c>
      <c r="F1156" s="26">
        <v>217.7</v>
      </c>
      <c r="G1156" s="6">
        <v>105720</v>
      </c>
      <c r="H1156" s="6" t="str">
        <v/>
      </c>
      <c r="I1156" s="6">
        <v>1</v>
      </c>
      <c r="J1156" s="6">
        <v>1</v>
      </c>
      <c r="K1156" s="6" t="str">
        <v/>
      </c>
      <c r="L1156" s="7" t="str">
        <v>T-767/25-26</v>
      </c>
      <c r="M1156" s="7">
        <v>45866</v>
      </c>
      <c r="N1156" s="9">
        <v>26590.5</v>
      </c>
      <c r="O1156" s="6" t="str">
        <v>ACTREC</v>
      </c>
      <c r="P1156" s="6">
        <v>58153726466</v>
      </c>
      <c r="Q1156" s="6" t="str">
        <v>Delivered</v>
      </c>
      <c r="R1156" s="6" t="str">
        <v>4</v>
      </c>
      <c r="S1156" s="6" t="str">
        <v/>
      </c>
      <c r="T1156" s="6" t="str">
        <v>Biolegend</v>
      </c>
    </row>
    <row r="1157" spans="1:20" x14ac:dyDescent="0.25">
      <c r="A1157" s="6">
        <v>1433</v>
      </c>
      <c r="B1157" s="6" t="str">
        <v>EED117403</v>
      </c>
      <c r="C1157" s="7">
        <v>45856</v>
      </c>
      <c r="D1157" s="7">
        <v>45864</v>
      </c>
      <c r="E1157" s="26">
        <v>194.25</v>
      </c>
      <c r="F1157" s="26">
        <v>194.25</v>
      </c>
      <c r="G1157" s="6">
        <v>106312</v>
      </c>
      <c r="H1157" s="6" t="str">
        <v/>
      </c>
      <c r="I1157" s="6">
        <v>1</v>
      </c>
      <c r="J1157" s="6">
        <v>1</v>
      </c>
      <c r="K1157" s="6" t="str">
        <v/>
      </c>
      <c r="L1157" s="7" t="str">
        <v>T-775/25-26</v>
      </c>
      <c r="M1157" s="7">
        <v>45866</v>
      </c>
      <c r="N1157" s="9">
        <v>29305.85</v>
      </c>
      <c r="O1157" s="6" t="str">
        <v>IISC</v>
      </c>
      <c r="P1157" s="6">
        <v>58153726212</v>
      </c>
      <c r="Q1157" s="6" t="str">
        <v>Delivered</v>
      </c>
      <c r="R1157" s="6" t="str">
        <v>4</v>
      </c>
      <c r="S1157" s="6" t="str">
        <v/>
      </c>
      <c r="T1157" s="6" t="str">
        <v>Biolegend</v>
      </c>
    </row>
    <row r="1158" spans="1:20" x14ac:dyDescent="0.25">
      <c r="A1158" s="6">
        <v>1434</v>
      </c>
      <c r="B1158" s="6" t="str">
        <v>EED117403</v>
      </c>
      <c r="C1158" s="7">
        <v>45856</v>
      </c>
      <c r="D1158" s="7">
        <v>45864</v>
      </c>
      <c r="E1158" s="26">
        <v>186.9</v>
      </c>
      <c r="F1158" s="26">
        <v>186.9</v>
      </c>
      <c r="G1158" s="6">
        <v>108112</v>
      </c>
      <c r="H1158" s="6" t="str">
        <v/>
      </c>
      <c r="I1158" s="6">
        <v>1</v>
      </c>
      <c r="J1158" s="6">
        <v>1</v>
      </c>
      <c r="K1158" s="6" t="str">
        <v/>
      </c>
      <c r="L1158" s="7" t="str">
        <v>T-767/25-26</v>
      </c>
      <c r="M1158" s="7">
        <v>45866</v>
      </c>
      <c r="N1158" s="9">
        <v>22828.5</v>
      </c>
      <c r="O1158" s="6" t="str">
        <v>ACTREC</v>
      </c>
      <c r="P1158" s="6">
        <v>58153726466</v>
      </c>
      <c r="Q1158" s="6" t="str">
        <v>Delivered</v>
      </c>
      <c r="R1158" s="6" t="str">
        <v>4</v>
      </c>
      <c r="S1158" s="6" t="str">
        <v/>
      </c>
      <c r="T1158" s="6" t="str">
        <v>Biolegend</v>
      </c>
    </row>
    <row r="1159" spans="1:20" x14ac:dyDescent="0.25">
      <c r="A1159" s="6">
        <v>1435</v>
      </c>
      <c r="B1159" s="6" t="str">
        <v>EED117403</v>
      </c>
      <c r="C1159" s="7">
        <v>45856</v>
      </c>
      <c r="D1159" s="7">
        <v>45864</v>
      </c>
      <c r="E1159" s="26">
        <v>214.5</v>
      </c>
      <c r="F1159" s="26">
        <v>429</v>
      </c>
      <c r="G1159" s="6">
        <v>115555</v>
      </c>
      <c r="H1159" s="6" t="str">
        <v/>
      </c>
      <c r="I1159" s="6">
        <v>2</v>
      </c>
      <c r="J1159" s="6">
        <v>2</v>
      </c>
      <c r="K1159" s="6" t="str">
        <v/>
      </c>
      <c r="L1159" s="7" t="str">
        <v>T-767/25-26</v>
      </c>
      <c r="M1159" s="7">
        <v>45866</v>
      </c>
      <c r="N1159" s="9">
        <v>48906</v>
      </c>
      <c r="O1159" s="6" t="str">
        <v>ACTREC</v>
      </c>
      <c r="P1159" s="6">
        <v>58153726466</v>
      </c>
      <c r="Q1159" s="6" t="str">
        <v>Delivered</v>
      </c>
      <c r="R1159" s="6" t="str">
        <v>4</v>
      </c>
      <c r="S1159" s="6" t="str">
        <v/>
      </c>
      <c r="T1159" s="6" t="str">
        <v>Biolegend</v>
      </c>
    </row>
    <row r="1160" spans="1:20" x14ac:dyDescent="0.25">
      <c r="A1160" s="6">
        <v>1436</v>
      </c>
      <c r="B1160" s="6" t="str">
        <v>EED117403</v>
      </c>
      <c r="C1160" s="7">
        <v>45856</v>
      </c>
      <c r="D1160" s="7">
        <v>45864</v>
      </c>
      <c r="E1160" s="26">
        <v>217.7</v>
      </c>
      <c r="F1160" s="26">
        <v>217.7</v>
      </c>
      <c r="G1160" s="6">
        <v>116122</v>
      </c>
      <c r="H1160" s="6" t="str">
        <v/>
      </c>
      <c r="I1160" s="6">
        <v>1</v>
      </c>
      <c r="J1160" s="6">
        <v>1</v>
      </c>
      <c r="K1160" s="6" t="str">
        <v/>
      </c>
      <c r="L1160" s="7" t="str">
        <v>T-795/25-26</v>
      </c>
      <c r="M1160" s="7">
        <v>45866</v>
      </c>
      <c r="N1160" s="9">
        <v>26590.5</v>
      </c>
      <c r="O1160" s="6" t="str">
        <v>ICGEB</v>
      </c>
      <c r="P1160" s="6" t="str">
        <v/>
      </c>
      <c r="Q1160" s="6" t="str">
        <v/>
      </c>
      <c r="R1160" s="6" t="str">
        <v>4</v>
      </c>
      <c r="S1160" s="6" t="str">
        <v/>
      </c>
      <c r="T1160" s="6" t="str">
        <v>Biolegend</v>
      </c>
    </row>
    <row r="1161" spans="1:20" x14ac:dyDescent="0.25">
      <c r="A1161" s="6">
        <v>1437</v>
      </c>
      <c r="B1161" s="6" t="str">
        <v>EED117403</v>
      </c>
      <c r="C1161" s="7">
        <v>45856</v>
      </c>
      <c r="D1161" s="7">
        <v>45864</v>
      </c>
      <c r="E1161" s="26">
        <v>189.75</v>
      </c>
      <c r="F1161" s="26">
        <v>379.5</v>
      </c>
      <c r="G1161" s="6">
        <v>126631</v>
      </c>
      <c r="H1161" s="6" t="str">
        <v/>
      </c>
      <c r="I1161" s="6">
        <v>2</v>
      </c>
      <c r="J1161" s="6">
        <v>2</v>
      </c>
      <c r="K1161" s="6" t="str">
        <v/>
      </c>
      <c r="L1161" s="7" t="str">
        <v>T-768/25-26</v>
      </c>
      <c r="M1161" s="7">
        <v>45866</v>
      </c>
      <c r="N1161" s="9">
        <v>43263</v>
      </c>
      <c r="O1161" s="6" t="str">
        <v>ACTREC</v>
      </c>
      <c r="P1161" s="6">
        <v>58153726466</v>
      </c>
      <c r="Q1161" s="6" t="str">
        <v>Delivered</v>
      </c>
      <c r="R1161" s="6" t="str">
        <v>4</v>
      </c>
      <c r="S1161" s="6" t="str">
        <v/>
      </c>
      <c r="T1161" s="6" t="str">
        <v>Biolegend</v>
      </c>
    </row>
    <row r="1162" spans="1:20" x14ac:dyDescent="0.25">
      <c r="A1162" s="6">
        <v>1438</v>
      </c>
      <c r="B1162" s="6" t="str">
        <v>EED117403</v>
      </c>
      <c r="C1162" s="7">
        <v>45856</v>
      </c>
      <c r="D1162" s="7">
        <v>45864</v>
      </c>
      <c r="E1162" s="26">
        <v>377.3</v>
      </c>
      <c r="F1162" s="26">
        <v>377.3</v>
      </c>
      <c r="G1162" s="6">
        <v>127031</v>
      </c>
      <c r="H1162" s="6" t="str">
        <v/>
      </c>
      <c r="I1162" s="6">
        <v>1</v>
      </c>
      <c r="J1162" s="6">
        <v>1</v>
      </c>
      <c r="K1162" s="6" t="str">
        <v/>
      </c>
      <c r="L1162" s="7" t="str">
        <v>T-806/25-26</v>
      </c>
      <c r="M1162" s="7">
        <v>45867</v>
      </c>
      <c r="N1162" s="9">
        <v>58781.5</v>
      </c>
      <c r="O1162" s="6" t="str">
        <v>IMTECH</v>
      </c>
      <c r="P1162" s="6" t="str">
        <v>D3002864037</v>
      </c>
      <c r="Q1162" s="6" t="str">
        <v>Delivered</v>
      </c>
      <c r="R1162" s="6" t="str">
        <v>4</v>
      </c>
      <c r="S1162" s="6" t="str">
        <v/>
      </c>
      <c r="T1162" s="6" t="str">
        <v>Biolegend</v>
      </c>
    </row>
    <row r="1163" spans="1:20" x14ac:dyDescent="0.25">
      <c r="A1163" s="6">
        <v>1439</v>
      </c>
      <c r="B1163" s="6" t="str">
        <v>EED117403</v>
      </c>
      <c r="C1163" s="7">
        <v>45856</v>
      </c>
      <c r="D1163" s="7">
        <v>45864</v>
      </c>
      <c r="E1163" s="26">
        <v>205.1</v>
      </c>
      <c r="F1163" s="26">
        <v>205.1</v>
      </c>
      <c r="G1163" s="6">
        <v>127106</v>
      </c>
      <c r="H1163" s="6" t="str">
        <v/>
      </c>
      <c r="I1163" s="6">
        <v>1</v>
      </c>
      <c r="J1163" s="6">
        <v>1</v>
      </c>
      <c r="K1163" s="6" t="str">
        <v/>
      </c>
      <c r="L1163" s="7" t="str">
        <v>T-806/25-26</v>
      </c>
      <c r="M1163" s="7">
        <v>45867</v>
      </c>
      <c r="N1163" s="9">
        <v>31790.5</v>
      </c>
      <c r="O1163" s="6" t="str">
        <v>IMTECH</v>
      </c>
      <c r="P1163" s="6" t="str">
        <v>D3002864037</v>
      </c>
      <c r="Q1163" s="6" t="str">
        <v>Delivered</v>
      </c>
      <c r="R1163" s="6" t="str">
        <v>4</v>
      </c>
      <c r="S1163" s="6" t="str">
        <v/>
      </c>
      <c r="T1163" s="6" t="str">
        <v>Biolegend</v>
      </c>
    </row>
    <row r="1164" spans="1:20" x14ac:dyDescent="0.25">
      <c r="A1164" s="6">
        <v>1440</v>
      </c>
      <c r="B1164" s="6" t="str">
        <v>EED117403</v>
      </c>
      <c r="C1164" s="7">
        <v>45856</v>
      </c>
      <c r="D1164" s="7">
        <v>45864</v>
      </c>
      <c r="E1164" s="26">
        <v>219</v>
      </c>
      <c r="F1164" s="26">
        <v>219</v>
      </c>
      <c r="G1164" s="6">
        <v>135225</v>
      </c>
      <c r="H1164" s="6" t="str">
        <v/>
      </c>
      <c r="I1164" s="6">
        <v>1</v>
      </c>
      <c r="J1164" s="6">
        <v>1</v>
      </c>
      <c r="K1164" s="6" t="str">
        <v/>
      </c>
      <c r="L1164" s="7" t="str">
        <v>T-775/25-26</v>
      </c>
      <c r="M1164" s="7">
        <v>45866</v>
      </c>
      <c r="N1164" s="9">
        <v>33039.800000000003</v>
      </c>
      <c r="O1164" s="6" t="str">
        <v>IISC</v>
      </c>
      <c r="P1164" s="6">
        <v>58153726212</v>
      </c>
      <c r="Q1164" s="6" t="str">
        <v>Delivered</v>
      </c>
      <c r="R1164" s="6" t="str">
        <v>4</v>
      </c>
      <c r="S1164" s="6" t="str">
        <v/>
      </c>
      <c r="T1164" s="6" t="str">
        <v>Biolegend</v>
      </c>
    </row>
    <row r="1165" spans="1:20" x14ac:dyDescent="0.25">
      <c r="A1165" s="6">
        <v>1441</v>
      </c>
      <c r="B1165" s="6" t="str">
        <v>EED117403</v>
      </c>
      <c r="C1165" s="7">
        <v>45856</v>
      </c>
      <c r="D1165" s="7">
        <v>45864</v>
      </c>
      <c r="E1165" s="26">
        <v>153</v>
      </c>
      <c r="F1165" s="26">
        <v>306</v>
      </c>
      <c r="G1165" s="6">
        <v>141717</v>
      </c>
      <c r="H1165" s="6" t="str">
        <v/>
      </c>
      <c r="I1165" s="6">
        <v>2</v>
      </c>
      <c r="J1165" s="6">
        <v>2</v>
      </c>
      <c r="K1165" s="6" t="str">
        <v/>
      </c>
      <c r="L1165" s="7" t="str">
        <v>T-768/25-26</v>
      </c>
      <c r="M1165" s="7">
        <v>45866</v>
      </c>
      <c r="N1165" s="9">
        <v>34884</v>
      </c>
      <c r="O1165" s="6" t="str">
        <v>ACTREC</v>
      </c>
      <c r="P1165" s="6">
        <v>58153726466</v>
      </c>
      <c r="Q1165" s="6" t="str">
        <v>Delivered</v>
      </c>
      <c r="R1165" s="6" t="str">
        <v>4</v>
      </c>
      <c r="S1165" s="6" t="str">
        <v/>
      </c>
      <c r="T1165" s="6" t="str">
        <v>Biolegend</v>
      </c>
    </row>
    <row r="1166" spans="1:20" x14ac:dyDescent="0.25">
      <c r="A1166" s="6">
        <v>1442</v>
      </c>
      <c r="B1166" s="6" t="str">
        <v>EED117403</v>
      </c>
      <c r="C1166" s="7">
        <v>45856</v>
      </c>
      <c r="D1166" s="7">
        <v>45864</v>
      </c>
      <c r="E1166" s="26">
        <v>196.5</v>
      </c>
      <c r="F1166" s="26">
        <v>393</v>
      </c>
      <c r="G1166" s="6">
        <v>142521</v>
      </c>
      <c r="H1166" s="6" t="str">
        <v/>
      </c>
      <c r="I1166" s="6">
        <v>2</v>
      </c>
      <c r="J1166" s="6">
        <v>2</v>
      </c>
      <c r="K1166" s="6" t="str">
        <v/>
      </c>
      <c r="L1166" s="7" t="str">
        <v>T-768/25-26</v>
      </c>
      <c r="M1166" s="7">
        <v>45866</v>
      </c>
      <c r="N1166" s="9">
        <v>44802</v>
      </c>
      <c r="O1166" s="6" t="str">
        <v>ACTREC</v>
      </c>
      <c r="P1166" s="6">
        <v>58153726466</v>
      </c>
      <c r="Q1166" s="6" t="str">
        <v>Delivered</v>
      </c>
      <c r="R1166" s="6" t="str">
        <v>4</v>
      </c>
      <c r="S1166" s="6" t="str">
        <v/>
      </c>
      <c r="T1166" s="6" t="str">
        <v>Biolegend</v>
      </c>
    </row>
    <row r="1167" spans="1:20" x14ac:dyDescent="0.25">
      <c r="A1167" s="6">
        <v>1443</v>
      </c>
      <c r="B1167" s="6" t="str">
        <v>EED117403</v>
      </c>
      <c r="C1167" s="7">
        <v>45856</v>
      </c>
      <c r="D1167" s="7">
        <v>45864</v>
      </c>
      <c r="E1167" s="26">
        <v>38.5</v>
      </c>
      <c r="F1167" s="26">
        <v>77</v>
      </c>
      <c r="G1167" s="6">
        <v>300306</v>
      </c>
      <c r="H1167" s="6" t="str">
        <v/>
      </c>
      <c r="I1167" s="6">
        <v>2</v>
      </c>
      <c r="J1167" s="6">
        <v>2</v>
      </c>
      <c r="K1167" s="6" t="str">
        <v/>
      </c>
      <c r="L1167" s="7" t="str">
        <v>T-770/25-26</v>
      </c>
      <c r="M1167" s="7">
        <v>45866</v>
      </c>
      <c r="N1167" s="9">
        <v>11935</v>
      </c>
      <c r="O1167" s="6" t="str">
        <v>AURIGINE ONCO</v>
      </c>
      <c r="P1167" s="6">
        <v>58153728301</v>
      </c>
      <c r="Q1167" s="6" t="str">
        <v>Delivered</v>
      </c>
      <c r="R1167" s="6" t="str">
        <v>4</v>
      </c>
      <c r="S1167" s="6" t="str">
        <v/>
      </c>
      <c r="T1167" s="6" t="str">
        <v>Biolegend</v>
      </c>
    </row>
    <row r="1168" spans="1:20" x14ac:dyDescent="0.25">
      <c r="A1168" s="6">
        <v>1444</v>
      </c>
      <c r="B1168" s="6" t="str">
        <v>EED117403</v>
      </c>
      <c r="C1168" s="7">
        <v>45856</v>
      </c>
      <c r="D1168" s="7">
        <v>45864</v>
      </c>
      <c r="E1168" s="26">
        <v>15.4</v>
      </c>
      <c r="F1168" s="26">
        <v>30.8</v>
      </c>
      <c r="G1168" s="6">
        <v>300405</v>
      </c>
      <c r="H1168" s="6" t="str">
        <v/>
      </c>
      <c r="I1168" s="6">
        <v>2</v>
      </c>
      <c r="J1168" s="6">
        <v>2</v>
      </c>
      <c r="K1168" s="6" t="str">
        <v/>
      </c>
      <c r="L1168" s="7" t="str">
        <v>T-804/25-26</v>
      </c>
      <c r="M1168" s="7">
        <v>45867</v>
      </c>
      <c r="N1168" s="9">
        <v>4092</v>
      </c>
      <c r="O1168" s="6" t="str">
        <v>TECHWEST</v>
      </c>
      <c r="P1168" s="6">
        <v>58153777916</v>
      </c>
      <c r="Q1168" s="6" t="str">
        <v>Delivered</v>
      </c>
      <c r="R1168" s="6" t="str">
        <v>4</v>
      </c>
      <c r="S1168" s="6" t="str">
        <v/>
      </c>
      <c r="T1168" s="6" t="str">
        <v>Biolegend</v>
      </c>
    </row>
    <row r="1169" spans="1:20" x14ac:dyDescent="0.25">
      <c r="A1169" s="6">
        <v>1445</v>
      </c>
      <c r="B1169" s="6" t="str">
        <v>EED117403</v>
      </c>
      <c r="C1169" s="7">
        <v>45856</v>
      </c>
      <c r="D1169" s="7">
        <v>45864</v>
      </c>
      <c r="E1169" s="26">
        <v>35</v>
      </c>
      <c r="F1169" s="26">
        <v>35</v>
      </c>
      <c r="G1169" s="6">
        <v>300406</v>
      </c>
      <c r="H1169" s="6" t="str">
        <v/>
      </c>
      <c r="I1169" s="6">
        <v>1</v>
      </c>
      <c r="J1169" s="6">
        <v>1</v>
      </c>
      <c r="K1169" s="6" t="str">
        <v/>
      </c>
      <c r="L1169" s="7" t="str">
        <v>DC-104/25-26</v>
      </c>
      <c r="M1169" s="7">
        <v>45866</v>
      </c>
      <c r="N1169" s="9" t="str">
        <v/>
      </c>
      <c r="O1169" s="6" t="str">
        <v>ICGEB</v>
      </c>
      <c r="P1169" s="6" t="str">
        <v/>
      </c>
      <c r="Q1169" s="6" t="str">
        <v/>
      </c>
      <c r="R1169" s="6" t="str">
        <v>4</v>
      </c>
      <c r="S1169" s="6" t="str">
        <v>FOC</v>
      </c>
      <c r="T1169" s="6" t="str">
        <v>Biolegend</v>
      </c>
    </row>
    <row r="1170" spans="1:20" x14ac:dyDescent="0.25">
      <c r="A1170" s="6">
        <v>1446</v>
      </c>
      <c r="B1170" s="6" t="str">
        <v>EED117403</v>
      </c>
      <c r="C1170" s="7">
        <v>45856</v>
      </c>
      <c r="D1170" s="7">
        <v>45864</v>
      </c>
      <c r="E1170" s="26">
        <v>69.3</v>
      </c>
      <c r="F1170" s="26">
        <v>69.3</v>
      </c>
      <c r="G1170" s="6">
        <v>300408</v>
      </c>
      <c r="H1170" s="6" t="str">
        <v/>
      </c>
      <c r="I1170" s="6">
        <v>1</v>
      </c>
      <c r="J1170" s="6">
        <v>1</v>
      </c>
      <c r="K1170" s="6" t="str">
        <v/>
      </c>
      <c r="L1170" s="7" t="str">
        <v>DC-104/25-26</v>
      </c>
      <c r="M1170" s="7">
        <v>45866</v>
      </c>
      <c r="N1170" s="9" t="str">
        <v/>
      </c>
      <c r="O1170" s="6" t="str">
        <v>ICGEB</v>
      </c>
      <c r="P1170" s="6" t="str">
        <v/>
      </c>
      <c r="Q1170" s="6" t="str">
        <v/>
      </c>
      <c r="R1170" s="6" t="str">
        <v>4</v>
      </c>
      <c r="S1170" s="6" t="str">
        <v>FOC</v>
      </c>
      <c r="T1170" s="6" t="str">
        <v>Biolegend</v>
      </c>
    </row>
    <row r="1171" spans="1:20" x14ac:dyDescent="0.25">
      <c r="A1171" s="6">
        <v>1447</v>
      </c>
      <c r="B1171" s="6" t="str">
        <v>EED117403</v>
      </c>
      <c r="C1171" s="7">
        <v>45856</v>
      </c>
      <c r="D1171" s="7">
        <v>45864</v>
      </c>
      <c r="E1171" s="26">
        <v>35</v>
      </c>
      <c r="F1171" s="26">
        <v>35</v>
      </c>
      <c r="G1171" s="6">
        <v>300406</v>
      </c>
      <c r="H1171" s="6" t="str">
        <v/>
      </c>
      <c r="I1171" s="6">
        <v>1</v>
      </c>
      <c r="J1171" s="6">
        <v>1</v>
      </c>
      <c r="K1171" s="6" t="str">
        <v/>
      </c>
      <c r="L1171" s="7" t="str">
        <v>T-846/25-26</v>
      </c>
      <c r="M1171" s="7">
        <v>45871</v>
      </c>
      <c r="N1171" s="9">
        <v>5425</v>
      </c>
      <c r="O1171" s="6" t="str">
        <v>Immuneel</v>
      </c>
      <c r="P1171" s="6">
        <v>58153984534</v>
      </c>
      <c r="Q1171" s="6" t="str">
        <v>Delivered</v>
      </c>
      <c r="R1171" s="6">
        <v>4</v>
      </c>
      <c r="S1171" s="6" t="str">
        <v/>
      </c>
      <c r="T1171" s="6" t="str">
        <v>Biolegend</v>
      </c>
    </row>
    <row r="1172" spans="1:20" x14ac:dyDescent="0.25">
      <c r="A1172" s="6">
        <v>1448</v>
      </c>
      <c r="B1172" s="6" t="str">
        <v>EED117403</v>
      </c>
      <c r="C1172" s="7">
        <v>45856</v>
      </c>
      <c r="D1172" s="7">
        <v>45864</v>
      </c>
      <c r="E1172" s="26">
        <v>69.3</v>
      </c>
      <c r="F1172" s="26">
        <v>69.3</v>
      </c>
      <c r="G1172" s="6">
        <v>300408</v>
      </c>
      <c r="H1172" s="6" t="str">
        <v/>
      </c>
      <c r="I1172" s="6">
        <v>1</v>
      </c>
      <c r="J1172" s="6" t="str">
        <v/>
      </c>
      <c r="K1172" s="6">
        <v>1</v>
      </c>
      <c r="L1172" s="7" t="str">
        <v/>
      </c>
      <c r="M1172" s="7" t="str">
        <v/>
      </c>
      <c r="N1172" s="9" t="str">
        <v/>
      </c>
      <c r="O1172" s="6" t="str">
        <v>STOCK</v>
      </c>
      <c r="P1172" s="6" t="str">
        <v/>
      </c>
      <c r="Q1172" s="6" t="str">
        <v/>
      </c>
      <c r="R1172" s="6" t="str">
        <v>4</v>
      </c>
      <c r="S1172" s="6" t="str">
        <v>Extra Purchase By Priya Madam</v>
      </c>
      <c r="T1172" s="6" t="str">
        <v>Biolegend</v>
      </c>
    </row>
    <row r="1173" spans="1:20" x14ac:dyDescent="0.25">
      <c r="A1173" s="6">
        <v>1449</v>
      </c>
      <c r="B1173" s="6" t="str">
        <v>EED117403</v>
      </c>
      <c r="C1173" s="7">
        <v>45856</v>
      </c>
      <c r="D1173" s="7">
        <v>45864</v>
      </c>
      <c r="E1173" s="26">
        <v>187.6</v>
      </c>
      <c r="F1173" s="26">
        <v>187.6</v>
      </c>
      <c r="G1173" s="6">
        <v>300416</v>
      </c>
      <c r="H1173" s="6" t="str">
        <v/>
      </c>
      <c r="I1173" s="6">
        <v>1</v>
      </c>
      <c r="J1173" s="6">
        <v>1</v>
      </c>
      <c r="K1173" s="6" t="str">
        <v/>
      </c>
      <c r="L1173" s="7" t="str">
        <v>T-794/25-26</v>
      </c>
      <c r="M1173" s="7">
        <v>45866</v>
      </c>
      <c r="N1173" s="9">
        <v>22914</v>
      </c>
      <c r="O1173" s="6" t="str">
        <v>ICGEB</v>
      </c>
      <c r="P1173" s="6" t="str">
        <v/>
      </c>
      <c r="Q1173" s="6" t="str">
        <v/>
      </c>
      <c r="R1173" s="6" t="str">
        <v>4</v>
      </c>
      <c r="S1173" s="6" t="str">
        <v/>
      </c>
      <c r="T1173" s="6" t="str">
        <v>Biolegend</v>
      </c>
    </row>
    <row r="1174" spans="1:20" x14ac:dyDescent="0.25">
      <c r="A1174" s="6">
        <v>1450</v>
      </c>
      <c r="B1174" s="6" t="str">
        <v>EED117403</v>
      </c>
      <c r="C1174" s="7">
        <v>45856</v>
      </c>
      <c r="D1174" s="7">
        <v>45864</v>
      </c>
      <c r="E1174" s="26">
        <v>194.6</v>
      </c>
      <c r="F1174" s="26">
        <v>194.6</v>
      </c>
      <c r="G1174" s="6">
        <v>300420</v>
      </c>
      <c r="H1174" s="6" t="str">
        <v/>
      </c>
      <c r="I1174" s="6">
        <v>1</v>
      </c>
      <c r="J1174" s="6">
        <v>1</v>
      </c>
      <c r="K1174" s="6" t="str">
        <v/>
      </c>
      <c r="L1174" s="7" t="str">
        <v>T-794/25-26</v>
      </c>
      <c r="M1174" s="7">
        <v>45866</v>
      </c>
      <c r="N1174" s="9">
        <v>23769</v>
      </c>
      <c r="O1174" s="6" t="str">
        <v>ICGEB</v>
      </c>
      <c r="P1174" s="6" t="str">
        <v/>
      </c>
      <c r="Q1174" s="6" t="str">
        <v/>
      </c>
      <c r="R1174" s="6" t="str">
        <v>4</v>
      </c>
      <c r="S1174" s="6" t="str">
        <v/>
      </c>
      <c r="T1174" s="6" t="str">
        <v>Biolegend</v>
      </c>
    </row>
    <row r="1175" spans="1:20" x14ac:dyDescent="0.25">
      <c r="A1175" s="6">
        <v>1451</v>
      </c>
      <c r="B1175" s="6" t="str">
        <v>EED117403</v>
      </c>
      <c r="C1175" s="7">
        <v>45856</v>
      </c>
      <c r="D1175" s="7">
        <v>45864</v>
      </c>
      <c r="E1175" s="26">
        <v>204.4</v>
      </c>
      <c r="F1175" s="26">
        <v>204.4</v>
      </c>
      <c r="G1175" s="6">
        <v>300426</v>
      </c>
      <c r="H1175" s="6" t="str">
        <v/>
      </c>
      <c r="I1175" s="6">
        <v>1</v>
      </c>
      <c r="J1175" s="6">
        <v>1</v>
      </c>
      <c r="K1175" s="6" t="str">
        <v/>
      </c>
      <c r="L1175" s="7" t="str">
        <v>T-794/25-26</v>
      </c>
      <c r="M1175" s="7">
        <v>45866</v>
      </c>
      <c r="N1175" s="9">
        <v>24966</v>
      </c>
      <c r="O1175" s="6" t="str">
        <v>ICGEB</v>
      </c>
      <c r="P1175" s="6" t="str">
        <v/>
      </c>
      <c r="Q1175" s="6" t="str">
        <v/>
      </c>
      <c r="R1175" s="6" t="str">
        <v>4</v>
      </c>
      <c r="S1175" s="6" t="str">
        <v/>
      </c>
      <c r="T1175" s="6" t="str">
        <v>Biolegend</v>
      </c>
    </row>
    <row r="1176" spans="1:20" x14ac:dyDescent="0.25">
      <c r="A1176" s="6">
        <v>1452</v>
      </c>
      <c r="B1176" s="6" t="str">
        <v>EED117403</v>
      </c>
      <c r="C1176" s="7">
        <v>45856</v>
      </c>
      <c r="D1176" s="7">
        <v>45864</v>
      </c>
      <c r="E1176" s="26">
        <v>285.75</v>
      </c>
      <c r="F1176" s="26">
        <v>285.75</v>
      </c>
      <c r="G1176" s="6">
        <v>300434</v>
      </c>
      <c r="H1176" s="6" t="str">
        <v/>
      </c>
      <c r="I1176" s="6">
        <v>1</v>
      </c>
      <c r="J1176" s="6">
        <v>1</v>
      </c>
      <c r="K1176" s="6" t="str">
        <v/>
      </c>
      <c r="L1176" s="7" t="str">
        <v>T-794/25-26</v>
      </c>
      <c r="M1176" s="7">
        <v>45866</v>
      </c>
      <c r="N1176" s="9">
        <v>32575.5</v>
      </c>
      <c r="O1176" s="6" t="str">
        <v>ICGEB</v>
      </c>
      <c r="P1176" s="6" t="str">
        <v/>
      </c>
      <c r="Q1176" s="6" t="str">
        <v/>
      </c>
      <c r="R1176" s="6" t="str">
        <v>4</v>
      </c>
      <c r="S1176" s="6" t="str">
        <v/>
      </c>
      <c r="T1176" s="6" t="str">
        <v>Biolegend</v>
      </c>
    </row>
    <row r="1177" spans="1:20" x14ac:dyDescent="0.25">
      <c r="A1177" s="6">
        <v>1453</v>
      </c>
      <c r="B1177" s="6" t="str">
        <v>EED117403</v>
      </c>
      <c r="C1177" s="7">
        <v>45856</v>
      </c>
      <c r="D1177" s="7">
        <v>45864</v>
      </c>
      <c r="E1177" s="26">
        <v>309.75</v>
      </c>
      <c r="F1177" s="26">
        <v>309.75</v>
      </c>
      <c r="G1177" s="6">
        <v>300448</v>
      </c>
      <c r="H1177" s="6" t="str">
        <v/>
      </c>
      <c r="I1177" s="6">
        <v>1</v>
      </c>
      <c r="J1177" s="6">
        <v>1</v>
      </c>
      <c r="K1177" s="6" t="str">
        <v/>
      </c>
      <c r="L1177" s="7" t="str">
        <v>T-794/25-26</v>
      </c>
      <c r="M1177" s="7">
        <v>45866</v>
      </c>
      <c r="N1177" s="9">
        <v>35311.5</v>
      </c>
      <c r="O1177" s="6" t="str">
        <v>ICGEB</v>
      </c>
      <c r="P1177" s="6" t="str">
        <v/>
      </c>
      <c r="Q1177" s="6" t="str">
        <v/>
      </c>
      <c r="R1177" s="6" t="str">
        <v>4</v>
      </c>
      <c r="S1177" s="6" t="str">
        <v/>
      </c>
      <c r="T1177" s="6" t="str">
        <v>Biolegend</v>
      </c>
    </row>
    <row r="1178" spans="1:20" x14ac:dyDescent="0.25">
      <c r="A1178" s="6">
        <v>1454</v>
      </c>
      <c r="B1178" s="6" t="str">
        <v>EED117403</v>
      </c>
      <c r="C1178" s="7">
        <v>45856</v>
      </c>
      <c r="D1178" s="7">
        <v>45864</v>
      </c>
      <c r="E1178" s="26">
        <v>19.600000000000001</v>
      </c>
      <c r="F1178" s="26">
        <v>39.200000000000003</v>
      </c>
      <c r="G1178" s="6">
        <v>300507</v>
      </c>
      <c r="H1178" s="6" t="str">
        <v/>
      </c>
      <c r="I1178" s="6">
        <v>2</v>
      </c>
      <c r="J1178" s="6">
        <v>2</v>
      </c>
      <c r="K1178" s="6" t="str">
        <v/>
      </c>
      <c r="L1178" s="7" t="str">
        <v>T-804/25-26</v>
      </c>
      <c r="M1178" s="7">
        <v>45867</v>
      </c>
      <c r="N1178" s="9">
        <v>5208</v>
      </c>
      <c r="O1178" s="6" t="str">
        <v>TECHWEST</v>
      </c>
      <c r="P1178" s="6">
        <v>58153777916</v>
      </c>
      <c r="Q1178" s="6" t="str">
        <v>Delivered</v>
      </c>
      <c r="R1178" s="6" t="str">
        <v>4</v>
      </c>
      <c r="S1178" s="6" t="str">
        <v/>
      </c>
      <c r="T1178" s="6" t="str">
        <v>Biolegend</v>
      </c>
    </row>
    <row r="1179" spans="1:20" x14ac:dyDescent="0.25">
      <c r="A1179" s="6">
        <v>1455</v>
      </c>
      <c r="B1179" s="6" t="str">
        <v>EED117403</v>
      </c>
      <c r="C1179" s="7">
        <v>45856</v>
      </c>
      <c r="D1179" s="7">
        <v>45864</v>
      </c>
      <c r="E1179" s="26">
        <v>100.1</v>
      </c>
      <c r="F1179" s="26">
        <v>100.1</v>
      </c>
      <c r="G1179" s="6">
        <v>301813</v>
      </c>
      <c r="H1179" s="6" t="str">
        <v/>
      </c>
      <c r="I1179" s="6">
        <v>1</v>
      </c>
      <c r="J1179" s="6">
        <v>1</v>
      </c>
      <c r="K1179" s="6" t="str">
        <v/>
      </c>
      <c r="L1179" s="7" t="str">
        <v>T-804/25-26</v>
      </c>
      <c r="M1179" s="7">
        <v>45867</v>
      </c>
      <c r="N1179" s="9">
        <v>13299</v>
      </c>
      <c r="O1179" s="6" t="str">
        <v>TECHWEST</v>
      </c>
      <c r="P1179" s="6">
        <v>58153777916</v>
      </c>
      <c r="Q1179" s="6" t="str">
        <v>Delivered</v>
      </c>
      <c r="R1179" s="6" t="str">
        <v>4</v>
      </c>
      <c r="S1179" s="6" t="str">
        <v/>
      </c>
      <c r="T1179" s="6" t="str">
        <v>Biolegend</v>
      </c>
    </row>
    <row r="1180" spans="1:20" x14ac:dyDescent="0.25">
      <c r="A1180" s="6">
        <v>1456</v>
      </c>
      <c r="B1180" s="6" t="str">
        <v>EED117403</v>
      </c>
      <c r="C1180" s="7">
        <v>45856</v>
      </c>
      <c r="D1180" s="7">
        <v>45864</v>
      </c>
      <c r="E1180" s="26">
        <v>60.9</v>
      </c>
      <c r="F1180" s="26">
        <v>60.9</v>
      </c>
      <c r="G1180" s="6">
        <v>301817</v>
      </c>
      <c r="H1180" s="6" t="str">
        <v/>
      </c>
      <c r="I1180" s="6">
        <v>1</v>
      </c>
      <c r="J1180" s="6">
        <v>1</v>
      </c>
      <c r="K1180" s="6" t="str">
        <v/>
      </c>
      <c r="L1180" s="7" t="str">
        <v>DC-107/25-26</v>
      </c>
      <c r="M1180" s="7">
        <v>45868</v>
      </c>
      <c r="N1180" s="9" t="str">
        <v/>
      </c>
      <c r="O1180" s="6" t="str">
        <v>Lokesh Enterprises</v>
      </c>
      <c r="P1180" s="6" t="str">
        <v>By Hand</v>
      </c>
      <c r="Q1180" s="6" t="str">
        <v>PRIYANKA MADAM</v>
      </c>
      <c r="R1180" s="6" t="str">
        <v>4</v>
      </c>
      <c r="S1180" s="6" t="str">
        <v>Extra Item Billed 502517 Miranda sent to Lokesh (FOC)</v>
      </c>
      <c r="T1180" s="6" t="str">
        <v>Biolegend</v>
      </c>
    </row>
    <row r="1181" spans="1:20" x14ac:dyDescent="0.25">
      <c r="A1181" s="6">
        <v>1457</v>
      </c>
      <c r="B1181" s="6" t="str">
        <v>EED117403</v>
      </c>
      <c r="C1181" s="7">
        <v>45856</v>
      </c>
      <c r="D1181" s="7">
        <v>45864</v>
      </c>
      <c r="E1181" s="26">
        <v>163.1</v>
      </c>
      <c r="F1181" s="26">
        <v>163.1</v>
      </c>
      <c r="G1181" s="6">
        <v>302006</v>
      </c>
      <c r="H1181" s="6" t="str">
        <v/>
      </c>
      <c r="I1181" s="6">
        <v>1</v>
      </c>
      <c r="J1181" s="6">
        <v>1</v>
      </c>
      <c r="K1181" s="6" t="str">
        <v/>
      </c>
      <c r="L1181" s="7" t="str">
        <v>T-770/25-26</v>
      </c>
      <c r="M1181" s="7">
        <v>45866</v>
      </c>
      <c r="N1181" s="9">
        <v>25280.5</v>
      </c>
      <c r="O1181" s="6" t="str">
        <v>AURIGINE ONCO</v>
      </c>
      <c r="P1181" s="6">
        <v>58153728301</v>
      </c>
      <c r="Q1181" s="6" t="str">
        <v>Delivered</v>
      </c>
      <c r="R1181" s="6" t="str">
        <v>4</v>
      </c>
      <c r="S1181" s="6" t="str">
        <v/>
      </c>
      <c r="T1181" s="6" t="str">
        <v>Biolegend</v>
      </c>
    </row>
    <row r="1182" spans="1:20" x14ac:dyDescent="0.25">
      <c r="A1182" s="6">
        <v>1458</v>
      </c>
      <c r="B1182" s="6" t="str">
        <v>EED117403</v>
      </c>
      <c r="C1182" s="7">
        <v>45856</v>
      </c>
      <c r="D1182" s="7">
        <v>45864</v>
      </c>
      <c r="E1182" s="26">
        <v>285</v>
      </c>
      <c r="F1182" s="26">
        <v>285</v>
      </c>
      <c r="G1182" s="6">
        <v>302340</v>
      </c>
      <c r="H1182" s="6" t="str">
        <v/>
      </c>
      <c r="I1182" s="6">
        <v>1</v>
      </c>
      <c r="J1182" s="6">
        <v>1</v>
      </c>
      <c r="K1182" s="6" t="str">
        <v/>
      </c>
      <c r="L1182" s="7" t="str">
        <v>T-828-25-26</v>
      </c>
      <c r="M1182" s="7">
        <v>45868</v>
      </c>
      <c r="N1182" s="9">
        <v>36100</v>
      </c>
      <c r="O1182" s="6" t="str">
        <v>LABEX</v>
      </c>
      <c r="P1182" s="6" t="str">
        <v>PORTER</v>
      </c>
      <c r="Q1182" s="6" t="str">
        <v>PORTER</v>
      </c>
      <c r="R1182" s="6" t="str">
        <v>4</v>
      </c>
      <c r="S1182" s="6" t="str">
        <v/>
      </c>
      <c r="T1182" s="6" t="str">
        <v>Biolegend</v>
      </c>
    </row>
    <row r="1183" spans="1:20" x14ac:dyDescent="0.25">
      <c r="A1183" s="6">
        <v>1459</v>
      </c>
      <c r="B1183" s="6" t="str">
        <v>EED117403</v>
      </c>
      <c r="C1183" s="7">
        <v>45856</v>
      </c>
      <c r="D1183" s="7">
        <v>45864</v>
      </c>
      <c r="E1183" s="26">
        <v>90.3</v>
      </c>
      <c r="F1183" s="26">
        <v>90.3</v>
      </c>
      <c r="G1183" s="6">
        <v>302607</v>
      </c>
      <c r="H1183" s="6" t="str">
        <v/>
      </c>
      <c r="I1183" s="6">
        <v>1</v>
      </c>
      <c r="J1183" s="6">
        <v>1</v>
      </c>
      <c r="K1183" s="6" t="str">
        <v/>
      </c>
      <c r="L1183" s="7" t="str">
        <v>T-804/25-26</v>
      </c>
      <c r="M1183" s="7">
        <v>45867</v>
      </c>
      <c r="N1183" s="9">
        <v>11997</v>
      </c>
      <c r="O1183" s="6" t="str">
        <v>TECHWEST</v>
      </c>
      <c r="P1183" s="6">
        <v>58153777916</v>
      </c>
      <c r="Q1183" s="6" t="str">
        <v>Delivered</v>
      </c>
      <c r="R1183" s="6" t="str">
        <v>4</v>
      </c>
      <c r="S1183" s="6" t="str">
        <v/>
      </c>
      <c r="T1183" s="6" t="str">
        <v>Biolegend</v>
      </c>
    </row>
    <row r="1184" spans="1:20" x14ac:dyDescent="0.25">
      <c r="A1184" s="6">
        <v>1460</v>
      </c>
      <c r="B1184" s="6" t="str">
        <v>EED117403</v>
      </c>
      <c r="C1184" s="7">
        <v>45856</v>
      </c>
      <c r="D1184" s="7">
        <v>45864</v>
      </c>
      <c r="E1184" s="26">
        <v>100.1</v>
      </c>
      <c r="F1184" s="26">
        <v>100.1</v>
      </c>
      <c r="G1184" s="6">
        <v>302611</v>
      </c>
      <c r="H1184" s="6" t="str">
        <v/>
      </c>
      <c r="I1184" s="6">
        <v>1</v>
      </c>
      <c r="J1184" s="6">
        <v>1</v>
      </c>
      <c r="K1184" s="6" t="str">
        <v/>
      </c>
      <c r="L1184" s="7" t="str">
        <v>T-827/25-26</v>
      </c>
      <c r="M1184" s="7">
        <v>45868</v>
      </c>
      <c r="N1184" s="9">
        <v>13742.3</v>
      </c>
      <c r="O1184" s="6" t="str">
        <v>Lokesh Enterprises</v>
      </c>
      <c r="P1184" s="6" t="str">
        <v>By Hand</v>
      </c>
      <c r="Q1184" s="6" t="str">
        <v>PRIYANKA MADAM</v>
      </c>
      <c r="R1184" s="6" t="str">
        <v>4</v>
      </c>
      <c r="S1184" s="6" t="str">
        <v>Extra Item Billed 502517 Miranda sent to Lokesh</v>
      </c>
      <c r="T1184" s="6" t="str">
        <v>Biolegend</v>
      </c>
    </row>
    <row r="1185" spans="1:20" x14ac:dyDescent="0.25">
      <c r="A1185" s="6">
        <v>1461</v>
      </c>
      <c r="B1185" s="6" t="str">
        <v>EED117403</v>
      </c>
      <c r="C1185" s="7">
        <v>45856</v>
      </c>
      <c r="D1185" s="7">
        <v>45864</v>
      </c>
      <c r="E1185" s="26">
        <v>217.7</v>
      </c>
      <c r="F1185" s="26">
        <v>217.7</v>
      </c>
      <c r="G1185" s="6">
        <v>302614</v>
      </c>
      <c r="H1185" s="6" t="str">
        <v/>
      </c>
      <c r="I1185" s="6">
        <v>1</v>
      </c>
      <c r="J1185" s="6">
        <v>1</v>
      </c>
      <c r="K1185" s="6" t="str">
        <v/>
      </c>
      <c r="L1185" s="7" t="str">
        <v>T-800/25-26</v>
      </c>
      <c r="M1185" s="7">
        <v>45867</v>
      </c>
      <c r="N1185" s="9">
        <v>28923</v>
      </c>
      <c r="O1185" s="6" t="str">
        <v>IMMUNEEL</v>
      </c>
      <c r="P1185" s="6">
        <v>58153772773</v>
      </c>
      <c r="Q1185" s="6" t="str">
        <v>Delivered</v>
      </c>
      <c r="R1185" s="6" t="str">
        <v>4</v>
      </c>
      <c r="S1185" s="6" t="str">
        <v/>
      </c>
      <c r="T1185" s="6" t="str">
        <v>Biolegend</v>
      </c>
    </row>
    <row r="1186" spans="1:20" x14ac:dyDescent="0.25">
      <c r="A1186" s="6">
        <v>1462</v>
      </c>
      <c r="B1186" s="6" t="str">
        <v>EED117403</v>
      </c>
      <c r="C1186" s="7">
        <v>45856</v>
      </c>
      <c r="D1186" s="7">
        <v>45864</v>
      </c>
      <c r="E1186" s="26">
        <v>77</v>
      </c>
      <c r="F1186" s="26">
        <v>77</v>
      </c>
      <c r="G1186" s="6">
        <v>302933</v>
      </c>
      <c r="H1186" s="6" t="str">
        <v/>
      </c>
      <c r="I1186" s="6">
        <v>1</v>
      </c>
      <c r="J1186" s="6">
        <v>1</v>
      </c>
      <c r="K1186" s="6" t="str">
        <v/>
      </c>
      <c r="L1186" s="7" t="str">
        <v>T-805/25-26</v>
      </c>
      <c r="M1186" s="7">
        <v>45867</v>
      </c>
      <c r="N1186" s="9">
        <v>12446.5</v>
      </c>
      <c r="O1186" s="6" t="str">
        <v>VIROCAN</v>
      </c>
      <c r="P1186" s="6">
        <v>58153772681</v>
      </c>
      <c r="Q1186" s="6" t="str">
        <v>Delivered</v>
      </c>
      <c r="R1186" s="6" t="str">
        <v>4</v>
      </c>
      <c r="S1186" s="6" t="str">
        <v/>
      </c>
      <c r="T1186" s="6" t="str">
        <v>Biolegend</v>
      </c>
    </row>
    <row r="1187" spans="1:20" x14ac:dyDescent="0.25">
      <c r="A1187" s="6">
        <v>1463</v>
      </c>
      <c r="B1187" s="6" t="str">
        <v>EED117403</v>
      </c>
      <c r="C1187" s="7">
        <v>45856</v>
      </c>
      <c r="D1187" s="7">
        <v>45864</v>
      </c>
      <c r="E1187" s="26">
        <v>176.4</v>
      </c>
      <c r="F1187" s="26">
        <v>176.4</v>
      </c>
      <c r="G1187" s="6">
        <v>303706</v>
      </c>
      <c r="H1187" s="6" t="str">
        <v/>
      </c>
      <c r="I1187" s="6">
        <v>1</v>
      </c>
      <c r="J1187" s="6">
        <v>1</v>
      </c>
      <c r="K1187" s="6" t="str">
        <v/>
      </c>
      <c r="L1187" s="7" t="str">
        <v>T-794/25-26</v>
      </c>
      <c r="M1187" s="7">
        <v>45866</v>
      </c>
      <c r="N1187" s="9">
        <v>21546</v>
      </c>
      <c r="O1187" s="6" t="str">
        <v>ICGEB</v>
      </c>
      <c r="P1187" s="6" t="str">
        <v/>
      </c>
      <c r="Q1187" s="6" t="str">
        <v/>
      </c>
      <c r="R1187" s="6" t="str">
        <v>4</v>
      </c>
      <c r="S1187" s="6" t="str">
        <v/>
      </c>
      <c r="T1187" s="6" t="str">
        <v>Biolegend</v>
      </c>
    </row>
    <row r="1188" spans="1:20" x14ac:dyDescent="0.25">
      <c r="A1188" s="6">
        <v>1464</v>
      </c>
      <c r="B1188" s="6" t="str">
        <v>EED117403</v>
      </c>
      <c r="C1188" s="7">
        <v>45856</v>
      </c>
      <c r="D1188" s="7">
        <v>45864</v>
      </c>
      <c r="E1188" s="26">
        <v>250.6</v>
      </c>
      <c r="F1188" s="26">
        <v>250.6</v>
      </c>
      <c r="G1188" s="6">
        <v>303924</v>
      </c>
      <c r="H1188" s="6" t="str">
        <v/>
      </c>
      <c r="I1188" s="6">
        <v>1</v>
      </c>
      <c r="J1188" s="6">
        <v>1</v>
      </c>
      <c r="K1188" s="6" t="str">
        <v/>
      </c>
      <c r="L1188" s="7" t="str">
        <v>T-794/25-26</v>
      </c>
      <c r="M1188" s="7">
        <v>45866</v>
      </c>
      <c r="N1188" s="9">
        <v>30609</v>
      </c>
      <c r="O1188" s="6" t="str">
        <v>ICGEB</v>
      </c>
      <c r="P1188" s="6" t="str">
        <v/>
      </c>
      <c r="Q1188" s="6" t="str">
        <v/>
      </c>
      <c r="R1188" s="6" t="str">
        <v>4</v>
      </c>
      <c r="S1188" s="6" t="str">
        <v/>
      </c>
      <c r="T1188" s="6" t="str">
        <v>Biolegend</v>
      </c>
    </row>
    <row r="1189" spans="1:20" x14ac:dyDescent="0.25">
      <c r="A1189" s="6">
        <v>1465</v>
      </c>
      <c r="B1189" s="6" t="str">
        <v>EED117403</v>
      </c>
      <c r="C1189" s="7">
        <v>45856</v>
      </c>
      <c r="D1189" s="7">
        <v>45864</v>
      </c>
      <c r="E1189" s="26">
        <v>73.5</v>
      </c>
      <c r="F1189" s="26">
        <v>73.5</v>
      </c>
      <c r="G1189" s="6">
        <v>304012</v>
      </c>
      <c r="H1189" s="6" t="str">
        <v/>
      </c>
      <c r="I1189" s="6">
        <v>1</v>
      </c>
      <c r="J1189" s="6">
        <v>1</v>
      </c>
      <c r="K1189" s="6" t="str">
        <v/>
      </c>
      <c r="L1189" s="7" t="str">
        <v>T-769/25-26</v>
      </c>
      <c r="M1189" s="7">
        <v>45866</v>
      </c>
      <c r="N1189" s="9">
        <v>8977.5</v>
      </c>
      <c r="O1189" s="6" t="str">
        <v>ACTREC</v>
      </c>
      <c r="P1189" s="6">
        <v>58153726466</v>
      </c>
      <c r="Q1189" s="6" t="str">
        <v>Delivered</v>
      </c>
      <c r="R1189" s="6" t="str">
        <v>4</v>
      </c>
      <c r="S1189" s="6" t="str">
        <v/>
      </c>
      <c r="T1189" s="6" t="str">
        <v>Biolegend</v>
      </c>
    </row>
    <row r="1190" spans="1:20" x14ac:dyDescent="0.25">
      <c r="A1190" s="6">
        <v>1466</v>
      </c>
      <c r="B1190" s="6" t="str">
        <v>EED117403</v>
      </c>
      <c r="C1190" s="7">
        <v>45856</v>
      </c>
      <c r="D1190" s="7">
        <v>45864</v>
      </c>
      <c r="E1190" s="26">
        <v>185.5</v>
      </c>
      <c r="F1190" s="26">
        <v>185.5</v>
      </c>
      <c r="G1190" s="6">
        <v>304024</v>
      </c>
      <c r="H1190" s="6" t="str">
        <v/>
      </c>
      <c r="I1190" s="6">
        <v>1</v>
      </c>
      <c r="J1190" s="6">
        <v>1</v>
      </c>
      <c r="K1190" s="6" t="str">
        <v/>
      </c>
      <c r="L1190" s="7" t="str">
        <v>T-774/25-26</v>
      </c>
      <c r="M1190" s="7">
        <v>45866</v>
      </c>
      <c r="N1190" s="9">
        <v>61612</v>
      </c>
      <c r="O1190" s="6" t="str">
        <v>FARCAST</v>
      </c>
      <c r="P1190" s="6">
        <v>58153726050</v>
      </c>
      <c r="Q1190" s="6" t="str">
        <v>Delivered</v>
      </c>
      <c r="R1190" s="6" t="str">
        <v>4</v>
      </c>
      <c r="S1190" s="6" t="str">
        <v/>
      </c>
      <c r="T1190" s="6" t="str">
        <v>Biolegend</v>
      </c>
    </row>
    <row r="1191" spans="1:20" x14ac:dyDescent="0.25">
      <c r="A1191" s="6">
        <v>1467</v>
      </c>
      <c r="B1191" s="6" t="str">
        <v>EED117403</v>
      </c>
      <c r="C1191" s="7">
        <v>45856</v>
      </c>
      <c r="D1191" s="7">
        <v>45864</v>
      </c>
      <c r="E1191" s="26">
        <v>300.75</v>
      </c>
      <c r="F1191" s="26">
        <v>300.75</v>
      </c>
      <c r="G1191" s="6">
        <v>304048</v>
      </c>
      <c r="H1191" s="6" t="str">
        <v/>
      </c>
      <c r="I1191" s="6">
        <v>1</v>
      </c>
      <c r="J1191" s="6">
        <v>1</v>
      </c>
      <c r="K1191" s="6" t="str">
        <v/>
      </c>
      <c r="L1191" s="7" t="str">
        <v>T-768/25-26</v>
      </c>
      <c r="M1191" s="7">
        <v>45866</v>
      </c>
      <c r="N1191" s="9">
        <v>34285.5</v>
      </c>
      <c r="O1191" s="6" t="str">
        <v>ACTREC</v>
      </c>
      <c r="P1191" s="6">
        <v>58153726466</v>
      </c>
      <c r="Q1191" s="6" t="str">
        <v>Delivered</v>
      </c>
      <c r="R1191" s="6" t="str">
        <v>4</v>
      </c>
      <c r="S1191" s="6" t="str">
        <v/>
      </c>
      <c r="T1191" s="6" t="str">
        <v>Biolegend</v>
      </c>
    </row>
    <row r="1192" spans="1:20" x14ac:dyDescent="0.25">
      <c r="A1192" s="6">
        <v>1468</v>
      </c>
      <c r="B1192" s="6" t="str">
        <v>EED117403</v>
      </c>
      <c r="C1192" s="7">
        <v>45856</v>
      </c>
      <c r="D1192" s="7">
        <v>45864</v>
      </c>
      <c r="E1192" s="26">
        <v>297</v>
      </c>
      <c r="F1192" s="26">
        <v>297</v>
      </c>
      <c r="G1192" s="6">
        <v>304050</v>
      </c>
      <c r="H1192" s="6" t="str">
        <v/>
      </c>
      <c r="I1192" s="6">
        <v>1</v>
      </c>
      <c r="J1192" s="6">
        <v>1</v>
      </c>
      <c r="K1192" s="6" t="str">
        <v/>
      </c>
      <c r="L1192" s="7" t="str">
        <v>T-793/25-26</v>
      </c>
      <c r="M1192" s="7">
        <v>45866</v>
      </c>
      <c r="N1192" s="9">
        <v>33858</v>
      </c>
      <c r="O1192" s="6" t="str">
        <v>ICGEB</v>
      </c>
      <c r="P1192" s="6" t="str">
        <v/>
      </c>
      <c r="Q1192" s="6" t="str">
        <v/>
      </c>
      <c r="R1192" s="6" t="str">
        <v>4</v>
      </c>
      <c r="S1192" s="6" t="str">
        <v/>
      </c>
      <c r="T1192" s="6" t="str">
        <v>Biolegend</v>
      </c>
    </row>
    <row r="1193" spans="1:20" x14ac:dyDescent="0.25">
      <c r="A1193" s="6">
        <v>1469</v>
      </c>
      <c r="B1193" s="6" t="str">
        <v>EED117403</v>
      </c>
      <c r="C1193" s="7">
        <v>45856</v>
      </c>
      <c r="D1193" s="7">
        <v>45864</v>
      </c>
      <c r="E1193" s="26">
        <v>86.8</v>
      </c>
      <c r="F1193" s="26">
        <v>86.8</v>
      </c>
      <c r="G1193" s="6">
        <v>304119</v>
      </c>
      <c r="H1193" s="6" t="str">
        <v/>
      </c>
      <c r="I1193" s="6">
        <v>1</v>
      </c>
      <c r="J1193" s="6">
        <v>1</v>
      </c>
      <c r="K1193" s="6" t="str">
        <v/>
      </c>
      <c r="L1193" s="7" t="str">
        <v>T-827/25-26</v>
      </c>
      <c r="M1193" s="7">
        <v>45868</v>
      </c>
      <c r="N1193" s="9">
        <v>11916.4</v>
      </c>
      <c r="O1193" s="6" t="str">
        <v>Lokesh Enterprises</v>
      </c>
      <c r="P1193" s="6" t="str">
        <v>By Hand</v>
      </c>
      <c r="Q1193" s="6" t="str">
        <v>PRIYANKA MADAM</v>
      </c>
      <c r="R1193" s="6" t="str">
        <v>4</v>
      </c>
      <c r="S1193" s="6" t="str">
        <v>Extra Item Billed 502517 Miranda sent to Lokesh</v>
      </c>
      <c r="T1193" s="6" t="str">
        <v>Biolegend</v>
      </c>
    </row>
    <row r="1194" spans="1:20" x14ac:dyDescent="0.25">
      <c r="A1194" s="6">
        <v>1470</v>
      </c>
      <c r="B1194" s="6" t="str">
        <v>EED117403</v>
      </c>
      <c r="C1194" s="7">
        <v>45856</v>
      </c>
      <c r="D1194" s="7">
        <v>45864</v>
      </c>
      <c r="E1194" s="26">
        <v>162</v>
      </c>
      <c r="F1194" s="26">
        <v>162</v>
      </c>
      <c r="G1194" s="6">
        <v>304231</v>
      </c>
      <c r="H1194" s="6" t="str">
        <v/>
      </c>
      <c r="I1194" s="6">
        <v>1</v>
      </c>
      <c r="J1194" s="6">
        <v>1</v>
      </c>
      <c r="K1194" s="6" t="str">
        <v/>
      </c>
      <c r="L1194" s="7" t="str">
        <v>T-827/25-26</v>
      </c>
      <c r="M1194" s="7">
        <v>45868</v>
      </c>
      <c r="N1194" s="9">
        <v>24440.400000000001</v>
      </c>
      <c r="O1194" s="6" t="str">
        <v>Lokesh Enterprises</v>
      </c>
      <c r="P1194" s="6" t="str">
        <v>By Hand</v>
      </c>
      <c r="Q1194" s="6" t="str">
        <v>PRIYANKA MADAM</v>
      </c>
      <c r="R1194" s="6" t="str">
        <v>4</v>
      </c>
      <c r="S1194" s="6" t="str">
        <v>Extra Item Billed 502517 Miranda sent to Lokesh</v>
      </c>
      <c r="T1194" s="6" t="str">
        <v>Biolegend</v>
      </c>
    </row>
    <row r="1195" spans="1:20" x14ac:dyDescent="0.25">
      <c r="A1195" s="6">
        <v>1471</v>
      </c>
      <c r="B1195" s="6" t="str">
        <v>EED117403</v>
      </c>
      <c r="C1195" s="7">
        <v>45856</v>
      </c>
      <c r="D1195" s="7">
        <v>45864</v>
      </c>
      <c r="E1195" s="26">
        <v>246.4</v>
      </c>
      <c r="F1195" s="26">
        <v>246.4</v>
      </c>
      <c r="G1195" s="6">
        <v>304944</v>
      </c>
      <c r="H1195" s="6" t="str">
        <v/>
      </c>
      <c r="I1195" s="6">
        <v>1</v>
      </c>
      <c r="J1195" s="6">
        <v>1</v>
      </c>
      <c r="K1195" s="6" t="str">
        <v/>
      </c>
      <c r="L1195" s="7" t="str">
        <v>T-794/25-26</v>
      </c>
      <c r="M1195" s="7">
        <v>45866</v>
      </c>
      <c r="N1195" s="9">
        <v>30096</v>
      </c>
      <c r="O1195" s="6" t="str">
        <v>ICGEB</v>
      </c>
      <c r="P1195" s="6" t="str">
        <v/>
      </c>
      <c r="Q1195" s="6" t="str">
        <v/>
      </c>
      <c r="R1195" s="6" t="str">
        <v>4</v>
      </c>
      <c r="S1195" s="6" t="str">
        <v/>
      </c>
      <c r="T1195" s="6" t="str">
        <v>Biolegend</v>
      </c>
    </row>
    <row r="1196" spans="1:20" x14ac:dyDescent="0.25">
      <c r="A1196" s="6">
        <v>1472</v>
      </c>
      <c r="B1196" s="6" t="str">
        <v>EED117403</v>
      </c>
      <c r="C1196" s="7">
        <v>45856</v>
      </c>
      <c r="D1196" s="7">
        <v>45864</v>
      </c>
      <c r="E1196" s="26">
        <v>69.3</v>
      </c>
      <c r="F1196" s="26">
        <v>69.3</v>
      </c>
      <c r="G1196" s="6">
        <v>305207</v>
      </c>
      <c r="H1196" s="6" t="str">
        <v/>
      </c>
      <c r="I1196" s="6">
        <v>1</v>
      </c>
      <c r="J1196" s="6">
        <v>1</v>
      </c>
      <c r="K1196" s="6" t="str">
        <v/>
      </c>
      <c r="L1196" s="7" t="str">
        <v>T-827/25-26</v>
      </c>
      <c r="M1196" s="7">
        <v>45868</v>
      </c>
      <c r="N1196" s="9">
        <v>9513.9</v>
      </c>
      <c r="O1196" s="6" t="str">
        <v>Lokesh Enterprises</v>
      </c>
      <c r="P1196" s="6" t="str">
        <v>By Hand</v>
      </c>
      <c r="Q1196" s="6" t="str">
        <v>PRIYANKA MADAM</v>
      </c>
      <c r="R1196" s="6" t="str">
        <v>4</v>
      </c>
      <c r="S1196" s="6" t="str">
        <v>Extra Item Billed 502517 Miranda sent to Lokesh</v>
      </c>
      <c r="T1196" s="6" t="str">
        <v>Biolegend</v>
      </c>
    </row>
    <row r="1197" spans="1:20" x14ac:dyDescent="0.25">
      <c r="A1197" s="6">
        <v>1473</v>
      </c>
      <c r="B1197" s="6" t="str">
        <v>EED117403</v>
      </c>
      <c r="C1197" s="7">
        <v>45856</v>
      </c>
      <c r="D1197" s="7">
        <v>45864</v>
      </c>
      <c r="E1197" s="26">
        <v>107.1</v>
      </c>
      <c r="F1197" s="26">
        <v>107.1</v>
      </c>
      <c r="G1197" s="6">
        <v>305421</v>
      </c>
      <c r="H1197" s="6" t="str">
        <v/>
      </c>
      <c r="I1197" s="6">
        <v>1</v>
      </c>
      <c r="J1197" s="6">
        <v>1</v>
      </c>
      <c r="K1197" s="6" t="str">
        <v/>
      </c>
      <c r="L1197" s="7" t="str">
        <v>T-827/25-26</v>
      </c>
      <c r="M1197" s="7">
        <v>45868</v>
      </c>
      <c r="N1197" s="9">
        <v>14703.3</v>
      </c>
      <c r="O1197" s="6" t="str">
        <v>Lokesh Enterprises</v>
      </c>
      <c r="P1197" s="6" t="str">
        <v>By Hand</v>
      </c>
      <c r="Q1197" s="6" t="str">
        <v>PRIYANKA MADAM</v>
      </c>
      <c r="R1197" s="6" t="str">
        <v>4</v>
      </c>
      <c r="S1197" s="6" t="str">
        <v>Extra Item Billed 502517 Miranda sent to Lokesh</v>
      </c>
      <c r="T1197" s="6" t="str">
        <v>Biolegend</v>
      </c>
    </row>
    <row r="1198" spans="1:20" x14ac:dyDescent="0.25">
      <c r="A1198" s="6">
        <v>1474</v>
      </c>
      <c r="B1198" s="6" t="str">
        <v>EED117403</v>
      </c>
      <c r="C1198" s="7">
        <v>45856</v>
      </c>
      <c r="D1198" s="7">
        <v>45864</v>
      </c>
      <c r="E1198" s="26">
        <v>285</v>
      </c>
      <c r="F1198" s="26">
        <v>855</v>
      </c>
      <c r="G1198" s="6">
        <v>307646</v>
      </c>
      <c r="H1198" s="6" t="str">
        <v/>
      </c>
      <c r="I1198" s="6">
        <v>3</v>
      </c>
      <c r="J1198" s="6">
        <v>3</v>
      </c>
      <c r="K1198" s="6" t="str">
        <v/>
      </c>
      <c r="L1198" s="7" t="str">
        <v>T-782/25-26</v>
      </c>
      <c r="M1198" s="7">
        <v>45866</v>
      </c>
      <c r="N1198" s="9">
        <v>114855</v>
      </c>
      <c r="O1198" s="6" t="str">
        <v>NEUBERG</v>
      </c>
      <c r="P1198" s="6">
        <v>58153729395</v>
      </c>
      <c r="Q1198" s="6" t="str">
        <v>Delivered</v>
      </c>
      <c r="R1198" s="6" t="str">
        <v>4</v>
      </c>
      <c r="S1198" s="6" t="str">
        <v>Neuberg Anand</v>
      </c>
      <c r="T1198" s="6" t="str">
        <v>Biolegend</v>
      </c>
    </row>
    <row r="1199" spans="1:20" x14ac:dyDescent="0.25">
      <c r="A1199" s="6">
        <v>1475</v>
      </c>
      <c r="B1199" s="6" t="str">
        <v>EED117403</v>
      </c>
      <c r="C1199" s="7">
        <v>45856</v>
      </c>
      <c r="D1199" s="7">
        <v>45864</v>
      </c>
      <c r="E1199" s="26">
        <v>161.25</v>
      </c>
      <c r="F1199" s="26">
        <v>161.25</v>
      </c>
      <c r="G1199" s="6">
        <v>312811</v>
      </c>
      <c r="H1199" s="6" t="str">
        <v/>
      </c>
      <c r="I1199" s="6">
        <v>1</v>
      </c>
      <c r="J1199" s="6">
        <v>1</v>
      </c>
      <c r="K1199" s="6" t="str">
        <v/>
      </c>
      <c r="L1199" s="7" t="str">
        <v>T-827/25-26</v>
      </c>
      <c r="M1199" s="7">
        <v>45868</v>
      </c>
      <c r="N1199" s="9">
        <v>24327.25</v>
      </c>
      <c r="O1199" s="6" t="str">
        <v>Lokesh Enterprises</v>
      </c>
      <c r="P1199" s="6" t="str">
        <v>By Hand</v>
      </c>
      <c r="Q1199" s="6" t="str">
        <v>PRIYANKA MADAM</v>
      </c>
      <c r="R1199" s="6" t="str">
        <v>4</v>
      </c>
      <c r="S1199" s="6" t="str">
        <v>Extra Item Billed 502517 Miranda sent to Lokesh</v>
      </c>
      <c r="T1199" s="6" t="str">
        <v>Biolegend</v>
      </c>
    </row>
    <row r="1200" spans="1:20" x14ac:dyDescent="0.25">
      <c r="A1200" s="6">
        <v>1476</v>
      </c>
      <c r="B1200" s="6" t="str">
        <v>EED117403</v>
      </c>
      <c r="C1200" s="7">
        <v>45856</v>
      </c>
      <c r="D1200" s="7">
        <v>45864</v>
      </c>
      <c r="E1200" s="26">
        <v>326.25</v>
      </c>
      <c r="F1200" s="26">
        <v>978.75</v>
      </c>
      <c r="G1200" s="6">
        <v>313238</v>
      </c>
      <c r="H1200" s="6" t="str">
        <v/>
      </c>
      <c r="I1200" s="6">
        <v>3</v>
      </c>
      <c r="J1200" s="6">
        <v>3</v>
      </c>
      <c r="K1200" s="6" t="str">
        <v/>
      </c>
      <c r="L1200" s="7" t="str">
        <v>T-782/25-26</v>
      </c>
      <c r="M1200" s="7">
        <v>45866</v>
      </c>
      <c r="N1200" s="9">
        <v>131478</v>
      </c>
      <c r="O1200" s="6" t="str">
        <v>NEUBERG</v>
      </c>
      <c r="P1200" s="6">
        <v>58153729395</v>
      </c>
      <c r="Q1200" s="6" t="str">
        <v>Delivered</v>
      </c>
      <c r="R1200" s="6" t="str">
        <v>4</v>
      </c>
      <c r="S1200" s="6" t="str">
        <v>Neuberg Anand</v>
      </c>
      <c r="T1200" s="6" t="str">
        <v>Biolegend</v>
      </c>
    </row>
    <row r="1201" spans="1:20" x14ac:dyDescent="0.25">
      <c r="A1201" s="6">
        <v>1477</v>
      </c>
      <c r="B1201" s="6" t="str">
        <v>EED117403</v>
      </c>
      <c r="C1201" s="7">
        <v>45856</v>
      </c>
      <c r="D1201" s="7">
        <v>45864</v>
      </c>
      <c r="E1201" s="26">
        <v>46.2</v>
      </c>
      <c r="F1201" s="26">
        <v>46.2</v>
      </c>
      <c r="G1201" s="6">
        <v>317308</v>
      </c>
      <c r="H1201" s="6" t="str">
        <v/>
      </c>
      <c r="I1201" s="6">
        <v>1</v>
      </c>
      <c r="J1201" s="6">
        <v>1</v>
      </c>
      <c r="K1201" s="6" t="str">
        <v/>
      </c>
      <c r="L1201" s="7" t="str">
        <v>T-797/25-26</v>
      </c>
      <c r="M1201" s="7">
        <v>45867</v>
      </c>
      <c r="N1201" s="9">
        <v>6956.4</v>
      </c>
      <c r="O1201" s="6" t="str">
        <v>ABHI BIO</v>
      </c>
      <c r="P1201" s="6">
        <v>58153776855</v>
      </c>
      <c r="Q1201" s="6" t="str">
        <v>Delivered</v>
      </c>
      <c r="R1201" s="6" t="str">
        <v>4</v>
      </c>
      <c r="S1201" s="6" t="str">
        <v/>
      </c>
      <c r="T1201" s="6" t="str">
        <v>Biolegend</v>
      </c>
    </row>
    <row r="1202" spans="1:20" x14ac:dyDescent="0.25">
      <c r="A1202" s="6">
        <v>1478</v>
      </c>
      <c r="B1202" s="6" t="str">
        <v>EED117403</v>
      </c>
      <c r="C1202" s="7">
        <v>45856</v>
      </c>
      <c r="D1202" s="7">
        <v>45864</v>
      </c>
      <c r="E1202" s="26">
        <v>53.9</v>
      </c>
      <c r="F1202" s="26">
        <v>53.9</v>
      </c>
      <c r="G1202" s="6">
        <v>317318</v>
      </c>
      <c r="H1202" s="6" t="str">
        <v/>
      </c>
      <c r="I1202" s="6">
        <v>1</v>
      </c>
      <c r="J1202" s="6">
        <v>1</v>
      </c>
      <c r="K1202" s="6" t="str">
        <v/>
      </c>
      <c r="L1202" s="7" t="str">
        <v>T-797/25-26</v>
      </c>
      <c r="M1202" s="7">
        <v>45867</v>
      </c>
      <c r="N1202" s="9">
        <v>8115.8</v>
      </c>
      <c r="O1202" s="6" t="str">
        <v>ABHI BIO</v>
      </c>
      <c r="P1202" s="6">
        <v>58153776855</v>
      </c>
      <c r="Q1202" s="6" t="str">
        <v>Delivered</v>
      </c>
      <c r="R1202" s="6" t="str">
        <v>4</v>
      </c>
      <c r="S1202" s="6" t="str">
        <v/>
      </c>
      <c r="T1202" s="6" t="str">
        <v>Biolegend</v>
      </c>
    </row>
    <row r="1203" spans="1:20" x14ac:dyDescent="0.25">
      <c r="A1203" s="6">
        <v>1479</v>
      </c>
      <c r="B1203" s="6" t="str">
        <v>EED117403</v>
      </c>
      <c r="C1203" s="7">
        <v>45856</v>
      </c>
      <c r="D1203" s="7">
        <v>45864</v>
      </c>
      <c r="E1203" s="26">
        <v>69.3</v>
      </c>
      <c r="F1203" s="26">
        <v>69.3</v>
      </c>
      <c r="G1203" s="6">
        <v>317325</v>
      </c>
      <c r="H1203" s="6" t="str">
        <v/>
      </c>
      <c r="I1203" s="6">
        <v>1</v>
      </c>
      <c r="J1203" s="6">
        <v>1</v>
      </c>
      <c r="K1203" s="6" t="str">
        <v/>
      </c>
      <c r="L1203" s="7" t="str">
        <v>T-805/25-26</v>
      </c>
      <c r="M1203" s="7">
        <v>45867</v>
      </c>
      <c r="N1203" s="9">
        <v>11201.85</v>
      </c>
      <c r="O1203" s="6" t="str">
        <v>VIROCAN</v>
      </c>
      <c r="P1203" s="6">
        <v>58153772681</v>
      </c>
      <c r="Q1203" s="6" t="str">
        <v>Delivered</v>
      </c>
      <c r="R1203" s="6" t="str">
        <v>4</v>
      </c>
      <c r="S1203" s="6" t="str">
        <v/>
      </c>
      <c r="T1203" s="6" t="str">
        <v>Biolegend</v>
      </c>
    </row>
    <row r="1204" spans="1:20" x14ac:dyDescent="0.25">
      <c r="A1204" s="6">
        <v>1480</v>
      </c>
      <c r="B1204" s="6" t="str">
        <v>EED117403</v>
      </c>
      <c r="C1204" s="7">
        <v>45856</v>
      </c>
      <c r="D1204" s="7">
        <v>45864</v>
      </c>
      <c r="E1204" s="26">
        <v>127.5</v>
      </c>
      <c r="F1204" s="26">
        <v>127.5</v>
      </c>
      <c r="G1204" s="6">
        <v>317343</v>
      </c>
      <c r="H1204" s="6" t="str">
        <v/>
      </c>
      <c r="I1204" s="6">
        <v>1</v>
      </c>
      <c r="J1204" s="6">
        <v>1</v>
      </c>
      <c r="K1204" s="6" t="str">
        <v/>
      </c>
      <c r="L1204" s="7" t="str">
        <v>T-827/25-26</v>
      </c>
      <c r="M1204" s="7">
        <v>45868</v>
      </c>
      <c r="N1204" s="9">
        <v>19235.5</v>
      </c>
      <c r="O1204" s="6" t="str">
        <v>Lokesh Enterprises</v>
      </c>
      <c r="P1204" s="6" t="str">
        <v>By Hand</v>
      </c>
      <c r="Q1204" s="6" t="str">
        <v>PRIYANKA MADAM</v>
      </c>
      <c r="R1204" s="6" t="str">
        <v>4</v>
      </c>
      <c r="S1204" s="6" t="str">
        <v>Extra Item Billed 502517 Miranda sent to Lokesh</v>
      </c>
      <c r="T1204" s="6" t="str">
        <v>Biolegend</v>
      </c>
    </row>
    <row r="1205" spans="1:20" x14ac:dyDescent="0.25">
      <c r="A1205" s="6">
        <v>1481</v>
      </c>
      <c r="B1205" s="6" t="str">
        <v>EED117403</v>
      </c>
      <c r="C1205" s="7">
        <v>45856</v>
      </c>
      <c r="D1205" s="7">
        <v>45864</v>
      </c>
      <c r="E1205" s="26">
        <v>132</v>
      </c>
      <c r="F1205" s="26">
        <v>132</v>
      </c>
      <c r="G1205" s="6">
        <v>317443</v>
      </c>
      <c r="H1205" s="6" t="str">
        <v/>
      </c>
      <c r="I1205" s="6">
        <v>1</v>
      </c>
      <c r="J1205" s="6">
        <v>1</v>
      </c>
      <c r="K1205" s="6" t="str">
        <v/>
      </c>
      <c r="L1205" s="7" t="str">
        <v>T-827/25-26</v>
      </c>
      <c r="M1205" s="7">
        <v>45868</v>
      </c>
      <c r="N1205" s="9">
        <v>19914.400000000001</v>
      </c>
      <c r="O1205" s="6" t="str">
        <v>Lokesh Enterprises</v>
      </c>
      <c r="P1205" s="6" t="str">
        <v>By Hand</v>
      </c>
      <c r="Q1205" s="6" t="str">
        <v>PRIYANKA MADAM</v>
      </c>
      <c r="R1205" s="6" t="str">
        <v>4</v>
      </c>
      <c r="S1205" s="6" t="str">
        <v>Extra Item Billed 502517 Miranda sent to Lokesh</v>
      </c>
      <c r="T1205" s="6" t="str">
        <v>Biolegend</v>
      </c>
    </row>
    <row r="1206" spans="1:20" x14ac:dyDescent="0.25">
      <c r="A1206" s="6">
        <v>1482</v>
      </c>
      <c r="B1206" s="6" t="str">
        <v>EED117403</v>
      </c>
      <c r="C1206" s="7">
        <v>45856</v>
      </c>
      <c r="D1206" s="7">
        <v>45864</v>
      </c>
      <c r="E1206" s="26">
        <v>305.25</v>
      </c>
      <c r="F1206" s="26">
        <v>610.5</v>
      </c>
      <c r="G1206" s="6">
        <v>318340</v>
      </c>
      <c r="H1206" s="6" t="str">
        <v/>
      </c>
      <c r="I1206" s="6">
        <v>2</v>
      </c>
      <c r="J1206" s="6">
        <v>2</v>
      </c>
      <c r="K1206" s="6" t="str">
        <v/>
      </c>
      <c r="L1206" s="7" t="str">
        <v>T-770/25-26</v>
      </c>
      <c r="M1206" s="7">
        <v>45866</v>
      </c>
      <c r="N1206" s="9">
        <v>88319</v>
      </c>
      <c r="O1206" s="6" t="str">
        <v>AURIGINE ONCO</v>
      </c>
      <c r="P1206" s="6">
        <v>58153728301</v>
      </c>
      <c r="Q1206" s="6" t="str">
        <v>Delivered</v>
      </c>
      <c r="R1206" s="6" t="str">
        <v>4</v>
      </c>
      <c r="S1206" s="6" t="str">
        <v/>
      </c>
      <c r="T1206" s="6" t="str">
        <v>Biolegend</v>
      </c>
    </row>
    <row r="1207" spans="1:20" x14ac:dyDescent="0.25">
      <c r="A1207" s="6">
        <v>1483</v>
      </c>
      <c r="B1207" s="6" t="str">
        <v>EED117403</v>
      </c>
      <c r="C1207" s="7">
        <v>45856</v>
      </c>
      <c r="D1207" s="7">
        <v>45864</v>
      </c>
      <c r="E1207" s="26">
        <v>115.5</v>
      </c>
      <c r="F1207" s="26">
        <v>115.5</v>
      </c>
      <c r="G1207" s="6">
        <v>320113</v>
      </c>
      <c r="H1207" s="6" t="str">
        <v/>
      </c>
      <c r="I1207" s="6">
        <v>1</v>
      </c>
      <c r="J1207" s="6">
        <v>1</v>
      </c>
      <c r="K1207" s="6" t="str">
        <v/>
      </c>
      <c r="L1207" s="7" t="str">
        <v>T-827/25-26</v>
      </c>
      <c r="M1207" s="7">
        <v>45868</v>
      </c>
      <c r="N1207" s="9">
        <v>15856.5</v>
      </c>
      <c r="O1207" s="6" t="str">
        <v>Lokesh Enterprises</v>
      </c>
      <c r="P1207" s="6" t="str">
        <v>By Hand</v>
      </c>
      <c r="Q1207" s="6" t="str">
        <v>PRIYANKA MADAM</v>
      </c>
      <c r="R1207" s="6" t="str">
        <v>4</v>
      </c>
      <c r="S1207" s="6" t="str">
        <v>Extra Item Billed 502517 Miranda sent to Lokesh</v>
      </c>
      <c r="T1207" s="6" t="str">
        <v>Biolegend</v>
      </c>
    </row>
    <row r="1208" spans="1:20" x14ac:dyDescent="0.25">
      <c r="A1208" s="6">
        <v>1484</v>
      </c>
      <c r="B1208" s="6" t="str">
        <v>EED117403</v>
      </c>
      <c r="C1208" s="7">
        <v>45856</v>
      </c>
      <c r="D1208" s="7">
        <v>45864</v>
      </c>
      <c r="E1208" s="26">
        <v>115.5</v>
      </c>
      <c r="F1208" s="26">
        <v>115.5</v>
      </c>
      <c r="G1208" s="6">
        <v>320211</v>
      </c>
      <c r="H1208" s="6" t="str">
        <v/>
      </c>
      <c r="I1208" s="6">
        <v>1</v>
      </c>
      <c r="J1208" s="6">
        <v>1</v>
      </c>
      <c r="K1208" s="6" t="str">
        <v/>
      </c>
      <c r="L1208" s="7" t="str">
        <v>T-804/25-26</v>
      </c>
      <c r="M1208" s="7">
        <v>45867</v>
      </c>
      <c r="N1208" s="9">
        <v>15345</v>
      </c>
      <c r="O1208" s="6" t="str">
        <v>TECHWEST</v>
      </c>
      <c r="P1208" s="6">
        <v>58153777916</v>
      </c>
      <c r="Q1208" s="6" t="str">
        <v>Delivered</v>
      </c>
      <c r="R1208" s="6" t="str">
        <v>4</v>
      </c>
      <c r="S1208" s="6" t="str">
        <v/>
      </c>
      <c r="T1208" s="6" t="str">
        <v>Biolegend</v>
      </c>
    </row>
    <row r="1209" spans="1:20" x14ac:dyDescent="0.25">
      <c r="A1209" s="6">
        <v>1485</v>
      </c>
      <c r="B1209" s="6" t="str">
        <v>EED117403</v>
      </c>
      <c r="C1209" s="7">
        <v>45856</v>
      </c>
      <c r="D1209" s="7">
        <v>45864</v>
      </c>
      <c r="E1209" s="26">
        <v>187.6</v>
      </c>
      <c r="F1209" s="26">
        <v>375.2</v>
      </c>
      <c r="G1209" s="6">
        <v>320806</v>
      </c>
      <c r="H1209" s="6" t="str">
        <v/>
      </c>
      <c r="I1209" s="6">
        <v>2</v>
      </c>
      <c r="J1209" s="6">
        <v>2</v>
      </c>
      <c r="K1209" s="6" t="str">
        <v/>
      </c>
      <c r="L1209" s="7" t="str">
        <v>T-770/25-26</v>
      </c>
      <c r="M1209" s="7">
        <v>45866</v>
      </c>
      <c r="N1209" s="9">
        <v>58156</v>
      </c>
      <c r="O1209" s="6" t="str">
        <v>AURIGINE ONCO</v>
      </c>
      <c r="P1209" s="6">
        <v>58153728301</v>
      </c>
      <c r="Q1209" s="6" t="str">
        <v>Delivered</v>
      </c>
      <c r="R1209" s="6" t="str">
        <v>4</v>
      </c>
      <c r="S1209" s="6" t="str">
        <v/>
      </c>
      <c r="T1209" s="6" t="str">
        <v>Biolegend</v>
      </c>
    </row>
    <row r="1210" spans="1:20" x14ac:dyDescent="0.25">
      <c r="A1210" s="6">
        <v>1486</v>
      </c>
      <c r="B1210" s="6" t="str">
        <v>EED117403</v>
      </c>
      <c r="C1210" s="7">
        <v>45856</v>
      </c>
      <c r="D1210" s="7">
        <v>45864</v>
      </c>
      <c r="E1210" s="26">
        <v>262.5</v>
      </c>
      <c r="F1210" s="26">
        <v>262.5</v>
      </c>
      <c r="G1210" s="6">
        <v>325124</v>
      </c>
      <c r="H1210" s="6" t="str">
        <v/>
      </c>
      <c r="I1210" s="6">
        <v>1</v>
      </c>
      <c r="J1210" s="6">
        <v>1</v>
      </c>
      <c r="K1210" s="6" t="str">
        <v/>
      </c>
      <c r="L1210" s="7" t="str">
        <v>T-770/25-26</v>
      </c>
      <c r="M1210" s="7">
        <v>45866</v>
      </c>
      <c r="N1210" s="9">
        <v>40687.5</v>
      </c>
      <c r="O1210" s="6" t="str">
        <v>AURIGINE ONCO</v>
      </c>
      <c r="P1210" s="6">
        <v>58153728301</v>
      </c>
      <c r="Q1210" s="6" t="str">
        <v>Delivered</v>
      </c>
      <c r="R1210" s="6" t="str">
        <v>4</v>
      </c>
      <c r="S1210" s="6" t="str">
        <v/>
      </c>
      <c r="T1210" s="6" t="str">
        <v>Biolegend</v>
      </c>
    </row>
    <row r="1211" spans="1:20" x14ac:dyDescent="0.25">
      <c r="A1211" s="6">
        <v>1487</v>
      </c>
      <c r="B1211" s="6" t="str">
        <v>EED117403</v>
      </c>
      <c r="C1211" s="7">
        <v>45856</v>
      </c>
      <c r="D1211" s="7">
        <v>45864</v>
      </c>
      <c r="E1211" s="26">
        <v>321.75</v>
      </c>
      <c r="F1211" s="26">
        <v>643.5</v>
      </c>
      <c r="G1211" s="6">
        <v>328638</v>
      </c>
      <c r="H1211" s="6" t="str">
        <v/>
      </c>
      <c r="I1211" s="6">
        <v>2</v>
      </c>
      <c r="J1211" s="6">
        <v>2</v>
      </c>
      <c r="K1211" s="6" t="str">
        <v/>
      </c>
      <c r="L1211" s="7" t="str">
        <v>T-773/25-26</v>
      </c>
      <c r="M1211" s="7">
        <v>45866</v>
      </c>
      <c r="N1211" s="9">
        <v>99742.5</v>
      </c>
      <c r="O1211" s="6" t="str">
        <v>AURIGINE SERVICE</v>
      </c>
      <c r="P1211" s="6">
        <v>58153727494</v>
      </c>
      <c r="Q1211" s="6" t="str">
        <v>Delivered</v>
      </c>
      <c r="R1211" s="6" t="str">
        <v>4</v>
      </c>
      <c r="S1211" s="6" t="str">
        <v/>
      </c>
      <c r="T1211" s="6" t="str">
        <v>Biolegend</v>
      </c>
    </row>
    <row r="1212" spans="1:20" x14ac:dyDescent="0.25">
      <c r="A1212" s="6">
        <v>1488</v>
      </c>
      <c r="B1212" s="6" t="str">
        <v>EED117403</v>
      </c>
      <c r="C1212" s="7">
        <v>45856</v>
      </c>
      <c r="D1212" s="7">
        <v>45864</v>
      </c>
      <c r="E1212" s="26">
        <v>177.75</v>
      </c>
      <c r="F1212" s="26">
        <v>177.75</v>
      </c>
      <c r="G1212" s="6">
        <v>329929</v>
      </c>
      <c r="H1212" s="6" t="str">
        <v/>
      </c>
      <c r="I1212" s="6">
        <v>1</v>
      </c>
      <c r="J1212" s="6">
        <v>1</v>
      </c>
      <c r="K1212" s="6" t="str">
        <v/>
      </c>
      <c r="L1212" s="7" t="str">
        <v>T-827/25-26</v>
      </c>
      <c r="M1212" s="7">
        <v>45868</v>
      </c>
      <c r="N1212" s="9">
        <v>26816.55</v>
      </c>
      <c r="O1212" s="6" t="str">
        <v>Lokesh Enterprises</v>
      </c>
      <c r="P1212" s="6" t="str">
        <v>By Hand</v>
      </c>
      <c r="Q1212" s="6" t="str">
        <v>PRIYANKA MADAM</v>
      </c>
      <c r="R1212" s="6" t="str">
        <v>4</v>
      </c>
      <c r="S1212" s="6" t="str">
        <v>Extra Item Billed 502517 Miranda sent to Lokesh</v>
      </c>
      <c r="T1212" s="6" t="str">
        <v>Biolegend</v>
      </c>
    </row>
    <row r="1213" spans="1:20" x14ac:dyDescent="0.25">
      <c r="A1213" s="6">
        <v>1489</v>
      </c>
      <c r="B1213" s="6" t="str">
        <v>EED117403</v>
      </c>
      <c r="C1213" s="7">
        <v>45856</v>
      </c>
      <c r="D1213" s="7">
        <v>45864</v>
      </c>
      <c r="E1213" s="26">
        <v>161.25</v>
      </c>
      <c r="F1213" s="26">
        <v>161.25</v>
      </c>
      <c r="G1213" s="6">
        <v>331927</v>
      </c>
      <c r="H1213" s="6" t="str">
        <v/>
      </c>
      <c r="I1213" s="6">
        <v>1</v>
      </c>
      <c r="J1213" s="6">
        <v>1</v>
      </c>
      <c r="K1213" s="6" t="str">
        <v/>
      </c>
      <c r="L1213" s="7" t="str">
        <v>T-770/25-26</v>
      </c>
      <c r="M1213" s="7">
        <v>45866</v>
      </c>
      <c r="N1213" s="9">
        <v>23327.5</v>
      </c>
      <c r="O1213" s="6" t="str">
        <v>AURIGINE ONCO</v>
      </c>
      <c r="P1213" s="6">
        <v>58153728301</v>
      </c>
      <c r="Q1213" s="6" t="str">
        <v>Delivered</v>
      </c>
      <c r="R1213" s="6" t="str">
        <v>4</v>
      </c>
      <c r="S1213" s="6" t="str">
        <v/>
      </c>
      <c r="T1213" s="6" t="str">
        <v>Biolegend</v>
      </c>
    </row>
    <row r="1214" spans="1:20" x14ac:dyDescent="0.25">
      <c r="A1214" s="6">
        <v>1490</v>
      </c>
      <c r="B1214" s="6" t="str">
        <v>EED117403</v>
      </c>
      <c r="C1214" s="7">
        <v>45856</v>
      </c>
      <c r="D1214" s="7">
        <v>45864</v>
      </c>
      <c r="E1214" s="26">
        <v>136.5</v>
      </c>
      <c r="F1214" s="26">
        <v>136.5</v>
      </c>
      <c r="G1214" s="6">
        <v>334329</v>
      </c>
      <c r="H1214" s="6" t="str">
        <v/>
      </c>
      <c r="I1214" s="6">
        <v>1</v>
      </c>
      <c r="J1214" s="6">
        <v>1</v>
      </c>
      <c r="K1214" s="6" t="str">
        <v/>
      </c>
      <c r="L1214" s="7" t="str">
        <v>T-827/25-26</v>
      </c>
      <c r="M1214" s="7">
        <v>45868</v>
      </c>
      <c r="N1214" s="9">
        <v>20593.3</v>
      </c>
      <c r="O1214" s="6" t="str">
        <v>Lokesh Enterprises</v>
      </c>
      <c r="P1214" s="6" t="str">
        <v>By Hand</v>
      </c>
      <c r="Q1214" s="6" t="str">
        <v>PRIYANKA MADAM</v>
      </c>
      <c r="R1214" s="6" t="str">
        <v>4</v>
      </c>
      <c r="S1214" s="6" t="str">
        <v>Extra Item Billed 502517 Miranda sent to Lokesh</v>
      </c>
      <c r="T1214" s="6" t="str">
        <v>Biolegend</v>
      </c>
    </row>
    <row r="1215" spans="1:20" x14ac:dyDescent="0.25">
      <c r="A1215" s="6">
        <v>1491</v>
      </c>
      <c r="B1215" s="6" t="str">
        <v>EED117403</v>
      </c>
      <c r="C1215" s="7">
        <v>45856</v>
      </c>
      <c r="D1215" s="7">
        <v>45864</v>
      </c>
      <c r="E1215" s="26">
        <v>95.2</v>
      </c>
      <c r="F1215" s="26">
        <v>95.2</v>
      </c>
      <c r="G1215" s="6">
        <v>339011</v>
      </c>
      <c r="H1215" s="6" t="str">
        <v/>
      </c>
      <c r="I1215" s="6">
        <v>1</v>
      </c>
      <c r="J1215" s="6">
        <v>1</v>
      </c>
      <c r="K1215" s="6" t="str">
        <v/>
      </c>
      <c r="L1215" s="7" t="str">
        <v>T-797/25-26</v>
      </c>
      <c r="M1215" s="7">
        <v>45867</v>
      </c>
      <c r="N1215" s="9">
        <v>14334.4</v>
      </c>
      <c r="O1215" s="6" t="str">
        <v>ABHI BIO</v>
      </c>
      <c r="P1215" s="6">
        <v>58153776855</v>
      </c>
      <c r="Q1215" s="6" t="str">
        <v>Delivered</v>
      </c>
      <c r="R1215" s="6" t="str">
        <v>4</v>
      </c>
      <c r="S1215" s="6" t="str">
        <v/>
      </c>
      <c r="T1215" s="6" t="str">
        <v>Biolegend</v>
      </c>
    </row>
    <row r="1216" spans="1:20" x14ac:dyDescent="0.25">
      <c r="A1216" s="6">
        <v>1492</v>
      </c>
      <c r="B1216" s="6" t="str">
        <v>EED117403</v>
      </c>
      <c r="C1216" s="7">
        <v>45856</v>
      </c>
      <c r="D1216" s="7">
        <v>45864</v>
      </c>
      <c r="E1216" s="26">
        <v>326.25</v>
      </c>
      <c r="F1216" s="26">
        <v>326.25</v>
      </c>
      <c r="G1216" s="6">
        <v>341628</v>
      </c>
      <c r="H1216" s="6" t="str">
        <v/>
      </c>
      <c r="I1216" s="6">
        <v>1</v>
      </c>
      <c r="J1216" s="6">
        <v>1</v>
      </c>
      <c r="K1216" s="6" t="str">
        <v/>
      </c>
      <c r="L1216" s="7" t="str">
        <v>T-793/25-26</v>
      </c>
      <c r="M1216" s="7">
        <v>45866</v>
      </c>
      <c r="N1216" s="9">
        <v>37192</v>
      </c>
      <c r="O1216" s="6" t="str">
        <v>ICGEB</v>
      </c>
      <c r="P1216" s="6" t="str">
        <v/>
      </c>
      <c r="Q1216" s="6" t="str">
        <v/>
      </c>
      <c r="R1216" s="6" t="str">
        <v>4</v>
      </c>
      <c r="S1216" s="6" t="str">
        <v/>
      </c>
      <c r="T1216" s="6" t="str">
        <v>Biolegend</v>
      </c>
    </row>
    <row r="1217" spans="1:20" x14ac:dyDescent="0.25">
      <c r="A1217" s="6">
        <v>1493</v>
      </c>
      <c r="B1217" s="6" t="str">
        <v>EED117403</v>
      </c>
      <c r="C1217" s="7">
        <v>45856</v>
      </c>
      <c r="D1217" s="7">
        <v>45864</v>
      </c>
      <c r="E1217" s="26">
        <v>150.75</v>
      </c>
      <c r="F1217" s="26">
        <v>150.75</v>
      </c>
      <c r="G1217" s="6">
        <v>344741</v>
      </c>
      <c r="H1217" s="6" t="str">
        <v/>
      </c>
      <c r="I1217" s="6">
        <v>1</v>
      </c>
      <c r="J1217" s="6">
        <v>1</v>
      </c>
      <c r="K1217" s="6" t="str">
        <v/>
      </c>
      <c r="L1217" s="7" t="str">
        <v>T-827/25-26</v>
      </c>
      <c r="M1217" s="7">
        <v>45868</v>
      </c>
      <c r="N1217" s="9">
        <v>22743.15</v>
      </c>
      <c r="O1217" s="6" t="str">
        <v>Lokesh Enterprises</v>
      </c>
      <c r="P1217" s="6" t="str">
        <v>By Hand</v>
      </c>
      <c r="Q1217" s="6" t="str">
        <v>PRIYANKA MADAM</v>
      </c>
      <c r="R1217" s="6" t="str">
        <v>4</v>
      </c>
      <c r="S1217" s="6" t="str">
        <v>Extra Item Billed 502517 Miranda sent to Lokesh</v>
      </c>
      <c r="T1217" s="6" t="str">
        <v>Biolegend</v>
      </c>
    </row>
    <row r="1218" spans="1:20" x14ac:dyDescent="0.25">
      <c r="A1218" s="6">
        <v>1494</v>
      </c>
      <c r="B1218" s="6" t="str">
        <v>EED117403</v>
      </c>
      <c r="C1218" s="7">
        <v>45856</v>
      </c>
      <c r="D1218" s="7">
        <v>45864</v>
      </c>
      <c r="E1218" s="26">
        <v>252</v>
      </c>
      <c r="F1218" s="26">
        <v>252</v>
      </c>
      <c r="G1218" s="6">
        <v>345006</v>
      </c>
      <c r="H1218" s="6" t="str">
        <v/>
      </c>
      <c r="I1218" s="6">
        <v>1</v>
      </c>
      <c r="J1218" s="6">
        <v>1</v>
      </c>
      <c r="K1218" s="6" t="str">
        <v/>
      </c>
      <c r="L1218" s="7" t="str">
        <v>T-770/25-26</v>
      </c>
      <c r="M1218" s="7">
        <v>45866</v>
      </c>
      <c r="N1218" s="9">
        <v>39060</v>
      </c>
      <c r="O1218" s="6" t="str">
        <v>AURIGINE ONCO</v>
      </c>
      <c r="P1218" s="6">
        <v>58153728301</v>
      </c>
      <c r="Q1218" s="6" t="str">
        <v>Delivered</v>
      </c>
      <c r="R1218" s="6" t="str">
        <v>4</v>
      </c>
      <c r="S1218" s="6" t="str">
        <v/>
      </c>
      <c r="T1218" s="6" t="str">
        <v>Biolegend</v>
      </c>
    </row>
    <row r="1219" spans="1:20" x14ac:dyDescent="0.25">
      <c r="A1219" s="6">
        <v>1495</v>
      </c>
      <c r="B1219" s="6" t="str">
        <v>EED117403</v>
      </c>
      <c r="C1219" s="7">
        <v>45856</v>
      </c>
      <c r="D1219" s="7">
        <v>45864</v>
      </c>
      <c r="E1219" s="26">
        <v>267.39999999999998</v>
      </c>
      <c r="F1219" s="26">
        <v>534.79999999999995</v>
      </c>
      <c r="G1219" s="6">
        <v>353054</v>
      </c>
      <c r="H1219" s="6" t="str">
        <v/>
      </c>
      <c r="I1219" s="6">
        <v>2</v>
      </c>
      <c r="J1219" s="6">
        <v>2</v>
      </c>
      <c r="K1219" s="6" t="str">
        <v/>
      </c>
      <c r="L1219" s="7" t="str">
        <v>T-773/25-26</v>
      </c>
      <c r="M1219" s="7">
        <v>45866</v>
      </c>
      <c r="N1219" s="9">
        <v>88815</v>
      </c>
      <c r="O1219" s="6" t="str">
        <v>AURIGINE SERVICE</v>
      </c>
      <c r="P1219" s="6">
        <v>58153727494</v>
      </c>
      <c r="Q1219" s="6" t="str">
        <v>Delivered</v>
      </c>
      <c r="R1219" s="6" t="str">
        <v>4</v>
      </c>
      <c r="S1219" s="6" t="str">
        <v/>
      </c>
      <c r="T1219" s="6" t="str">
        <v>Biolegend</v>
      </c>
    </row>
    <row r="1220" spans="1:20" x14ac:dyDescent="0.25">
      <c r="A1220" s="6">
        <v>1496</v>
      </c>
      <c r="B1220" s="6" t="str">
        <v>EED117403</v>
      </c>
      <c r="C1220" s="7">
        <v>45856</v>
      </c>
      <c r="D1220" s="7">
        <v>45864</v>
      </c>
      <c r="E1220" s="26">
        <v>234.5</v>
      </c>
      <c r="F1220" s="26">
        <v>234.5</v>
      </c>
      <c r="G1220" s="6">
        <v>353712</v>
      </c>
      <c r="H1220" s="6" t="str">
        <v/>
      </c>
      <c r="I1220" s="6">
        <v>1</v>
      </c>
      <c r="J1220" s="6">
        <v>1</v>
      </c>
      <c r="K1220" s="6" t="str">
        <v/>
      </c>
      <c r="L1220" s="7" t="str">
        <v>T-770/25-26</v>
      </c>
      <c r="M1220" s="7">
        <v>45866</v>
      </c>
      <c r="N1220" s="9">
        <v>36347.5</v>
      </c>
      <c r="O1220" s="6" t="str">
        <v>AURIGINE ONCO</v>
      </c>
      <c r="P1220" s="6">
        <v>58153728301</v>
      </c>
      <c r="Q1220" s="6" t="str">
        <v>Delivered</v>
      </c>
      <c r="R1220" s="6" t="str">
        <v>4</v>
      </c>
      <c r="S1220" s="6" t="str">
        <v/>
      </c>
      <c r="T1220" s="6" t="str">
        <v>Biolegend</v>
      </c>
    </row>
    <row r="1221" spans="1:20" x14ac:dyDescent="0.25">
      <c r="A1221" s="6">
        <v>1497</v>
      </c>
      <c r="B1221" s="6" t="str">
        <v>EED117403</v>
      </c>
      <c r="C1221" s="7">
        <v>45856</v>
      </c>
      <c r="D1221" s="7">
        <v>45864</v>
      </c>
      <c r="E1221" s="26">
        <v>326.25</v>
      </c>
      <c r="F1221" s="26">
        <v>326.25</v>
      </c>
      <c r="G1221" s="6">
        <v>358610</v>
      </c>
      <c r="H1221" s="6" t="str">
        <v/>
      </c>
      <c r="I1221" s="6">
        <v>1</v>
      </c>
      <c r="J1221" s="6">
        <v>1</v>
      </c>
      <c r="K1221" s="6" t="str">
        <v/>
      </c>
      <c r="L1221" s="7" t="str">
        <v>T-794/25-26</v>
      </c>
      <c r="M1221" s="7">
        <v>45866</v>
      </c>
      <c r="N1221" s="9">
        <v>37192.5</v>
      </c>
      <c r="O1221" s="6" t="str">
        <v>ICGEB</v>
      </c>
      <c r="P1221" s="6" t="str">
        <v/>
      </c>
      <c r="Q1221" s="6" t="str">
        <v/>
      </c>
      <c r="R1221" s="6" t="str">
        <v>4</v>
      </c>
      <c r="S1221" s="6" t="str">
        <v/>
      </c>
      <c r="T1221" s="6" t="str">
        <v>Biolegend</v>
      </c>
    </row>
    <row r="1222" spans="1:20" x14ac:dyDescent="0.25">
      <c r="A1222" s="6">
        <v>1498</v>
      </c>
      <c r="B1222" s="6" t="str">
        <v>EED117403</v>
      </c>
      <c r="C1222" s="7">
        <v>45856</v>
      </c>
      <c r="D1222" s="7">
        <v>45864</v>
      </c>
      <c r="E1222" s="26">
        <v>236.6</v>
      </c>
      <c r="F1222" s="26">
        <v>236.6</v>
      </c>
      <c r="G1222" s="6">
        <v>359610</v>
      </c>
      <c r="H1222" s="6" t="str">
        <v/>
      </c>
      <c r="I1222" s="6">
        <v>1</v>
      </c>
      <c r="J1222" s="6">
        <v>1</v>
      </c>
      <c r="K1222" s="6" t="str">
        <v/>
      </c>
      <c r="L1222" s="7" t="str">
        <v>T-777/25-26</v>
      </c>
      <c r="M1222" s="7">
        <v>45867</v>
      </c>
      <c r="N1222" s="9">
        <v>36673</v>
      </c>
      <c r="O1222" s="6" t="str">
        <v>MEDLIFE</v>
      </c>
      <c r="P1222" s="6" t="str">
        <v>D3002864036</v>
      </c>
      <c r="Q1222" s="6" t="str">
        <v>Delivered</v>
      </c>
      <c r="R1222" s="6" t="str">
        <v>4</v>
      </c>
      <c r="S1222" s="6" t="str">
        <v/>
      </c>
      <c r="T1222" s="6" t="str">
        <v>Biolegend</v>
      </c>
    </row>
    <row r="1223" spans="1:20" x14ac:dyDescent="0.25">
      <c r="A1223" s="6">
        <v>1499</v>
      </c>
      <c r="B1223" s="6" t="str">
        <v>EED117403</v>
      </c>
      <c r="C1223" s="7">
        <v>45856</v>
      </c>
      <c r="D1223" s="7">
        <v>45864</v>
      </c>
      <c r="E1223" s="26">
        <v>183.4</v>
      </c>
      <c r="F1223" s="26">
        <v>183.4</v>
      </c>
      <c r="G1223" s="6">
        <v>362508</v>
      </c>
      <c r="H1223" s="6" t="str">
        <v/>
      </c>
      <c r="I1223" s="6">
        <v>1</v>
      </c>
      <c r="J1223" s="6">
        <v>1</v>
      </c>
      <c r="K1223" s="6" t="str">
        <v/>
      </c>
      <c r="L1223" s="7" t="str">
        <v>T-797/25-26</v>
      </c>
      <c r="M1223" s="7">
        <v>45867</v>
      </c>
      <c r="N1223" s="9">
        <v>27614.799999999999</v>
      </c>
      <c r="O1223" s="6" t="str">
        <v>ABHI BIO</v>
      </c>
      <c r="P1223" s="6">
        <v>58153776855</v>
      </c>
      <c r="Q1223" s="6" t="str">
        <v>Delivered</v>
      </c>
      <c r="R1223" s="6" t="str">
        <v>4</v>
      </c>
      <c r="S1223" s="6" t="str">
        <v/>
      </c>
      <c r="T1223" s="6" t="str">
        <v>Biolegend</v>
      </c>
    </row>
    <row r="1224" spans="1:20" x14ac:dyDescent="0.25">
      <c r="A1224" s="6">
        <v>1500</v>
      </c>
      <c r="B1224" s="6" t="str">
        <v>EED117403</v>
      </c>
      <c r="C1224" s="7">
        <v>45856</v>
      </c>
      <c r="D1224" s="7">
        <v>45864</v>
      </c>
      <c r="E1224" s="26">
        <v>304.5</v>
      </c>
      <c r="F1224" s="26">
        <v>304.5</v>
      </c>
      <c r="G1224" s="6">
        <v>363022</v>
      </c>
      <c r="H1224" s="6" t="str">
        <v/>
      </c>
      <c r="I1224" s="6">
        <v>1</v>
      </c>
      <c r="J1224" s="6">
        <v>1</v>
      </c>
      <c r="K1224" s="6" t="str">
        <v/>
      </c>
      <c r="L1224" s="7" t="str">
        <v>T-767/25-26</v>
      </c>
      <c r="M1224" s="7">
        <v>45866</v>
      </c>
      <c r="N1224" s="9">
        <v>34713</v>
      </c>
      <c r="O1224" s="6" t="str">
        <v>ACTREC</v>
      </c>
      <c r="P1224" s="6">
        <v>58153726466</v>
      </c>
      <c r="Q1224" s="6" t="str">
        <v>Delivered</v>
      </c>
      <c r="R1224" s="6" t="str">
        <v>4</v>
      </c>
      <c r="S1224" s="6" t="str">
        <v/>
      </c>
      <c r="T1224" s="6" t="str">
        <v>Biolegend</v>
      </c>
    </row>
    <row r="1225" spans="1:20" x14ac:dyDescent="0.25">
      <c r="A1225" s="6">
        <v>1501</v>
      </c>
      <c r="B1225" s="6" t="str">
        <v>EED117403</v>
      </c>
      <c r="C1225" s="7">
        <v>45856</v>
      </c>
      <c r="D1225" s="7">
        <v>45864</v>
      </c>
      <c r="E1225" s="26">
        <v>259</v>
      </c>
      <c r="F1225" s="26">
        <v>259</v>
      </c>
      <c r="G1225" s="6">
        <v>363210</v>
      </c>
      <c r="H1225" s="6" t="str">
        <v/>
      </c>
      <c r="I1225" s="6">
        <v>1</v>
      </c>
      <c r="J1225" s="6">
        <v>1</v>
      </c>
      <c r="K1225" s="6" t="str">
        <v/>
      </c>
      <c r="L1225" s="7" t="str">
        <v>T-794/25-26</v>
      </c>
      <c r="M1225" s="7">
        <v>45866</v>
      </c>
      <c r="N1225" s="9">
        <v>31635</v>
      </c>
      <c r="O1225" s="6" t="str">
        <v>ICGEB</v>
      </c>
      <c r="P1225" s="6" t="str">
        <v/>
      </c>
      <c r="Q1225" s="6" t="str">
        <v/>
      </c>
      <c r="R1225" s="6" t="str">
        <v>4</v>
      </c>
      <c r="S1225" s="6" t="str">
        <v/>
      </c>
      <c r="T1225" s="6" t="str">
        <v>Biolegend</v>
      </c>
    </row>
    <row r="1226" spans="1:20" x14ac:dyDescent="0.25">
      <c r="A1226" s="6">
        <v>1502</v>
      </c>
      <c r="B1226" s="6" t="str">
        <v>EED117403</v>
      </c>
      <c r="C1226" s="7">
        <v>45856</v>
      </c>
      <c r="D1226" s="7">
        <v>45864</v>
      </c>
      <c r="E1226" s="26">
        <v>242.9</v>
      </c>
      <c r="F1226" s="26">
        <v>242.9</v>
      </c>
      <c r="G1226" s="6">
        <v>363804</v>
      </c>
      <c r="H1226" s="6" t="str">
        <v/>
      </c>
      <c r="I1226" s="6">
        <v>1</v>
      </c>
      <c r="J1226" s="6">
        <v>1</v>
      </c>
      <c r="K1226" s="6" t="str">
        <v/>
      </c>
      <c r="L1226" s="7" t="str">
        <v>T-770/25-26</v>
      </c>
      <c r="M1226" s="7">
        <v>45866</v>
      </c>
      <c r="N1226" s="9">
        <v>37649.5</v>
      </c>
      <c r="O1226" s="6" t="str">
        <v>AURIGINE ONCO</v>
      </c>
      <c r="P1226" s="6">
        <v>58153728301</v>
      </c>
      <c r="Q1226" s="6" t="str">
        <v>Delivered</v>
      </c>
      <c r="R1226" s="6" t="str">
        <v>4</v>
      </c>
      <c r="S1226" s="6" t="str">
        <v/>
      </c>
      <c r="T1226" s="6" t="str">
        <v>Biolegend</v>
      </c>
    </row>
    <row r="1227" spans="1:20" x14ac:dyDescent="0.25">
      <c r="A1227" s="6">
        <v>1503</v>
      </c>
      <c r="B1227" s="6" t="str">
        <v>EED117403</v>
      </c>
      <c r="C1227" s="7">
        <v>45856</v>
      </c>
      <c r="D1227" s="7">
        <v>45864</v>
      </c>
      <c r="E1227" s="26">
        <v>301.5</v>
      </c>
      <c r="F1227" s="26">
        <v>301.5</v>
      </c>
      <c r="G1227" s="6">
        <v>367422</v>
      </c>
      <c r="H1227" s="6" t="str">
        <v/>
      </c>
      <c r="I1227" s="6">
        <v>1</v>
      </c>
      <c r="J1227" s="6">
        <v>1</v>
      </c>
      <c r="K1227" s="6" t="str">
        <v/>
      </c>
      <c r="L1227" s="7" t="str">
        <v>T-826/25-26</v>
      </c>
      <c r="M1227" s="7">
        <v>45868</v>
      </c>
      <c r="N1227" s="9">
        <v>38592</v>
      </c>
      <c r="O1227" s="6" t="str">
        <v>BTL</v>
      </c>
      <c r="P1227" s="6" t="str">
        <v>By Hand</v>
      </c>
      <c r="Q1227" s="6" t="str">
        <v>PRIYANKA MADAM</v>
      </c>
      <c r="R1227" s="6" t="str">
        <v>4</v>
      </c>
      <c r="S1227" s="6" t="str">
        <v/>
      </c>
      <c r="T1227" s="6" t="str">
        <v>Biolegend</v>
      </c>
    </row>
    <row r="1228" spans="1:20" x14ac:dyDescent="0.25">
      <c r="A1228" s="6">
        <v>1504</v>
      </c>
      <c r="B1228" s="6" t="str">
        <v>EED117403</v>
      </c>
      <c r="C1228" s="7">
        <v>45856</v>
      </c>
      <c r="D1228" s="7">
        <v>45864</v>
      </c>
      <c r="E1228" s="26">
        <v>259</v>
      </c>
      <c r="F1228" s="26">
        <v>259</v>
      </c>
      <c r="G1228" s="6">
        <v>367730</v>
      </c>
      <c r="H1228" s="6" t="str">
        <v/>
      </c>
      <c r="I1228" s="6">
        <v>1</v>
      </c>
      <c r="J1228" s="6">
        <v>1</v>
      </c>
      <c r="K1228" s="6" t="str">
        <v/>
      </c>
      <c r="L1228" s="7" t="str">
        <v>T-770/25-26</v>
      </c>
      <c r="M1228" s="7">
        <v>45866</v>
      </c>
      <c r="N1228" s="9">
        <v>40145</v>
      </c>
      <c r="O1228" s="6" t="str">
        <v>AURIGINE ONCO</v>
      </c>
      <c r="P1228" s="6">
        <v>58153728301</v>
      </c>
      <c r="Q1228" s="6" t="str">
        <v>Delivered</v>
      </c>
      <c r="R1228" s="6" t="str">
        <v>4</v>
      </c>
      <c r="S1228" s="6" t="str">
        <v/>
      </c>
      <c r="T1228" s="6" t="str">
        <v>Biolegend</v>
      </c>
    </row>
    <row r="1229" spans="1:20" x14ac:dyDescent="0.25">
      <c r="A1229" s="6">
        <v>1505</v>
      </c>
      <c r="B1229" s="6" t="str">
        <v>EED117403</v>
      </c>
      <c r="C1229" s="7">
        <v>45856</v>
      </c>
      <c r="D1229" s="7">
        <v>45864</v>
      </c>
      <c r="E1229" s="26">
        <v>305.25</v>
      </c>
      <c r="F1229" s="26">
        <v>305.25</v>
      </c>
      <c r="G1229" s="6">
        <v>368526</v>
      </c>
      <c r="H1229" s="6" t="str">
        <v/>
      </c>
      <c r="I1229" s="6">
        <v>1</v>
      </c>
      <c r="J1229" s="6">
        <v>1</v>
      </c>
      <c r="K1229" s="6" t="str">
        <v/>
      </c>
      <c r="L1229" s="7" t="str">
        <v>T-794/25-26</v>
      </c>
      <c r="M1229" s="7">
        <v>45866</v>
      </c>
      <c r="N1229" s="9">
        <v>34798.5</v>
      </c>
      <c r="O1229" s="6" t="str">
        <v>ICGEB</v>
      </c>
      <c r="P1229" s="6" t="str">
        <v/>
      </c>
      <c r="Q1229" s="6" t="str">
        <v/>
      </c>
      <c r="R1229" s="6" t="str">
        <v>4</v>
      </c>
      <c r="S1229" s="6" t="str">
        <v/>
      </c>
      <c r="T1229" s="6" t="str">
        <v>Biolegend</v>
      </c>
    </row>
    <row r="1230" spans="1:20" x14ac:dyDescent="0.25">
      <c r="A1230" s="6">
        <v>1506</v>
      </c>
      <c r="B1230" s="6" t="str">
        <v>EED117403</v>
      </c>
      <c r="C1230" s="7">
        <v>45856</v>
      </c>
      <c r="D1230" s="7">
        <v>45864</v>
      </c>
      <c r="E1230" s="26">
        <v>259</v>
      </c>
      <c r="F1230" s="26">
        <v>259</v>
      </c>
      <c r="G1230" s="6">
        <v>372214</v>
      </c>
      <c r="H1230" s="6" t="str">
        <v/>
      </c>
      <c r="I1230" s="6">
        <v>1</v>
      </c>
      <c r="J1230" s="6">
        <v>1</v>
      </c>
      <c r="K1230" s="6" t="str">
        <v/>
      </c>
      <c r="L1230" s="7" t="str">
        <v>T-774/25-26</v>
      </c>
      <c r="M1230" s="7">
        <v>45866</v>
      </c>
      <c r="N1230" s="9">
        <v>43012</v>
      </c>
      <c r="O1230" s="6" t="str">
        <v>FARCAST</v>
      </c>
      <c r="P1230" s="6">
        <v>58153726050</v>
      </c>
      <c r="Q1230" s="6" t="str">
        <v>Delivered</v>
      </c>
      <c r="R1230" s="6" t="str">
        <v>4</v>
      </c>
      <c r="S1230" s="6" t="str">
        <v/>
      </c>
      <c r="T1230" s="6" t="str">
        <v>Biolegend</v>
      </c>
    </row>
    <row r="1231" spans="1:20" x14ac:dyDescent="0.25">
      <c r="A1231" s="6">
        <v>1507</v>
      </c>
      <c r="B1231" s="6" t="str">
        <v>EED117403</v>
      </c>
      <c r="C1231" s="7">
        <v>45856</v>
      </c>
      <c r="D1231" s="7">
        <v>45864</v>
      </c>
      <c r="E1231" s="26">
        <v>279.3</v>
      </c>
      <c r="F1231" s="26">
        <v>279.3</v>
      </c>
      <c r="G1231" s="6">
        <v>373308</v>
      </c>
      <c r="H1231" s="6" t="str">
        <v/>
      </c>
      <c r="I1231" s="6">
        <v>1</v>
      </c>
      <c r="J1231" s="6">
        <v>1</v>
      </c>
      <c r="K1231" s="6" t="str">
        <v/>
      </c>
      <c r="L1231" s="7" t="str">
        <v>T-798/25-26</v>
      </c>
      <c r="M1231" s="7">
        <v>45867</v>
      </c>
      <c r="N1231" s="9">
        <v>41895</v>
      </c>
      <c r="O1231" s="6" t="str">
        <v>BIO SOLUTION</v>
      </c>
      <c r="P1231" s="6">
        <v>58153777684</v>
      </c>
      <c r="Q1231" s="6" t="str">
        <v>Delivered</v>
      </c>
      <c r="R1231" s="6" t="str">
        <v>4</v>
      </c>
      <c r="S1231" s="6" t="str">
        <v/>
      </c>
      <c r="T1231" s="6" t="str">
        <v>Biolegend</v>
      </c>
    </row>
    <row r="1232" spans="1:20" x14ac:dyDescent="0.25">
      <c r="A1232" s="6">
        <v>1508</v>
      </c>
      <c r="B1232" s="6" t="str">
        <v>EED117403</v>
      </c>
      <c r="C1232" s="7">
        <v>45856</v>
      </c>
      <c r="D1232" s="7">
        <v>45864</v>
      </c>
      <c r="E1232" s="26">
        <v>111.3</v>
      </c>
      <c r="F1232" s="26">
        <v>111.3</v>
      </c>
      <c r="G1232" s="6">
        <v>375021</v>
      </c>
      <c r="H1232" s="6" t="str">
        <v/>
      </c>
      <c r="I1232" s="6">
        <v>1</v>
      </c>
      <c r="J1232" s="6">
        <v>1</v>
      </c>
      <c r="K1232" s="6" t="str">
        <v/>
      </c>
      <c r="L1232" s="7" t="str">
        <v>T-797/25-26</v>
      </c>
      <c r="M1232" s="7">
        <v>45867</v>
      </c>
      <c r="N1232" s="9">
        <v>16758.599999999999</v>
      </c>
      <c r="O1232" s="6" t="str">
        <v>ABHI BIO</v>
      </c>
      <c r="P1232" s="6">
        <v>58153776855</v>
      </c>
      <c r="Q1232" s="6" t="str">
        <v>Delivered</v>
      </c>
      <c r="R1232" s="6" t="str">
        <v>4</v>
      </c>
      <c r="S1232" s="6" t="str">
        <v/>
      </c>
      <c r="T1232" s="6" t="str">
        <v>Biolegend</v>
      </c>
    </row>
    <row r="1233" spans="1:20" x14ac:dyDescent="0.25">
      <c r="A1233" s="6">
        <v>1509</v>
      </c>
      <c r="B1233" s="6" t="str">
        <v>EED117403</v>
      </c>
      <c r="C1233" s="7">
        <v>45856</v>
      </c>
      <c r="D1233" s="7">
        <v>45864</v>
      </c>
      <c r="E1233" s="26">
        <v>287.7</v>
      </c>
      <c r="F1233" s="26">
        <v>287.7</v>
      </c>
      <c r="G1233" s="6">
        <v>375120</v>
      </c>
      <c r="H1233" s="6" t="str">
        <v/>
      </c>
      <c r="I1233" s="6">
        <v>1</v>
      </c>
      <c r="J1233" s="6">
        <v>1</v>
      </c>
      <c r="K1233" s="6" t="str">
        <v/>
      </c>
      <c r="L1233" s="7" t="str">
        <v>T-770/25-26</v>
      </c>
      <c r="M1233" s="7">
        <v>45866</v>
      </c>
      <c r="N1233" s="9">
        <v>44593.5</v>
      </c>
      <c r="O1233" s="6" t="str">
        <v>AURIGINE ONCO</v>
      </c>
      <c r="P1233" s="6">
        <v>58153728301</v>
      </c>
      <c r="Q1233" s="6" t="str">
        <v>Delivered</v>
      </c>
      <c r="R1233" s="6" t="str">
        <v>4</v>
      </c>
      <c r="S1233" s="6" t="str">
        <v/>
      </c>
      <c r="T1233" s="6" t="str">
        <v>Biolegend</v>
      </c>
    </row>
    <row r="1234" spans="1:20" x14ac:dyDescent="0.25">
      <c r="A1234" s="6">
        <v>1510</v>
      </c>
      <c r="B1234" s="6" t="str">
        <v>EED117403</v>
      </c>
      <c r="C1234" s="7">
        <v>45856</v>
      </c>
      <c r="D1234" s="7">
        <v>45864</v>
      </c>
      <c r="E1234" s="26">
        <v>123.2</v>
      </c>
      <c r="F1234" s="26">
        <v>123.2</v>
      </c>
      <c r="G1234" s="6">
        <v>375151</v>
      </c>
      <c r="H1234" s="6" t="str">
        <v/>
      </c>
      <c r="I1234" s="6">
        <v>1</v>
      </c>
      <c r="J1234" s="6">
        <v>1</v>
      </c>
      <c r="K1234" s="6" t="str">
        <v/>
      </c>
      <c r="L1234" s="7" t="str">
        <v>T-797/25-26</v>
      </c>
      <c r="M1234" s="7">
        <v>45867</v>
      </c>
      <c r="N1234" s="9">
        <v>18550.400000000001</v>
      </c>
      <c r="O1234" s="6" t="str">
        <v>ABHI BIO</v>
      </c>
      <c r="P1234" s="6">
        <v>58153776855</v>
      </c>
      <c r="Q1234" s="6" t="str">
        <v>Delivered</v>
      </c>
      <c r="R1234" s="6" t="str">
        <v>4</v>
      </c>
      <c r="S1234" s="6" t="str">
        <v/>
      </c>
      <c r="T1234" s="6" t="str">
        <v>Biolegend</v>
      </c>
    </row>
    <row r="1235" spans="1:20" x14ac:dyDescent="0.25">
      <c r="A1235" s="6">
        <v>1511</v>
      </c>
      <c r="B1235" s="6" t="str">
        <v>EED117403</v>
      </c>
      <c r="C1235" s="7">
        <v>45856</v>
      </c>
      <c r="D1235" s="7">
        <v>45864</v>
      </c>
      <c r="E1235" s="26">
        <v>115.5</v>
      </c>
      <c r="F1235" s="26">
        <v>115.5</v>
      </c>
      <c r="G1235" s="6">
        <v>381505</v>
      </c>
      <c r="H1235" s="6" t="str">
        <v/>
      </c>
      <c r="I1235" s="6">
        <v>1</v>
      </c>
      <c r="J1235" s="6">
        <v>1</v>
      </c>
      <c r="K1235" s="6" t="str">
        <v/>
      </c>
      <c r="L1235" s="7" t="str">
        <v>T-817/25-26</v>
      </c>
      <c r="M1235" s="7">
        <v>45867</v>
      </c>
      <c r="N1235" s="9">
        <v>14107.14</v>
      </c>
      <c r="O1235" s="6" t="str">
        <v>RCB</v>
      </c>
      <c r="P1235" s="6" t="str">
        <v/>
      </c>
      <c r="Q1235" s="6" t="str">
        <v/>
      </c>
      <c r="R1235" s="6" t="str">
        <v>4</v>
      </c>
      <c r="S1235" s="6" t="str">
        <v/>
      </c>
      <c r="T1235" s="6" t="str">
        <v>Biolegend</v>
      </c>
    </row>
    <row r="1236" spans="1:20" x14ac:dyDescent="0.25">
      <c r="A1236" s="6">
        <v>1512</v>
      </c>
      <c r="B1236" s="6" t="str">
        <v>EED117403</v>
      </c>
      <c r="C1236" s="7">
        <v>45856</v>
      </c>
      <c r="D1236" s="7">
        <v>45864</v>
      </c>
      <c r="E1236" s="26">
        <v>107.8</v>
      </c>
      <c r="F1236" s="26">
        <v>107.8</v>
      </c>
      <c r="G1236" s="6">
        <v>392303</v>
      </c>
      <c r="H1236" s="6" t="str">
        <v/>
      </c>
      <c r="I1236" s="6">
        <v>1</v>
      </c>
      <c r="J1236" s="6">
        <v>1</v>
      </c>
      <c r="K1236" s="6" t="str">
        <v/>
      </c>
      <c r="L1236" s="7" t="str">
        <v>T-827/25-26</v>
      </c>
      <c r="M1236" s="7">
        <v>45868</v>
      </c>
      <c r="N1236" s="9">
        <v>14799.4</v>
      </c>
      <c r="O1236" s="6" t="str">
        <v>Lokesh Enterprises</v>
      </c>
      <c r="P1236" s="6" t="str">
        <v>By Hand</v>
      </c>
      <c r="Q1236" s="6" t="str">
        <v>PRIYANKA MADAM</v>
      </c>
      <c r="R1236" s="6" t="str">
        <v>4</v>
      </c>
      <c r="S1236" s="6" t="str">
        <v>Extra Item Billed 502517 Miranda sent to Lokesh</v>
      </c>
      <c r="T1236" s="6" t="str">
        <v>Biolegend</v>
      </c>
    </row>
    <row r="1237" spans="1:20" x14ac:dyDescent="0.25">
      <c r="A1237" s="6">
        <v>1513</v>
      </c>
      <c r="B1237" s="6" t="str">
        <v>EED117403</v>
      </c>
      <c r="C1237" s="7">
        <v>45856</v>
      </c>
      <c r="D1237" s="7">
        <v>45864</v>
      </c>
      <c r="E1237" s="26">
        <v>21</v>
      </c>
      <c r="F1237" s="26">
        <v>21</v>
      </c>
      <c r="G1237" s="6">
        <v>400107</v>
      </c>
      <c r="H1237" s="6" t="str">
        <v/>
      </c>
      <c r="I1237" s="6">
        <v>1</v>
      </c>
      <c r="J1237" s="6">
        <v>1</v>
      </c>
      <c r="K1237" s="6" t="str">
        <v/>
      </c>
      <c r="L1237" s="7" t="str">
        <v>T-804/25-26</v>
      </c>
      <c r="M1237" s="7">
        <v>45867</v>
      </c>
      <c r="N1237" s="9">
        <v>2790</v>
      </c>
      <c r="O1237" s="6" t="str">
        <v>TECHWEST</v>
      </c>
      <c r="P1237" s="6">
        <v>58153777916</v>
      </c>
      <c r="Q1237" s="6" t="str">
        <v>Delivered</v>
      </c>
      <c r="R1237" s="6" t="str">
        <v>4</v>
      </c>
      <c r="S1237" s="6" t="str">
        <v/>
      </c>
      <c r="T1237" s="6" t="str">
        <v>Biolegend</v>
      </c>
    </row>
    <row r="1238" spans="1:20" x14ac:dyDescent="0.25">
      <c r="A1238" s="6">
        <v>1514</v>
      </c>
      <c r="B1238" s="6" t="str">
        <v>EED117403</v>
      </c>
      <c r="C1238" s="7">
        <v>45856</v>
      </c>
      <c r="D1238" s="7">
        <v>45864</v>
      </c>
      <c r="E1238" s="26">
        <v>53.9</v>
      </c>
      <c r="F1238" s="26">
        <v>53.9</v>
      </c>
      <c r="G1238" s="6">
        <v>400112</v>
      </c>
      <c r="H1238" s="6" t="str">
        <v/>
      </c>
      <c r="I1238" s="6">
        <v>1</v>
      </c>
      <c r="J1238" s="6">
        <v>1</v>
      </c>
      <c r="K1238" s="6" t="str">
        <v/>
      </c>
      <c r="L1238" s="7" t="str">
        <v>T-770/25-26</v>
      </c>
      <c r="M1238" s="7">
        <v>45866</v>
      </c>
      <c r="N1238" s="9">
        <v>8354.5</v>
      </c>
      <c r="O1238" s="6" t="str">
        <v>AURIGINE ONCO</v>
      </c>
      <c r="P1238" s="6">
        <v>58153728301</v>
      </c>
      <c r="Q1238" s="6" t="str">
        <v>Delivered</v>
      </c>
      <c r="R1238" s="6" t="str">
        <v>4</v>
      </c>
      <c r="S1238" s="6" t="str">
        <v/>
      </c>
      <c r="T1238" s="6" t="str">
        <v>Biolegend</v>
      </c>
    </row>
    <row r="1239" spans="1:20" x14ac:dyDescent="0.25">
      <c r="A1239" s="6">
        <v>1515</v>
      </c>
      <c r="B1239" s="6" t="str">
        <v>EED117403</v>
      </c>
      <c r="C1239" s="7">
        <v>45856</v>
      </c>
      <c r="D1239" s="7">
        <v>45864</v>
      </c>
      <c r="E1239" s="26">
        <v>42.7</v>
      </c>
      <c r="F1239" s="26">
        <v>42.7</v>
      </c>
      <c r="G1239" s="6">
        <v>400113</v>
      </c>
      <c r="H1239" s="6" t="str">
        <v/>
      </c>
      <c r="I1239" s="6">
        <v>1</v>
      </c>
      <c r="J1239" s="6">
        <v>1</v>
      </c>
      <c r="K1239" s="6" t="str">
        <v/>
      </c>
      <c r="L1239" s="7" t="str">
        <v>T-804/25-26</v>
      </c>
      <c r="M1239" s="7">
        <v>45867</v>
      </c>
      <c r="N1239" s="9">
        <v>5673</v>
      </c>
      <c r="O1239" s="6" t="str">
        <v>TECHWEST</v>
      </c>
      <c r="P1239" s="6">
        <v>58153777916</v>
      </c>
      <c r="Q1239" s="6" t="str">
        <v>Delivered</v>
      </c>
      <c r="R1239" s="6" t="str">
        <v>4</v>
      </c>
      <c r="S1239" s="6" t="str">
        <v/>
      </c>
      <c r="T1239" s="6" t="str">
        <v>Biolegend</v>
      </c>
    </row>
    <row r="1240" spans="1:20" x14ac:dyDescent="0.25">
      <c r="A1240" s="6">
        <v>1516</v>
      </c>
      <c r="B1240" s="6" t="str">
        <v>EED117403</v>
      </c>
      <c r="C1240" s="7">
        <v>45856</v>
      </c>
      <c r="D1240" s="7">
        <v>45864</v>
      </c>
      <c r="E1240" s="26">
        <v>74.2</v>
      </c>
      <c r="F1240" s="26">
        <v>74.2</v>
      </c>
      <c r="G1240" s="6">
        <v>400117</v>
      </c>
      <c r="H1240" s="6" t="str">
        <v/>
      </c>
      <c r="I1240" s="6">
        <v>1</v>
      </c>
      <c r="J1240" s="6">
        <v>1</v>
      </c>
      <c r="K1240" s="6" t="str">
        <v/>
      </c>
      <c r="L1240" s="7" t="str">
        <v>T-804/25-26</v>
      </c>
      <c r="M1240" s="7">
        <v>45867</v>
      </c>
      <c r="N1240" s="9">
        <v>9858</v>
      </c>
      <c r="O1240" s="6" t="str">
        <v>TECHWEST</v>
      </c>
      <c r="P1240" s="6">
        <v>58153777916</v>
      </c>
      <c r="Q1240" s="6" t="str">
        <v>Delivered</v>
      </c>
      <c r="R1240" s="6" t="str">
        <v>4</v>
      </c>
      <c r="S1240" s="6" t="str">
        <v/>
      </c>
      <c r="T1240" s="6" t="str">
        <v>Biolegend</v>
      </c>
    </row>
    <row r="1241" spans="1:20" x14ac:dyDescent="0.25">
      <c r="A1241" s="6">
        <v>1517</v>
      </c>
      <c r="B1241" s="6" t="str">
        <v>EED117403</v>
      </c>
      <c r="C1241" s="7">
        <v>45856</v>
      </c>
      <c r="D1241" s="7">
        <v>45864</v>
      </c>
      <c r="E1241" s="26">
        <v>125.3</v>
      </c>
      <c r="F1241" s="26">
        <v>125.3</v>
      </c>
      <c r="G1241" s="6">
        <v>400126</v>
      </c>
      <c r="H1241" s="6" t="str">
        <v/>
      </c>
      <c r="I1241" s="6">
        <v>1</v>
      </c>
      <c r="J1241" s="6">
        <v>1</v>
      </c>
      <c r="K1241" s="6" t="str">
        <v/>
      </c>
      <c r="L1241" s="7" t="str">
        <v>T-783/25-26</v>
      </c>
      <c r="M1241" s="7">
        <v>45866</v>
      </c>
      <c r="N1241" s="9">
        <v>20808.75</v>
      </c>
      <c r="O1241" s="6" t="str">
        <v>PI HEALTH</v>
      </c>
      <c r="P1241" s="6">
        <v>58153726956</v>
      </c>
      <c r="Q1241" s="6" t="str">
        <v>Delivered</v>
      </c>
      <c r="R1241" s="6" t="str">
        <v>4</v>
      </c>
      <c r="S1241" s="6" t="str">
        <v/>
      </c>
      <c r="T1241" s="6" t="str">
        <v>Biolegend</v>
      </c>
    </row>
    <row r="1242" spans="1:20" x14ac:dyDescent="0.25">
      <c r="A1242" s="6">
        <v>1518</v>
      </c>
      <c r="B1242" s="6" t="str">
        <v>EED117403</v>
      </c>
      <c r="C1242" s="7">
        <v>45856</v>
      </c>
      <c r="D1242" s="7">
        <v>45864</v>
      </c>
      <c r="E1242" s="26">
        <v>125.3</v>
      </c>
      <c r="F1242" s="26">
        <v>125.3</v>
      </c>
      <c r="G1242" s="6">
        <v>400128</v>
      </c>
      <c r="H1242" s="6" t="str">
        <v/>
      </c>
      <c r="I1242" s="6">
        <v>1</v>
      </c>
      <c r="J1242" s="6">
        <v>1</v>
      </c>
      <c r="K1242" s="6" t="str">
        <v/>
      </c>
      <c r="L1242" s="7" t="str">
        <v>T-770/25-26</v>
      </c>
      <c r="M1242" s="7">
        <v>45866</v>
      </c>
      <c r="N1242" s="9">
        <v>19421.5</v>
      </c>
      <c r="O1242" s="6" t="str">
        <v>AURIGINE ONCO</v>
      </c>
      <c r="P1242" s="6">
        <v>58153728301</v>
      </c>
      <c r="Q1242" s="6" t="str">
        <v>Delivered</v>
      </c>
      <c r="R1242" s="6" t="str">
        <v>4</v>
      </c>
      <c r="S1242" s="6" t="str">
        <v/>
      </c>
      <c r="T1242" s="6" t="str">
        <v>Biolegend</v>
      </c>
    </row>
    <row r="1243" spans="1:20" x14ac:dyDescent="0.25">
      <c r="A1243" s="6">
        <v>1519</v>
      </c>
      <c r="B1243" s="6" t="str">
        <v>EED117403</v>
      </c>
      <c r="C1243" s="7">
        <v>45856</v>
      </c>
      <c r="D1243" s="7">
        <v>45864</v>
      </c>
      <c r="E1243" s="26">
        <v>146.30000000000001</v>
      </c>
      <c r="F1243" s="26">
        <v>146.30000000000001</v>
      </c>
      <c r="G1243" s="6">
        <v>400129</v>
      </c>
      <c r="H1243" s="6" t="str">
        <v/>
      </c>
      <c r="I1243" s="6">
        <v>1</v>
      </c>
      <c r="J1243" s="6">
        <v>1</v>
      </c>
      <c r="K1243" s="6" t="str">
        <v/>
      </c>
      <c r="L1243" s="7" t="str">
        <v>T-770/25-26</v>
      </c>
      <c r="M1243" s="7">
        <v>45866</v>
      </c>
      <c r="N1243" s="9">
        <v>22676.5</v>
      </c>
      <c r="O1243" s="6" t="str">
        <v>AURIGINE ONCO</v>
      </c>
      <c r="P1243" s="6">
        <v>58153728301</v>
      </c>
      <c r="Q1243" s="6" t="str">
        <v>Delivered</v>
      </c>
      <c r="R1243" s="6" t="str">
        <v>4</v>
      </c>
      <c r="S1243" s="6" t="str">
        <v/>
      </c>
      <c r="T1243" s="6" t="str">
        <v>Biolegend</v>
      </c>
    </row>
    <row r="1244" spans="1:20" x14ac:dyDescent="0.25">
      <c r="A1244" s="6">
        <v>1520</v>
      </c>
      <c r="B1244" s="6" t="str">
        <v>EED117403</v>
      </c>
      <c r="C1244" s="7">
        <v>45856</v>
      </c>
      <c r="D1244" s="7">
        <v>45864</v>
      </c>
      <c r="E1244" s="26">
        <v>146.30000000000001</v>
      </c>
      <c r="F1244" s="26">
        <v>146.30000000000001</v>
      </c>
      <c r="G1244" s="6">
        <v>400130</v>
      </c>
      <c r="H1244" s="6" t="str">
        <v/>
      </c>
      <c r="I1244" s="6">
        <v>1</v>
      </c>
      <c r="J1244" s="6">
        <v>1</v>
      </c>
      <c r="K1244" s="6" t="str">
        <v/>
      </c>
      <c r="L1244" s="7" t="str">
        <v>T-770/25-26</v>
      </c>
      <c r="M1244" s="7">
        <v>45866</v>
      </c>
      <c r="N1244" s="9">
        <v>22676.5</v>
      </c>
      <c r="O1244" s="6" t="str">
        <v>AURIGINE ONCO</v>
      </c>
      <c r="P1244" s="6">
        <v>58153728301</v>
      </c>
      <c r="Q1244" s="6" t="str">
        <v>Delivered</v>
      </c>
      <c r="R1244" s="6" t="str">
        <v>4</v>
      </c>
      <c r="S1244" s="6" t="str">
        <v/>
      </c>
      <c r="T1244" s="6" t="str">
        <v>Biolegend</v>
      </c>
    </row>
    <row r="1245" spans="1:20" x14ac:dyDescent="0.25">
      <c r="A1245" s="6">
        <v>1521</v>
      </c>
      <c r="B1245" s="6" t="str">
        <v>EED117403</v>
      </c>
      <c r="C1245" s="7">
        <v>45856</v>
      </c>
      <c r="D1245" s="7">
        <v>45864</v>
      </c>
      <c r="E1245" s="26">
        <v>58.1</v>
      </c>
      <c r="F1245" s="26">
        <v>58.1</v>
      </c>
      <c r="G1245" s="6">
        <v>400133</v>
      </c>
      <c r="H1245" s="6" t="str">
        <v/>
      </c>
      <c r="I1245" s="6">
        <v>1</v>
      </c>
      <c r="J1245" s="6">
        <v>1</v>
      </c>
      <c r="K1245" s="6" t="str">
        <v/>
      </c>
      <c r="L1245" s="7" t="str">
        <v>T-804/25-26</v>
      </c>
      <c r="M1245" s="7">
        <v>45867</v>
      </c>
      <c r="N1245" s="9">
        <v>7719</v>
      </c>
      <c r="O1245" s="6" t="str">
        <v>TECHWEST</v>
      </c>
      <c r="P1245" s="6">
        <v>58153777916</v>
      </c>
      <c r="Q1245" s="6" t="str">
        <v>Delivered</v>
      </c>
      <c r="R1245" s="6" t="str">
        <v>4</v>
      </c>
      <c r="S1245" s="6" t="str">
        <v/>
      </c>
      <c r="T1245" s="6" t="str">
        <v>Biolegend</v>
      </c>
    </row>
    <row r="1246" spans="1:20" x14ac:dyDescent="0.25">
      <c r="A1246" s="6">
        <v>1522</v>
      </c>
      <c r="B1246" s="6" t="str">
        <v>EED117403</v>
      </c>
      <c r="C1246" s="7">
        <v>45856</v>
      </c>
      <c r="D1246" s="7">
        <v>45864</v>
      </c>
      <c r="E1246" s="26">
        <v>135.1</v>
      </c>
      <c r="F1246" s="26">
        <v>135.1</v>
      </c>
      <c r="G1246" s="6">
        <v>400144</v>
      </c>
      <c r="H1246" s="6" t="str">
        <v/>
      </c>
      <c r="I1246" s="6">
        <v>1</v>
      </c>
      <c r="J1246" s="6">
        <v>1</v>
      </c>
      <c r="K1246" s="6" t="str">
        <v/>
      </c>
      <c r="L1246" s="7" t="str">
        <v>T-770/25-26</v>
      </c>
      <c r="M1246" s="7">
        <v>45866</v>
      </c>
      <c r="N1246" s="9">
        <v>20940.5</v>
      </c>
      <c r="O1246" s="6" t="str">
        <v>AURIGINE ONCO</v>
      </c>
      <c r="P1246" s="6">
        <v>58153728301</v>
      </c>
      <c r="Q1246" s="6" t="str">
        <v>Delivered</v>
      </c>
      <c r="R1246" s="6" t="str">
        <v>4</v>
      </c>
      <c r="S1246" s="6" t="str">
        <v/>
      </c>
      <c r="T1246" s="6" t="str">
        <v>Biolegend</v>
      </c>
    </row>
    <row r="1247" spans="1:20" x14ac:dyDescent="0.25">
      <c r="A1247" s="6">
        <v>1523</v>
      </c>
      <c r="B1247" s="6" t="str">
        <v>EED117403</v>
      </c>
      <c r="C1247" s="7">
        <v>45856</v>
      </c>
      <c r="D1247" s="7">
        <v>45864</v>
      </c>
      <c r="E1247" s="26">
        <v>147.69999999999999</v>
      </c>
      <c r="F1247" s="26">
        <v>147.69999999999999</v>
      </c>
      <c r="G1247" s="6">
        <v>400148</v>
      </c>
      <c r="H1247" s="6" t="str">
        <v/>
      </c>
      <c r="I1247" s="6">
        <v>1</v>
      </c>
      <c r="J1247" s="6">
        <v>1</v>
      </c>
      <c r="K1247" s="6" t="str">
        <v/>
      </c>
      <c r="L1247" s="7" t="str">
        <v>T-783/25-26</v>
      </c>
      <c r="M1247" s="7">
        <v>45866</v>
      </c>
      <c r="N1247" s="9">
        <v>24528.75</v>
      </c>
      <c r="O1247" s="6" t="str">
        <v>PI HEALTH</v>
      </c>
      <c r="P1247" s="6">
        <v>58153726956</v>
      </c>
      <c r="Q1247" s="6" t="str">
        <v>Delivered</v>
      </c>
      <c r="R1247" s="6" t="str">
        <v>4</v>
      </c>
      <c r="S1247" s="6" t="str">
        <v/>
      </c>
      <c r="T1247" s="6" t="str">
        <v>Biolegend</v>
      </c>
    </row>
    <row r="1248" spans="1:20" x14ac:dyDescent="0.25">
      <c r="A1248" s="6">
        <v>1524</v>
      </c>
      <c r="B1248" s="6" t="str">
        <v>EED117403</v>
      </c>
      <c r="C1248" s="7">
        <v>45856</v>
      </c>
      <c r="D1248" s="7">
        <v>45864</v>
      </c>
      <c r="E1248" s="26">
        <v>153</v>
      </c>
      <c r="F1248" s="26">
        <v>153</v>
      </c>
      <c r="G1248" s="6">
        <v>400163</v>
      </c>
      <c r="H1248" s="6" t="str">
        <v/>
      </c>
      <c r="I1248" s="6">
        <v>1</v>
      </c>
      <c r="J1248" s="6">
        <v>1</v>
      </c>
      <c r="K1248" s="6" t="str">
        <v/>
      </c>
      <c r="L1248" s="7" t="str">
        <v>T-770/25-26</v>
      </c>
      <c r="M1248" s="7">
        <v>45866</v>
      </c>
      <c r="N1248" s="9">
        <v>22134</v>
      </c>
      <c r="O1248" s="6" t="str">
        <v>AURIGINE ONCO</v>
      </c>
      <c r="P1248" s="6">
        <v>58153728301</v>
      </c>
      <c r="Q1248" s="6" t="str">
        <v>Delivered</v>
      </c>
      <c r="R1248" s="6" t="str">
        <v>4</v>
      </c>
      <c r="S1248" s="6" t="str">
        <v/>
      </c>
      <c r="T1248" s="6" t="str">
        <v>Biolegend</v>
      </c>
    </row>
    <row r="1249" spans="1:20" x14ac:dyDescent="0.25">
      <c r="A1249" s="6">
        <v>1525</v>
      </c>
      <c r="B1249" s="6" t="str">
        <v>EED117403</v>
      </c>
      <c r="C1249" s="7">
        <v>45856</v>
      </c>
      <c r="D1249" s="7">
        <v>45864</v>
      </c>
      <c r="E1249" s="26">
        <v>309.75</v>
      </c>
      <c r="F1249" s="26">
        <v>309.75</v>
      </c>
      <c r="G1249" s="6">
        <v>400168</v>
      </c>
      <c r="H1249" s="6" t="str">
        <v/>
      </c>
      <c r="I1249" s="6">
        <v>1</v>
      </c>
      <c r="J1249" s="6">
        <v>1</v>
      </c>
      <c r="K1249" s="6" t="str">
        <v/>
      </c>
      <c r="L1249" s="7" t="str">
        <v>T-783/25-26</v>
      </c>
      <c r="M1249" s="7">
        <v>45866</v>
      </c>
      <c r="N1249" s="9">
        <v>48011.25</v>
      </c>
      <c r="O1249" s="6" t="str">
        <v>PI HEALTH</v>
      </c>
      <c r="P1249" s="6">
        <v>58153726956</v>
      </c>
      <c r="Q1249" s="6" t="str">
        <v>Delivered</v>
      </c>
      <c r="R1249" s="6" t="str">
        <v>4</v>
      </c>
      <c r="S1249" s="6" t="str">
        <v/>
      </c>
      <c r="T1249" s="6" t="str">
        <v>Biolegend</v>
      </c>
    </row>
    <row r="1250" spans="1:20" x14ac:dyDescent="0.25">
      <c r="A1250" s="6">
        <v>1526</v>
      </c>
      <c r="B1250" s="6" t="str">
        <v>EED117403</v>
      </c>
      <c r="C1250" s="7">
        <v>45856</v>
      </c>
      <c r="D1250" s="7">
        <v>45864</v>
      </c>
      <c r="E1250" s="26">
        <v>288.75</v>
      </c>
      <c r="F1250" s="26">
        <v>288.75</v>
      </c>
      <c r="G1250" s="6">
        <v>400172</v>
      </c>
      <c r="H1250" s="6" t="str">
        <v/>
      </c>
      <c r="I1250" s="6">
        <v>1</v>
      </c>
      <c r="J1250" s="6">
        <v>1</v>
      </c>
      <c r="K1250" s="6" t="str">
        <v/>
      </c>
      <c r="L1250" s="7" t="str">
        <v>T-770/25-26</v>
      </c>
      <c r="M1250" s="7">
        <v>45866</v>
      </c>
      <c r="N1250" s="9">
        <v>41772.5</v>
      </c>
      <c r="O1250" s="6" t="str">
        <v>AURIGINE ONCO</v>
      </c>
      <c r="P1250" s="6">
        <v>58153728301</v>
      </c>
      <c r="Q1250" s="6" t="str">
        <v>Delivered</v>
      </c>
      <c r="R1250" s="6" t="str">
        <v>4</v>
      </c>
      <c r="S1250" s="6" t="str">
        <v/>
      </c>
      <c r="T1250" s="6" t="str">
        <v>Biolegend</v>
      </c>
    </row>
    <row r="1251" spans="1:20" x14ac:dyDescent="0.25">
      <c r="A1251" s="6">
        <v>1527</v>
      </c>
      <c r="B1251" s="6" t="str">
        <v>EED117403</v>
      </c>
      <c r="C1251" s="7">
        <v>45856</v>
      </c>
      <c r="D1251" s="7">
        <v>45864</v>
      </c>
      <c r="E1251" s="26">
        <v>32.9</v>
      </c>
      <c r="F1251" s="26">
        <v>32.9</v>
      </c>
      <c r="G1251" s="6">
        <v>400209</v>
      </c>
      <c r="H1251" s="6" t="str">
        <v/>
      </c>
      <c r="I1251" s="6">
        <v>1</v>
      </c>
      <c r="J1251" s="6">
        <v>1</v>
      </c>
      <c r="K1251" s="6" t="str">
        <v/>
      </c>
      <c r="L1251" s="7" t="str">
        <v>T-770/25-26</v>
      </c>
      <c r="M1251" s="7">
        <v>45866</v>
      </c>
      <c r="N1251" s="9">
        <v>5099.5</v>
      </c>
      <c r="O1251" s="6" t="str">
        <v>AURIGINE ONCO</v>
      </c>
      <c r="P1251" s="6">
        <v>58153728301</v>
      </c>
      <c r="Q1251" s="6" t="str">
        <v>Delivered</v>
      </c>
      <c r="R1251" s="6" t="str">
        <v>4</v>
      </c>
      <c r="S1251" s="6" t="str">
        <v/>
      </c>
      <c r="T1251" s="6" t="str">
        <v>Biolegend</v>
      </c>
    </row>
    <row r="1252" spans="1:20" x14ac:dyDescent="0.25">
      <c r="A1252" s="6">
        <v>1528</v>
      </c>
      <c r="B1252" s="6" t="str">
        <v>EED117403</v>
      </c>
      <c r="C1252" s="7">
        <v>45856</v>
      </c>
      <c r="D1252" s="7">
        <v>45864</v>
      </c>
      <c r="E1252" s="26">
        <v>93.8</v>
      </c>
      <c r="F1252" s="26">
        <v>93.8</v>
      </c>
      <c r="G1252" s="6">
        <v>400214</v>
      </c>
      <c r="H1252" s="6" t="str">
        <v/>
      </c>
      <c r="I1252" s="6">
        <v>1</v>
      </c>
      <c r="J1252" s="6">
        <v>1</v>
      </c>
      <c r="K1252" s="6" t="str">
        <v/>
      </c>
      <c r="L1252" s="7" t="str">
        <v>T-770/25-26</v>
      </c>
      <c r="M1252" s="7">
        <v>45866</v>
      </c>
      <c r="N1252" s="9">
        <v>14539</v>
      </c>
      <c r="O1252" s="6" t="str">
        <v>AURIGINE ONCO</v>
      </c>
      <c r="P1252" s="6">
        <v>58153728301</v>
      </c>
      <c r="Q1252" s="6" t="str">
        <v>Delivered</v>
      </c>
      <c r="R1252" s="6" t="str">
        <v>4</v>
      </c>
      <c r="S1252" s="6" t="str">
        <v/>
      </c>
      <c r="T1252" s="6" t="str">
        <v>Biolegend</v>
      </c>
    </row>
    <row r="1253" spans="1:20" x14ac:dyDescent="0.25">
      <c r="A1253" s="6">
        <v>1529</v>
      </c>
      <c r="B1253" s="6" t="str">
        <v>EED117403</v>
      </c>
      <c r="C1253" s="7">
        <v>45856</v>
      </c>
      <c r="D1253" s="7">
        <v>45864</v>
      </c>
      <c r="E1253" s="26">
        <v>66.5</v>
      </c>
      <c r="F1253" s="26">
        <v>66.5</v>
      </c>
      <c r="G1253" s="6">
        <v>400220</v>
      </c>
      <c r="H1253" s="6" t="str">
        <v/>
      </c>
      <c r="I1253" s="6">
        <v>1</v>
      </c>
      <c r="J1253" s="6">
        <v>1</v>
      </c>
      <c r="K1253" s="6" t="str">
        <v/>
      </c>
      <c r="L1253" s="7" t="str">
        <v>T-783/25-26</v>
      </c>
      <c r="M1253" s="7">
        <v>45866</v>
      </c>
      <c r="N1253" s="9">
        <v>20808.75</v>
      </c>
      <c r="O1253" s="6" t="str">
        <v>PI HEALTH</v>
      </c>
      <c r="P1253" s="6">
        <v>58153726956</v>
      </c>
      <c r="Q1253" s="6" t="str">
        <v>Delivered</v>
      </c>
      <c r="R1253" s="6" t="str">
        <v>4</v>
      </c>
      <c r="S1253" s="6" t="str">
        <v/>
      </c>
      <c r="T1253" s="6" t="str">
        <v>Biolegend</v>
      </c>
    </row>
    <row r="1254" spans="1:20" x14ac:dyDescent="0.25">
      <c r="A1254" s="6">
        <v>1530</v>
      </c>
      <c r="B1254" s="6" t="str">
        <v>EED117403</v>
      </c>
      <c r="C1254" s="7">
        <v>45856</v>
      </c>
      <c r="D1254" s="7">
        <v>45864</v>
      </c>
      <c r="E1254" s="26">
        <v>147.69999999999999</v>
      </c>
      <c r="F1254" s="26">
        <v>147.69999999999999</v>
      </c>
      <c r="G1254" s="6">
        <v>400336</v>
      </c>
      <c r="H1254" s="6" t="str">
        <v/>
      </c>
      <c r="I1254" s="6">
        <v>1</v>
      </c>
      <c r="J1254" s="6">
        <v>1</v>
      </c>
      <c r="K1254" s="6" t="str">
        <v/>
      </c>
      <c r="L1254" s="7" t="str">
        <v>T-783/25-26</v>
      </c>
      <c r="M1254" s="7">
        <v>45866</v>
      </c>
      <c r="N1254" s="9">
        <v>24528.75</v>
      </c>
      <c r="O1254" s="6" t="str">
        <v>PI HEALTH</v>
      </c>
      <c r="P1254" s="6">
        <v>58153726956</v>
      </c>
      <c r="Q1254" s="6" t="str">
        <v>Delivered</v>
      </c>
      <c r="R1254" s="6" t="str">
        <v>4</v>
      </c>
      <c r="S1254" s="6" t="str">
        <v/>
      </c>
      <c r="T1254" s="6" t="str">
        <v>Biolegend</v>
      </c>
    </row>
    <row r="1255" spans="1:20" x14ac:dyDescent="0.25">
      <c r="A1255" s="6">
        <v>1531</v>
      </c>
      <c r="B1255" s="6" t="str">
        <v>EED117403</v>
      </c>
      <c r="C1255" s="7">
        <v>45856</v>
      </c>
      <c r="D1255" s="7">
        <v>45864</v>
      </c>
      <c r="E1255" s="26">
        <v>81.900000000000006</v>
      </c>
      <c r="F1255" s="26">
        <v>81.900000000000006</v>
      </c>
      <c r="G1255" s="6">
        <v>401208</v>
      </c>
      <c r="H1255" s="6" t="str">
        <v/>
      </c>
      <c r="I1255" s="6">
        <v>1</v>
      </c>
      <c r="J1255" s="6">
        <v>1</v>
      </c>
      <c r="K1255" s="6" t="str">
        <v/>
      </c>
      <c r="L1255" s="7" t="str">
        <v>T-783/25-26</v>
      </c>
      <c r="M1255" s="7">
        <v>45866</v>
      </c>
      <c r="N1255" s="9">
        <v>13601.25</v>
      </c>
      <c r="O1255" s="6" t="str">
        <v>PI HEALTH</v>
      </c>
      <c r="P1255" s="6">
        <v>58153726956</v>
      </c>
      <c r="Q1255" s="6" t="str">
        <v>Delivered</v>
      </c>
      <c r="R1255" s="6" t="str">
        <v>4</v>
      </c>
      <c r="S1255" s="6" t="str">
        <v/>
      </c>
      <c r="T1255" s="6" t="str">
        <v>Biolegend</v>
      </c>
    </row>
    <row r="1256" spans="1:20" x14ac:dyDescent="0.25">
      <c r="A1256" s="6">
        <v>1532</v>
      </c>
      <c r="B1256" s="6" t="str">
        <v>EED117403</v>
      </c>
      <c r="C1256" s="7">
        <v>45856</v>
      </c>
      <c r="D1256" s="7">
        <v>45864</v>
      </c>
      <c r="E1256" s="26">
        <v>82.6</v>
      </c>
      <c r="F1256" s="26">
        <v>165.2</v>
      </c>
      <c r="G1256" s="6">
        <v>405202</v>
      </c>
      <c r="H1256" s="6" t="str">
        <v/>
      </c>
      <c r="I1256" s="6">
        <v>2</v>
      </c>
      <c r="J1256" s="6">
        <v>2</v>
      </c>
      <c r="K1256" s="6" t="str">
        <v/>
      </c>
      <c r="L1256" s="7" t="str">
        <v>T-812/25-26</v>
      </c>
      <c r="M1256" s="7">
        <v>45867</v>
      </c>
      <c r="N1256" s="9">
        <v>20178</v>
      </c>
      <c r="O1256" s="6" t="str">
        <v>THSTI</v>
      </c>
      <c r="P1256" s="6" t="str">
        <v/>
      </c>
      <c r="Q1256" s="6" t="str">
        <v/>
      </c>
      <c r="R1256" s="6" t="str">
        <v>4</v>
      </c>
      <c r="S1256" s="6" t="str">
        <v/>
      </c>
      <c r="T1256" s="6" t="str">
        <v>Biolegend</v>
      </c>
    </row>
    <row r="1257" spans="1:20" x14ac:dyDescent="0.25">
      <c r="A1257" s="6">
        <v>1533</v>
      </c>
      <c r="B1257" s="6" t="str">
        <v>EED117403</v>
      </c>
      <c r="C1257" s="7">
        <v>45856</v>
      </c>
      <c r="D1257" s="7">
        <v>45864</v>
      </c>
      <c r="E1257" s="26">
        <v>166.6</v>
      </c>
      <c r="F1257" s="26">
        <v>333.2</v>
      </c>
      <c r="G1257" s="6">
        <v>405245</v>
      </c>
      <c r="H1257" s="6" t="str">
        <v/>
      </c>
      <c r="I1257" s="6">
        <v>2</v>
      </c>
      <c r="J1257" s="6">
        <v>2</v>
      </c>
      <c r="K1257" s="6" t="str">
        <v/>
      </c>
      <c r="L1257" s="7" t="str">
        <v>T-812/25-26</v>
      </c>
      <c r="M1257" s="7">
        <v>45867</v>
      </c>
      <c r="N1257" s="9">
        <v>40698</v>
      </c>
      <c r="O1257" s="6" t="str">
        <v>THSTI</v>
      </c>
      <c r="P1257" s="6" t="str">
        <v/>
      </c>
      <c r="Q1257" s="6" t="str">
        <v/>
      </c>
      <c r="R1257" s="6" t="str">
        <v>4</v>
      </c>
      <c r="S1257" s="6" t="str">
        <v/>
      </c>
      <c r="T1257" s="6" t="str">
        <v>Biolegend</v>
      </c>
    </row>
    <row r="1258" spans="1:20" x14ac:dyDescent="0.25">
      <c r="A1258" s="6">
        <v>1534</v>
      </c>
      <c r="B1258" s="6" t="str">
        <v>EED117403</v>
      </c>
      <c r="C1258" s="7">
        <v>45856</v>
      </c>
      <c r="D1258" s="7">
        <v>45864</v>
      </c>
      <c r="E1258" s="26">
        <v>127.4</v>
      </c>
      <c r="F1258" s="26">
        <v>127.4</v>
      </c>
      <c r="G1258" s="6">
        <v>405301</v>
      </c>
      <c r="H1258" s="6" t="str">
        <v/>
      </c>
      <c r="I1258" s="6">
        <v>1</v>
      </c>
      <c r="J1258" s="6">
        <v>1</v>
      </c>
      <c r="K1258" s="6" t="str">
        <v/>
      </c>
      <c r="L1258" s="7" t="str">
        <v>T-812/25-26</v>
      </c>
      <c r="M1258" s="7">
        <v>45867</v>
      </c>
      <c r="N1258" s="9">
        <v>15561</v>
      </c>
      <c r="O1258" s="6" t="str">
        <v>THSTI</v>
      </c>
      <c r="P1258" s="6" t="str">
        <v/>
      </c>
      <c r="Q1258" s="6" t="str">
        <v/>
      </c>
      <c r="R1258" s="6" t="str">
        <v>4</v>
      </c>
      <c r="S1258" s="6" t="str">
        <v/>
      </c>
      <c r="T1258" s="6" t="str">
        <v>Biolegend</v>
      </c>
    </row>
    <row r="1259" spans="1:20" x14ac:dyDescent="0.25">
      <c r="A1259" s="6">
        <v>1535</v>
      </c>
      <c r="B1259" s="6" t="str">
        <v>EED117403</v>
      </c>
      <c r="C1259" s="7">
        <v>45856</v>
      </c>
      <c r="D1259" s="7">
        <v>45864</v>
      </c>
      <c r="E1259" s="26">
        <v>262.5</v>
      </c>
      <c r="F1259" s="26">
        <v>262.5</v>
      </c>
      <c r="G1259" s="6">
        <v>405303</v>
      </c>
      <c r="H1259" s="6" t="str">
        <v/>
      </c>
      <c r="I1259" s="6">
        <v>1</v>
      </c>
      <c r="J1259" s="6">
        <v>1</v>
      </c>
      <c r="K1259" s="6" t="str">
        <v/>
      </c>
      <c r="L1259" s="7" t="str">
        <v>T-812/25-26</v>
      </c>
      <c r="M1259" s="7">
        <v>45867</v>
      </c>
      <c r="N1259" s="9">
        <v>32062.5</v>
      </c>
      <c r="O1259" s="6" t="str">
        <v>THSTI</v>
      </c>
      <c r="P1259" s="6" t="str">
        <v/>
      </c>
      <c r="Q1259" s="6" t="str">
        <v/>
      </c>
      <c r="R1259" s="6" t="str">
        <v>4</v>
      </c>
      <c r="S1259" s="6" t="str">
        <v/>
      </c>
      <c r="T1259" s="6" t="str">
        <v>Biolegend</v>
      </c>
    </row>
    <row r="1260" spans="1:20" x14ac:dyDescent="0.25">
      <c r="A1260" s="6">
        <v>1536</v>
      </c>
      <c r="B1260" s="6" t="str">
        <v>EED117403</v>
      </c>
      <c r="C1260" s="7">
        <v>45856</v>
      </c>
      <c r="D1260" s="7">
        <v>45864</v>
      </c>
      <c r="E1260" s="26">
        <v>119.7</v>
      </c>
      <c r="F1260" s="26">
        <v>119.7</v>
      </c>
      <c r="G1260" s="6">
        <v>406602</v>
      </c>
      <c r="H1260" s="6" t="str">
        <v/>
      </c>
      <c r="I1260" s="6">
        <v>1</v>
      </c>
      <c r="J1260" s="6">
        <v>1</v>
      </c>
      <c r="K1260" s="6" t="str">
        <v/>
      </c>
      <c r="L1260" s="7" t="str">
        <v>T-812/25-26</v>
      </c>
      <c r="M1260" s="7">
        <v>45867</v>
      </c>
      <c r="N1260" s="9">
        <v>14620.5</v>
      </c>
      <c r="O1260" s="6" t="str">
        <v>THSTI</v>
      </c>
      <c r="P1260" s="6" t="str">
        <v/>
      </c>
      <c r="Q1260" s="6" t="str">
        <v/>
      </c>
      <c r="R1260" s="6" t="str">
        <v>4</v>
      </c>
      <c r="S1260" s="6" t="str">
        <v/>
      </c>
      <c r="T1260" s="6" t="str">
        <v>Biolegend</v>
      </c>
    </row>
    <row r="1261" spans="1:20" x14ac:dyDescent="0.25">
      <c r="A1261" s="6">
        <v>1537</v>
      </c>
      <c r="B1261" s="6" t="str">
        <v>EED117403</v>
      </c>
      <c r="C1261" s="7">
        <v>45856</v>
      </c>
      <c r="D1261" s="7">
        <v>45864</v>
      </c>
      <c r="E1261" s="26">
        <v>144.19999999999999</v>
      </c>
      <c r="F1261" s="26">
        <v>144.19999999999999</v>
      </c>
      <c r="G1261" s="6">
        <v>406604</v>
      </c>
      <c r="H1261" s="6" t="str">
        <v/>
      </c>
      <c r="I1261" s="6">
        <v>1</v>
      </c>
      <c r="J1261" s="6">
        <v>1</v>
      </c>
      <c r="K1261" s="6" t="str">
        <v/>
      </c>
      <c r="L1261" s="7" t="str">
        <v>T-812/25-26</v>
      </c>
      <c r="M1261" s="7">
        <v>45867</v>
      </c>
      <c r="N1261" s="9">
        <v>17613</v>
      </c>
      <c r="O1261" s="6" t="str">
        <v>THSTI</v>
      </c>
      <c r="P1261" s="6" t="str">
        <v/>
      </c>
      <c r="Q1261" s="6" t="str">
        <v/>
      </c>
      <c r="R1261" s="6" t="str">
        <v>4</v>
      </c>
      <c r="S1261" s="6" t="str">
        <v/>
      </c>
      <c r="T1261" s="6" t="str">
        <v>Biolegend</v>
      </c>
    </row>
    <row r="1262" spans="1:20" x14ac:dyDescent="0.25">
      <c r="A1262" s="6">
        <v>1538</v>
      </c>
      <c r="B1262" s="6" t="str">
        <v>EED117403</v>
      </c>
      <c r="C1262" s="7">
        <v>45856</v>
      </c>
      <c r="D1262" s="7">
        <v>45864</v>
      </c>
      <c r="E1262" s="26">
        <v>37.799999999999997</v>
      </c>
      <c r="F1262" s="26">
        <v>37.799999999999997</v>
      </c>
      <c r="G1262" s="6">
        <v>421301</v>
      </c>
      <c r="H1262" s="6" t="str">
        <v/>
      </c>
      <c r="I1262" s="6">
        <v>1</v>
      </c>
      <c r="J1262" s="6">
        <v>1</v>
      </c>
      <c r="K1262" s="6" t="str">
        <v/>
      </c>
      <c r="L1262" s="7" t="str">
        <v>T-776/25-26</v>
      </c>
      <c r="M1262" s="7">
        <v>45866</v>
      </c>
      <c r="N1262" s="9">
        <v>6193.8</v>
      </c>
      <c r="O1262" s="6" t="str">
        <v>MANIPAL</v>
      </c>
      <c r="P1262" s="6">
        <v>58153727671</v>
      </c>
      <c r="Q1262" s="6" t="str">
        <v>Delivered</v>
      </c>
      <c r="R1262" s="6" t="str">
        <v>4</v>
      </c>
      <c r="S1262" s="6" t="str">
        <v/>
      </c>
      <c r="T1262" s="6" t="str">
        <v>Biolegend</v>
      </c>
    </row>
    <row r="1263" spans="1:20" x14ac:dyDescent="0.25">
      <c r="A1263" s="6">
        <v>1539</v>
      </c>
      <c r="B1263" s="6" t="str">
        <v>EED117403</v>
      </c>
      <c r="C1263" s="7">
        <v>45856</v>
      </c>
      <c r="D1263" s="7">
        <v>45864</v>
      </c>
      <c r="E1263" s="26">
        <v>205.1</v>
      </c>
      <c r="F1263" s="26">
        <v>615.29999999999995</v>
      </c>
      <c r="G1263" s="6">
        <v>423114</v>
      </c>
      <c r="H1263" s="6" t="str">
        <v/>
      </c>
      <c r="I1263" s="6">
        <v>3</v>
      </c>
      <c r="J1263" s="6">
        <v>3</v>
      </c>
      <c r="K1263" s="6" t="str">
        <v/>
      </c>
      <c r="L1263" s="7" t="str">
        <v>T-784/25-26</v>
      </c>
      <c r="M1263" s="7">
        <v>45866</v>
      </c>
      <c r="N1263" s="9">
        <v>99458.85</v>
      </c>
      <c r="O1263" s="6" t="str">
        <v>PI HEALTH</v>
      </c>
      <c r="P1263" s="6">
        <v>58153726956</v>
      </c>
      <c r="Q1263" s="6" t="str">
        <v>Delivered</v>
      </c>
      <c r="R1263" s="6" t="str">
        <v>-20</v>
      </c>
      <c r="S1263" s="6" t="str">
        <v/>
      </c>
      <c r="T1263" s="6" t="str">
        <v>Biolegend</v>
      </c>
    </row>
    <row r="1264" spans="1:20" x14ac:dyDescent="0.25">
      <c r="A1264" s="6">
        <v>1540</v>
      </c>
      <c r="B1264" s="6" t="str">
        <v>EED117403</v>
      </c>
      <c r="C1264" s="7">
        <v>45856</v>
      </c>
      <c r="D1264" s="7">
        <v>45864</v>
      </c>
      <c r="E1264" s="26">
        <v>62.3</v>
      </c>
      <c r="F1264" s="26">
        <v>62.3</v>
      </c>
      <c r="G1264" s="6">
        <v>423125</v>
      </c>
      <c r="H1264" s="6" t="str">
        <v/>
      </c>
      <c r="I1264" s="6">
        <v>1</v>
      </c>
      <c r="J1264" s="6">
        <v>1</v>
      </c>
      <c r="K1264" s="6" t="str">
        <v/>
      </c>
      <c r="L1264" s="7" t="str">
        <v>T-767/25-26</v>
      </c>
      <c r="M1264" s="7">
        <v>45866</v>
      </c>
      <c r="N1264" s="9">
        <v>7609.5</v>
      </c>
      <c r="O1264" s="6" t="str">
        <v>ACTREC</v>
      </c>
      <c r="P1264" s="6">
        <v>58153726466</v>
      </c>
      <c r="Q1264" s="6" t="str">
        <v>Delivered</v>
      </c>
      <c r="R1264" s="6" t="str">
        <v>-20</v>
      </c>
      <c r="S1264" s="6" t="str">
        <v/>
      </c>
      <c r="T1264" s="6" t="str">
        <v>Biolegend</v>
      </c>
    </row>
    <row r="1265" spans="1:20" x14ac:dyDescent="0.25">
      <c r="A1265" s="6">
        <v>1541</v>
      </c>
      <c r="B1265" s="6" t="str">
        <v>EED117403</v>
      </c>
      <c r="C1265" s="7">
        <v>45856</v>
      </c>
      <c r="D1265" s="7">
        <v>45864</v>
      </c>
      <c r="E1265" s="26">
        <v>29.4</v>
      </c>
      <c r="F1265" s="26">
        <v>29.4</v>
      </c>
      <c r="G1265" s="6">
        <v>423501</v>
      </c>
      <c r="H1265" s="6" t="str">
        <v/>
      </c>
      <c r="I1265" s="6">
        <v>1</v>
      </c>
      <c r="J1265" s="6">
        <v>1</v>
      </c>
      <c r="K1265" s="6" t="str">
        <v/>
      </c>
      <c r="L1265" s="7" t="str">
        <v>T-814/25-26</v>
      </c>
      <c r="M1265" s="7">
        <v>45867</v>
      </c>
      <c r="N1265" s="9">
        <v>3391.5</v>
      </c>
      <c r="O1265" s="6" t="str">
        <v>THSTI</v>
      </c>
      <c r="P1265" s="6" t="str">
        <v/>
      </c>
      <c r="Q1265" s="6" t="str">
        <v/>
      </c>
      <c r="R1265" s="6" t="str">
        <v>rt</v>
      </c>
      <c r="S1265" s="6" t="str">
        <v/>
      </c>
      <c r="T1265" s="6" t="str">
        <v>Biolegend</v>
      </c>
    </row>
    <row r="1266" spans="1:20" x14ac:dyDescent="0.25">
      <c r="A1266" s="6">
        <v>1542</v>
      </c>
      <c r="B1266" s="6" t="str">
        <v>EED117403</v>
      </c>
      <c r="C1266" s="7">
        <v>45856</v>
      </c>
      <c r="D1266" s="7">
        <v>45864</v>
      </c>
      <c r="E1266" s="26">
        <v>164.5</v>
      </c>
      <c r="F1266" s="26">
        <v>164.5</v>
      </c>
      <c r="G1266" s="6">
        <v>500302</v>
      </c>
      <c r="H1266" s="6" t="str">
        <v/>
      </c>
      <c r="I1266" s="6">
        <v>1</v>
      </c>
      <c r="J1266" s="6">
        <v>1</v>
      </c>
      <c r="K1266" s="6" t="str">
        <v/>
      </c>
      <c r="L1266" s="7" t="str">
        <v>T-812/25-26</v>
      </c>
      <c r="M1266" s="7">
        <v>45867</v>
      </c>
      <c r="N1266" s="9">
        <v>20092.5</v>
      </c>
      <c r="O1266" s="6" t="str">
        <v>THSTI</v>
      </c>
      <c r="P1266" s="6" t="str">
        <v/>
      </c>
      <c r="Q1266" s="6" t="str">
        <v/>
      </c>
      <c r="R1266" s="6" t="str">
        <v>4</v>
      </c>
      <c r="S1266" s="6" t="str">
        <v/>
      </c>
      <c r="T1266" s="6" t="str">
        <v>Biolegend</v>
      </c>
    </row>
    <row r="1267" spans="1:20" x14ac:dyDescent="0.25">
      <c r="A1267" s="6">
        <v>1543</v>
      </c>
      <c r="B1267" s="6" t="str">
        <v>EED117403</v>
      </c>
      <c r="C1267" s="7">
        <v>45856</v>
      </c>
      <c r="D1267" s="7">
        <v>45864</v>
      </c>
      <c r="E1267" s="26">
        <v>164.5</v>
      </c>
      <c r="F1267" s="26">
        <v>164.5</v>
      </c>
      <c r="G1267" s="6">
        <v>502802</v>
      </c>
      <c r="H1267" s="6" t="str">
        <v/>
      </c>
      <c r="I1267" s="6">
        <v>1</v>
      </c>
      <c r="J1267" s="6">
        <v>1</v>
      </c>
      <c r="K1267" s="6" t="str">
        <v/>
      </c>
      <c r="L1267" s="7" t="str">
        <v>T-812/25-26</v>
      </c>
      <c r="M1267" s="7">
        <v>45867</v>
      </c>
      <c r="N1267" s="9">
        <v>20092.5</v>
      </c>
      <c r="O1267" s="6" t="str">
        <v>THSTI</v>
      </c>
      <c r="P1267" s="6" t="str">
        <v/>
      </c>
      <c r="Q1267" s="6" t="str">
        <v/>
      </c>
      <c r="R1267" s="6" t="str">
        <v>4</v>
      </c>
      <c r="S1267" s="6" t="str">
        <v/>
      </c>
      <c r="T1267" s="6" t="str">
        <v>Biolegend</v>
      </c>
    </row>
    <row r="1268" spans="1:20" x14ac:dyDescent="0.25">
      <c r="A1268" s="6">
        <v>1544</v>
      </c>
      <c r="B1268" s="6" t="str">
        <v>EED117403</v>
      </c>
      <c r="C1268" s="7">
        <v>45856</v>
      </c>
      <c r="D1268" s="7">
        <v>45864</v>
      </c>
      <c r="E1268" s="26">
        <v>195.3</v>
      </c>
      <c r="F1268" s="26">
        <v>195.3</v>
      </c>
      <c r="G1268" s="6">
        <v>502912</v>
      </c>
      <c r="H1268" s="6" t="str">
        <v/>
      </c>
      <c r="I1268" s="6">
        <v>1</v>
      </c>
      <c r="J1268" s="6">
        <v>1</v>
      </c>
      <c r="K1268" s="6" t="str">
        <v/>
      </c>
      <c r="L1268" s="7" t="str">
        <v>T-812/25-26</v>
      </c>
      <c r="M1268" s="7">
        <v>45867</v>
      </c>
      <c r="N1268" s="9">
        <v>47709</v>
      </c>
      <c r="O1268" s="6" t="str">
        <v>THSTI</v>
      </c>
      <c r="P1268" s="6" t="str">
        <v/>
      </c>
      <c r="Q1268" s="6" t="str">
        <v/>
      </c>
      <c r="R1268" s="6" t="str">
        <v>4</v>
      </c>
      <c r="S1268" s="6" t="str">
        <v/>
      </c>
      <c r="T1268" s="6" t="str">
        <v>Biolegend</v>
      </c>
    </row>
    <row r="1269" spans="1:20" x14ac:dyDescent="0.25">
      <c r="A1269" s="6">
        <v>1545</v>
      </c>
      <c r="B1269" s="6" t="str">
        <v>EED117403</v>
      </c>
      <c r="C1269" s="7">
        <v>45856</v>
      </c>
      <c r="D1269" s="7">
        <v>45864</v>
      </c>
      <c r="E1269" s="26">
        <v>69.3</v>
      </c>
      <c r="F1269" s="26">
        <v>138.6</v>
      </c>
      <c r="G1269" s="6">
        <v>505806</v>
      </c>
      <c r="H1269" s="6" t="str">
        <v/>
      </c>
      <c r="I1269" s="6">
        <v>2</v>
      </c>
      <c r="J1269" s="6">
        <v>2</v>
      </c>
      <c r="K1269" s="6" t="str">
        <v/>
      </c>
      <c r="L1269" s="7" t="str">
        <v>T-780/25-26</v>
      </c>
      <c r="M1269" s="7">
        <v>45866</v>
      </c>
      <c r="N1269" s="9">
        <v>21483</v>
      </c>
      <c r="O1269" s="6" t="str">
        <v>MICRO VAPI</v>
      </c>
      <c r="P1269" s="6">
        <v>58153727203</v>
      </c>
      <c r="Q1269" s="6" t="str">
        <v>Delivered</v>
      </c>
      <c r="R1269" s="6" t="str">
        <v>4</v>
      </c>
      <c r="S1269" s="6" t="str">
        <v/>
      </c>
      <c r="T1269" s="6" t="str">
        <v>Biolegend</v>
      </c>
    </row>
    <row r="1270" spans="1:20" x14ac:dyDescent="0.25">
      <c r="A1270" s="6">
        <v>1546</v>
      </c>
      <c r="B1270" s="6" t="str">
        <v>EED117403</v>
      </c>
      <c r="C1270" s="7">
        <v>45856</v>
      </c>
      <c r="D1270" s="7">
        <v>45864</v>
      </c>
      <c r="E1270" s="26">
        <v>88.2</v>
      </c>
      <c r="F1270" s="26">
        <v>88.2</v>
      </c>
      <c r="G1270" s="6">
        <v>506515</v>
      </c>
      <c r="H1270" s="6" t="str">
        <v/>
      </c>
      <c r="I1270" s="6">
        <v>1</v>
      </c>
      <c r="J1270" s="6">
        <v>1</v>
      </c>
      <c r="K1270" s="6" t="str">
        <v/>
      </c>
      <c r="L1270" s="7" t="str">
        <v>T-797/25-26</v>
      </c>
      <c r="M1270" s="7">
        <v>45867</v>
      </c>
      <c r="N1270" s="9">
        <v>13280.4</v>
      </c>
      <c r="O1270" s="6" t="str">
        <v>ABHI BIO</v>
      </c>
      <c r="P1270" s="6">
        <v>58153776855</v>
      </c>
      <c r="Q1270" s="6" t="str">
        <v>Delivered</v>
      </c>
      <c r="R1270" s="6" t="str">
        <v>4</v>
      </c>
      <c r="S1270" s="6" t="str">
        <v/>
      </c>
      <c r="T1270" s="6" t="str">
        <v>Biolegend</v>
      </c>
    </row>
    <row r="1271" spans="1:20" x14ac:dyDescent="0.25">
      <c r="A1271" s="6">
        <v>1547</v>
      </c>
      <c r="B1271" s="6" t="str">
        <v>EED117403</v>
      </c>
      <c r="C1271" s="7">
        <v>45856</v>
      </c>
      <c r="D1271" s="7">
        <v>45864</v>
      </c>
      <c r="E1271" s="26">
        <v>254.8</v>
      </c>
      <c r="F1271" s="26">
        <v>509.6</v>
      </c>
      <c r="G1271" s="6">
        <v>515406</v>
      </c>
      <c r="H1271" s="6" t="str">
        <v/>
      </c>
      <c r="I1271" s="6">
        <v>2</v>
      </c>
      <c r="J1271" s="6">
        <v>2</v>
      </c>
      <c r="K1271" s="6" t="str">
        <v/>
      </c>
      <c r="L1271" s="7" t="str">
        <v>T-780/25-26</v>
      </c>
      <c r="M1271" s="7">
        <v>45866</v>
      </c>
      <c r="N1271" s="9">
        <v>78988</v>
      </c>
      <c r="O1271" s="6" t="str">
        <v>MICRO VAPI</v>
      </c>
      <c r="P1271" s="6">
        <v>58153727203</v>
      </c>
      <c r="Q1271" s="6" t="str">
        <v>Delivered</v>
      </c>
      <c r="R1271" s="6" t="str">
        <v>4</v>
      </c>
      <c r="S1271" s="6" t="str">
        <v/>
      </c>
      <c r="T1271" s="6" t="str">
        <v>Biolegend</v>
      </c>
    </row>
    <row r="1272" spans="1:20" x14ac:dyDescent="0.25">
      <c r="A1272" s="6">
        <v>1548</v>
      </c>
      <c r="B1272" s="6" t="str">
        <v>EED117403</v>
      </c>
      <c r="C1272" s="7">
        <v>45856</v>
      </c>
      <c r="D1272" s="7">
        <v>45864</v>
      </c>
      <c r="E1272" s="26">
        <v>107.1</v>
      </c>
      <c r="F1272" s="26">
        <v>107.1</v>
      </c>
      <c r="G1272" s="6">
        <v>519503</v>
      </c>
      <c r="H1272" s="6" t="str">
        <v/>
      </c>
      <c r="I1272" s="6">
        <v>1</v>
      </c>
      <c r="J1272" s="6">
        <v>1</v>
      </c>
      <c r="K1272" s="6" t="str">
        <v/>
      </c>
      <c r="L1272" s="7" t="str">
        <v>T-827/25-26</v>
      </c>
      <c r="M1272" s="7">
        <v>45868</v>
      </c>
      <c r="N1272" s="9">
        <v>14703.3</v>
      </c>
      <c r="O1272" s="6" t="str">
        <v>Lokesh Enterprises</v>
      </c>
      <c r="P1272" s="6" t="str">
        <v>By Hand</v>
      </c>
      <c r="Q1272" s="6" t="str">
        <v>PRIYANKA MADAM</v>
      </c>
      <c r="R1272" s="6" t="str">
        <v>4</v>
      </c>
      <c r="S1272" s="6" t="str">
        <v>Extra Item Billed 502517 Miranda sent to Lokesh</v>
      </c>
      <c r="T1272" s="6" t="str">
        <v>Biolegend</v>
      </c>
    </row>
    <row r="1273" spans="1:20" x14ac:dyDescent="0.25">
      <c r="A1273" s="6">
        <v>1549</v>
      </c>
      <c r="B1273" s="6" t="str">
        <v>EED117403</v>
      </c>
      <c r="C1273" s="7">
        <v>45856</v>
      </c>
      <c r="D1273" s="7">
        <v>45864</v>
      </c>
      <c r="E1273" s="26">
        <v>102.9</v>
      </c>
      <c r="F1273" s="26">
        <v>411.6</v>
      </c>
      <c r="G1273" s="6">
        <v>572902</v>
      </c>
      <c r="H1273" s="6" t="str">
        <v/>
      </c>
      <c r="I1273" s="6">
        <v>4</v>
      </c>
      <c r="J1273" s="6">
        <v>4</v>
      </c>
      <c r="K1273" s="6" t="str">
        <v/>
      </c>
      <c r="L1273" s="7" t="str">
        <v>T-825/25-26</v>
      </c>
      <c r="M1273" s="7">
        <v>45868</v>
      </c>
      <c r="N1273" s="9">
        <v>56448</v>
      </c>
      <c r="O1273" s="6" t="str">
        <v>BTL</v>
      </c>
      <c r="P1273" s="6" t="str">
        <v>By Hand</v>
      </c>
      <c r="Q1273" s="6" t="str">
        <v>PRIYANKA MADAM</v>
      </c>
      <c r="R1273" s="6" t="str">
        <v>-20</v>
      </c>
      <c r="S1273" s="6" t="str">
        <v/>
      </c>
      <c r="T1273" s="6" t="str">
        <v>Biolegend</v>
      </c>
    </row>
    <row r="1274" spans="1:20" x14ac:dyDescent="0.25">
      <c r="A1274" s="6">
        <v>1550</v>
      </c>
      <c r="B1274" s="6" t="str">
        <v>EED117403</v>
      </c>
      <c r="C1274" s="7">
        <v>45856</v>
      </c>
      <c r="D1274" s="7">
        <v>45864</v>
      </c>
      <c r="E1274" s="26">
        <v>177.1</v>
      </c>
      <c r="F1274" s="26">
        <v>177.1</v>
      </c>
      <c r="G1274" s="6">
        <v>572903</v>
      </c>
      <c r="H1274" s="6" t="str">
        <v/>
      </c>
      <c r="I1274" s="6">
        <v>1</v>
      </c>
      <c r="J1274" s="6">
        <v>1</v>
      </c>
      <c r="K1274" s="6" t="str">
        <v/>
      </c>
      <c r="L1274" s="7" t="str">
        <v>T-801/25-26</v>
      </c>
      <c r="M1274" s="7">
        <v>45867</v>
      </c>
      <c r="N1274" s="9">
        <v>26565</v>
      </c>
      <c r="O1274" s="6" t="str">
        <v>M BIOtech</v>
      </c>
      <c r="P1274" s="6">
        <v>58153777964</v>
      </c>
      <c r="Q1274" s="6" t="str">
        <v>Delivered</v>
      </c>
      <c r="R1274" s="6" t="str">
        <v>-20</v>
      </c>
      <c r="S1274" s="6" t="str">
        <v/>
      </c>
      <c r="T1274" s="6" t="str">
        <v>Biolegend</v>
      </c>
    </row>
    <row r="1275" spans="1:20" x14ac:dyDescent="0.25">
      <c r="A1275" s="6">
        <v>1551</v>
      </c>
      <c r="B1275" s="6" t="str">
        <v>EED117403</v>
      </c>
      <c r="C1275" s="7">
        <v>45856</v>
      </c>
      <c r="D1275" s="7">
        <v>45864</v>
      </c>
      <c r="E1275" s="26">
        <v>144.19999999999999</v>
      </c>
      <c r="F1275" s="26">
        <v>144.19999999999999</v>
      </c>
      <c r="G1275" s="6">
        <v>574804</v>
      </c>
      <c r="H1275" s="6" t="str">
        <v/>
      </c>
      <c r="I1275" s="6">
        <v>1</v>
      </c>
      <c r="J1275" s="6">
        <v>1</v>
      </c>
      <c r="K1275" s="6" t="str">
        <v/>
      </c>
      <c r="L1275" s="7" t="str">
        <v>T-798/25-26</v>
      </c>
      <c r="M1275" s="7">
        <v>45867</v>
      </c>
      <c r="N1275" s="9">
        <v>21630</v>
      </c>
      <c r="O1275" s="6" t="str">
        <v>BIO SOLUTION</v>
      </c>
      <c r="P1275" s="6">
        <v>58153777684</v>
      </c>
      <c r="Q1275" s="6" t="str">
        <v>Delivered</v>
      </c>
      <c r="R1275" s="6" t="str">
        <v>-20</v>
      </c>
      <c r="S1275" s="6" t="str">
        <v/>
      </c>
      <c r="T1275" s="6" t="str">
        <v>Biolegend</v>
      </c>
    </row>
    <row r="1276" spans="1:20" x14ac:dyDescent="0.25">
      <c r="A1276" s="6">
        <v>1552</v>
      </c>
      <c r="B1276" s="6" t="str">
        <v>EED117403</v>
      </c>
      <c r="C1276" s="7">
        <v>45856</v>
      </c>
      <c r="D1276" s="7">
        <v>45864</v>
      </c>
      <c r="E1276" s="26">
        <v>193.8</v>
      </c>
      <c r="F1276" s="26">
        <v>193.8</v>
      </c>
      <c r="G1276" s="6">
        <v>589002</v>
      </c>
      <c r="H1276" s="6" t="str">
        <v/>
      </c>
      <c r="I1276" s="6">
        <v>1</v>
      </c>
      <c r="J1276" s="6">
        <v>1</v>
      </c>
      <c r="K1276" s="6" t="str">
        <v/>
      </c>
      <c r="L1276" s="7" t="str">
        <v>T-820/25-26</v>
      </c>
      <c r="M1276" s="7">
        <v>45867</v>
      </c>
      <c r="N1276" s="9">
        <v>35045.5</v>
      </c>
      <c r="O1276" s="6" t="str">
        <v>IMTECH</v>
      </c>
      <c r="P1276" s="6" t="str">
        <v>D3002709220</v>
      </c>
      <c r="Q1276" s="6" t="str">
        <v>Delivered</v>
      </c>
      <c r="R1276" s="6" t="str">
        <v>-20</v>
      </c>
      <c r="S1276" s="6" t="str">
        <v/>
      </c>
      <c r="T1276" s="6" t="str">
        <v>Biolegend</v>
      </c>
    </row>
    <row r="1277" spans="1:20" x14ac:dyDescent="0.25">
      <c r="A1277" s="6">
        <v>1553</v>
      </c>
      <c r="B1277" s="6" t="str">
        <v>EED117403</v>
      </c>
      <c r="C1277" s="7">
        <v>45856</v>
      </c>
      <c r="D1277" s="7">
        <v>45864</v>
      </c>
      <c r="E1277" s="26">
        <v>205.8</v>
      </c>
      <c r="F1277" s="26">
        <v>205.8</v>
      </c>
      <c r="G1277" s="6">
        <v>740868</v>
      </c>
      <c r="H1277" s="6" t="str">
        <v/>
      </c>
      <c r="I1277" s="6">
        <v>1</v>
      </c>
      <c r="J1277" s="6">
        <v>1</v>
      </c>
      <c r="K1277" s="6" t="str">
        <v/>
      </c>
      <c r="L1277" s="7" t="str">
        <v>T-781/25-26</v>
      </c>
      <c r="M1277" s="7">
        <v>45866</v>
      </c>
      <c r="N1277" s="9">
        <v>33266</v>
      </c>
      <c r="O1277" s="6" t="str">
        <v>NEUBERG</v>
      </c>
      <c r="P1277" s="6">
        <v>58153729395</v>
      </c>
      <c r="Q1277" s="6" t="str">
        <v>Delivered</v>
      </c>
      <c r="R1277" s="6" t="str">
        <v>4</v>
      </c>
      <c r="S1277" s="6" t="str">
        <v>Neuberg Sehgal</v>
      </c>
      <c r="T1277" s="6" t="str">
        <v>Biolegend</v>
      </c>
    </row>
    <row r="1278" spans="1:20" x14ac:dyDescent="0.25">
      <c r="A1278" s="6">
        <v>1554</v>
      </c>
      <c r="B1278" s="6" t="str">
        <v>EED117403</v>
      </c>
      <c r="C1278" s="7">
        <v>45856</v>
      </c>
      <c r="D1278" s="7">
        <v>45864</v>
      </c>
      <c r="E1278" s="26">
        <v>41.3</v>
      </c>
      <c r="F1278" s="26">
        <v>41.3</v>
      </c>
      <c r="G1278" s="6">
        <v>740869</v>
      </c>
      <c r="H1278" s="6" t="str">
        <v/>
      </c>
      <c r="I1278" s="6">
        <v>1</v>
      </c>
      <c r="J1278" s="6">
        <v>1</v>
      </c>
      <c r="K1278" s="6" t="str">
        <v/>
      </c>
      <c r="L1278" s="7" t="str">
        <v>T-781/25-26</v>
      </c>
      <c r="M1278" s="7">
        <v>45866</v>
      </c>
      <c r="N1278" s="9">
        <v>6675.85</v>
      </c>
      <c r="O1278" s="6" t="str">
        <v>NEUBERG</v>
      </c>
      <c r="P1278" s="6">
        <v>58153729395</v>
      </c>
      <c r="Q1278" s="6" t="str">
        <v>Delivered</v>
      </c>
      <c r="R1278" s="6" t="str">
        <v>4</v>
      </c>
      <c r="S1278" s="6" t="str">
        <v>Neuberg Sehgal</v>
      </c>
      <c r="T1278" s="6" t="str">
        <v>Biolegend</v>
      </c>
    </row>
    <row r="1279" spans="1:20" x14ac:dyDescent="0.25">
      <c r="A1279" s="6">
        <v>1555</v>
      </c>
      <c r="B1279" s="6" t="str">
        <v>EED117403</v>
      </c>
      <c r="C1279" s="7">
        <v>45856</v>
      </c>
      <c r="D1279" s="7">
        <v>45864</v>
      </c>
      <c r="E1279" s="26">
        <v>82.6</v>
      </c>
      <c r="F1279" s="26">
        <v>82.6</v>
      </c>
      <c r="G1279" s="6">
        <v>740870</v>
      </c>
      <c r="H1279" s="6" t="str">
        <v/>
      </c>
      <c r="I1279" s="6">
        <v>1</v>
      </c>
      <c r="J1279" s="6">
        <v>1</v>
      </c>
      <c r="K1279" s="6" t="str">
        <v/>
      </c>
      <c r="L1279" s="7" t="str">
        <v>T-781/25-26</v>
      </c>
      <c r="M1279" s="7">
        <v>45866</v>
      </c>
      <c r="N1279" s="9">
        <v>13351.7</v>
      </c>
      <c r="O1279" s="6" t="str">
        <v>NEUBERG</v>
      </c>
      <c r="P1279" s="6">
        <v>58153729395</v>
      </c>
      <c r="Q1279" s="6" t="str">
        <v>Delivered</v>
      </c>
      <c r="R1279" s="6" t="str">
        <v>4</v>
      </c>
      <c r="S1279" s="6" t="str">
        <v>Neuberg Sehgal</v>
      </c>
      <c r="T1279" s="6" t="str">
        <v>Biolegend</v>
      </c>
    </row>
    <row r="1280" spans="1:20" x14ac:dyDescent="0.25">
      <c r="A1280" s="6">
        <v>1556</v>
      </c>
      <c r="B1280" s="6" t="str">
        <v>EED117403</v>
      </c>
      <c r="C1280" s="7">
        <v>45856</v>
      </c>
      <c r="D1280" s="7">
        <v>45864</v>
      </c>
      <c r="E1280" s="26">
        <v>82.6</v>
      </c>
      <c r="F1280" s="26">
        <v>82.6</v>
      </c>
      <c r="G1280" s="6">
        <v>740981</v>
      </c>
      <c r="H1280" s="6" t="str">
        <v/>
      </c>
      <c r="I1280" s="6">
        <v>1</v>
      </c>
      <c r="J1280" s="6">
        <v>1</v>
      </c>
      <c r="K1280" s="6" t="str">
        <v/>
      </c>
      <c r="L1280" s="7" t="str">
        <v>T-781/25-26</v>
      </c>
      <c r="M1280" s="7">
        <v>45866</v>
      </c>
      <c r="N1280" s="9">
        <v>13351</v>
      </c>
      <c r="O1280" s="6" t="str">
        <v>NEUBERG</v>
      </c>
      <c r="P1280" s="6">
        <v>58153729395</v>
      </c>
      <c r="Q1280" s="6" t="str">
        <v>Delivered</v>
      </c>
      <c r="R1280" s="6" t="str">
        <v>4</v>
      </c>
      <c r="S1280" s="6" t="str">
        <v>Neuberg Sehgal</v>
      </c>
      <c r="T1280" s="6" t="str">
        <v>Biolegend</v>
      </c>
    </row>
    <row r="1281" spans="1:20" x14ac:dyDescent="0.25">
      <c r="A1281" s="6">
        <v>1557</v>
      </c>
      <c r="B1281" s="6" t="str">
        <v>EED117403</v>
      </c>
      <c r="C1281" s="7">
        <v>45856</v>
      </c>
      <c r="D1281" s="7">
        <v>45864</v>
      </c>
      <c r="E1281" s="26">
        <v>205.8</v>
      </c>
      <c r="F1281" s="26">
        <v>205.8</v>
      </c>
      <c r="G1281" s="6">
        <v>741094</v>
      </c>
      <c r="H1281" s="6" t="str">
        <v/>
      </c>
      <c r="I1281" s="6">
        <v>1</v>
      </c>
      <c r="J1281" s="6">
        <v>1</v>
      </c>
      <c r="K1281" s="6" t="str">
        <v/>
      </c>
      <c r="L1281" s="7" t="str">
        <v>T-781/25-26</v>
      </c>
      <c r="M1281" s="7">
        <v>45866</v>
      </c>
      <c r="N1281" s="9">
        <v>33266</v>
      </c>
      <c r="O1281" s="6" t="str">
        <v>NEUBERG</v>
      </c>
      <c r="P1281" s="6">
        <v>58153729395</v>
      </c>
      <c r="Q1281" s="6" t="str">
        <v>Delivered</v>
      </c>
      <c r="R1281" s="6" t="str">
        <v>4</v>
      </c>
      <c r="S1281" s="6" t="str">
        <v>Neuberg Sehgal</v>
      </c>
      <c r="T1281" s="6" t="str">
        <v>Biolegend</v>
      </c>
    </row>
    <row r="1282" spans="1:20" x14ac:dyDescent="0.25">
      <c r="A1282" s="6">
        <v>1558</v>
      </c>
      <c r="B1282" s="6" t="str">
        <v>EED117403</v>
      </c>
      <c r="C1282" s="7">
        <v>45856</v>
      </c>
      <c r="D1282" s="7">
        <v>45864</v>
      </c>
      <c r="E1282" s="26">
        <v>41.3</v>
      </c>
      <c r="F1282" s="26">
        <v>41.3</v>
      </c>
      <c r="G1282" s="6">
        <v>741095</v>
      </c>
      <c r="H1282" s="6" t="str">
        <v/>
      </c>
      <c r="I1282" s="6">
        <v>1</v>
      </c>
      <c r="J1282" s="6">
        <v>1</v>
      </c>
      <c r="K1282" s="6" t="str">
        <v/>
      </c>
      <c r="L1282" s="7" t="str">
        <v>T-781/25-26</v>
      </c>
      <c r="M1282" s="7">
        <v>45866</v>
      </c>
      <c r="N1282" s="9">
        <v>6675</v>
      </c>
      <c r="O1282" s="6" t="str">
        <v>NEUBERG</v>
      </c>
      <c r="P1282" s="6">
        <v>58153729395</v>
      </c>
      <c r="Q1282" s="6" t="str">
        <v>Delivered</v>
      </c>
      <c r="R1282" s="6" t="str">
        <v>4</v>
      </c>
      <c r="S1282" s="6" t="str">
        <v>Neuberg Sehgal</v>
      </c>
      <c r="T1282" s="6" t="str">
        <v>Biolegend</v>
      </c>
    </row>
    <row r="1283" spans="1:20" x14ac:dyDescent="0.25">
      <c r="A1283" s="6">
        <v>1559</v>
      </c>
      <c r="B1283" s="6" t="str">
        <v>EED117403</v>
      </c>
      <c r="C1283" s="7">
        <v>45856</v>
      </c>
      <c r="D1283" s="7">
        <v>45864</v>
      </c>
      <c r="E1283" s="26">
        <v>82.6</v>
      </c>
      <c r="F1283" s="26">
        <v>82.6</v>
      </c>
      <c r="G1283" s="6">
        <v>741110</v>
      </c>
      <c r="H1283" s="6" t="str">
        <v/>
      </c>
      <c r="I1283" s="6">
        <v>1</v>
      </c>
      <c r="J1283" s="6">
        <v>1</v>
      </c>
      <c r="K1283" s="6" t="str">
        <v/>
      </c>
      <c r="L1283" s="7" t="str">
        <v>T-781/25-26</v>
      </c>
      <c r="M1283" s="7">
        <v>45866</v>
      </c>
      <c r="N1283" s="9">
        <v>13351</v>
      </c>
      <c r="O1283" s="6" t="str">
        <v>NEUBERG</v>
      </c>
      <c r="P1283" s="6">
        <v>58153729395</v>
      </c>
      <c r="Q1283" s="6" t="str">
        <v>Delivered</v>
      </c>
      <c r="R1283" s="6" t="str">
        <v>4</v>
      </c>
      <c r="S1283" s="6" t="str">
        <v>Neuberg Sehgal</v>
      </c>
      <c r="T1283" s="6" t="str">
        <v>Biolegend</v>
      </c>
    </row>
    <row r="1284" spans="1:20" x14ac:dyDescent="0.25">
      <c r="A1284" s="6">
        <v>1560</v>
      </c>
      <c r="B1284" s="6" t="str">
        <v>EED117403</v>
      </c>
      <c r="C1284" s="7">
        <v>45856</v>
      </c>
      <c r="D1284" s="7">
        <v>45864</v>
      </c>
      <c r="E1284" s="26">
        <v>82.6</v>
      </c>
      <c r="F1284" s="26">
        <v>82.6</v>
      </c>
      <c r="G1284" s="6">
        <v>741121</v>
      </c>
      <c r="H1284" s="6" t="str">
        <v/>
      </c>
      <c r="I1284" s="6">
        <v>1</v>
      </c>
      <c r="J1284" s="6">
        <v>1</v>
      </c>
      <c r="K1284" s="6" t="str">
        <v/>
      </c>
      <c r="L1284" s="7" t="str">
        <v>T-781/25-26</v>
      </c>
      <c r="M1284" s="7">
        <v>45866</v>
      </c>
      <c r="N1284" s="9">
        <v>13351</v>
      </c>
      <c r="O1284" s="6" t="str">
        <v>NEUBERG</v>
      </c>
      <c r="P1284" s="6">
        <v>58153729395</v>
      </c>
      <c r="Q1284" s="6" t="str">
        <v>Delivered</v>
      </c>
      <c r="R1284" s="6" t="str">
        <v>4</v>
      </c>
      <c r="S1284" s="6" t="str">
        <v>Neuberg Sehgal</v>
      </c>
      <c r="T1284" s="6" t="str">
        <v>Biolegend</v>
      </c>
    </row>
    <row r="1285" spans="1:20" x14ac:dyDescent="0.25">
      <c r="A1285" s="6">
        <v>1586</v>
      </c>
      <c r="B1285" s="6" t="str">
        <v>EED117596</v>
      </c>
      <c r="C1285" s="7">
        <v>45863</v>
      </c>
      <c r="D1285" s="7">
        <v>45869</v>
      </c>
      <c r="E1285" s="26">
        <v>65.8</v>
      </c>
      <c r="F1285" s="26">
        <v>65.8</v>
      </c>
      <c r="G1285" s="6">
        <v>101225</v>
      </c>
      <c r="H1285" s="6" t="str">
        <v/>
      </c>
      <c r="I1285" s="6">
        <v>1</v>
      </c>
      <c r="J1285" s="6">
        <v>1</v>
      </c>
      <c r="K1285" s="6" t="str">
        <v/>
      </c>
      <c r="L1285" s="7" t="str">
        <v>T-859/25-26</v>
      </c>
      <c r="M1285" s="7">
        <v>45871</v>
      </c>
      <c r="N1285" s="9">
        <v>8930</v>
      </c>
      <c r="O1285" s="6" t="str">
        <v>LABEX</v>
      </c>
      <c r="P1285" s="6" t="str">
        <v>PORTER</v>
      </c>
      <c r="Q1285" s="6" t="str">
        <v>PORTER</v>
      </c>
      <c r="R1285" s="6">
        <v>4</v>
      </c>
      <c r="S1285" s="6" t="str">
        <v/>
      </c>
      <c r="T1285" s="6" t="str">
        <v>BioLegend</v>
      </c>
    </row>
    <row r="1286" spans="1:20" x14ac:dyDescent="0.25">
      <c r="A1286" s="6">
        <v>1587</v>
      </c>
      <c r="B1286" s="6" t="str">
        <v>EED117596</v>
      </c>
      <c r="C1286" s="7">
        <v>45863</v>
      </c>
      <c r="D1286" s="7">
        <v>45869</v>
      </c>
      <c r="E1286" s="26">
        <v>160.30000000000001</v>
      </c>
      <c r="F1286" s="26">
        <v>160.30000000000001</v>
      </c>
      <c r="G1286" s="6">
        <v>101320</v>
      </c>
      <c r="H1286" s="6" t="str">
        <v/>
      </c>
      <c r="I1286" s="6">
        <v>1</v>
      </c>
      <c r="J1286" s="6">
        <v>1</v>
      </c>
      <c r="K1286" s="6" t="str">
        <v/>
      </c>
      <c r="L1286" s="7" t="str">
        <v>T-852/25-26</v>
      </c>
      <c r="M1286" s="7">
        <v>45871</v>
      </c>
      <c r="N1286" s="9">
        <v>21297</v>
      </c>
      <c r="O1286" s="6" t="str">
        <v>SAI LIFE</v>
      </c>
      <c r="P1286" s="6">
        <v>58153983484</v>
      </c>
      <c r="Q1286" s="6" t="str">
        <v>Delivered</v>
      </c>
      <c r="R1286" s="6">
        <v>4</v>
      </c>
      <c r="S1286" s="6" t="str">
        <v/>
      </c>
      <c r="T1286" s="6" t="str">
        <v>BioLegend</v>
      </c>
    </row>
    <row r="1287" spans="1:20" x14ac:dyDescent="0.25">
      <c r="A1287" s="6">
        <v>1588</v>
      </c>
      <c r="B1287" s="6" t="str">
        <v>EED117596</v>
      </c>
      <c r="C1287" s="7">
        <v>45863</v>
      </c>
      <c r="D1287" s="7">
        <v>45869</v>
      </c>
      <c r="E1287" s="26">
        <v>93.8</v>
      </c>
      <c r="F1287" s="26">
        <v>93.8</v>
      </c>
      <c r="G1287" s="6">
        <v>102605</v>
      </c>
      <c r="H1287" s="6" t="str">
        <v/>
      </c>
      <c r="I1287" s="6">
        <v>1</v>
      </c>
      <c r="J1287" s="6">
        <v>1</v>
      </c>
      <c r="K1287" s="6" t="str">
        <v/>
      </c>
      <c r="L1287" s="7" t="str">
        <v>T-929/25-26</v>
      </c>
      <c r="M1287" s="7">
        <v>45881</v>
      </c>
      <c r="N1287" s="9">
        <v>19731.5</v>
      </c>
      <c r="O1287" s="6" t="str">
        <v>IGIB</v>
      </c>
      <c r="P1287" s="6" t="str">
        <v>By Hand</v>
      </c>
      <c r="Q1287" s="6" t="str">
        <v>PRIYANKA MADAM</v>
      </c>
      <c r="R1287" s="6">
        <v>4</v>
      </c>
      <c r="S1287" s="6" t="str">
        <v/>
      </c>
      <c r="T1287" s="6" t="str">
        <v>BioLegend</v>
      </c>
    </row>
    <row r="1288" spans="1:20" x14ac:dyDescent="0.25">
      <c r="A1288" s="6">
        <v>1589</v>
      </c>
      <c r="B1288" s="6" t="str">
        <v>EED117596</v>
      </c>
      <c r="C1288" s="7">
        <v>45863</v>
      </c>
      <c r="D1288" s="7">
        <v>45869</v>
      </c>
      <c r="E1288" s="26">
        <v>137.19999999999999</v>
      </c>
      <c r="F1288" s="26">
        <v>137.19999999999999</v>
      </c>
      <c r="G1288" s="6">
        <v>103116</v>
      </c>
      <c r="H1288" s="6" t="str">
        <v/>
      </c>
      <c r="I1288" s="6">
        <v>1</v>
      </c>
      <c r="J1288" s="6">
        <v>1</v>
      </c>
      <c r="K1288" s="6" t="str">
        <v/>
      </c>
      <c r="L1288" s="7" t="str">
        <v>T-852/25-26</v>
      </c>
      <c r="M1288" s="7">
        <v>45871</v>
      </c>
      <c r="N1288" s="9">
        <v>18228</v>
      </c>
      <c r="O1288" s="6" t="str">
        <v>SAI LIFE</v>
      </c>
      <c r="P1288" s="6">
        <v>58153983484</v>
      </c>
      <c r="Q1288" s="6" t="str">
        <v>Delivered</v>
      </c>
      <c r="R1288" s="6">
        <v>4</v>
      </c>
      <c r="S1288" s="6" t="str">
        <v/>
      </c>
      <c r="T1288" s="6" t="str">
        <v>BioLegend</v>
      </c>
    </row>
    <row r="1289" spans="1:20" x14ac:dyDescent="0.25">
      <c r="A1289" s="6">
        <v>1590</v>
      </c>
      <c r="B1289" s="6" t="str">
        <v>EED117596</v>
      </c>
      <c r="C1289" s="7">
        <v>45863</v>
      </c>
      <c r="D1289" s="7">
        <v>45869</v>
      </c>
      <c r="E1289" s="26">
        <v>150.5</v>
      </c>
      <c r="F1289" s="26">
        <v>301</v>
      </c>
      <c r="G1289" s="6">
        <v>103227</v>
      </c>
      <c r="H1289" s="6" t="str">
        <v/>
      </c>
      <c r="I1289" s="6">
        <v>2</v>
      </c>
      <c r="J1289" s="6">
        <v>2</v>
      </c>
      <c r="K1289" s="6" t="str">
        <v/>
      </c>
      <c r="L1289" s="7" t="str">
        <v>T-852/25-26</v>
      </c>
      <c r="M1289" s="7">
        <v>45871</v>
      </c>
      <c r="N1289" s="9">
        <v>39990</v>
      </c>
      <c r="O1289" s="6" t="str">
        <v>SAI LIFE</v>
      </c>
      <c r="P1289" s="6">
        <v>58153983484</v>
      </c>
      <c r="Q1289" s="6" t="str">
        <v>Delivered</v>
      </c>
      <c r="R1289" s="6">
        <v>4</v>
      </c>
      <c r="S1289" s="6" t="str">
        <v/>
      </c>
      <c r="T1289" s="6" t="str">
        <v>BioLegend</v>
      </c>
    </row>
    <row r="1290" spans="1:20" x14ac:dyDescent="0.25">
      <c r="A1290" s="6">
        <v>1591</v>
      </c>
      <c r="B1290" s="6" t="str">
        <v>EED117596</v>
      </c>
      <c r="C1290" s="7">
        <v>45863</v>
      </c>
      <c r="D1290" s="7">
        <v>45869</v>
      </c>
      <c r="E1290" s="26">
        <v>70.7</v>
      </c>
      <c r="F1290" s="26">
        <v>282.8</v>
      </c>
      <c r="G1290" s="6">
        <v>104419</v>
      </c>
      <c r="H1290" s="6" t="str">
        <v/>
      </c>
      <c r="I1290" s="6">
        <v>4</v>
      </c>
      <c r="J1290" s="6">
        <v>4</v>
      </c>
      <c r="K1290" s="6" t="str">
        <v/>
      </c>
      <c r="L1290" s="7" t="str">
        <v>T-838/25-26</v>
      </c>
      <c r="M1290" s="7">
        <v>45871</v>
      </c>
      <c r="N1290" s="9">
        <v>46965</v>
      </c>
      <c r="O1290" s="6" t="str">
        <v>AURIGINE SERVICE</v>
      </c>
      <c r="P1290" s="6">
        <v>58153983042</v>
      </c>
      <c r="Q1290" s="6" t="str">
        <v>Delivered</v>
      </c>
      <c r="R1290" s="6">
        <v>4</v>
      </c>
      <c r="S1290" s="6" t="str">
        <v/>
      </c>
      <c r="T1290" s="6" t="str">
        <v>BioLegend</v>
      </c>
    </row>
    <row r="1291" spans="1:20" x14ac:dyDescent="0.25">
      <c r="A1291" s="6">
        <v>1592</v>
      </c>
      <c r="B1291" s="6" t="str">
        <v>EED117596</v>
      </c>
      <c r="C1291" s="7">
        <v>45863</v>
      </c>
      <c r="D1291" s="7">
        <v>45869</v>
      </c>
      <c r="E1291" s="26">
        <v>160.30000000000001</v>
      </c>
      <c r="F1291" s="26">
        <v>160.30000000000001</v>
      </c>
      <c r="G1291" s="6">
        <v>104518</v>
      </c>
      <c r="H1291" s="6" t="str">
        <v/>
      </c>
      <c r="I1291" s="6">
        <v>1</v>
      </c>
      <c r="J1291" s="6">
        <v>1</v>
      </c>
      <c r="K1291" s="6" t="str">
        <v/>
      </c>
      <c r="L1291" s="7" t="str">
        <v>T-833/25-26</v>
      </c>
      <c r="M1291" s="7">
        <v>45871</v>
      </c>
      <c r="N1291" s="9">
        <v>19579.5</v>
      </c>
      <c r="O1291" s="6" t="str">
        <v>ACTREC</v>
      </c>
      <c r="P1291" s="6">
        <v>58153984346</v>
      </c>
      <c r="Q1291" s="6" t="str">
        <v>Delivered</v>
      </c>
      <c r="R1291" s="6">
        <v>4</v>
      </c>
      <c r="S1291" s="6" t="str">
        <v/>
      </c>
      <c r="T1291" s="6" t="str">
        <v>BioLegend</v>
      </c>
    </row>
    <row r="1292" spans="1:20" x14ac:dyDescent="0.25">
      <c r="A1292" s="6">
        <v>1593</v>
      </c>
      <c r="B1292" s="6" t="str">
        <v>EED117596</v>
      </c>
      <c r="C1292" s="7">
        <v>45863</v>
      </c>
      <c r="D1292" s="7">
        <v>45869</v>
      </c>
      <c r="E1292" s="26">
        <v>39.200000000000003</v>
      </c>
      <c r="F1292" s="26">
        <v>39.200000000000003</v>
      </c>
      <c r="G1292" s="6">
        <v>108407</v>
      </c>
      <c r="H1292" s="6" t="str">
        <v/>
      </c>
      <c r="I1292" s="6">
        <v>1</v>
      </c>
      <c r="J1292" s="6">
        <v>1</v>
      </c>
      <c r="K1292" s="6" t="str">
        <v/>
      </c>
      <c r="L1292" s="7" t="str">
        <v>T-859/25-26</v>
      </c>
      <c r="M1292" s="7">
        <v>45871</v>
      </c>
      <c r="N1292" s="9">
        <v>5320</v>
      </c>
      <c r="O1292" s="6" t="str">
        <v>LABEX</v>
      </c>
      <c r="P1292" s="6" t="str">
        <v>PORTER</v>
      </c>
      <c r="Q1292" s="6" t="str">
        <v>PORTER</v>
      </c>
      <c r="R1292" s="6">
        <v>4</v>
      </c>
      <c r="S1292" s="6" t="str">
        <v/>
      </c>
      <c r="T1292" s="6" t="str">
        <v>BioLegend</v>
      </c>
    </row>
    <row r="1293" spans="1:20" x14ac:dyDescent="0.25">
      <c r="A1293" s="6">
        <v>1594</v>
      </c>
      <c r="B1293" s="6" t="str">
        <v>EED117596</v>
      </c>
      <c r="C1293" s="7">
        <v>45863</v>
      </c>
      <c r="D1293" s="7">
        <v>45869</v>
      </c>
      <c r="E1293" s="26">
        <v>222.75</v>
      </c>
      <c r="F1293" s="26">
        <v>445.5</v>
      </c>
      <c r="G1293" s="6">
        <v>118227</v>
      </c>
      <c r="H1293" s="6" t="str">
        <v/>
      </c>
      <c r="I1293" s="6">
        <v>2</v>
      </c>
      <c r="J1293" s="6">
        <v>2</v>
      </c>
      <c r="K1293" s="6" t="str">
        <v/>
      </c>
      <c r="L1293" s="7" t="str">
        <v>T-833/25-26</v>
      </c>
      <c r="M1293" s="7">
        <v>45871</v>
      </c>
      <c r="N1293" s="9">
        <v>50787</v>
      </c>
      <c r="O1293" s="6" t="str">
        <v>ACTREC</v>
      </c>
      <c r="P1293" s="6">
        <v>58153984346</v>
      </c>
      <c r="Q1293" s="6" t="str">
        <v>Delivered</v>
      </c>
      <c r="R1293" s="6">
        <v>4</v>
      </c>
      <c r="S1293" s="6" t="str">
        <v/>
      </c>
      <c r="T1293" s="6" t="str">
        <v>BioLegend</v>
      </c>
    </row>
    <row r="1294" spans="1:20" x14ac:dyDescent="0.25">
      <c r="A1294" s="6">
        <v>1595</v>
      </c>
      <c r="B1294" s="6" t="str">
        <v>EED117596</v>
      </c>
      <c r="C1294" s="7">
        <v>45863</v>
      </c>
      <c r="D1294" s="7">
        <v>45869</v>
      </c>
      <c r="E1294" s="26">
        <v>210</v>
      </c>
      <c r="F1294" s="26">
        <v>420</v>
      </c>
      <c r="G1294" s="6">
        <v>125221</v>
      </c>
      <c r="H1294" s="6" t="str">
        <v/>
      </c>
      <c r="I1294" s="6">
        <v>2</v>
      </c>
      <c r="J1294" s="6">
        <v>2</v>
      </c>
      <c r="K1294" s="6" t="str">
        <v/>
      </c>
      <c r="L1294" s="7" t="str">
        <v>T-833/25-26</v>
      </c>
      <c r="M1294" s="7">
        <v>45871</v>
      </c>
      <c r="N1294" s="9">
        <v>47880</v>
      </c>
      <c r="O1294" s="6" t="str">
        <v>ACTREC</v>
      </c>
      <c r="P1294" s="6">
        <v>58153984346</v>
      </c>
      <c r="Q1294" s="6" t="str">
        <v>Delivered</v>
      </c>
      <c r="R1294" s="6">
        <v>4</v>
      </c>
      <c r="S1294" s="6" t="str">
        <v/>
      </c>
      <c r="T1294" s="6" t="str">
        <v>BioLegend</v>
      </c>
    </row>
    <row r="1295" spans="1:20" x14ac:dyDescent="0.25">
      <c r="A1295" s="6">
        <v>1596</v>
      </c>
      <c r="B1295" s="6" t="str">
        <v>EED117596</v>
      </c>
      <c r="C1295" s="7">
        <v>45863</v>
      </c>
      <c r="D1295" s="7">
        <v>45869</v>
      </c>
      <c r="E1295" s="26">
        <v>221.9</v>
      </c>
      <c r="F1295" s="26">
        <v>221.9</v>
      </c>
      <c r="G1295" s="6">
        <v>135214</v>
      </c>
      <c r="H1295" s="6" t="str">
        <v/>
      </c>
      <c r="I1295" s="6">
        <v>1</v>
      </c>
      <c r="J1295" s="6">
        <v>1</v>
      </c>
      <c r="K1295" s="6" t="str">
        <v/>
      </c>
      <c r="L1295" s="7" t="str">
        <v>T-833/25-26</v>
      </c>
      <c r="M1295" s="7">
        <v>45871</v>
      </c>
      <c r="N1295" s="9">
        <v>27103.5</v>
      </c>
      <c r="O1295" s="6" t="str">
        <v>ACTREC</v>
      </c>
      <c r="P1295" s="6">
        <v>58153984346</v>
      </c>
      <c r="Q1295" s="6" t="str">
        <v>Delivered</v>
      </c>
      <c r="R1295" s="6">
        <v>4</v>
      </c>
      <c r="S1295" s="6" t="str">
        <v/>
      </c>
      <c r="T1295" s="6" t="str">
        <v>BioLegend</v>
      </c>
    </row>
    <row r="1296" spans="1:20" x14ac:dyDescent="0.25">
      <c r="A1296" s="6">
        <v>1597</v>
      </c>
      <c r="B1296" s="6" t="str">
        <v>EED117596</v>
      </c>
      <c r="C1296" s="7">
        <v>45863</v>
      </c>
      <c r="D1296" s="7">
        <v>45869</v>
      </c>
      <c r="E1296" s="26">
        <v>267.39999999999998</v>
      </c>
      <c r="F1296" s="26">
        <v>267.39999999999998</v>
      </c>
      <c r="G1296" s="6">
        <v>139314</v>
      </c>
      <c r="H1296" s="6" t="str">
        <v/>
      </c>
      <c r="I1296" s="6">
        <v>1</v>
      </c>
      <c r="J1296" s="6">
        <v>1</v>
      </c>
      <c r="K1296" s="6" t="str">
        <v/>
      </c>
      <c r="L1296" s="7" t="str">
        <v>T-851/25-26</v>
      </c>
      <c r="M1296" s="7">
        <v>45871</v>
      </c>
      <c r="N1296" s="9">
        <v>29032</v>
      </c>
      <c r="O1296" s="6" t="str">
        <v>NIAB</v>
      </c>
      <c r="P1296" s="6">
        <v>58153982865</v>
      </c>
      <c r="Q1296" s="6" t="str">
        <v>Delivered</v>
      </c>
      <c r="R1296" s="6">
        <v>4</v>
      </c>
      <c r="S1296" s="6" t="str">
        <v/>
      </c>
      <c r="T1296" s="6" t="str">
        <v>BioLegend</v>
      </c>
    </row>
    <row r="1297" spans="1:20" x14ac:dyDescent="0.25">
      <c r="A1297" s="6">
        <v>1598</v>
      </c>
      <c r="B1297" s="6" t="str">
        <v>EED117596</v>
      </c>
      <c r="C1297" s="7">
        <v>45863</v>
      </c>
      <c r="D1297" s="7">
        <v>45869</v>
      </c>
      <c r="E1297" s="26">
        <v>161.25</v>
      </c>
      <c r="F1297" s="26">
        <v>322.5</v>
      </c>
      <c r="G1297" s="6">
        <v>145513</v>
      </c>
      <c r="H1297" s="6" t="str">
        <v/>
      </c>
      <c r="I1297" s="6">
        <v>2</v>
      </c>
      <c r="J1297" s="6">
        <v>2</v>
      </c>
      <c r="K1297" s="6" t="str">
        <v/>
      </c>
      <c r="L1297" s="7" t="str">
        <v>T-833/25-26</v>
      </c>
      <c r="M1297" s="7">
        <v>45871</v>
      </c>
      <c r="N1297" s="9">
        <v>36765</v>
      </c>
      <c r="O1297" s="6" t="str">
        <v>ACTREC</v>
      </c>
      <c r="P1297" s="6">
        <v>58153984346</v>
      </c>
      <c r="Q1297" s="6" t="str">
        <v>Delivered</v>
      </c>
      <c r="R1297" s="6">
        <v>4</v>
      </c>
      <c r="S1297" s="6" t="str">
        <v/>
      </c>
      <c r="T1297" s="6" t="str">
        <v>BioLegend</v>
      </c>
    </row>
    <row r="1298" spans="1:20" x14ac:dyDescent="0.25">
      <c r="A1298" s="6">
        <v>1599</v>
      </c>
      <c r="B1298" s="6" t="str">
        <v>EED117596</v>
      </c>
      <c r="C1298" s="7">
        <v>45863</v>
      </c>
      <c r="D1298" s="7">
        <v>45869</v>
      </c>
      <c r="E1298" s="26">
        <v>231</v>
      </c>
      <c r="F1298" s="26">
        <v>231</v>
      </c>
      <c r="G1298" s="6">
        <v>155509</v>
      </c>
      <c r="H1298" s="6" t="str">
        <v/>
      </c>
      <c r="I1298" s="6">
        <v>1</v>
      </c>
      <c r="J1298" s="6">
        <v>1</v>
      </c>
      <c r="K1298" s="6" t="str">
        <v/>
      </c>
      <c r="L1298" s="7" t="str">
        <v>T-851/25-26</v>
      </c>
      <c r="M1298" s="7">
        <v>45871</v>
      </c>
      <c r="N1298" s="9">
        <v>23408</v>
      </c>
      <c r="O1298" s="6" t="str">
        <v>NIAB</v>
      </c>
      <c r="P1298" s="6">
        <v>58153982865</v>
      </c>
      <c r="Q1298" s="6" t="str">
        <v>Delivered</v>
      </c>
      <c r="R1298" s="6">
        <v>4</v>
      </c>
      <c r="S1298" s="6" t="str">
        <v/>
      </c>
      <c r="T1298" s="6" t="str">
        <v>BioLegend</v>
      </c>
    </row>
    <row r="1299" spans="1:20" x14ac:dyDescent="0.25">
      <c r="A1299" s="6">
        <v>1600</v>
      </c>
      <c r="B1299" s="6" t="str">
        <v>EED117596</v>
      </c>
      <c r="C1299" s="7">
        <v>45863</v>
      </c>
      <c r="D1299" s="7">
        <v>45869</v>
      </c>
      <c r="E1299" s="26">
        <v>38.5</v>
      </c>
      <c r="F1299" s="26">
        <v>38.5</v>
      </c>
      <c r="G1299" s="6">
        <v>300306</v>
      </c>
      <c r="H1299" s="6" t="str">
        <v/>
      </c>
      <c r="I1299" s="6">
        <v>1</v>
      </c>
      <c r="J1299" s="6">
        <v>1</v>
      </c>
      <c r="K1299" s="6" t="str">
        <v/>
      </c>
      <c r="L1299" s="7" t="str">
        <v>T-861/25-26</v>
      </c>
      <c r="M1299" s="7">
        <v>45873</v>
      </c>
      <c r="N1299" s="9">
        <v>5285.5</v>
      </c>
      <c r="O1299" s="6" t="str">
        <v>Lokesh Enterprises</v>
      </c>
      <c r="P1299" s="6" t="str">
        <v>By Hand</v>
      </c>
      <c r="Q1299" s="6" t="str">
        <v>Deepak</v>
      </c>
      <c r="R1299" s="6">
        <v>4</v>
      </c>
      <c r="S1299" s="6" t="str">
        <v/>
      </c>
      <c r="T1299" s="6" t="str">
        <v>BioLegend</v>
      </c>
    </row>
    <row r="1300" spans="1:20" x14ac:dyDescent="0.25">
      <c r="A1300" s="6">
        <v>1601</v>
      </c>
      <c r="B1300" s="6" t="str">
        <v>EED117596</v>
      </c>
      <c r="C1300" s="7">
        <v>45863</v>
      </c>
      <c r="D1300" s="7">
        <v>45869</v>
      </c>
      <c r="E1300" s="26">
        <v>35</v>
      </c>
      <c r="F1300" s="26">
        <v>35</v>
      </c>
      <c r="G1300" s="6">
        <v>300406</v>
      </c>
      <c r="H1300" s="6" t="str">
        <v/>
      </c>
      <c r="I1300" s="6">
        <v>1</v>
      </c>
      <c r="J1300" s="6">
        <v>1</v>
      </c>
      <c r="K1300" s="6" t="str">
        <v/>
      </c>
      <c r="L1300" s="7" t="str">
        <v>T-846/25-26</v>
      </c>
      <c r="M1300" s="7">
        <v>45871</v>
      </c>
      <c r="N1300" s="9">
        <v>5425</v>
      </c>
      <c r="O1300" s="6" t="str">
        <v>IMMUNEEL</v>
      </c>
      <c r="P1300" s="6">
        <v>58153984534</v>
      </c>
      <c r="Q1300" s="6" t="str">
        <v>Delivered</v>
      </c>
      <c r="R1300" s="6">
        <v>4</v>
      </c>
      <c r="S1300" s="6" t="str">
        <v/>
      </c>
      <c r="T1300" s="6" t="str">
        <v>BioLegend</v>
      </c>
    </row>
    <row r="1301" spans="1:20" x14ac:dyDescent="0.25">
      <c r="A1301" s="6">
        <v>1602</v>
      </c>
      <c r="B1301" s="6" t="str">
        <v>EED117596</v>
      </c>
      <c r="C1301" s="7">
        <v>45863</v>
      </c>
      <c r="D1301" s="7">
        <v>45869</v>
      </c>
      <c r="E1301" s="26">
        <v>234.5</v>
      </c>
      <c r="F1301" s="26">
        <v>234.5</v>
      </c>
      <c r="G1301" s="6">
        <v>300922</v>
      </c>
      <c r="H1301" s="6" t="str">
        <v/>
      </c>
      <c r="I1301" s="6">
        <v>1</v>
      </c>
      <c r="J1301" s="6">
        <v>1</v>
      </c>
      <c r="K1301" s="6" t="str">
        <v/>
      </c>
      <c r="L1301" s="7" t="str">
        <v>T-861/25-26</v>
      </c>
      <c r="M1301" s="7">
        <v>45873</v>
      </c>
      <c r="N1301" s="9">
        <v>32193.5</v>
      </c>
      <c r="O1301" s="6" t="str">
        <v>Lokesh Enterprises</v>
      </c>
      <c r="P1301" s="6" t="str">
        <v>By Hand</v>
      </c>
      <c r="Q1301" s="6" t="str">
        <v>Deepak</v>
      </c>
      <c r="R1301" s="6">
        <v>4</v>
      </c>
      <c r="S1301" s="6" t="str">
        <v/>
      </c>
      <c r="T1301" s="6" t="str">
        <v>BioLegend</v>
      </c>
    </row>
    <row r="1302" spans="1:20" x14ac:dyDescent="0.25">
      <c r="A1302" s="6">
        <v>1603</v>
      </c>
      <c r="B1302" s="6" t="str">
        <v>EED117596</v>
      </c>
      <c r="C1302" s="7">
        <v>45863</v>
      </c>
      <c r="D1302" s="7">
        <v>45869</v>
      </c>
      <c r="E1302" s="26">
        <v>204.4</v>
      </c>
      <c r="F1302" s="26">
        <v>204.4</v>
      </c>
      <c r="G1302" s="6">
        <v>301016</v>
      </c>
      <c r="H1302" s="6" t="str">
        <v/>
      </c>
      <c r="I1302" s="6">
        <v>1</v>
      </c>
      <c r="J1302" s="6">
        <v>1</v>
      </c>
      <c r="K1302" s="6" t="str">
        <v/>
      </c>
      <c r="L1302" s="7" t="str">
        <v>T-836/25-26</v>
      </c>
      <c r="M1302" s="7">
        <v>45871</v>
      </c>
      <c r="N1302" s="9">
        <v>31682</v>
      </c>
      <c r="O1302" s="6" t="str">
        <v>AURIGINE ONCO</v>
      </c>
      <c r="P1302" s="6">
        <v>58153983650</v>
      </c>
      <c r="Q1302" s="6" t="str">
        <v>Delivered</v>
      </c>
      <c r="R1302" s="6">
        <v>4</v>
      </c>
      <c r="S1302" s="6" t="str">
        <v/>
      </c>
      <c r="T1302" s="6" t="str">
        <v>BioLegend</v>
      </c>
    </row>
    <row r="1303" spans="1:20" x14ac:dyDescent="0.25">
      <c r="A1303" s="6">
        <v>1604</v>
      </c>
      <c r="B1303" s="6" t="str">
        <v>EED117596</v>
      </c>
      <c r="C1303" s="7">
        <v>45863</v>
      </c>
      <c r="D1303" s="7">
        <v>45869</v>
      </c>
      <c r="E1303" s="26">
        <v>242.9</v>
      </c>
      <c r="F1303" s="26">
        <v>485.8</v>
      </c>
      <c r="G1303" s="6">
        <v>301852</v>
      </c>
      <c r="H1303" s="6" t="str">
        <v/>
      </c>
      <c r="I1303" s="6">
        <v>2</v>
      </c>
      <c r="J1303" s="6">
        <v>2</v>
      </c>
      <c r="K1303" s="6" t="str">
        <v/>
      </c>
      <c r="L1303" s="7" t="str">
        <v>T-846/25-26</v>
      </c>
      <c r="M1303" s="7">
        <v>45871</v>
      </c>
      <c r="N1303" s="9">
        <v>75299</v>
      </c>
      <c r="O1303" s="6" t="str">
        <v>IMMUNEEL</v>
      </c>
      <c r="P1303" s="6">
        <v>58153984534</v>
      </c>
      <c r="Q1303" s="6" t="str">
        <v>Delivered</v>
      </c>
      <c r="R1303" s="6">
        <v>4</v>
      </c>
      <c r="S1303" s="6" t="str">
        <v/>
      </c>
      <c r="T1303" s="6" t="str">
        <v>BioLegend</v>
      </c>
    </row>
    <row r="1304" spans="1:20" x14ac:dyDescent="0.25">
      <c r="A1304" s="6">
        <v>1605</v>
      </c>
      <c r="B1304" s="6" t="str">
        <v>EED117596</v>
      </c>
      <c r="C1304" s="7">
        <v>45863</v>
      </c>
      <c r="D1304" s="7">
        <v>45869</v>
      </c>
      <c r="E1304" s="26">
        <v>133.69999999999999</v>
      </c>
      <c r="F1304" s="26">
        <v>133.69999999999999</v>
      </c>
      <c r="G1304" s="6">
        <v>301904</v>
      </c>
      <c r="H1304" s="6" t="str">
        <v/>
      </c>
      <c r="I1304" s="6">
        <v>1</v>
      </c>
      <c r="J1304" s="6">
        <v>1</v>
      </c>
      <c r="K1304" s="6" t="str">
        <v/>
      </c>
      <c r="L1304" s="7" t="str">
        <v>T-929/25-26</v>
      </c>
      <c r="M1304" s="7">
        <v>45881</v>
      </c>
      <c r="N1304" s="9">
        <v>28124.75</v>
      </c>
      <c r="O1304" s="6" t="str">
        <v>IGIB</v>
      </c>
      <c r="P1304" s="6" t="str">
        <v>By Hand</v>
      </c>
      <c r="Q1304" s="6" t="str">
        <v>PRIYANKA MADAM</v>
      </c>
      <c r="R1304" s="6">
        <v>4</v>
      </c>
      <c r="S1304" s="6" t="str">
        <v/>
      </c>
      <c r="T1304" s="6" t="str">
        <v>BioLegend</v>
      </c>
    </row>
    <row r="1305" spans="1:20" x14ac:dyDescent="0.25">
      <c r="A1305" s="6">
        <v>1606</v>
      </c>
      <c r="B1305" s="6" t="str">
        <v>EED117596</v>
      </c>
      <c r="C1305" s="7">
        <v>45863</v>
      </c>
      <c r="D1305" s="7">
        <v>45869</v>
      </c>
      <c r="E1305" s="26">
        <v>282</v>
      </c>
      <c r="F1305" s="26">
        <v>564</v>
      </c>
      <c r="G1305" s="6">
        <v>302048</v>
      </c>
      <c r="H1305" s="6" t="str">
        <v/>
      </c>
      <c r="I1305" s="6">
        <v>2</v>
      </c>
      <c r="J1305" s="6">
        <v>2</v>
      </c>
      <c r="K1305" s="6" t="str">
        <v/>
      </c>
      <c r="L1305" s="7" t="str">
        <v>T-846/25-26</v>
      </c>
      <c r="M1305" s="7">
        <v>45871</v>
      </c>
      <c r="N1305" s="9">
        <v>81592</v>
      </c>
      <c r="O1305" s="6" t="str">
        <v>IMMUNEEL</v>
      </c>
      <c r="P1305" s="6">
        <v>58153984534</v>
      </c>
      <c r="Q1305" s="6" t="str">
        <v>Delivered</v>
      </c>
      <c r="R1305" s="6">
        <v>4</v>
      </c>
      <c r="S1305" s="6" t="str">
        <v/>
      </c>
      <c r="T1305" s="6" t="str">
        <v>BioLegend</v>
      </c>
    </row>
    <row r="1306" spans="1:20" x14ac:dyDescent="0.25">
      <c r="A1306" s="6">
        <v>1607</v>
      </c>
      <c r="B1306" s="6" t="str">
        <v>EED117596</v>
      </c>
      <c r="C1306" s="7">
        <v>45863</v>
      </c>
      <c r="D1306" s="7">
        <v>45869</v>
      </c>
      <c r="E1306" s="26">
        <v>297</v>
      </c>
      <c r="F1306" s="26">
        <v>594</v>
      </c>
      <c r="G1306" s="6">
        <v>302336</v>
      </c>
      <c r="H1306" s="6" t="str">
        <v/>
      </c>
      <c r="I1306" s="6">
        <v>2</v>
      </c>
      <c r="J1306" s="6">
        <v>2</v>
      </c>
      <c r="K1306" s="6" t="str">
        <v/>
      </c>
      <c r="L1306" s="7" t="str">
        <v>T-846/25-26</v>
      </c>
      <c r="M1306" s="7">
        <v>45871</v>
      </c>
      <c r="N1306" s="9">
        <v>85932</v>
      </c>
      <c r="O1306" s="6" t="str">
        <v>IMMUNEEL</v>
      </c>
      <c r="P1306" s="6">
        <v>58153984534</v>
      </c>
      <c r="Q1306" s="6" t="str">
        <v>Delivered</v>
      </c>
      <c r="R1306" s="6">
        <v>4</v>
      </c>
      <c r="S1306" s="6" t="str">
        <v/>
      </c>
      <c r="T1306" s="6" t="str">
        <v>BioLegend</v>
      </c>
    </row>
    <row r="1307" spans="1:20" x14ac:dyDescent="0.25">
      <c r="A1307" s="6">
        <v>1608</v>
      </c>
      <c r="B1307" s="6" t="str">
        <v>EED117596</v>
      </c>
      <c r="C1307" s="7">
        <v>45863</v>
      </c>
      <c r="D1307" s="7">
        <v>45869</v>
      </c>
      <c r="E1307" s="26">
        <v>318</v>
      </c>
      <c r="F1307" s="26">
        <v>318</v>
      </c>
      <c r="G1307" s="6">
        <v>302828</v>
      </c>
      <c r="H1307" s="6" t="str">
        <v/>
      </c>
      <c r="I1307" s="6">
        <v>1</v>
      </c>
      <c r="J1307" s="6">
        <v>1</v>
      </c>
      <c r="K1307" s="6" t="str">
        <v/>
      </c>
      <c r="L1307" s="7" t="str">
        <v>T-835/25-26</v>
      </c>
      <c r="M1307" s="7">
        <v>45871</v>
      </c>
      <c r="N1307" s="9">
        <v>39432</v>
      </c>
      <c r="O1307" s="6" t="str">
        <v>AURIGINE ONCO</v>
      </c>
      <c r="P1307" s="6">
        <v>58153983650</v>
      </c>
      <c r="Q1307" s="6" t="str">
        <v>Delivered</v>
      </c>
      <c r="R1307" s="6">
        <v>4</v>
      </c>
      <c r="S1307" s="6" t="str">
        <v/>
      </c>
      <c r="T1307" s="6" t="str">
        <v>BioLegend</v>
      </c>
    </row>
    <row r="1308" spans="1:20" x14ac:dyDescent="0.25">
      <c r="A1308" s="6">
        <v>1609</v>
      </c>
      <c r="B1308" s="6" t="str">
        <v>EED117596</v>
      </c>
      <c r="C1308" s="7">
        <v>45863</v>
      </c>
      <c r="D1308" s="7">
        <v>45869</v>
      </c>
      <c r="E1308" s="26">
        <v>185.5</v>
      </c>
      <c r="F1308" s="26">
        <v>185.5</v>
      </c>
      <c r="G1308" s="6">
        <v>304024</v>
      </c>
      <c r="H1308" s="6" t="str">
        <v/>
      </c>
      <c r="I1308" s="6">
        <v>1</v>
      </c>
      <c r="J1308" s="6">
        <v>1</v>
      </c>
      <c r="K1308" s="6" t="str">
        <v/>
      </c>
      <c r="L1308" s="7" t="str">
        <v>T-841/25-26</v>
      </c>
      <c r="M1308" s="7">
        <v>45871</v>
      </c>
      <c r="N1308" s="9">
        <v>30806</v>
      </c>
      <c r="O1308" s="6" t="str">
        <v>FARCAST</v>
      </c>
      <c r="P1308" s="6">
        <v>58153983241</v>
      </c>
      <c r="Q1308" s="6" t="str">
        <v>Delivered</v>
      </c>
      <c r="R1308" s="6">
        <v>4</v>
      </c>
      <c r="S1308" s="6" t="str">
        <v/>
      </c>
      <c r="T1308" s="6" t="str">
        <v>BioLegend</v>
      </c>
    </row>
    <row r="1309" spans="1:20" x14ac:dyDescent="0.25">
      <c r="A1309" s="6">
        <v>1610</v>
      </c>
      <c r="B1309" s="6" t="str">
        <v>EED117596</v>
      </c>
      <c r="C1309" s="7">
        <v>45863</v>
      </c>
      <c r="D1309" s="7">
        <v>45869</v>
      </c>
      <c r="E1309" s="26">
        <v>326.25</v>
      </c>
      <c r="F1309" s="26">
        <v>652.5</v>
      </c>
      <c r="G1309" s="6">
        <v>306742</v>
      </c>
      <c r="H1309" s="6" t="str">
        <v/>
      </c>
      <c r="I1309" s="6">
        <v>2</v>
      </c>
      <c r="J1309" s="6">
        <v>2</v>
      </c>
      <c r="K1309" s="6" t="str">
        <v/>
      </c>
      <c r="L1309" s="7" t="str">
        <v>T-846/25-26</v>
      </c>
      <c r="M1309" s="7">
        <v>45871</v>
      </c>
      <c r="N1309" s="9">
        <v>94395</v>
      </c>
      <c r="O1309" s="6" t="str">
        <v>IMMUNEEL</v>
      </c>
      <c r="P1309" s="6">
        <v>58153984534</v>
      </c>
      <c r="Q1309" s="6" t="str">
        <v>Delivered</v>
      </c>
      <c r="R1309" s="6">
        <v>4</v>
      </c>
      <c r="S1309" s="6" t="str">
        <v/>
      </c>
      <c r="T1309" s="6" t="str">
        <v>BioLegend</v>
      </c>
    </row>
    <row r="1310" spans="1:20" x14ac:dyDescent="0.25">
      <c r="A1310" s="6">
        <v>1611</v>
      </c>
      <c r="B1310" s="6" t="str">
        <v>EED117596</v>
      </c>
      <c r="C1310" s="7">
        <v>45863</v>
      </c>
      <c r="D1310" s="7">
        <v>45869</v>
      </c>
      <c r="E1310" s="26">
        <v>330</v>
      </c>
      <c r="F1310" s="26">
        <v>330</v>
      </c>
      <c r="G1310" s="6">
        <v>307642</v>
      </c>
      <c r="H1310" s="6" t="str">
        <v/>
      </c>
      <c r="I1310" s="6">
        <v>1</v>
      </c>
      <c r="J1310" s="6" t="str">
        <v/>
      </c>
      <c r="K1310" s="6">
        <v>1</v>
      </c>
      <c r="L1310" s="7" t="str">
        <v/>
      </c>
      <c r="M1310" s="7" t="str">
        <v/>
      </c>
      <c r="N1310" s="9" t="str">
        <v/>
      </c>
      <c r="O1310" s="6" t="str">
        <v>AIIMS</v>
      </c>
      <c r="P1310" s="6" t="str">
        <v/>
      </c>
      <c r="Q1310" s="6" t="str">
        <v/>
      </c>
      <c r="R1310" s="6">
        <v>4</v>
      </c>
      <c r="S1310" s="6" t="str">
        <v/>
      </c>
      <c r="T1310" s="6" t="str">
        <v>BioLegend</v>
      </c>
    </row>
    <row r="1311" spans="1:20" x14ac:dyDescent="0.25">
      <c r="A1311" s="6">
        <v>1612</v>
      </c>
      <c r="B1311" s="6" t="str">
        <v>EED117596</v>
      </c>
      <c r="C1311" s="7">
        <v>45863</v>
      </c>
      <c r="D1311" s="7">
        <v>45869</v>
      </c>
      <c r="E1311" s="26">
        <v>77</v>
      </c>
      <c r="F1311" s="26">
        <v>77</v>
      </c>
      <c r="G1311" s="6">
        <v>308703</v>
      </c>
      <c r="H1311" s="6" t="str">
        <v/>
      </c>
      <c r="I1311" s="6">
        <v>1</v>
      </c>
      <c r="J1311" s="6">
        <v>1</v>
      </c>
      <c r="K1311" s="6" t="str">
        <v/>
      </c>
      <c r="L1311" s="7" t="str">
        <v>T-843/25-26</v>
      </c>
      <c r="M1311" s="7">
        <v>45871</v>
      </c>
      <c r="N1311" s="9">
        <v>11935</v>
      </c>
      <c r="O1311" s="6" t="str">
        <v>HELIX</v>
      </c>
      <c r="P1311" s="6">
        <v>58153982574</v>
      </c>
      <c r="Q1311" s="6" t="str">
        <v>Delivered</v>
      </c>
      <c r="R1311" s="6">
        <v>4</v>
      </c>
      <c r="S1311" s="6" t="str">
        <v/>
      </c>
      <c r="T1311" s="6" t="str">
        <v>BioLegend</v>
      </c>
    </row>
    <row r="1312" spans="1:20" x14ac:dyDescent="0.25">
      <c r="A1312" s="6">
        <v>1613</v>
      </c>
      <c r="B1312" s="6" t="str">
        <v>EED117596</v>
      </c>
      <c r="C1312" s="7">
        <v>45863</v>
      </c>
      <c r="D1312" s="7">
        <v>45869</v>
      </c>
      <c r="E1312" s="26">
        <v>97.3</v>
      </c>
      <c r="F1312" s="26">
        <v>97.3</v>
      </c>
      <c r="G1312" s="6">
        <v>313205</v>
      </c>
      <c r="H1312" s="6" t="str">
        <v/>
      </c>
      <c r="I1312" s="6">
        <v>1</v>
      </c>
      <c r="J1312" s="6">
        <v>1</v>
      </c>
      <c r="K1312" s="6" t="str">
        <v/>
      </c>
      <c r="L1312" s="7" t="str">
        <v>T-990/25-26</v>
      </c>
      <c r="M1312" s="7">
        <v>45890</v>
      </c>
      <c r="N1312" s="9">
        <v>15512.4</v>
      </c>
      <c r="O1312" s="6" t="str">
        <v>MTOR</v>
      </c>
      <c r="P1312" s="6" t="str">
        <v/>
      </c>
      <c r="Q1312" s="6" t="str">
        <v/>
      </c>
      <c r="R1312" s="6">
        <v>4</v>
      </c>
      <c r="S1312" s="6" t="str">
        <v/>
      </c>
      <c r="T1312" s="6" t="str">
        <v>BioLegend</v>
      </c>
    </row>
    <row r="1313" spans="1:20" x14ac:dyDescent="0.25">
      <c r="A1313" s="6">
        <v>1614</v>
      </c>
      <c r="B1313" s="6" t="str">
        <v>EED117596</v>
      </c>
      <c r="C1313" s="7">
        <v>45863</v>
      </c>
      <c r="D1313" s="7">
        <v>45869</v>
      </c>
      <c r="E1313" s="26">
        <v>111.3</v>
      </c>
      <c r="F1313" s="26">
        <v>111.3</v>
      </c>
      <c r="G1313" s="6">
        <v>313225</v>
      </c>
      <c r="H1313" s="6" t="str">
        <v/>
      </c>
      <c r="I1313" s="6">
        <v>1</v>
      </c>
      <c r="J1313" s="6">
        <v>1</v>
      </c>
      <c r="K1313" s="6" t="str">
        <v/>
      </c>
      <c r="L1313" s="7" t="str">
        <v>T-859/25-26</v>
      </c>
      <c r="M1313" s="7">
        <v>45871</v>
      </c>
      <c r="N1313" s="9">
        <v>15105</v>
      </c>
      <c r="O1313" s="6" t="str">
        <v>LABEX</v>
      </c>
      <c r="P1313" s="6" t="str">
        <v>PORTER</v>
      </c>
      <c r="Q1313" s="6" t="str">
        <v>PORTER</v>
      </c>
      <c r="R1313" s="6">
        <v>4</v>
      </c>
      <c r="S1313" s="6" t="str">
        <v/>
      </c>
      <c r="T1313" s="6" t="str">
        <v>BioLegend</v>
      </c>
    </row>
    <row r="1314" spans="1:20" x14ac:dyDescent="0.25">
      <c r="A1314" s="6">
        <v>1615</v>
      </c>
      <c r="B1314" s="6" t="str">
        <v>EED117596</v>
      </c>
      <c r="C1314" s="7">
        <v>45863</v>
      </c>
      <c r="D1314" s="7">
        <v>45869</v>
      </c>
      <c r="E1314" s="26">
        <v>267.39999999999998</v>
      </c>
      <c r="F1314" s="26">
        <v>267.39999999999998</v>
      </c>
      <c r="G1314" s="6">
        <v>314512</v>
      </c>
      <c r="H1314" s="6" t="str">
        <v/>
      </c>
      <c r="I1314" s="6">
        <v>1</v>
      </c>
      <c r="J1314" s="6">
        <v>1</v>
      </c>
      <c r="K1314" s="6" t="str">
        <v/>
      </c>
      <c r="L1314" s="7" t="str">
        <v>T-890/25-26</v>
      </c>
      <c r="M1314" s="7">
        <v>45877</v>
      </c>
      <c r="N1314" s="9">
        <v>44407.5</v>
      </c>
      <c r="O1314" s="6" t="str">
        <v>DR LAL</v>
      </c>
      <c r="P1314" s="6" t="str">
        <v>By Hand</v>
      </c>
      <c r="Q1314" s="6" t="str">
        <v>Deepak</v>
      </c>
      <c r="R1314" s="6">
        <v>4</v>
      </c>
      <c r="S1314" s="6" t="str">
        <v/>
      </c>
      <c r="T1314" s="6" t="str">
        <v>BioLegend</v>
      </c>
    </row>
    <row r="1315" spans="1:20" x14ac:dyDescent="0.25">
      <c r="A1315" s="6">
        <v>1616</v>
      </c>
      <c r="B1315" s="6" t="str">
        <v>EED117596</v>
      </c>
      <c r="C1315" s="7">
        <v>45863</v>
      </c>
      <c r="D1315" s="7">
        <v>45869</v>
      </c>
      <c r="E1315" s="26">
        <v>19.600000000000001</v>
      </c>
      <c r="F1315" s="26">
        <v>19.600000000000001</v>
      </c>
      <c r="G1315" s="6">
        <v>317307</v>
      </c>
      <c r="H1315" s="6" t="str">
        <v/>
      </c>
      <c r="I1315" s="6">
        <v>1</v>
      </c>
      <c r="J1315" s="6">
        <v>1</v>
      </c>
      <c r="K1315" s="6" t="str">
        <v/>
      </c>
      <c r="L1315" s="7" t="str">
        <v>T-860/25-26</v>
      </c>
      <c r="M1315" s="7">
        <v>45873</v>
      </c>
      <c r="N1315" s="9">
        <v>2821</v>
      </c>
      <c r="O1315" s="6" t="str">
        <v>BIO HEALTH</v>
      </c>
      <c r="P1315" s="6" t="str">
        <v>By Hand</v>
      </c>
      <c r="Q1315" s="6" t="str">
        <v>Deepak</v>
      </c>
      <c r="R1315" s="6">
        <v>4</v>
      </c>
      <c r="S1315" s="6" t="str">
        <v/>
      </c>
      <c r="T1315" s="6" t="str">
        <v>BioLegend</v>
      </c>
    </row>
    <row r="1316" spans="1:20" x14ac:dyDescent="0.25">
      <c r="A1316" s="6">
        <v>1617</v>
      </c>
      <c r="B1316" s="6" t="str">
        <v>EED117596</v>
      </c>
      <c r="C1316" s="7">
        <v>45863</v>
      </c>
      <c r="D1316" s="7">
        <v>45869</v>
      </c>
      <c r="E1316" s="26">
        <v>321.75</v>
      </c>
      <c r="F1316" s="26">
        <v>643.5</v>
      </c>
      <c r="G1316" s="6">
        <v>318334</v>
      </c>
      <c r="H1316" s="6" t="str">
        <v/>
      </c>
      <c r="I1316" s="6">
        <v>2</v>
      </c>
      <c r="J1316" s="6">
        <v>2</v>
      </c>
      <c r="K1316" s="6" t="str">
        <v/>
      </c>
      <c r="L1316" s="7" t="str">
        <v>T-846/25-26</v>
      </c>
      <c r="M1316" s="7">
        <v>45871</v>
      </c>
      <c r="N1316" s="9">
        <v>93093</v>
      </c>
      <c r="O1316" s="6" t="str">
        <v>IMMUNEEL</v>
      </c>
      <c r="P1316" s="6">
        <v>58153984534</v>
      </c>
      <c r="Q1316" s="6" t="str">
        <v>Delivered</v>
      </c>
      <c r="R1316" s="6">
        <v>4</v>
      </c>
      <c r="S1316" s="6" t="str">
        <v/>
      </c>
      <c r="T1316" s="6" t="str">
        <v>BioLegend</v>
      </c>
    </row>
    <row r="1317" spans="1:20" x14ac:dyDescent="0.25">
      <c r="A1317" s="6">
        <v>1618</v>
      </c>
      <c r="B1317" s="6" t="str">
        <v>EED117596</v>
      </c>
      <c r="C1317" s="7">
        <v>45863</v>
      </c>
      <c r="D1317" s="7">
        <v>45869</v>
      </c>
      <c r="E1317" s="26">
        <v>179.9</v>
      </c>
      <c r="F1317" s="26">
        <v>179.9</v>
      </c>
      <c r="G1317" s="6">
        <v>321106</v>
      </c>
      <c r="H1317" s="6" t="str">
        <v/>
      </c>
      <c r="I1317" s="6">
        <v>1</v>
      </c>
      <c r="J1317" s="6">
        <v>1</v>
      </c>
      <c r="K1317" s="6" t="str">
        <v/>
      </c>
      <c r="L1317" s="7" t="str">
        <v>T-929/25-26</v>
      </c>
      <c r="M1317" s="7">
        <v>45881</v>
      </c>
      <c r="N1317" s="9">
        <v>37843.25</v>
      </c>
      <c r="O1317" s="6" t="str">
        <v>IGIB</v>
      </c>
      <c r="P1317" s="6" t="str">
        <v>By Hand</v>
      </c>
      <c r="Q1317" s="6" t="str">
        <v>PRIYANKA MADAM</v>
      </c>
      <c r="R1317" s="6">
        <v>4</v>
      </c>
      <c r="S1317" s="6" t="str">
        <v/>
      </c>
      <c r="T1317" s="6" t="str">
        <v>BioLegend</v>
      </c>
    </row>
    <row r="1318" spans="1:20" x14ac:dyDescent="0.25">
      <c r="A1318" s="6">
        <v>1619</v>
      </c>
      <c r="B1318" s="6" t="str">
        <v>EED117596</v>
      </c>
      <c r="C1318" s="7">
        <v>45863</v>
      </c>
      <c r="D1318" s="7">
        <v>45869</v>
      </c>
      <c r="E1318" s="26">
        <v>70.7</v>
      </c>
      <c r="F1318" s="26">
        <v>70.7</v>
      </c>
      <c r="G1318" s="6">
        <v>328107</v>
      </c>
      <c r="H1318" s="6" t="str">
        <v/>
      </c>
      <c r="I1318" s="6">
        <v>1</v>
      </c>
      <c r="J1318" s="6">
        <v>1</v>
      </c>
      <c r="K1318" s="6" t="str">
        <v/>
      </c>
      <c r="L1318" s="7" t="str">
        <v>T-990/25-26</v>
      </c>
      <c r="M1318" s="7">
        <v>45890</v>
      </c>
      <c r="N1318" s="9">
        <v>11271.6</v>
      </c>
      <c r="O1318" s="6" t="str">
        <v>MTOR</v>
      </c>
      <c r="P1318" s="6" t="str">
        <v/>
      </c>
      <c r="Q1318" s="6" t="str">
        <v/>
      </c>
      <c r="R1318" s="6">
        <v>4</v>
      </c>
      <c r="S1318" s="6" t="str">
        <v/>
      </c>
      <c r="T1318" s="6" t="str">
        <v>BioLegend</v>
      </c>
    </row>
    <row r="1319" spans="1:20" x14ac:dyDescent="0.25">
      <c r="A1319" s="6">
        <v>1620</v>
      </c>
      <c r="B1319" s="6" t="str">
        <v>EED117596</v>
      </c>
      <c r="C1319" s="7">
        <v>45863</v>
      </c>
      <c r="D1319" s="7">
        <v>45869</v>
      </c>
      <c r="E1319" s="26">
        <v>301.5</v>
      </c>
      <c r="F1319" s="26">
        <v>603</v>
      </c>
      <c r="G1319" s="6">
        <v>329932</v>
      </c>
      <c r="H1319" s="6" t="str">
        <v/>
      </c>
      <c r="I1319" s="6">
        <v>2</v>
      </c>
      <c r="J1319" s="6">
        <v>2</v>
      </c>
      <c r="K1319" s="6" t="str">
        <v/>
      </c>
      <c r="L1319" s="7" t="str">
        <v>T-845/25-26</v>
      </c>
      <c r="M1319" s="7">
        <v>45871</v>
      </c>
      <c r="N1319" s="9">
        <v>87234</v>
      </c>
      <c r="O1319" s="6" t="str">
        <v>IMMUNEEL</v>
      </c>
      <c r="P1319" s="6">
        <v>58153984534</v>
      </c>
      <c r="Q1319" s="6" t="str">
        <v>Delivered</v>
      </c>
      <c r="R1319" s="6">
        <v>4</v>
      </c>
      <c r="S1319" s="6" t="str">
        <v/>
      </c>
      <c r="T1319" s="6" t="str">
        <v>BioLegend</v>
      </c>
    </row>
    <row r="1320" spans="1:20" x14ac:dyDescent="0.25">
      <c r="A1320" s="6">
        <v>1621</v>
      </c>
      <c r="B1320" s="6" t="str">
        <v>EED117596</v>
      </c>
      <c r="C1320" s="7">
        <v>45863</v>
      </c>
      <c r="D1320" s="7">
        <v>45869</v>
      </c>
      <c r="E1320" s="26">
        <v>147.69999999999999</v>
      </c>
      <c r="F1320" s="26">
        <v>147.69999999999999</v>
      </c>
      <c r="G1320" s="6">
        <v>331208</v>
      </c>
      <c r="H1320" s="6" t="str">
        <v/>
      </c>
      <c r="I1320" s="6">
        <v>1</v>
      </c>
      <c r="J1320" s="6">
        <v>1</v>
      </c>
      <c r="K1320" s="6" t="str">
        <v/>
      </c>
      <c r="L1320" s="7" t="str">
        <v>T-856/25-26</v>
      </c>
      <c r="M1320" s="7">
        <v>45871</v>
      </c>
      <c r="N1320" s="9">
        <v>20256</v>
      </c>
      <c r="O1320" s="6" t="str">
        <v>BTL</v>
      </c>
      <c r="P1320" s="6" t="str">
        <v>PORTER</v>
      </c>
      <c r="Q1320" s="6" t="str">
        <v>PORTER</v>
      </c>
      <c r="R1320" s="6">
        <v>4</v>
      </c>
      <c r="S1320" s="6" t="str">
        <v/>
      </c>
      <c r="T1320" s="6" t="str">
        <v>BioLegend</v>
      </c>
    </row>
    <row r="1321" spans="1:20" x14ac:dyDescent="0.25">
      <c r="A1321" s="6">
        <v>1622</v>
      </c>
      <c r="B1321" s="6" t="str">
        <v>EED117596</v>
      </c>
      <c r="C1321" s="7">
        <v>45863</v>
      </c>
      <c r="D1321" s="7">
        <v>45869</v>
      </c>
      <c r="E1321" s="26">
        <v>187.6</v>
      </c>
      <c r="F1321" s="26">
        <v>375.2</v>
      </c>
      <c r="G1321" s="6">
        <v>331210</v>
      </c>
      <c r="H1321" s="6" t="str">
        <v/>
      </c>
      <c r="I1321" s="6">
        <v>2</v>
      </c>
      <c r="J1321" s="6">
        <v>2</v>
      </c>
      <c r="K1321" s="6" t="str">
        <v/>
      </c>
      <c r="L1321" s="7" t="str">
        <v>T-846/25-26</v>
      </c>
      <c r="M1321" s="7">
        <v>45871</v>
      </c>
      <c r="N1321" s="9">
        <v>58156</v>
      </c>
      <c r="O1321" s="6" t="str">
        <v>IMMUNEEL</v>
      </c>
      <c r="P1321" s="6">
        <v>58153984534</v>
      </c>
      <c r="Q1321" s="6" t="str">
        <v>Delivered</v>
      </c>
      <c r="R1321" s="6">
        <v>4</v>
      </c>
      <c r="S1321" s="6" t="str">
        <v/>
      </c>
      <c r="T1321" s="6" t="str">
        <v>BioLegend</v>
      </c>
    </row>
    <row r="1322" spans="1:20" x14ac:dyDescent="0.25">
      <c r="A1322" s="6">
        <v>1623</v>
      </c>
      <c r="B1322" s="6" t="str">
        <v>EED117596</v>
      </c>
      <c r="C1322" s="7">
        <v>45863</v>
      </c>
      <c r="D1322" s="7">
        <v>45869</v>
      </c>
      <c r="E1322" s="26">
        <v>169.5</v>
      </c>
      <c r="F1322" s="26">
        <v>169.5</v>
      </c>
      <c r="G1322" s="6">
        <v>331411</v>
      </c>
      <c r="H1322" s="6" t="str">
        <v/>
      </c>
      <c r="I1322" s="6">
        <v>1</v>
      </c>
      <c r="J1322" s="6">
        <v>1</v>
      </c>
      <c r="K1322" s="6" t="str">
        <v/>
      </c>
      <c r="L1322" s="7" t="str">
        <v>T-856/25-26</v>
      </c>
      <c r="M1322" s="7">
        <v>45871</v>
      </c>
      <c r="N1322" s="9">
        <v>21696</v>
      </c>
      <c r="O1322" s="6" t="str">
        <v>BTL</v>
      </c>
      <c r="P1322" s="6" t="str">
        <v>PORTER</v>
      </c>
      <c r="Q1322" s="6" t="str">
        <v>PORTER</v>
      </c>
      <c r="R1322" s="6">
        <v>4</v>
      </c>
      <c r="S1322" s="6" t="str">
        <v/>
      </c>
      <c r="T1322" s="6" t="str">
        <v>BioLegend</v>
      </c>
    </row>
    <row r="1323" spans="1:20" x14ac:dyDescent="0.25">
      <c r="A1323" s="6">
        <v>1624</v>
      </c>
      <c r="B1323" s="6" t="str">
        <v>EED117596</v>
      </c>
      <c r="C1323" s="7">
        <v>45863</v>
      </c>
      <c r="D1323" s="7">
        <v>45869</v>
      </c>
      <c r="E1323" s="26">
        <v>330</v>
      </c>
      <c r="F1323" s="26">
        <v>660</v>
      </c>
      <c r="G1323" s="6">
        <v>331430</v>
      </c>
      <c r="H1323" s="6" t="str">
        <v/>
      </c>
      <c r="I1323" s="6">
        <v>2</v>
      </c>
      <c r="J1323" s="6">
        <v>2</v>
      </c>
      <c r="K1323" s="6" t="str">
        <v/>
      </c>
      <c r="L1323" s="7" t="str">
        <v>T-846/25-26</v>
      </c>
      <c r="M1323" s="7">
        <v>45871</v>
      </c>
      <c r="N1323" s="9">
        <v>95480</v>
      </c>
      <c r="O1323" s="6" t="str">
        <v>IMMUNEEL</v>
      </c>
      <c r="P1323" s="6">
        <v>58153984534</v>
      </c>
      <c r="Q1323" s="6" t="str">
        <v>Delivered</v>
      </c>
      <c r="R1323" s="6">
        <v>4</v>
      </c>
      <c r="S1323" s="6" t="str">
        <v/>
      </c>
      <c r="T1323" s="6" t="str">
        <v>BioLegend</v>
      </c>
    </row>
    <row r="1324" spans="1:20" x14ac:dyDescent="0.25">
      <c r="A1324" s="6">
        <v>1625</v>
      </c>
      <c r="B1324" s="6" t="str">
        <v>EED117596</v>
      </c>
      <c r="C1324" s="7">
        <v>45863</v>
      </c>
      <c r="D1324" s="7">
        <v>45869</v>
      </c>
      <c r="E1324" s="26">
        <v>265.3</v>
      </c>
      <c r="F1324" s="26">
        <v>530.6</v>
      </c>
      <c r="G1324" s="6">
        <v>332706</v>
      </c>
      <c r="H1324" s="6" t="str">
        <v/>
      </c>
      <c r="I1324" s="6">
        <v>2</v>
      </c>
      <c r="J1324" s="6">
        <v>2</v>
      </c>
      <c r="K1324" s="6" t="str">
        <v/>
      </c>
      <c r="L1324" s="7" t="str">
        <v>T-849/25-26</v>
      </c>
      <c r="M1324" s="7">
        <v>45871</v>
      </c>
      <c r="N1324" s="9">
        <v>82243</v>
      </c>
      <c r="O1324" s="6" t="str">
        <v>MEDLIFE</v>
      </c>
      <c r="P1324" s="6" t="str">
        <v>D3002864042</v>
      </c>
      <c r="Q1324" s="6" t="str">
        <v>Delivered</v>
      </c>
      <c r="R1324" s="6">
        <v>4</v>
      </c>
      <c r="S1324" s="6" t="str">
        <v/>
      </c>
      <c r="T1324" s="6" t="str">
        <v>BioLegend</v>
      </c>
    </row>
    <row r="1325" spans="1:20" x14ac:dyDescent="0.25">
      <c r="A1325" s="6">
        <v>1626</v>
      </c>
      <c r="B1325" s="6" t="str">
        <v>EED117596</v>
      </c>
      <c r="C1325" s="7">
        <v>45863</v>
      </c>
      <c r="D1325" s="7">
        <v>45869</v>
      </c>
      <c r="E1325" s="26">
        <v>226.8</v>
      </c>
      <c r="F1325" s="26">
        <v>226.8</v>
      </c>
      <c r="G1325" s="6">
        <v>341608</v>
      </c>
      <c r="H1325" s="6" t="str">
        <v/>
      </c>
      <c r="I1325" s="6">
        <v>1</v>
      </c>
      <c r="J1325" s="6" t="str">
        <v/>
      </c>
      <c r="K1325" s="6">
        <v>1</v>
      </c>
      <c r="L1325" s="7" t="str">
        <v/>
      </c>
      <c r="M1325" s="7" t="str">
        <v/>
      </c>
      <c r="N1325" s="9" t="str">
        <v/>
      </c>
      <c r="O1325" s="6" t="str">
        <v>AIIMS</v>
      </c>
      <c r="P1325" s="6" t="str">
        <v/>
      </c>
      <c r="Q1325" s="6" t="str">
        <v/>
      </c>
      <c r="R1325" s="6">
        <v>4</v>
      </c>
      <c r="S1325" s="6" t="str">
        <v/>
      </c>
      <c r="T1325" s="6" t="str">
        <v>BioLegend</v>
      </c>
    </row>
    <row r="1326" spans="1:20" x14ac:dyDescent="0.25">
      <c r="A1326" s="6">
        <v>1627</v>
      </c>
      <c r="B1326" s="6" t="str">
        <v>EED117596</v>
      </c>
      <c r="C1326" s="7">
        <v>45863</v>
      </c>
      <c r="D1326" s="7">
        <v>45869</v>
      </c>
      <c r="E1326" s="26">
        <v>70.7</v>
      </c>
      <c r="F1326" s="26">
        <v>70.7</v>
      </c>
      <c r="G1326" s="6">
        <v>343523</v>
      </c>
      <c r="H1326" s="6" t="str">
        <v/>
      </c>
      <c r="I1326" s="6">
        <v>1</v>
      </c>
      <c r="J1326" s="6">
        <v>1</v>
      </c>
      <c r="K1326" s="6" t="str">
        <v/>
      </c>
      <c r="L1326" s="7" t="str">
        <v>T-848/25-26</v>
      </c>
      <c r="M1326" s="7">
        <v>45871</v>
      </c>
      <c r="N1326" s="9">
        <v>10605</v>
      </c>
      <c r="O1326" s="6" t="str">
        <v>M BIOTECH</v>
      </c>
      <c r="P1326" s="6">
        <v>58153982821</v>
      </c>
      <c r="Q1326" s="6" t="str">
        <v>Delivered</v>
      </c>
      <c r="R1326" s="6">
        <v>4</v>
      </c>
      <c r="S1326" s="6" t="str">
        <v/>
      </c>
      <c r="T1326" s="6" t="str">
        <v>BioLegend</v>
      </c>
    </row>
    <row r="1327" spans="1:20" x14ac:dyDescent="0.25">
      <c r="A1327" s="6">
        <v>1628</v>
      </c>
      <c r="B1327" s="6" t="str">
        <v>EED117596</v>
      </c>
      <c r="C1327" s="7">
        <v>45863</v>
      </c>
      <c r="D1327" s="7">
        <v>45869</v>
      </c>
      <c r="E1327" s="26">
        <v>267.39999999999998</v>
      </c>
      <c r="F1327" s="26">
        <v>267.39999999999998</v>
      </c>
      <c r="G1327" s="6">
        <v>353236</v>
      </c>
      <c r="H1327" s="6" t="str">
        <v/>
      </c>
      <c r="I1327" s="6">
        <v>1</v>
      </c>
      <c r="J1327" s="6">
        <v>1</v>
      </c>
      <c r="K1327" s="6" t="str">
        <v/>
      </c>
      <c r="L1327" s="7" t="str">
        <v>T-835/25-26</v>
      </c>
      <c r="M1327" s="7">
        <v>45871</v>
      </c>
      <c r="N1327" s="9">
        <v>35526</v>
      </c>
      <c r="O1327" s="6" t="str">
        <v>AURIGINE ONCO</v>
      </c>
      <c r="P1327" s="6">
        <v>58153983650</v>
      </c>
      <c r="Q1327" s="6" t="str">
        <v>Delivered</v>
      </c>
      <c r="R1327" s="6">
        <v>4</v>
      </c>
      <c r="S1327" s="6" t="str">
        <v/>
      </c>
      <c r="T1327" s="6" t="str">
        <v>BioLegend</v>
      </c>
    </row>
    <row r="1328" spans="1:20" x14ac:dyDescent="0.25">
      <c r="A1328" s="6">
        <v>1629</v>
      </c>
      <c r="B1328" s="6" t="str">
        <v>EED117596</v>
      </c>
      <c r="C1328" s="7">
        <v>45863</v>
      </c>
      <c r="D1328" s="7">
        <v>45869</v>
      </c>
      <c r="E1328" s="26">
        <v>285.75</v>
      </c>
      <c r="F1328" s="26">
        <v>571.5</v>
      </c>
      <c r="G1328" s="6">
        <v>356418</v>
      </c>
      <c r="H1328" s="6" t="str">
        <v/>
      </c>
      <c r="I1328" s="6">
        <v>2</v>
      </c>
      <c r="J1328" s="6">
        <v>2</v>
      </c>
      <c r="K1328" s="6" t="str">
        <v/>
      </c>
      <c r="L1328" s="7" t="str">
        <v>T-835/25-26</v>
      </c>
      <c r="M1328" s="7">
        <v>45871</v>
      </c>
      <c r="N1328" s="9">
        <v>70866</v>
      </c>
      <c r="O1328" s="6" t="str">
        <v>AURIGINE ONCO</v>
      </c>
      <c r="P1328" s="6">
        <v>58153983650</v>
      </c>
      <c r="Q1328" s="6" t="str">
        <v>Delivered</v>
      </c>
      <c r="R1328" s="6">
        <v>4</v>
      </c>
      <c r="S1328" s="6" t="str">
        <v/>
      </c>
      <c r="T1328" s="6" t="str">
        <v>BioLegend</v>
      </c>
    </row>
    <row r="1329" spans="1:20" x14ac:dyDescent="0.25">
      <c r="A1329" s="6">
        <v>1630</v>
      </c>
      <c r="B1329" s="6" t="str">
        <v>EED117596</v>
      </c>
      <c r="C1329" s="7">
        <v>45863</v>
      </c>
      <c r="D1329" s="7">
        <v>45869</v>
      </c>
      <c r="E1329" s="26">
        <v>111.3</v>
      </c>
      <c r="F1329" s="26">
        <v>111.3</v>
      </c>
      <c r="G1329" s="6">
        <v>357404</v>
      </c>
      <c r="H1329" s="6" t="str">
        <v/>
      </c>
      <c r="I1329" s="6">
        <v>1</v>
      </c>
      <c r="J1329" s="6">
        <v>1</v>
      </c>
      <c r="K1329" s="6" t="str">
        <v/>
      </c>
      <c r="L1329" s="7" t="str">
        <v>T-861/25-26</v>
      </c>
      <c r="M1329" s="7">
        <v>45873</v>
      </c>
      <c r="N1329" s="9">
        <v>15279.9</v>
      </c>
      <c r="O1329" s="6" t="str">
        <v>Lokesh Enterprises</v>
      </c>
      <c r="P1329" s="6" t="str">
        <v>By Hand</v>
      </c>
      <c r="Q1329" s="6" t="str">
        <v>Deepak</v>
      </c>
      <c r="R1329" s="6">
        <v>4</v>
      </c>
      <c r="S1329" s="6" t="str">
        <v/>
      </c>
      <c r="T1329" s="6" t="str">
        <v>BioLegend</v>
      </c>
    </row>
    <row r="1330" spans="1:20" x14ac:dyDescent="0.25">
      <c r="A1330" s="6">
        <v>1631</v>
      </c>
      <c r="B1330" s="6" t="str">
        <v>EED117596</v>
      </c>
      <c r="C1330" s="7">
        <v>45863</v>
      </c>
      <c r="D1330" s="7">
        <v>45869</v>
      </c>
      <c r="E1330" s="26">
        <v>87.5</v>
      </c>
      <c r="F1330" s="26">
        <v>87.5</v>
      </c>
      <c r="G1330" s="6">
        <v>362503</v>
      </c>
      <c r="H1330" s="6" t="str">
        <v/>
      </c>
      <c r="I1330" s="6">
        <v>1</v>
      </c>
      <c r="J1330" s="6">
        <v>1</v>
      </c>
      <c r="K1330" s="6" t="str">
        <v/>
      </c>
      <c r="L1330" s="7" t="str">
        <v>T-850/25-26</v>
      </c>
      <c r="M1330" s="7">
        <v>45871</v>
      </c>
      <c r="N1330" s="9">
        <v>13562.5</v>
      </c>
      <c r="O1330" s="6" t="str">
        <v>MEDLIFE</v>
      </c>
      <c r="P1330" s="6" t="str">
        <v>D3002864042</v>
      </c>
      <c r="Q1330" s="6" t="str">
        <v>Delivered</v>
      </c>
      <c r="R1330" s="6">
        <v>4</v>
      </c>
      <c r="S1330" s="6" t="str">
        <v/>
      </c>
      <c r="T1330" s="6" t="str">
        <v>BioLegend</v>
      </c>
    </row>
    <row r="1331" spans="1:20" x14ac:dyDescent="0.25">
      <c r="A1331" s="6">
        <v>1632</v>
      </c>
      <c r="B1331" s="6" t="str">
        <v>EED117596</v>
      </c>
      <c r="C1331" s="7">
        <v>45863</v>
      </c>
      <c r="D1331" s="7">
        <v>45869</v>
      </c>
      <c r="E1331" s="26">
        <v>296.25</v>
      </c>
      <c r="F1331" s="26">
        <v>592.5</v>
      </c>
      <c r="G1331" s="6">
        <v>364808</v>
      </c>
      <c r="H1331" s="6" t="str">
        <v/>
      </c>
      <c r="I1331" s="6">
        <v>2</v>
      </c>
      <c r="J1331" s="6">
        <v>2</v>
      </c>
      <c r="K1331" s="6" t="str">
        <v/>
      </c>
      <c r="L1331" s="7" t="str">
        <v>T-845/25-26</v>
      </c>
      <c r="M1331" s="7">
        <v>45871</v>
      </c>
      <c r="N1331" s="9">
        <v>85715</v>
      </c>
      <c r="O1331" s="6" t="str">
        <v>IMMUNEEL</v>
      </c>
      <c r="P1331" s="6">
        <v>58153984534</v>
      </c>
      <c r="Q1331" s="6" t="str">
        <v>Delivered</v>
      </c>
      <c r="R1331" s="6">
        <v>4</v>
      </c>
      <c r="S1331" s="6" t="str">
        <v/>
      </c>
      <c r="T1331" s="6" t="str">
        <v>BioLegend</v>
      </c>
    </row>
    <row r="1332" spans="1:20" x14ac:dyDescent="0.25">
      <c r="A1332" s="6">
        <v>1633</v>
      </c>
      <c r="B1332" s="6" t="str">
        <v>EED117596</v>
      </c>
      <c r="C1332" s="7">
        <v>45863</v>
      </c>
      <c r="D1332" s="7">
        <v>45869</v>
      </c>
      <c r="E1332" s="26">
        <v>221.9</v>
      </c>
      <c r="F1332" s="26">
        <v>443.8</v>
      </c>
      <c r="G1332" s="6">
        <v>368516</v>
      </c>
      <c r="H1332" s="6" t="str">
        <v/>
      </c>
      <c r="I1332" s="6">
        <v>2</v>
      </c>
      <c r="J1332" s="6">
        <v>2</v>
      </c>
      <c r="K1332" s="6" t="str">
        <v/>
      </c>
      <c r="L1332" s="7" t="str">
        <v>T-846/25-26</v>
      </c>
      <c r="M1332" s="7">
        <v>45871</v>
      </c>
      <c r="N1332" s="9">
        <v>68789</v>
      </c>
      <c r="O1332" s="6" t="str">
        <v>IMMUNEEL</v>
      </c>
      <c r="P1332" s="6">
        <v>58153984534</v>
      </c>
      <c r="Q1332" s="6" t="str">
        <v>Delivered</v>
      </c>
      <c r="R1332" s="6">
        <v>4</v>
      </c>
      <c r="S1332" s="6" t="str">
        <v/>
      </c>
      <c r="T1332" s="6" t="str">
        <v>BioLegend</v>
      </c>
    </row>
    <row r="1333" spans="1:20" x14ac:dyDescent="0.25">
      <c r="A1333" s="6">
        <v>1634</v>
      </c>
      <c r="B1333" s="6" t="str">
        <v>EED117596</v>
      </c>
      <c r="C1333" s="7">
        <v>45863</v>
      </c>
      <c r="D1333" s="7">
        <v>45869</v>
      </c>
      <c r="E1333" s="26">
        <v>78.400000000000006</v>
      </c>
      <c r="F1333" s="26">
        <v>78.400000000000006</v>
      </c>
      <c r="G1333" s="6">
        <v>368535</v>
      </c>
      <c r="H1333" s="6" t="str">
        <v/>
      </c>
      <c r="I1333" s="6">
        <v>1</v>
      </c>
      <c r="J1333" s="6">
        <v>1</v>
      </c>
      <c r="K1333" s="6" t="str">
        <v/>
      </c>
      <c r="L1333" s="7" t="str">
        <v>T-859/25-26</v>
      </c>
      <c r="M1333" s="7">
        <v>45871</v>
      </c>
      <c r="N1333" s="9">
        <v>10640</v>
      </c>
      <c r="O1333" s="6" t="str">
        <v>LABEX</v>
      </c>
      <c r="P1333" s="6" t="str">
        <v>PORTER</v>
      </c>
      <c r="Q1333" s="6" t="str">
        <v>PORTER</v>
      </c>
      <c r="R1333" s="6">
        <v>4</v>
      </c>
      <c r="S1333" s="6" t="str">
        <v/>
      </c>
      <c r="T1333" s="6" t="str">
        <v>BioLegend</v>
      </c>
    </row>
    <row r="1334" spans="1:20" x14ac:dyDescent="0.25">
      <c r="A1334" s="6">
        <v>1635</v>
      </c>
      <c r="B1334" s="6" t="str">
        <v>EED117596</v>
      </c>
      <c r="C1334" s="7">
        <v>45863</v>
      </c>
      <c r="D1334" s="7">
        <v>45869</v>
      </c>
      <c r="E1334" s="26">
        <v>309.75</v>
      </c>
      <c r="F1334" s="26">
        <v>619.5</v>
      </c>
      <c r="G1334" s="6">
        <v>369324</v>
      </c>
      <c r="H1334" s="6" t="str">
        <v/>
      </c>
      <c r="I1334" s="6">
        <v>2</v>
      </c>
      <c r="J1334" s="6">
        <v>2</v>
      </c>
      <c r="K1334" s="6" t="str">
        <v/>
      </c>
      <c r="L1334" s="7" t="str">
        <v>T-845/25-26</v>
      </c>
      <c r="M1334" s="7">
        <v>45871</v>
      </c>
      <c r="N1334" s="9">
        <v>89621</v>
      </c>
      <c r="O1334" s="6" t="str">
        <v>IMMUNEEL</v>
      </c>
      <c r="P1334" s="6">
        <v>58153984534</v>
      </c>
      <c r="Q1334" s="6" t="str">
        <v>Delivered</v>
      </c>
      <c r="R1334" s="6">
        <v>4</v>
      </c>
      <c r="S1334" s="6" t="str">
        <v/>
      </c>
      <c r="T1334" s="6" t="str">
        <v>BioLegend</v>
      </c>
    </row>
    <row r="1335" spans="1:20" x14ac:dyDescent="0.25">
      <c r="A1335" s="6">
        <v>1636</v>
      </c>
      <c r="B1335" s="6" t="str">
        <v>EED117596</v>
      </c>
      <c r="C1335" s="7">
        <v>45863</v>
      </c>
      <c r="D1335" s="7">
        <v>45869</v>
      </c>
      <c r="E1335" s="26">
        <v>199.5</v>
      </c>
      <c r="F1335" s="26">
        <v>199.5</v>
      </c>
      <c r="G1335" s="6">
        <v>375518</v>
      </c>
      <c r="H1335" s="6" t="str">
        <v/>
      </c>
      <c r="I1335" s="6">
        <v>1</v>
      </c>
      <c r="J1335" s="6">
        <v>1</v>
      </c>
      <c r="K1335" s="6" t="str">
        <v/>
      </c>
      <c r="L1335" s="7" t="str">
        <v>T-833/25-26</v>
      </c>
      <c r="M1335" s="7">
        <v>45871</v>
      </c>
      <c r="N1335" s="9">
        <v>24367.5</v>
      </c>
      <c r="O1335" s="6" t="str">
        <v>ACTREC</v>
      </c>
      <c r="P1335" s="6">
        <v>58153984346</v>
      </c>
      <c r="Q1335" s="6" t="str">
        <v>Delivered</v>
      </c>
      <c r="R1335" s="6">
        <v>4</v>
      </c>
      <c r="S1335" s="6" t="str">
        <v/>
      </c>
      <c r="T1335" s="6" t="str">
        <v>BioLegend</v>
      </c>
    </row>
    <row r="1336" spans="1:20" x14ac:dyDescent="0.25">
      <c r="A1336" s="6">
        <v>1637</v>
      </c>
      <c r="B1336" s="6" t="str">
        <v>EED117596</v>
      </c>
      <c r="C1336" s="7">
        <v>45863</v>
      </c>
      <c r="D1336" s="7">
        <v>45869</v>
      </c>
      <c r="E1336" s="26">
        <v>125.3</v>
      </c>
      <c r="F1336" s="26">
        <v>125.3</v>
      </c>
      <c r="G1336" s="6">
        <v>400128</v>
      </c>
      <c r="H1336" s="6" t="str">
        <v/>
      </c>
      <c r="I1336" s="6">
        <v>1</v>
      </c>
      <c r="J1336" s="6">
        <v>1</v>
      </c>
      <c r="K1336" s="6" t="str">
        <v/>
      </c>
      <c r="L1336" s="7" t="str">
        <v>T-836/25-26</v>
      </c>
      <c r="M1336" s="7">
        <v>45871</v>
      </c>
      <c r="N1336" s="9">
        <v>19421.5</v>
      </c>
      <c r="O1336" s="6" t="str">
        <v>AURIGINE ONCO</v>
      </c>
      <c r="P1336" s="6">
        <v>58153983650</v>
      </c>
      <c r="Q1336" s="6" t="str">
        <v>Delivered</v>
      </c>
      <c r="R1336" s="6">
        <v>4</v>
      </c>
      <c r="S1336" s="6" t="str">
        <v/>
      </c>
      <c r="T1336" s="6" t="str">
        <v>BioLegend</v>
      </c>
    </row>
    <row r="1337" spans="1:20" x14ac:dyDescent="0.25">
      <c r="A1337" s="6">
        <v>1638</v>
      </c>
      <c r="B1337" s="6" t="str">
        <v>EED117596</v>
      </c>
      <c r="C1337" s="7">
        <v>45863</v>
      </c>
      <c r="D1337" s="7">
        <v>45869</v>
      </c>
      <c r="E1337" s="26">
        <v>268.5</v>
      </c>
      <c r="F1337" s="26">
        <v>268.5</v>
      </c>
      <c r="G1337" s="6">
        <v>400158</v>
      </c>
      <c r="H1337" s="6" t="str">
        <v/>
      </c>
      <c r="I1337" s="6">
        <v>1</v>
      </c>
      <c r="J1337" s="6">
        <v>1</v>
      </c>
      <c r="K1337" s="6" t="str">
        <v/>
      </c>
      <c r="L1337" s="7" t="str">
        <v>T-835/25-26</v>
      </c>
      <c r="M1337" s="7">
        <v>45871</v>
      </c>
      <c r="N1337" s="9">
        <v>33294</v>
      </c>
      <c r="O1337" s="6" t="str">
        <v>AURIGINE ONCO</v>
      </c>
      <c r="P1337" s="6">
        <v>58153983650</v>
      </c>
      <c r="Q1337" s="6" t="str">
        <v>Delivered</v>
      </c>
      <c r="R1337" s="6">
        <v>4</v>
      </c>
      <c r="S1337" s="6" t="str">
        <v/>
      </c>
      <c r="T1337" s="6" t="str">
        <v>BioLegend</v>
      </c>
    </row>
    <row r="1338" spans="1:20" x14ac:dyDescent="0.25">
      <c r="A1338" s="6">
        <v>1639</v>
      </c>
      <c r="B1338" s="6" t="str">
        <v>EED117596</v>
      </c>
      <c r="C1338" s="7">
        <v>45863</v>
      </c>
      <c r="D1338" s="7">
        <v>45869</v>
      </c>
      <c r="E1338" s="26">
        <v>309.75</v>
      </c>
      <c r="F1338" s="26">
        <v>309.75</v>
      </c>
      <c r="G1338" s="6">
        <v>400164</v>
      </c>
      <c r="H1338" s="6" t="str">
        <v/>
      </c>
      <c r="I1338" s="6">
        <v>1</v>
      </c>
      <c r="J1338" s="6">
        <v>1</v>
      </c>
      <c r="K1338" s="6" t="str">
        <v/>
      </c>
      <c r="L1338" s="7" t="str">
        <v>T-835/25-26</v>
      </c>
      <c r="M1338" s="7">
        <v>45871</v>
      </c>
      <c r="N1338" s="9">
        <v>38409</v>
      </c>
      <c r="O1338" s="6" t="str">
        <v>AURIGINE ONCO</v>
      </c>
      <c r="P1338" s="6">
        <v>58153983650</v>
      </c>
      <c r="Q1338" s="6" t="str">
        <v>Delivered</v>
      </c>
      <c r="R1338" s="6">
        <v>4</v>
      </c>
      <c r="S1338" s="6" t="str">
        <v/>
      </c>
      <c r="T1338" s="6" t="str">
        <v>BioLegend</v>
      </c>
    </row>
    <row r="1339" spans="1:20" x14ac:dyDescent="0.25">
      <c r="A1339" s="6">
        <v>1640</v>
      </c>
      <c r="B1339" s="6" t="str">
        <v>EED117596</v>
      </c>
      <c r="C1339" s="7">
        <v>45863</v>
      </c>
      <c r="D1339" s="7">
        <v>45869</v>
      </c>
      <c r="E1339" s="26">
        <v>58.1</v>
      </c>
      <c r="F1339" s="26">
        <v>58.1</v>
      </c>
      <c r="G1339" s="6">
        <v>400247</v>
      </c>
      <c r="H1339" s="6" t="str">
        <v/>
      </c>
      <c r="I1339" s="6">
        <v>1</v>
      </c>
      <c r="J1339" s="6">
        <v>1</v>
      </c>
      <c r="K1339" s="6" t="str">
        <v/>
      </c>
      <c r="L1339" s="7" t="str">
        <v>T-837/25-26</v>
      </c>
      <c r="M1339" s="7">
        <v>45871</v>
      </c>
      <c r="N1339" s="9">
        <v>9005.5</v>
      </c>
      <c r="O1339" s="6" t="str">
        <v>AURIGINE ONCO</v>
      </c>
      <c r="P1339" s="6">
        <v>58153983650</v>
      </c>
      <c r="Q1339" s="6" t="str">
        <v>Delivered</v>
      </c>
      <c r="R1339" s="6">
        <v>4</v>
      </c>
      <c r="S1339" s="6" t="str">
        <v/>
      </c>
      <c r="T1339" s="6" t="str">
        <v>BioLegend</v>
      </c>
    </row>
    <row r="1340" spans="1:20" x14ac:dyDescent="0.25">
      <c r="A1340" s="6">
        <v>1641</v>
      </c>
      <c r="B1340" s="6" t="str">
        <v>EED117596</v>
      </c>
      <c r="C1340" s="7">
        <v>45863</v>
      </c>
      <c r="D1340" s="7">
        <v>45869</v>
      </c>
      <c r="E1340" s="26">
        <v>60.2</v>
      </c>
      <c r="F1340" s="26">
        <v>60.2</v>
      </c>
      <c r="G1340" s="6">
        <v>400907</v>
      </c>
      <c r="H1340" s="6" t="str">
        <v/>
      </c>
      <c r="I1340" s="6">
        <v>1</v>
      </c>
      <c r="J1340" s="6">
        <v>1</v>
      </c>
      <c r="K1340" s="6" t="str">
        <v/>
      </c>
      <c r="L1340" s="7" t="str">
        <v>T-929/25-26</v>
      </c>
      <c r="M1340" s="7">
        <v>45881</v>
      </c>
      <c r="N1340" s="9">
        <v>12663.5</v>
      </c>
      <c r="O1340" s="6" t="str">
        <v>IGIB</v>
      </c>
      <c r="P1340" s="6" t="str">
        <v>By Hand</v>
      </c>
      <c r="Q1340" s="6" t="str">
        <v>PRIYANKA MADAM</v>
      </c>
      <c r="R1340" s="6">
        <v>4</v>
      </c>
      <c r="S1340" s="6" t="str">
        <v/>
      </c>
      <c r="T1340" s="6" t="str">
        <v>BioLegend</v>
      </c>
    </row>
    <row r="1341" spans="1:20" x14ac:dyDescent="0.25">
      <c r="A1341" s="6">
        <v>1642</v>
      </c>
      <c r="B1341" s="6" t="str">
        <v>EED117596</v>
      </c>
      <c r="C1341" s="7">
        <v>45863</v>
      </c>
      <c r="D1341" s="7">
        <v>45869</v>
      </c>
      <c r="E1341" s="26">
        <v>37.799999999999997</v>
      </c>
      <c r="F1341" s="26">
        <v>37.799999999999997</v>
      </c>
      <c r="G1341" s="6">
        <v>401605</v>
      </c>
      <c r="H1341" s="6" t="str">
        <v/>
      </c>
      <c r="I1341" s="6">
        <v>1</v>
      </c>
      <c r="J1341" s="6">
        <v>1</v>
      </c>
      <c r="K1341" s="6" t="str">
        <v/>
      </c>
      <c r="L1341" s="7" t="str">
        <v>T-929/25-26</v>
      </c>
      <c r="M1341" s="7">
        <v>45881</v>
      </c>
      <c r="N1341" s="9">
        <v>7951.5</v>
      </c>
      <c r="O1341" s="6" t="str">
        <v>IGIB</v>
      </c>
      <c r="P1341" s="6" t="str">
        <v>By Hand</v>
      </c>
      <c r="Q1341" s="6" t="str">
        <v>PRIYANKA MADAM</v>
      </c>
      <c r="R1341" s="6">
        <v>4</v>
      </c>
      <c r="S1341" s="6" t="str">
        <v/>
      </c>
      <c r="T1341" s="6" t="str">
        <v>BioLegend</v>
      </c>
    </row>
    <row r="1342" spans="1:20" x14ac:dyDescent="0.25">
      <c r="A1342" s="6">
        <v>1643</v>
      </c>
      <c r="B1342" s="6" t="str">
        <v>EED117596</v>
      </c>
      <c r="C1342" s="7">
        <v>45863</v>
      </c>
      <c r="D1342" s="7">
        <v>45869</v>
      </c>
      <c r="E1342" s="26">
        <v>83.3</v>
      </c>
      <c r="F1342" s="26">
        <v>166.6</v>
      </c>
      <c r="G1342" s="6">
        <v>405207</v>
      </c>
      <c r="H1342" s="6" t="str">
        <v/>
      </c>
      <c r="I1342" s="6">
        <v>2</v>
      </c>
      <c r="J1342" s="6">
        <v>2</v>
      </c>
      <c r="K1342" s="6" t="str">
        <v/>
      </c>
      <c r="L1342" s="7" t="str">
        <v>T-846/25-26</v>
      </c>
      <c r="M1342" s="7">
        <v>45871</v>
      </c>
      <c r="N1342" s="9">
        <v>25823</v>
      </c>
      <c r="O1342" s="6" t="str">
        <v>IMMUNEEL</v>
      </c>
      <c r="P1342" s="6">
        <v>58153984534</v>
      </c>
      <c r="Q1342" s="6" t="str">
        <v>Delivered</v>
      </c>
      <c r="R1342" s="6">
        <v>4</v>
      </c>
      <c r="S1342" s="6" t="str">
        <v/>
      </c>
      <c r="T1342" s="6" t="str">
        <v>BioLegend</v>
      </c>
    </row>
    <row r="1343" spans="1:20" x14ac:dyDescent="0.25">
      <c r="A1343" s="6">
        <v>1644</v>
      </c>
      <c r="B1343" s="6" t="str">
        <v>EED117596</v>
      </c>
      <c r="C1343" s="7">
        <v>45863</v>
      </c>
      <c r="D1343" s="7">
        <v>45869</v>
      </c>
      <c r="E1343" s="26">
        <v>185.5</v>
      </c>
      <c r="F1343" s="26">
        <v>185.5</v>
      </c>
      <c r="G1343" s="6">
        <v>405330</v>
      </c>
      <c r="H1343" s="6" t="str">
        <v/>
      </c>
      <c r="I1343" s="6">
        <v>1</v>
      </c>
      <c r="J1343" s="6">
        <v>1</v>
      </c>
      <c r="K1343" s="6" t="str">
        <v/>
      </c>
      <c r="L1343" s="7" t="str">
        <v>T-921/25-26</v>
      </c>
      <c r="M1343" s="7">
        <v>45880</v>
      </c>
      <c r="N1343" s="9">
        <v>25175</v>
      </c>
      <c r="O1343" s="6" t="str">
        <v>ILS</v>
      </c>
      <c r="P1343" s="6">
        <v>58154309533</v>
      </c>
      <c r="Q1343" s="6" t="str">
        <v>Delivered</v>
      </c>
      <c r="R1343" s="6">
        <v>4</v>
      </c>
      <c r="S1343" s="6" t="str">
        <v/>
      </c>
      <c r="T1343" s="6" t="str">
        <v>BioLegend</v>
      </c>
    </row>
    <row r="1344" spans="1:20" x14ac:dyDescent="0.25">
      <c r="A1344" s="6">
        <v>1645</v>
      </c>
      <c r="B1344" s="6" t="str">
        <v>EED117596</v>
      </c>
      <c r="C1344" s="7">
        <v>45863</v>
      </c>
      <c r="D1344" s="7">
        <v>45869</v>
      </c>
      <c r="E1344" s="26">
        <v>78.400000000000006</v>
      </c>
      <c r="F1344" s="26">
        <v>78.400000000000006</v>
      </c>
      <c r="G1344" s="6">
        <v>405717</v>
      </c>
      <c r="H1344" s="6" t="str">
        <v/>
      </c>
      <c r="I1344" s="6">
        <v>1</v>
      </c>
      <c r="J1344" s="6">
        <v>1</v>
      </c>
      <c r="K1344" s="6" t="str">
        <v/>
      </c>
      <c r="L1344" s="7" t="str">
        <v>T-921/25-26</v>
      </c>
      <c r="M1344" s="7">
        <v>45880</v>
      </c>
      <c r="N1344" s="9">
        <v>10640</v>
      </c>
      <c r="O1344" s="6" t="str">
        <v>ILS</v>
      </c>
      <c r="P1344" s="6">
        <v>58154309533</v>
      </c>
      <c r="Q1344" s="6" t="str">
        <v>Delivered</v>
      </c>
      <c r="R1344" s="6">
        <v>4</v>
      </c>
      <c r="S1344" s="6" t="str">
        <v/>
      </c>
      <c r="T1344" s="6" t="str">
        <v>BioLegend</v>
      </c>
    </row>
    <row r="1345" spans="1:20" x14ac:dyDescent="0.25">
      <c r="A1345" s="6">
        <v>1646</v>
      </c>
      <c r="B1345" s="6" t="str">
        <v>EED117596</v>
      </c>
      <c r="C1345" s="7">
        <v>45863</v>
      </c>
      <c r="D1345" s="7">
        <v>45869</v>
      </c>
      <c r="E1345" s="26">
        <v>70.7</v>
      </c>
      <c r="F1345" s="26">
        <v>70.7</v>
      </c>
      <c r="G1345" s="6">
        <v>406515</v>
      </c>
      <c r="H1345" s="6" t="str">
        <v/>
      </c>
      <c r="I1345" s="6">
        <v>1</v>
      </c>
      <c r="J1345" s="6">
        <v>1</v>
      </c>
      <c r="K1345" s="6" t="str">
        <v/>
      </c>
      <c r="L1345" s="7" t="str">
        <v>T-921/25-26</v>
      </c>
      <c r="M1345" s="7">
        <v>45880</v>
      </c>
      <c r="N1345" s="9">
        <v>9595</v>
      </c>
      <c r="O1345" s="6" t="str">
        <v>ILS</v>
      </c>
      <c r="P1345" s="6">
        <v>58154309533</v>
      </c>
      <c r="Q1345" s="6" t="str">
        <v>Delivered</v>
      </c>
      <c r="R1345" s="6">
        <v>4</v>
      </c>
      <c r="S1345" s="6" t="str">
        <v/>
      </c>
      <c r="T1345" s="6" t="str">
        <v>BioLegend</v>
      </c>
    </row>
    <row r="1346" spans="1:20" x14ac:dyDescent="0.25">
      <c r="A1346" s="6">
        <v>1647</v>
      </c>
      <c r="B1346" s="6" t="str">
        <v>EED117596</v>
      </c>
      <c r="C1346" s="7">
        <v>45863</v>
      </c>
      <c r="D1346" s="7">
        <v>45869</v>
      </c>
      <c r="E1346" s="26">
        <v>21</v>
      </c>
      <c r="F1346" s="26">
        <v>210</v>
      </c>
      <c r="G1346" s="6">
        <v>420403</v>
      </c>
      <c r="H1346" s="6" t="str">
        <v/>
      </c>
      <c r="I1346" s="6">
        <v>10</v>
      </c>
      <c r="J1346" s="6">
        <v>10</v>
      </c>
      <c r="K1346" s="6" t="str">
        <v/>
      </c>
      <c r="L1346" s="7" t="str">
        <v>T-0049/25-26</v>
      </c>
      <c r="M1346" s="7">
        <v>45871</v>
      </c>
      <c r="N1346" s="9">
        <v>34875</v>
      </c>
      <c r="O1346" s="6" t="str">
        <v>BIOCON</v>
      </c>
      <c r="P1346" s="6">
        <v>58153982375</v>
      </c>
      <c r="Q1346" s="6" t="str">
        <v>Delivered</v>
      </c>
      <c r="R1346" s="6">
        <v>4</v>
      </c>
      <c r="S1346" s="6" t="str">
        <v/>
      </c>
      <c r="T1346" s="6" t="str">
        <v>BioLegend</v>
      </c>
    </row>
    <row r="1347" spans="1:20" x14ac:dyDescent="0.25">
      <c r="A1347" s="6">
        <v>1648</v>
      </c>
      <c r="B1347" s="6" t="str">
        <v>EED117596</v>
      </c>
      <c r="C1347" s="7">
        <v>45863</v>
      </c>
      <c r="D1347" s="7">
        <v>45869</v>
      </c>
      <c r="E1347" s="26">
        <v>41.3</v>
      </c>
      <c r="F1347" s="26">
        <v>82.6</v>
      </c>
      <c r="G1347" s="6">
        <v>420404</v>
      </c>
      <c r="H1347" s="6" t="str">
        <v/>
      </c>
      <c r="I1347" s="6">
        <v>2</v>
      </c>
      <c r="J1347" s="6">
        <v>2</v>
      </c>
      <c r="K1347" s="6" t="str">
        <v/>
      </c>
      <c r="L1347" s="7" t="str">
        <v>T-846/25-26</v>
      </c>
      <c r="M1347" s="7">
        <v>45871</v>
      </c>
      <c r="N1347" s="9">
        <v>12803</v>
      </c>
      <c r="O1347" s="6" t="str">
        <v>IMMUNEEL</v>
      </c>
      <c r="P1347" s="6">
        <v>58153984534</v>
      </c>
      <c r="Q1347" s="6" t="str">
        <v>Delivered</v>
      </c>
      <c r="R1347" s="6">
        <v>4</v>
      </c>
      <c r="S1347" s="6" t="str">
        <v/>
      </c>
      <c r="T1347" s="6" t="str">
        <v>BioLegend</v>
      </c>
    </row>
    <row r="1348" spans="1:20" x14ac:dyDescent="0.25">
      <c r="A1348" s="6">
        <v>1649</v>
      </c>
      <c r="B1348" s="6" t="str">
        <v>EED117596</v>
      </c>
      <c r="C1348" s="7">
        <v>45863</v>
      </c>
      <c r="D1348" s="7">
        <v>45869</v>
      </c>
      <c r="E1348" s="26">
        <v>98.7</v>
      </c>
      <c r="F1348" s="26">
        <v>296.10000000000002</v>
      </c>
      <c r="G1348" s="6">
        <v>421601</v>
      </c>
      <c r="H1348" s="6" t="str">
        <v/>
      </c>
      <c r="I1348" s="6">
        <v>3</v>
      </c>
      <c r="J1348" s="6">
        <v>3</v>
      </c>
      <c r="K1348" s="6" t="str">
        <v/>
      </c>
      <c r="L1348" s="7" t="str">
        <v>T-840/25-26</v>
      </c>
      <c r="M1348" s="7">
        <v>45871</v>
      </c>
      <c r="N1348" s="9">
        <v>44415</v>
      </c>
      <c r="O1348" s="6" t="str">
        <v>BIO SOLUTION</v>
      </c>
      <c r="P1348" s="6">
        <v>58153984151</v>
      </c>
      <c r="Q1348" s="6" t="str">
        <v>Delivered</v>
      </c>
      <c r="R1348" s="6" t="str">
        <v>RT</v>
      </c>
      <c r="S1348" s="6" t="str">
        <v/>
      </c>
      <c r="T1348" s="6" t="str">
        <v>BioLegend</v>
      </c>
    </row>
    <row r="1349" spans="1:20" x14ac:dyDescent="0.25">
      <c r="A1349" s="6">
        <v>1650</v>
      </c>
      <c r="B1349" s="6" t="str">
        <v>EED117596</v>
      </c>
      <c r="C1349" s="7">
        <v>45863</v>
      </c>
      <c r="D1349" s="7">
        <v>45869</v>
      </c>
      <c r="E1349" s="26">
        <v>160.29999999999998</v>
      </c>
      <c r="F1349" s="26">
        <v>480.9</v>
      </c>
      <c r="G1349" s="6">
        <v>422302</v>
      </c>
      <c r="H1349" s="6" t="str">
        <v/>
      </c>
      <c r="I1349" s="6">
        <v>3</v>
      </c>
      <c r="J1349" s="6">
        <v>3</v>
      </c>
      <c r="K1349" s="6" t="str">
        <v/>
      </c>
      <c r="L1349" s="7" t="str">
        <v>T-835/25-26</v>
      </c>
      <c r="M1349" s="7">
        <v>45871</v>
      </c>
      <c r="N1349" s="9">
        <v>63891</v>
      </c>
      <c r="O1349" s="6" t="str">
        <v>AURIGINE ONCO</v>
      </c>
      <c r="P1349" s="6">
        <v>58153983650</v>
      </c>
      <c r="Q1349" s="6" t="str">
        <v>Delivered</v>
      </c>
      <c r="R1349" s="6">
        <v>4</v>
      </c>
      <c r="S1349" s="6" t="str">
        <v/>
      </c>
      <c r="T1349" s="6" t="str">
        <v>BioLegend</v>
      </c>
    </row>
    <row r="1350" spans="1:20" x14ac:dyDescent="0.25">
      <c r="A1350" s="6">
        <v>1651</v>
      </c>
      <c r="B1350" s="6" t="str">
        <v>EED117596</v>
      </c>
      <c r="C1350" s="7">
        <v>45863</v>
      </c>
      <c r="D1350" s="7">
        <v>45869</v>
      </c>
      <c r="E1350" s="26">
        <v>53.9</v>
      </c>
      <c r="F1350" s="26">
        <v>269.5</v>
      </c>
      <c r="G1350" s="6">
        <v>423601</v>
      </c>
      <c r="H1350" s="6" t="str">
        <v/>
      </c>
      <c r="I1350" s="6">
        <v>5</v>
      </c>
      <c r="J1350" s="6">
        <v>5</v>
      </c>
      <c r="K1350" s="6" t="str">
        <v/>
      </c>
      <c r="L1350" s="7" t="str">
        <v>T-847/25-26</v>
      </c>
      <c r="M1350" s="7">
        <v>45871</v>
      </c>
      <c r="N1350" s="9">
        <v>41772.5</v>
      </c>
      <c r="O1350" s="6" t="str">
        <v>JUBILANT</v>
      </c>
      <c r="P1350" s="6">
        <v>58153983904</v>
      </c>
      <c r="Q1350" s="6" t="str">
        <v>Delivered</v>
      </c>
      <c r="R1350" s="6" t="str">
        <v>RT</v>
      </c>
      <c r="S1350" s="6" t="str">
        <v/>
      </c>
      <c r="T1350" s="6" t="str">
        <v>BioLegend</v>
      </c>
    </row>
    <row r="1351" spans="1:20" x14ac:dyDescent="0.25">
      <c r="A1351" s="6">
        <v>1652</v>
      </c>
      <c r="B1351" s="6" t="str">
        <v>EED117596</v>
      </c>
      <c r="C1351" s="7">
        <v>45863</v>
      </c>
      <c r="D1351" s="7">
        <v>45869</v>
      </c>
      <c r="E1351" s="26">
        <v>41.3</v>
      </c>
      <c r="F1351" s="26">
        <v>41.3</v>
      </c>
      <c r="G1351" s="6">
        <v>424807</v>
      </c>
      <c r="H1351" s="6" t="str">
        <v/>
      </c>
      <c r="I1351" s="6">
        <v>1</v>
      </c>
      <c r="J1351" s="6">
        <v>1</v>
      </c>
      <c r="K1351" s="6" t="str">
        <v/>
      </c>
      <c r="L1351" s="7" t="str">
        <v>T-842/25-26</v>
      </c>
      <c r="M1351" s="7">
        <v>45871</v>
      </c>
      <c r="N1351" s="9">
        <v>6401</v>
      </c>
      <c r="O1351" s="6" t="str">
        <v>HELIX</v>
      </c>
      <c r="P1351" s="6">
        <v>58153982574</v>
      </c>
      <c r="Q1351" s="6" t="str">
        <v>Delivered</v>
      </c>
      <c r="R1351" s="6">
        <v>-20</v>
      </c>
      <c r="S1351" s="6" t="str">
        <v/>
      </c>
      <c r="T1351" s="6" t="str">
        <v>BioLegend</v>
      </c>
    </row>
    <row r="1352" spans="1:20" x14ac:dyDescent="0.25">
      <c r="A1352" s="6">
        <v>1653</v>
      </c>
      <c r="B1352" s="6" t="str">
        <v>EED117596</v>
      </c>
      <c r="C1352" s="7">
        <v>45863</v>
      </c>
      <c r="D1352" s="7">
        <v>45869</v>
      </c>
      <c r="E1352" s="26">
        <v>111.3</v>
      </c>
      <c r="F1352" s="26">
        <v>111.3</v>
      </c>
      <c r="G1352" s="6">
        <v>425401</v>
      </c>
      <c r="H1352" s="6" t="str">
        <v/>
      </c>
      <c r="I1352" s="6">
        <v>1</v>
      </c>
      <c r="J1352" s="6">
        <v>1</v>
      </c>
      <c r="K1352" s="6" t="str">
        <v/>
      </c>
      <c r="L1352" s="7" t="str">
        <v>T-839/25-26</v>
      </c>
      <c r="M1352" s="7">
        <v>45871</v>
      </c>
      <c r="N1352" s="9">
        <v>16695</v>
      </c>
      <c r="O1352" s="6" t="str">
        <v>BIO SOLUTION</v>
      </c>
      <c r="P1352" s="6">
        <v>58153984151</v>
      </c>
      <c r="Q1352" s="6" t="str">
        <v>Delivered</v>
      </c>
      <c r="R1352" s="6">
        <v>4</v>
      </c>
      <c r="S1352" s="6" t="str">
        <v/>
      </c>
      <c r="T1352" s="6" t="str">
        <v>BioLegend</v>
      </c>
    </row>
    <row r="1353" spans="1:20" x14ac:dyDescent="0.25">
      <c r="A1353" s="6">
        <v>1654</v>
      </c>
      <c r="B1353" s="6" t="str">
        <v>EED117596</v>
      </c>
      <c r="C1353" s="7">
        <v>45863</v>
      </c>
      <c r="D1353" s="7">
        <v>45869</v>
      </c>
      <c r="E1353" s="26">
        <v>283.5</v>
      </c>
      <c r="F1353" s="26">
        <v>283.5</v>
      </c>
      <c r="G1353" s="6">
        <v>640945</v>
      </c>
      <c r="H1353" s="6" t="str">
        <v/>
      </c>
      <c r="I1353" s="6">
        <v>1</v>
      </c>
      <c r="J1353" s="6">
        <v>1</v>
      </c>
      <c r="K1353" s="6" t="str">
        <v/>
      </c>
      <c r="L1353" s="7" t="str">
        <v>T-862/25-26</v>
      </c>
      <c r="M1353" s="7">
        <v>45873</v>
      </c>
      <c r="N1353" s="9">
        <v>47081</v>
      </c>
      <c r="O1353" s="6" t="str">
        <v>POOJA TRADERS</v>
      </c>
      <c r="P1353" s="6" t="str">
        <v>D3002864041</v>
      </c>
      <c r="Q1353" s="6" t="str">
        <v>Delivered</v>
      </c>
      <c r="R1353" s="6">
        <v>4</v>
      </c>
      <c r="S1353" s="6" t="str">
        <v/>
      </c>
      <c r="T1353" s="6" t="str">
        <v>BioLegend</v>
      </c>
    </row>
    <row r="1354" spans="1:20" x14ac:dyDescent="0.25">
      <c r="A1354" s="6">
        <v>1655</v>
      </c>
      <c r="B1354" s="6" t="str">
        <v>EED117596</v>
      </c>
      <c r="C1354" s="7">
        <v>45863</v>
      </c>
      <c r="D1354" s="7">
        <v>45869</v>
      </c>
      <c r="E1354" s="26">
        <v>200.9</v>
      </c>
      <c r="F1354" s="26">
        <v>200.9</v>
      </c>
      <c r="G1354" s="6">
        <v>693504</v>
      </c>
      <c r="H1354" s="6" t="str">
        <v/>
      </c>
      <c r="I1354" s="6">
        <v>1</v>
      </c>
      <c r="J1354" s="6">
        <v>1</v>
      </c>
      <c r="K1354" s="6" t="str">
        <v/>
      </c>
      <c r="L1354" s="7" t="str">
        <v>T-890/25-26</v>
      </c>
      <c r="M1354" s="7">
        <v>45877</v>
      </c>
      <c r="N1354" s="9">
        <v>33363.75</v>
      </c>
      <c r="O1354" s="6" t="str">
        <v>DR LAL</v>
      </c>
      <c r="P1354" s="6" t="str">
        <v>By Hand</v>
      </c>
      <c r="Q1354" s="6" t="str">
        <v>Deepak</v>
      </c>
      <c r="R1354" s="6">
        <v>4</v>
      </c>
      <c r="S1354" s="6" t="str">
        <v/>
      </c>
      <c r="T1354" s="6" t="str">
        <v>BioLegend</v>
      </c>
    </row>
    <row r="1355" spans="1:20" x14ac:dyDescent="0.25">
      <c r="A1355" s="6">
        <v>1656</v>
      </c>
      <c r="B1355" s="6" t="str">
        <v>EED117596</v>
      </c>
      <c r="C1355" s="7">
        <v>45863</v>
      </c>
      <c r="D1355" s="7">
        <v>45869</v>
      </c>
      <c r="E1355" s="26">
        <v>156.1</v>
      </c>
      <c r="F1355" s="26">
        <v>156.1</v>
      </c>
      <c r="G1355" s="6">
        <v>781802</v>
      </c>
      <c r="H1355" s="6" t="str">
        <v/>
      </c>
      <c r="I1355" s="6">
        <v>1</v>
      </c>
      <c r="J1355" s="6">
        <v>1</v>
      </c>
      <c r="K1355" s="6" t="str">
        <v/>
      </c>
      <c r="L1355" s="7" t="str">
        <v>T-844/25-26</v>
      </c>
      <c r="M1355" s="7">
        <v>45871</v>
      </c>
      <c r="N1355" s="9">
        <v>24195.5</v>
      </c>
      <c r="O1355" s="6" t="str">
        <v>HKP</v>
      </c>
      <c r="P1355" s="6">
        <v>58153982773</v>
      </c>
      <c r="Q1355" s="6" t="str">
        <v>Delivered</v>
      </c>
      <c r="R1355" s="6">
        <v>-20</v>
      </c>
      <c r="S1355" s="6" t="str">
        <v/>
      </c>
      <c r="T1355" s="6" t="str">
        <v>BioLegend</v>
      </c>
    </row>
    <row r="1356" spans="1:20" x14ac:dyDescent="0.25">
      <c r="A1356" s="6">
        <v>1657</v>
      </c>
      <c r="B1356" s="6" t="str">
        <v>EED117596</v>
      </c>
      <c r="C1356" s="7">
        <v>45863</v>
      </c>
      <c r="D1356" s="7">
        <v>45869</v>
      </c>
      <c r="E1356" s="26">
        <v>177.1</v>
      </c>
      <c r="F1356" s="26">
        <v>354.2</v>
      </c>
      <c r="G1356" s="6">
        <v>783904</v>
      </c>
      <c r="H1356" s="6" t="str">
        <v/>
      </c>
      <c r="I1356" s="6">
        <v>2</v>
      </c>
      <c r="J1356" s="6">
        <v>2</v>
      </c>
      <c r="K1356" s="6" t="str">
        <v/>
      </c>
      <c r="L1356" s="7" t="str">
        <v>T-855/25-26</v>
      </c>
      <c r="M1356" s="7">
        <v>45871</v>
      </c>
      <c r="N1356" s="9">
        <v>48576</v>
      </c>
      <c r="O1356" s="6" t="str">
        <v>BTL</v>
      </c>
      <c r="P1356" s="6" t="str">
        <v>PORTER</v>
      </c>
      <c r="Q1356" s="6" t="str">
        <v>PORTER</v>
      </c>
      <c r="R1356" s="6">
        <v>-20</v>
      </c>
      <c r="S1356" s="6" t="str">
        <v/>
      </c>
      <c r="T1356" s="6" t="str">
        <v>BioLegend</v>
      </c>
    </row>
    <row r="1357" spans="1:20" x14ac:dyDescent="0.25">
      <c r="A1357" s="6">
        <v>1658</v>
      </c>
      <c r="B1357" s="6" t="str">
        <v>EED117596</v>
      </c>
      <c r="C1357" s="7">
        <v>45863</v>
      </c>
      <c r="D1357" s="7">
        <v>45869</v>
      </c>
      <c r="E1357" s="26">
        <v>37.799999999999997</v>
      </c>
      <c r="F1357" s="26">
        <v>37.799999999999997</v>
      </c>
      <c r="G1357" s="6">
        <v>784002</v>
      </c>
      <c r="H1357" s="6" t="str">
        <v/>
      </c>
      <c r="I1357" s="6">
        <v>1</v>
      </c>
      <c r="J1357" s="6">
        <v>1</v>
      </c>
      <c r="K1357" s="6" t="str">
        <v/>
      </c>
      <c r="L1357" s="7" t="str">
        <v>T-844/25-26</v>
      </c>
      <c r="M1357" s="7">
        <v>45871</v>
      </c>
      <c r="N1357" s="9">
        <v>5859</v>
      </c>
      <c r="O1357" s="6" t="str">
        <v>HKP</v>
      </c>
      <c r="P1357" s="6">
        <v>58153982773</v>
      </c>
      <c r="Q1357" s="6" t="str">
        <v>Delivered</v>
      </c>
      <c r="R1357" s="6">
        <v>-20</v>
      </c>
      <c r="S1357" s="6" t="str">
        <v/>
      </c>
      <c r="T1357" s="6" t="str">
        <v>BioLegend</v>
      </c>
    </row>
    <row r="1358" spans="1:20" x14ac:dyDescent="0.25">
      <c r="A1358" s="6">
        <v>1659</v>
      </c>
      <c r="B1358" s="6" t="str">
        <v>EED117596</v>
      </c>
      <c r="C1358" s="7">
        <v>45863</v>
      </c>
      <c r="D1358" s="7">
        <v>45869</v>
      </c>
      <c r="E1358" s="26">
        <v>152.6</v>
      </c>
      <c r="F1358" s="26">
        <v>152.6</v>
      </c>
      <c r="G1358" s="6">
        <v>788902</v>
      </c>
      <c r="H1358" s="6" t="str">
        <v/>
      </c>
      <c r="I1358" s="6">
        <v>1</v>
      </c>
      <c r="J1358" s="6">
        <v>1</v>
      </c>
      <c r="K1358" s="6" t="str">
        <v/>
      </c>
      <c r="L1358" s="7" t="str">
        <v>T-844/25-26</v>
      </c>
      <c r="M1358" s="7">
        <v>45871</v>
      </c>
      <c r="N1358" s="9">
        <v>23653</v>
      </c>
      <c r="O1358" s="6" t="str">
        <v>HKP</v>
      </c>
      <c r="P1358" s="6">
        <v>58153982773</v>
      </c>
      <c r="Q1358" s="6" t="str">
        <v>Delivered</v>
      </c>
      <c r="R1358" s="6">
        <v>-20</v>
      </c>
      <c r="S1358" s="6" t="str">
        <v/>
      </c>
      <c r="T1358" s="6" t="str">
        <v>BioLegend</v>
      </c>
    </row>
    <row r="1359" spans="1:20" x14ac:dyDescent="0.25">
      <c r="A1359" s="6">
        <v>1660</v>
      </c>
      <c r="B1359" s="6" t="str">
        <v>EED117596</v>
      </c>
      <c r="C1359" s="7">
        <v>45863</v>
      </c>
      <c r="D1359" s="7">
        <v>45869</v>
      </c>
      <c r="E1359" s="26">
        <v>160.30000000000001</v>
      </c>
      <c r="F1359" s="26">
        <v>160.30000000000001</v>
      </c>
      <c r="G1359" s="6">
        <v>914204</v>
      </c>
      <c r="H1359" s="6" t="str">
        <v/>
      </c>
      <c r="I1359" s="6">
        <v>1</v>
      </c>
      <c r="J1359" s="6">
        <v>1</v>
      </c>
      <c r="K1359" s="6" t="str">
        <v/>
      </c>
      <c r="L1359" s="7" t="str">
        <v>T-848/25-26</v>
      </c>
      <c r="M1359" s="7">
        <v>45871</v>
      </c>
      <c r="N1359" s="9">
        <v>24045</v>
      </c>
      <c r="O1359" s="6" t="str">
        <v>M BIOTECH</v>
      </c>
      <c r="P1359" s="6">
        <v>58153982821</v>
      </c>
      <c r="Q1359" s="6" t="str">
        <v>Delivered</v>
      </c>
      <c r="R1359" s="6">
        <v>4</v>
      </c>
      <c r="S1359" s="6" t="str">
        <v/>
      </c>
      <c r="T1359" s="6" t="str">
        <v>BioLegend</v>
      </c>
    </row>
    <row r="1360" spans="1:20" x14ac:dyDescent="0.25">
      <c r="A1360" s="6">
        <v>1717</v>
      </c>
      <c r="B1360" s="6" t="str">
        <v>EED117806</v>
      </c>
      <c r="C1360" s="7">
        <v>45870</v>
      </c>
      <c r="D1360" s="7">
        <v>45875</v>
      </c>
      <c r="E1360" s="26">
        <v>65.8</v>
      </c>
      <c r="F1360" s="26">
        <v>65.8</v>
      </c>
      <c r="G1360" s="6">
        <v>100213</v>
      </c>
      <c r="H1360" s="6" t="str">
        <v/>
      </c>
      <c r="I1360" s="6">
        <v>1</v>
      </c>
      <c r="J1360" s="6">
        <v>1</v>
      </c>
      <c r="K1360" s="6" t="str">
        <v/>
      </c>
      <c r="L1360" s="7" t="str">
        <v>DC-122/25-26</v>
      </c>
      <c r="M1360" s="7">
        <v>45890</v>
      </c>
      <c r="N1360" s="9" t="str">
        <v/>
      </c>
      <c r="O1360" s="6" t="str">
        <v>NII</v>
      </c>
      <c r="P1360" s="6" t="str">
        <v>By Hand</v>
      </c>
      <c r="Q1360" s="6" t="str">
        <v>PRIYANKA MADAM</v>
      </c>
      <c r="R1360" s="6">
        <v>4</v>
      </c>
      <c r="S1360" s="6" t="str">
        <v>FOC</v>
      </c>
      <c r="T1360" s="6" t="str">
        <v>BioLegend</v>
      </c>
    </row>
    <row r="1361" spans="1:20" x14ac:dyDescent="0.25">
      <c r="A1361" s="6">
        <v>1718</v>
      </c>
      <c r="B1361" s="6" t="str">
        <v>EED117806</v>
      </c>
      <c r="C1361" s="7">
        <v>45870</v>
      </c>
      <c r="D1361" s="7">
        <v>45875</v>
      </c>
      <c r="E1361" s="26">
        <v>165.9</v>
      </c>
      <c r="F1361" s="26">
        <v>331.8</v>
      </c>
      <c r="G1361" s="6">
        <v>100328</v>
      </c>
      <c r="H1361" s="6" t="str">
        <v/>
      </c>
      <c r="I1361" s="6">
        <v>2</v>
      </c>
      <c r="J1361" s="6">
        <v>2</v>
      </c>
      <c r="K1361" s="6" t="str">
        <v/>
      </c>
      <c r="L1361" s="7" t="str">
        <v>T-902/25-26</v>
      </c>
      <c r="M1361" s="7">
        <v>45880</v>
      </c>
      <c r="N1361" s="9">
        <v>47755.5</v>
      </c>
      <c r="O1361" s="6" t="str">
        <v>AURIGINE SERVICE</v>
      </c>
      <c r="P1361" s="6">
        <v>58154308424</v>
      </c>
      <c r="Q1361" s="6" t="str">
        <v>Delivered</v>
      </c>
      <c r="R1361" s="6">
        <v>4</v>
      </c>
      <c r="S1361" s="6" t="str">
        <v/>
      </c>
      <c r="T1361" s="6" t="str">
        <v>BioLegend</v>
      </c>
    </row>
    <row r="1362" spans="1:20" x14ac:dyDescent="0.25">
      <c r="A1362" s="6">
        <v>1719</v>
      </c>
      <c r="B1362" s="6" t="str">
        <v>EED117806</v>
      </c>
      <c r="C1362" s="7">
        <v>45870</v>
      </c>
      <c r="D1362" s="7">
        <v>45875</v>
      </c>
      <c r="E1362" s="26">
        <v>138.6</v>
      </c>
      <c r="F1362" s="26">
        <v>277.2</v>
      </c>
      <c r="G1362" s="6">
        <v>100528</v>
      </c>
      <c r="H1362" s="6" t="str">
        <v/>
      </c>
      <c r="I1362" s="6">
        <v>2</v>
      </c>
      <c r="J1362" s="6">
        <v>2</v>
      </c>
      <c r="K1362" s="6" t="str">
        <v/>
      </c>
      <c r="L1362" s="7" t="str">
        <v>T-902/25-26</v>
      </c>
      <c r="M1362" s="7">
        <v>45880</v>
      </c>
      <c r="N1362" s="9">
        <v>39897</v>
      </c>
      <c r="O1362" s="6" t="str">
        <v>AURIGINE SERVICE</v>
      </c>
      <c r="P1362" s="6">
        <v>58154308424</v>
      </c>
      <c r="Q1362" s="6" t="str">
        <v>Delivered</v>
      </c>
      <c r="R1362" s="6">
        <v>4</v>
      </c>
      <c r="S1362" s="6" t="str">
        <v/>
      </c>
      <c r="T1362" s="6" t="str">
        <v>BioLegend</v>
      </c>
    </row>
    <row r="1363" spans="1:20" x14ac:dyDescent="0.25">
      <c r="A1363" s="6">
        <v>1720</v>
      </c>
      <c r="B1363" s="6" t="str">
        <v>EED117806</v>
      </c>
      <c r="C1363" s="7">
        <v>45870</v>
      </c>
      <c r="D1363" s="7">
        <v>45875</v>
      </c>
      <c r="E1363" s="26">
        <v>115.5</v>
      </c>
      <c r="F1363" s="26">
        <v>115.5</v>
      </c>
      <c r="G1363" s="6">
        <v>101238</v>
      </c>
      <c r="H1363" s="6" t="str">
        <v/>
      </c>
      <c r="I1363" s="6">
        <v>1</v>
      </c>
      <c r="J1363" s="6">
        <v>1</v>
      </c>
      <c r="K1363" s="6" t="str">
        <v/>
      </c>
      <c r="L1363" s="7" t="str">
        <v>DC-115/25-26</v>
      </c>
      <c r="M1363" s="7">
        <v>45882</v>
      </c>
      <c r="N1363" s="9" t="str">
        <v/>
      </c>
      <c r="O1363" s="6" t="str">
        <v>AIIMS</v>
      </c>
      <c r="P1363" s="6" t="str">
        <v>By Hand</v>
      </c>
      <c r="Q1363" s="6" t="str">
        <v>PRIYANKA MADAM</v>
      </c>
      <c r="R1363" s="6">
        <v>4</v>
      </c>
      <c r="S1363" s="6" t="str">
        <v>will be invoiced</v>
      </c>
      <c r="T1363" s="6" t="str">
        <v>BioLegend</v>
      </c>
    </row>
    <row r="1364" spans="1:20" x14ac:dyDescent="0.25">
      <c r="A1364" s="6">
        <v>1721</v>
      </c>
      <c r="B1364" s="6" t="str">
        <v>EED117806</v>
      </c>
      <c r="C1364" s="7">
        <v>45870</v>
      </c>
      <c r="D1364" s="7">
        <v>45875</v>
      </c>
      <c r="E1364" s="26">
        <v>575.4</v>
      </c>
      <c r="F1364" s="26">
        <v>575.4</v>
      </c>
      <c r="G1364" s="6">
        <v>741036</v>
      </c>
      <c r="H1364" s="6" t="str">
        <v/>
      </c>
      <c r="I1364" s="6">
        <v>1</v>
      </c>
      <c r="J1364" s="6">
        <v>1</v>
      </c>
      <c r="K1364" s="6" t="str">
        <v/>
      </c>
      <c r="L1364" s="7" t="str">
        <v>T-916/25-26</v>
      </c>
      <c r="M1364" s="7">
        <v>45880</v>
      </c>
      <c r="N1364" s="9">
        <v>82816.5</v>
      </c>
      <c r="O1364" s="6" t="str">
        <v>SAI LIFE</v>
      </c>
      <c r="P1364" s="6">
        <v>58154310270</v>
      </c>
      <c r="Q1364" s="6" t="str">
        <v>Delivered</v>
      </c>
      <c r="R1364" s="6">
        <v>4</v>
      </c>
      <c r="S1364" s="6" t="str">
        <v/>
      </c>
      <c r="T1364" s="6" t="str">
        <v>BioLegend</v>
      </c>
    </row>
    <row r="1365" spans="1:20" x14ac:dyDescent="0.25">
      <c r="A1365" s="6">
        <v>1722</v>
      </c>
      <c r="B1365" s="6" t="str">
        <v>EED117806</v>
      </c>
      <c r="C1365" s="7">
        <v>45870</v>
      </c>
      <c r="D1365" s="7">
        <v>45875</v>
      </c>
      <c r="E1365" s="26">
        <v>160.29999999999998</v>
      </c>
      <c r="F1365" s="26">
        <v>480.9</v>
      </c>
      <c r="G1365" s="6">
        <v>101320</v>
      </c>
      <c r="H1365" s="6" t="str">
        <v/>
      </c>
      <c r="I1365" s="6">
        <v>3</v>
      </c>
      <c r="J1365" s="6">
        <v>3</v>
      </c>
      <c r="K1365" s="6" t="str">
        <v/>
      </c>
      <c r="L1365" s="7" t="str">
        <v>T-902/25-26</v>
      </c>
      <c r="M1365" s="7">
        <v>45880</v>
      </c>
      <c r="N1365" s="9">
        <v>69215.25</v>
      </c>
      <c r="O1365" s="6" t="str">
        <v>AURIGINE SERVICE</v>
      </c>
      <c r="P1365" s="6">
        <v>58154308424</v>
      </c>
      <c r="Q1365" s="6" t="str">
        <v>Delivered</v>
      </c>
      <c r="R1365" s="6">
        <v>4</v>
      </c>
      <c r="S1365" s="6" t="str">
        <v/>
      </c>
      <c r="T1365" s="6" t="str">
        <v>BioLegend</v>
      </c>
    </row>
    <row r="1366" spans="1:20" x14ac:dyDescent="0.25">
      <c r="A1366" s="6">
        <v>1723</v>
      </c>
      <c r="B1366" s="6" t="str">
        <v>EED117806</v>
      </c>
      <c r="C1366" s="7">
        <v>45870</v>
      </c>
      <c r="D1366" s="7">
        <v>45875</v>
      </c>
      <c r="E1366" s="26">
        <v>214.5</v>
      </c>
      <c r="F1366" s="26">
        <v>214.5</v>
      </c>
      <c r="G1366" s="6">
        <v>101337</v>
      </c>
      <c r="H1366" s="6" t="str">
        <v/>
      </c>
      <c r="I1366" s="6">
        <v>1</v>
      </c>
      <c r="J1366" s="6">
        <v>1</v>
      </c>
      <c r="K1366" s="6" t="str">
        <v/>
      </c>
      <c r="L1366" s="7" t="str">
        <v>T-914/25-26</v>
      </c>
      <c r="M1366" s="7">
        <v>45880</v>
      </c>
      <c r="N1366" s="9">
        <v>21724.560000000001</v>
      </c>
      <c r="O1366" s="6" t="str">
        <v>NCCS</v>
      </c>
      <c r="P1366" s="6">
        <v>58154305565</v>
      </c>
      <c r="Q1366" s="6" t="str">
        <v>Delivered</v>
      </c>
      <c r="R1366" s="6">
        <v>4</v>
      </c>
      <c r="S1366" s="6" t="str">
        <v/>
      </c>
      <c r="T1366" s="6" t="str">
        <v>BioLegend</v>
      </c>
    </row>
    <row r="1367" spans="1:20" x14ac:dyDescent="0.25">
      <c r="A1367" s="6">
        <v>1724</v>
      </c>
      <c r="B1367" s="6" t="str">
        <v>EED117806</v>
      </c>
      <c r="C1367" s="7">
        <v>45870</v>
      </c>
      <c r="D1367" s="7">
        <v>45875</v>
      </c>
      <c r="E1367" s="26">
        <v>177.1</v>
      </c>
      <c r="F1367" s="26">
        <v>177.1</v>
      </c>
      <c r="G1367" s="6">
        <v>102006</v>
      </c>
      <c r="H1367" s="6" t="str">
        <v/>
      </c>
      <c r="I1367" s="6">
        <v>1</v>
      </c>
      <c r="J1367" s="6">
        <v>1</v>
      </c>
      <c r="K1367" s="6" t="str">
        <v/>
      </c>
      <c r="L1367" s="7" t="str">
        <v>T-902/25-26</v>
      </c>
      <c r="M1367" s="7">
        <v>45880</v>
      </c>
      <c r="N1367" s="9">
        <v>25489.75</v>
      </c>
      <c r="O1367" s="6" t="str">
        <v>AURIGINE SERVICE</v>
      </c>
      <c r="P1367" s="6">
        <v>58154308424</v>
      </c>
      <c r="Q1367" s="6" t="str">
        <v>Delivered</v>
      </c>
      <c r="R1367" s="6">
        <v>4</v>
      </c>
      <c r="S1367" s="6" t="str">
        <v/>
      </c>
      <c r="T1367" s="6" t="str">
        <v>BioLegend</v>
      </c>
    </row>
    <row r="1368" spans="1:20" x14ac:dyDescent="0.25">
      <c r="A1368" s="6">
        <v>1725</v>
      </c>
      <c r="B1368" s="6" t="str">
        <v>EED117806</v>
      </c>
      <c r="C1368" s="7">
        <v>45870</v>
      </c>
      <c r="D1368" s="7">
        <v>45875</v>
      </c>
      <c r="E1368" s="26">
        <v>160.30000000000001</v>
      </c>
      <c r="F1368" s="26">
        <v>320.60000000000002</v>
      </c>
      <c r="G1368" s="6">
        <v>103018</v>
      </c>
      <c r="H1368" s="6" t="str">
        <v/>
      </c>
      <c r="I1368" s="6">
        <v>2</v>
      </c>
      <c r="J1368" s="6">
        <v>2</v>
      </c>
      <c r="K1368" s="6" t="str">
        <v/>
      </c>
      <c r="L1368" s="7" t="str">
        <v>T-902/25-26</v>
      </c>
      <c r="M1368" s="7">
        <v>45880</v>
      </c>
      <c r="N1368" s="9">
        <v>46143.5</v>
      </c>
      <c r="O1368" s="6" t="str">
        <v>AURIGINE SERVICE</v>
      </c>
      <c r="P1368" s="6">
        <v>58154308424</v>
      </c>
      <c r="Q1368" s="6" t="str">
        <v>Delivered</v>
      </c>
      <c r="R1368" s="6">
        <v>4</v>
      </c>
      <c r="S1368" s="6" t="str">
        <v/>
      </c>
      <c r="T1368" s="6" t="str">
        <v>BioLegend</v>
      </c>
    </row>
    <row r="1369" spans="1:20" x14ac:dyDescent="0.25">
      <c r="A1369" s="6">
        <v>1726</v>
      </c>
      <c r="B1369" s="6" t="str">
        <v>EED117806</v>
      </c>
      <c r="C1369" s="7">
        <v>45870</v>
      </c>
      <c r="D1369" s="7">
        <v>45875</v>
      </c>
      <c r="E1369" s="26">
        <v>181.5</v>
      </c>
      <c r="F1369" s="26">
        <v>181.5</v>
      </c>
      <c r="G1369" s="6">
        <v>103044</v>
      </c>
      <c r="H1369" s="6" t="str">
        <v/>
      </c>
      <c r="I1369" s="6">
        <v>1</v>
      </c>
      <c r="J1369" s="6">
        <v>1</v>
      </c>
      <c r="K1369" s="6" t="str">
        <v/>
      </c>
      <c r="L1369" s="7" t="str">
        <v>T-897/25-26</v>
      </c>
      <c r="M1369" s="7">
        <v>45880</v>
      </c>
      <c r="N1369" s="9">
        <v>25506.799999999999</v>
      </c>
      <c r="O1369" s="6" t="str">
        <v>ABHI BIO</v>
      </c>
      <c r="P1369" s="6">
        <v>58154309883</v>
      </c>
      <c r="Q1369" s="6" t="str">
        <v>Delivered</v>
      </c>
      <c r="R1369" s="6">
        <v>4</v>
      </c>
      <c r="S1369" s="6" t="str">
        <v/>
      </c>
      <c r="T1369" s="6" t="str">
        <v>BioLegend</v>
      </c>
    </row>
    <row r="1370" spans="1:20" x14ac:dyDescent="0.25">
      <c r="A1370" s="6">
        <v>1727</v>
      </c>
      <c r="B1370" s="6" t="str">
        <v>EED117806</v>
      </c>
      <c r="C1370" s="7">
        <v>45870</v>
      </c>
      <c r="D1370" s="7">
        <v>45875</v>
      </c>
      <c r="E1370" s="26">
        <v>115.5</v>
      </c>
      <c r="F1370" s="26">
        <v>115.5</v>
      </c>
      <c r="G1370" s="6">
        <v>777404</v>
      </c>
      <c r="H1370" s="6" t="str">
        <v/>
      </c>
      <c r="I1370" s="6">
        <v>1</v>
      </c>
      <c r="J1370" s="6">
        <v>1</v>
      </c>
      <c r="K1370" s="6" t="str">
        <v/>
      </c>
      <c r="L1370" s="7" t="str">
        <v>T-916/25-26</v>
      </c>
      <c r="M1370" s="7">
        <v>45880</v>
      </c>
      <c r="N1370" s="9">
        <v>16623.75</v>
      </c>
      <c r="O1370" s="6" t="str">
        <v>SAI LIFE</v>
      </c>
      <c r="P1370" s="6">
        <v>58154310270</v>
      </c>
      <c r="Q1370" s="6" t="str">
        <v>Delivered</v>
      </c>
      <c r="R1370" s="6">
        <v>-20</v>
      </c>
      <c r="S1370" s="6" t="str">
        <v/>
      </c>
      <c r="T1370" s="6" t="str">
        <v>BioLegend</v>
      </c>
    </row>
    <row r="1371" spans="1:20" x14ac:dyDescent="0.25">
      <c r="A1371" s="6">
        <v>1728</v>
      </c>
      <c r="B1371" s="6" t="str">
        <v>EED117806</v>
      </c>
      <c r="C1371" s="7">
        <v>45870</v>
      </c>
      <c r="D1371" s="7">
        <v>45875</v>
      </c>
      <c r="E1371" s="26">
        <v>160.30000000000001</v>
      </c>
      <c r="F1371" s="26">
        <v>320.60000000000002</v>
      </c>
      <c r="G1371" s="6">
        <v>104420</v>
      </c>
      <c r="H1371" s="6" t="str">
        <v/>
      </c>
      <c r="I1371" s="6">
        <v>2</v>
      </c>
      <c r="J1371" s="6">
        <v>2</v>
      </c>
      <c r="K1371" s="6" t="str">
        <v/>
      </c>
      <c r="L1371" s="7" t="str">
        <v>T-902/25-26</v>
      </c>
      <c r="M1371" s="7">
        <v>45880</v>
      </c>
      <c r="N1371" s="9">
        <v>46143.5</v>
      </c>
      <c r="O1371" s="6" t="str">
        <v>AURIGINE SERVICE</v>
      </c>
      <c r="P1371" s="6">
        <v>58154308424</v>
      </c>
      <c r="Q1371" s="6" t="str">
        <v>Delivered</v>
      </c>
      <c r="R1371" s="6">
        <v>4</v>
      </c>
      <c r="S1371" s="6" t="str">
        <v/>
      </c>
      <c r="T1371" s="6" t="str">
        <v>BioLegend</v>
      </c>
    </row>
    <row r="1372" spans="1:20" x14ac:dyDescent="0.25">
      <c r="A1372" s="6">
        <v>1729</v>
      </c>
      <c r="B1372" s="6" t="str">
        <v>EED117806</v>
      </c>
      <c r="C1372" s="7">
        <v>45870</v>
      </c>
      <c r="D1372" s="7">
        <v>45875</v>
      </c>
      <c r="E1372" s="26">
        <v>173.6</v>
      </c>
      <c r="F1372" s="26">
        <v>347.2</v>
      </c>
      <c r="G1372" s="6">
        <v>104526</v>
      </c>
      <c r="H1372" s="6" t="str">
        <v/>
      </c>
      <c r="I1372" s="6">
        <v>2</v>
      </c>
      <c r="J1372" s="6">
        <v>2</v>
      </c>
      <c r="K1372" s="6" t="str">
        <v/>
      </c>
      <c r="L1372" s="7" t="str">
        <v>T-902/25-26</v>
      </c>
      <c r="M1372" s="7">
        <v>45880</v>
      </c>
      <c r="N1372" s="9">
        <v>49972</v>
      </c>
      <c r="O1372" s="6" t="str">
        <v>AURIGINE SERVICE</v>
      </c>
      <c r="P1372" s="6">
        <v>58154308424</v>
      </c>
      <c r="Q1372" s="6" t="str">
        <v>Delivered</v>
      </c>
      <c r="R1372" s="6">
        <v>4</v>
      </c>
      <c r="S1372" s="6" t="str">
        <v/>
      </c>
      <c r="T1372" s="6" t="str">
        <v>BioLegend</v>
      </c>
    </row>
    <row r="1373" spans="1:20" x14ac:dyDescent="0.25">
      <c r="A1373" s="6">
        <v>1730</v>
      </c>
      <c r="B1373" s="6" t="str">
        <v>EED117806</v>
      </c>
      <c r="C1373" s="7">
        <v>45870</v>
      </c>
      <c r="D1373" s="7">
        <v>45875</v>
      </c>
      <c r="E1373" s="26">
        <v>221.9</v>
      </c>
      <c r="F1373" s="26">
        <v>221.9</v>
      </c>
      <c r="G1373" s="6">
        <v>106106</v>
      </c>
      <c r="H1373" s="6" t="str">
        <v/>
      </c>
      <c r="I1373" s="6">
        <v>1</v>
      </c>
      <c r="J1373" s="6">
        <v>1</v>
      </c>
      <c r="K1373" s="6" t="str">
        <v/>
      </c>
      <c r="L1373" s="7" t="str">
        <v>T-902/25-26</v>
      </c>
      <c r="M1373" s="7">
        <v>45880</v>
      </c>
      <c r="N1373" s="9">
        <v>31937.75</v>
      </c>
      <c r="O1373" s="6" t="str">
        <v>AURIGINE SERVICE</v>
      </c>
      <c r="P1373" s="6">
        <v>58154308424</v>
      </c>
      <c r="Q1373" s="6" t="str">
        <v>Delivered</v>
      </c>
      <c r="R1373" s="6">
        <v>4</v>
      </c>
      <c r="S1373" s="6" t="str">
        <v/>
      </c>
      <c r="T1373" s="6" t="str">
        <v>BioLegend</v>
      </c>
    </row>
    <row r="1374" spans="1:20" x14ac:dyDescent="0.25">
      <c r="A1374" s="6">
        <v>1731</v>
      </c>
      <c r="B1374" s="6" t="str">
        <v>EED117806</v>
      </c>
      <c r="C1374" s="7">
        <v>45870</v>
      </c>
      <c r="D1374" s="7">
        <v>45875</v>
      </c>
      <c r="E1374" s="26">
        <v>156.75</v>
      </c>
      <c r="F1374" s="26">
        <v>156.75</v>
      </c>
      <c r="G1374" s="6">
        <v>101239</v>
      </c>
      <c r="H1374" s="6" t="str">
        <v/>
      </c>
      <c r="I1374" s="6">
        <v>1</v>
      </c>
      <c r="J1374" s="6">
        <v>1</v>
      </c>
      <c r="K1374" s="6" t="str">
        <v/>
      </c>
      <c r="L1374" s="7" t="str">
        <v>T-920/25-26</v>
      </c>
      <c r="M1374" s="7">
        <v>45880</v>
      </c>
      <c r="N1374" s="9">
        <v>19437</v>
      </c>
      <c r="O1374" s="6" t="str">
        <v>SAI LIFE</v>
      </c>
      <c r="P1374" s="6">
        <v>58154310270</v>
      </c>
      <c r="Q1374" s="6" t="str">
        <v>Delivered</v>
      </c>
      <c r="R1374" s="6">
        <v>4</v>
      </c>
      <c r="S1374" s="6" t="str">
        <v/>
      </c>
      <c r="T1374" s="6" t="str">
        <v>BioLegend</v>
      </c>
    </row>
    <row r="1375" spans="1:20" x14ac:dyDescent="0.25">
      <c r="A1375" s="6">
        <v>1732</v>
      </c>
      <c r="B1375" s="6" t="str">
        <v>EED117806</v>
      </c>
      <c r="C1375" s="7">
        <v>45870</v>
      </c>
      <c r="D1375" s="7">
        <v>45875</v>
      </c>
      <c r="E1375" s="26">
        <v>160.30000000000001</v>
      </c>
      <c r="F1375" s="26">
        <v>160.30000000000001</v>
      </c>
      <c r="G1375" s="6">
        <v>117312</v>
      </c>
      <c r="H1375" s="6" t="str">
        <v/>
      </c>
      <c r="I1375" s="6">
        <v>1</v>
      </c>
      <c r="J1375" s="6">
        <v>1</v>
      </c>
      <c r="K1375" s="6" t="str">
        <v/>
      </c>
      <c r="L1375" s="7" t="str">
        <v>DC-123/25-26</v>
      </c>
      <c r="M1375" s="7">
        <v>45890</v>
      </c>
      <c r="N1375" s="9" t="str">
        <v/>
      </c>
      <c r="O1375" s="6" t="str">
        <v>NII</v>
      </c>
      <c r="P1375" s="6" t="str">
        <v>By Hand</v>
      </c>
      <c r="Q1375" s="6" t="str">
        <v>PRIYANKA MADAM</v>
      </c>
      <c r="R1375" s="6">
        <v>4</v>
      </c>
      <c r="S1375" s="6" t="str">
        <v>FOC</v>
      </c>
      <c r="T1375" s="6" t="str">
        <v>BioLegend</v>
      </c>
    </row>
    <row r="1376" spans="1:20" x14ac:dyDescent="0.25">
      <c r="A1376" s="6">
        <v>1733</v>
      </c>
      <c r="B1376" s="6" t="str">
        <v>EED117806</v>
      </c>
      <c r="C1376" s="7">
        <v>45870</v>
      </c>
      <c r="D1376" s="7">
        <v>45875</v>
      </c>
      <c r="E1376" s="26">
        <v>204.4</v>
      </c>
      <c r="F1376" s="26">
        <v>408.8</v>
      </c>
      <c r="G1376" s="6">
        <v>119414</v>
      </c>
      <c r="H1376" s="6" t="str">
        <v/>
      </c>
      <c r="I1376" s="6">
        <v>2</v>
      </c>
      <c r="J1376" s="6">
        <v>2</v>
      </c>
      <c r="K1376" s="6" t="str">
        <v/>
      </c>
      <c r="L1376" s="7" t="str">
        <v>T-902/25-26</v>
      </c>
      <c r="M1376" s="7">
        <v>45880</v>
      </c>
      <c r="N1376" s="9">
        <v>58838</v>
      </c>
      <c r="O1376" s="6" t="str">
        <v>AURIGINE SERVICE</v>
      </c>
      <c r="P1376" s="6">
        <v>58154308424</v>
      </c>
      <c r="Q1376" s="6" t="str">
        <v>Delivered</v>
      </c>
      <c r="R1376" s="6">
        <v>4</v>
      </c>
      <c r="S1376" s="6" t="str">
        <v/>
      </c>
      <c r="T1376" s="6" t="str">
        <v>BioLegend</v>
      </c>
    </row>
    <row r="1377" spans="1:20" x14ac:dyDescent="0.25">
      <c r="A1377" s="6">
        <v>1734</v>
      </c>
      <c r="B1377" s="6" t="str">
        <v>EED117806</v>
      </c>
      <c r="C1377" s="7">
        <v>45870</v>
      </c>
      <c r="D1377" s="7">
        <v>45875</v>
      </c>
      <c r="E1377" s="26">
        <v>63</v>
      </c>
      <c r="F1377" s="26">
        <v>126</v>
      </c>
      <c r="G1377" s="6">
        <v>120413</v>
      </c>
      <c r="H1377" s="6" t="str">
        <v/>
      </c>
      <c r="I1377" s="6">
        <v>2</v>
      </c>
      <c r="J1377" s="6">
        <v>2</v>
      </c>
      <c r="K1377" s="6" t="str">
        <v/>
      </c>
      <c r="L1377" s="7" t="str">
        <v>T-887/25-26</v>
      </c>
      <c r="M1377" s="7">
        <v>45876</v>
      </c>
      <c r="N1377" s="9">
        <v>17100</v>
      </c>
      <c r="O1377" s="6" t="str">
        <v>LABEX</v>
      </c>
      <c r="P1377" s="6" t="str">
        <v/>
      </c>
      <c r="Q1377" s="6" t="str">
        <v/>
      </c>
      <c r="R1377" s="6">
        <v>4</v>
      </c>
      <c r="S1377" s="6" t="str">
        <v/>
      </c>
      <c r="T1377" s="6" t="str">
        <v>BioLegend</v>
      </c>
    </row>
    <row r="1378" spans="1:20" x14ac:dyDescent="0.25">
      <c r="A1378" s="6">
        <v>1735</v>
      </c>
      <c r="B1378" s="6" t="str">
        <v>EED117806</v>
      </c>
      <c r="C1378" s="7">
        <v>45870</v>
      </c>
      <c r="D1378" s="7">
        <v>45875</v>
      </c>
      <c r="E1378" s="26">
        <v>77</v>
      </c>
      <c r="F1378" s="26">
        <v>77</v>
      </c>
      <c r="G1378" s="6">
        <v>120605</v>
      </c>
      <c r="H1378" s="6" t="str">
        <v/>
      </c>
      <c r="I1378" s="6">
        <v>1</v>
      </c>
      <c r="J1378" s="6">
        <v>1</v>
      </c>
      <c r="K1378" s="6" t="str">
        <v/>
      </c>
      <c r="L1378" s="7" t="str">
        <v>DC-115/25-26</v>
      </c>
      <c r="M1378" s="7">
        <v>45882</v>
      </c>
      <c r="N1378" s="9" t="str">
        <v/>
      </c>
      <c r="O1378" s="6" t="str">
        <v>AIIMS</v>
      </c>
      <c r="P1378" s="6" t="str">
        <v>By Hand</v>
      </c>
      <c r="Q1378" s="6" t="str">
        <v>PRIYANKA MADAM</v>
      </c>
      <c r="R1378" s="6">
        <v>4</v>
      </c>
      <c r="S1378" s="6" t="str">
        <v>will be invoiced</v>
      </c>
      <c r="T1378" s="6" t="str">
        <v>BioLegend</v>
      </c>
    </row>
    <row r="1379" spans="1:20" x14ac:dyDescent="0.25">
      <c r="A1379" s="6">
        <v>1736</v>
      </c>
      <c r="B1379" s="6" t="str">
        <v>EED117806</v>
      </c>
      <c r="C1379" s="7">
        <v>45870</v>
      </c>
      <c r="D1379" s="7">
        <v>45875</v>
      </c>
      <c r="E1379" s="26">
        <v>70.7</v>
      </c>
      <c r="F1379" s="26">
        <v>70.7</v>
      </c>
      <c r="G1379" s="6">
        <v>121419</v>
      </c>
      <c r="H1379" s="6" t="str">
        <v/>
      </c>
      <c r="I1379" s="6">
        <v>1</v>
      </c>
      <c r="J1379" s="6">
        <v>1</v>
      </c>
      <c r="K1379" s="6" t="str">
        <v/>
      </c>
      <c r="L1379" s="7" t="str">
        <v>T-887/25-26</v>
      </c>
      <c r="M1379" s="7">
        <v>45876</v>
      </c>
      <c r="N1379" s="9">
        <v>9595</v>
      </c>
      <c r="O1379" s="6" t="str">
        <v>LABEX</v>
      </c>
      <c r="P1379" s="6" t="str">
        <v/>
      </c>
      <c r="Q1379" s="6" t="str">
        <v/>
      </c>
      <c r="R1379" s="6">
        <v>4</v>
      </c>
      <c r="S1379" s="6" t="str">
        <v/>
      </c>
      <c r="T1379" s="6" t="str">
        <v>BioLegend</v>
      </c>
    </row>
    <row r="1380" spans="1:20" x14ac:dyDescent="0.25">
      <c r="A1380" s="6">
        <v>1737</v>
      </c>
      <c r="B1380" s="6" t="str">
        <v>EED117806</v>
      </c>
      <c r="C1380" s="7">
        <v>45870</v>
      </c>
      <c r="D1380" s="7">
        <v>45875</v>
      </c>
      <c r="E1380" s="26">
        <v>207.2</v>
      </c>
      <c r="F1380" s="26">
        <v>207.2</v>
      </c>
      <c r="G1380" s="6">
        <v>127514</v>
      </c>
      <c r="H1380" s="6" t="str">
        <v/>
      </c>
      <c r="I1380" s="6">
        <v>1</v>
      </c>
      <c r="J1380" s="6">
        <v>1</v>
      </c>
      <c r="K1380" s="6" t="str">
        <v/>
      </c>
      <c r="L1380" s="7" t="str">
        <v>DC-112/25-26</v>
      </c>
      <c r="M1380" s="7">
        <v>45881</v>
      </c>
      <c r="N1380" s="9" t="str">
        <v/>
      </c>
      <c r="O1380" s="6" t="str">
        <v>RCB</v>
      </c>
      <c r="P1380" s="6" t="str">
        <v>By Hand</v>
      </c>
      <c r="Q1380" s="6" t="str">
        <v>Deepak</v>
      </c>
      <c r="R1380" s="6">
        <v>4</v>
      </c>
      <c r="S1380" s="6" t="str">
        <v>FOC</v>
      </c>
      <c r="T1380" s="6" t="str">
        <v>BioLegend</v>
      </c>
    </row>
    <row r="1381" spans="1:20" x14ac:dyDescent="0.25">
      <c r="A1381" s="6">
        <v>1738</v>
      </c>
      <c r="B1381" s="6" t="str">
        <v>EED117806</v>
      </c>
      <c r="C1381" s="7">
        <v>45870</v>
      </c>
      <c r="D1381" s="7">
        <v>45875</v>
      </c>
      <c r="E1381" s="26">
        <v>137.19999999999999</v>
      </c>
      <c r="F1381" s="26">
        <v>137.19999999999999</v>
      </c>
      <c r="G1381" s="6">
        <v>103116</v>
      </c>
      <c r="H1381" s="6" t="str">
        <v/>
      </c>
      <c r="I1381" s="6">
        <v>1</v>
      </c>
      <c r="J1381" s="6">
        <v>1</v>
      </c>
      <c r="K1381" s="6" t="str">
        <v/>
      </c>
      <c r="L1381" s="7" t="str">
        <v>T-919/25-26</v>
      </c>
      <c r="M1381" s="7">
        <v>45880</v>
      </c>
      <c r="N1381" s="9">
        <v>18228</v>
      </c>
      <c r="O1381" s="6" t="str">
        <v>SAI LIFE</v>
      </c>
      <c r="P1381" s="6">
        <v>58154310270</v>
      </c>
      <c r="Q1381" s="6" t="str">
        <v>Delivered</v>
      </c>
      <c r="R1381" s="6">
        <v>4</v>
      </c>
      <c r="S1381" s="6" t="str">
        <v/>
      </c>
      <c r="T1381" s="6" t="str">
        <v>BioLegend</v>
      </c>
    </row>
    <row r="1382" spans="1:20" x14ac:dyDescent="0.25">
      <c r="A1382" s="6">
        <v>1739</v>
      </c>
      <c r="B1382" s="6" t="str">
        <v>EED117806</v>
      </c>
      <c r="C1382" s="7">
        <v>45870</v>
      </c>
      <c r="D1382" s="7">
        <v>45875</v>
      </c>
      <c r="E1382" s="26">
        <v>242.9</v>
      </c>
      <c r="F1382" s="26">
        <v>242.9</v>
      </c>
      <c r="G1382" s="6">
        <v>108916</v>
      </c>
      <c r="H1382" s="6" t="str">
        <v/>
      </c>
      <c r="I1382" s="6">
        <v>1</v>
      </c>
      <c r="J1382" s="6">
        <v>1</v>
      </c>
      <c r="K1382" s="6" t="str">
        <v/>
      </c>
      <c r="L1382" s="7" t="str">
        <v>T-920/25-26</v>
      </c>
      <c r="M1382" s="7">
        <v>45880</v>
      </c>
      <c r="N1382" s="9">
        <v>32271</v>
      </c>
      <c r="O1382" s="6" t="str">
        <v>SAI LIFE</v>
      </c>
      <c r="P1382" s="6">
        <v>58154310270</v>
      </c>
      <c r="Q1382" s="6" t="str">
        <v>Delivered</v>
      </c>
      <c r="R1382" s="6">
        <v>4</v>
      </c>
      <c r="S1382" s="6" t="str">
        <v/>
      </c>
      <c r="T1382" s="6" t="str">
        <v>BioLegend</v>
      </c>
    </row>
    <row r="1383" spans="1:20" x14ac:dyDescent="0.25">
      <c r="A1383" s="6">
        <v>1740</v>
      </c>
      <c r="B1383" s="6" t="str">
        <v>EED117806</v>
      </c>
      <c r="C1383" s="7">
        <v>45870</v>
      </c>
      <c r="D1383" s="7">
        <v>45875</v>
      </c>
      <c r="E1383" s="26">
        <v>228</v>
      </c>
      <c r="F1383" s="26">
        <v>228</v>
      </c>
      <c r="G1383" s="6">
        <v>133923</v>
      </c>
      <c r="H1383" s="6" t="str">
        <v/>
      </c>
      <c r="I1383" s="6">
        <v>1</v>
      </c>
      <c r="J1383" s="6">
        <v>1</v>
      </c>
      <c r="K1383" s="6" t="str">
        <v/>
      </c>
      <c r="L1383" s="7" t="str">
        <v>T-914/25-26</v>
      </c>
      <c r="M1383" s="7">
        <v>45880</v>
      </c>
      <c r="N1383" s="9">
        <v>23091.84</v>
      </c>
      <c r="O1383" s="6" t="str">
        <v>NCCS</v>
      </c>
      <c r="P1383" s="6">
        <v>58154305565</v>
      </c>
      <c r="Q1383" s="6" t="str">
        <v>Delivered</v>
      </c>
      <c r="R1383" s="6">
        <v>4</v>
      </c>
      <c r="S1383" s="6" t="str">
        <v/>
      </c>
      <c r="T1383" s="6" t="str">
        <v>BioLegend</v>
      </c>
    </row>
    <row r="1384" spans="1:20" x14ac:dyDescent="0.25">
      <c r="A1384" s="6">
        <v>1741</v>
      </c>
      <c r="B1384" s="6" t="str">
        <v>EED117806</v>
      </c>
      <c r="C1384" s="7">
        <v>45870</v>
      </c>
      <c r="D1384" s="7">
        <v>45875</v>
      </c>
      <c r="E1384" s="26">
        <v>181.5</v>
      </c>
      <c r="F1384" s="26">
        <v>181.5</v>
      </c>
      <c r="G1384" s="6">
        <v>135027</v>
      </c>
      <c r="H1384" s="6" t="str">
        <v/>
      </c>
      <c r="I1384" s="6">
        <v>1</v>
      </c>
      <c r="J1384" s="6">
        <v>1</v>
      </c>
      <c r="K1384" s="6" t="str">
        <v/>
      </c>
      <c r="L1384" s="7" t="str">
        <v>DC-115/25-26</v>
      </c>
      <c r="M1384" s="7">
        <v>45882</v>
      </c>
      <c r="N1384" s="9" t="str">
        <v/>
      </c>
      <c r="O1384" s="6" t="str">
        <v>AIIMS</v>
      </c>
      <c r="P1384" s="6" t="str">
        <v>By Hand</v>
      </c>
      <c r="Q1384" s="6" t="str">
        <v>PRIYANKA MADAM</v>
      </c>
      <c r="R1384" s="6">
        <v>4</v>
      </c>
      <c r="S1384" s="6" t="str">
        <v>will be invoiced</v>
      </c>
      <c r="T1384" s="6" t="str">
        <v>BioLegend</v>
      </c>
    </row>
    <row r="1385" spans="1:20" x14ac:dyDescent="0.25">
      <c r="A1385" s="6">
        <v>1742</v>
      </c>
      <c r="B1385" s="6" t="str">
        <v>EED117806</v>
      </c>
      <c r="C1385" s="7">
        <v>45870</v>
      </c>
      <c r="D1385" s="7">
        <v>45875</v>
      </c>
      <c r="E1385" s="26">
        <v>219.8</v>
      </c>
      <c r="F1385" s="26">
        <v>219.8</v>
      </c>
      <c r="G1385" s="6">
        <v>127614</v>
      </c>
      <c r="H1385" s="6" t="str">
        <v/>
      </c>
      <c r="I1385" s="6">
        <v>1</v>
      </c>
      <c r="J1385" s="6">
        <v>1</v>
      </c>
      <c r="K1385" s="6" t="str">
        <v/>
      </c>
      <c r="L1385" s="7" t="str">
        <v>T-920/25-26</v>
      </c>
      <c r="M1385" s="7">
        <v>45880</v>
      </c>
      <c r="N1385" s="9">
        <v>29202</v>
      </c>
      <c r="O1385" s="6" t="str">
        <v>SAI LIFE</v>
      </c>
      <c r="P1385" s="6">
        <v>58154310270</v>
      </c>
      <c r="Q1385" s="6" t="str">
        <v>Delivered</v>
      </c>
      <c r="R1385" s="6">
        <v>4</v>
      </c>
      <c r="S1385" s="6" t="str">
        <v/>
      </c>
      <c r="T1385" s="6" t="str">
        <v>BioLegend</v>
      </c>
    </row>
    <row r="1386" spans="1:20" x14ac:dyDescent="0.25">
      <c r="A1386" s="6">
        <v>1743</v>
      </c>
      <c r="B1386" s="6" t="str">
        <v>EED117806</v>
      </c>
      <c r="C1386" s="7">
        <v>45870</v>
      </c>
      <c r="D1386" s="7">
        <v>45875</v>
      </c>
      <c r="E1386" s="26">
        <v>195.3</v>
      </c>
      <c r="F1386" s="26">
        <v>195.3</v>
      </c>
      <c r="G1386" s="6">
        <v>152410</v>
      </c>
      <c r="H1386" s="6" t="str">
        <v/>
      </c>
      <c r="I1386" s="6">
        <v>1</v>
      </c>
      <c r="J1386" s="6">
        <v>1</v>
      </c>
      <c r="K1386" s="6" t="str">
        <v/>
      </c>
      <c r="L1386" s="7" t="str">
        <v>T-914/25-26</v>
      </c>
      <c r="M1386" s="7">
        <v>45880</v>
      </c>
      <c r="N1386" s="9">
        <v>21192.84</v>
      </c>
      <c r="O1386" s="6" t="str">
        <v>NCCS</v>
      </c>
      <c r="P1386" s="6">
        <v>58154305565</v>
      </c>
      <c r="Q1386" s="6" t="str">
        <v>Delivered</v>
      </c>
      <c r="R1386" s="6">
        <v>4</v>
      </c>
      <c r="S1386" s="6" t="str">
        <v/>
      </c>
      <c r="T1386" s="6" t="str">
        <v>BioLegend</v>
      </c>
    </row>
    <row r="1387" spans="1:20" x14ac:dyDescent="0.25">
      <c r="A1387" s="6">
        <v>1744</v>
      </c>
      <c r="B1387" s="6" t="str">
        <v>EED117806</v>
      </c>
      <c r="C1387" s="7">
        <v>45870</v>
      </c>
      <c r="D1387" s="7">
        <v>45875</v>
      </c>
      <c r="E1387" s="26">
        <v>267.39999999999998</v>
      </c>
      <c r="F1387" s="26">
        <v>267.39999999999998</v>
      </c>
      <c r="G1387" s="6">
        <v>153512</v>
      </c>
      <c r="H1387" s="6" t="str">
        <v/>
      </c>
      <c r="I1387" s="6">
        <v>1</v>
      </c>
      <c r="J1387" s="6">
        <v>1</v>
      </c>
      <c r="K1387" s="6" t="str">
        <v/>
      </c>
      <c r="L1387" s="7" t="str">
        <v>DC-115/25-26</v>
      </c>
      <c r="M1387" s="7">
        <v>45882</v>
      </c>
      <c r="N1387" s="9" t="str">
        <v/>
      </c>
      <c r="O1387" s="6" t="str">
        <v>AIIMS</v>
      </c>
      <c r="P1387" s="6" t="str">
        <v>By Hand</v>
      </c>
      <c r="Q1387" s="6" t="str">
        <v>PRIYANKA MADAM</v>
      </c>
      <c r="R1387" s="6">
        <v>4</v>
      </c>
      <c r="S1387" s="6" t="str">
        <v>will be invoiced</v>
      </c>
      <c r="T1387" s="6" t="str">
        <v>BioLegend</v>
      </c>
    </row>
    <row r="1388" spans="1:20" x14ac:dyDescent="0.25">
      <c r="A1388" s="6">
        <v>1745</v>
      </c>
      <c r="B1388" s="6" t="str">
        <v>EED117806</v>
      </c>
      <c r="C1388" s="7">
        <v>45870</v>
      </c>
      <c r="D1388" s="7">
        <v>45875</v>
      </c>
      <c r="E1388" s="26">
        <v>150.5</v>
      </c>
      <c r="F1388" s="26">
        <v>150.5</v>
      </c>
      <c r="G1388" s="6">
        <v>156010</v>
      </c>
      <c r="H1388" s="6" t="str">
        <v/>
      </c>
      <c r="I1388" s="6">
        <v>1</v>
      </c>
      <c r="J1388" s="6">
        <v>1</v>
      </c>
      <c r="K1388" s="6" t="str">
        <v/>
      </c>
      <c r="L1388" s="7" t="str">
        <v>DC-115/25-26</v>
      </c>
      <c r="M1388" s="7">
        <v>45882</v>
      </c>
      <c r="N1388" s="9" t="str">
        <v/>
      </c>
      <c r="O1388" s="6" t="str">
        <v>AIIMS</v>
      </c>
      <c r="P1388" s="6" t="str">
        <v>By Hand</v>
      </c>
      <c r="Q1388" s="6" t="str">
        <v>PRIYANKA MADAM</v>
      </c>
      <c r="R1388" s="6">
        <v>4</v>
      </c>
      <c r="S1388" s="6" t="str">
        <v>will be invoiced</v>
      </c>
      <c r="T1388" s="6" t="str">
        <v>BioLegend</v>
      </c>
    </row>
    <row r="1389" spans="1:20" x14ac:dyDescent="0.25">
      <c r="A1389" s="6">
        <v>1746</v>
      </c>
      <c r="B1389" s="6" t="str">
        <v>EED117806</v>
      </c>
      <c r="C1389" s="7">
        <v>45870</v>
      </c>
      <c r="D1389" s="7">
        <v>45875</v>
      </c>
      <c r="E1389" s="26">
        <v>50.4</v>
      </c>
      <c r="F1389" s="26">
        <v>50.4</v>
      </c>
      <c r="G1389" s="6">
        <v>301014</v>
      </c>
      <c r="H1389" s="6" t="str">
        <v/>
      </c>
      <c r="I1389" s="6">
        <v>1</v>
      </c>
      <c r="J1389" s="6">
        <v>1</v>
      </c>
      <c r="K1389" s="6" t="str">
        <v/>
      </c>
      <c r="L1389" s="7" t="str">
        <v>DC-122/25-26</v>
      </c>
      <c r="M1389" s="7">
        <v>45890</v>
      </c>
      <c r="N1389" s="9" t="str">
        <v/>
      </c>
      <c r="O1389" s="6" t="str">
        <v>NII</v>
      </c>
      <c r="P1389" s="6" t="str">
        <v>By Hand</v>
      </c>
      <c r="Q1389" s="6" t="str">
        <v>PRIYANKA MADAM</v>
      </c>
      <c r="R1389" s="6">
        <v>4</v>
      </c>
      <c r="S1389" s="6" t="str">
        <v>FOC</v>
      </c>
      <c r="T1389" s="6" t="str">
        <v>BioLegend</v>
      </c>
    </row>
    <row r="1390" spans="1:20" x14ac:dyDescent="0.25">
      <c r="A1390" s="6">
        <v>1747</v>
      </c>
      <c r="B1390" s="6" t="str">
        <v>EED117806</v>
      </c>
      <c r="C1390" s="7">
        <v>45870</v>
      </c>
      <c r="D1390" s="7">
        <v>45875</v>
      </c>
      <c r="E1390" s="26">
        <v>94.5</v>
      </c>
      <c r="F1390" s="26">
        <v>94.5</v>
      </c>
      <c r="G1390" s="6">
        <v>301808</v>
      </c>
      <c r="H1390" s="6" t="str">
        <v/>
      </c>
      <c r="I1390" s="6">
        <v>1</v>
      </c>
      <c r="J1390" s="6">
        <v>1</v>
      </c>
      <c r="K1390" s="6" t="str">
        <v/>
      </c>
      <c r="L1390" s="7" t="str">
        <v>T-899/25-26</v>
      </c>
      <c r="M1390" s="7">
        <v>45880</v>
      </c>
      <c r="N1390" s="9">
        <v>14647.5</v>
      </c>
      <c r="O1390" s="6" t="str">
        <v>AURIGINE ONCO</v>
      </c>
      <c r="P1390" s="6">
        <v>58154309356</v>
      </c>
      <c r="Q1390" s="6" t="str">
        <v>Delivered</v>
      </c>
      <c r="R1390" s="6">
        <v>4</v>
      </c>
      <c r="S1390" s="6" t="str">
        <v/>
      </c>
      <c r="T1390" s="6" t="str">
        <v>BioLegend</v>
      </c>
    </row>
    <row r="1391" spans="1:20" x14ac:dyDescent="0.25">
      <c r="A1391" s="6">
        <v>1748</v>
      </c>
      <c r="B1391" s="6" t="str">
        <v>EED117806</v>
      </c>
      <c r="C1391" s="7">
        <v>45870</v>
      </c>
      <c r="D1391" s="7">
        <v>45875</v>
      </c>
      <c r="E1391" s="26">
        <v>135.80000000000001</v>
      </c>
      <c r="F1391" s="26">
        <v>135.80000000000001</v>
      </c>
      <c r="G1391" s="6">
        <v>640906</v>
      </c>
      <c r="H1391" s="6" t="str">
        <v/>
      </c>
      <c r="I1391" s="6">
        <v>1</v>
      </c>
      <c r="J1391" s="6">
        <v>1</v>
      </c>
      <c r="K1391" s="6" t="str">
        <v/>
      </c>
      <c r="L1391" s="7" t="str">
        <v>T-933/25-26</v>
      </c>
      <c r="M1391" s="7">
        <v>45882</v>
      </c>
      <c r="N1391" s="9">
        <v>18624</v>
      </c>
      <c r="O1391" s="6" t="str">
        <v>BTL</v>
      </c>
      <c r="P1391" s="6" t="str">
        <v>By Hand</v>
      </c>
      <c r="Q1391" s="6" t="str">
        <v>Deepak</v>
      </c>
      <c r="R1391" s="6">
        <v>4</v>
      </c>
      <c r="S1391" s="6" t="str">
        <v/>
      </c>
      <c r="T1391" s="6" t="str">
        <v>BioLegend</v>
      </c>
    </row>
    <row r="1392" spans="1:20" x14ac:dyDescent="0.25">
      <c r="A1392" s="6">
        <v>1749</v>
      </c>
      <c r="B1392" s="6" t="str">
        <v>EED117806</v>
      </c>
      <c r="C1392" s="7">
        <v>45870</v>
      </c>
      <c r="D1392" s="7">
        <v>45875</v>
      </c>
      <c r="E1392" s="26">
        <v>30.8</v>
      </c>
      <c r="F1392" s="26">
        <v>30.8</v>
      </c>
      <c r="G1392" s="6">
        <v>302211</v>
      </c>
      <c r="H1392" s="6" t="str">
        <v/>
      </c>
      <c r="I1392" s="6">
        <v>1</v>
      </c>
      <c r="J1392" s="6">
        <v>1</v>
      </c>
      <c r="K1392" s="6" t="str">
        <v/>
      </c>
      <c r="L1392" s="7" t="str">
        <v>T-915/25-26</v>
      </c>
      <c r="M1392" s="7">
        <v>45880</v>
      </c>
      <c r="N1392" s="9">
        <v>4774</v>
      </c>
      <c r="O1392" s="6" t="str">
        <v>RESEARCH WORLD</v>
      </c>
      <c r="P1392" s="6" t="str">
        <v>D3001997013</v>
      </c>
      <c r="Q1392" s="6" t="str">
        <v>Delivered</v>
      </c>
      <c r="R1392" s="6">
        <v>4</v>
      </c>
      <c r="S1392" s="6" t="str">
        <v/>
      </c>
      <c r="T1392" s="6" t="str">
        <v>BioLegend</v>
      </c>
    </row>
    <row r="1393" spans="1:20" x14ac:dyDescent="0.25">
      <c r="A1393" s="6">
        <v>1750</v>
      </c>
      <c r="B1393" s="6" t="str">
        <v>EED117806</v>
      </c>
      <c r="C1393" s="7">
        <v>45870</v>
      </c>
      <c r="D1393" s="7">
        <v>45875</v>
      </c>
      <c r="E1393" s="26">
        <v>30.8</v>
      </c>
      <c r="F1393" s="26">
        <v>30.8</v>
      </c>
      <c r="G1393" s="6">
        <v>302211</v>
      </c>
      <c r="H1393" s="6" t="str">
        <v/>
      </c>
      <c r="I1393" s="6">
        <v>1</v>
      </c>
      <c r="J1393" s="6">
        <v>1</v>
      </c>
      <c r="K1393" s="6" t="str">
        <v/>
      </c>
      <c r="L1393" s="7" t="str">
        <v>DC-113/25-26</v>
      </c>
      <c r="M1393" s="7">
        <v>45881</v>
      </c>
      <c r="N1393" s="9" t="str">
        <v/>
      </c>
      <c r="O1393" s="6" t="str">
        <v>IGIB</v>
      </c>
      <c r="P1393" s="6" t="str">
        <v>By Hand</v>
      </c>
      <c r="Q1393" s="6" t="str">
        <v>PRIYANKA MADAM</v>
      </c>
      <c r="R1393" s="6">
        <v>4</v>
      </c>
      <c r="S1393" s="6" t="str">
        <v>FOC</v>
      </c>
      <c r="T1393" s="6" t="str">
        <v>BioLegend</v>
      </c>
    </row>
    <row r="1394" spans="1:20" x14ac:dyDescent="0.25">
      <c r="A1394" s="6">
        <v>1751</v>
      </c>
      <c r="B1394" s="6" t="str">
        <v>EED117806</v>
      </c>
      <c r="C1394" s="7">
        <v>45870</v>
      </c>
      <c r="D1394" s="7">
        <v>45875</v>
      </c>
      <c r="E1394" s="26">
        <v>73.5</v>
      </c>
      <c r="F1394" s="26">
        <v>367.5</v>
      </c>
      <c r="G1394" s="6">
        <v>302212</v>
      </c>
      <c r="H1394" s="6" t="str">
        <v/>
      </c>
      <c r="I1394" s="6">
        <v>5</v>
      </c>
      <c r="J1394" s="6">
        <v>5</v>
      </c>
      <c r="K1394" s="6" t="str">
        <v/>
      </c>
      <c r="L1394" s="7" t="str">
        <v>T-904/25-26</v>
      </c>
      <c r="M1394" s="7">
        <v>45880</v>
      </c>
      <c r="N1394" s="9">
        <v>55125</v>
      </c>
      <c r="O1394" s="6" t="str">
        <v>BIO SOLUTION</v>
      </c>
      <c r="P1394" s="6">
        <v>58154309220</v>
      </c>
      <c r="Q1394" s="6" t="str">
        <v>Delivered</v>
      </c>
      <c r="R1394" s="6">
        <v>4</v>
      </c>
      <c r="S1394" s="6" t="str">
        <v/>
      </c>
      <c r="T1394" s="6" t="str">
        <v>BioLegend</v>
      </c>
    </row>
    <row r="1395" spans="1:20" x14ac:dyDescent="0.25">
      <c r="A1395" s="6">
        <v>1752</v>
      </c>
      <c r="B1395" s="6" t="str">
        <v>EED117806</v>
      </c>
      <c r="C1395" s="7">
        <v>45870</v>
      </c>
      <c r="D1395" s="7">
        <v>45875</v>
      </c>
      <c r="E1395" s="26">
        <v>177.75</v>
      </c>
      <c r="F1395" s="26">
        <v>355.5</v>
      </c>
      <c r="G1395" s="6">
        <v>301833</v>
      </c>
      <c r="H1395" s="6" t="str">
        <v/>
      </c>
      <c r="I1395" s="6">
        <v>2</v>
      </c>
      <c r="J1395" s="6">
        <v>2</v>
      </c>
      <c r="K1395" s="6" t="str">
        <v/>
      </c>
      <c r="L1395" s="7" t="str">
        <v>T-892/25-26</v>
      </c>
      <c r="M1395" s="7">
        <v>45877</v>
      </c>
      <c r="N1395" s="9">
        <v>53633.1</v>
      </c>
      <c r="O1395" s="6" t="str">
        <v>INVITRO</v>
      </c>
      <c r="P1395" s="6" t="str">
        <v>By Hand</v>
      </c>
      <c r="Q1395" s="6" t="str">
        <v>PRIYANKA MADAM</v>
      </c>
      <c r="R1395" s="6">
        <v>4</v>
      </c>
      <c r="S1395" s="6" t="str">
        <v/>
      </c>
      <c r="T1395" s="6" t="str">
        <v>BioLegend</v>
      </c>
    </row>
    <row r="1396" spans="1:20" x14ac:dyDescent="0.25">
      <c r="A1396" s="6">
        <v>1753</v>
      </c>
      <c r="B1396" s="6" t="str">
        <v>EED117806</v>
      </c>
      <c r="C1396" s="7">
        <v>45870</v>
      </c>
      <c r="D1396" s="7">
        <v>45875</v>
      </c>
      <c r="E1396" s="26">
        <v>77</v>
      </c>
      <c r="F1396" s="26">
        <v>77</v>
      </c>
      <c r="G1396" s="6">
        <v>302610</v>
      </c>
      <c r="H1396" s="6" t="str">
        <v/>
      </c>
      <c r="I1396" s="6">
        <v>1</v>
      </c>
      <c r="J1396" s="6">
        <v>1</v>
      </c>
      <c r="K1396" s="6" t="str">
        <v/>
      </c>
      <c r="L1396" s="7" t="str">
        <v>T-915/25-26</v>
      </c>
      <c r="M1396" s="7">
        <v>45880</v>
      </c>
      <c r="N1396" s="9">
        <v>11935</v>
      </c>
      <c r="O1396" s="6" t="str">
        <v>RESEARCH WORLD</v>
      </c>
      <c r="P1396" s="6" t="str">
        <v>D3001997013</v>
      </c>
      <c r="Q1396" s="6" t="str">
        <v>Delivered</v>
      </c>
      <c r="R1396" s="6">
        <v>4</v>
      </c>
      <c r="S1396" s="6" t="str">
        <v/>
      </c>
      <c r="T1396" s="6" t="str">
        <v>BioLegend</v>
      </c>
    </row>
    <row r="1397" spans="1:20" x14ac:dyDescent="0.25">
      <c r="A1397" s="6">
        <v>1754</v>
      </c>
      <c r="B1397" s="6" t="str">
        <v>EED117806</v>
      </c>
      <c r="C1397" s="7">
        <v>45870</v>
      </c>
      <c r="D1397" s="7">
        <v>45875</v>
      </c>
      <c r="E1397" s="26">
        <v>104.3</v>
      </c>
      <c r="F1397" s="26">
        <v>104.3</v>
      </c>
      <c r="G1397" s="6">
        <v>302934</v>
      </c>
      <c r="H1397" s="6" t="str">
        <v/>
      </c>
      <c r="I1397" s="6">
        <v>1</v>
      </c>
      <c r="J1397" s="6">
        <v>1</v>
      </c>
      <c r="K1397" s="6" t="str">
        <v/>
      </c>
      <c r="L1397" s="7" t="str">
        <v>T-889/25-26</v>
      </c>
      <c r="M1397" s="7">
        <v>45876</v>
      </c>
      <c r="N1397" s="9">
        <v>14155</v>
      </c>
      <c r="O1397" s="6" t="str">
        <v>LABEX</v>
      </c>
      <c r="P1397" s="6" t="str">
        <v/>
      </c>
      <c r="Q1397" s="6" t="str">
        <v/>
      </c>
      <c r="R1397" s="6">
        <v>4</v>
      </c>
      <c r="S1397" s="6" t="str">
        <v/>
      </c>
      <c r="T1397" s="6" t="str">
        <v>BioLegend</v>
      </c>
    </row>
    <row r="1398" spans="1:20" x14ac:dyDescent="0.25">
      <c r="A1398" s="6">
        <v>1755</v>
      </c>
      <c r="B1398" s="6" t="str">
        <v>EED117806</v>
      </c>
      <c r="C1398" s="7">
        <v>45870</v>
      </c>
      <c r="D1398" s="7">
        <v>45875</v>
      </c>
      <c r="E1398" s="26">
        <v>61.6</v>
      </c>
      <c r="F1398" s="26">
        <v>61.6</v>
      </c>
      <c r="G1398" s="6">
        <v>303504</v>
      </c>
      <c r="H1398" s="6" t="str">
        <v/>
      </c>
      <c r="I1398" s="6">
        <v>1</v>
      </c>
      <c r="J1398" s="6">
        <v>1</v>
      </c>
      <c r="K1398" s="6" t="str">
        <v/>
      </c>
      <c r="L1398" s="7" t="str">
        <v>T-914/25-26</v>
      </c>
      <c r="M1398" s="7">
        <v>45880</v>
      </c>
      <c r="N1398" s="9">
        <v>6684.48</v>
      </c>
      <c r="O1398" s="6" t="str">
        <v>NCCS</v>
      </c>
      <c r="P1398" s="6">
        <v>58154305565</v>
      </c>
      <c r="Q1398" s="6" t="str">
        <v>Delivered</v>
      </c>
      <c r="R1398" s="6">
        <v>4</v>
      </c>
      <c r="S1398" s="6" t="str">
        <v/>
      </c>
      <c r="T1398" s="6" t="str">
        <v>BioLegend</v>
      </c>
    </row>
    <row r="1399" spans="1:20" x14ac:dyDescent="0.25">
      <c r="A1399" s="6">
        <v>1756</v>
      </c>
      <c r="B1399" s="6" t="str">
        <v>EED117806</v>
      </c>
      <c r="C1399" s="7">
        <v>45870</v>
      </c>
      <c r="D1399" s="7">
        <v>45875</v>
      </c>
      <c r="E1399" s="26">
        <v>136.5</v>
      </c>
      <c r="F1399" s="26">
        <v>136.5</v>
      </c>
      <c r="G1399" s="6">
        <v>302339</v>
      </c>
      <c r="H1399" s="6" t="str">
        <v/>
      </c>
      <c r="I1399" s="6">
        <v>1</v>
      </c>
      <c r="J1399" s="6">
        <v>1</v>
      </c>
      <c r="K1399" s="6" t="str">
        <v/>
      </c>
      <c r="L1399" s="7" t="str">
        <v>T-892/25-26</v>
      </c>
      <c r="M1399" s="7">
        <v>45877</v>
      </c>
      <c r="N1399" s="9">
        <v>20594</v>
      </c>
      <c r="O1399" s="6" t="str">
        <v>INVITRO</v>
      </c>
      <c r="P1399" s="6" t="str">
        <v>By Hand</v>
      </c>
      <c r="Q1399" s="6" t="str">
        <v>PRIYANKA MADAM</v>
      </c>
      <c r="R1399" s="6">
        <v>4</v>
      </c>
      <c r="S1399" s="6" t="str">
        <v/>
      </c>
      <c r="T1399" s="6" t="str">
        <v>BioLegend</v>
      </c>
    </row>
    <row r="1400" spans="1:20" x14ac:dyDescent="0.25">
      <c r="A1400" s="6">
        <v>1757</v>
      </c>
      <c r="B1400" s="6" t="str">
        <v>EED117806</v>
      </c>
      <c r="C1400" s="7">
        <v>45870</v>
      </c>
      <c r="D1400" s="7">
        <v>45875</v>
      </c>
      <c r="E1400" s="26">
        <v>185.5</v>
      </c>
      <c r="F1400" s="26">
        <v>185.5</v>
      </c>
      <c r="G1400" s="6">
        <v>304118</v>
      </c>
      <c r="H1400" s="6" t="str">
        <v/>
      </c>
      <c r="I1400" s="6">
        <v>1</v>
      </c>
      <c r="J1400" s="6">
        <v>1</v>
      </c>
      <c r="K1400" s="6" t="str">
        <v/>
      </c>
      <c r="L1400" s="7" t="str">
        <v>T-914/25-26</v>
      </c>
      <c r="M1400" s="7">
        <v>45880</v>
      </c>
      <c r="N1400" s="9">
        <v>20129.400000000001</v>
      </c>
      <c r="O1400" s="6" t="str">
        <v>NCCS</v>
      </c>
      <c r="P1400" s="6">
        <v>58154305565</v>
      </c>
      <c r="Q1400" s="6" t="str">
        <v>Delivered</v>
      </c>
      <c r="R1400" s="6">
        <v>4</v>
      </c>
      <c r="S1400" s="6" t="str">
        <v/>
      </c>
      <c r="T1400" s="6" t="str">
        <v>BioLegend</v>
      </c>
    </row>
    <row r="1401" spans="1:20" x14ac:dyDescent="0.25">
      <c r="A1401" s="6">
        <v>1758</v>
      </c>
      <c r="B1401" s="6" t="str">
        <v>EED117806</v>
      </c>
      <c r="C1401" s="7">
        <v>45870</v>
      </c>
      <c r="D1401" s="7">
        <v>45875</v>
      </c>
      <c r="E1401" s="26">
        <v>86.8</v>
      </c>
      <c r="F1401" s="26">
        <v>86.8</v>
      </c>
      <c r="G1401" s="6">
        <v>304825</v>
      </c>
      <c r="H1401" s="6" t="str">
        <v/>
      </c>
      <c r="I1401" s="6">
        <v>1</v>
      </c>
      <c r="J1401" s="6">
        <v>1</v>
      </c>
      <c r="K1401" s="6" t="str">
        <v/>
      </c>
      <c r="L1401" s="7" t="str">
        <v>T-897/25-26</v>
      </c>
      <c r="M1401" s="7">
        <v>45880</v>
      </c>
      <c r="N1401" s="9">
        <v>13069.6</v>
      </c>
      <c r="O1401" s="6" t="str">
        <v>ABHI BIO</v>
      </c>
      <c r="P1401" s="6">
        <v>58154309883</v>
      </c>
      <c r="Q1401" s="6" t="str">
        <v>Delivered</v>
      </c>
      <c r="R1401" s="6">
        <v>4</v>
      </c>
      <c r="S1401" s="6" t="str">
        <v/>
      </c>
      <c r="T1401" s="6" t="str">
        <v>BioLegend</v>
      </c>
    </row>
    <row r="1402" spans="1:20" x14ac:dyDescent="0.25">
      <c r="A1402" s="6">
        <v>1759</v>
      </c>
      <c r="B1402" s="6" t="str">
        <v>EED117806</v>
      </c>
      <c r="C1402" s="7">
        <v>45870</v>
      </c>
      <c r="D1402" s="7">
        <v>45875</v>
      </c>
      <c r="E1402" s="26">
        <v>304.5</v>
      </c>
      <c r="F1402" s="26">
        <v>304.5</v>
      </c>
      <c r="G1402" s="6">
        <v>304834</v>
      </c>
      <c r="H1402" s="6" t="str">
        <v/>
      </c>
      <c r="I1402" s="6">
        <v>1</v>
      </c>
      <c r="J1402" s="6">
        <v>1</v>
      </c>
      <c r="K1402" s="6" t="str">
        <v/>
      </c>
      <c r="L1402" s="7" t="str">
        <v>DC-115/25-26</v>
      </c>
      <c r="M1402" s="7">
        <v>45882</v>
      </c>
      <c r="N1402" s="9" t="str">
        <v/>
      </c>
      <c r="O1402" s="6" t="str">
        <v>AIIMS</v>
      </c>
      <c r="P1402" s="6" t="str">
        <v>By Hand</v>
      </c>
      <c r="Q1402" s="6" t="str">
        <v>PRIYANKA MADAM</v>
      </c>
      <c r="R1402" s="6">
        <v>4</v>
      </c>
      <c r="S1402" s="6" t="str">
        <v>will be invoiced</v>
      </c>
      <c r="T1402" s="6" t="str">
        <v>BioLegend</v>
      </c>
    </row>
    <row r="1403" spans="1:20" x14ac:dyDescent="0.25">
      <c r="A1403" s="6">
        <v>1760</v>
      </c>
      <c r="B1403" s="6" t="str">
        <v>EED117806</v>
      </c>
      <c r="C1403" s="7">
        <v>45870</v>
      </c>
      <c r="D1403" s="7">
        <v>45875</v>
      </c>
      <c r="E1403" s="26">
        <v>234.5</v>
      </c>
      <c r="F1403" s="26">
        <v>234.5</v>
      </c>
      <c r="G1403" s="6">
        <v>305112</v>
      </c>
      <c r="H1403" s="6" t="str">
        <v/>
      </c>
      <c r="I1403" s="6">
        <v>1</v>
      </c>
      <c r="J1403" s="6">
        <v>1</v>
      </c>
      <c r="K1403" s="6" t="str">
        <v/>
      </c>
      <c r="L1403" s="7" t="str">
        <v>DC-115/25-26</v>
      </c>
      <c r="M1403" s="7">
        <v>45882</v>
      </c>
      <c r="N1403" s="9" t="str">
        <v/>
      </c>
      <c r="O1403" s="6" t="str">
        <v>AIIMS</v>
      </c>
      <c r="P1403" s="6" t="str">
        <v>By Hand</v>
      </c>
      <c r="Q1403" s="6" t="str">
        <v>PRIYANKA MADAM</v>
      </c>
      <c r="R1403" s="6">
        <v>4</v>
      </c>
      <c r="S1403" s="6" t="str">
        <v>will be invoiced</v>
      </c>
      <c r="T1403" s="6" t="str">
        <v>BioLegend</v>
      </c>
    </row>
    <row r="1404" spans="1:20" x14ac:dyDescent="0.25">
      <c r="A1404" s="6">
        <v>1761</v>
      </c>
      <c r="B1404" s="6" t="str">
        <v>EED117806</v>
      </c>
      <c r="C1404" s="7">
        <v>45870</v>
      </c>
      <c r="D1404" s="7">
        <v>45875</v>
      </c>
      <c r="E1404" s="26">
        <v>161.25</v>
      </c>
      <c r="F1404" s="26">
        <v>161.25</v>
      </c>
      <c r="G1404" s="6">
        <v>305627</v>
      </c>
      <c r="H1404" s="6" t="str">
        <v/>
      </c>
      <c r="I1404" s="6">
        <v>1</v>
      </c>
      <c r="J1404" s="6">
        <v>1</v>
      </c>
      <c r="K1404" s="6" t="str">
        <v/>
      </c>
      <c r="L1404" s="7" t="str">
        <v>T-915/25-26</v>
      </c>
      <c r="M1404" s="7">
        <v>45880</v>
      </c>
      <c r="N1404" s="9">
        <v>23327.5</v>
      </c>
      <c r="O1404" s="6" t="str">
        <v>RESEARCH WORLD</v>
      </c>
      <c r="P1404" s="6" t="str">
        <v>D3001997013</v>
      </c>
      <c r="Q1404" s="6" t="str">
        <v>Delivered</v>
      </c>
      <c r="R1404" s="6">
        <v>4</v>
      </c>
      <c r="S1404" s="6" t="str">
        <v/>
      </c>
      <c r="T1404" s="6" t="str">
        <v>BioLegend</v>
      </c>
    </row>
    <row r="1405" spans="1:20" x14ac:dyDescent="0.25">
      <c r="A1405" s="6">
        <v>1762</v>
      </c>
      <c r="B1405" s="6" t="str">
        <v>EED117806</v>
      </c>
      <c r="C1405" s="7">
        <v>45870</v>
      </c>
      <c r="D1405" s="7">
        <v>45875</v>
      </c>
      <c r="E1405" s="26">
        <v>334.5</v>
      </c>
      <c r="F1405" s="26">
        <v>1672.5</v>
      </c>
      <c r="G1405" s="6">
        <v>306026</v>
      </c>
      <c r="H1405" s="6" t="str">
        <v/>
      </c>
      <c r="I1405" s="6">
        <v>5</v>
      </c>
      <c r="J1405" s="6">
        <v>5</v>
      </c>
      <c r="K1405" s="6" t="str">
        <v/>
      </c>
      <c r="L1405" s="7" t="str">
        <v>T-904/25-26</v>
      </c>
      <c r="M1405" s="7">
        <v>45880</v>
      </c>
      <c r="N1405" s="9">
        <v>234150</v>
      </c>
      <c r="O1405" s="6" t="str">
        <v>BIO SOLUTION</v>
      </c>
      <c r="P1405" s="6">
        <v>58154309220</v>
      </c>
      <c r="Q1405" s="6" t="str">
        <v>Delivered</v>
      </c>
      <c r="R1405" s="6">
        <v>4</v>
      </c>
      <c r="S1405" s="6" t="str">
        <v/>
      </c>
      <c r="T1405" s="6" t="str">
        <v>BioLegend</v>
      </c>
    </row>
    <row r="1406" spans="1:20" x14ac:dyDescent="0.25">
      <c r="A1406" s="6">
        <v>1763</v>
      </c>
      <c r="B1406" s="6" t="str">
        <v>EED117806</v>
      </c>
      <c r="C1406" s="7">
        <v>45870</v>
      </c>
      <c r="D1406" s="7">
        <v>45875</v>
      </c>
      <c r="E1406" s="26">
        <v>179.2</v>
      </c>
      <c r="F1406" s="26">
        <v>179.2</v>
      </c>
      <c r="G1406" s="6">
        <v>313404</v>
      </c>
      <c r="H1406" s="6" t="str">
        <v/>
      </c>
      <c r="I1406" s="6">
        <v>1</v>
      </c>
      <c r="J1406" s="6">
        <v>1</v>
      </c>
      <c r="K1406" s="6" t="str">
        <v/>
      </c>
      <c r="L1406" s="7" t="str">
        <v>T-935/25-26</v>
      </c>
      <c r="M1406" s="7">
        <v>45885</v>
      </c>
      <c r="N1406" s="9">
        <v>33264</v>
      </c>
      <c r="O1406" s="6" t="str">
        <v>OnQuest</v>
      </c>
      <c r="P1406" s="6" t="str">
        <v>PORTER</v>
      </c>
      <c r="Q1406" s="6" t="str">
        <v>PORTER</v>
      </c>
      <c r="R1406" s="6">
        <v>4</v>
      </c>
      <c r="S1406" s="6" t="str">
        <v/>
      </c>
      <c r="T1406" s="6" t="str">
        <v>BioLegend</v>
      </c>
    </row>
    <row r="1407" spans="1:20" x14ac:dyDescent="0.25">
      <c r="A1407" s="6">
        <v>1764</v>
      </c>
      <c r="B1407" s="6" t="str">
        <v>EED117806</v>
      </c>
      <c r="C1407" s="7">
        <v>45870</v>
      </c>
      <c r="D1407" s="7">
        <v>45875</v>
      </c>
      <c r="E1407" s="26">
        <v>74.2</v>
      </c>
      <c r="F1407" s="26">
        <v>148.4</v>
      </c>
      <c r="G1407" s="6">
        <v>313519</v>
      </c>
      <c r="H1407" s="6" t="str">
        <v/>
      </c>
      <c r="I1407" s="6">
        <v>2</v>
      </c>
      <c r="J1407" s="6">
        <v>2</v>
      </c>
      <c r="K1407" s="6" t="str">
        <v/>
      </c>
      <c r="L1407" s="7" t="str">
        <v>DC-124/25-26</v>
      </c>
      <c r="M1407" s="7">
        <v>45890</v>
      </c>
      <c r="N1407" s="9" t="str">
        <v/>
      </c>
      <c r="O1407" s="6" t="str">
        <v>NII</v>
      </c>
      <c r="P1407" s="6" t="str">
        <v>By Hand</v>
      </c>
      <c r="Q1407" s="6" t="str">
        <v>PRIYANKA MADAM</v>
      </c>
      <c r="R1407" s="6">
        <v>4</v>
      </c>
      <c r="S1407" s="6" t="str">
        <v>FOC</v>
      </c>
      <c r="T1407" s="6" t="str">
        <v>BioLegend</v>
      </c>
    </row>
    <row r="1408" spans="1:20" x14ac:dyDescent="0.25">
      <c r="A1408" s="6">
        <v>1765</v>
      </c>
      <c r="B1408" s="6" t="str">
        <v>EED117806</v>
      </c>
      <c r="C1408" s="7">
        <v>45870</v>
      </c>
      <c r="D1408" s="7">
        <v>45875</v>
      </c>
      <c r="E1408" s="26">
        <v>151.19999999999999</v>
      </c>
      <c r="F1408" s="26">
        <v>151.19999999999999</v>
      </c>
      <c r="G1408" s="6">
        <v>313612</v>
      </c>
      <c r="H1408" s="6" t="str">
        <v/>
      </c>
      <c r="I1408" s="6">
        <v>1</v>
      </c>
      <c r="J1408" s="6">
        <v>1</v>
      </c>
      <c r="K1408" s="6" t="str">
        <v/>
      </c>
      <c r="L1408" s="7" t="str">
        <v>T-914/25-26</v>
      </c>
      <c r="M1408" s="7">
        <v>45880</v>
      </c>
      <c r="N1408" s="9">
        <v>16407.36</v>
      </c>
      <c r="O1408" s="6" t="str">
        <v>NCCS</v>
      </c>
      <c r="P1408" s="6">
        <v>58154305565</v>
      </c>
      <c r="Q1408" s="6" t="str">
        <v>Delivered</v>
      </c>
      <c r="R1408" s="6">
        <v>4</v>
      </c>
      <c r="S1408" s="6" t="str">
        <v/>
      </c>
      <c r="T1408" s="6" t="str">
        <v>BioLegend</v>
      </c>
    </row>
    <row r="1409" spans="1:20" x14ac:dyDescent="0.25">
      <c r="A1409" s="6">
        <v>1766</v>
      </c>
      <c r="B1409" s="6" t="str">
        <v>EED117806</v>
      </c>
      <c r="C1409" s="7">
        <v>45870</v>
      </c>
      <c r="D1409" s="7">
        <v>45875</v>
      </c>
      <c r="E1409" s="26">
        <v>267.39999999999998</v>
      </c>
      <c r="F1409" s="26">
        <v>267.39999999999998</v>
      </c>
      <c r="G1409" s="6">
        <v>314512</v>
      </c>
      <c r="H1409" s="6" t="str">
        <v/>
      </c>
      <c r="I1409" s="6">
        <v>1</v>
      </c>
      <c r="J1409" s="6">
        <v>1</v>
      </c>
      <c r="K1409" s="6" t="str">
        <v/>
      </c>
      <c r="L1409" s="7" t="str">
        <v>T-889/25-26</v>
      </c>
      <c r="M1409" s="7">
        <v>45876</v>
      </c>
      <c r="N1409" s="9">
        <v>36290</v>
      </c>
      <c r="O1409" s="6" t="str">
        <v>LABEX</v>
      </c>
      <c r="P1409" s="6" t="str">
        <v/>
      </c>
      <c r="Q1409" s="6" t="str">
        <v/>
      </c>
      <c r="R1409" s="6">
        <v>4</v>
      </c>
      <c r="S1409" s="6" t="str">
        <v/>
      </c>
      <c r="T1409" s="6" t="str">
        <v>BioLegend</v>
      </c>
    </row>
    <row r="1410" spans="1:20" x14ac:dyDescent="0.25">
      <c r="A1410" s="6">
        <v>1767</v>
      </c>
      <c r="B1410" s="6" t="str">
        <v>EED117806</v>
      </c>
      <c r="C1410" s="7">
        <v>45870</v>
      </c>
      <c r="D1410" s="7">
        <v>45875</v>
      </c>
      <c r="E1410" s="26">
        <v>242.9</v>
      </c>
      <c r="F1410" s="26">
        <v>242.9</v>
      </c>
      <c r="G1410" s="6">
        <v>314520</v>
      </c>
      <c r="H1410" s="6" t="str">
        <v/>
      </c>
      <c r="I1410" s="6">
        <v>1</v>
      </c>
      <c r="J1410" s="6">
        <v>1</v>
      </c>
      <c r="K1410" s="6" t="str">
        <v/>
      </c>
      <c r="L1410" s="7" t="str">
        <v>T-923/25-26</v>
      </c>
      <c r="M1410" s="7">
        <v>45880</v>
      </c>
      <c r="N1410" s="9">
        <v>40338.75</v>
      </c>
      <c r="O1410" s="6" t="str">
        <v>SYMBIOSIS</v>
      </c>
      <c r="P1410" s="6">
        <v>58154307046</v>
      </c>
      <c r="Q1410" s="6" t="str">
        <v>Delivered</v>
      </c>
      <c r="R1410" s="6">
        <v>4</v>
      </c>
      <c r="S1410" s="6" t="str">
        <v/>
      </c>
      <c r="T1410" s="6" t="str">
        <v>BioLegend</v>
      </c>
    </row>
    <row r="1411" spans="1:20" x14ac:dyDescent="0.25">
      <c r="A1411" s="6">
        <v>1768</v>
      </c>
      <c r="B1411" s="6" t="str">
        <v>EED117806</v>
      </c>
      <c r="C1411" s="7">
        <v>45870</v>
      </c>
      <c r="D1411" s="7">
        <v>45875</v>
      </c>
      <c r="E1411" s="26">
        <v>259</v>
      </c>
      <c r="F1411" s="26">
        <v>259</v>
      </c>
      <c r="G1411" s="6">
        <v>315810</v>
      </c>
      <c r="H1411" s="6" t="str">
        <v/>
      </c>
      <c r="I1411" s="6">
        <v>1</v>
      </c>
      <c r="J1411" s="6">
        <v>1</v>
      </c>
      <c r="K1411" s="6" t="str">
        <v/>
      </c>
      <c r="L1411" s="7" t="str">
        <v>DC-115/25-26</v>
      </c>
      <c r="M1411" s="7">
        <v>45882</v>
      </c>
      <c r="N1411" s="9" t="str">
        <v/>
      </c>
      <c r="O1411" s="6" t="str">
        <v>AIIMS</v>
      </c>
      <c r="P1411" s="6" t="str">
        <v>By Hand</v>
      </c>
      <c r="Q1411" s="6" t="str">
        <v>PRIYANKA MADAM</v>
      </c>
      <c r="R1411" s="6">
        <v>4</v>
      </c>
      <c r="S1411" s="6" t="str">
        <v>will be invoiced</v>
      </c>
      <c r="T1411" s="6" t="str">
        <v>BioLegend</v>
      </c>
    </row>
    <row r="1412" spans="1:20" x14ac:dyDescent="0.25">
      <c r="A1412" s="6">
        <v>1769</v>
      </c>
      <c r="B1412" s="6" t="str">
        <v>EED117806</v>
      </c>
      <c r="C1412" s="7">
        <v>45870</v>
      </c>
      <c r="D1412" s="7">
        <v>45875</v>
      </c>
      <c r="E1412" s="26">
        <v>128.1</v>
      </c>
      <c r="F1412" s="26">
        <v>128.1</v>
      </c>
      <c r="G1412" s="6">
        <v>320207</v>
      </c>
      <c r="H1412" s="6" t="str">
        <v/>
      </c>
      <c r="I1412" s="6">
        <v>1</v>
      </c>
      <c r="J1412" s="6">
        <v>1</v>
      </c>
      <c r="K1412" s="6" t="str">
        <v/>
      </c>
      <c r="L1412" s="7" t="str">
        <v>T-897/25-26</v>
      </c>
      <c r="M1412" s="7">
        <v>45880</v>
      </c>
      <c r="N1412" s="9">
        <v>19288.2</v>
      </c>
      <c r="O1412" s="6" t="str">
        <v>ABHI BIO</v>
      </c>
      <c r="P1412" s="6">
        <v>58154309883</v>
      </c>
      <c r="Q1412" s="6" t="str">
        <v>Delivered</v>
      </c>
      <c r="R1412" s="6">
        <v>4</v>
      </c>
      <c r="S1412" s="6" t="str">
        <v/>
      </c>
      <c r="T1412" s="6" t="str">
        <v>BioLegend</v>
      </c>
    </row>
    <row r="1413" spans="1:20" x14ac:dyDescent="0.25">
      <c r="A1413" s="6">
        <v>1770</v>
      </c>
      <c r="B1413" s="6" t="str">
        <v>EED117806</v>
      </c>
      <c r="C1413" s="7">
        <v>45870</v>
      </c>
      <c r="D1413" s="7">
        <v>45875</v>
      </c>
      <c r="E1413" s="26">
        <v>263.89999999999998</v>
      </c>
      <c r="F1413" s="26">
        <v>263.89999999999998</v>
      </c>
      <c r="G1413" s="6">
        <v>320208</v>
      </c>
      <c r="H1413" s="6" t="str">
        <v/>
      </c>
      <c r="I1413" s="6">
        <v>1</v>
      </c>
      <c r="J1413" s="6">
        <v>1</v>
      </c>
      <c r="K1413" s="6" t="str">
        <v/>
      </c>
      <c r="L1413" s="7" t="str">
        <v>T-915/25-26</v>
      </c>
      <c r="M1413" s="7">
        <v>45880</v>
      </c>
      <c r="N1413" s="9">
        <v>40904.5</v>
      </c>
      <c r="O1413" s="6" t="str">
        <v>RESEARCH WORLD</v>
      </c>
      <c r="P1413" s="6" t="str">
        <v>D3001997013</v>
      </c>
      <c r="Q1413" s="6" t="str">
        <v>Delivered</v>
      </c>
      <c r="R1413" s="6">
        <v>4</v>
      </c>
      <c r="S1413" s="6" t="str">
        <v/>
      </c>
      <c r="T1413" s="6" t="str">
        <v>BioLegend</v>
      </c>
    </row>
    <row r="1414" spans="1:20" x14ac:dyDescent="0.25">
      <c r="A1414" s="6">
        <v>1771</v>
      </c>
      <c r="B1414" s="6" t="str">
        <v>EED117806</v>
      </c>
      <c r="C1414" s="7">
        <v>45870</v>
      </c>
      <c r="D1414" s="7">
        <v>45875</v>
      </c>
      <c r="E1414" s="26">
        <v>219.8</v>
      </c>
      <c r="F1414" s="26">
        <v>219.8</v>
      </c>
      <c r="G1414" s="6">
        <v>328114</v>
      </c>
      <c r="H1414" s="6" t="str">
        <v/>
      </c>
      <c r="I1414" s="6">
        <v>1</v>
      </c>
      <c r="J1414" s="6">
        <v>1</v>
      </c>
      <c r="K1414" s="6" t="str">
        <v/>
      </c>
      <c r="L1414" s="7" t="str">
        <v>T-914/25-26</v>
      </c>
      <c r="M1414" s="7">
        <v>45880</v>
      </c>
      <c r="N1414" s="9">
        <v>23851.439999999999</v>
      </c>
      <c r="O1414" s="6" t="str">
        <v>NCCS</v>
      </c>
      <c r="P1414" s="6">
        <v>58154305565</v>
      </c>
      <c r="Q1414" s="6" t="str">
        <v>Delivered</v>
      </c>
      <c r="R1414" s="6">
        <v>4</v>
      </c>
      <c r="S1414" s="6" t="str">
        <v/>
      </c>
      <c r="T1414" s="6" t="str">
        <v>BioLegend</v>
      </c>
    </row>
    <row r="1415" spans="1:20" x14ac:dyDescent="0.25">
      <c r="A1415" s="6">
        <v>1772</v>
      </c>
      <c r="B1415" s="6" t="str">
        <v>EED117806</v>
      </c>
      <c r="C1415" s="7">
        <v>45870</v>
      </c>
      <c r="D1415" s="7">
        <v>45875</v>
      </c>
      <c r="E1415" s="26">
        <v>107.1</v>
      </c>
      <c r="F1415" s="26">
        <v>107.1</v>
      </c>
      <c r="G1415" s="6">
        <v>329915</v>
      </c>
      <c r="H1415" s="6" t="str">
        <v/>
      </c>
      <c r="I1415" s="6">
        <v>1</v>
      </c>
      <c r="J1415" s="6">
        <v>1</v>
      </c>
      <c r="K1415" s="6" t="str">
        <v/>
      </c>
      <c r="L1415" s="7" t="str">
        <v>T-932/25-26</v>
      </c>
      <c r="M1415" s="7">
        <v>45881</v>
      </c>
      <c r="N1415" s="9">
        <v>22529.25</v>
      </c>
      <c r="O1415" s="6" t="str">
        <v>IGIB</v>
      </c>
      <c r="P1415" s="6" t="str">
        <v>By Hand</v>
      </c>
      <c r="Q1415" s="6" t="str">
        <v>PRIYANKA MADAM</v>
      </c>
      <c r="R1415" s="6">
        <v>4</v>
      </c>
      <c r="S1415" s="6" t="str">
        <v/>
      </c>
      <c r="T1415" s="6" t="str">
        <v>BioLegend</v>
      </c>
    </row>
    <row r="1416" spans="1:20" x14ac:dyDescent="0.25">
      <c r="A1416" s="6">
        <v>1773</v>
      </c>
      <c r="B1416" s="6" t="str">
        <v>EED117806</v>
      </c>
      <c r="C1416" s="7">
        <v>45870</v>
      </c>
      <c r="D1416" s="7">
        <v>45875</v>
      </c>
      <c r="E1416" s="26">
        <v>179.2</v>
      </c>
      <c r="F1416" s="26">
        <v>179.2</v>
      </c>
      <c r="G1416" s="6">
        <v>333906</v>
      </c>
      <c r="H1416" s="6" t="str">
        <v/>
      </c>
      <c r="I1416" s="6">
        <v>1</v>
      </c>
      <c r="J1416" s="6">
        <v>1</v>
      </c>
      <c r="K1416" s="6" t="str">
        <v/>
      </c>
      <c r="L1416" s="7" t="str">
        <v>T-915/25-26</v>
      </c>
      <c r="M1416" s="7">
        <v>45880</v>
      </c>
      <c r="N1416" s="9">
        <v>27776</v>
      </c>
      <c r="O1416" s="6" t="str">
        <v>RESEARCH WORLD</v>
      </c>
      <c r="P1416" s="6" t="str">
        <v>D3001997013</v>
      </c>
      <c r="Q1416" s="6" t="str">
        <v>Delivered</v>
      </c>
      <c r="R1416" s="6">
        <v>4</v>
      </c>
      <c r="S1416" s="6" t="str">
        <v/>
      </c>
      <c r="T1416" s="6" t="str">
        <v>BioLegend</v>
      </c>
    </row>
    <row r="1417" spans="1:20" x14ac:dyDescent="0.25">
      <c r="A1417" s="6">
        <v>1774</v>
      </c>
      <c r="B1417" s="6" t="str">
        <v>EED117806</v>
      </c>
      <c r="C1417" s="7">
        <v>45870</v>
      </c>
      <c r="D1417" s="7">
        <v>45875</v>
      </c>
      <c r="E1417" s="26">
        <v>287.7</v>
      </c>
      <c r="F1417" s="26">
        <v>287.7</v>
      </c>
      <c r="G1417" s="6">
        <v>336718</v>
      </c>
      <c r="H1417" s="6" t="str">
        <v/>
      </c>
      <c r="I1417" s="6">
        <v>1</v>
      </c>
      <c r="J1417" s="6">
        <v>1</v>
      </c>
      <c r="K1417" s="6" t="str">
        <v/>
      </c>
      <c r="L1417" s="7" t="str">
        <v>T-923/25-26</v>
      </c>
      <c r="M1417" s="7">
        <v>45880</v>
      </c>
      <c r="N1417" s="9">
        <v>47778.75</v>
      </c>
      <c r="O1417" s="6" t="str">
        <v>SYMBIOSIS</v>
      </c>
      <c r="P1417" s="6">
        <v>58154307046</v>
      </c>
      <c r="Q1417" s="6" t="str">
        <v>Delivered</v>
      </c>
      <c r="R1417" s="6">
        <v>4</v>
      </c>
      <c r="S1417" s="6" t="str">
        <v/>
      </c>
      <c r="T1417" s="6" t="str">
        <v>BioLegend</v>
      </c>
    </row>
    <row r="1418" spans="1:20" x14ac:dyDescent="0.25">
      <c r="A1418" s="6">
        <v>1775</v>
      </c>
      <c r="B1418" s="6" t="str">
        <v>EED117806</v>
      </c>
      <c r="C1418" s="7">
        <v>45870</v>
      </c>
      <c r="D1418" s="7">
        <v>45875</v>
      </c>
      <c r="E1418" s="26">
        <v>153</v>
      </c>
      <c r="F1418" s="26">
        <v>306</v>
      </c>
      <c r="G1418" s="6">
        <v>303529</v>
      </c>
      <c r="H1418" s="6" t="str">
        <v/>
      </c>
      <c r="I1418" s="6">
        <v>2</v>
      </c>
      <c r="J1418" s="6">
        <v>2</v>
      </c>
      <c r="K1418" s="6" t="str">
        <v/>
      </c>
      <c r="L1418" s="7" t="str">
        <v>T-892/25-26</v>
      </c>
      <c r="M1418" s="7">
        <v>45877</v>
      </c>
      <c r="N1418" s="9">
        <v>46165.2</v>
      </c>
      <c r="O1418" s="6" t="str">
        <v>INVITRO</v>
      </c>
      <c r="P1418" s="6" t="str">
        <v>By Hand</v>
      </c>
      <c r="Q1418" s="6" t="str">
        <v>PRIYANKA MADAM</v>
      </c>
      <c r="R1418" s="6">
        <v>4</v>
      </c>
      <c r="S1418" s="6" t="str">
        <v/>
      </c>
      <c r="T1418" s="6" t="str">
        <v>BioLegend</v>
      </c>
    </row>
    <row r="1419" spans="1:20" x14ac:dyDescent="0.25">
      <c r="A1419" s="6">
        <v>1776</v>
      </c>
      <c r="B1419" s="6" t="str">
        <v>EED117806</v>
      </c>
      <c r="C1419" s="7">
        <v>45870</v>
      </c>
      <c r="D1419" s="7">
        <v>45875</v>
      </c>
      <c r="E1419" s="26">
        <v>107.1</v>
      </c>
      <c r="F1419" s="26">
        <v>107.1</v>
      </c>
      <c r="G1419" s="6">
        <v>345005</v>
      </c>
      <c r="H1419" s="6" t="str">
        <v/>
      </c>
      <c r="I1419" s="6">
        <v>1</v>
      </c>
      <c r="J1419" s="6">
        <v>1</v>
      </c>
      <c r="K1419" s="6" t="str">
        <v/>
      </c>
      <c r="L1419" s="7" t="str">
        <v>T-932/25-26</v>
      </c>
      <c r="M1419" s="7">
        <v>45881</v>
      </c>
      <c r="N1419" s="9">
        <v>22529.25</v>
      </c>
      <c r="O1419" s="6" t="str">
        <v>IGIB</v>
      </c>
      <c r="P1419" s="6" t="str">
        <v>By Hand</v>
      </c>
      <c r="Q1419" s="6" t="str">
        <v>PRIYANKA MADAM</v>
      </c>
      <c r="R1419" s="6">
        <v>4</v>
      </c>
      <c r="S1419" s="6" t="str">
        <v/>
      </c>
      <c r="T1419" s="6" t="str">
        <v>BioLegend</v>
      </c>
    </row>
    <row r="1420" spans="1:20" x14ac:dyDescent="0.25">
      <c r="A1420" s="6">
        <v>1777</v>
      </c>
      <c r="B1420" s="6" t="str">
        <v>EED117806</v>
      </c>
      <c r="C1420" s="7">
        <v>45870</v>
      </c>
      <c r="D1420" s="7">
        <v>45875</v>
      </c>
      <c r="E1420" s="26">
        <v>318</v>
      </c>
      <c r="F1420" s="26">
        <v>318</v>
      </c>
      <c r="G1420" s="6">
        <v>345030</v>
      </c>
      <c r="H1420" s="6" t="str">
        <v/>
      </c>
      <c r="I1420" s="6">
        <v>1</v>
      </c>
      <c r="J1420" s="6">
        <v>1</v>
      </c>
      <c r="K1420" s="6" t="str">
        <v/>
      </c>
      <c r="L1420" s="7" t="str">
        <v>T-910/25-26</v>
      </c>
      <c r="M1420" s="7">
        <v>45880</v>
      </c>
      <c r="N1420" s="9">
        <v>39432</v>
      </c>
      <c r="O1420" s="6" t="str">
        <v>IMMUNEEL</v>
      </c>
      <c r="P1420" s="6">
        <v>58154307190</v>
      </c>
      <c r="Q1420" s="6" t="str">
        <v>Delivered</v>
      </c>
      <c r="R1420" s="6">
        <v>4</v>
      </c>
      <c r="S1420" s="6" t="str">
        <v/>
      </c>
      <c r="T1420" s="6" t="str">
        <v>BioLegend</v>
      </c>
    </row>
    <row r="1421" spans="1:20" x14ac:dyDescent="0.25">
      <c r="A1421" s="6">
        <v>1778</v>
      </c>
      <c r="B1421" s="6" t="str">
        <v>EED117806</v>
      </c>
      <c r="C1421" s="7">
        <v>45870</v>
      </c>
      <c r="D1421" s="7">
        <v>45875</v>
      </c>
      <c r="E1421" s="26">
        <v>176.4</v>
      </c>
      <c r="F1421" s="26">
        <v>176.4</v>
      </c>
      <c r="G1421" s="6">
        <v>348206</v>
      </c>
      <c r="H1421" s="6" t="str">
        <v/>
      </c>
      <c r="I1421" s="6">
        <v>1</v>
      </c>
      <c r="J1421" s="6">
        <v>1</v>
      </c>
      <c r="K1421" s="6" t="str">
        <v/>
      </c>
      <c r="L1421" s="7" t="str">
        <v>T-888/25-26</v>
      </c>
      <c r="M1421" s="7">
        <v>45876</v>
      </c>
      <c r="N1421" s="9">
        <v>23940</v>
      </c>
      <c r="O1421" s="6" t="str">
        <v>LABEX</v>
      </c>
      <c r="P1421" s="6" t="str">
        <v/>
      </c>
      <c r="Q1421" s="6" t="str">
        <v/>
      </c>
      <c r="R1421" s="6">
        <v>4</v>
      </c>
      <c r="S1421" s="6" t="str">
        <v/>
      </c>
      <c r="T1421" s="6" t="str">
        <v>BioLegend</v>
      </c>
    </row>
    <row r="1422" spans="1:20" x14ac:dyDescent="0.25">
      <c r="A1422" s="6">
        <v>1779</v>
      </c>
      <c r="B1422" s="6" t="str">
        <v>EED117806</v>
      </c>
      <c r="C1422" s="7">
        <v>45870</v>
      </c>
      <c r="D1422" s="7">
        <v>45875</v>
      </c>
      <c r="E1422" s="26">
        <v>90.3</v>
      </c>
      <c r="F1422" s="26">
        <v>90.3</v>
      </c>
      <c r="G1422" s="6">
        <v>350305</v>
      </c>
      <c r="H1422" s="6" t="str">
        <v/>
      </c>
      <c r="I1422" s="6">
        <v>1</v>
      </c>
      <c r="J1422" s="6">
        <v>1</v>
      </c>
      <c r="K1422" s="6" t="str">
        <v/>
      </c>
      <c r="L1422" s="7" t="str">
        <v>T-898/25-26</v>
      </c>
      <c r="M1422" s="7">
        <v>45880</v>
      </c>
      <c r="N1422" s="9">
        <v>11029.5</v>
      </c>
      <c r="O1422" s="6" t="str">
        <v>ACTREC</v>
      </c>
      <c r="P1422" s="6">
        <v>58154307621</v>
      </c>
      <c r="Q1422" s="6" t="str">
        <v>Delivered</v>
      </c>
      <c r="R1422" s="6">
        <v>4</v>
      </c>
      <c r="S1422" s="6" t="str">
        <v/>
      </c>
      <c r="T1422" s="6" t="str">
        <v>BioLegend</v>
      </c>
    </row>
    <row r="1423" spans="1:20" x14ac:dyDescent="0.25">
      <c r="A1423" s="6">
        <v>1780</v>
      </c>
      <c r="B1423" s="6" t="str">
        <v>EED117806</v>
      </c>
      <c r="C1423" s="7">
        <v>45870</v>
      </c>
      <c r="D1423" s="7">
        <v>45875</v>
      </c>
      <c r="E1423" s="26">
        <v>142.5</v>
      </c>
      <c r="F1423" s="26">
        <v>285</v>
      </c>
      <c r="G1423" s="6">
        <v>344007</v>
      </c>
      <c r="H1423" s="6" t="str">
        <v/>
      </c>
      <c r="I1423" s="6">
        <v>2</v>
      </c>
      <c r="J1423" s="6">
        <v>2</v>
      </c>
      <c r="K1423" s="6" t="str">
        <v/>
      </c>
      <c r="L1423" s="7" t="str">
        <v>T-892/25-26</v>
      </c>
      <c r="M1423" s="7">
        <v>45877</v>
      </c>
      <c r="N1423" s="9">
        <v>42996</v>
      </c>
      <c r="O1423" s="6" t="str">
        <v>INVITRO</v>
      </c>
      <c r="P1423" s="6" t="str">
        <v>By Hand</v>
      </c>
      <c r="Q1423" s="6" t="str">
        <v>PRIYANKA MADAM</v>
      </c>
      <c r="R1423" s="6">
        <v>4</v>
      </c>
      <c r="S1423" s="6" t="str">
        <v/>
      </c>
      <c r="T1423" s="6" t="str">
        <v>BioLegend</v>
      </c>
    </row>
    <row r="1424" spans="1:20" x14ac:dyDescent="0.25">
      <c r="A1424" s="6">
        <v>1781</v>
      </c>
      <c r="B1424" s="6" t="str">
        <v>EED117806</v>
      </c>
      <c r="C1424" s="7">
        <v>45870</v>
      </c>
      <c r="D1424" s="7">
        <v>45875</v>
      </c>
      <c r="E1424" s="26">
        <v>277.2</v>
      </c>
      <c r="F1424" s="26">
        <v>277.2</v>
      </c>
      <c r="G1424" s="6">
        <v>359004</v>
      </c>
      <c r="H1424" s="6" t="str">
        <v/>
      </c>
      <c r="I1424" s="6">
        <v>1</v>
      </c>
      <c r="J1424" s="6">
        <v>1</v>
      </c>
      <c r="K1424" s="6" t="str">
        <v/>
      </c>
      <c r="L1424" s="7" t="str">
        <v>T-904/25-26</v>
      </c>
      <c r="M1424" s="7">
        <v>45880</v>
      </c>
      <c r="N1424" s="9">
        <v>41580</v>
      </c>
      <c r="O1424" s="6" t="str">
        <v>BIO SOLUTION</v>
      </c>
      <c r="P1424" s="6">
        <v>58154309220</v>
      </c>
      <c r="Q1424" s="6" t="str">
        <v>Delivered</v>
      </c>
      <c r="R1424" s="6">
        <v>4</v>
      </c>
      <c r="S1424" s="6" t="str">
        <v/>
      </c>
      <c r="T1424" s="6" t="str">
        <v>BioLegend</v>
      </c>
    </row>
    <row r="1425" spans="1:20" x14ac:dyDescent="0.25">
      <c r="A1425" s="6">
        <v>1782</v>
      </c>
      <c r="B1425" s="6" t="str">
        <v>EED117806</v>
      </c>
      <c r="C1425" s="7">
        <v>45870</v>
      </c>
      <c r="D1425" s="7">
        <v>45875</v>
      </c>
      <c r="E1425" s="26">
        <v>86.8</v>
      </c>
      <c r="F1425" s="26">
        <v>86.8</v>
      </c>
      <c r="G1425" s="6">
        <v>354511</v>
      </c>
      <c r="H1425" s="6" t="str">
        <v/>
      </c>
      <c r="I1425" s="6">
        <v>1</v>
      </c>
      <c r="J1425" s="6">
        <v>1</v>
      </c>
      <c r="K1425" s="6" t="str">
        <v/>
      </c>
      <c r="L1425" s="7" t="str">
        <v>T-892/25-26</v>
      </c>
      <c r="M1425" s="7">
        <v>45877</v>
      </c>
      <c r="N1425" s="9">
        <v>12493</v>
      </c>
      <c r="O1425" s="6" t="str">
        <v>INVITRO</v>
      </c>
      <c r="P1425" s="6" t="str">
        <v>By Hand</v>
      </c>
      <c r="Q1425" s="6" t="str">
        <v>PRIYANKA MADAM</v>
      </c>
      <c r="R1425" s="6">
        <v>4</v>
      </c>
      <c r="S1425" s="6" t="str">
        <v/>
      </c>
      <c r="T1425" s="6" t="str">
        <v>BioLegend</v>
      </c>
    </row>
    <row r="1426" spans="1:20" x14ac:dyDescent="0.25">
      <c r="A1426" s="6">
        <v>1783</v>
      </c>
      <c r="B1426" s="6" t="str">
        <v>EED117806</v>
      </c>
      <c r="C1426" s="7">
        <v>45870</v>
      </c>
      <c r="D1426" s="7">
        <v>45875</v>
      </c>
      <c r="E1426" s="26">
        <v>96.600000000000009</v>
      </c>
      <c r="F1426" s="26">
        <v>289.8</v>
      </c>
      <c r="G1426" s="6">
        <v>363004</v>
      </c>
      <c r="H1426" s="6" t="str">
        <v/>
      </c>
      <c r="I1426" s="6">
        <v>3</v>
      </c>
      <c r="J1426" s="6">
        <v>3</v>
      </c>
      <c r="K1426" s="6" t="str">
        <v/>
      </c>
      <c r="L1426" s="7" t="str">
        <v>T-912/25-26</v>
      </c>
      <c r="M1426" s="7">
        <v>45880</v>
      </c>
      <c r="N1426" s="9">
        <v>44919</v>
      </c>
      <c r="O1426" s="6" t="str">
        <v>JUBILANT</v>
      </c>
      <c r="P1426" s="6">
        <v>58154306766</v>
      </c>
      <c r="Q1426" s="6" t="str">
        <v>Delivered</v>
      </c>
      <c r="R1426" s="6">
        <v>4</v>
      </c>
      <c r="S1426" s="6" t="str">
        <v/>
      </c>
      <c r="T1426" s="6" t="str">
        <v>BioLegend</v>
      </c>
    </row>
    <row r="1427" spans="1:20" x14ac:dyDescent="0.25">
      <c r="A1427" s="6">
        <v>1784</v>
      </c>
      <c r="B1427" s="6" t="str">
        <v>EED117806</v>
      </c>
      <c r="C1427" s="7">
        <v>45870</v>
      </c>
      <c r="D1427" s="7">
        <v>45875</v>
      </c>
      <c r="E1427" s="26">
        <v>283.5</v>
      </c>
      <c r="F1427" s="26">
        <v>283.5</v>
      </c>
      <c r="G1427" s="6">
        <v>366708</v>
      </c>
      <c r="H1427" s="6" t="str">
        <v/>
      </c>
      <c r="I1427" s="6">
        <v>1</v>
      </c>
      <c r="J1427" s="6">
        <v>1</v>
      </c>
      <c r="K1427" s="6" t="str">
        <v/>
      </c>
      <c r="L1427" s="7" t="str">
        <v>DC-110/25-26</v>
      </c>
      <c r="M1427" s="7">
        <v>45876</v>
      </c>
      <c r="N1427" s="9" t="str">
        <v/>
      </c>
      <c r="O1427" s="6" t="str">
        <v>AIIMS</v>
      </c>
      <c r="P1427" s="6" t="str">
        <v>PORTER</v>
      </c>
      <c r="Q1427" s="6" t="str">
        <v>PORTER</v>
      </c>
      <c r="R1427" s="6">
        <v>4</v>
      </c>
      <c r="S1427" s="6" t="str">
        <v>BILL WILL BE GENERATED</v>
      </c>
      <c r="T1427" s="6" t="str">
        <v>BioLegend</v>
      </c>
    </row>
    <row r="1428" spans="1:20" x14ac:dyDescent="0.25">
      <c r="A1428" s="6">
        <v>1785</v>
      </c>
      <c r="B1428" s="6" t="str">
        <v>EED117806</v>
      </c>
      <c r="C1428" s="7">
        <v>45870</v>
      </c>
      <c r="D1428" s="7">
        <v>45875</v>
      </c>
      <c r="E1428" s="26">
        <v>112.7</v>
      </c>
      <c r="F1428" s="26">
        <v>112.7</v>
      </c>
      <c r="G1428" s="6">
        <v>369211</v>
      </c>
      <c r="H1428" s="6" t="str">
        <v/>
      </c>
      <c r="I1428" s="6">
        <v>1</v>
      </c>
      <c r="J1428" s="6">
        <v>1</v>
      </c>
      <c r="K1428" s="6" t="str">
        <v/>
      </c>
      <c r="L1428" s="7" t="str">
        <v>T-932/25-26</v>
      </c>
      <c r="M1428" s="7">
        <v>45881</v>
      </c>
      <c r="N1428" s="9">
        <v>23707.25</v>
      </c>
      <c r="O1428" s="6" t="str">
        <v>IGIB</v>
      </c>
      <c r="P1428" s="6" t="str">
        <v>By Hand</v>
      </c>
      <c r="Q1428" s="6" t="str">
        <v>PRIYANKA MADAM</v>
      </c>
      <c r="R1428" s="6">
        <v>4</v>
      </c>
      <c r="S1428" s="6" t="str">
        <v/>
      </c>
      <c r="T1428" s="6" t="str">
        <v>BioLegend</v>
      </c>
    </row>
    <row r="1429" spans="1:20" x14ac:dyDescent="0.25">
      <c r="A1429" s="6">
        <v>1786</v>
      </c>
      <c r="B1429" s="6" t="str">
        <v>EED117806</v>
      </c>
      <c r="C1429" s="7">
        <v>45870</v>
      </c>
      <c r="D1429" s="7">
        <v>45875</v>
      </c>
      <c r="E1429" s="26">
        <v>131.6</v>
      </c>
      <c r="F1429" s="26">
        <v>131.6</v>
      </c>
      <c r="G1429" s="6">
        <v>372733</v>
      </c>
      <c r="H1429" s="6" t="str">
        <v/>
      </c>
      <c r="I1429" s="6">
        <v>1</v>
      </c>
      <c r="J1429" s="6">
        <v>1</v>
      </c>
      <c r="K1429" s="6" t="str">
        <v/>
      </c>
      <c r="L1429" s="7" t="str">
        <v>T-932/25-26</v>
      </c>
      <c r="M1429" s="7">
        <v>45881</v>
      </c>
      <c r="N1429" s="9">
        <v>27683</v>
      </c>
      <c r="O1429" s="6" t="str">
        <v>IGIB</v>
      </c>
      <c r="P1429" s="6" t="str">
        <v>By Hand</v>
      </c>
      <c r="Q1429" s="6" t="str">
        <v>PRIYANKA MADAM</v>
      </c>
      <c r="R1429" s="6">
        <v>4</v>
      </c>
      <c r="S1429" s="6" t="str">
        <v/>
      </c>
      <c r="T1429" s="6" t="str">
        <v>BioLegend</v>
      </c>
    </row>
    <row r="1430" spans="1:20" x14ac:dyDescent="0.25">
      <c r="A1430" s="6">
        <v>1787</v>
      </c>
      <c r="B1430" s="6" t="str">
        <v>EED117806</v>
      </c>
      <c r="C1430" s="7">
        <v>45870</v>
      </c>
      <c r="D1430" s="7">
        <v>45875</v>
      </c>
      <c r="E1430" s="26">
        <v>217</v>
      </c>
      <c r="F1430" s="26">
        <v>217</v>
      </c>
      <c r="G1430" s="6">
        <v>376310</v>
      </c>
      <c r="H1430" s="6" t="str">
        <v/>
      </c>
      <c r="I1430" s="6">
        <v>1</v>
      </c>
      <c r="J1430" s="6">
        <v>1</v>
      </c>
      <c r="K1430" s="6" t="str">
        <v/>
      </c>
      <c r="L1430" s="7" t="str">
        <v>DC-115/25-26</v>
      </c>
      <c r="M1430" s="7">
        <v>45882</v>
      </c>
      <c r="N1430" s="9" t="str">
        <v/>
      </c>
      <c r="O1430" s="6" t="str">
        <v>AIIMS</v>
      </c>
      <c r="P1430" s="6" t="str">
        <v>By Hand</v>
      </c>
      <c r="Q1430" s="6" t="str">
        <v>PRIYANKA MADAM</v>
      </c>
      <c r="R1430" s="6">
        <v>4</v>
      </c>
      <c r="S1430" s="6" t="str">
        <v>will be invoiced</v>
      </c>
      <c r="T1430" s="6" t="str">
        <v>BioLegend</v>
      </c>
    </row>
    <row r="1431" spans="1:20" x14ac:dyDescent="0.25">
      <c r="A1431" s="6">
        <v>1788</v>
      </c>
      <c r="B1431" s="6" t="str">
        <v>EED117806</v>
      </c>
      <c r="C1431" s="7">
        <v>45870</v>
      </c>
      <c r="D1431" s="7">
        <v>45875</v>
      </c>
      <c r="E1431" s="26">
        <v>196</v>
      </c>
      <c r="F1431" s="26">
        <v>196</v>
      </c>
      <c r="G1431" s="6">
        <v>378606</v>
      </c>
      <c r="H1431" s="6" t="str">
        <v/>
      </c>
      <c r="I1431" s="6">
        <v>1</v>
      </c>
      <c r="J1431" s="6">
        <v>1</v>
      </c>
      <c r="K1431" s="6" t="str">
        <v/>
      </c>
      <c r="L1431" s="7" t="str">
        <v>T-1024/25-26</v>
      </c>
      <c r="M1431" s="7">
        <v>45894</v>
      </c>
      <c r="N1431" s="9">
        <v>36890</v>
      </c>
      <c r="O1431" s="6" t="str">
        <v>AIIMS</v>
      </c>
      <c r="P1431" s="6" t="str">
        <v>By Hand</v>
      </c>
      <c r="Q1431" s="6" t="str">
        <v>PRIYANKA MADAM</v>
      </c>
      <c r="R1431" s="6">
        <v>4</v>
      </c>
      <c r="S1431" s="6" t="str">
        <v>313212 EXTRA PHYSICALLY NOT SENT</v>
      </c>
      <c r="T1431" s="6" t="str">
        <v>BioLegend</v>
      </c>
    </row>
    <row r="1432" spans="1:20" x14ac:dyDescent="0.25">
      <c r="A1432" s="6">
        <v>1789</v>
      </c>
      <c r="B1432" s="6" t="str">
        <v>EED117806</v>
      </c>
      <c r="C1432" s="7">
        <v>45870</v>
      </c>
      <c r="D1432" s="7">
        <v>45875</v>
      </c>
      <c r="E1432" s="26">
        <v>196</v>
      </c>
      <c r="F1432" s="26">
        <v>196</v>
      </c>
      <c r="G1432" s="6">
        <v>378606</v>
      </c>
      <c r="H1432" s="6" t="str">
        <v/>
      </c>
      <c r="I1432" s="6">
        <v>1</v>
      </c>
      <c r="J1432" s="6">
        <v>1</v>
      </c>
      <c r="K1432" s="6" t="str">
        <v/>
      </c>
      <c r="L1432" s="7" t="str">
        <v>T-883/25-26</v>
      </c>
      <c r="M1432" s="7">
        <v>45875</v>
      </c>
      <c r="N1432" s="9">
        <v>30380</v>
      </c>
      <c r="O1432" s="6" t="str">
        <v>MEDLIFE</v>
      </c>
      <c r="P1432" s="6" t="str">
        <v>D3002864046</v>
      </c>
      <c r="Q1432" s="6" t="str">
        <v>Delivered</v>
      </c>
      <c r="R1432" s="6">
        <v>4</v>
      </c>
      <c r="S1432" s="6" t="str">
        <v/>
      </c>
      <c r="T1432" s="6" t="str">
        <v>BioLegend</v>
      </c>
    </row>
    <row r="1433" spans="1:20" x14ac:dyDescent="0.25">
      <c r="A1433" s="6">
        <v>1790</v>
      </c>
      <c r="B1433" s="6" t="str">
        <v>EED117806</v>
      </c>
      <c r="C1433" s="7">
        <v>45870</v>
      </c>
      <c r="D1433" s="7">
        <v>45875</v>
      </c>
      <c r="E1433" s="26">
        <v>74.2</v>
      </c>
      <c r="F1433" s="26">
        <v>74.2</v>
      </c>
      <c r="G1433" s="6">
        <v>400108</v>
      </c>
      <c r="H1433" s="6" t="str">
        <v/>
      </c>
      <c r="I1433" s="6">
        <v>1</v>
      </c>
      <c r="J1433" s="6">
        <v>1</v>
      </c>
      <c r="K1433" s="6" t="str">
        <v/>
      </c>
      <c r="L1433" s="7" t="str">
        <v>T-900/25-26</v>
      </c>
      <c r="M1433" s="7">
        <v>45880</v>
      </c>
      <c r="N1433" s="9">
        <v>9858</v>
      </c>
      <c r="O1433" s="6" t="str">
        <v>AURIGINE ONCO</v>
      </c>
      <c r="P1433" s="6">
        <v>58154309356</v>
      </c>
      <c r="Q1433" s="6" t="str">
        <v>Delivered</v>
      </c>
      <c r="R1433" s="6">
        <v>4</v>
      </c>
      <c r="S1433" s="6" t="str">
        <v/>
      </c>
      <c r="T1433" s="6" t="str">
        <v>BioLegend</v>
      </c>
    </row>
    <row r="1434" spans="1:20" x14ac:dyDescent="0.25">
      <c r="A1434" s="6">
        <v>1791</v>
      </c>
      <c r="B1434" s="6" t="str">
        <v>EED117806</v>
      </c>
      <c r="C1434" s="7">
        <v>45870</v>
      </c>
      <c r="D1434" s="7">
        <v>45875</v>
      </c>
      <c r="E1434" s="26">
        <v>25.9</v>
      </c>
      <c r="F1434" s="26">
        <v>25.9</v>
      </c>
      <c r="G1434" s="6">
        <v>400211</v>
      </c>
      <c r="H1434" s="6" t="str">
        <v/>
      </c>
      <c r="I1434" s="6">
        <v>1</v>
      </c>
      <c r="J1434" s="6">
        <v>1</v>
      </c>
      <c r="K1434" s="6" t="str">
        <v/>
      </c>
      <c r="L1434" s="7" t="str">
        <v>T-911/25-26</v>
      </c>
      <c r="M1434" s="7">
        <v>45880</v>
      </c>
      <c r="N1434" s="9">
        <v>4014.5</v>
      </c>
      <c r="O1434" s="6" t="str">
        <v>INTAS</v>
      </c>
      <c r="P1434" s="6">
        <v>58154307783</v>
      </c>
      <c r="Q1434" s="6" t="str">
        <v>Delivered</v>
      </c>
      <c r="R1434" s="6">
        <v>4</v>
      </c>
      <c r="S1434" s="6" t="str">
        <v/>
      </c>
      <c r="T1434" s="6" t="str">
        <v>BioLegend</v>
      </c>
    </row>
    <row r="1435" spans="1:20" x14ac:dyDescent="0.25">
      <c r="A1435" s="6">
        <v>1792</v>
      </c>
      <c r="B1435" s="6" t="str">
        <v>EED117806</v>
      </c>
      <c r="C1435" s="7">
        <v>45870</v>
      </c>
      <c r="D1435" s="7">
        <v>45875</v>
      </c>
      <c r="E1435" s="26">
        <v>154</v>
      </c>
      <c r="F1435" s="26">
        <v>154</v>
      </c>
      <c r="G1435" s="6">
        <v>420516</v>
      </c>
      <c r="H1435" s="6" t="str">
        <v/>
      </c>
      <c r="I1435" s="6">
        <v>1</v>
      </c>
      <c r="J1435" s="6">
        <v>1</v>
      </c>
      <c r="K1435" s="6" t="str">
        <v/>
      </c>
      <c r="L1435" s="7" t="str">
        <v>T-914/25-26</v>
      </c>
      <c r="M1435" s="7">
        <v>45880</v>
      </c>
      <c r="N1435" s="9">
        <v>16711.2</v>
      </c>
      <c r="O1435" s="6" t="str">
        <v>NCCS</v>
      </c>
      <c r="P1435" s="6">
        <v>58154305565</v>
      </c>
      <c r="Q1435" s="6" t="str">
        <v>Delivered</v>
      </c>
      <c r="R1435" s="6">
        <v>4</v>
      </c>
      <c r="S1435" s="6" t="str">
        <v/>
      </c>
      <c r="T1435" s="6" t="str">
        <v>BioLegend</v>
      </c>
    </row>
    <row r="1436" spans="1:20" x14ac:dyDescent="0.25">
      <c r="A1436" s="6">
        <v>1793</v>
      </c>
      <c r="B1436" s="6" t="str">
        <v>EED117806</v>
      </c>
      <c r="C1436" s="7">
        <v>45870</v>
      </c>
      <c r="D1436" s="7">
        <v>45875</v>
      </c>
      <c r="E1436" s="26">
        <v>98.7</v>
      </c>
      <c r="F1436" s="26">
        <v>493.5</v>
      </c>
      <c r="G1436" s="6">
        <v>421601</v>
      </c>
      <c r="H1436" s="6" t="str">
        <v/>
      </c>
      <c r="I1436" s="6">
        <v>5</v>
      </c>
      <c r="J1436" s="6">
        <v>5</v>
      </c>
      <c r="K1436" s="6" t="str">
        <v/>
      </c>
      <c r="L1436" s="7" t="str">
        <v>T-904/25-26</v>
      </c>
      <c r="M1436" s="7">
        <v>45880</v>
      </c>
      <c r="N1436" s="9">
        <v>74025</v>
      </c>
      <c r="O1436" s="6" t="str">
        <v>BIO SOLUTION</v>
      </c>
      <c r="P1436" s="6">
        <v>58154309220</v>
      </c>
      <c r="Q1436" s="6" t="str">
        <v>Delivered</v>
      </c>
      <c r="R1436" s="6">
        <v>4</v>
      </c>
      <c r="S1436" s="6" t="str">
        <v/>
      </c>
      <c r="T1436" s="6" t="str">
        <v>BioLegend</v>
      </c>
    </row>
    <row r="1437" spans="1:20" x14ac:dyDescent="0.25">
      <c r="A1437" s="6">
        <v>1794</v>
      </c>
      <c r="B1437" s="6" t="str">
        <v>EED117806</v>
      </c>
      <c r="C1437" s="7">
        <v>45870</v>
      </c>
      <c r="D1437" s="7">
        <v>45875</v>
      </c>
      <c r="E1437" s="26">
        <v>62.3</v>
      </c>
      <c r="F1437" s="26">
        <v>124.6</v>
      </c>
      <c r="G1437" s="6">
        <v>425003</v>
      </c>
      <c r="H1437" s="6" t="str">
        <v/>
      </c>
      <c r="I1437" s="6">
        <v>2</v>
      </c>
      <c r="J1437" s="6">
        <v>2</v>
      </c>
      <c r="K1437" s="6" t="str">
        <v/>
      </c>
      <c r="L1437" s="7" t="str">
        <v>T-913/25-26</v>
      </c>
      <c r="M1437" s="7">
        <v>45880</v>
      </c>
      <c r="N1437" s="9">
        <v>20692.5</v>
      </c>
      <c r="O1437" s="6" t="str">
        <v>MILTENEY</v>
      </c>
      <c r="P1437" s="6">
        <v>58154306641</v>
      </c>
      <c r="Q1437" s="6" t="str">
        <v>Delivered</v>
      </c>
      <c r="R1437" s="6">
        <v>4</v>
      </c>
      <c r="S1437" s="6" t="str">
        <v/>
      </c>
      <c r="T1437" s="6" t="str">
        <v>BioLegend</v>
      </c>
    </row>
    <row r="1438" spans="1:20" x14ac:dyDescent="0.25">
      <c r="A1438" s="6">
        <v>1795</v>
      </c>
      <c r="B1438" s="6" t="str">
        <v>EED117806</v>
      </c>
      <c r="C1438" s="7">
        <v>45870</v>
      </c>
      <c r="D1438" s="7">
        <v>45875</v>
      </c>
      <c r="E1438" s="26">
        <v>32.9</v>
      </c>
      <c r="F1438" s="26">
        <v>32.9</v>
      </c>
      <c r="G1438" s="6">
        <v>426101</v>
      </c>
      <c r="H1438" s="6" t="str">
        <v/>
      </c>
      <c r="I1438" s="6">
        <v>1</v>
      </c>
      <c r="J1438" s="6">
        <v>1</v>
      </c>
      <c r="K1438" s="6" t="str">
        <v/>
      </c>
      <c r="L1438" s="7" t="str">
        <v>DC-111/25-26</v>
      </c>
      <c r="M1438" s="7">
        <v>45880</v>
      </c>
      <c r="N1438" s="9" t="str">
        <v/>
      </c>
      <c r="O1438" s="6" t="str">
        <v>INTAS</v>
      </c>
      <c r="P1438" s="6">
        <v>58154307783</v>
      </c>
      <c r="Q1438" s="6" t="str">
        <v>Delivered</v>
      </c>
      <c r="R1438" s="6">
        <v>4</v>
      </c>
      <c r="S1438" s="6" t="str">
        <v>FOC</v>
      </c>
      <c r="T1438" s="6" t="str">
        <v>BioLegend</v>
      </c>
    </row>
    <row r="1439" spans="1:20" x14ac:dyDescent="0.25">
      <c r="A1439" s="6">
        <v>1796</v>
      </c>
      <c r="B1439" s="6" t="str">
        <v>EED117806</v>
      </c>
      <c r="C1439" s="7">
        <v>45870</v>
      </c>
      <c r="D1439" s="7">
        <v>45875</v>
      </c>
      <c r="E1439" s="26">
        <v>37.799999999999997</v>
      </c>
      <c r="F1439" s="26">
        <v>75.599999999999994</v>
      </c>
      <c r="G1439" s="6">
        <v>427401</v>
      </c>
      <c r="H1439" s="6" t="str">
        <v/>
      </c>
      <c r="I1439" s="6">
        <v>2</v>
      </c>
      <c r="J1439" s="6">
        <v>2</v>
      </c>
      <c r="K1439" s="6" t="str">
        <v/>
      </c>
      <c r="L1439" s="7" t="str">
        <v>T-906/25-26</v>
      </c>
      <c r="M1439" s="7">
        <v>45880</v>
      </c>
      <c r="N1439" s="9">
        <v>12555</v>
      </c>
      <c r="O1439" s="6" t="str">
        <v>GENOMID</v>
      </c>
      <c r="P1439" s="6">
        <v>58154305893</v>
      </c>
      <c r="Q1439" s="6" t="str">
        <v>Delivered</v>
      </c>
      <c r="R1439" s="6">
        <v>-20</v>
      </c>
      <c r="S1439" s="6" t="str">
        <v/>
      </c>
      <c r="T1439" s="6" t="str">
        <v>BioLegend</v>
      </c>
    </row>
    <row r="1440" spans="1:20" x14ac:dyDescent="0.25">
      <c r="A1440" s="6">
        <v>1797</v>
      </c>
      <c r="B1440" s="6" t="str">
        <v>EED117806</v>
      </c>
      <c r="C1440" s="7">
        <v>45870</v>
      </c>
      <c r="D1440" s="7">
        <v>45875</v>
      </c>
      <c r="E1440" s="26">
        <v>154</v>
      </c>
      <c r="F1440" s="26">
        <v>308</v>
      </c>
      <c r="G1440" s="6">
        <v>503808</v>
      </c>
      <c r="H1440" s="6" t="str">
        <v/>
      </c>
      <c r="I1440" s="6">
        <v>2</v>
      </c>
      <c r="J1440" s="6">
        <v>2</v>
      </c>
      <c r="K1440" s="6" t="str">
        <v/>
      </c>
      <c r="L1440" s="7" t="str">
        <v>T-902/25-26</v>
      </c>
      <c r="M1440" s="7">
        <v>45880</v>
      </c>
      <c r="N1440" s="9">
        <v>44330</v>
      </c>
      <c r="O1440" s="6" t="str">
        <v>AURIGINE SERVICE</v>
      </c>
      <c r="P1440" s="6">
        <v>58154308424</v>
      </c>
      <c r="Q1440" s="6" t="str">
        <v>Delivered</v>
      </c>
      <c r="R1440" s="6">
        <v>4</v>
      </c>
      <c r="S1440" s="6" t="str">
        <v/>
      </c>
      <c r="T1440" s="6" t="str">
        <v>BioLegend</v>
      </c>
    </row>
    <row r="1441" spans="1:20" x14ac:dyDescent="0.25">
      <c r="A1441" s="6">
        <v>1798</v>
      </c>
      <c r="B1441" s="6" t="str">
        <v>EED117806</v>
      </c>
      <c r="C1441" s="7">
        <v>45870</v>
      </c>
      <c r="D1441" s="7">
        <v>45875</v>
      </c>
      <c r="E1441" s="26">
        <v>69.3</v>
      </c>
      <c r="F1441" s="26">
        <v>69.3</v>
      </c>
      <c r="G1441" s="6">
        <v>505806</v>
      </c>
      <c r="H1441" s="6" t="str">
        <v/>
      </c>
      <c r="I1441" s="6">
        <v>1</v>
      </c>
      <c r="J1441" s="6">
        <v>1</v>
      </c>
      <c r="K1441" s="6" t="str">
        <v/>
      </c>
      <c r="L1441" s="7" t="str">
        <v>T-905/25-26</v>
      </c>
      <c r="M1441" s="7">
        <v>45880</v>
      </c>
      <c r="N1441" s="9">
        <v>10741</v>
      </c>
      <c r="O1441" s="6" t="str">
        <v>IMTECH</v>
      </c>
      <c r="P1441" s="6" t="str">
        <v>D3001997014</v>
      </c>
      <c r="Q1441" s="6" t="str">
        <v>Delivered</v>
      </c>
      <c r="R1441" s="6">
        <v>4</v>
      </c>
      <c r="S1441" s="6" t="str">
        <v/>
      </c>
      <c r="T1441" s="6" t="str">
        <v>BioLegend</v>
      </c>
    </row>
    <row r="1442" spans="1:20" x14ac:dyDescent="0.25">
      <c r="A1442" s="6">
        <v>1799</v>
      </c>
      <c r="B1442" s="6" t="str">
        <v>EED117806</v>
      </c>
      <c r="C1442" s="7">
        <v>45870</v>
      </c>
      <c r="D1442" s="7">
        <v>45875</v>
      </c>
      <c r="E1442" s="26">
        <v>176.4</v>
      </c>
      <c r="F1442" s="26">
        <v>352.8</v>
      </c>
      <c r="G1442" s="6">
        <v>505814</v>
      </c>
      <c r="H1442" s="6" t="str">
        <v/>
      </c>
      <c r="I1442" s="6">
        <v>2</v>
      </c>
      <c r="J1442" s="6">
        <v>2</v>
      </c>
      <c r="K1442" s="6" t="str">
        <v/>
      </c>
      <c r="L1442" s="7" t="str">
        <v>T-902/25-26</v>
      </c>
      <c r="M1442" s="7">
        <v>45880</v>
      </c>
      <c r="N1442" s="9">
        <v>50778</v>
      </c>
      <c r="O1442" s="6" t="str">
        <v>AURIGINE SERVICE</v>
      </c>
      <c r="P1442" s="6">
        <v>58154308424</v>
      </c>
      <c r="Q1442" s="6" t="str">
        <v>Delivered</v>
      </c>
      <c r="R1442" s="6">
        <v>4</v>
      </c>
      <c r="S1442" s="6" t="str">
        <v/>
      </c>
      <c r="T1442" s="6" t="str">
        <v>BioLegend</v>
      </c>
    </row>
    <row r="1443" spans="1:20" x14ac:dyDescent="0.25">
      <c r="A1443" s="6">
        <v>1800</v>
      </c>
      <c r="B1443" s="6" t="str">
        <v>EED117806</v>
      </c>
      <c r="C1443" s="7">
        <v>45870</v>
      </c>
      <c r="D1443" s="7">
        <v>45875</v>
      </c>
      <c r="E1443" s="26">
        <v>187.6</v>
      </c>
      <c r="F1443" s="26">
        <v>375.2</v>
      </c>
      <c r="G1443" s="6">
        <v>506313</v>
      </c>
      <c r="H1443" s="6" t="str">
        <v/>
      </c>
      <c r="I1443" s="6">
        <v>2</v>
      </c>
      <c r="J1443" s="6">
        <v>2</v>
      </c>
      <c r="K1443" s="6" t="str">
        <v/>
      </c>
      <c r="L1443" s="7" t="str">
        <v>T-902/25-26</v>
      </c>
      <c r="M1443" s="7">
        <v>45880</v>
      </c>
      <c r="N1443" s="9">
        <v>54002</v>
      </c>
      <c r="O1443" s="6" t="str">
        <v>AURIGINE SERVICE</v>
      </c>
      <c r="P1443" s="6">
        <v>58154308424</v>
      </c>
      <c r="Q1443" s="6" t="str">
        <v>Delivered</v>
      </c>
      <c r="R1443" s="6">
        <v>4</v>
      </c>
      <c r="S1443" s="6" t="str">
        <v/>
      </c>
      <c r="T1443" s="6" t="str">
        <v>BioLegend</v>
      </c>
    </row>
    <row r="1444" spans="1:20" x14ac:dyDescent="0.25">
      <c r="A1444" s="6">
        <v>1801</v>
      </c>
      <c r="B1444" s="6" t="str">
        <v>EED117806</v>
      </c>
      <c r="C1444" s="7">
        <v>45870</v>
      </c>
      <c r="D1444" s="7">
        <v>45875</v>
      </c>
      <c r="E1444" s="26">
        <v>93.8</v>
      </c>
      <c r="F1444" s="26">
        <v>93.8</v>
      </c>
      <c r="G1444" s="6">
        <v>128007</v>
      </c>
      <c r="H1444" s="6" t="str">
        <v/>
      </c>
      <c r="I1444" s="6">
        <v>1</v>
      </c>
      <c r="J1444" s="6">
        <v>1</v>
      </c>
      <c r="K1444" s="6" t="str">
        <v/>
      </c>
      <c r="L1444" s="7" t="str">
        <v>T-920/25-26</v>
      </c>
      <c r="M1444" s="7">
        <v>45880</v>
      </c>
      <c r="N1444" s="9">
        <v>12462</v>
      </c>
      <c r="O1444" s="6" t="str">
        <v>SAI LIFE</v>
      </c>
      <c r="P1444" s="6">
        <v>58154310270</v>
      </c>
      <c r="Q1444" s="6" t="str">
        <v>Delivered</v>
      </c>
      <c r="R1444" s="6">
        <v>4</v>
      </c>
      <c r="S1444" s="6" t="str">
        <v/>
      </c>
      <c r="T1444" s="6" t="str">
        <v>BioLegend</v>
      </c>
    </row>
    <row r="1445" spans="1:20" x14ac:dyDescent="0.25">
      <c r="A1445" s="6">
        <v>1802</v>
      </c>
      <c r="B1445" s="6" t="str">
        <v>EED117806</v>
      </c>
      <c r="C1445" s="7">
        <v>45870</v>
      </c>
      <c r="D1445" s="7">
        <v>45875</v>
      </c>
      <c r="E1445" s="26">
        <v>156.1</v>
      </c>
      <c r="F1445" s="26">
        <v>312.2</v>
      </c>
      <c r="G1445" s="6">
        <v>591202</v>
      </c>
      <c r="H1445" s="6" t="str">
        <v/>
      </c>
      <c r="I1445" s="6">
        <v>2</v>
      </c>
      <c r="J1445" s="6">
        <v>2</v>
      </c>
      <c r="K1445" s="6" t="str">
        <v/>
      </c>
      <c r="L1445" s="7" t="str">
        <v>T-901/25-26</v>
      </c>
      <c r="M1445" s="7">
        <v>45880</v>
      </c>
      <c r="N1445" s="9">
        <v>51847.5</v>
      </c>
      <c r="O1445" s="6" t="str">
        <v>AURIGINE SERVICE</v>
      </c>
      <c r="P1445" s="6">
        <v>58154308424</v>
      </c>
      <c r="Q1445" s="6" t="str">
        <v>Delivered</v>
      </c>
      <c r="R1445" s="6">
        <v>-20</v>
      </c>
      <c r="S1445" s="6" t="str">
        <v/>
      </c>
      <c r="T1445" s="6" t="str">
        <v>BioLegend</v>
      </c>
    </row>
    <row r="1446" spans="1:20" x14ac:dyDescent="0.25">
      <c r="A1446" s="6">
        <v>1803</v>
      </c>
      <c r="B1446" s="6" t="str">
        <v>EED117806</v>
      </c>
      <c r="C1446" s="7">
        <v>45870</v>
      </c>
      <c r="D1446" s="7">
        <v>45875</v>
      </c>
      <c r="E1446" s="26">
        <v>144.75</v>
      </c>
      <c r="F1446" s="26">
        <v>289.5</v>
      </c>
      <c r="G1446" s="6">
        <v>362533</v>
      </c>
      <c r="H1446" s="6" t="str">
        <v/>
      </c>
      <c r="I1446" s="6">
        <v>2</v>
      </c>
      <c r="J1446" s="6">
        <v>2</v>
      </c>
      <c r="K1446" s="6" t="str">
        <v/>
      </c>
      <c r="L1446" s="7" t="str">
        <v>T-892/25-26</v>
      </c>
      <c r="M1446" s="7">
        <v>45877</v>
      </c>
      <c r="N1446" s="9">
        <v>43675.9</v>
      </c>
      <c r="O1446" s="6" t="str">
        <v>INVITRO</v>
      </c>
      <c r="P1446" s="6" t="str">
        <v>By Hand</v>
      </c>
      <c r="Q1446" s="6" t="str">
        <v>PRIYANKA MADAM</v>
      </c>
      <c r="R1446" s="6">
        <v>4</v>
      </c>
      <c r="S1446" s="6" t="str">
        <v/>
      </c>
      <c r="T1446" s="6" t="str">
        <v>BioLegend</v>
      </c>
    </row>
    <row r="1447" spans="1:20" x14ac:dyDescent="0.25">
      <c r="A1447" s="6">
        <v>1804</v>
      </c>
      <c r="B1447" s="6" t="str">
        <v>EED117806</v>
      </c>
      <c r="C1447" s="7">
        <v>45870</v>
      </c>
      <c r="D1447" s="7">
        <v>45875</v>
      </c>
      <c r="E1447" s="26">
        <v>90.3</v>
      </c>
      <c r="F1447" s="26">
        <v>90.3</v>
      </c>
      <c r="G1447" s="6">
        <v>646403</v>
      </c>
      <c r="H1447" s="6" t="str">
        <v/>
      </c>
      <c r="I1447" s="6">
        <v>1</v>
      </c>
      <c r="J1447" s="6">
        <v>1</v>
      </c>
      <c r="K1447" s="6" t="str">
        <v/>
      </c>
      <c r="L1447" s="7" t="str">
        <v>T-915/25-26</v>
      </c>
      <c r="M1447" s="7">
        <v>45880</v>
      </c>
      <c r="N1447" s="9">
        <v>13996.5</v>
      </c>
      <c r="O1447" s="6" t="str">
        <v>RESEARCH WORLD</v>
      </c>
      <c r="P1447" s="6" t="str">
        <v>D3001997013</v>
      </c>
      <c r="Q1447" s="6" t="str">
        <v>Delivered</v>
      </c>
      <c r="R1447" s="6">
        <v>4</v>
      </c>
      <c r="S1447" s="6" t="str">
        <v/>
      </c>
      <c r="T1447" s="6" t="str">
        <v>BioLegend</v>
      </c>
    </row>
    <row r="1448" spans="1:20" x14ac:dyDescent="0.25">
      <c r="A1448" s="6">
        <v>1805</v>
      </c>
      <c r="B1448" s="6" t="str">
        <v>EED117806</v>
      </c>
      <c r="C1448" s="7">
        <v>45870</v>
      </c>
      <c r="D1448" s="7">
        <v>45875</v>
      </c>
      <c r="E1448" s="26">
        <v>262.5</v>
      </c>
      <c r="F1448" s="26">
        <v>262.5</v>
      </c>
      <c r="G1448" s="6">
        <v>666052</v>
      </c>
      <c r="H1448" s="6" t="str">
        <v/>
      </c>
      <c r="I1448" s="6">
        <v>1</v>
      </c>
      <c r="J1448" s="6">
        <v>1</v>
      </c>
      <c r="K1448" s="6" t="str">
        <v/>
      </c>
      <c r="L1448" s="7" t="str">
        <v>T-883/25-26</v>
      </c>
      <c r="M1448" s="7">
        <v>45875</v>
      </c>
      <c r="N1448" s="9">
        <v>40687.5</v>
      </c>
      <c r="O1448" s="6" t="str">
        <v>MEDLIFE</v>
      </c>
      <c r="P1448" s="6" t="str">
        <v>D3002864046</v>
      </c>
      <c r="Q1448" s="6" t="str">
        <v>Delivered</v>
      </c>
      <c r="R1448" s="6">
        <v>4</v>
      </c>
      <c r="S1448" s="6" t="str">
        <v/>
      </c>
      <c r="T1448" s="6" t="str">
        <v>BioLegend</v>
      </c>
    </row>
    <row r="1449" spans="1:20" x14ac:dyDescent="0.25">
      <c r="A1449" s="6">
        <v>1806</v>
      </c>
      <c r="B1449" s="6" t="str">
        <v>EED117806</v>
      </c>
      <c r="C1449" s="7">
        <v>45870</v>
      </c>
      <c r="D1449" s="7">
        <v>45875</v>
      </c>
      <c r="E1449" s="26">
        <v>153</v>
      </c>
      <c r="F1449" s="26">
        <v>153</v>
      </c>
      <c r="G1449" s="6">
        <v>141717</v>
      </c>
      <c r="H1449" s="6" t="str">
        <v/>
      </c>
      <c r="I1449" s="6">
        <v>1</v>
      </c>
      <c r="J1449" s="6">
        <v>1</v>
      </c>
      <c r="K1449" s="6" t="str">
        <v/>
      </c>
      <c r="L1449" s="7" t="str">
        <v>T-920/25-26</v>
      </c>
      <c r="M1449" s="7">
        <v>45880</v>
      </c>
      <c r="N1449" s="9">
        <v>18972</v>
      </c>
      <c r="O1449" s="6" t="str">
        <v>SAI LIFE</v>
      </c>
      <c r="P1449" s="6">
        <v>58154310270</v>
      </c>
      <c r="Q1449" s="6" t="str">
        <v>Delivered</v>
      </c>
      <c r="R1449" s="6">
        <v>4</v>
      </c>
      <c r="S1449" s="6" t="str">
        <v/>
      </c>
      <c r="T1449" s="6" t="str">
        <v>BioLegend</v>
      </c>
    </row>
    <row r="1450" spans="1:20" x14ac:dyDescent="0.25">
      <c r="A1450" s="6">
        <v>1807</v>
      </c>
      <c r="B1450" s="6" t="str">
        <v>EED117806</v>
      </c>
      <c r="C1450" s="7">
        <v>45870</v>
      </c>
      <c r="D1450" s="7">
        <v>45875</v>
      </c>
      <c r="E1450" s="26">
        <v>221.9</v>
      </c>
      <c r="F1450" s="26">
        <v>221.9</v>
      </c>
      <c r="G1450" s="6">
        <v>512202</v>
      </c>
      <c r="H1450" s="6" t="str">
        <v/>
      </c>
      <c r="I1450" s="6">
        <v>1</v>
      </c>
      <c r="J1450" s="6">
        <v>1</v>
      </c>
      <c r="K1450" s="6" t="str">
        <v/>
      </c>
      <c r="L1450" s="7" t="str">
        <v>T-917/25-26</v>
      </c>
      <c r="M1450" s="7">
        <v>45880</v>
      </c>
      <c r="N1450" s="9">
        <v>29481</v>
      </c>
      <c r="O1450" s="6" t="str">
        <v>SAI LIFE</v>
      </c>
      <c r="P1450" s="6">
        <v>58154310270</v>
      </c>
      <c r="Q1450" s="6" t="str">
        <v>Delivered</v>
      </c>
      <c r="R1450" s="6">
        <v>4</v>
      </c>
      <c r="S1450" s="6" t="str">
        <v/>
      </c>
      <c r="T1450" s="6" t="str">
        <v>BioLegend</v>
      </c>
    </row>
    <row r="1451" spans="1:20" x14ac:dyDescent="0.25">
      <c r="A1451" s="6">
        <v>1808</v>
      </c>
      <c r="B1451" s="6" t="str">
        <v>EED117806</v>
      </c>
      <c r="C1451" s="7">
        <v>45870</v>
      </c>
      <c r="D1451" s="7">
        <v>45875</v>
      </c>
      <c r="E1451" s="26">
        <v>62.3</v>
      </c>
      <c r="F1451" s="26">
        <v>62.3</v>
      </c>
      <c r="G1451" s="6">
        <v>770002</v>
      </c>
      <c r="H1451" s="6" t="str">
        <v/>
      </c>
      <c r="I1451" s="6">
        <v>1</v>
      </c>
      <c r="J1451" s="6">
        <v>1</v>
      </c>
      <c r="K1451" s="6" t="str">
        <v/>
      </c>
      <c r="L1451" s="7" t="str">
        <v>T-903/25-26</v>
      </c>
      <c r="M1451" s="7">
        <v>45880</v>
      </c>
      <c r="N1451" s="9">
        <v>9932.4</v>
      </c>
      <c r="O1451" s="6" t="str">
        <v>BIONOVA</v>
      </c>
      <c r="P1451" s="6">
        <v>58154305451</v>
      </c>
      <c r="Q1451" s="6" t="str">
        <v>Delivered</v>
      </c>
      <c r="R1451" s="6">
        <v>-20</v>
      </c>
      <c r="S1451" s="6" t="str">
        <v/>
      </c>
      <c r="T1451" s="6" t="str">
        <v>BioLegend</v>
      </c>
    </row>
    <row r="1452" spans="1:20" x14ac:dyDescent="0.25">
      <c r="A1452" s="6">
        <v>1809</v>
      </c>
      <c r="B1452" s="6" t="str">
        <v>EED117806</v>
      </c>
      <c r="C1452" s="7">
        <v>45870</v>
      </c>
      <c r="D1452" s="7">
        <v>45875</v>
      </c>
      <c r="E1452" s="26">
        <v>102.9</v>
      </c>
      <c r="F1452" s="26">
        <v>205.8</v>
      </c>
      <c r="G1452" s="6">
        <v>752802</v>
      </c>
      <c r="H1452" s="6" t="str">
        <v/>
      </c>
      <c r="I1452" s="6">
        <v>2</v>
      </c>
      <c r="J1452" s="6">
        <v>2</v>
      </c>
      <c r="K1452" s="6" t="str">
        <v/>
      </c>
      <c r="L1452" s="7" t="str">
        <v>T-918/25-26</v>
      </c>
      <c r="M1452" s="7">
        <v>45880</v>
      </c>
      <c r="N1452" s="9">
        <v>27342</v>
      </c>
      <c r="O1452" s="6" t="str">
        <v>SAI LIFE</v>
      </c>
      <c r="P1452" s="6">
        <v>58154310270</v>
      </c>
      <c r="Q1452" s="6" t="str">
        <v>Delivered</v>
      </c>
      <c r="R1452" s="6">
        <v>-20</v>
      </c>
      <c r="S1452" s="6" t="str">
        <v/>
      </c>
      <c r="T1452" s="6" t="str">
        <v>BioLegend</v>
      </c>
    </row>
    <row r="1453" spans="1:20" x14ac:dyDescent="0.25">
      <c r="A1453" s="6">
        <v>1810</v>
      </c>
      <c r="B1453" s="6" t="str">
        <v>EED117806</v>
      </c>
      <c r="C1453" s="7">
        <v>45870</v>
      </c>
      <c r="D1453" s="7">
        <v>45875</v>
      </c>
      <c r="E1453" s="26">
        <v>62.3</v>
      </c>
      <c r="F1453" s="26">
        <v>62.3</v>
      </c>
      <c r="G1453" s="6">
        <v>844302</v>
      </c>
      <c r="H1453" s="6" t="str">
        <v/>
      </c>
      <c r="I1453" s="6">
        <v>1</v>
      </c>
      <c r="J1453" s="6">
        <v>1</v>
      </c>
      <c r="K1453" s="6" t="str">
        <v/>
      </c>
      <c r="L1453" s="7" t="str">
        <v>T-932/25-26</v>
      </c>
      <c r="M1453" s="7">
        <v>45881</v>
      </c>
      <c r="N1453" s="9">
        <v>13105.25</v>
      </c>
      <c r="O1453" s="6" t="str">
        <v>IGIB</v>
      </c>
      <c r="P1453" s="6" t="str">
        <v>By Hand</v>
      </c>
      <c r="Q1453" s="6" t="str">
        <v>PRIYANKA MADAM</v>
      </c>
      <c r="R1453" s="6">
        <v>4</v>
      </c>
      <c r="S1453" s="6" t="str">
        <v/>
      </c>
      <c r="T1453" s="6" t="str">
        <v>BioLegend</v>
      </c>
    </row>
    <row r="1454" spans="1:20" x14ac:dyDescent="0.25">
      <c r="A1454" s="6">
        <v>1811</v>
      </c>
      <c r="B1454" s="6" t="str">
        <v>EED117806</v>
      </c>
      <c r="C1454" s="7">
        <v>45870</v>
      </c>
      <c r="D1454" s="7">
        <v>45875</v>
      </c>
      <c r="E1454" s="26">
        <v>1530</v>
      </c>
      <c r="F1454" s="26">
        <v>3060</v>
      </c>
      <c r="G1454" s="6">
        <v>900007707</v>
      </c>
      <c r="H1454" s="6" t="str">
        <v/>
      </c>
      <c r="I1454" s="6">
        <v>2</v>
      </c>
      <c r="J1454" s="6">
        <v>2</v>
      </c>
      <c r="K1454" s="6" t="str">
        <v/>
      </c>
      <c r="L1454" s="7" t="str">
        <v>T-1013/25-26, T-1014/25-26</v>
      </c>
      <c r="M1454" s="7">
        <v>45892</v>
      </c>
      <c r="N1454" s="9">
        <v>428400</v>
      </c>
      <c r="O1454" s="6" t="str">
        <v>APOLLO CHENNAI</v>
      </c>
      <c r="P1454" s="6">
        <v>58154747722</v>
      </c>
      <c r="Q1454" s="6" t="str">
        <v>Delivered</v>
      </c>
      <c r="R1454" s="6">
        <v>4</v>
      </c>
      <c r="S1454" s="6" t="str">
        <v/>
      </c>
      <c r="T1454" s="6" t="str">
        <v>BioLegend</v>
      </c>
    </row>
    <row r="1455" spans="1:20" x14ac:dyDescent="0.25">
      <c r="A1455" s="6">
        <v>1823</v>
      </c>
      <c r="B1455" s="6" t="str">
        <v>EED118009</v>
      </c>
      <c r="C1455" s="7">
        <v>45877</v>
      </c>
      <c r="D1455" s="7">
        <v>45885</v>
      </c>
      <c r="E1455" s="26">
        <v>42.7</v>
      </c>
      <c r="F1455" s="26">
        <v>42.7</v>
      </c>
      <c r="G1455" s="6">
        <v>100205</v>
      </c>
      <c r="H1455" s="6" t="str">
        <v/>
      </c>
      <c r="I1455" s="6">
        <v>1</v>
      </c>
      <c r="J1455" s="6">
        <v>1</v>
      </c>
      <c r="K1455" s="6" t="str">
        <v/>
      </c>
      <c r="L1455" s="7" t="str">
        <v>T-1015/25-26</v>
      </c>
      <c r="M1455" s="7">
        <v>45892</v>
      </c>
      <c r="N1455" s="9">
        <v>7091.25</v>
      </c>
      <c r="O1455" s="6" t="str">
        <v>Agharkar</v>
      </c>
      <c r="P1455" s="6">
        <v>58154749645</v>
      </c>
      <c r="Q1455" s="6" t="str">
        <v>Delivered</v>
      </c>
      <c r="R1455" s="6">
        <v>4</v>
      </c>
      <c r="S1455" s="6" t="str">
        <v/>
      </c>
      <c r="T1455" s="6" t="str">
        <v>BioLegend</v>
      </c>
    </row>
    <row r="1456" spans="1:20" x14ac:dyDescent="0.25">
      <c r="A1456" s="6">
        <v>1824</v>
      </c>
      <c r="B1456" s="6" t="str">
        <v>EED118009</v>
      </c>
      <c r="C1456" s="7">
        <v>45877</v>
      </c>
      <c r="D1456" s="7">
        <v>45885</v>
      </c>
      <c r="E1456" s="26">
        <v>100.1</v>
      </c>
      <c r="F1456" s="26">
        <v>100.1</v>
      </c>
      <c r="G1456" s="6">
        <v>100206</v>
      </c>
      <c r="H1456" s="6" t="str">
        <v/>
      </c>
      <c r="I1456" s="6">
        <v>1</v>
      </c>
      <c r="J1456" s="6">
        <v>1</v>
      </c>
      <c r="K1456" s="6" t="str">
        <v/>
      </c>
      <c r="L1456" s="7" t="str">
        <v>T-951/25-26</v>
      </c>
      <c r="M1456" s="7">
        <v>45887</v>
      </c>
      <c r="N1456" s="9">
        <v>10868</v>
      </c>
      <c r="O1456" s="6" t="str">
        <v>NIAB</v>
      </c>
      <c r="P1456" s="6">
        <v>58154523350</v>
      </c>
      <c r="Q1456" s="6" t="str">
        <v>Delivered</v>
      </c>
      <c r="R1456" s="6">
        <v>4</v>
      </c>
      <c r="S1456" s="6" t="str">
        <v/>
      </c>
      <c r="T1456" s="6" t="str">
        <v>BioLegend</v>
      </c>
    </row>
    <row r="1457" spans="1:20" x14ac:dyDescent="0.25">
      <c r="A1457" s="6">
        <v>1825</v>
      </c>
      <c r="B1457" s="6" t="str">
        <v>EED118009</v>
      </c>
      <c r="C1457" s="7">
        <v>45877</v>
      </c>
      <c r="D1457" s="7">
        <v>45885</v>
      </c>
      <c r="E1457" s="26">
        <v>114.8</v>
      </c>
      <c r="F1457" s="26">
        <v>114.8</v>
      </c>
      <c r="G1457" s="6">
        <v>100340</v>
      </c>
      <c r="H1457" s="6" t="str">
        <v/>
      </c>
      <c r="I1457" s="6">
        <v>1</v>
      </c>
      <c r="J1457" s="6" t="str">
        <v/>
      </c>
      <c r="K1457" s="6">
        <v>1</v>
      </c>
      <c r="L1457" s="7" t="str">
        <v/>
      </c>
      <c r="M1457" s="7" t="str">
        <v/>
      </c>
      <c r="N1457" s="9" t="str">
        <v/>
      </c>
      <c r="O1457" s="6" t="str">
        <v>AIIMS</v>
      </c>
      <c r="P1457" s="6" t="str">
        <v/>
      </c>
      <c r="Q1457" s="6" t="str">
        <v/>
      </c>
      <c r="R1457" s="6">
        <v>4</v>
      </c>
      <c r="S1457" s="6" t="str">
        <v/>
      </c>
      <c r="T1457" s="6" t="str">
        <v>BioLegend</v>
      </c>
    </row>
    <row r="1458" spans="1:20" x14ac:dyDescent="0.25">
      <c r="A1458" s="6">
        <v>1826</v>
      </c>
      <c r="B1458" s="6" t="str">
        <v>EED118009</v>
      </c>
      <c r="C1458" s="7">
        <v>45877</v>
      </c>
      <c r="D1458" s="7">
        <v>45885</v>
      </c>
      <c r="E1458" s="26">
        <v>50.4</v>
      </c>
      <c r="F1458" s="26">
        <v>50.4</v>
      </c>
      <c r="G1458" s="6">
        <v>100408</v>
      </c>
      <c r="H1458" s="6" t="str">
        <v/>
      </c>
      <c r="I1458" s="6">
        <v>1</v>
      </c>
      <c r="J1458" s="6">
        <v>1</v>
      </c>
      <c r="K1458" s="6" t="str">
        <v/>
      </c>
      <c r="L1458" s="7" t="str">
        <v>T-995/25-26</v>
      </c>
      <c r="M1458" s="7">
        <v>45891</v>
      </c>
      <c r="N1458" s="9">
        <v>6156</v>
      </c>
      <c r="O1458" s="6" t="str">
        <v>THSTI</v>
      </c>
      <c r="P1458" s="6" t="str">
        <v/>
      </c>
      <c r="Q1458" s="6" t="str">
        <v/>
      </c>
      <c r="R1458" s="6">
        <v>4</v>
      </c>
      <c r="S1458" s="6" t="str">
        <v/>
      </c>
      <c r="T1458" s="6" t="str">
        <v>BioLegend</v>
      </c>
    </row>
    <row r="1459" spans="1:20" x14ac:dyDescent="0.25">
      <c r="A1459" s="6">
        <v>1827</v>
      </c>
      <c r="B1459" s="6" t="str">
        <v>EED118009</v>
      </c>
      <c r="C1459" s="7">
        <v>45877</v>
      </c>
      <c r="D1459" s="7">
        <v>45885</v>
      </c>
      <c r="E1459" s="26">
        <v>150.5</v>
      </c>
      <c r="F1459" s="26">
        <v>150.5</v>
      </c>
      <c r="G1459" s="6">
        <v>100422</v>
      </c>
      <c r="H1459" s="6" t="str">
        <v/>
      </c>
      <c r="I1459" s="6">
        <v>1</v>
      </c>
      <c r="J1459" s="6">
        <v>1</v>
      </c>
      <c r="K1459" s="6" t="str">
        <v/>
      </c>
      <c r="L1459" s="7" t="str">
        <v>T-995/25-26</v>
      </c>
      <c r="M1459" s="7">
        <v>45891</v>
      </c>
      <c r="N1459" s="9">
        <v>18382.5</v>
      </c>
      <c r="O1459" s="6" t="str">
        <v>THSTI</v>
      </c>
      <c r="P1459" s="6" t="str">
        <v/>
      </c>
      <c r="Q1459" s="6" t="str">
        <v/>
      </c>
      <c r="R1459" s="6">
        <v>4</v>
      </c>
      <c r="S1459" s="6" t="str">
        <v>As per bill 100527 (typing Error in PO)</v>
      </c>
      <c r="T1459" s="6" t="str">
        <v>BioLegend</v>
      </c>
    </row>
    <row r="1460" spans="1:20" x14ac:dyDescent="0.25">
      <c r="A1460" s="6">
        <v>1828</v>
      </c>
      <c r="B1460" s="6" t="str">
        <v>EED118009</v>
      </c>
      <c r="C1460" s="7">
        <v>45877</v>
      </c>
      <c r="D1460" s="7">
        <v>45885</v>
      </c>
      <c r="E1460" s="26">
        <v>160.30000000000001</v>
      </c>
      <c r="F1460" s="26">
        <v>160.30000000000001</v>
      </c>
      <c r="G1460" s="6">
        <v>100423</v>
      </c>
      <c r="H1460" s="6" t="str">
        <v/>
      </c>
      <c r="I1460" s="6">
        <v>1</v>
      </c>
      <c r="J1460" s="6">
        <v>1</v>
      </c>
      <c r="K1460" s="6" t="str">
        <v/>
      </c>
      <c r="L1460" s="7" t="str">
        <v>T-1015/25-26</v>
      </c>
      <c r="M1460" s="7">
        <v>45892</v>
      </c>
      <c r="N1460" s="9">
        <v>26621.25</v>
      </c>
      <c r="O1460" s="6" t="str">
        <v>Agharkar</v>
      </c>
      <c r="P1460" s="6">
        <v>58154749645</v>
      </c>
      <c r="Q1460" s="6" t="str">
        <v>Delivered</v>
      </c>
      <c r="R1460" s="6">
        <v>4</v>
      </c>
      <c r="S1460" s="6" t="str">
        <v/>
      </c>
      <c r="T1460" s="6" t="str">
        <v>BioLegend</v>
      </c>
    </row>
    <row r="1461" spans="1:20" x14ac:dyDescent="0.25">
      <c r="A1461" s="6">
        <v>1829</v>
      </c>
      <c r="B1461" s="6" t="str">
        <v>EED118009</v>
      </c>
      <c r="C1461" s="7">
        <v>45877</v>
      </c>
      <c r="D1461" s="7">
        <v>45885</v>
      </c>
      <c r="E1461" s="26">
        <v>201.6</v>
      </c>
      <c r="F1461" s="26">
        <v>403.2</v>
      </c>
      <c r="G1461" s="6">
        <v>100432</v>
      </c>
      <c r="H1461" s="6" t="str">
        <v/>
      </c>
      <c r="I1461" s="6">
        <v>2</v>
      </c>
      <c r="J1461" s="6">
        <v>2</v>
      </c>
      <c r="K1461" s="6" t="str">
        <v/>
      </c>
      <c r="L1461" s="7" t="str">
        <v>T-995/25-26</v>
      </c>
      <c r="M1461" s="7">
        <v>45891</v>
      </c>
      <c r="N1461" s="9">
        <v>49248</v>
      </c>
      <c r="O1461" s="6" t="str">
        <v>THSTI</v>
      </c>
      <c r="P1461" s="6" t="str">
        <v/>
      </c>
      <c r="Q1461" s="6" t="str">
        <v/>
      </c>
      <c r="R1461" s="6">
        <v>4</v>
      </c>
      <c r="S1461" s="6" t="str">
        <v/>
      </c>
      <c r="T1461" s="6" t="str">
        <v>BioLegend</v>
      </c>
    </row>
    <row r="1462" spans="1:20" x14ac:dyDescent="0.25">
      <c r="A1462" s="6">
        <v>1830</v>
      </c>
      <c r="B1462" s="6" t="str">
        <v>EED118009</v>
      </c>
      <c r="C1462" s="7">
        <v>45877</v>
      </c>
      <c r="D1462" s="7">
        <v>45885</v>
      </c>
      <c r="E1462" s="26">
        <v>226.1</v>
      </c>
      <c r="F1462" s="26">
        <v>226.1</v>
      </c>
      <c r="G1462" s="6">
        <v>100434</v>
      </c>
      <c r="H1462" s="6" t="str">
        <v/>
      </c>
      <c r="I1462" s="6">
        <v>1</v>
      </c>
      <c r="J1462" s="6">
        <v>1</v>
      </c>
      <c r="K1462" s="6" t="str">
        <v/>
      </c>
      <c r="L1462" s="7" t="str">
        <v>T-951/25-26</v>
      </c>
      <c r="M1462" s="7">
        <v>45887</v>
      </c>
      <c r="N1462" s="9">
        <v>24548</v>
      </c>
      <c r="O1462" s="6" t="str">
        <v>NIAB</v>
      </c>
      <c r="P1462" s="6">
        <v>58154523350</v>
      </c>
      <c r="Q1462" s="6" t="str">
        <v>Delivered</v>
      </c>
      <c r="R1462" s="6">
        <v>4</v>
      </c>
      <c r="S1462" s="6" t="str">
        <v/>
      </c>
      <c r="T1462" s="6" t="str">
        <v>BioLegend</v>
      </c>
    </row>
    <row r="1463" spans="1:20" x14ac:dyDescent="0.25">
      <c r="A1463" s="6">
        <v>1831</v>
      </c>
      <c r="B1463" s="6" t="str">
        <v>EED118009</v>
      </c>
      <c r="C1463" s="7">
        <v>45877</v>
      </c>
      <c r="D1463" s="7">
        <v>45885</v>
      </c>
      <c r="E1463" s="26">
        <v>205.5</v>
      </c>
      <c r="F1463" s="26">
        <v>205.5</v>
      </c>
      <c r="G1463" s="6">
        <v>100449</v>
      </c>
      <c r="H1463" s="6" t="str">
        <v/>
      </c>
      <c r="I1463" s="6">
        <v>1</v>
      </c>
      <c r="J1463" s="6">
        <v>1</v>
      </c>
      <c r="K1463" s="6" t="str">
        <v/>
      </c>
      <c r="L1463" s="7" t="str">
        <v>T-995/25-26</v>
      </c>
      <c r="M1463" s="7">
        <v>45891</v>
      </c>
      <c r="N1463" s="9">
        <v>23427</v>
      </c>
      <c r="O1463" s="6" t="str">
        <v>THSTI</v>
      </c>
      <c r="P1463" s="6" t="str">
        <v/>
      </c>
      <c r="Q1463" s="6" t="str">
        <v/>
      </c>
      <c r="R1463" s="6">
        <v>4</v>
      </c>
      <c r="S1463" s="6" t="str">
        <v/>
      </c>
      <c r="T1463" s="6" t="str">
        <v>BioLegend</v>
      </c>
    </row>
    <row r="1464" spans="1:20" x14ac:dyDescent="0.25">
      <c r="A1464" s="6">
        <v>1832</v>
      </c>
      <c r="B1464" s="6" t="str">
        <v>EED118009</v>
      </c>
      <c r="C1464" s="7">
        <v>45877</v>
      </c>
      <c r="D1464" s="7">
        <v>45885</v>
      </c>
      <c r="E1464" s="26">
        <v>231.75</v>
      </c>
      <c r="F1464" s="26">
        <v>231.75</v>
      </c>
      <c r="G1464" s="6">
        <v>100451</v>
      </c>
      <c r="H1464" s="6" t="str">
        <v/>
      </c>
      <c r="I1464" s="6">
        <v>1</v>
      </c>
      <c r="J1464" s="6">
        <v>1</v>
      </c>
      <c r="K1464" s="6" t="str">
        <v/>
      </c>
      <c r="L1464" s="7" t="str">
        <v>T-966/25-26</v>
      </c>
      <c r="M1464" s="7">
        <v>45888</v>
      </c>
      <c r="N1464" s="9">
        <v>23484</v>
      </c>
      <c r="O1464" s="6" t="str">
        <v>ICGEB</v>
      </c>
      <c r="P1464" s="6" t="str">
        <v>By Hand</v>
      </c>
      <c r="Q1464" s="6" t="str">
        <v>PRIYANKA MADAM</v>
      </c>
      <c r="R1464" s="6">
        <v>4</v>
      </c>
      <c r="S1464" s="6" t="str">
        <v/>
      </c>
      <c r="T1464" s="6" t="str">
        <v>BioLegend</v>
      </c>
    </row>
    <row r="1465" spans="1:20" x14ac:dyDescent="0.25">
      <c r="A1465" s="6">
        <v>1833</v>
      </c>
      <c r="B1465" s="6" t="str">
        <v>EED118009</v>
      </c>
      <c r="C1465" s="7">
        <v>45877</v>
      </c>
      <c r="D1465" s="7">
        <v>45885</v>
      </c>
      <c r="E1465" s="26">
        <v>73.5</v>
      </c>
      <c r="F1465" s="26">
        <v>73.5</v>
      </c>
      <c r="G1465" s="6">
        <v>100712</v>
      </c>
      <c r="H1465" s="6" t="str">
        <v/>
      </c>
      <c r="I1465" s="6">
        <v>1</v>
      </c>
      <c r="J1465" s="6">
        <v>1</v>
      </c>
      <c r="K1465" s="6" t="str">
        <v/>
      </c>
      <c r="L1465" s="7" t="str">
        <v>T-945/25-26</v>
      </c>
      <c r="M1465" s="7">
        <v>45887</v>
      </c>
      <c r="N1465" s="9">
        <v>11392.5</v>
      </c>
      <c r="O1465" s="6" t="str">
        <v>Essence</v>
      </c>
      <c r="P1465" s="6" t="str">
        <v>D3001997017</v>
      </c>
      <c r="Q1465" s="6" t="str">
        <v>Delivered</v>
      </c>
      <c r="R1465" s="6">
        <v>4</v>
      </c>
      <c r="S1465" s="6" t="str">
        <v/>
      </c>
      <c r="T1465" s="6" t="str">
        <v>BioLegend</v>
      </c>
    </row>
    <row r="1466" spans="1:20" x14ac:dyDescent="0.25">
      <c r="A1466" s="6">
        <v>1834</v>
      </c>
      <c r="B1466" s="6" t="str">
        <v>EED118009</v>
      </c>
      <c r="C1466" s="7">
        <v>45877</v>
      </c>
      <c r="D1466" s="7">
        <v>45885</v>
      </c>
      <c r="E1466" s="26">
        <v>47.6</v>
      </c>
      <c r="F1466" s="26">
        <v>47.6</v>
      </c>
      <c r="G1466" s="6">
        <v>100721</v>
      </c>
      <c r="H1466" s="6" t="str">
        <v/>
      </c>
      <c r="I1466" s="6">
        <v>1</v>
      </c>
      <c r="J1466" s="6">
        <v>1</v>
      </c>
      <c r="K1466" s="6" t="str">
        <v/>
      </c>
      <c r="L1466" s="7" t="str">
        <v>T-966/25-26</v>
      </c>
      <c r="M1466" s="7">
        <v>45888</v>
      </c>
      <c r="N1466" s="9">
        <v>5168</v>
      </c>
      <c r="O1466" s="6" t="str">
        <v>ICGEB</v>
      </c>
      <c r="P1466" s="6" t="str">
        <v>By Hand</v>
      </c>
      <c r="Q1466" s="6" t="str">
        <v>PRIYANKA MADAM</v>
      </c>
      <c r="R1466" s="6">
        <v>4</v>
      </c>
      <c r="S1466" s="6" t="str">
        <v/>
      </c>
      <c r="T1466" s="6" t="str">
        <v>BioLegend</v>
      </c>
    </row>
    <row r="1467" spans="1:20" x14ac:dyDescent="0.25">
      <c r="A1467" s="6">
        <v>1835</v>
      </c>
      <c r="B1467" s="6" t="str">
        <v>EED118009</v>
      </c>
      <c r="C1467" s="7">
        <v>45877</v>
      </c>
      <c r="D1467" s="7">
        <v>45885</v>
      </c>
      <c r="E1467" s="26">
        <v>165.9</v>
      </c>
      <c r="F1467" s="26">
        <v>165.9</v>
      </c>
      <c r="G1467" s="6">
        <v>100734</v>
      </c>
      <c r="H1467" s="6" t="str">
        <v/>
      </c>
      <c r="I1467" s="6">
        <v>1</v>
      </c>
      <c r="J1467" s="6">
        <v>1</v>
      </c>
      <c r="K1467" s="6" t="str">
        <v/>
      </c>
      <c r="L1467" s="7" t="str">
        <v>T-1015/25-26</v>
      </c>
      <c r="M1467" s="7">
        <v>45892</v>
      </c>
      <c r="N1467" s="9">
        <v>27551.25</v>
      </c>
      <c r="O1467" s="6" t="str">
        <v>Agharkar</v>
      </c>
      <c r="P1467" s="6">
        <v>58154749645</v>
      </c>
      <c r="Q1467" s="6" t="str">
        <v>Delivered</v>
      </c>
      <c r="R1467" s="6">
        <v>4</v>
      </c>
      <c r="S1467" s="6" t="str">
        <v/>
      </c>
      <c r="T1467" s="6" t="str">
        <v>BioLegend</v>
      </c>
    </row>
    <row r="1468" spans="1:20" x14ac:dyDescent="0.25">
      <c r="A1468" s="6">
        <v>1836</v>
      </c>
      <c r="B1468" s="6" t="str">
        <v>EED118009</v>
      </c>
      <c r="C1468" s="7">
        <v>45877</v>
      </c>
      <c r="D1468" s="7">
        <v>45885</v>
      </c>
      <c r="E1468" s="26">
        <v>204.75</v>
      </c>
      <c r="F1468" s="26">
        <v>204.75</v>
      </c>
      <c r="G1468" s="6">
        <v>100742</v>
      </c>
      <c r="H1468" s="6" t="str">
        <v/>
      </c>
      <c r="I1468" s="6">
        <v>1</v>
      </c>
      <c r="J1468" s="6">
        <v>1</v>
      </c>
      <c r="K1468" s="6" t="str">
        <v/>
      </c>
      <c r="L1468" s="7" t="str">
        <v>T-966/25-26</v>
      </c>
      <c r="M1468" s="7">
        <v>45888</v>
      </c>
      <c r="N1468" s="9">
        <v>20748</v>
      </c>
      <c r="O1468" s="6" t="str">
        <v>ICGEB</v>
      </c>
      <c r="P1468" s="6" t="str">
        <v>By Hand</v>
      </c>
      <c r="Q1468" s="6" t="str">
        <v>PRIYANKA MADAM</v>
      </c>
      <c r="R1468" s="6">
        <v>4</v>
      </c>
      <c r="S1468" s="6" t="str">
        <v/>
      </c>
      <c r="T1468" s="6" t="str">
        <v>BioLegend</v>
      </c>
    </row>
    <row r="1469" spans="1:20" x14ac:dyDescent="0.25">
      <c r="A1469" s="6">
        <v>1837</v>
      </c>
      <c r="B1469" s="6" t="str">
        <v>EED118009</v>
      </c>
      <c r="C1469" s="7">
        <v>45877</v>
      </c>
      <c r="D1469" s="7">
        <v>45885</v>
      </c>
      <c r="E1469" s="26">
        <v>73.5</v>
      </c>
      <c r="F1469" s="26">
        <v>73.5</v>
      </c>
      <c r="G1469" s="6">
        <v>101212</v>
      </c>
      <c r="H1469" s="6" t="str">
        <v/>
      </c>
      <c r="I1469" s="6">
        <v>1</v>
      </c>
      <c r="J1469" s="6">
        <v>1</v>
      </c>
      <c r="K1469" s="6" t="str">
        <v/>
      </c>
      <c r="L1469" s="7" t="str">
        <v>T-966/25-26</v>
      </c>
      <c r="M1469" s="7">
        <v>45888</v>
      </c>
      <c r="N1469" s="9">
        <v>7980</v>
      </c>
      <c r="O1469" s="6" t="str">
        <v>ICGEB</v>
      </c>
      <c r="P1469" s="6" t="str">
        <v>By Hand</v>
      </c>
      <c r="Q1469" s="6" t="str">
        <v>PRIYANKA MADAM</v>
      </c>
      <c r="R1469" s="6">
        <v>4</v>
      </c>
      <c r="S1469" s="6" t="str">
        <v/>
      </c>
      <c r="T1469" s="6" t="str">
        <v>BioLegend</v>
      </c>
    </row>
    <row r="1470" spans="1:20" x14ac:dyDescent="0.25">
      <c r="A1470" s="6">
        <v>1838</v>
      </c>
      <c r="B1470" s="6" t="str">
        <v>EED118009</v>
      </c>
      <c r="C1470" s="7">
        <v>45877</v>
      </c>
      <c r="D1470" s="7">
        <v>45885</v>
      </c>
      <c r="E1470" s="26">
        <v>204.75</v>
      </c>
      <c r="F1470" s="26">
        <v>204.75</v>
      </c>
      <c r="G1470" s="6">
        <v>101242</v>
      </c>
      <c r="H1470" s="6" t="str">
        <v/>
      </c>
      <c r="I1470" s="6">
        <v>1</v>
      </c>
      <c r="J1470" s="6">
        <v>1</v>
      </c>
      <c r="K1470" s="6" t="str">
        <v/>
      </c>
      <c r="L1470" s="7" t="str">
        <v>T-966/25-26</v>
      </c>
      <c r="M1470" s="7">
        <v>45888</v>
      </c>
      <c r="N1470" s="9">
        <v>20748</v>
      </c>
      <c r="O1470" s="6" t="str">
        <v>ICGEB</v>
      </c>
      <c r="P1470" s="6" t="str">
        <v>By Hand</v>
      </c>
      <c r="Q1470" s="6" t="str">
        <v>PRIYANKA MADAM</v>
      </c>
      <c r="R1470" s="6">
        <v>4</v>
      </c>
      <c r="S1470" s="6" t="str">
        <v/>
      </c>
      <c r="T1470" s="6" t="str">
        <v>BioLegend</v>
      </c>
    </row>
    <row r="1471" spans="1:20" x14ac:dyDescent="0.25">
      <c r="A1471" s="6">
        <v>1839</v>
      </c>
      <c r="B1471" s="6" t="str">
        <v>EED118009</v>
      </c>
      <c r="C1471" s="7">
        <v>45877</v>
      </c>
      <c r="D1471" s="7">
        <v>45885</v>
      </c>
      <c r="E1471" s="26">
        <v>192.75</v>
      </c>
      <c r="F1471" s="26">
        <v>192.75</v>
      </c>
      <c r="G1471" s="6">
        <v>101263</v>
      </c>
      <c r="H1471" s="6" t="str">
        <v/>
      </c>
      <c r="I1471" s="6">
        <v>1</v>
      </c>
      <c r="J1471" s="6">
        <v>1</v>
      </c>
      <c r="K1471" s="6" t="str">
        <v/>
      </c>
      <c r="L1471" s="7" t="str">
        <v>T-995/25-26</v>
      </c>
      <c r="M1471" s="7">
        <v>45891</v>
      </c>
      <c r="N1471" s="9">
        <v>21973.5</v>
      </c>
      <c r="O1471" s="6" t="str">
        <v>THSTI</v>
      </c>
      <c r="P1471" s="6" t="str">
        <v/>
      </c>
      <c r="Q1471" s="6" t="str">
        <v/>
      </c>
      <c r="R1471" s="6">
        <v>4</v>
      </c>
      <c r="S1471" s="6" t="str">
        <v/>
      </c>
      <c r="T1471" s="6" t="str">
        <v>BioLegend</v>
      </c>
    </row>
    <row r="1472" spans="1:20" x14ac:dyDescent="0.25">
      <c r="A1472" s="6">
        <v>1840</v>
      </c>
      <c r="B1472" s="6" t="str">
        <v>EED118009</v>
      </c>
      <c r="C1472" s="7">
        <v>45877</v>
      </c>
      <c r="D1472" s="7">
        <v>45885</v>
      </c>
      <c r="E1472" s="26">
        <v>177.1</v>
      </c>
      <c r="F1472" s="26">
        <v>177.1</v>
      </c>
      <c r="G1472" s="6">
        <v>102010</v>
      </c>
      <c r="H1472" s="6" t="str">
        <v/>
      </c>
      <c r="I1472" s="6">
        <v>1</v>
      </c>
      <c r="J1472" s="6">
        <v>1</v>
      </c>
      <c r="K1472" s="6" t="str">
        <v/>
      </c>
      <c r="L1472" s="7" t="str">
        <v>T-966/25-26</v>
      </c>
      <c r="M1472" s="7">
        <v>45888</v>
      </c>
      <c r="N1472" s="9">
        <v>19228</v>
      </c>
      <c r="O1472" s="6" t="str">
        <v>ICGEB</v>
      </c>
      <c r="P1472" s="6" t="str">
        <v>By Hand</v>
      </c>
      <c r="Q1472" s="6" t="str">
        <v>PRIYANKA MADAM</v>
      </c>
      <c r="R1472" s="6">
        <v>4</v>
      </c>
      <c r="S1472" s="6" t="str">
        <v/>
      </c>
      <c r="T1472" s="6" t="str">
        <v>BioLegend</v>
      </c>
    </row>
    <row r="1473" spans="1:20" x14ac:dyDescent="0.25">
      <c r="A1473" s="6">
        <v>1841</v>
      </c>
      <c r="B1473" s="6" t="str">
        <v>EED118009</v>
      </c>
      <c r="C1473" s="7">
        <v>45877</v>
      </c>
      <c r="D1473" s="7">
        <v>45885</v>
      </c>
      <c r="E1473" s="26">
        <v>60.9</v>
      </c>
      <c r="F1473" s="26">
        <v>121.8</v>
      </c>
      <c r="G1473" s="6">
        <v>103131</v>
      </c>
      <c r="H1473" s="6" t="str">
        <v/>
      </c>
      <c r="I1473" s="6">
        <v>2</v>
      </c>
      <c r="J1473" s="6">
        <v>2</v>
      </c>
      <c r="K1473" s="6" t="str">
        <v/>
      </c>
      <c r="L1473" s="7" t="str">
        <v>T-966/25-26</v>
      </c>
      <c r="M1473" s="7">
        <v>45888</v>
      </c>
      <c r="N1473" s="9">
        <v>13224</v>
      </c>
      <c r="O1473" s="6" t="str">
        <v>ICGEB</v>
      </c>
      <c r="P1473" s="6" t="str">
        <v>By Hand</v>
      </c>
      <c r="Q1473" s="6" t="str">
        <v>PRIYANKA MADAM</v>
      </c>
      <c r="R1473" s="6">
        <v>4</v>
      </c>
      <c r="S1473" s="6" t="str">
        <v/>
      </c>
      <c r="T1473" s="6" t="str">
        <v>BioLegend</v>
      </c>
    </row>
    <row r="1474" spans="1:20" x14ac:dyDescent="0.25">
      <c r="A1474" s="6">
        <v>1842</v>
      </c>
      <c r="B1474" s="6" t="str">
        <v>EED118009</v>
      </c>
      <c r="C1474" s="7">
        <v>45877</v>
      </c>
      <c r="D1474" s="7">
        <v>45885</v>
      </c>
      <c r="E1474" s="26">
        <v>154.69999999999999</v>
      </c>
      <c r="F1474" s="26">
        <v>154.69999999999999</v>
      </c>
      <c r="G1474" s="6">
        <v>103132</v>
      </c>
      <c r="H1474" s="6" t="str">
        <v/>
      </c>
      <c r="I1474" s="6">
        <v>1</v>
      </c>
      <c r="J1474" s="6">
        <v>1</v>
      </c>
      <c r="K1474" s="6" t="str">
        <v/>
      </c>
      <c r="L1474" s="7" t="str">
        <v>T-966/25-26</v>
      </c>
      <c r="M1474" s="7">
        <v>45888</v>
      </c>
      <c r="N1474" s="9">
        <v>16796</v>
      </c>
      <c r="O1474" s="6" t="str">
        <v>ICGEB</v>
      </c>
      <c r="P1474" s="6" t="str">
        <v>By Hand</v>
      </c>
      <c r="Q1474" s="6" t="str">
        <v>PRIYANKA MADAM</v>
      </c>
      <c r="R1474" s="6">
        <v>4</v>
      </c>
      <c r="S1474" s="6" t="str">
        <v/>
      </c>
      <c r="T1474" s="6" t="str">
        <v>BioLegend</v>
      </c>
    </row>
    <row r="1475" spans="1:20" x14ac:dyDescent="0.25">
      <c r="A1475" s="6">
        <v>1843</v>
      </c>
      <c r="B1475" s="6" t="str">
        <v>EED118009</v>
      </c>
      <c r="C1475" s="7">
        <v>45877</v>
      </c>
      <c r="D1475" s="7">
        <v>45885</v>
      </c>
      <c r="E1475" s="26">
        <v>181.5</v>
      </c>
      <c r="F1475" s="26">
        <v>181.5</v>
      </c>
      <c r="G1475" s="6">
        <v>103248</v>
      </c>
      <c r="H1475" s="6" t="str">
        <v/>
      </c>
      <c r="I1475" s="6">
        <v>1</v>
      </c>
      <c r="J1475" s="6">
        <v>1</v>
      </c>
      <c r="K1475" s="6" t="str">
        <v/>
      </c>
      <c r="L1475" s="7" t="str">
        <v>T-951/25-26</v>
      </c>
      <c r="M1475" s="7">
        <v>45887</v>
      </c>
      <c r="N1475" s="9">
        <v>18392</v>
      </c>
      <c r="O1475" s="6" t="str">
        <v>NIAB</v>
      </c>
      <c r="P1475" s="6">
        <v>58154523350</v>
      </c>
      <c r="Q1475" s="6" t="str">
        <v>Delivered</v>
      </c>
      <c r="R1475" s="6">
        <v>4</v>
      </c>
      <c r="S1475" s="6" t="str">
        <v/>
      </c>
      <c r="T1475" s="6" t="str">
        <v>BioLegend</v>
      </c>
    </row>
    <row r="1476" spans="1:20" x14ac:dyDescent="0.25">
      <c r="A1476" s="6">
        <v>1844</v>
      </c>
      <c r="B1476" s="6" t="str">
        <v>EED118009</v>
      </c>
      <c r="C1476" s="7">
        <v>45877</v>
      </c>
      <c r="D1476" s="7">
        <v>45885</v>
      </c>
      <c r="E1476" s="26">
        <v>135.1</v>
      </c>
      <c r="F1476" s="26">
        <v>135.1</v>
      </c>
      <c r="G1476" s="6">
        <v>104412</v>
      </c>
      <c r="H1476" s="6" t="str">
        <v/>
      </c>
      <c r="I1476" s="6">
        <v>1</v>
      </c>
      <c r="J1476" s="6">
        <v>1</v>
      </c>
      <c r="K1476" s="6" t="str">
        <v/>
      </c>
      <c r="L1476" s="7" t="str">
        <v>T-966/25-26</v>
      </c>
      <c r="M1476" s="7">
        <v>45888</v>
      </c>
      <c r="N1476" s="9">
        <v>14668</v>
      </c>
      <c r="O1476" s="6" t="str">
        <v>ICGEB</v>
      </c>
      <c r="P1476" s="6" t="str">
        <v>By Hand</v>
      </c>
      <c r="Q1476" s="6" t="str">
        <v>PRIYANKA MADAM</v>
      </c>
      <c r="R1476" s="6">
        <v>4</v>
      </c>
      <c r="S1476" s="6" t="str">
        <v/>
      </c>
      <c r="T1476" s="6" t="str">
        <v>BioLegend</v>
      </c>
    </row>
    <row r="1477" spans="1:20" x14ac:dyDescent="0.25">
      <c r="A1477" s="6">
        <v>1845</v>
      </c>
      <c r="B1477" s="6" t="str">
        <v>EED118009</v>
      </c>
      <c r="C1477" s="7">
        <v>45877</v>
      </c>
      <c r="D1477" s="7">
        <v>45885</v>
      </c>
      <c r="E1477" s="26">
        <v>150.5</v>
      </c>
      <c r="F1477" s="26">
        <v>150.5</v>
      </c>
      <c r="G1477" s="6">
        <v>107622</v>
      </c>
      <c r="H1477" s="6" t="str">
        <v/>
      </c>
      <c r="I1477" s="6">
        <v>1</v>
      </c>
      <c r="J1477" s="6">
        <v>1</v>
      </c>
      <c r="K1477" s="6" t="str">
        <v/>
      </c>
      <c r="L1477" s="7" t="str">
        <v>T-966/25-26</v>
      </c>
      <c r="M1477" s="7">
        <v>45888</v>
      </c>
      <c r="N1477" s="9">
        <v>16340</v>
      </c>
      <c r="O1477" s="6" t="str">
        <v>ICGEB</v>
      </c>
      <c r="P1477" s="6" t="str">
        <v>By Hand</v>
      </c>
      <c r="Q1477" s="6" t="str">
        <v>PRIYANKA MADAM</v>
      </c>
      <c r="R1477" s="6">
        <v>4</v>
      </c>
      <c r="S1477" s="6" t="str">
        <v/>
      </c>
      <c r="T1477" s="6" t="str">
        <v>BioLegend</v>
      </c>
    </row>
    <row r="1478" spans="1:20" x14ac:dyDescent="0.25">
      <c r="A1478" s="6">
        <v>1846</v>
      </c>
      <c r="B1478" s="6" t="str">
        <v>EED118009</v>
      </c>
      <c r="C1478" s="7">
        <v>45877</v>
      </c>
      <c r="D1478" s="7">
        <v>45885</v>
      </c>
      <c r="E1478" s="26">
        <v>204.75</v>
      </c>
      <c r="F1478" s="26">
        <v>204.75</v>
      </c>
      <c r="G1478" s="6">
        <v>107643</v>
      </c>
      <c r="H1478" s="6" t="str">
        <v/>
      </c>
      <c r="I1478" s="6">
        <v>1</v>
      </c>
      <c r="J1478" s="6">
        <v>1</v>
      </c>
      <c r="K1478" s="6" t="str">
        <v/>
      </c>
      <c r="L1478" s="7" t="str">
        <v>T-966/25-26</v>
      </c>
      <c r="M1478" s="7">
        <v>45888</v>
      </c>
      <c r="N1478" s="9">
        <v>20748</v>
      </c>
      <c r="O1478" s="6" t="str">
        <v>ICGEB</v>
      </c>
      <c r="P1478" s="6" t="str">
        <v>By Hand</v>
      </c>
      <c r="Q1478" s="6" t="str">
        <v>PRIYANKA MADAM</v>
      </c>
      <c r="R1478" s="6">
        <v>4</v>
      </c>
      <c r="S1478" s="6" t="str">
        <v/>
      </c>
      <c r="T1478" s="6" t="str">
        <v>BioLegend</v>
      </c>
    </row>
    <row r="1479" spans="1:20" x14ac:dyDescent="0.25">
      <c r="A1479" s="6">
        <v>1847</v>
      </c>
      <c r="B1479" s="6" t="str">
        <v>EED118009</v>
      </c>
      <c r="C1479" s="7">
        <v>45877</v>
      </c>
      <c r="D1479" s="7">
        <v>45885</v>
      </c>
      <c r="E1479" s="26">
        <v>219.75</v>
      </c>
      <c r="F1479" s="26">
        <v>219.75</v>
      </c>
      <c r="G1479" s="6">
        <v>108749</v>
      </c>
      <c r="H1479" s="6" t="str">
        <v/>
      </c>
      <c r="I1479" s="6">
        <v>1</v>
      </c>
      <c r="J1479" s="6">
        <v>1</v>
      </c>
      <c r="K1479" s="6" t="str">
        <v/>
      </c>
      <c r="L1479" s="7" t="str">
        <v>T-966/25-26</v>
      </c>
      <c r="M1479" s="7">
        <v>45888</v>
      </c>
      <c r="N1479" s="9">
        <v>22268</v>
      </c>
      <c r="O1479" s="6" t="str">
        <v>ICGEB</v>
      </c>
      <c r="P1479" s="6" t="str">
        <v>By Hand</v>
      </c>
      <c r="Q1479" s="6" t="str">
        <v>PRIYANKA MADAM</v>
      </c>
      <c r="R1479" s="6">
        <v>4</v>
      </c>
      <c r="S1479" s="6" t="str">
        <v/>
      </c>
      <c r="T1479" s="6" t="str">
        <v>BioLegend</v>
      </c>
    </row>
    <row r="1480" spans="1:20" x14ac:dyDescent="0.25">
      <c r="A1480" s="6">
        <v>1848</v>
      </c>
      <c r="B1480" s="6" t="str">
        <v>EED118009</v>
      </c>
      <c r="C1480" s="7">
        <v>45877</v>
      </c>
      <c r="D1480" s="7">
        <v>45885</v>
      </c>
      <c r="E1480" s="26">
        <v>95.2</v>
      </c>
      <c r="F1480" s="26">
        <v>95.2</v>
      </c>
      <c r="G1480" s="6">
        <v>110902</v>
      </c>
      <c r="H1480" s="6" t="str">
        <v/>
      </c>
      <c r="I1480" s="6">
        <v>1</v>
      </c>
      <c r="J1480" s="6">
        <v>1</v>
      </c>
      <c r="K1480" s="6" t="str">
        <v/>
      </c>
      <c r="L1480" s="7" t="str">
        <v>T-945/25-26</v>
      </c>
      <c r="M1480" s="7">
        <v>45887</v>
      </c>
      <c r="N1480" s="9">
        <v>14756</v>
      </c>
      <c r="O1480" s="6" t="str">
        <v>Essence</v>
      </c>
      <c r="P1480" s="6" t="str">
        <v>D3001997017</v>
      </c>
      <c r="Q1480" s="6" t="str">
        <v>Delivered</v>
      </c>
      <c r="R1480" s="6">
        <v>4</v>
      </c>
      <c r="S1480" s="6" t="str">
        <v/>
      </c>
      <c r="T1480" s="6" t="str">
        <v>BioLegend</v>
      </c>
    </row>
    <row r="1481" spans="1:20" x14ac:dyDescent="0.25">
      <c r="A1481" s="6">
        <v>1849</v>
      </c>
      <c r="B1481" s="6" t="str">
        <v>EED118009</v>
      </c>
      <c r="C1481" s="7">
        <v>45877</v>
      </c>
      <c r="D1481" s="7">
        <v>45885</v>
      </c>
      <c r="E1481" s="26">
        <v>189</v>
      </c>
      <c r="F1481" s="26">
        <v>189</v>
      </c>
      <c r="G1481" s="6">
        <v>114718</v>
      </c>
      <c r="H1481" s="6" t="str">
        <v/>
      </c>
      <c r="I1481" s="6">
        <v>1</v>
      </c>
      <c r="J1481" s="6">
        <v>1</v>
      </c>
      <c r="K1481" s="6" t="str">
        <v/>
      </c>
      <c r="L1481" s="7" t="str">
        <v>T-966/25-26</v>
      </c>
      <c r="M1481" s="7">
        <v>45888</v>
      </c>
      <c r="N1481" s="9">
        <v>20520</v>
      </c>
      <c r="O1481" s="6" t="str">
        <v>ICGEB</v>
      </c>
      <c r="P1481" s="6" t="str">
        <v>By Hand</v>
      </c>
      <c r="Q1481" s="6" t="str">
        <v>PRIYANKA MADAM</v>
      </c>
      <c r="R1481" s="6">
        <v>4</v>
      </c>
      <c r="S1481" s="6" t="str">
        <v/>
      </c>
      <c r="T1481" s="6" t="str">
        <v>BioLegend</v>
      </c>
    </row>
    <row r="1482" spans="1:20" x14ac:dyDescent="0.25">
      <c r="A1482" s="6">
        <v>1850</v>
      </c>
      <c r="B1482" s="6" t="str">
        <v>EED118009</v>
      </c>
      <c r="C1482" s="7">
        <v>45877</v>
      </c>
      <c r="D1482" s="7">
        <v>45885</v>
      </c>
      <c r="E1482" s="26">
        <v>93.8</v>
      </c>
      <c r="F1482" s="26">
        <v>93.8</v>
      </c>
      <c r="G1482" s="6">
        <v>115508</v>
      </c>
      <c r="H1482" s="6" t="str">
        <v/>
      </c>
      <c r="I1482" s="6">
        <v>1</v>
      </c>
      <c r="J1482" s="6">
        <v>1</v>
      </c>
      <c r="K1482" s="6" t="str">
        <v/>
      </c>
      <c r="L1482" s="7" t="str">
        <v>T-995/25-26</v>
      </c>
      <c r="M1482" s="7">
        <v>45891</v>
      </c>
      <c r="N1482" s="9">
        <v>11457</v>
      </c>
      <c r="O1482" s="6" t="str">
        <v>THSTI</v>
      </c>
      <c r="P1482" s="6" t="str">
        <v/>
      </c>
      <c r="Q1482" s="6" t="str">
        <v/>
      </c>
      <c r="R1482" s="6">
        <v>4</v>
      </c>
      <c r="S1482" s="6" t="str">
        <v/>
      </c>
      <c r="T1482" s="6" t="str">
        <v>BioLegend</v>
      </c>
    </row>
    <row r="1483" spans="1:20" x14ac:dyDescent="0.25">
      <c r="A1483" s="6">
        <v>1851</v>
      </c>
      <c r="B1483" s="6" t="str">
        <v>EED118009</v>
      </c>
      <c r="C1483" s="7">
        <v>45877</v>
      </c>
      <c r="D1483" s="7">
        <v>45885</v>
      </c>
      <c r="E1483" s="26">
        <v>189.75</v>
      </c>
      <c r="F1483" s="26">
        <v>189.75</v>
      </c>
      <c r="G1483" s="6">
        <v>115549</v>
      </c>
      <c r="H1483" s="6" t="str">
        <v/>
      </c>
      <c r="I1483" s="6">
        <v>1</v>
      </c>
      <c r="J1483" s="6">
        <v>1</v>
      </c>
      <c r="K1483" s="6" t="str">
        <v/>
      </c>
      <c r="L1483" s="7" t="str">
        <v>T-995/25-26</v>
      </c>
      <c r="M1483" s="7">
        <v>45891</v>
      </c>
      <c r="N1483" s="9">
        <v>21631.5</v>
      </c>
      <c r="O1483" s="6" t="str">
        <v>THSTI</v>
      </c>
      <c r="P1483" s="6" t="str">
        <v/>
      </c>
      <c r="Q1483" s="6" t="str">
        <v/>
      </c>
      <c r="R1483" s="6">
        <v>4</v>
      </c>
      <c r="S1483" s="6" t="str">
        <v/>
      </c>
      <c r="T1483" s="6" t="str">
        <v>BioLegend</v>
      </c>
    </row>
    <row r="1484" spans="1:20" x14ac:dyDescent="0.25">
      <c r="A1484" s="6">
        <v>1852</v>
      </c>
      <c r="B1484" s="6" t="str">
        <v>EED118009</v>
      </c>
      <c r="C1484" s="7">
        <v>45877</v>
      </c>
      <c r="D1484" s="7">
        <v>45885</v>
      </c>
      <c r="E1484" s="26">
        <v>81.2</v>
      </c>
      <c r="F1484" s="26">
        <v>81.2</v>
      </c>
      <c r="G1484" s="6">
        <v>117306</v>
      </c>
      <c r="H1484" s="6" t="str">
        <v/>
      </c>
      <c r="I1484" s="6">
        <v>1</v>
      </c>
      <c r="J1484" s="6">
        <v>1</v>
      </c>
      <c r="K1484" s="6" t="str">
        <v/>
      </c>
      <c r="L1484" s="7" t="str">
        <v>T-966/25-26</v>
      </c>
      <c r="M1484" s="7">
        <v>45888</v>
      </c>
      <c r="N1484" s="9">
        <v>8816</v>
      </c>
      <c r="O1484" s="6" t="str">
        <v>ICGEB</v>
      </c>
      <c r="P1484" s="6" t="str">
        <v>By Hand</v>
      </c>
      <c r="Q1484" s="6" t="str">
        <v>PRIYANKA MADAM</v>
      </c>
      <c r="R1484" s="6">
        <v>4</v>
      </c>
      <c r="S1484" s="6" t="str">
        <v/>
      </c>
      <c r="T1484" s="6" t="str">
        <v>BioLegend</v>
      </c>
    </row>
    <row r="1485" spans="1:20" x14ac:dyDescent="0.25">
      <c r="A1485" s="6">
        <v>1853</v>
      </c>
      <c r="B1485" s="6" t="str">
        <v>EED118009</v>
      </c>
      <c r="C1485" s="7">
        <v>45877</v>
      </c>
      <c r="D1485" s="7">
        <v>45885</v>
      </c>
      <c r="E1485" s="26">
        <v>98.7</v>
      </c>
      <c r="F1485" s="26">
        <v>98.7</v>
      </c>
      <c r="G1485" s="6">
        <v>123110</v>
      </c>
      <c r="H1485" s="6" t="str">
        <v/>
      </c>
      <c r="I1485" s="6">
        <v>1</v>
      </c>
      <c r="J1485" s="6">
        <v>1</v>
      </c>
      <c r="K1485" s="6" t="str">
        <v/>
      </c>
      <c r="L1485" s="7" t="str">
        <v>T-966/25-26</v>
      </c>
      <c r="M1485" s="7">
        <v>45888</v>
      </c>
      <c r="N1485" s="9">
        <v>10716</v>
      </c>
      <c r="O1485" s="6" t="str">
        <v>ICGEB</v>
      </c>
      <c r="P1485" s="6" t="str">
        <v>By Hand</v>
      </c>
      <c r="Q1485" s="6" t="str">
        <v>PRIYANKA MADAM</v>
      </c>
      <c r="R1485" s="6">
        <v>4</v>
      </c>
      <c r="S1485" s="6" t="str">
        <v/>
      </c>
      <c r="T1485" s="6" t="str">
        <v>BioLegend</v>
      </c>
    </row>
    <row r="1486" spans="1:20" x14ac:dyDescent="0.25">
      <c r="A1486" s="6">
        <v>1854</v>
      </c>
      <c r="B1486" s="6" t="str">
        <v>EED118009</v>
      </c>
      <c r="C1486" s="7">
        <v>45877</v>
      </c>
      <c r="D1486" s="7">
        <v>45885</v>
      </c>
      <c r="E1486" s="26">
        <v>98.7</v>
      </c>
      <c r="F1486" s="26">
        <v>98.7</v>
      </c>
      <c r="G1486" s="6">
        <v>123431</v>
      </c>
      <c r="H1486" s="6" t="str">
        <v/>
      </c>
      <c r="I1486" s="6">
        <v>1</v>
      </c>
      <c r="J1486" s="6">
        <v>1</v>
      </c>
      <c r="K1486" s="6" t="str">
        <v/>
      </c>
      <c r="L1486" s="7" t="str">
        <v>T-981/25-26</v>
      </c>
      <c r="M1486" s="7">
        <v>45889</v>
      </c>
      <c r="N1486" s="9">
        <v>13395</v>
      </c>
      <c r="O1486" s="6" t="str">
        <v>LABEX</v>
      </c>
      <c r="P1486" s="6" t="str">
        <v>PORTER</v>
      </c>
      <c r="Q1486" s="6" t="str">
        <v>PORTER</v>
      </c>
      <c r="R1486" s="6">
        <v>4</v>
      </c>
      <c r="S1486" s="6" t="str">
        <v/>
      </c>
      <c r="T1486" s="6" t="str">
        <v>BioLegend</v>
      </c>
    </row>
    <row r="1487" spans="1:20" x14ac:dyDescent="0.25">
      <c r="A1487" s="6">
        <v>1855</v>
      </c>
      <c r="B1487" s="6" t="str">
        <v>EED118009</v>
      </c>
      <c r="C1487" s="7">
        <v>45877</v>
      </c>
      <c r="D1487" s="7">
        <v>45885</v>
      </c>
      <c r="E1487" s="26">
        <v>185.5</v>
      </c>
      <c r="F1487" s="26">
        <v>185.5</v>
      </c>
      <c r="G1487" s="6">
        <v>128022</v>
      </c>
      <c r="H1487" s="6" t="str">
        <v/>
      </c>
      <c r="I1487" s="6">
        <v>1</v>
      </c>
      <c r="J1487" s="6">
        <v>1</v>
      </c>
      <c r="K1487" s="6" t="str">
        <v/>
      </c>
      <c r="L1487" s="7" t="str">
        <v>T-966/25-26</v>
      </c>
      <c r="M1487" s="7">
        <v>45888</v>
      </c>
      <c r="N1487" s="9">
        <v>20140</v>
      </c>
      <c r="O1487" s="6" t="str">
        <v>ICGEB</v>
      </c>
      <c r="P1487" s="6" t="str">
        <v>By Hand</v>
      </c>
      <c r="Q1487" s="6" t="str">
        <v>PRIYANKA MADAM</v>
      </c>
      <c r="R1487" s="6">
        <v>4</v>
      </c>
      <c r="S1487" s="6" t="str">
        <v/>
      </c>
      <c r="T1487" s="6" t="str">
        <v>BioLegend</v>
      </c>
    </row>
    <row r="1488" spans="1:20" x14ac:dyDescent="0.25">
      <c r="A1488" s="6">
        <v>1856</v>
      </c>
      <c r="B1488" s="6" t="str">
        <v>EED118009</v>
      </c>
      <c r="C1488" s="7">
        <v>45877</v>
      </c>
      <c r="D1488" s="7">
        <v>45885</v>
      </c>
      <c r="E1488" s="26">
        <v>164.5</v>
      </c>
      <c r="F1488" s="26">
        <v>164.5</v>
      </c>
      <c r="G1488" s="6">
        <v>128064</v>
      </c>
      <c r="H1488" s="6" t="str">
        <v/>
      </c>
      <c r="I1488" s="6">
        <v>1</v>
      </c>
      <c r="J1488" s="6">
        <v>1</v>
      </c>
      <c r="K1488" s="6" t="str">
        <v/>
      </c>
      <c r="L1488" s="7" t="str">
        <v>T-966/25-26</v>
      </c>
      <c r="M1488" s="7">
        <v>45888</v>
      </c>
      <c r="N1488" s="9">
        <v>17860</v>
      </c>
      <c r="O1488" s="6" t="str">
        <v>ICGEB</v>
      </c>
      <c r="P1488" s="6" t="str">
        <v>By Hand</v>
      </c>
      <c r="Q1488" s="6" t="str">
        <v>PRIYANKA MADAM</v>
      </c>
      <c r="R1488" s="6">
        <v>4</v>
      </c>
      <c r="S1488" s="6" t="str">
        <v/>
      </c>
      <c r="T1488" s="6" t="str">
        <v>BioLegend</v>
      </c>
    </row>
    <row r="1489" spans="1:20" x14ac:dyDescent="0.25">
      <c r="A1489" s="6">
        <v>1857</v>
      </c>
      <c r="B1489" s="6" t="str">
        <v>EED118009</v>
      </c>
      <c r="C1489" s="7">
        <v>45877</v>
      </c>
      <c r="D1489" s="7">
        <v>45885</v>
      </c>
      <c r="E1489" s="26">
        <v>227.25</v>
      </c>
      <c r="F1489" s="26">
        <v>454.5</v>
      </c>
      <c r="G1489" s="6">
        <v>134021</v>
      </c>
      <c r="H1489" s="6" t="str">
        <v/>
      </c>
      <c r="I1489" s="6">
        <v>2</v>
      </c>
      <c r="J1489" s="6">
        <v>2</v>
      </c>
      <c r="K1489" s="6" t="str">
        <v/>
      </c>
      <c r="L1489" s="7" t="str">
        <v>T-942/25-26</v>
      </c>
      <c r="M1489" s="7">
        <v>45887</v>
      </c>
      <c r="N1489" s="9">
        <v>51813</v>
      </c>
      <c r="O1489" s="6" t="str">
        <v>ACTREC</v>
      </c>
      <c r="P1489" s="6">
        <v>58154518704</v>
      </c>
      <c r="Q1489" s="6" t="str">
        <v>Delivered</v>
      </c>
      <c r="R1489" s="6">
        <v>4</v>
      </c>
      <c r="S1489" s="6" t="str">
        <v/>
      </c>
      <c r="T1489" s="6" t="str">
        <v>BioLegend</v>
      </c>
    </row>
    <row r="1490" spans="1:20" x14ac:dyDescent="0.25">
      <c r="A1490" s="6">
        <v>1858</v>
      </c>
      <c r="B1490" s="6" t="str">
        <v>EED118009</v>
      </c>
      <c r="C1490" s="7">
        <v>45877</v>
      </c>
      <c r="D1490" s="7">
        <v>45885</v>
      </c>
      <c r="E1490" s="26">
        <v>194.25</v>
      </c>
      <c r="F1490" s="26">
        <v>194.25</v>
      </c>
      <c r="G1490" s="6">
        <v>135221</v>
      </c>
      <c r="H1490" s="6" t="str">
        <v/>
      </c>
      <c r="I1490" s="6">
        <v>1</v>
      </c>
      <c r="J1490" s="6">
        <v>1</v>
      </c>
      <c r="K1490" s="6" t="str">
        <v/>
      </c>
      <c r="L1490" s="7" t="str">
        <v>T-951/25-26</v>
      </c>
      <c r="M1490" s="7">
        <v>45887</v>
      </c>
      <c r="N1490" s="9">
        <v>19684</v>
      </c>
      <c r="O1490" s="6" t="str">
        <v>NIAB</v>
      </c>
      <c r="P1490" s="6">
        <v>58154523350</v>
      </c>
      <c r="Q1490" s="6" t="str">
        <v>Delivered</v>
      </c>
      <c r="R1490" s="6">
        <v>4</v>
      </c>
      <c r="S1490" s="6" t="str">
        <v/>
      </c>
      <c r="T1490" s="6" t="str">
        <v>BioLegend</v>
      </c>
    </row>
    <row r="1491" spans="1:20" x14ac:dyDescent="0.25">
      <c r="A1491" s="6">
        <v>1859</v>
      </c>
      <c r="B1491" s="6" t="str">
        <v>EED118009</v>
      </c>
      <c r="C1491" s="7">
        <v>45877</v>
      </c>
      <c r="D1491" s="7">
        <v>45885</v>
      </c>
      <c r="E1491" s="26">
        <v>115.5</v>
      </c>
      <c r="F1491" s="26">
        <v>115.5</v>
      </c>
      <c r="G1491" s="6">
        <v>136010</v>
      </c>
      <c r="H1491" s="6" t="str">
        <v/>
      </c>
      <c r="I1491" s="6">
        <v>1</v>
      </c>
      <c r="J1491" s="6">
        <v>1</v>
      </c>
      <c r="K1491" s="6" t="str">
        <v/>
      </c>
      <c r="L1491" s="7" t="str">
        <v>T-945/25-26</v>
      </c>
      <c r="M1491" s="7">
        <v>45887</v>
      </c>
      <c r="N1491" s="9">
        <v>17902.5</v>
      </c>
      <c r="O1491" s="6" t="str">
        <v>Essence</v>
      </c>
      <c r="P1491" s="6" t="str">
        <v>D3001997017</v>
      </c>
      <c r="Q1491" s="6" t="str">
        <v>Delivered</v>
      </c>
      <c r="R1491" s="6">
        <v>4</v>
      </c>
      <c r="S1491" s="6" t="str">
        <v/>
      </c>
      <c r="T1491" s="6" t="str">
        <v>BioLegend</v>
      </c>
    </row>
    <row r="1492" spans="1:20" x14ac:dyDescent="0.25">
      <c r="A1492" s="6">
        <v>1860</v>
      </c>
      <c r="B1492" s="6" t="str">
        <v>EED118009</v>
      </c>
      <c r="C1492" s="7">
        <v>45877</v>
      </c>
      <c r="D1492" s="7">
        <v>45885</v>
      </c>
      <c r="E1492" s="26">
        <v>186.9</v>
      </c>
      <c r="F1492" s="26">
        <v>186.9</v>
      </c>
      <c r="G1492" s="6">
        <v>139306</v>
      </c>
      <c r="H1492" s="6" t="str">
        <v/>
      </c>
      <c r="I1492" s="6">
        <v>1</v>
      </c>
      <c r="J1492" s="6">
        <v>1</v>
      </c>
      <c r="K1492" s="6" t="str">
        <v/>
      </c>
      <c r="L1492" s="7" t="str">
        <v>T-966/25-26</v>
      </c>
      <c r="M1492" s="7">
        <v>45888</v>
      </c>
      <c r="N1492" s="9">
        <v>20292</v>
      </c>
      <c r="O1492" s="6" t="str">
        <v>ICGEB</v>
      </c>
      <c r="P1492" s="6" t="str">
        <v>By Hand</v>
      </c>
      <c r="Q1492" s="6" t="str">
        <v>PRIYANKA MADAM</v>
      </c>
      <c r="R1492" s="6">
        <v>4</v>
      </c>
      <c r="S1492" s="6" t="str">
        <v/>
      </c>
      <c r="T1492" s="6" t="str">
        <v>BioLegend</v>
      </c>
    </row>
    <row r="1493" spans="1:20" x14ac:dyDescent="0.25">
      <c r="A1493" s="6">
        <v>1861</v>
      </c>
      <c r="B1493" s="6" t="str">
        <v>EED118009</v>
      </c>
      <c r="C1493" s="7">
        <v>45877</v>
      </c>
      <c r="D1493" s="7">
        <v>45885</v>
      </c>
      <c r="E1493" s="26">
        <v>219</v>
      </c>
      <c r="F1493" s="26">
        <v>219</v>
      </c>
      <c r="G1493" s="6">
        <v>139309</v>
      </c>
      <c r="H1493" s="6" t="str">
        <v/>
      </c>
      <c r="I1493" s="6">
        <v>1</v>
      </c>
      <c r="J1493" s="6">
        <v>1</v>
      </c>
      <c r="K1493" s="6" t="str">
        <v/>
      </c>
      <c r="L1493" s="7" t="str">
        <v>T-966/25-26</v>
      </c>
      <c r="M1493" s="7">
        <v>45888</v>
      </c>
      <c r="N1493" s="9">
        <v>22192</v>
      </c>
      <c r="O1493" s="6" t="str">
        <v>ICGEB</v>
      </c>
      <c r="P1493" s="6" t="str">
        <v>By Hand</v>
      </c>
      <c r="Q1493" s="6" t="str">
        <v>PRIYANKA MADAM</v>
      </c>
      <c r="R1493" s="6">
        <v>4</v>
      </c>
      <c r="S1493" s="6" t="str">
        <v/>
      </c>
      <c r="T1493" s="6" t="str">
        <v>BioLegend</v>
      </c>
    </row>
    <row r="1494" spans="1:20" x14ac:dyDescent="0.25">
      <c r="A1494" s="6">
        <v>1862</v>
      </c>
      <c r="B1494" s="6" t="str">
        <v>EED118009</v>
      </c>
      <c r="C1494" s="7">
        <v>45877</v>
      </c>
      <c r="D1494" s="7">
        <v>45885</v>
      </c>
      <c r="E1494" s="26">
        <v>201</v>
      </c>
      <c r="F1494" s="26">
        <v>201</v>
      </c>
      <c r="G1494" s="6">
        <v>142531</v>
      </c>
      <c r="H1494" s="6" t="str">
        <v/>
      </c>
      <c r="I1494" s="6">
        <v>1</v>
      </c>
      <c r="J1494" s="6">
        <v>1</v>
      </c>
      <c r="K1494" s="6" t="str">
        <v/>
      </c>
      <c r="L1494" s="7" t="str">
        <v>T-951/25-26</v>
      </c>
      <c r="M1494" s="7">
        <v>45887</v>
      </c>
      <c r="N1494" s="9">
        <v>20368</v>
      </c>
      <c r="O1494" s="6" t="str">
        <v>NIAB</v>
      </c>
      <c r="P1494" s="6">
        <v>58154523350</v>
      </c>
      <c r="Q1494" s="6" t="str">
        <v>Delivered</v>
      </c>
      <c r="R1494" s="6">
        <v>4</v>
      </c>
      <c r="S1494" s="6" t="str">
        <v/>
      </c>
      <c r="T1494" s="6" t="str">
        <v>BioLegend</v>
      </c>
    </row>
    <row r="1495" spans="1:20" x14ac:dyDescent="0.25">
      <c r="A1495" s="6">
        <v>1863</v>
      </c>
      <c r="B1495" s="6" t="str">
        <v>EED118009</v>
      </c>
      <c r="C1495" s="7">
        <v>45877</v>
      </c>
      <c r="D1495" s="7">
        <v>45885</v>
      </c>
      <c r="E1495" s="26">
        <v>267.39999999999998</v>
      </c>
      <c r="F1495" s="26">
        <v>267.39999999999998</v>
      </c>
      <c r="G1495" s="6">
        <v>144514</v>
      </c>
      <c r="H1495" s="6" t="str">
        <v/>
      </c>
      <c r="I1495" s="6">
        <v>1</v>
      </c>
      <c r="J1495" s="6">
        <v>1</v>
      </c>
      <c r="K1495" s="6" t="str">
        <v/>
      </c>
      <c r="L1495" s="7" t="str">
        <v>T-966/25-26</v>
      </c>
      <c r="M1495" s="7">
        <v>45888</v>
      </c>
      <c r="N1495" s="9">
        <v>29032</v>
      </c>
      <c r="O1495" s="6" t="str">
        <v>ICGEB</v>
      </c>
      <c r="P1495" s="6" t="str">
        <v>By Hand</v>
      </c>
      <c r="Q1495" s="6" t="str">
        <v>PRIYANKA MADAM</v>
      </c>
      <c r="R1495" s="6">
        <v>4</v>
      </c>
      <c r="S1495" s="6" t="str">
        <v/>
      </c>
      <c r="T1495" s="6" t="str">
        <v>BioLegend</v>
      </c>
    </row>
    <row r="1496" spans="1:20" x14ac:dyDescent="0.25">
      <c r="A1496" s="6">
        <v>1864</v>
      </c>
      <c r="B1496" s="6" t="str">
        <v>EED118009</v>
      </c>
      <c r="C1496" s="7">
        <v>45877</v>
      </c>
      <c r="D1496" s="7">
        <v>45885</v>
      </c>
      <c r="E1496" s="26">
        <v>242.9</v>
      </c>
      <c r="F1496" s="26">
        <v>242.9</v>
      </c>
      <c r="G1496" s="6">
        <v>144620</v>
      </c>
      <c r="H1496" s="6" t="str">
        <v/>
      </c>
      <c r="I1496" s="6">
        <v>1</v>
      </c>
      <c r="J1496" s="6">
        <v>1</v>
      </c>
      <c r="K1496" s="6" t="str">
        <v/>
      </c>
      <c r="L1496" s="7" t="str">
        <v>T-951/25-26</v>
      </c>
      <c r="M1496" s="7">
        <v>45887</v>
      </c>
      <c r="N1496" s="9">
        <v>26372</v>
      </c>
      <c r="O1496" s="6" t="str">
        <v>NIAB</v>
      </c>
      <c r="P1496" s="6">
        <v>58154523350</v>
      </c>
      <c r="Q1496" s="6" t="str">
        <v>Delivered</v>
      </c>
      <c r="R1496" s="6">
        <v>4</v>
      </c>
      <c r="S1496" s="6" t="str">
        <v/>
      </c>
      <c r="T1496" s="6" t="str">
        <v>BioLegend</v>
      </c>
    </row>
    <row r="1497" spans="1:20" x14ac:dyDescent="0.25">
      <c r="A1497" s="6">
        <v>1865</v>
      </c>
      <c r="B1497" s="6" t="str">
        <v>EED118009</v>
      </c>
      <c r="C1497" s="7">
        <v>45877</v>
      </c>
      <c r="D1497" s="7">
        <v>45885</v>
      </c>
      <c r="E1497" s="26">
        <v>219</v>
      </c>
      <c r="F1497" s="26">
        <v>219</v>
      </c>
      <c r="G1497" s="6">
        <v>145517</v>
      </c>
      <c r="H1497" s="6" t="str">
        <v/>
      </c>
      <c r="I1497" s="6">
        <v>1</v>
      </c>
      <c r="J1497" s="6">
        <v>1</v>
      </c>
      <c r="K1497" s="6" t="str">
        <v/>
      </c>
      <c r="L1497" s="7" t="str">
        <v>T-951/25-26</v>
      </c>
      <c r="M1497" s="7">
        <v>45887</v>
      </c>
      <c r="N1497" s="9">
        <v>22192</v>
      </c>
      <c r="O1497" s="6" t="str">
        <v>NIAB</v>
      </c>
      <c r="P1497" s="6">
        <v>58154523350</v>
      </c>
      <c r="Q1497" s="6" t="str">
        <v>Delivered</v>
      </c>
      <c r="R1497" s="6">
        <v>4</v>
      </c>
      <c r="S1497" s="6" t="str">
        <v/>
      </c>
      <c r="T1497" s="6" t="str">
        <v>BioLegend</v>
      </c>
    </row>
    <row r="1498" spans="1:20" x14ac:dyDescent="0.25">
      <c r="A1498" s="6">
        <v>1866</v>
      </c>
      <c r="B1498" s="6" t="str">
        <v>EED118009</v>
      </c>
      <c r="C1498" s="7">
        <v>45877</v>
      </c>
      <c r="D1498" s="7">
        <v>45885</v>
      </c>
      <c r="E1498" s="26">
        <v>154</v>
      </c>
      <c r="F1498" s="26">
        <v>154</v>
      </c>
      <c r="G1498" s="6">
        <v>147708</v>
      </c>
      <c r="H1498" s="6" t="str">
        <v/>
      </c>
      <c r="I1498" s="6">
        <v>1</v>
      </c>
      <c r="J1498" s="6">
        <v>1</v>
      </c>
      <c r="K1498" s="6" t="str">
        <v/>
      </c>
      <c r="L1498" s="7" t="str">
        <v>T-942/25-26</v>
      </c>
      <c r="M1498" s="7">
        <v>45887</v>
      </c>
      <c r="N1498" s="9">
        <v>18810</v>
      </c>
      <c r="O1498" s="6" t="str">
        <v>ACTREC</v>
      </c>
      <c r="P1498" s="6">
        <v>58154518704</v>
      </c>
      <c r="Q1498" s="6" t="str">
        <v>Delivered</v>
      </c>
      <c r="R1498" s="6">
        <v>4</v>
      </c>
      <c r="S1498" s="6" t="str">
        <v/>
      </c>
      <c r="T1498" s="6" t="str">
        <v>BioLegend</v>
      </c>
    </row>
    <row r="1499" spans="1:20" x14ac:dyDescent="0.25">
      <c r="A1499" s="6">
        <v>1867</v>
      </c>
      <c r="B1499" s="6" t="str">
        <v>EED118009</v>
      </c>
      <c r="C1499" s="7">
        <v>45877</v>
      </c>
      <c r="D1499" s="7">
        <v>45885</v>
      </c>
      <c r="E1499" s="26">
        <v>147.69999999999999</v>
      </c>
      <c r="F1499" s="26">
        <v>147.69999999999999</v>
      </c>
      <c r="G1499" s="6">
        <v>152316</v>
      </c>
      <c r="H1499" s="6" t="str">
        <v/>
      </c>
      <c r="I1499" s="6">
        <v>1</v>
      </c>
      <c r="J1499" s="6">
        <v>1</v>
      </c>
      <c r="K1499" s="6" t="str">
        <v/>
      </c>
      <c r="L1499" s="7" t="str">
        <v>T-966/25-26</v>
      </c>
      <c r="M1499" s="7">
        <v>45888</v>
      </c>
      <c r="N1499" s="9">
        <v>16036</v>
      </c>
      <c r="O1499" s="6" t="str">
        <v>ICGEB</v>
      </c>
      <c r="P1499" s="6" t="str">
        <v>By Hand</v>
      </c>
      <c r="Q1499" s="6" t="str">
        <v>PRIYANKA MADAM</v>
      </c>
      <c r="R1499" s="6">
        <v>4</v>
      </c>
      <c r="S1499" s="6" t="str">
        <v/>
      </c>
      <c r="T1499" s="6" t="str">
        <v>BioLegend</v>
      </c>
    </row>
    <row r="1500" spans="1:20" x14ac:dyDescent="0.25">
      <c r="A1500" s="6">
        <v>1868</v>
      </c>
      <c r="B1500" s="6" t="str">
        <v>EED118009</v>
      </c>
      <c r="C1500" s="7">
        <v>45877</v>
      </c>
      <c r="D1500" s="7">
        <v>45885</v>
      </c>
      <c r="E1500" s="26">
        <v>149.80000000000001</v>
      </c>
      <c r="F1500" s="26">
        <v>149.80000000000001</v>
      </c>
      <c r="G1500" s="6">
        <v>152408</v>
      </c>
      <c r="H1500" s="6" t="str">
        <v/>
      </c>
      <c r="I1500" s="6">
        <v>1</v>
      </c>
      <c r="J1500" s="6">
        <v>1</v>
      </c>
      <c r="K1500" s="6" t="str">
        <v/>
      </c>
      <c r="L1500" s="7" t="str">
        <v>T-942/25-26</v>
      </c>
      <c r="M1500" s="7">
        <v>45887</v>
      </c>
      <c r="N1500" s="9">
        <v>18297</v>
      </c>
      <c r="O1500" s="6" t="str">
        <v>ACTREC</v>
      </c>
      <c r="P1500" s="6">
        <v>58154518704</v>
      </c>
      <c r="Q1500" s="6" t="str">
        <v>Delivered</v>
      </c>
      <c r="R1500" s="6">
        <v>4</v>
      </c>
      <c r="S1500" s="6" t="str">
        <v/>
      </c>
      <c r="T1500" s="6" t="str">
        <v>BioLegend</v>
      </c>
    </row>
    <row r="1501" spans="1:20" x14ac:dyDescent="0.25">
      <c r="A1501" s="6">
        <v>1869</v>
      </c>
      <c r="B1501" s="6" t="str">
        <v>EED118009</v>
      </c>
      <c r="C1501" s="7">
        <v>45877</v>
      </c>
      <c r="D1501" s="7">
        <v>45885</v>
      </c>
      <c r="E1501" s="26">
        <v>202.5</v>
      </c>
      <c r="F1501" s="26">
        <v>202.5</v>
      </c>
      <c r="G1501" s="6">
        <v>152423</v>
      </c>
      <c r="H1501" s="6" t="str">
        <v/>
      </c>
      <c r="I1501" s="6">
        <v>1</v>
      </c>
      <c r="J1501" s="6">
        <v>1</v>
      </c>
      <c r="K1501" s="6" t="str">
        <v/>
      </c>
      <c r="L1501" s="7" t="str">
        <v>T-966/25-26</v>
      </c>
      <c r="M1501" s="7">
        <v>45888</v>
      </c>
      <c r="N1501" s="9">
        <v>20520</v>
      </c>
      <c r="O1501" s="6" t="str">
        <v>ICGEB</v>
      </c>
      <c r="P1501" s="6" t="str">
        <v>By Hand</v>
      </c>
      <c r="Q1501" s="6" t="str">
        <v>PRIYANKA MADAM</v>
      </c>
      <c r="R1501" s="6">
        <v>4</v>
      </c>
      <c r="S1501" s="6" t="str">
        <v/>
      </c>
      <c r="T1501" s="6" t="str">
        <v>BioLegend</v>
      </c>
    </row>
    <row r="1502" spans="1:20" x14ac:dyDescent="0.25">
      <c r="A1502" s="6">
        <v>1870</v>
      </c>
      <c r="B1502" s="6" t="str">
        <v>EED118009</v>
      </c>
      <c r="C1502" s="7">
        <v>45877</v>
      </c>
      <c r="D1502" s="7">
        <v>45885</v>
      </c>
      <c r="E1502" s="26">
        <v>267.39999999999998</v>
      </c>
      <c r="F1502" s="26">
        <v>267.39999999999998</v>
      </c>
      <c r="G1502" s="6">
        <v>153408</v>
      </c>
      <c r="H1502" s="6" t="str">
        <v/>
      </c>
      <c r="I1502" s="6">
        <v>1</v>
      </c>
      <c r="J1502" s="6">
        <v>1</v>
      </c>
      <c r="K1502" s="6" t="str">
        <v/>
      </c>
      <c r="L1502" s="7" t="str">
        <v>T-995/25-26</v>
      </c>
      <c r="M1502" s="7">
        <v>45891</v>
      </c>
      <c r="N1502" s="9">
        <v>32661</v>
      </c>
      <c r="O1502" s="6" t="str">
        <v>THSTI</v>
      </c>
      <c r="P1502" s="6" t="str">
        <v/>
      </c>
      <c r="Q1502" s="6" t="str">
        <v/>
      </c>
      <c r="R1502" s="6">
        <v>4</v>
      </c>
      <c r="S1502" s="6" t="str">
        <v/>
      </c>
      <c r="T1502" s="6" t="str">
        <v>BioLegend</v>
      </c>
    </row>
    <row r="1503" spans="1:20" x14ac:dyDescent="0.25">
      <c r="A1503" s="6">
        <v>1871</v>
      </c>
      <c r="B1503" s="6" t="str">
        <v>EED118009</v>
      </c>
      <c r="C1503" s="7">
        <v>45877</v>
      </c>
      <c r="D1503" s="7">
        <v>45885</v>
      </c>
      <c r="E1503" s="26">
        <v>231</v>
      </c>
      <c r="F1503" s="26">
        <v>231</v>
      </c>
      <c r="G1503" s="6">
        <v>155509</v>
      </c>
      <c r="H1503" s="6" t="str">
        <v/>
      </c>
      <c r="I1503" s="6">
        <v>1</v>
      </c>
      <c r="J1503" s="6">
        <v>1</v>
      </c>
      <c r="K1503" s="6" t="str">
        <v/>
      </c>
      <c r="L1503" s="7" t="str">
        <v>T-966/25-26</v>
      </c>
      <c r="M1503" s="7">
        <v>45888</v>
      </c>
      <c r="N1503" s="9">
        <v>23408</v>
      </c>
      <c r="O1503" s="6" t="str">
        <v>ICGEB</v>
      </c>
      <c r="P1503" s="6" t="str">
        <v>By Hand</v>
      </c>
      <c r="Q1503" s="6" t="str">
        <v>PRIYANKA MADAM</v>
      </c>
      <c r="R1503" s="6">
        <v>4</v>
      </c>
      <c r="S1503" s="6" t="str">
        <v/>
      </c>
      <c r="T1503" s="6" t="str">
        <v>BioLegend</v>
      </c>
    </row>
    <row r="1504" spans="1:20" x14ac:dyDescent="0.25">
      <c r="A1504" s="6">
        <v>1872</v>
      </c>
      <c r="B1504" s="6" t="str">
        <v>EED118009</v>
      </c>
      <c r="C1504" s="7">
        <v>45877</v>
      </c>
      <c r="D1504" s="7">
        <v>45885</v>
      </c>
      <c r="E1504" s="26">
        <v>246.4</v>
      </c>
      <c r="F1504" s="26">
        <v>246.4</v>
      </c>
      <c r="G1504" s="6">
        <v>155520</v>
      </c>
      <c r="H1504" s="6" t="str">
        <v/>
      </c>
      <c r="I1504" s="6">
        <v>1</v>
      </c>
      <c r="J1504" s="6">
        <v>1</v>
      </c>
      <c r="K1504" s="6" t="str">
        <v/>
      </c>
      <c r="L1504" s="7" t="str">
        <v>T-995/25-26</v>
      </c>
      <c r="M1504" s="7">
        <v>45891</v>
      </c>
      <c r="N1504" s="9">
        <v>30096</v>
      </c>
      <c r="O1504" s="6" t="str">
        <v>THSTI</v>
      </c>
      <c r="P1504" s="6" t="str">
        <v/>
      </c>
      <c r="Q1504" s="6" t="str">
        <v/>
      </c>
      <c r="R1504" s="6">
        <v>4</v>
      </c>
      <c r="S1504" s="6" t="str">
        <v/>
      </c>
      <c r="T1504" s="6" t="str">
        <v>BioLegend</v>
      </c>
    </row>
    <row r="1505" spans="1:20" x14ac:dyDescent="0.25">
      <c r="A1505" s="6">
        <v>1873</v>
      </c>
      <c r="B1505" s="6" t="str">
        <v>EED118009</v>
      </c>
      <c r="C1505" s="7">
        <v>45877</v>
      </c>
      <c r="D1505" s="7">
        <v>45885</v>
      </c>
      <c r="E1505" s="26">
        <v>129.5</v>
      </c>
      <c r="F1505" s="26">
        <v>129.5</v>
      </c>
      <c r="G1505" s="6">
        <v>161218</v>
      </c>
      <c r="H1505" s="6" t="str">
        <v/>
      </c>
      <c r="I1505" s="6">
        <v>1</v>
      </c>
      <c r="J1505" s="6">
        <v>1</v>
      </c>
      <c r="K1505" s="6" t="str">
        <v/>
      </c>
      <c r="L1505" s="7" t="str">
        <v>T-995/25-26</v>
      </c>
      <c r="M1505" s="7">
        <v>45891</v>
      </c>
      <c r="N1505" s="9">
        <v>15817.5</v>
      </c>
      <c r="O1505" s="6" t="str">
        <v>THSTI</v>
      </c>
      <c r="P1505" s="6" t="str">
        <v/>
      </c>
      <c r="Q1505" s="6" t="str">
        <v/>
      </c>
      <c r="R1505" s="6">
        <v>4</v>
      </c>
      <c r="S1505" s="6" t="str">
        <v/>
      </c>
      <c r="T1505" s="6" t="str">
        <v>BioLegend</v>
      </c>
    </row>
    <row r="1506" spans="1:20" x14ac:dyDescent="0.25">
      <c r="A1506" s="6">
        <v>1874</v>
      </c>
      <c r="B1506" s="6" t="str">
        <v>EED118009</v>
      </c>
      <c r="C1506" s="7">
        <v>45877</v>
      </c>
      <c r="D1506" s="7">
        <v>45885</v>
      </c>
      <c r="E1506" s="26">
        <v>161.25</v>
      </c>
      <c r="F1506" s="26">
        <v>161.25</v>
      </c>
      <c r="G1506" s="6">
        <v>300137</v>
      </c>
      <c r="H1506" s="6" t="str">
        <v/>
      </c>
      <c r="I1506" s="6">
        <v>1</v>
      </c>
      <c r="J1506" s="6">
        <v>1</v>
      </c>
      <c r="K1506" s="6" t="str">
        <v/>
      </c>
      <c r="L1506" s="7" t="str">
        <v>T-963/25-26</v>
      </c>
      <c r="M1506" s="7">
        <v>45887</v>
      </c>
      <c r="N1506" s="9">
        <v>24993.75</v>
      </c>
      <c r="O1506" s="6" t="str">
        <v>Biogene Scientific</v>
      </c>
      <c r="P1506" s="6">
        <v>58154521795</v>
      </c>
      <c r="Q1506" s="6" t="str">
        <v>Delivered</v>
      </c>
      <c r="R1506" s="6">
        <v>4</v>
      </c>
      <c r="S1506" s="6" t="str">
        <v/>
      </c>
      <c r="T1506" s="6" t="str">
        <v>BioLegend</v>
      </c>
    </row>
    <row r="1507" spans="1:20" x14ac:dyDescent="0.25">
      <c r="A1507" s="6">
        <v>1875</v>
      </c>
      <c r="B1507" s="6" t="str">
        <v>EED118009</v>
      </c>
      <c r="C1507" s="7">
        <v>45877</v>
      </c>
      <c r="D1507" s="7">
        <v>45885</v>
      </c>
      <c r="E1507" s="26">
        <v>35</v>
      </c>
      <c r="F1507" s="26">
        <v>35</v>
      </c>
      <c r="G1507" s="6">
        <v>300406</v>
      </c>
      <c r="H1507" s="6" t="str">
        <v/>
      </c>
      <c r="I1507" s="6">
        <v>1</v>
      </c>
      <c r="J1507" s="6">
        <v>1</v>
      </c>
      <c r="K1507" s="6" t="str">
        <v/>
      </c>
      <c r="L1507" s="7" t="str">
        <v>T-966/25-26</v>
      </c>
      <c r="M1507" s="7">
        <v>45888</v>
      </c>
      <c r="N1507" s="9">
        <v>3800</v>
      </c>
      <c r="O1507" s="6" t="str">
        <v>ICGEB</v>
      </c>
      <c r="P1507" s="6" t="str">
        <v>By Hand</v>
      </c>
      <c r="Q1507" s="6" t="str">
        <v>PRIYANKA MADAM</v>
      </c>
      <c r="R1507" s="6">
        <v>4</v>
      </c>
      <c r="S1507" s="6" t="str">
        <v/>
      </c>
      <c r="T1507" s="6" t="str">
        <v>BioLegend</v>
      </c>
    </row>
    <row r="1508" spans="1:20" x14ac:dyDescent="0.25">
      <c r="A1508" s="6">
        <v>1876</v>
      </c>
      <c r="B1508" s="6" t="str">
        <v>EED118009</v>
      </c>
      <c r="C1508" s="7">
        <v>45877</v>
      </c>
      <c r="D1508" s="7">
        <v>45885</v>
      </c>
      <c r="E1508" s="26">
        <v>321.75</v>
      </c>
      <c r="F1508" s="26">
        <v>321.75</v>
      </c>
      <c r="G1508" s="6">
        <v>301344</v>
      </c>
      <c r="H1508" s="6" t="str">
        <v/>
      </c>
      <c r="I1508" s="6">
        <v>1</v>
      </c>
      <c r="J1508" s="6">
        <v>1</v>
      </c>
      <c r="K1508" s="6" t="str">
        <v/>
      </c>
      <c r="L1508" s="7" t="str">
        <v>T-966/25-26</v>
      </c>
      <c r="M1508" s="7">
        <v>45888</v>
      </c>
      <c r="N1508" s="9">
        <v>32604</v>
      </c>
      <c r="O1508" s="6" t="str">
        <v>ICGEB</v>
      </c>
      <c r="P1508" s="6" t="str">
        <v>By Hand</v>
      </c>
      <c r="Q1508" s="6" t="str">
        <v>PRIYANKA MADAM</v>
      </c>
      <c r="R1508" s="6">
        <v>4</v>
      </c>
      <c r="S1508" s="6" t="str">
        <v/>
      </c>
      <c r="T1508" s="6" t="str">
        <v>BioLegend</v>
      </c>
    </row>
    <row r="1509" spans="1:20" x14ac:dyDescent="0.25">
      <c r="A1509" s="6">
        <v>1877</v>
      </c>
      <c r="B1509" s="6" t="str">
        <v>EED118009</v>
      </c>
      <c r="C1509" s="7">
        <v>45877</v>
      </c>
      <c r="D1509" s="7">
        <v>45885</v>
      </c>
      <c r="E1509" s="26">
        <v>72.099999999999994</v>
      </c>
      <c r="F1509" s="26">
        <v>144.19999999999999</v>
      </c>
      <c r="G1509" s="6">
        <v>302206</v>
      </c>
      <c r="H1509" s="6" t="str">
        <v/>
      </c>
      <c r="I1509" s="6">
        <v>2</v>
      </c>
      <c r="J1509" s="6">
        <v>2</v>
      </c>
      <c r="K1509" s="6" t="str">
        <v/>
      </c>
      <c r="L1509" s="7" t="str">
        <v>T-947/25-26</v>
      </c>
      <c r="M1509" s="7">
        <v>45887</v>
      </c>
      <c r="N1509" s="9">
        <v>22351</v>
      </c>
      <c r="O1509" s="6" t="str">
        <v>JUBILANT</v>
      </c>
      <c r="P1509" s="6">
        <v>58154515952</v>
      </c>
      <c r="Q1509" s="6" t="str">
        <v>Delivered</v>
      </c>
      <c r="R1509" s="6">
        <v>4</v>
      </c>
      <c r="S1509" s="6" t="str">
        <v/>
      </c>
      <c r="T1509" s="6" t="str">
        <v>BioLegend</v>
      </c>
    </row>
    <row r="1510" spans="1:20" x14ac:dyDescent="0.25">
      <c r="A1510" s="6">
        <v>1878</v>
      </c>
      <c r="B1510" s="6" t="str">
        <v>EED118009</v>
      </c>
      <c r="C1510" s="7">
        <v>45877</v>
      </c>
      <c r="D1510" s="7">
        <v>45885</v>
      </c>
      <c r="E1510" s="26">
        <v>46.2</v>
      </c>
      <c r="F1510" s="26">
        <v>46.2</v>
      </c>
      <c r="G1510" s="6">
        <v>302208</v>
      </c>
      <c r="H1510" s="6" t="str">
        <v/>
      </c>
      <c r="I1510" s="6">
        <v>1</v>
      </c>
      <c r="J1510" s="6" t="str">
        <v/>
      </c>
      <c r="K1510" s="6">
        <v>1</v>
      </c>
      <c r="L1510" s="7" t="str">
        <v/>
      </c>
      <c r="M1510" s="7" t="str">
        <v/>
      </c>
      <c r="N1510" s="9" t="str">
        <v/>
      </c>
      <c r="O1510" s="6" t="str">
        <v>AIIMS</v>
      </c>
      <c r="P1510" s="6" t="str">
        <v/>
      </c>
      <c r="Q1510" s="6" t="str">
        <v/>
      </c>
      <c r="R1510" s="6">
        <v>4</v>
      </c>
      <c r="S1510" s="6" t="str">
        <v/>
      </c>
      <c r="T1510" s="6" t="str">
        <v>BioLegend</v>
      </c>
    </row>
    <row r="1511" spans="1:20" x14ac:dyDescent="0.25">
      <c r="A1511" s="6">
        <v>1879</v>
      </c>
      <c r="B1511" s="6" t="str">
        <v>EED118009</v>
      </c>
      <c r="C1511" s="7">
        <v>45877</v>
      </c>
      <c r="D1511" s="7">
        <v>45885</v>
      </c>
      <c r="E1511" s="26">
        <v>46.2</v>
      </c>
      <c r="F1511" s="26">
        <v>92.4</v>
      </c>
      <c r="G1511" s="6">
        <v>302208</v>
      </c>
      <c r="H1511" s="6" t="str">
        <v/>
      </c>
      <c r="I1511" s="6">
        <v>2</v>
      </c>
      <c r="J1511" s="6">
        <v>2</v>
      </c>
      <c r="K1511" s="6" t="str">
        <v/>
      </c>
      <c r="L1511" s="7" t="str">
        <v>T-948/25-26</v>
      </c>
      <c r="M1511" s="7">
        <v>45887</v>
      </c>
      <c r="N1511" s="9">
        <v>13912.8</v>
      </c>
      <c r="O1511" s="6" t="str">
        <v>MEDLIFE</v>
      </c>
      <c r="P1511" s="6" t="str">
        <v>D3001997018</v>
      </c>
      <c r="Q1511" s="6" t="str">
        <v>Delivered</v>
      </c>
      <c r="R1511" s="6">
        <v>4</v>
      </c>
      <c r="S1511" s="6" t="str">
        <v/>
      </c>
      <c r="T1511" s="6" t="str">
        <v>BioLegend</v>
      </c>
    </row>
    <row r="1512" spans="1:20" x14ac:dyDescent="0.25">
      <c r="A1512" s="6">
        <v>1880</v>
      </c>
      <c r="B1512" s="6" t="str">
        <v>EED118009</v>
      </c>
      <c r="C1512" s="7">
        <v>45877</v>
      </c>
      <c r="D1512" s="7">
        <v>45885</v>
      </c>
      <c r="E1512" s="26">
        <v>46.2</v>
      </c>
      <c r="F1512" s="26">
        <v>92.4</v>
      </c>
      <c r="G1512" s="6">
        <v>302208</v>
      </c>
      <c r="H1512" s="6" t="str">
        <v/>
      </c>
      <c r="I1512" s="6">
        <v>2</v>
      </c>
      <c r="J1512" s="6">
        <v>2</v>
      </c>
      <c r="K1512" s="6" t="str">
        <v/>
      </c>
      <c r="L1512" s="7" t="str">
        <v>T-942/25-26</v>
      </c>
      <c r="M1512" s="7">
        <v>45887</v>
      </c>
      <c r="N1512" s="9">
        <v>11286</v>
      </c>
      <c r="O1512" s="6" t="str">
        <v>ACTREC</v>
      </c>
      <c r="P1512" s="6">
        <v>58154518704</v>
      </c>
      <c r="Q1512" s="6" t="str">
        <v>Delivered</v>
      </c>
      <c r="R1512" s="6">
        <v>4</v>
      </c>
      <c r="S1512" s="6" t="str">
        <v/>
      </c>
      <c r="T1512" s="6" t="str">
        <v>BioLegend</v>
      </c>
    </row>
    <row r="1513" spans="1:20" x14ac:dyDescent="0.25">
      <c r="A1513" s="6">
        <v>1881</v>
      </c>
      <c r="B1513" s="6" t="str">
        <v>EED118009</v>
      </c>
      <c r="C1513" s="7">
        <v>45877</v>
      </c>
      <c r="D1513" s="7">
        <v>45885</v>
      </c>
      <c r="E1513" s="26">
        <v>30.8</v>
      </c>
      <c r="F1513" s="26">
        <v>30.8</v>
      </c>
      <c r="G1513" s="6">
        <v>302211</v>
      </c>
      <c r="H1513" s="6" t="str">
        <v/>
      </c>
      <c r="I1513" s="6">
        <v>1</v>
      </c>
      <c r="J1513" s="6">
        <v>1</v>
      </c>
      <c r="K1513" s="6" t="str">
        <v/>
      </c>
      <c r="L1513" s="7" t="str">
        <v>DC-128/25-26</v>
      </c>
      <c r="M1513" s="7">
        <v>45895</v>
      </c>
      <c r="N1513" s="9" t="str">
        <v/>
      </c>
      <c r="O1513" s="6" t="str">
        <v>IGIB</v>
      </c>
      <c r="P1513" s="6" t="str">
        <v>By Hand</v>
      </c>
      <c r="Q1513" s="6" t="str">
        <v>DEEPAK</v>
      </c>
      <c r="R1513" s="6">
        <v>4</v>
      </c>
      <c r="S1513" s="6" t="str">
        <v>FOC</v>
      </c>
      <c r="T1513" s="6" t="str">
        <v>BioLegend</v>
      </c>
    </row>
    <row r="1514" spans="1:20" x14ac:dyDescent="0.25">
      <c r="A1514" s="6">
        <v>1882</v>
      </c>
      <c r="B1514" s="6" t="str">
        <v>EED118009</v>
      </c>
      <c r="C1514" s="7">
        <v>45877</v>
      </c>
      <c r="D1514" s="7">
        <v>45885</v>
      </c>
      <c r="E1514" s="26">
        <v>92.4</v>
      </c>
      <c r="F1514" s="26">
        <v>92.4</v>
      </c>
      <c r="G1514" s="6">
        <v>302810</v>
      </c>
      <c r="H1514" s="6" t="str">
        <v/>
      </c>
      <c r="I1514" s="6">
        <v>1</v>
      </c>
      <c r="J1514" s="6">
        <v>1</v>
      </c>
      <c r="K1514" s="6" t="str">
        <v/>
      </c>
      <c r="L1514" s="7" t="str">
        <v>T-966/25-26</v>
      </c>
      <c r="M1514" s="7">
        <v>45888</v>
      </c>
      <c r="N1514" s="9">
        <v>10032</v>
      </c>
      <c r="O1514" s="6" t="str">
        <v>ICGEB</v>
      </c>
      <c r="P1514" s="6" t="str">
        <v>By Hand</v>
      </c>
      <c r="Q1514" s="6" t="str">
        <v>PRIYANKA MADAM</v>
      </c>
      <c r="R1514" s="6">
        <v>4</v>
      </c>
      <c r="S1514" s="6" t="str">
        <v/>
      </c>
      <c r="T1514" s="6" t="str">
        <v>BioLegend</v>
      </c>
    </row>
    <row r="1515" spans="1:20" x14ac:dyDescent="0.25">
      <c r="A1515" s="6">
        <v>1883</v>
      </c>
      <c r="B1515" s="6" t="str">
        <v>EED118009</v>
      </c>
      <c r="C1515" s="7">
        <v>45877</v>
      </c>
      <c r="D1515" s="7">
        <v>45885</v>
      </c>
      <c r="E1515" s="26">
        <v>196</v>
      </c>
      <c r="F1515" s="26">
        <v>196</v>
      </c>
      <c r="G1515" s="6">
        <v>303406</v>
      </c>
      <c r="H1515" s="6" t="str">
        <v/>
      </c>
      <c r="I1515" s="6">
        <v>1</v>
      </c>
      <c r="J1515" s="6">
        <v>1</v>
      </c>
      <c r="K1515" s="6" t="str">
        <v/>
      </c>
      <c r="L1515" s="7" t="str">
        <v>T-966/25-26</v>
      </c>
      <c r="M1515" s="7">
        <v>45888</v>
      </c>
      <c r="N1515" s="9">
        <v>21280</v>
      </c>
      <c r="O1515" s="6" t="str">
        <v>ICGEB</v>
      </c>
      <c r="P1515" s="6" t="str">
        <v>By Hand</v>
      </c>
      <c r="Q1515" s="6" t="str">
        <v>PRIYANKA MADAM</v>
      </c>
      <c r="R1515" s="6">
        <v>4</v>
      </c>
      <c r="S1515" s="6" t="str">
        <v/>
      </c>
      <c r="T1515" s="6" t="str">
        <v>BioLegend</v>
      </c>
    </row>
    <row r="1516" spans="1:20" x14ac:dyDescent="0.25">
      <c r="A1516" s="6">
        <v>1884</v>
      </c>
      <c r="B1516" s="6" t="str">
        <v>EED118009</v>
      </c>
      <c r="C1516" s="7">
        <v>45877</v>
      </c>
      <c r="D1516" s="7">
        <v>45885</v>
      </c>
      <c r="E1516" s="26">
        <v>226.1</v>
      </c>
      <c r="F1516" s="26">
        <v>226.1</v>
      </c>
      <c r="G1516" s="6">
        <v>305114</v>
      </c>
      <c r="H1516" s="6" t="str">
        <v/>
      </c>
      <c r="I1516" s="6">
        <v>1</v>
      </c>
      <c r="J1516" s="6">
        <v>1</v>
      </c>
      <c r="K1516" s="6" t="str">
        <v/>
      </c>
      <c r="L1516" s="7" t="str">
        <v>T-966/25-26</v>
      </c>
      <c r="M1516" s="7">
        <v>45888</v>
      </c>
      <c r="N1516" s="9">
        <v>24548</v>
      </c>
      <c r="O1516" s="6" t="str">
        <v>ICGEB</v>
      </c>
      <c r="P1516" s="6" t="str">
        <v>By Hand</v>
      </c>
      <c r="Q1516" s="6" t="str">
        <v>PRIYANKA MADAM</v>
      </c>
      <c r="R1516" s="6">
        <v>4</v>
      </c>
      <c r="S1516" s="6" t="str">
        <v/>
      </c>
      <c r="T1516" s="6" t="str">
        <v>BioLegend</v>
      </c>
    </row>
    <row r="1517" spans="1:20" x14ac:dyDescent="0.25">
      <c r="A1517" s="6">
        <v>1885</v>
      </c>
      <c r="B1517" s="6" t="str">
        <v>EED118009</v>
      </c>
      <c r="C1517" s="7">
        <v>45877</v>
      </c>
      <c r="D1517" s="7">
        <v>45885</v>
      </c>
      <c r="E1517" s="26">
        <v>226.1</v>
      </c>
      <c r="F1517" s="26">
        <v>226.1</v>
      </c>
      <c r="G1517" s="6">
        <v>305514</v>
      </c>
      <c r="H1517" s="6" t="str">
        <v/>
      </c>
      <c r="I1517" s="6">
        <v>1</v>
      </c>
      <c r="J1517" s="6">
        <v>1</v>
      </c>
      <c r="K1517" s="6" t="str">
        <v/>
      </c>
      <c r="L1517" s="7" t="str">
        <v>T-965/25-26</v>
      </c>
      <c r="M1517" s="7">
        <v>45887</v>
      </c>
      <c r="N1517" s="9">
        <v>34044.199999999997</v>
      </c>
      <c r="O1517" s="6" t="str">
        <v>MEDLIFE</v>
      </c>
      <c r="P1517" s="6" t="str">
        <v>D3001997018</v>
      </c>
      <c r="Q1517" s="6" t="str">
        <v>Delivered</v>
      </c>
      <c r="R1517" s="6">
        <v>4</v>
      </c>
      <c r="S1517" s="6" t="str">
        <v/>
      </c>
      <c r="T1517" s="6" t="str">
        <v>BioLegend</v>
      </c>
    </row>
    <row r="1518" spans="1:20" x14ac:dyDescent="0.25">
      <c r="A1518" s="6">
        <v>1886</v>
      </c>
      <c r="B1518" s="6" t="str">
        <v>EED118009</v>
      </c>
      <c r="C1518" s="7">
        <v>45877</v>
      </c>
      <c r="D1518" s="7">
        <v>45885</v>
      </c>
      <c r="E1518" s="26">
        <v>242.9</v>
      </c>
      <c r="F1518" s="26">
        <v>485.8</v>
      </c>
      <c r="G1518" s="6">
        <v>307654</v>
      </c>
      <c r="H1518" s="6" t="str">
        <v/>
      </c>
      <c r="I1518" s="6">
        <v>2</v>
      </c>
      <c r="J1518" s="6">
        <v>2</v>
      </c>
      <c r="K1518" s="6" t="str">
        <v/>
      </c>
      <c r="L1518" s="7" t="str">
        <v>T-966/25-26</v>
      </c>
      <c r="M1518" s="7">
        <v>45888</v>
      </c>
      <c r="N1518" s="9">
        <v>52744</v>
      </c>
      <c r="O1518" s="6" t="str">
        <v>ICGEB</v>
      </c>
      <c r="P1518" s="6" t="str">
        <v>By Hand</v>
      </c>
      <c r="Q1518" s="6" t="str">
        <v>PRIYANKA MADAM</v>
      </c>
      <c r="R1518" s="6">
        <v>4</v>
      </c>
      <c r="S1518" s="6" t="str">
        <v/>
      </c>
      <c r="T1518" s="6" t="str">
        <v>BioLegend</v>
      </c>
    </row>
    <row r="1519" spans="1:20" x14ac:dyDescent="0.25">
      <c r="A1519" s="6">
        <v>1887</v>
      </c>
      <c r="B1519" s="6" t="str">
        <v>EED118009</v>
      </c>
      <c r="C1519" s="7">
        <v>45877</v>
      </c>
      <c r="D1519" s="7">
        <v>45885</v>
      </c>
      <c r="E1519" s="26">
        <v>204.4</v>
      </c>
      <c r="F1519" s="26">
        <v>204.4</v>
      </c>
      <c r="G1519" s="6">
        <v>310912</v>
      </c>
      <c r="H1519" s="6" t="str">
        <v/>
      </c>
      <c r="I1519" s="6">
        <v>1</v>
      </c>
      <c r="J1519" s="6">
        <v>1</v>
      </c>
      <c r="K1519" s="6" t="str">
        <v/>
      </c>
      <c r="L1519" s="7" t="str">
        <v>T-965/25-26</v>
      </c>
      <c r="M1519" s="7">
        <v>45887</v>
      </c>
      <c r="N1519" s="9">
        <v>30776.799999999999</v>
      </c>
      <c r="O1519" s="6" t="str">
        <v>MEDLIFE</v>
      </c>
      <c r="P1519" s="6" t="str">
        <v>D3001997018</v>
      </c>
      <c r="Q1519" s="6" t="str">
        <v>Delivered</v>
      </c>
      <c r="R1519" s="6">
        <v>4</v>
      </c>
      <c r="S1519" s="6" t="str">
        <v/>
      </c>
      <c r="T1519" s="6" t="str">
        <v>BioLegend</v>
      </c>
    </row>
    <row r="1520" spans="1:20" x14ac:dyDescent="0.25">
      <c r="A1520" s="6">
        <v>1888</v>
      </c>
      <c r="B1520" s="6" t="str">
        <v>EED118009</v>
      </c>
      <c r="C1520" s="7">
        <v>45877</v>
      </c>
      <c r="D1520" s="7">
        <v>45885</v>
      </c>
      <c r="E1520" s="26">
        <v>185.5</v>
      </c>
      <c r="F1520" s="26">
        <v>185.5</v>
      </c>
      <c r="G1520" s="6">
        <v>317426</v>
      </c>
      <c r="H1520" s="6" t="str">
        <v/>
      </c>
      <c r="I1520" s="6">
        <v>1</v>
      </c>
      <c r="J1520" s="6">
        <v>1</v>
      </c>
      <c r="K1520" s="6" t="str">
        <v/>
      </c>
      <c r="L1520" s="7" t="str">
        <v>T-966/25-26</v>
      </c>
      <c r="M1520" s="7">
        <v>45888</v>
      </c>
      <c r="N1520" s="9">
        <v>20140</v>
      </c>
      <c r="O1520" s="6" t="str">
        <v>ICGEB</v>
      </c>
      <c r="P1520" s="6" t="str">
        <v>By Hand</v>
      </c>
      <c r="Q1520" s="6" t="str">
        <v>PRIYANKA MADAM</v>
      </c>
      <c r="R1520" s="6">
        <v>4</v>
      </c>
      <c r="S1520" s="6" t="str">
        <v/>
      </c>
      <c r="T1520" s="6" t="str">
        <v>BioLegend</v>
      </c>
    </row>
    <row r="1521" spans="1:20" x14ac:dyDescent="0.25">
      <c r="A1521" s="6">
        <v>1889</v>
      </c>
      <c r="B1521" s="6" t="str">
        <v>EED118009</v>
      </c>
      <c r="C1521" s="7">
        <v>45877</v>
      </c>
      <c r="D1521" s="7">
        <v>45885</v>
      </c>
      <c r="E1521" s="26">
        <v>277.2</v>
      </c>
      <c r="F1521" s="26">
        <v>277.2</v>
      </c>
      <c r="G1521" s="6">
        <v>320008</v>
      </c>
      <c r="H1521" s="6" t="str">
        <v/>
      </c>
      <c r="I1521" s="6">
        <v>1</v>
      </c>
      <c r="J1521" s="6">
        <v>1</v>
      </c>
      <c r="K1521" s="6" t="str">
        <v/>
      </c>
      <c r="L1521" s="7" t="str">
        <v>T-942/25-26</v>
      </c>
      <c r="M1521" s="7">
        <v>45887</v>
      </c>
      <c r="N1521" s="9">
        <v>33858</v>
      </c>
      <c r="O1521" s="6" t="str">
        <v>ACTREC</v>
      </c>
      <c r="P1521" s="6">
        <v>58154518704</v>
      </c>
      <c r="Q1521" s="6" t="str">
        <v>Delivered</v>
      </c>
      <c r="R1521" s="6">
        <v>4</v>
      </c>
      <c r="S1521" s="6" t="str">
        <v/>
      </c>
      <c r="T1521" s="6" t="str">
        <v>BioLegend</v>
      </c>
    </row>
    <row r="1522" spans="1:20" x14ac:dyDescent="0.25">
      <c r="A1522" s="6">
        <v>1890</v>
      </c>
      <c r="B1522" s="6" t="str">
        <v>EED118009</v>
      </c>
      <c r="C1522" s="7">
        <v>45877</v>
      </c>
      <c r="D1522" s="7">
        <v>45885</v>
      </c>
      <c r="E1522" s="26">
        <v>187.6</v>
      </c>
      <c r="F1522" s="26">
        <v>187.6</v>
      </c>
      <c r="G1522" s="6">
        <v>320806</v>
      </c>
      <c r="H1522" s="6" t="str">
        <v/>
      </c>
      <c r="I1522" s="6">
        <v>1</v>
      </c>
      <c r="J1522" s="6">
        <v>1</v>
      </c>
      <c r="K1522" s="6" t="str">
        <v/>
      </c>
      <c r="L1522" s="7" t="str">
        <v>T-961/25-26</v>
      </c>
      <c r="M1522" s="7">
        <v>45887</v>
      </c>
      <c r="N1522" s="9">
        <v>28140</v>
      </c>
      <c r="O1522" s="6" t="str">
        <v>BIO SOLUTION</v>
      </c>
      <c r="P1522" s="6">
        <v>58154519640</v>
      </c>
      <c r="Q1522" s="6" t="str">
        <v>Delivered</v>
      </c>
      <c r="R1522" s="6">
        <v>4</v>
      </c>
      <c r="S1522" s="6" t="str">
        <v/>
      </c>
      <c r="T1522" s="6" t="str">
        <v>BioLegend</v>
      </c>
    </row>
    <row r="1523" spans="1:20" x14ac:dyDescent="0.25">
      <c r="A1523" s="6">
        <v>1891</v>
      </c>
      <c r="B1523" s="6" t="str">
        <v>EED118009</v>
      </c>
      <c r="C1523" s="7">
        <v>45877</v>
      </c>
      <c r="D1523" s="7">
        <v>45885</v>
      </c>
      <c r="E1523" s="26">
        <v>221.9</v>
      </c>
      <c r="F1523" s="26">
        <v>221.9</v>
      </c>
      <c r="G1523" s="6">
        <v>321124</v>
      </c>
      <c r="H1523" s="6" t="str">
        <v/>
      </c>
      <c r="I1523" s="6">
        <v>1</v>
      </c>
      <c r="J1523" s="6">
        <v>1</v>
      </c>
      <c r="K1523" s="6" t="str">
        <v/>
      </c>
      <c r="L1523" s="7" t="str">
        <v>T-995/25-26</v>
      </c>
      <c r="M1523" s="7">
        <v>45891</v>
      </c>
      <c r="N1523" s="9">
        <v>27103.5</v>
      </c>
      <c r="O1523" s="6" t="str">
        <v>THSTI</v>
      </c>
      <c r="P1523" s="6" t="str">
        <v/>
      </c>
      <c r="Q1523" s="6" t="str">
        <v/>
      </c>
      <c r="R1523" s="6">
        <v>4</v>
      </c>
      <c r="S1523" s="6" t="str">
        <v/>
      </c>
      <c r="T1523" s="6" t="str">
        <v>BioLegend</v>
      </c>
    </row>
    <row r="1524" spans="1:20" x14ac:dyDescent="0.25">
      <c r="A1524" s="6">
        <v>1892</v>
      </c>
      <c r="B1524" s="6" t="str">
        <v>EED118009</v>
      </c>
      <c r="C1524" s="7">
        <v>45877</v>
      </c>
      <c r="D1524" s="7">
        <v>45885</v>
      </c>
      <c r="E1524" s="26">
        <v>104.3</v>
      </c>
      <c r="F1524" s="26">
        <v>104.3</v>
      </c>
      <c r="G1524" s="6">
        <v>329907</v>
      </c>
      <c r="H1524" s="6" t="str">
        <v/>
      </c>
      <c r="I1524" s="6">
        <v>1</v>
      </c>
      <c r="J1524" s="6">
        <v>1</v>
      </c>
      <c r="K1524" s="6" t="str">
        <v/>
      </c>
      <c r="L1524" s="7" t="str">
        <v>T-948/25-26</v>
      </c>
      <c r="M1524" s="7">
        <v>45887</v>
      </c>
      <c r="N1524" s="9">
        <v>15704.6</v>
      </c>
      <c r="O1524" s="6" t="str">
        <v>MEDLIFE</v>
      </c>
      <c r="P1524" s="6" t="str">
        <v>D3001997018</v>
      </c>
      <c r="Q1524" s="6" t="str">
        <v>Delivered</v>
      </c>
      <c r="R1524" s="6">
        <v>4</v>
      </c>
      <c r="S1524" s="6" t="str">
        <v/>
      </c>
      <c r="T1524" s="6" t="str">
        <v>BioLegend</v>
      </c>
    </row>
    <row r="1525" spans="1:20" x14ac:dyDescent="0.25">
      <c r="A1525" s="6">
        <v>1893</v>
      </c>
      <c r="B1525" s="6" t="str">
        <v>EED118009</v>
      </c>
      <c r="C1525" s="7">
        <v>45877</v>
      </c>
      <c r="D1525" s="7">
        <v>45885</v>
      </c>
      <c r="E1525" s="26">
        <v>262.5</v>
      </c>
      <c r="F1525" s="26">
        <v>262.5</v>
      </c>
      <c r="G1525" s="6">
        <v>331318</v>
      </c>
      <c r="H1525" s="6" t="str">
        <v/>
      </c>
      <c r="I1525" s="6">
        <v>1</v>
      </c>
      <c r="J1525" s="6">
        <v>1</v>
      </c>
      <c r="K1525" s="6" t="str">
        <v/>
      </c>
      <c r="L1525" s="7" t="str">
        <v>T-995/25-26</v>
      </c>
      <c r="M1525" s="7">
        <v>45891</v>
      </c>
      <c r="N1525" s="9">
        <v>32062.5</v>
      </c>
      <c r="O1525" s="6" t="str">
        <v>THSTI</v>
      </c>
      <c r="P1525" s="6" t="str">
        <v/>
      </c>
      <c r="Q1525" s="6" t="str">
        <v/>
      </c>
      <c r="R1525" s="6">
        <v>4</v>
      </c>
      <c r="S1525" s="6" t="str">
        <v/>
      </c>
      <c r="T1525" s="6" t="str">
        <v>BioLegend</v>
      </c>
    </row>
    <row r="1526" spans="1:20" x14ac:dyDescent="0.25">
      <c r="A1526" s="6">
        <v>1894</v>
      </c>
      <c r="B1526" s="6" t="str">
        <v>EED118009</v>
      </c>
      <c r="C1526" s="7">
        <v>45877</v>
      </c>
      <c r="D1526" s="7">
        <v>45885</v>
      </c>
      <c r="E1526" s="26">
        <v>224</v>
      </c>
      <c r="F1526" s="26">
        <v>224</v>
      </c>
      <c r="G1526" s="6">
        <v>333810</v>
      </c>
      <c r="H1526" s="6" t="str">
        <v/>
      </c>
      <c r="I1526" s="6">
        <v>1</v>
      </c>
      <c r="J1526" s="6">
        <v>1</v>
      </c>
      <c r="K1526" s="6" t="str">
        <v/>
      </c>
      <c r="L1526" s="7" t="str">
        <v>T-995/25-26</v>
      </c>
      <c r="M1526" s="7">
        <v>45891</v>
      </c>
      <c r="N1526" s="9">
        <v>27360</v>
      </c>
      <c r="O1526" s="6" t="str">
        <v>THSTI</v>
      </c>
      <c r="P1526" s="6" t="str">
        <v/>
      </c>
      <c r="Q1526" s="6" t="str">
        <v/>
      </c>
      <c r="R1526" s="6">
        <v>4</v>
      </c>
      <c r="S1526" s="6" t="str">
        <v/>
      </c>
      <c r="T1526" s="6" t="str">
        <v>BioLegend</v>
      </c>
    </row>
    <row r="1527" spans="1:20" x14ac:dyDescent="0.25">
      <c r="A1527" s="6">
        <v>1895</v>
      </c>
      <c r="B1527" s="6" t="str">
        <v>EED118009</v>
      </c>
      <c r="C1527" s="7">
        <v>45877</v>
      </c>
      <c r="D1527" s="7">
        <v>45885</v>
      </c>
      <c r="E1527" s="26">
        <v>160.30000000000001</v>
      </c>
      <c r="F1527" s="26">
        <v>160.30000000000001</v>
      </c>
      <c r="G1527" s="6">
        <v>338304</v>
      </c>
      <c r="H1527" s="6" t="str">
        <v/>
      </c>
      <c r="I1527" s="6">
        <v>1</v>
      </c>
      <c r="J1527" s="6">
        <v>1</v>
      </c>
      <c r="K1527" s="6" t="str">
        <v/>
      </c>
      <c r="L1527" s="7" t="str">
        <v>T-961/25-26</v>
      </c>
      <c r="M1527" s="7">
        <v>45887</v>
      </c>
      <c r="N1527" s="9">
        <v>24045</v>
      </c>
      <c r="O1527" s="6" t="str">
        <v>BIO SOLUTION</v>
      </c>
      <c r="P1527" s="6">
        <v>58154519640</v>
      </c>
      <c r="Q1527" s="6" t="str">
        <v>Delivered</v>
      </c>
      <c r="R1527" s="6">
        <v>4</v>
      </c>
      <c r="S1527" s="6" t="str">
        <v/>
      </c>
      <c r="T1527" s="6" t="str">
        <v>BioLegend</v>
      </c>
    </row>
    <row r="1528" spans="1:20" x14ac:dyDescent="0.25">
      <c r="A1528" s="6">
        <v>1896</v>
      </c>
      <c r="B1528" s="6" t="str">
        <v>EED118009</v>
      </c>
      <c r="C1528" s="7">
        <v>45877</v>
      </c>
      <c r="D1528" s="7">
        <v>45885</v>
      </c>
      <c r="E1528" s="26">
        <v>305.25</v>
      </c>
      <c r="F1528" s="26">
        <v>305.25</v>
      </c>
      <c r="G1528" s="6">
        <v>341626</v>
      </c>
      <c r="H1528" s="6" t="str">
        <v/>
      </c>
      <c r="I1528" s="6">
        <v>1</v>
      </c>
      <c r="J1528" s="6">
        <v>1</v>
      </c>
      <c r="K1528" s="6" t="str">
        <v/>
      </c>
      <c r="L1528" s="7" t="str">
        <v>T-966/25-26</v>
      </c>
      <c r="M1528" s="7">
        <v>45888</v>
      </c>
      <c r="N1528" s="9">
        <v>30932</v>
      </c>
      <c r="O1528" s="6" t="str">
        <v>ICGEB</v>
      </c>
      <c r="P1528" s="6" t="str">
        <v>By Hand</v>
      </c>
      <c r="Q1528" s="6" t="str">
        <v>PRIYANKA MADAM</v>
      </c>
      <c r="R1528" s="6">
        <v>4</v>
      </c>
      <c r="S1528" s="6" t="str">
        <v/>
      </c>
      <c r="T1528" s="6" t="str">
        <v>BioLegend</v>
      </c>
    </row>
    <row r="1529" spans="1:20" x14ac:dyDescent="0.25">
      <c r="A1529" s="6">
        <v>1897</v>
      </c>
      <c r="B1529" s="6" t="str">
        <v>EED118009</v>
      </c>
      <c r="C1529" s="7">
        <v>45877</v>
      </c>
      <c r="D1529" s="7">
        <v>45885</v>
      </c>
      <c r="E1529" s="26">
        <v>226.1</v>
      </c>
      <c r="F1529" s="26">
        <v>452.2</v>
      </c>
      <c r="G1529" s="6">
        <v>352904</v>
      </c>
      <c r="H1529" s="6" t="str">
        <v/>
      </c>
      <c r="I1529" s="6">
        <v>2</v>
      </c>
      <c r="J1529" s="6">
        <v>2</v>
      </c>
      <c r="K1529" s="6" t="str">
        <v/>
      </c>
      <c r="L1529" s="7" t="str">
        <v>T-960/25-26</v>
      </c>
      <c r="M1529" s="7">
        <v>45887</v>
      </c>
      <c r="N1529" s="9">
        <v>61370</v>
      </c>
      <c r="O1529" s="6" t="str">
        <v>BIO SOLUTION</v>
      </c>
      <c r="P1529" s="6">
        <v>58154519640</v>
      </c>
      <c r="Q1529" s="6" t="str">
        <v>Delivered</v>
      </c>
      <c r="R1529" s="6">
        <v>4</v>
      </c>
      <c r="S1529" s="6" t="str">
        <v/>
      </c>
      <c r="T1529" s="6" t="str">
        <v>BioLegend</v>
      </c>
    </row>
    <row r="1530" spans="1:20" x14ac:dyDescent="0.25">
      <c r="A1530" s="6">
        <v>1898</v>
      </c>
      <c r="B1530" s="6" t="str">
        <v>EED118009</v>
      </c>
      <c r="C1530" s="7">
        <v>45877</v>
      </c>
      <c r="D1530" s="7">
        <v>45885</v>
      </c>
      <c r="E1530" s="26">
        <v>236.6</v>
      </c>
      <c r="F1530" s="26">
        <v>473.2</v>
      </c>
      <c r="G1530" s="6">
        <v>352906</v>
      </c>
      <c r="H1530" s="6" t="str">
        <v/>
      </c>
      <c r="I1530" s="6">
        <v>2</v>
      </c>
      <c r="J1530" s="6">
        <v>2</v>
      </c>
      <c r="K1530" s="6" t="str">
        <v/>
      </c>
      <c r="L1530" s="7" t="str">
        <v>T-949/25-26</v>
      </c>
      <c r="M1530" s="7">
        <v>45887</v>
      </c>
      <c r="N1530" s="9">
        <v>71250.399999999994</v>
      </c>
      <c r="O1530" s="6" t="str">
        <v>MEDLIFE</v>
      </c>
      <c r="P1530" s="6" t="str">
        <v>D3001997018</v>
      </c>
      <c r="Q1530" s="6" t="str">
        <v>Delivered</v>
      </c>
      <c r="R1530" s="6">
        <v>4</v>
      </c>
      <c r="S1530" s="6" t="str">
        <v/>
      </c>
      <c r="T1530" s="6" t="str">
        <v>BioLegend</v>
      </c>
    </row>
    <row r="1531" spans="1:20" x14ac:dyDescent="0.25">
      <c r="A1531" s="6">
        <v>1899</v>
      </c>
      <c r="B1531" s="6" t="str">
        <v>EED118009</v>
      </c>
      <c r="C1531" s="7">
        <v>45877</v>
      </c>
      <c r="D1531" s="7">
        <v>45885</v>
      </c>
      <c r="E1531" s="26">
        <v>267.39999999999998</v>
      </c>
      <c r="F1531" s="26">
        <v>267.39999999999998</v>
      </c>
      <c r="G1531" s="6">
        <v>353226</v>
      </c>
      <c r="H1531" s="6" t="str">
        <v/>
      </c>
      <c r="I1531" s="6">
        <v>1</v>
      </c>
      <c r="J1531" s="6">
        <v>1</v>
      </c>
      <c r="K1531" s="6" t="str">
        <v/>
      </c>
      <c r="L1531" s="7" t="str">
        <v>T-966/25-26</v>
      </c>
      <c r="M1531" s="7">
        <v>45888</v>
      </c>
      <c r="N1531" s="9">
        <v>29032</v>
      </c>
      <c r="O1531" s="6" t="str">
        <v>ICGEB</v>
      </c>
      <c r="P1531" s="6" t="str">
        <v>By Hand</v>
      </c>
      <c r="Q1531" s="6" t="str">
        <v>PRIYANKA MADAM</v>
      </c>
      <c r="R1531" s="6">
        <v>4</v>
      </c>
      <c r="S1531" s="6" t="str">
        <v/>
      </c>
      <c r="T1531" s="6" t="str">
        <v>BioLegend</v>
      </c>
    </row>
    <row r="1532" spans="1:20" x14ac:dyDescent="0.25">
      <c r="A1532" s="6">
        <v>1900</v>
      </c>
      <c r="B1532" s="6" t="str">
        <v>EED118009</v>
      </c>
      <c r="C1532" s="7">
        <v>45877</v>
      </c>
      <c r="D1532" s="7">
        <v>45885</v>
      </c>
      <c r="E1532" s="26">
        <v>273.7</v>
      </c>
      <c r="F1532" s="26">
        <v>273.7</v>
      </c>
      <c r="G1532" s="6">
        <v>353272</v>
      </c>
      <c r="H1532" s="6" t="str">
        <v/>
      </c>
      <c r="I1532" s="6">
        <v>1</v>
      </c>
      <c r="J1532" s="6">
        <v>1</v>
      </c>
      <c r="K1532" s="6" t="str">
        <v/>
      </c>
      <c r="L1532" s="7" t="str">
        <v>T-966/25-26</v>
      </c>
      <c r="M1532" s="7">
        <v>45888</v>
      </c>
      <c r="N1532" s="9">
        <v>29716</v>
      </c>
      <c r="O1532" s="6" t="str">
        <v>ICGEB</v>
      </c>
      <c r="P1532" s="6" t="str">
        <v>By Hand</v>
      </c>
      <c r="Q1532" s="6" t="str">
        <v>PRIYANKA MADAM</v>
      </c>
      <c r="R1532" s="6">
        <v>4</v>
      </c>
      <c r="S1532" s="6" t="str">
        <v/>
      </c>
      <c r="T1532" s="6" t="str">
        <v>BioLegend</v>
      </c>
    </row>
    <row r="1533" spans="1:20" x14ac:dyDescent="0.25">
      <c r="A1533" s="6">
        <v>1901</v>
      </c>
      <c r="B1533" s="6" t="str">
        <v>EED118009</v>
      </c>
      <c r="C1533" s="7">
        <v>45877</v>
      </c>
      <c r="D1533" s="7">
        <v>45885</v>
      </c>
      <c r="E1533" s="26">
        <v>153</v>
      </c>
      <c r="F1533" s="26">
        <v>153</v>
      </c>
      <c r="G1533" s="6">
        <v>354515</v>
      </c>
      <c r="H1533" s="6" t="str">
        <v/>
      </c>
      <c r="I1533" s="6">
        <v>1</v>
      </c>
      <c r="J1533" s="6">
        <v>1</v>
      </c>
      <c r="K1533" s="6" t="str">
        <v/>
      </c>
      <c r="L1533" s="7" t="str">
        <v>T-963/25-26</v>
      </c>
      <c r="M1533" s="7">
        <v>45887</v>
      </c>
      <c r="N1533" s="9">
        <v>23715</v>
      </c>
      <c r="O1533" s="6" t="str">
        <v>Biogene Scientific</v>
      </c>
      <c r="P1533" s="6">
        <v>58154521795</v>
      </c>
      <c r="Q1533" s="6" t="str">
        <v>Delivered</v>
      </c>
      <c r="R1533" s="6">
        <v>4</v>
      </c>
      <c r="S1533" s="6" t="str">
        <v/>
      </c>
      <c r="T1533" s="6" t="str">
        <v>BioLegend</v>
      </c>
    </row>
    <row r="1534" spans="1:20" x14ac:dyDescent="0.25">
      <c r="A1534" s="6">
        <v>1902</v>
      </c>
      <c r="B1534" s="6" t="str">
        <v>EED118009</v>
      </c>
      <c r="C1534" s="7">
        <v>45877</v>
      </c>
      <c r="D1534" s="7">
        <v>45885</v>
      </c>
      <c r="E1534" s="26">
        <v>203.7</v>
      </c>
      <c r="F1534" s="26">
        <v>203.7</v>
      </c>
      <c r="G1534" s="6">
        <v>362504</v>
      </c>
      <c r="H1534" s="6" t="str">
        <v/>
      </c>
      <c r="I1534" s="6">
        <v>1</v>
      </c>
      <c r="J1534" s="6">
        <v>1</v>
      </c>
      <c r="K1534" s="6" t="str">
        <v/>
      </c>
      <c r="L1534" s="7" t="str">
        <v>T-966/25-26</v>
      </c>
      <c r="M1534" s="7">
        <v>45888</v>
      </c>
      <c r="N1534" s="9">
        <v>22116</v>
      </c>
      <c r="O1534" s="6" t="str">
        <v>ICGEB</v>
      </c>
      <c r="P1534" s="6" t="str">
        <v>By Hand</v>
      </c>
      <c r="Q1534" s="6" t="str">
        <v>PRIYANKA MADAM</v>
      </c>
      <c r="R1534" s="6">
        <v>4</v>
      </c>
      <c r="S1534" s="6" t="str">
        <v/>
      </c>
      <c r="T1534" s="6" t="str">
        <v>BioLegend</v>
      </c>
    </row>
    <row r="1535" spans="1:20" x14ac:dyDescent="0.25">
      <c r="A1535" s="6">
        <v>1903</v>
      </c>
      <c r="B1535" s="6" t="str">
        <v>EED118009</v>
      </c>
      <c r="C1535" s="7">
        <v>45877</v>
      </c>
      <c r="D1535" s="7">
        <v>45885</v>
      </c>
      <c r="E1535" s="26">
        <v>321.75</v>
      </c>
      <c r="F1535" s="26">
        <v>321.75</v>
      </c>
      <c r="G1535" s="6">
        <v>362538</v>
      </c>
      <c r="H1535" s="6" t="str">
        <v/>
      </c>
      <c r="I1535" s="6">
        <v>1</v>
      </c>
      <c r="J1535" s="6">
        <v>1</v>
      </c>
      <c r="K1535" s="6" t="str">
        <v/>
      </c>
      <c r="L1535" s="7" t="str">
        <v>T-966/25-26</v>
      </c>
      <c r="M1535" s="7">
        <v>45888</v>
      </c>
      <c r="N1535" s="9">
        <v>32604</v>
      </c>
      <c r="O1535" s="6" t="str">
        <v>ICGEB</v>
      </c>
      <c r="P1535" s="6" t="str">
        <v>By Hand</v>
      </c>
      <c r="Q1535" s="6" t="str">
        <v>PRIYANKA MADAM</v>
      </c>
      <c r="R1535" s="6">
        <v>4</v>
      </c>
      <c r="S1535" s="6" t="str">
        <v/>
      </c>
      <c r="T1535" s="6" t="str">
        <v>BioLegend</v>
      </c>
    </row>
    <row r="1536" spans="1:20" x14ac:dyDescent="0.25">
      <c r="A1536" s="6">
        <v>1904</v>
      </c>
      <c r="B1536" s="6" t="str">
        <v>EED118009</v>
      </c>
      <c r="C1536" s="7">
        <v>45877</v>
      </c>
      <c r="D1536" s="7">
        <v>45885</v>
      </c>
      <c r="E1536" s="26">
        <v>187.6</v>
      </c>
      <c r="F1536" s="26">
        <v>187.6</v>
      </c>
      <c r="G1536" s="6">
        <v>364108</v>
      </c>
      <c r="H1536" s="6" t="str">
        <v/>
      </c>
      <c r="I1536" s="6">
        <v>1</v>
      </c>
      <c r="J1536" s="6">
        <v>1</v>
      </c>
      <c r="K1536" s="6" t="str">
        <v/>
      </c>
      <c r="L1536" s="7" t="str">
        <v>T-952/25-26</v>
      </c>
      <c r="M1536" s="7">
        <v>45887</v>
      </c>
      <c r="N1536" s="9">
        <v>24174.27</v>
      </c>
      <c r="O1536" s="6" t="str">
        <v>NIBMG</v>
      </c>
      <c r="P1536" s="6">
        <v>58154517212</v>
      </c>
      <c r="Q1536" s="6" t="str">
        <v>Delivered</v>
      </c>
      <c r="R1536" s="6">
        <v>4</v>
      </c>
      <c r="S1536" s="6" t="str">
        <v/>
      </c>
      <c r="T1536" s="6" t="str">
        <v>BioLegend</v>
      </c>
    </row>
    <row r="1537" spans="1:20" x14ac:dyDescent="0.25">
      <c r="A1537" s="6">
        <v>1905</v>
      </c>
      <c r="B1537" s="6" t="str">
        <v>EED118009</v>
      </c>
      <c r="C1537" s="7">
        <v>45877</v>
      </c>
      <c r="D1537" s="7">
        <v>45885</v>
      </c>
      <c r="E1537" s="26">
        <v>291.89999999999998</v>
      </c>
      <c r="F1537" s="26">
        <v>291.89999999999998</v>
      </c>
      <c r="G1537" s="6">
        <v>375020</v>
      </c>
      <c r="H1537" s="6" t="str">
        <v/>
      </c>
      <c r="I1537" s="6">
        <v>1</v>
      </c>
      <c r="J1537" s="6">
        <v>1</v>
      </c>
      <c r="K1537" s="6" t="str">
        <v/>
      </c>
      <c r="L1537" s="7" t="str">
        <v>T-961/25-26</v>
      </c>
      <c r="M1537" s="7">
        <v>45887</v>
      </c>
      <c r="N1537" s="9">
        <v>43785</v>
      </c>
      <c r="O1537" s="6" t="str">
        <v>BIO SOLUTION</v>
      </c>
      <c r="P1537" s="6">
        <v>58154519640</v>
      </c>
      <c r="Q1537" s="6" t="str">
        <v>Delivered</v>
      </c>
      <c r="R1537" s="6">
        <v>4</v>
      </c>
      <c r="S1537" s="6" t="str">
        <v/>
      </c>
      <c r="T1537" s="6" t="str">
        <v>BioLegend</v>
      </c>
    </row>
    <row r="1538" spans="1:20" x14ac:dyDescent="0.25">
      <c r="A1538" s="6">
        <v>1906</v>
      </c>
      <c r="B1538" s="6" t="str">
        <v>EED118009</v>
      </c>
      <c r="C1538" s="7">
        <v>45877</v>
      </c>
      <c r="D1538" s="7">
        <v>45885</v>
      </c>
      <c r="E1538" s="26">
        <v>224</v>
      </c>
      <c r="F1538" s="26">
        <v>224</v>
      </c>
      <c r="G1538" s="6">
        <v>393512</v>
      </c>
      <c r="H1538" s="6" t="str">
        <v/>
      </c>
      <c r="I1538" s="6">
        <v>1</v>
      </c>
      <c r="J1538" s="6">
        <v>1</v>
      </c>
      <c r="K1538" s="6" t="str">
        <v/>
      </c>
      <c r="L1538" s="7" t="str">
        <v>T-961/25-26</v>
      </c>
      <c r="M1538" s="7">
        <v>45887</v>
      </c>
      <c r="N1538" s="9">
        <v>33600</v>
      </c>
      <c r="O1538" s="6" t="str">
        <v>BIO SOLUTION</v>
      </c>
      <c r="P1538" s="6">
        <v>58154519640</v>
      </c>
      <c r="Q1538" s="6" t="str">
        <v>Delivered</v>
      </c>
      <c r="R1538" s="6">
        <v>4</v>
      </c>
      <c r="S1538" s="6" t="str">
        <v/>
      </c>
      <c r="T1538" s="6" t="str">
        <v>BioLegend</v>
      </c>
    </row>
    <row r="1539" spans="1:20" x14ac:dyDescent="0.25">
      <c r="A1539" s="6">
        <v>1907</v>
      </c>
      <c r="B1539" s="6" t="str">
        <v>EED118009</v>
      </c>
      <c r="C1539" s="7">
        <v>45877</v>
      </c>
      <c r="D1539" s="7">
        <v>45885</v>
      </c>
      <c r="E1539" s="26">
        <v>146.30000000000001</v>
      </c>
      <c r="F1539" s="26">
        <v>146.30000000000001</v>
      </c>
      <c r="G1539" s="6">
        <v>400134</v>
      </c>
      <c r="H1539" s="6" t="str">
        <v/>
      </c>
      <c r="I1539" s="6">
        <v>1</v>
      </c>
      <c r="J1539" s="6">
        <v>1</v>
      </c>
      <c r="K1539" s="6" t="str">
        <v/>
      </c>
      <c r="L1539" s="7" t="str">
        <v>T-942/25-26</v>
      </c>
      <c r="M1539" s="7">
        <v>45887</v>
      </c>
      <c r="N1539" s="9">
        <v>17869.5</v>
      </c>
      <c r="O1539" s="6" t="str">
        <v>ACTREC</v>
      </c>
      <c r="P1539" s="6">
        <v>58154518704</v>
      </c>
      <c r="Q1539" s="6" t="str">
        <v>Delivered</v>
      </c>
      <c r="R1539" s="6">
        <v>4</v>
      </c>
      <c r="S1539" s="6" t="str">
        <v/>
      </c>
      <c r="T1539" s="6" t="str">
        <v>BioLegend</v>
      </c>
    </row>
    <row r="1540" spans="1:20" x14ac:dyDescent="0.25">
      <c r="A1540" s="6">
        <v>1908</v>
      </c>
      <c r="B1540" s="6" t="str">
        <v>EED118009</v>
      </c>
      <c r="C1540" s="7">
        <v>45877</v>
      </c>
      <c r="D1540" s="7">
        <v>45885</v>
      </c>
      <c r="E1540" s="26">
        <v>42.7</v>
      </c>
      <c r="F1540" s="26">
        <v>42.7</v>
      </c>
      <c r="G1540" s="6">
        <v>400139</v>
      </c>
      <c r="H1540" s="6" t="str">
        <v/>
      </c>
      <c r="I1540" s="6">
        <v>1</v>
      </c>
      <c r="J1540" s="6">
        <v>1</v>
      </c>
      <c r="K1540" s="6" t="str">
        <v/>
      </c>
      <c r="L1540" s="7" t="str">
        <v>T-995/25-26</v>
      </c>
      <c r="M1540" s="7">
        <v>45891</v>
      </c>
      <c r="N1540" s="9">
        <v>5215.5</v>
      </c>
      <c r="O1540" s="6" t="str">
        <v>THSTI</v>
      </c>
      <c r="P1540" s="6" t="str">
        <v/>
      </c>
      <c r="Q1540" s="6" t="str">
        <v/>
      </c>
      <c r="R1540" s="6">
        <v>4</v>
      </c>
      <c r="S1540" s="6" t="str">
        <v/>
      </c>
      <c r="T1540" s="6" t="str">
        <v>BioLegend</v>
      </c>
    </row>
    <row r="1541" spans="1:20" x14ac:dyDescent="0.25">
      <c r="A1541" s="6">
        <v>1909</v>
      </c>
      <c r="B1541" s="6" t="str">
        <v>EED118009</v>
      </c>
      <c r="C1541" s="7">
        <v>45877</v>
      </c>
      <c r="D1541" s="7">
        <v>45885</v>
      </c>
      <c r="E1541" s="26">
        <v>168.7</v>
      </c>
      <c r="F1541" s="26">
        <v>168.7</v>
      </c>
      <c r="G1541" s="6">
        <v>400150</v>
      </c>
      <c r="H1541" s="6" t="str">
        <v/>
      </c>
      <c r="I1541" s="6">
        <v>1</v>
      </c>
      <c r="J1541" s="6">
        <v>1</v>
      </c>
      <c r="K1541" s="6" t="str">
        <v/>
      </c>
      <c r="L1541" s="7" t="str">
        <v>T-944/25-26</v>
      </c>
      <c r="M1541" s="7">
        <v>45887</v>
      </c>
      <c r="N1541" s="9">
        <v>26148.5</v>
      </c>
      <c r="O1541" s="6" t="str">
        <v>AURIGINE ONCO</v>
      </c>
      <c r="P1541" s="6">
        <v>58154518030</v>
      </c>
      <c r="Q1541" s="6" t="str">
        <v>Delivered</v>
      </c>
      <c r="R1541" s="6">
        <v>4</v>
      </c>
      <c r="S1541" s="6" t="str">
        <v/>
      </c>
      <c r="T1541" s="6" t="str">
        <v>BioLegend</v>
      </c>
    </row>
    <row r="1542" spans="1:20" x14ac:dyDescent="0.25">
      <c r="A1542" s="6">
        <v>1910</v>
      </c>
      <c r="B1542" s="6" t="str">
        <v>EED118009</v>
      </c>
      <c r="C1542" s="7">
        <v>45877</v>
      </c>
      <c r="D1542" s="7">
        <v>45885</v>
      </c>
      <c r="E1542" s="26">
        <v>268.5</v>
      </c>
      <c r="F1542" s="26">
        <v>268.5</v>
      </c>
      <c r="G1542" s="6">
        <v>400260</v>
      </c>
      <c r="H1542" s="6" t="str">
        <v/>
      </c>
      <c r="I1542" s="6">
        <v>1</v>
      </c>
      <c r="J1542" s="6">
        <v>1</v>
      </c>
      <c r="K1542" s="6" t="str">
        <v/>
      </c>
      <c r="L1542" s="7" t="str">
        <v>T-944/25-26</v>
      </c>
      <c r="M1542" s="7">
        <v>45887</v>
      </c>
      <c r="N1542" s="9">
        <v>38843</v>
      </c>
      <c r="O1542" s="6" t="str">
        <v>AURIGINE ONCO</v>
      </c>
      <c r="P1542" s="6">
        <v>58154518030</v>
      </c>
      <c r="Q1542" s="6" t="str">
        <v>Delivered</v>
      </c>
      <c r="R1542" s="6">
        <v>4</v>
      </c>
      <c r="S1542" s="6" t="str">
        <v/>
      </c>
      <c r="T1542" s="6" t="str">
        <v>BioLegend</v>
      </c>
    </row>
    <row r="1543" spans="1:20" x14ac:dyDescent="0.25">
      <c r="A1543" s="6">
        <v>1911</v>
      </c>
      <c r="B1543" s="6" t="str">
        <v>EED118009</v>
      </c>
      <c r="C1543" s="7">
        <v>45877</v>
      </c>
      <c r="D1543" s="7">
        <v>45885</v>
      </c>
      <c r="E1543" s="26">
        <v>81.900000000000006</v>
      </c>
      <c r="F1543" s="26">
        <v>163.80000000000001</v>
      </c>
      <c r="G1543" s="6">
        <v>401208</v>
      </c>
      <c r="H1543" s="6" t="str">
        <v/>
      </c>
      <c r="I1543" s="6">
        <v>2</v>
      </c>
      <c r="J1543" s="6">
        <v>2</v>
      </c>
      <c r="K1543" s="6" t="str">
        <v/>
      </c>
      <c r="L1543" s="7" t="str">
        <v>T-960/25-26</v>
      </c>
      <c r="M1543" s="7">
        <v>45887</v>
      </c>
      <c r="N1543" s="9">
        <v>22230</v>
      </c>
      <c r="O1543" s="6" t="str">
        <v>BIO SOLUTION</v>
      </c>
      <c r="P1543" s="6">
        <v>58154519640</v>
      </c>
      <c r="Q1543" s="6" t="str">
        <v>Delivered</v>
      </c>
      <c r="R1543" s="6">
        <v>4</v>
      </c>
      <c r="S1543" s="6" t="str">
        <v/>
      </c>
      <c r="T1543" s="6" t="str">
        <v>BioLegend</v>
      </c>
    </row>
    <row r="1544" spans="1:20" x14ac:dyDescent="0.25">
      <c r="A1544" s="6">
        <v>1912</v>
      </c>
      <c r="B1544" s="6" t="str">
        <v>EED118009</v>
      </c>
      <c r="C1544" s="7">
        <v>45877</v>
      </c>
      <c r="D1544" s="7">
        <v>45885</v>
      </c>
      <c r="E1544" s="26">
        <v>39.200000000000003</v>
      </c>
      <c r="F1544" s="26">
        <v>39.200000000000003</v>
      </c>
      <c r="G1544" s="6">
        <v>405203</v>
      </c>
      <c r="H1544" s="6" t="str">
        <v/>
      </c>
      <c r="I1544" s="6">
        <v>1</v>
      </c>
      <c r="J1544" s="6">
        <v>1</v>
      </c>
      <c r="K1544" s="6" t="str">
        <v/>
      </c>
      <c r="L1544" s="7" t="str">
        <v>T-962/25-26</v>
      </c>
      <c r="M1544" s="7">
        <v>45887</v>
      </c>
      <c r="N1544" s="9">
        <v>5880</v>
      </c>
      <c r="O1544" s="6" t="str">
        <v>BIO SOLUTION</v>
      </c>
      <c r="P1544" s="6">
        <v>58154519640</v>
      </c>
      <c r="Q1544" s="6" t="str">
        <v>Delivered</v>
      </c>
      <c r="R1544" s="6">
        <v>4</v>
      </c>
      <c r="S1544" s="6" t="str">
        <v/>
      </c>
      <c r="T1544" s="6" t="str">
        <v>BioLegend</v>
      </c>
    </row>
    <row r="1545" spans="1:20" x14ac:dyDescent="0.25">
      <c r="A1545" s="6">
        <v>1913</v>
      </c>
      <c r="B1545" s="6" t="str">
        <v>EED118009</v>
      </c>
      <c r="C1545" s="7">
        <v>45877</v>
      </c>
      <c r="D1545" s="7">
        <v>45885</v>
      </c>
      <c r="E1545" s="26">
        <v>185.5</v>
      </c>
      <c r="F1545" s="26">
        <v>185.5</v>
      </c>
      <c r="G1545" s="6">
        <v>405718</v>
      </c>
      <c r="H1545" s="6" t="str">
        <v/>
      </c>
      <c r="I1545" s="6">
        <v>1</v>
      </c>
      <c r="J1545" s="6">
        <v>1</v>
      </c>
      <c r="K1545" s="6" t="str">
        <v/>
      </c>
      <c r="L1545" s="7" t="str">
        <v>T-951/25-26</v>
      </c>
      <c r="M1545" s="7">
        <v>45887</v>
      </c>
      <c r="N1545" s="9">
        <v>20140</v>
      </c>
      <c r="O1545" s="6" t="str">
        <v>NIAB</v>
      </c>
      <c r="P1545" s="6">
        <v>58154523350</v>
      </c>
      <c r="Q1545" s="6" t="str">
        <v>Delivered</v>
      </c>
      <c r="R1545" s="6">
        <v>4</v>
      </c>
      <c r="S1545" s="6" t="str">
        <v/>
      </c>
      <c r="T1545" s="6" t="str">
        <v>BioLegend</v>
      </c>
    </row>
    <row r="1546" spans="1:20" x14ac:dyDescent="0.25">
      <c r="A1546" s="6">
        <v>1914</v>
      </c>
      <c r="B1546" s="6" t="str">
        <v>EED118009</v>
      </c>
      <c r="C1546" s="7">
        <v>45877</v>
      </c>
      <c r="D1546" s="7">
        <v>45885</v>
      </c>
      <c r="E1546" s="26">
        <v>72.8</v>
      </c>
      <c r="F1546" s="26">
        <v>72.8</v>
      </c>
      <c r="G1546" s="6">
        <v>406421</v>
      </c>
      <c r="H1546" s="6" t="str">
        <v/>
      </c>
      <c r="I1546" s="6">
        <v>1</v>
      </c>
      <c r="J1546" s="6">
        <v>1</v>
      </c>
      <c r="K1546" s="6" t="str">
        <v/>
      </c>
      <c r="L1546" s="7" t="str">
        <v>T-945/25-26</v>
      </c>
      <c r="M1546" s="7">
        <v>45887</v>
      </c>
      <c r="N1546" s="9">
        <v>11284</v>
      </c>
      <c r="O1546" s="6" t="str">
        <v>Essence</v>
      </c>
      <c r="P1546" s="6" t="str">
        <v>D3001997017</v>
      </c>
      <c r="Q1546" s="6" t="str">
        <v>Delivered</v>
      </c>
      <c r="R1546" s="6">
        <v>4</v>
      </c>
      <c r="S1546" s="6" t="str">
        <v/>
      </c>
      <c r="T1546" s="6" t="str">
        <v>BioLegend</v>
      </c>
    </row>
    <row r="1547" spans="1:20" x14ac:dyDescent="0.25">
      <c r="A1547" s="6">
        <v>1915</v>
      </c>
      <c r="B1547" s="6" t="str">
        <v>EED118009</v>
      </c>
      <c r="C1547" s="7">
        <v>45877</v>
      </c>
      <c r="D1547" s="7">
        <v>45885</v>
      </c>
      <c r="E1547" s="26">
        <v>135.80000000000001</v>
      </c>
      <c r="F1547" s="26">
        <v>135.80000000000001</v>
      </c>
      <c r="G1547" s="6">
        <v>407122</v>
      </c>
      <c r="H1547" s="6" t="str">
        <v/>
      </c>
      <c r="I1547" s="6">
        <v>1</v>
      </c>
      <c r="J1547" s="6">
        <v>1</v>
      </c>
      <c r="K1547" s="6" t="str">
        <v/>
      </c>
      <c r="L1547" s="7" t="str">
        <v>T-945/25-26</v>
      </c>
      <c r="M1547" s="7">
        <v>45887</v>
      </c>
      <c r="N1547" s="9">
        <v>21049</v>
      </c>
      <c r="O1547" s="6" t="str">
        <v>Essence</v>
      </c>
      <c r="P1547" s="6" t="str">
        <v>D3001997017</v>
      </c>
      <c r="Q1547" s="6" t="str">
        <v>Delivered</v>
      </c>
      <c r="R1547" s="6">
        <v>4</v>
      </c>
      <c r="S1547" s="6" t="str">
        <v/>
      </c>
      <c r="T1547" s="6" t="str">
        <v>BioLegend</v>
      </c>
    </row>
    <row r="1548" spans="1:20" x14ac:dyDescent="0.25">
      <c r="A1548" s="6">
        <v>1916</v>
      </c>
      <c r="B1548" s="6" t="str">
        <v>EED118009</v>
      </c>
      <c r="C1548" s="7">
        <v>45877</v>
      </c>
      <c r="D1548" s="7">
        <v>45885</v>
      </c>
      <c r="E1548" s="26">
        <v>45.5</v>
      </c>
      <c r="F1548" s="26">
        <v>45.5</v>
      </c>
      <c r="G1548" s="6">
        <v>420301</v>
      </c>
      <c r="H1548" s="6" t="str">
        <v/>
      </c>
      <c r="I1548" s="6">
        <v>1</v>
      </c>
      <c r="J1548" s="6">
        <v>1</v>
      </c>
      <c r="K1548" s="6" t="str">
        <v/>
      </c>
      <c r="L1548" s="7" t="str">
        <v>T-948/25-26</v>
      </c>
      <c r="M1548" s="7">
        <v>45887</v>
      </c>
      <c r="N1548" s="9">
        <v>6851</v>
      </c>
      <c r="O1548" s="6" t="str">
        <v>MEDLIFE</v>
      </c>
      <c r="P1548" s="6" t="str">
        <v>D3001997018</v>
      </c>
      <c r="Q1548" s="6" t="str">
        <v>Delivered</v>
      </c>
      <c r="R1548" s="6">
        <v>4</v>
      </c>
      <c r="S1548" s="6" t="str">
        <v/>
      </c>
      <c r="T1548" s="6" t="str">
        <v>BioLegend</v>
      </c>
    </row>
    <row r="1549" spans="1:20" x14ac:dyDescent="0.25">
      <c r="A1549" s="6">
        <v>1917</v>
      </c>
      <c r="B1549" s="6" t="str">
        <v>EED118009</v>
      </c>
      <c r="C1549" s="7">
        <v>45877</v>
      </c>
      <c r="D1549" s="7">
        <v>45885</v>
      </c>
      <c r="E1549" s="26">
        <v>45.5</v>
      </c>
      <c r="F1549" s="26">
        <v>45.5</v>
      </c>
      <c r="G1549" s="6">
        <v>420301</v>
      </c>
      <c r="H1549" s="6" t="str">
        <v/>
      </c>
      <c r="I1549" s="6">
        <v>1</v>
      </c>
      <c r="J1549" s="6">
        <v>1</v>
      </c>
      <c r="K1549" s="6" t="str">
        <v/>
      </c>
      <c r="L1549" s="7" t="str">
        <v>T-978/25-26</v>
      </c>
      <c r="M1549" s="7">
        <v>45888</v>
      </c>
      <c r="N1549" s="9">
        <v>7052.5</v>
      </c>
      <c r="O1549" s="6" t="str">
        <v>Cellin Bio</v>
      </c>
      <c r="P1549" s="6">
        <v>58154569104</v>
      </c>
      <c r="Q1549" s="6" t="str">
        <v>Delivered</v>
      </c>
      <c r="R1549" s="6">
        <v>4</v>
      </c>
      <c r="S1549" s="6" t="str">
        <v/>
      </c>
      <c r="T1549" s="6" t="str">
        <v>BioLegend</v>
      </c>
    </row>
    <row r="1550" spans="1:20" x14ac:dyDescent="0.25">
      <c r="A1550" s="6">
        <v>1918</v>
      </c>
      <c r="B1550" s="6" t="str">
        <v>EED118009</v>
      </c>
      <c r="C1550" s="7">
        <v>45877</v>
      </c>
      <c r="D1550" s="7">
        <v>45885</v>
      </c>
      <c r="E1550" s="26">
        <v>144.19999999999999</v>
      </c>
      <c r="F1550" s="26">
        <v>144.19999999999999</v>
      </c>
      <c r="G1550" s="6">
        <v>420302</v>
      </c>
      <c r="H1550" s="6" t="str">
        <v/>
      </c>
      <c r="I1550" s="6">
        <v>1</v>
      </c>
      <c r="J1550" s="6">
        <v>1</v>
      </c>
      <c r="K1550" s="6" t="str">
        <v/>
      </c>
      <c r="L1550" s="7" t="str">
        <v>T-943/25-26</v>
      </c>
      <c r="M1550" s="7">
        <v>45887</v>
      </c>
      <c r="N1550" s="9">
        <v>17613</v>
      </c>
      <c r="O1550" s="6" t="str">
        <v>ACTREC</v>
      </c>
      <c r="P1550" s="6">
        <v>58154518704</v>
      </c>
      <c r="Q1550" s="6" t="str">
        <v>Delivered</v>
      </c>
      <c r="R1550" s="6">
        <v>4</v>
      </c>
      <c r="S1550" s="6" t="str">
        <v/>
      </c>
      <c r="T1550" s="6" t="str">
        <v>BioLegend</v>
      </c>
    </row>
    <row r="1551" spans="1:20" x14ac:dyDescent="0.25">
      <c r="A1551" s="6">
        <v>1919</v>
      </c>
      <c r="B1551" s="6" t="str">
        <v>EED118009</v>
      </c>
      <c r="C1551" s="7">
        <v>45877</v>
      </c>
      <c r="D1551" s="7">
        <v>45885</v>
      </c>
      <c r="E1551" s="26">
        <v>70.7</v>
      </c>
      <c r="F1551" s="26">
        <v>141.4</v>
      </c>
      <c r="G1551" s="6">
        <v>422301</v>
      </c>
      <c r="H1551" s="6" t="str">
        <v/>
      </c>
      <c r="I1551" s="6">
        <v>2</v>
      </c>
      <c r="J1551" s="6">
        <v>2</v>
      </c>
      <c r="K1551" s="6" t="str">
        <v/>
      </c>
      <c r="L1551" s="7" t="str">
        <v>T-960/25-26</v>
      </c>
      <c r="M1551" s="7">
        <v>45887</v>
      </c>
      <c r="N1551" s="9">
        <v>19190</v>
      </c>
      <c r="O1551" s="6" t="str">
        <v>BIO SOLUTION</v>
      </c>
      <c r="P1551" s="6">
        <v>58154519640</v>
      </c>
      <c r="Q1551" s="6" t="str">
        <v>Delivered</v>
      </c>
      <c r="R1551" s="6">
        <v>4</v>
      </c>
      <c r="S1551" s="6" t="str">
        <v/>
      </c>
      <c r="T1551" s="6" t="str">
        <v>BioLegend</v>
      </c>
    </row>
    <row r="1552" spans="1:20" x14ac:dyDescent="0.25">
      <c r="A1552" s="6">
        <v>1920</v>
      </c>
      <c r="B1552" s="6" t="str">
        <v>EED118009</v>
      </c>
      <c r="C1552" s="7">
        <v>45877</v>
      </c>
      <c r="D1552" s="7">
        <v>45885</v>
      </c>
      <c r="E1552" s="26">
        <v>62.3</v>
      </c>
      <c r="F1552" s="26">
        <v>62.3</v>
      </c>
      <c r="G1552" s="6">
        <v>423101</v>
      </c>
      <c r="H1552" s="6" t="str">
        <v/>
      </c>
      <c r="I1552" s="6">
        <v>1</v>
      </c>
      <c r="J1552" s="6">
        <v>1</v>
      </c>
      <c r="K1552" s="6" t="str">
        <v/>
      </c>
      <c r="L1552" s="7" t="str">
        <v>T-1015/25-26</v>
      </c>
      <c r="M1552" s="7">
        <v>45892</v>
      </c>
      <c r="N1552" s="9">
        <v>10346.25</v>
      </c>
      <c r="O1552" s="6" t="str">
        <v>Agharkar</v>
      </c>
      <c r="P1552" s="6">
        <v>58154749645</v>
      </c>
      <c r="Q1552" s="6" t="str">
        <v>Delivered</v>
      </c>
      <c r="R1552" s="6">
        <v>-20</v>
      </c>
      <c r="S1552" s="6" t="str">
        <v/>
      </c>
      <c r="T1552" s="6" t="str">
        <v>BioLegend</v>
      </c>
    </row>
    <row r="1553" spans="1:20" x14ac:dyDescent="0.25">
      <c r="A1553" s="6">
        <v>1921</v>
      </c>
      <c r="B1553" s="6" t="str">
        <v>EED118009</v>
      </c>
      <c r="C1553" s="7">
        <v>45877</v>
      </c>
      <c r="D1553" s="7">
        <v>45885</v>
      </c>
      <c r="E1553" s="26">
        <v>234.5</v>
      </c>
      <c r="F1553" s="26">
        <v>469</v>
      </c>
      <c r="G1553" s="6">
        <v>423104</v>
      </c>
      <c r="H1553" s="6" t="str">
        <v/>
      </c>
      <c r="I1553" s="6">
        <v>2</v>
      </c>
      <c r="J1553" s="6">
        <v>2</v>
      </c>
      <c r="K1553" s="6" t="str">
        <v/>
      </c>
      <c r="L1553" s="7" t="str">
        <v>T-960/25-26</v>
      </c>
      <c r="M1553" s="7">
        <v>45887</v>
      </c>
      <c r="N1553" s="9">
        <v>63650</v>
      </c>
      <c r="O1553" s="6" t="str">
        <v>BIO SOLUTION</v>
      </c>
      <c r="P1553" s="6">
        <v>58154519640</v>
      </c>
      <c r="Q1553" s="6" t="str">
        <v>Delivered</v>
      </c>
      <c r="R1553" s="6">
        <v>-20</v>
      </c>
      <c r="S1553" s="6" t="str">
        <v/>
      </c>
      <c r="T1553" s="6" t="str">
        <v>BioLegend</v>
      </c>
    </row>
    <row r="1554" spans="1:20" x14ac:dyDescent="0.25">
      <c r="A1554" s="6">
        <v>1922</v>
      </c>
      <c r="B1554" s="6" t="str">
        <v>EED118009</v>
      </c>
      <c r="C1554" s="7">
        <v>45877</v>
      </c>
      <c r="D1554" s="7">
        <v>45885</v>
      </c>
      <c r="E1554" s="26">
        <v>115.5</v>
      </c>
      <c r="F1554" s="26">
        <v>115.5</v>
      </c>
      <c r="G1554" s="6">
        <v>424401</v>
      </c>
      <c r="H1554" s="6" t="str">
        <v/>
      </c>
      <c r="I1554" s="6">
        <v>1</v>
      </c>
      <c r="J1554" s="6">
        <v>1</v>
      </c>
      <c r="K1554" s="6" t="str">
        <v/>
      </c>
      <c r="L1554" s="7" t="str">
        <v>T-950/25-26</v>
      </c>
      <c r="M1554" s="7">
        <v>45887</v>
      </c>
      <c r="N1554" s="9">
        <v>17391</v>
      </c>
      <c r="O1554" s="6" t="str">
        <v>MEDLIFE</v>
      </c>
      <c r="P1554" s="6" t="str">
        <v>D3001997018</v>
      </c>
      <c r="Q1554" s="6" t="str">
        <v>Delivered</v>
      </c>
      <c r="R1554" s="6">
        <v>4</v>
      </c>
      <c r="S1554" s="6" t="str">
        <v/>
      </c>
      <c r="T1554" s="6" t="str">
        <v>BioLegend</v>
      </c>
    </row>
    <row r="1555" spans="1:20" x14ac:dyDescent="0.25">
      <c r="A1555" s="6">
        <v>1923</v>
      </c>
      <c r="B1555" s="6" t="str">
        <v>EED118009</v>
      </c>
      <c r="C1555" s="7">
        <v>45877</v>
      </c>
      <c r="D1555" s="7">
        <v>45885</v>
      </c>
      <c r="E1555" s="26">
        <v>115.5</v>
      </c>
      <c r="F1555" s="26">
        <v>115.5</v>
      </c>
      <c r="G1555" s="6">
        <v>424401</v>
      </c>
      <c r="H1555" s="6" t="str">
        <v/>
      </c>
      <c r="I1555" s="6">
        <v>1</v>
      </c>
      <c r="J1555" s="6">
        <v>1</v>
      </c>
      <c r="K1555" s="6" t="str">
        <v/>
      </c>
      <c r="L1555" s="7" t="str">
        <v>T-995/25-26</v>
      </c>
      <c r="M1555" s="7">
        <v>45891</v>
      </c>
      <c r="N1555" s="9">
        <v>14107.5</v>
      </c>
      <c r="O1555" s="6" t="str">
        <v>THSTI</v>
      </c>
      <c r="P1555" s="6" t="str">
        <v/>
      </c>
      <c r="Q1555" s="6" t="str">
        <v/>
      </c>
      <c r="R1555" s="6">
        <v>4</v>
      </c>
      <c r="S1555" s="6" t="str">
        <v/>
      </c>
      <c r="T1555" s="6" t="str">
        <v>BioLegend</v>
      </c>
    </row>
    <row r="1556" spans="1:20" x14ac:dyDescent="0.25">
      <c r="A1556" s="6">
        <v>1924</v>
      </c>
      <c r="B1556" s="6" t="str">
        <v>EED118009</v>
      </c>
      <c r="C1556" s="7">
        <v>45877</v>
      </c>
      <c r="D1556" s="7">
        <v>45885</v>
      </c>
      <c r="E1556" s="26">
        <v>111.3</v>
      </c>
      <c r="F1556" s="26">
        <v>111.3</v>
      </c>
      <c r="G1556" s="6">
        <v>425401</v>
      </c>
      <c r="H1556" s="6" t="str">
        <v/>
      </c>
      <c r="I1556" s="6">
        <v>1</v>
      </c>
      <c r="J1556" s="6">
        <v>1</v>
      </c>
      <c r="K1556" s="6" t="str">
        <v/>
      </c>
      <c r="L1556" s="7" t="str">
        <v>T-995/25-26</v>
      </c>
      <c r="M1556" s="7">
        <v>45891</v>
      </c>
      <c r="N1556" s="9">
        <v>13594.5</v>
      </c>
      <c r="O1556" s="6" t="str">
        <v>THSTI</v>
      </c>
      <c r="P1556" s="6" t="str">
        <v/>
      </c>
      <c r="Q1556" s="6" t="str">
        <v/>
      </c>
      <c r="R1556" s="6">
        <v>4</v>
      </c>
      <c r="S1556" s="6" t="str">
        <v/>
      </c>
      <c r="T1556" s="6" t="str">
        <v>BioLegend</v>
      </c>
    </row>
    <row r="1557" spans="1:20" x14ac:dyDescent="0.25">
      <c r="A1557" s="6">
        <v>1925</v>
      </c>
      <c r="B1557" s="6" t="str">
        <v>EED118009</v>
      </c>
      <c r="C1557" s="7">
        <v>45877</v>
      </c>
      <c r="D1557" s="7">
        <v>45885</v>
      </c>
      <c r="E1557" s="26">
        <v>185.5</v>
      </c>
      <c r="F1557" s="26">
        <v>185.5</v>
      </c>
      <c r="G1557" s="6">
        <v>432701</v>
      </c>
      <c r="H1557" s="6" t="str">
        <v/>
      </c>
      <c r="I1557" s="6">
        <v>1</v>
      </c>
      <c r="J1557" s="6">
        <v>1</v>
      </c>
      <c r="K1557" s="6" t="str">
        <v/>
      </c>
      <c r="L1557" s="7" t="str">
        <v>DC-116/25-26</v>
      </c>
      <c r="M1557" s="7">
        <v>45888</v>
      </c>
      <c r="N1557" s="9" t="str">
        <v/>
      </c>
      <c r="O1557" s="6" t="str">
        <v>ICGEB</v>
      </c>
      <c r="P1557" s="6" t="str">
        <v>By Hand</v>
      </c>
      <c r="Q1557" s="6" t="str">
        <v>PRIYANKA MADAM</v>
      </c>
      <c r="R1557" s="6">
        <v>4</v>
      </c>
      <c r="S1557" s="6" t="str">
        <v/>
      </c>
      <c r="T1557" s="6" t="str">
        <v>BioLegend</v>
      </c>
    </row>
    <row r="1558" spans="1:20" x14ac:dyDescent="0.25">
      <c r="A1558" s="6">
        <v>1926</v>
      </c>
      <c r="B1558" s="6" t="str">
        <v>EED118009</v>
      </c>
      <c r="C1558" s="7">
        <v>45877</v>
      </c>
      <c r="D1558" s="7">
        <v>45885</v>
      </c>
      <c r="E1558" s="26">
        <v>86.8</v>
      </c>
      <c r="F1558" s="26">
        <v>86.8</v>
      </c>
      <c r="G1558" s="6">
        <v>502517</v>
      </c>
      <c r="H1558" s="6" t="str">
        <v/>
      </c>
      <c r="I1558" s="6">
        <v>1</v>
      </c>
      <c r="J1558" s="6">
        <v>1</v>
      </c>
      <c r="K1558" s="6" t="str">
        <v/>
      </c>
      <c r="L1558" s="7" t="str">
        <v>DC-117/25-26</v>
      </c>
      <c r="M1558" s="7">
        <v>45888</v>
      </c>
      <c r="N1558" s="9" t="str">
        <v/>
      </c>
      <c r="O1558" s="6" t="str">
        <v>MIRANDA</v>
      </c>
      <c r="P1558" s="6" t="str">
        <v>By Hand</v>
      </c>
      <c r="Q1558" s="6" t="str">
        <v>DEEPAK</v>
      </c>
      <c r="R1558" s="6">
        <v>4</v>
      </c>
      <c r="S1558" s="6" t="str">
        <v/>
      </c>
      <c r="T1558" s="6" t="str">
        <v>BioLegend</v>
      </c>
    </row>
    <row r="1559" spans="1:20" x14ac:dyDescent="0.25">
      <c r="A1559" s="6">
        <v>1927</v>
      </c>
      <c r="B1559" s="6" t="str">
        <v>EED118009</v>
      </c>
      <c r="C1559" s="7">
        <v>45877</v>
      </c>
      <c r="D1559" s="7">
        <v>45885</v>
      </c>
      <c r="E1559" s="26">
        <v>58.1</v>
      </c>
      <c r="F1559" s="26">
        <v>58.1</v>
      </c>
      <c r="G1559" s="6">
        <v>503807</v>
      </c>
      <c r="H1559" s="6" t="str">
        <v/>
      </c>
      <c r="I1559" s="6">
        <v>1</v>
      </c>
      <c r="J1559" s="6">
        <v>1</v>
      </c>
      <c r="K1559" s="6" t="str">
        <v/>
      </c>
      <c r="L1559" s="7" t="str">
        <v>T-995/25-26</v>
      </c>
      <c r="M1559" s="7">
        <v>45891</v>
      </c>
      <c r="N1559" s="9">
        <v>7096.5</v>
      </c>
      <c r="O1559" s="6" t="str">
        <v>THSTI</v>
      </c>
      <c r="P1559" s="6" t="str">
        <v/>
      </c>
      <c r="Q1559" s="6" t="str">
        <v/>
      </c>
      <c r="R1559" s="6">
        <v>4</v>
      </c>
      <c r="S1559" s="6" t="str">
        <v/>
      </c>
      <c r="T1559" s="6" t="str">
        <v>BioLegend</v>
      </c>
    </row>
    <row r="1560" spans="1:20" x14ac:dyDescent="0.25">
      <c r="A1560" s="6">
        <v>1928</v>
      </c>
      <c r="B1560" s="6" t="str">
        <v>EED118009</v>
      </c>
      <c r="C1560" s="7">
        <v>45877</v>
      </c>
      <c r="D1560" s="7">
        <v>45885</v>
      </c>
      <c r="E1560" s="26">
        <v>204.75</v>
      </c>
      <c r="F1560" s="26">
        <v>204.75</v>
      </c>
      <c r="G1560" s="6">
        <v>504133</v>
      </c>
      <c r="H1560" s="6" t="str">
        <v/>
      </c>
      <c r="I1560" s="6">
        <v>1</v>
      </c>
      <c r="J1560" s="6">
        <v>1</v>
      </c>
      <c r="K1560" s="6" t="str">
        <v/>
      </c>
      <c r="L1560" s="7" t="str">
        <v>T-966/25-26</v>
      </c>
      <c r="M1560" s="7">
        <v>45888</v>
      </c>
      <c r="N1560" s="9">
        <v>20748</v>
      </c>
      <c r="O1560" s="6" t="str">
        <v>ICGEB</v>
      </c>
      <c r="P1560" s="6" t="str">
        <v>By Hand</v>
      </c>
      <c r="Q1560" s="6" t="str">
        <v>PRIYANKA MADAM</v>
      </c>
      <c r="R1560" s="6">
        <v>4</v>
      </c>
      <c r="S1560" s="6" t="str">
        <v/>
      </c>
      <c r="T1560" s="6" t="str">
        <v>BioLegend</v>
      </c>
    </row>
    <row r="1561" spans="1:20" x14ac:dyDescent="0.25">
      <c r="A1561" s="6">
        <v>1929</v>
      </c>
      <c r="B1561" s="6" t="str">
        <v>EED118009</v>
      </c>
      <c r="C1561" s="7">
        <v>45877</v>
      </c>
      <c r="D1561" s="7">
        <v>45885</v>
      </c>
      <c r="E1561" s="26">
        <v>67.2</v>
      </c>
      <c r="F1561" s="26">
        <v>67.2</v>
      </c>
      <c r="G1561" s="6">
        <v>504303</v>
      </c>
      <c r="H1561" s="6" t="str">
        <v/>
      </c>
      <c r="I1561" s="6">
        <v>1</v>
      </c>
      <c r="J1561" s="6">
        <v>1</v>
      </c>
      <c r="K1561" s="6" t="str">
        <v/>
      </c>
      <c r="L1561" s="7" t="str">
        <v>T-995/25-26</v>
      </c>
      <c r="M1561" s="7">
        <v>45891</v>
      </c>
      <c r="N1561" s="9">
        <v>8208</v>
      </c>
      <c r="O1561" s="6" t="str">
        <v>THSTI</v>
      </c>
      <c r="P1561" s="6" t="str">
        <v/>
      </c>
      <c r="Q1561" s="6" t="str">
        <v/>
      </c>
      <c r="R1561" s="6">
        <v>4</v>
      </c>
      <c r="S1561" s="6" t="str">
        <v>As per bill 504304 (typing Error in PO)</v>
      </c>
      <c r="T1561" s="6" t="str">
        <v>BioLegend</v>
      </c>
    </row>
    <row r="1562" spans="1:20" x14ac:dyDescent="0.25">
      <c r="A1562" s="6">
        <v>1930</v>
      </c>
      <c r="B1562" s="6" t="str">
        <v>EED118009</v>
      </c>
      <c r="C1562" s="7">
        <v>45877</v>
      </c>
      <c r="D1562" s="7">
        <v>45885</v>
      </c>
      <c r="E1562" s="26">
        <v>137.9</v>
      </c>
      <c r="F1562" s="26">
        <v>137.9</v>
      </c>
      <c r="G1562" s="6">
        <v>505006</v>
      </c>
      <c r="H1562" s="6" t="str">
        <v/>
      </c>
      <c r="I1562" s="6">
        <v>1</v>
      </c>
      <c r="J1562" s="6">
        <v>1</v>
      </c>
      <c r="K1562" s="6" t="str">
        <v/>
      </c>
      <c r="L1562" s="7" t="str">
        <v>T-966/25-26</v>
      </c>
      <c r="M1562" s="7">
        <v>45888</v>
      </c>
      <c r="N1562" s="9">
        <v>14972</v>
      </c>
      <c r="O1562" s="6" t="str">
        <v>ICGEB</v>
      </c>
      <c r="P1562" s="6" t="str">
        <v>By Hand</v>
      </c>
      <c r="Q1562" s="6" t="str">
        <v>PRIYANKA MADAM</v>
      </c>
      <c r="R1562" s="6">
        <v>4</v>
      </c>
      <c r="S1562" s="6" t="str">
        <v/>
      </c>
      <c r="T1562" s="6" t="str">
        <v>BioLegend</v>
      </c>
    </row>
    <row r="1563" spans="1:20" x14ac:dyDescent="0.25">
      <c r="A1563" s="6">
        <v>1931</v>
      </c>
      <c r="B1563" s="6" t="str">
        <v>EED118009</v>
      </c>
      <c r="C1563" s="7">
        <v>45877</v>
      </c>
      <c r="D1563" s="7">
        <v>45885</v>
      </c>
      <c r="E1563" s="26">
        <v>176.4</v>
      </c>
      <c r="F1563" s="26">
        <v>176.4</v>
      </c>
      <c r="G1563" s="6">
        <v>505814</v>
      </c>
      <c r="H1563" s="6" t="str">
        <v/>
      </c>
      <c r="I1563" s="6">
        <v>1</v>
      </c>
      <c r="J1563" s="6">
        <v>1</v>
      </c>
      <c r="K1563" s="6" t="str">
        <v/>
      </c>
      <c r="L1563" s="7" t="str">
        <v>T-1015/25-26</v>
      </c>
      <c r="M1563" s="7">
        <v>45892</v>
      </c>
      <c r="N1563" s="9">
        <v>29295</v>
      </c>
      <c r="O1563" s="6" t="str">
        <v>Agharkar</v>
      </c>
      <c r="P1563" s="6">
        <v>58154749645</v>
      </c>
      <c r="Q1563" s="6" t="str">
        <v>Delivered</v>
      </c>
      <c r="R1563" s="6">
        <v>4</v>
      </c>
      <c r="S1563" s="6" t="str">
        <v/>
      </c>
      <c r="T1563" s="6" t="str">
        <v>BioLegend</v>
      </c>
    </row>
    <row r="1564" spans="1:20" x14ac:dyDescent="0.25">
      <c r="A1564" s="6">
        <v>1932</v>
      </c>
      <c r="B1564" s="6" t="str">
        <v>EED118009</v>
      </c>
      <c r="C1564" s="7">
        <v>45877</v>
      </c>
      <c r="D1564" s="7">
        <v>45885</v>
      </c>
      <c r="E1564" s="26">
        <v>104.3</v>
      </c>
      <c r="F1564" s="26">
        <v>104.3</v>
      </c>
      <c r="G1564" s="6">
        <v>505834</v>
      </c>
      <c r="H1564" s="6" t="str">
        <v/>
      </c>
      <c r="I1564" s="6">
        <v>1</v>
      </c>
      <c r="J1564" s="6" t="str">
        <v/>
      </c>
      <c r="K1564" s="6">
        <v>1</v>
      </c>
      <c r="L1564" s="7" t="str">
        <v/>
      </c>
      <c r="M1564" s="7" t="str">
        <v/>
      </c>
      <c r="N1564" s="9" t="str">
        <v/>
      </c>
      <c r="O1564" s="6" t="str">
        <v>AIIMS</v>
      </c>
      <c r="P1564" s="6" t="str">
        <v/>
      </c>
      <c r="Q1564" s="6" t="str">
        <v/>
      </c>
      <c r="R1564" s="6">
        <v>4</v>
      </c>
      <c r="S1564" s="6" t="str">
        <v/>
      </c>
      <c r="T1564" s="6" t="str">
        <v>BioLegend</v>
      </c>
    </row>
    <row r="1565" spans="1:20" x14ac:dyDescent="0.25">
      <c r="A1565" s="6">
        <v>1933</v>
      </c>
      <c r="B1565" s="6" t="str">
        <v>EED118009</v>
      </c>
      <c r="C1565" s="7">
        <v>45877</v>
      </c>
      <c r="D1565" s="7">
        <v>45885</v>
      </c>
      <c r="E1565" s="26">
        <v>177.75</v>
      </c>
      <c r="F1565" s="26">
        <v>177.75</v>
      </c>
      <c r="G1565" s="6">
        <v>505837</v>
      </c>
      <c r="H1565" s="6" t="str">
        <v/>
      </c>
      <c r="I1565" s="6">
        <v>1</v>
      </c>
      <c r="J1565" s="6">
        <v>1</v>
      </c>
      <c r="K1565" s="6" t="str">
        <v/>
      </c>
      <c r="L1565" s="7" t="str">
        <v>T-995/25-26</v>
      </c>
      <c r="M1565" s="7">
        <v>45891</v>
      </c>
      <c r="N1565" s="9">
        <v>20263.5</v>
      </c>
      <c r="O1565" s="6" t="str">
        <v>THSTI</v>
      </c>
      <c r="P1565" s="6" t="str">
        <v/>
      </c>
      <c r="Q1565" s="6" t="str">
        <v/>
      </c>
      <c r="R1565" s="6">
        <v>4</v>
      </c>
      <c r="S1565" s="6" t="str">
        <v/>
      </c>
      <c r="T1565" s="6" t="str">
        <v>BioLegend</v>
      </c>
    </row>
    <row r="1566" spans="1:20" x14ac:dyDescent="0.25">
      <c r="A1566" s="6">
        <v>1934</v>
      </c>
      <c r="B1566" s="6" t="str">
        <v>EED118009</v>
      </c>
      <c r="C1566" s="7">
        <v>45877</v>
      </c>
      <c r="D1566" s="7">
        <v>45885</v>
      </c>
      <c r="E1566" s="26">
        <v>169.5</v>
      </c>
      <c r="F1566" s="26">
        <v>169.5</v>
      </c>
      <c r="G1566" s="6">
        <v>506329</v>
      </c>
      <c r="H1566" s="6" t="str">
        <v/>
      </c>
      <c r="I1566" s="6">
        <v>1</v>
      </c>
      <c r="J1566" s="6">
        <v>1</v>
      </c>
      <c r="K1566" s="6" t="str">
        <v/>
      </c>
      <c r="L1566" s="7" t="str">
        <v>T-966/25-26</v>
      </c>
      <c r="M1566" s="7">
        <v>45888</v>
      </c>
      <c r="N1566" s="9">
        <v>17176</v>
      </c>
      <c r="O1566" s="6" t="str">
        <v>ICGEB</v>
      </c>
      <c r="P1566" s="6" t="str">
        <v>By Hand</v>
      </c>
      <c r="Q1566" s="6" t="str">
        <v>PRIYANKA MADAM</v>
      </c>
      <c r="R1566" s="6">
        <v>4</v>
      </c>
      <c r="S1566" s="6" t="str">
        <v/>
      </c>
      <c r="T1566" s="6" t="str">
        <v>BioLegend</v>
      </c>
    </row>
    <row r="1567" spans="1:20" x14ac:dyDescent="0.25">
      <c r="A1567" s="6">
        <v>1935</v>
      </c>
      <c r="B1567" s="6" t="str">
        <v>EED118009</v>
      </c>
      <c r="C1567" s="7">
        <v>45877</v>
      </c>
      <c r="D1567" s="7">
        <v>45885</v>
      </c>
      <c r="E1567" s="26">
        <v>194.25</v>
      </c>
      <c r="F1567" s="26">
        <v>194.25</v>
      </c>
      <c r="G1567" s="6">
        <v>506933</v>
      </c>
      <c r="H1567" s="6" t="str">
        <v/>
      </c>
      <c r="I1567" s="6">
        <v>1</v>
      </c>
      <c r="J1567" s="6">
        <v>1</v>
      </c>
      <c r="K1567" s="6" t="str">
        <v/>
      </c>
      <c r="L1567" s="7" t="str">
        <v>T-995/25-26</v>
      </c>
      <c r="M1567" s="7">
        <v>45891</v>
      </c>
      <c r="N1567" s="9">
        <v>22144.5</v>
      </c>
      <c r="O1567" s="6" t="str">
        <v>THSTI</v>
      </c>
      <c r="P1567" s="6" t="str">
        <v/>
      </c>
      <c r="Q1567" s="6" t="str">
        <v/>
      </c>
      <c r="R1567" s="6">
        <v>4</v>
      </c>
      <c r="S1567" s="6" t="str">
        <v/>
      </c>
      <c r="T1567" s="6" t="str">
        <v>BioLegend</v>
      </c>
    </row>
    <row r="1568" spans="1:20" x14ac:dyDescent="0.25">
      <c r="A1568" s="6">
        <v>1936</v>
      </c>
      <c r="B1568" s="6" t="str">
        <v>EED118009</v>
      </c>
      <c r="C1568" s="7">
        <v>45877</v>
      </c>
      <c r="D1568" s="7">
        <v>45885</v>
      </c>
      <c r="E1568" s="26">
        <v>152.6</v>
      </c>
      <c r="F1568" s="26">
        <v>152.6</v>
      </c>
      <c r="G1568" s="6">
        <v>530203</v>
      </c>
      <c r="H1568" s="6" t="str">
        <v/>
      </c>
      <c r="I1568" s="6">
        <v>1</v>
      </c>
      <c r="J1568" s="6">
        <v>1</v>
      </c>
      <c r="K1568" s="6" t="str">
        <v/>
      </c>
      <c r="L1568" s="7" t="str">
        <v>T-954/25-26</v>
      </c>
      <c r="M1568" s="7">
        <v>45887</v>
      </c>
      <c r="N1568" s="9">
        <v>70959</v>
      </c>
      <c r="O1568" s="6" t="str">
        <v>POPVAX</v>
      </c>
      <c r="P1568" s="6">
        <v>58154518203</v>
      </c>
      <c r="Q1568" s="6" t="str">
        <v>Delivered</v>
      </c>
      <c r="R1568" s="6">
        <v>4</v>
      </c>
      <c r="S1568" s="6" t="str">
        <v/>
      </c>
      <c r="T1568" s="6" t="str">
        <v>BioLegend</v>
      </c>
    </row>
    <row r="1569" spans="1:20" x14ac:dyDescent="0.25">
      <c r="A1569" s="6">
        <v>1937</v>
      </c>
      <c r="B1569" s="6" t="str">
        <v>EED118009</v>
      </c>
      <c r="C1569" s="7">
        <v>45877</v>
      </c>
      <c r="D1569" s="7">
        <v>45885</v>
      </c>
      <c r="E1569" s="26">
        <v>143.5</v>
      </c>
      <c r="F1569" s="26">
        <v>143.5</v>
      </c>
      <c r="G1569" s="6">
        <v>606555</v>
      </c>
      <c r="H1569" s="6" t="str">
        <v/>
      </c>
      <c r="I1569" s="6">
        <v>1</v>
      </c>
      <c r="J1569" s="6">
        <v>1</v>
      </c>
      <c r="K1569" s="6" t="str">
        <v/>
      </c>
      <c r="L1569" s="7" t="str">
        <v>T-995/25-26</v>
      </c>
      <c r="M1569" s="7">
        <v>45891</v>
      </c>
      <c r="N1569" s="9">
        <v>17527.5</v>
      </c>
      <c r="O1569" s="6" t="str">
        <v>THSTI</v>
      </c>
      <c r="P1569" s="6" t="str">
        <v/>
      </c>
      <c r="Q1569" s="6" t="str">
        <v/>
      </c>
      <c r="R1569" s="6">
        <v>4</v>
      </c>
      <c r="S1569" s="6" t="str">
        <v/>
      </c>
      <c r="T1569" s="6" t="str">
        <v>BioLegend</v>
      </c>
    </row>
    <row r="1570" spans="1:20" x14ac:dyDescent="0.25">
      <c r="A1570" s="6">
        <v>1938</v>
      </c>
      <c r="B1570" s="6" t="str">
        <v>EED118009</v>
      </c>
      <c r="C1570" s="7">
        <v>45877</v>
      </c>
      <c r="D1570" s="7">
        <v>45885</v>
      </c>
      <c r="E1570" s="26">
        <v>119.7</v>
      </c>
      <c r="F1570" s="26">
        <v>119.7</v>
      </c>
      <c r="G1570" s="6">
        <v>644823</v>
      </c>
      <c r="H1570" s="6" t="str">
        <v/>
      </c>
      <c r="I1570" s="6">
        <v>1</v>
      </c>
      <c r="J1570" s="6">
        <v>1</v>
      </c>
      <c r="K1570" s="6" t="str">
        <v/>
      </c>
      <c r="L1570" s="7" t="str">
        <v>T-946/25-26</v>
      </c>
      <c r="M1570" s="7">
        <v>45887</v>
      </c>
      <c r="N1570" s="9">
        <v>19878.75</v>
      </c>
      <c r="O1570" s="6" t="str">
        <v>GENOMID</v>
      </c>
      <c r="P1570" s="6">
        <v>58154518892</v>
      </c>
      <c r="Q1570" s="6" t="str">
        <v>Delivered</v>
      </c>
      <c r="R1570" s="6">
        <v>4</v>
      </c>
      <c r="S1570" s="6" t="str">
        <v/>
      </c>
      <c r="T1570" s="6" t="str">
        <v>BioLegend</v>
      </c>
    </row>
    <row r="1571" spans="1:20" x14ac:dyDescent="0.25">
      <c r="A1571" s="6">
        <v>1939</v>
      </c>
      <c r="B1571" s="6" t="str">
        <v>EED118009</v>
      </c>
      <c r="C1571" s="7">
        <v>45877</v>
      </c>
      <c r="D1571" s="7">
        <v>45885</v>
      </c>
      <c r="E1571" s="26">
        <v>107.1</v>
      </c>
      <c r="F1571" s="26">
        <v>107.1</v>
      </c>
      <c r="G1571" s="6">
        <v>652403</v>
      </c>
      <c r="H1571" s="6" t="str">
        <v/>
      </c>
      <c r="I1571" s="6">
        <v>1</v>
      </c>
      <c r="J1571" s="6">
        <v>1</v>
      </c>
      <c r="K1571" s="6" t="str">
        <v/>
      </c>
      <c r="L1571" s="7" t="str">
        <v>T-946/25-26</v>
      </c>
      <c r="M1571" s="7">
        <v>45887</v>
      </c>
      <c r="N1571" s="9">
        <v>17786.25</v>
      </c>
      <c r="O1571" s="6" t="str">
        <v>GENOMID</v>
      </c>
      <c r="P1571" s="6">
        <v>58154518892</v>
      </c>
      <c r="Q1571" s="6" t="str">
        <v>Delivered</v>
      </c>
      <c r="R1571" s="6">
        <v>4</v>
      </c>
      <c r="S1571" s="6" t="str">
        <v/>
      </c>
      <c r="T1571" s="6" t="str">
        <v>BioLegend</v>
      </c>
    </row>
    <row r="1572" spans="1:20" x14ac:dyDescent="0.25">
      <c r="A1572" s="6">
        <v>1940</v>
      </c>
      <c r="B1572" s="6" t="str">
        <v>EED118009</v>
      </c>
      <c r="C1572" s="7">
        <v>45877</v>
      </c>
      <c r="D1572" s="7">
        <v>45885</v>
      </c>
      <c r="E1572" s="26">
        <v>102.9</v>
      </c>
      <c r="F1572" s="26">
        <v>102.9</v>
      </c>
      <c r="G1572" s="6">
        <v>675503</v>
      </c>
      <c r="H1572" s="6" t="str">
        <v/>
      </c>
      <c r="I1572" s="6">
        <v>1</v>
      </c>
      <c r="J1572" s="6">
        <v>1</v>
      </c>
      <c r="K1572" s="6" t="str">
        <v/>
      </c>
      <c r="L1572" s="7" t="str">
        <v>T-995/25-26</v>
      </c>
      <c r="M1572" s="7">
        <v>45891</v>
      </c>
      <c r="N1572" s="9">
        <v>12568.5</v>
      </c>
      <c r="O1572" s="6" t="str">
        <v>THSTI</v>
      </c>
      <c r="P1572" s="6" t="str">
        <v/>
      </c>
      <c r="Q1572" s="6" t="str">
        <v/>
      </c>
      <c r="R1572" s="6">
        <v>4</v>
      </c>
      <c r="S1572" s="6" t="str">
        <v/>
      </c>
      <c r="T1572" s="6" t="str">
        <v>BioLegend</v>
      </c>
    </row>
    <row r="1573" spans="1:20" x14ac:dyDescent="0.25">
      <c r="A1573" s="6">
        <v>1941</v>
      </c>
      <c r="B1573" s="6" t="str">
        <v>EED118009</v>
      </c>
      <c r="C1573" s="7">
        <v>45877</v>
      </c>
      <c r="D1573" s="7">
        <v>45885</v>
      </c>
      <c r="E1573" s="26">
        <v>111.3</v>
      </c>
      <c r="F1573" s="26">
        <v>111.3</v>
      </c>
      <c r="G1573" s="6">
        <v>690203</v>
      </c>
      <c r="H1573" s="6" t="str">
        <v/>
      </c>
      <c r="I1573" s="6">
        <v>1</v>
      </c>
      <c r="J1573" s="6">
        <v>1</v>
      </c>
      <c r="K1573" s="6" t="str">
        <v/>
      </c>
      <c r="L1573" s="7" t="str">
        <v>T-995/25-26</v>
      </c>
      <c r="M1573" s="7">
        <v>45891</v>
      </c>
      <c r="N1573" s="9">
        <v>13594.5</v>
      </c>
      <c r="O1573" s="6" t="str">
        <v>THSTI</v>
      </c>
      <c r="P1573" s="6" t="str">
        <v/>
      </c>
      <c r="Q1573" s="6" t="str">
        <v/>
      </c>
      <c r="R1573" s="6">
        <v>4</v>
      </c>
      <c r="S1573" s="6" t="str">
        <v/>
      </c>
      <c r="T1573" s="6" t="str">
        <v>BioLegend</v>
      </c>
    </row>
    <row r="1574" spans="1:20" x14ac:dyDescent="0.25">
      <c r="A1574" s="6">
        <v>1942</v>
      </c>
      <c r="B1574" s="6" t="str">
        <v>EED118009</v>
      </c>
      <c r="C1574" s="7">
        <v>45877</v>
      </c>
      <c r="D1574" s="7">
        <v>45885</v>
      </c>
      <c r="E1574" s="26">
        <v>112</v>
      </c>
      <c r="F1574" s="26">
        <v>112</v>
      </c>
      <c r="G1574" s="6">
        <v>693811</v>
      </c>
      <c r="H1574" s="6" t="str">
        <v/>
      </c>
      <c r="I1574" s="6">
        <v>1</v>
      </c>
      <c r="J1574" s="6">
        <v>1</v>
      </c>
      <c r="K1574" s="6" t="str">
        <v/>
      </c>
      <c r="L1574" s="7" t="str">
        <v>T-995/25-26</v>
      </c>
      <c r="M1574" s="7">
        <v>45891</v>
      </c>
      <c r="N1574" s="9">
        <v>13680</v>
      </c>
      <c r="O1574" s="6" t="str">
        <v>THSTI</v>
      </c>
      <c r="P1574" s="6" t="str">
        <v/>
      </c>
      <c r="Q1574" s="6" t="str">
        <v/>
      </c>
      <c r="R1574" s="6">
        <v>4</v>
      </c>
      <c r="S1574" s="6" t="str">
        <v/>
      </c>
      <c r="T1574" s="6" t="str">
        <v>BioLegend</v>
      </c>
    </row>
    <row r="1575" spans="1:20" x14ac:dyDescent="0.25">
      <c r="A1575" s="6">
        <v>1943</v>
      </c>
      <c r="B1575" s="6" t="str">
        <v>EED118009</v>
      </c>
      <c r="C1575" s="7">
        <v>45877</v>
      </c>
      <c r="D1575" s="7">
        <v>45885</v>
      </c>
      <c r="E1575" s="26">
        <v>102.2</v>
      </c>
      <c r="F1575" s="26">
        <v>102.2</v>
      </c>
      <c r="G1575" s="6">
        <v>699703</v>
      </c>
      <c r="H1575" s="6" t="str">
        <v/>
      </c>
      <c r="I1575" s="6">
        <v>1</v>
      </c>
      <c r="J1575" s="6">
        <v>1</v>
      </c>
      <c r="K1575" s="6" t="str">
        <v/>
      </c>
      <c r="L1575" s="7" t="str">
        <v>T-995/25-26</v>
      </c>
      <c r="M1575" s="7">
        <v>45891</v>
      </c>
      <c r="N1575" s="9">
        <v>12483</v>
      </c>
      <c r="O1575" s="6" t="str">
        <v>THSTI</v>
      </c>
      <c r="P1575" s="6" t="str">
        <v/>
      </c>
      <c r="Q1575" s="6" t="str">
        <v/>
      </c>
      <c r="R1575" s="6">
        <v>4</v>
      </c>
      <c r="S1575" s="6" t="str">
        <v/>
      </c>
      <c r="T1575" s="6" t="str">
        <v>BioLegend</v>
      </c>
    </row>
    <row r="1576" spans="1:20" x14ac:dyDescent="0.25">
      <c r="A1576" s="6">
        <v>1944</v>
      </c>
      <c r="B1576" s="6" t="str">
        <v>EED118009</v>
      </c>
      <c r="C1576" s="7">
        <v>45877</v>
      </c>
      <c r="D1576" s="7">
        <v>45885</v>
      </c>
      <c r="E1576" s="26">
        <v>1232.7</v>
      </c>
      <c r="F1576" s="26">
        <v>3698.1000000000004</v>
      </c>
      <c r="G1576" s="6">
        <v>740621</v>
      </c>
      <c r="H1576" s="6" t="str">
        <v/>
      </c>
      <c r="I1576" s="6">
        <v>3</v>
      </c>
      <c r="J1576" s="6">
        <v>3</v>
      </c>
      <c r="K1576" s="6" t="str">
        <v/>
      </c>
      <c r="L1576" s="7" t="str">
        <v>T-953/25-26</v>
      </c>
      <c r="M1576" s="7">
        <v>45887</v>
      </c>
      <c r="N1576" s="9">
        <v>476790.75</v>
      </c>
      <c r="O1576" s="6" t="str">
        <v>NNF</v>
      </c>
      <c r="P1576" s="6">
        <v>58154522090</v>
      </c>
      <c r="Q1576" s="6" t="str">
        <v>Delivered</v>
      </c>
      <c r="R1576" s="6">
        <v>4</v>
      </c>
      <c r="S1576" s="6" t="str">
        <v/>
      </c>
      <c r="T1576" s="6" t="str">
        <v>BioLegend</v>
      </c>
    </row>
    <row r="1577" spans="1:20" x14ac:dyDescent="0.25">
      <c r="A1577" s="6">
        <v>1945</v>
      </c>
      <c r="B1577" s="6" t="str">
        <v>EED118009</v>
      </c>
      <c r="C1577" s="7">
        <v>45877</v>
      </c>
      <c r="D1577" s="7">
        <v>45885</v>
      </c>
      <c r="E1577" s="26">
        <v>189.75</v>
      </c>
      <c r="F1577" s="26">
        <v>189.75</v>
      </c>
      <c r="G1577" s="6">
        <v>846108</v>
      </c>
      <c r="H1577" s="6" t="str">
        <v/>
      </c>
      <c r="I1577" s="6">
        <v>1</v>
      </c>
      <c r="J1577" s="6">
        <v>1</v>
      </c>
      <c r="K1577" s="6" t="str">
        <v/>
      </c>
      <c r="L1577" s="7" t="str">
        <v>T-962/25-26</v>
      </c>
      <c r="M1577" s="7">
        <v>45887</v>
      </c>
      <c r="N1577" s="9">
        <v>26565</v>
      </c>
      <c r="O1577" s="6" t="str">
        <v>BIO SOLUTION</v>
      </c>
      <c r="P1577" s="6">
        <v>58154519640</v>
      </c>
      <c r="Q1577" s="6" t="str">
        <v>Delivered</v>
      </c>
      <c r="R1577" s="6">
        <v>4</v>
      </c>
      <c r="S1577" s="6" t="str">
        <v/>
      </c>
      <c r="T1577" s="6" t="str">
        <v>BioLegend</v>
      </c>
    </row>
    <row r="1578" spans="1:20" x14ac:dyDescent="0.25">
      <c r="A1578" s="6">
        <v>1946</v>
      </c>
      <c r="B1578" s="6" t="str">
        <v>EED118009</v>
      </c>
      <c r="C1578" s="7">
        <v>45877</v>
      </c>
      <c r="D1578" s="7">
        <v>45885</v>
      </c>
      <c r="E1578" s="26">
        <v>138.6</v>
      </c>
      <c r="F1578" s="26">
        <v>138.6</v>
      </c>
      <c r="G1578" s="6">
        <v>946603</v>
      </c>
      <c r="H1578" s="6" t="str">
        <v/>
      </c>
      <c r="I1578" s="6">
        <v>1</v>
      </c>
      <c r="J1578" s="6">
        <v>1</v>
      </c>
      <c r="K1578" s="6" t="str">
        <v/>
      </c>
      <c r="L1578" s="7" t="str">
        <v>T-995/25-26</v>
      </c>
      <c r="M1578" s="7">
        <v>45891</v>
      </c>
      <c r="N1578" s="9">
        <v>16929</v>
      </c>
      <c r="O1578" s="6" t="str">
        <v>THSTI</v>
      </c>
      <c r="P1578" s="6" t="str">
        <v/>
      </c>
      <c r="Q1578" s="6" t="str">
        <v/>
      </c>
      <c r="R1578" s="6">
        <v>4</v>
      </c>
      <c r="S1578" s="6" t="str">
        <v/>
      </c>
      <c r="T1578" s="6" t="str">
        <v>BioLegend</v>
      </c>
    </row>
    <row r="1579" spans="1:20" x14ac:dyDescent="0.25">
      <c r="A1579" s="6">
        <v>1958</v>
      </c>
      <c r="B1579" s="6" t="str">
        <v>EED118087</v>
      </c>
      <c r="C1579" s="7">
        <v>45881</v>
      </c>
      <c r="D1579" s="7">
        <v>45887</v>
      </c>
      <c r="E1579" s="26">
        <v>204.75</v>
      </c>
      <c r="F1579" s="26">
        <v>204.75</v>
      </c>
      <c r="G1579" s="6">
        <v>100744</v>
      </c>
      <c r="H1579" s="6" t="str">
        <v/>
      </c>
      <c r="I1579" s="6">
        <v>1</v>
      </c>
      <c r="J1579" s="6">
        <v>1</v>
      </c>
      <c r="K1579" s="6" t="str">
        <v/>
      </c>
      <c r="L1579" s="7" t="str">
        <v>T-983/25-26</v>
      </c>
      <c r="M1579" s="7">
        <v>45890</v>
      </c>
      <c r="N1579" s="9">
        <v>24625.279999999999</v>
      </c>
      <c r="O1579" s="6" t="str">
        <v>NII</v>
      </c>
      <c r="P1579" s="6" t="str">
        <v/>
      </c>
      <c r="Q1579" s="6" t="str">
        <v/>
      </c>
      <c r="R1579" s="6">
        <v>4</v>
      </c>
      <c r="S1579" s="6" t="str">
        <v/>
      </c>
      <c r="T1579" s="6" t="str">
        <v>BioLegend</v>
      </c>
    </row>
    <row r="1580" spans="1:20" x14ac:dyDescent="0.25">
      <c r="A1580" s="6">
        <v>1959</v>
      </c>
      <c r="B1580" s="6" t="str">
        <v>EED118087</v>
      </c>
      <c r="C1580" s="7">
        <v>45881</v>
      </c>
      <c r="D1580" s="7">
        <v>45887</v>
      </c>
      <c r="E1580" s="26">
        <v>123.75</v>
      </c>
      <c r="F1580" s="26">
        <v>123.75</v>
      </c>
      <c r="G1580" s="6">
        <v>101245</v>
      </c>
      <c r="H1580" s="6" t="str">
        <v/>
      </c>
      <c r="I1580" s="6">
        <v>1</v>
      </c>
      <c r="J1580" s="6">
        <v>1</v>
      </c>
      <c r="K1580" s="6" t="str">
        <v/>
      </c>
      <c r="L1580" s="7" t="str">
        <v>T-983/25-26</v>
      </c>
      <c r="M1580" s="7">
        <v>45890</v>
      </c>
      <c r="N1580" s="9">
        <v>14883.41</v>
      </c>
      <c r="O1580" s="6" t="str">
        <v>NII</v>
      </c>
      <c r="P1580" s="6" t="str">
        <v/>
      </c>
      <c r="Q1580" s="6" t="str">
        <v/>
      </c>
      <c r="R1580" s="6">
        <v>4</v>
      </c>
      <c r="S1580" s="6" t="str">
        <v/>
      </c>
      <c r="T1580" s="6" t="str">
        <v>BioLegend</v>
      </c>
    </row>
    <row r="1581" spans="1:20" x14ac:dyDescent="0.25">
      <c r="A1581" s="6">
        <v>1960</v>
      </c>
      <c r="B1581" s="6" t="str">
        <v>EED118087</v>
      </c>
      <c r="C1581" s="7">
        <v>45881</v>
      </c>
      <c r="D1581" s="7">
        <v>45887</v>
      </c>
      <c r="E1581" s="26">
        <v>65.8</v>
      </c>
      <c r="F1581" s="26">
        <v>65.8</v>
      </c>
      <c r="G1581" s="6">
        <v>115526</v>
      </c>
      <c r="H1581" s="6" t="str">
        <v/>
      </c>
      <c r="I1581" s="6">
        <v>1</v>
      </c>
      <c r="J1581" s="6">
        <v>1</v>
      </c>
      <c r="K1581" s="6" t="str">
        <v/>
      </c>
      <c r="L1581" s="7" t="str">
        <v>T-983/25-26</v>
      </c>
      <c r="M1581" s="7">
        <v>45890</v>
      </c>
      <c r="N1581" s="9">
        <v>8479.0400000000009</v>
      </c>
      <c r="O1581" s="6" t="str">
        <v>NII</v>
      </c>
      <c r="P1581" s="6" t="str">
        <v/>
      </c>
      <c r="Q1581" s="6" t="str">
        <v/>
      </c>
      <c r="R1581" s="6">
        <v>4</v>
      </c>
      <c r="S1581" s="6" t="str">
        <v/>
      </c>
      <c r="T1581" s="6" t="str">
        <v>BioLegend</v>
      </c>
    </row>
    <row r="1582" spans="1:20" x14ac:dyDescent="0.25">
      <c r="A1582" s="6">
        <v>1961</v>
      </c>
      <c r="B1582" s="6" t="str">
        <v>EED118087</v>
      </c>
      <c r="C1582" s="7">
        <v>45881</v>
      </c>
      <c r="D1582" s="7">
        <v>45887</v>
      </c>
      <c r="E1582" s="26">
        <v>92.4</v>
      </c>
      <c r="F1582" s="26">
        <v>92.4</v>
      </c>
      <c r="G1582" s="6">
        <v>116231</v>
      </c>
      <c r="H1582" s="6" t="str">
        <v/>
      </c>
      <c r="I1582" s="6">
        <v>1</v>
      </c>
      <c r="J1582" s="6">
        <v>1</v>
      </c>
      <c r="K1582" s="6" t="str">
        <v/>
      </c>
      <c r="L1582" s="7" t="str">
        <v>T-983/25-26</v>
      </c>
      <c r="M1582" s="7">
        <v>45890</v>
      </c>
      <c r="N1582" s="9">
        <v>11906.73</v>
      </c>
      <c r="O1582" s="6" t="str">
        <v>NII</v>
      </c>
      <c r="P1582" s="6" t="str">
        <v/>
      </c>
      <c r="Q1582" s="6" t="str">
        <v/>
      </c>
      <c r="R1582" s="6">
        <v>4</v>
      </c>
      <c r="S1582" s="6" t="str">
        <v/>
      </c>
      <c r="T1582" s="6" t="str">
        <v>BioLegend</v>
      </c>
    </row>
    <row r="1583" spans="1:20" x14ac:dyDescent="0.25">
      <c r="A1583" s="6">
        <v>1962</v>
      </c>
      <c r="B1583" s="6" t="str">
        <v>EED118087</v>
      </c>
      <c r="C1583" s="7">
        <v>45881</v>
      </c>
      <c r="D1583" s="7">
        <v>45887</v>
      </c>
      <c r="E1583" s="26">
        <v>219.8</v>
      </c>
      <c r="F1583" s="26">
        <v>219.8</v>
      </c>
      <c r="G1583" s="6">
        <v>119310</v>
      </c>
      <c r="H1583" s="6" t="str">
        <v/>
      </c>
      <c r="I1583" s="6">
        <v>1</v>
      </c>
      <c r="J1583" s="6">
        <v>1</v>
      </c>
      <c r="K1583" s="6" t="str">
        <v/>
      </c>
      <c r="L1583" s="7" t="str">
        <v>T-984/25-26</v>
      </c>
      <c r="M1583" s="7">
        <v>45890</v>
      </c>
      <c r="N1583" s="9">
        <v>28323.59</v>
      </c>
      <c r="O1583" s="6" t="str">
        <v>NII</v>
      </c>
      <c r="P1583" s="6" t="str">
        <v/>
      </c>
      <c r="Q1583" s="6" t="str">
        <v/>
      </c>
      <c r="R1583" s="6">
        <v>4</v>
      </c>
      <c r="S1583" s="6" t="str">
        <v/>
      </c>
      <c r="T1583" s="6" t="str">
        <v>BioLegend</v>
      </c>
    </row>
    <row r="1584" spans="1:20" x14ac:dyDescent="0.25">
      <c r="A1584" s="6">
        <v>1963</v>
      </c>
      <c r="B1584" s="6" t="str">
        <v>EED118087</v>
      </c>
      <c r="C1584" s="7">
        <v>45881</v>
      </c>
      <c r="D1584" s="7">
        <v>45887</v>
      </c>
      <c r="E1584" s="26">
        <v>70.7</v>
      </c>
      <c r="F1584" s="26">
        <v>70.7</v>
      </c>
      <c r="G1584" s="6">
        <v>120411</v>
      </c>
      <c r="H1584" s="6" t="str">
        <v/>
      </c>
      <c r="I1584" s="6">
        <v>1</v>
      </c>
      <c r="J1584" s="6">
        <v>1</v>
      </c>
      <c r="K1584" s="6" t="str">
        <v/>
      </c>
      <c r="L1584" s="7" t="str">
        <v>T-983/25-26</v>
      </c>
      <c r="M1584" s="7">
        <v>45890</v>
      </c>
      <c r="N1584" s="9">
        <v>9110.4500000000007</v>
      </c>
      <c r="O1584" s="6" t="str">
        <v>NII</v>
      </c>
      <c r="P1584" s="6" t="str">
        <v/>
      </c>
      <c r="Q1584" s="6" t="str">
        <v/>
      </c>
      <c r="R1584" s="6">
        <v>4</v>
      </c>
      <c r="S1584" s="6" t="str">
        <v/>
      </c>
      <c r="T1584" s="6" t="str">
        <v>BioLegend</v>
      </c>
    </row>
    <row r="1585" spans="1:20" x14ac:dyDescent="0.25">
      <c r="A1585" s="6">
        <v>1964</v>
      </c>
      <c r="B1585" s="6" t="str">
        <v>EED118087</v>
      </c>
      <c r="C1585" s="7">
        <v>45881</v>
      </c>
      <c r="D1585" s="7">
        <v>45887</v>
      </c>
      <c r="E1585" s="26">
        <v>90.3</v>
      </c>
      <c r="F1585" s="26">
        <v>90.3</v>
      </c>
      <c r="G1585" s="6">
        <v>121119</v>
      </c>
      <c r="H1585" s="6" t="str">
        <v/>
      </c>
      <c r="I1585" s="6">
        <v>1</v>
      </c>
      <c r="J1585" s="6">
        <v>1</v>
      </c>
      <c r="K1585" s="6" t="str">
        <v/>
      </c>
      <c r="L1585" s="7" t="str">
        <v>T-983/25-26</v>
      </c>
      <c r="M1585" s="7">
        <v>45890</v>
      </c>
      <c r="N1585" s="9">
        <v>11636.12</v>
      </c>
      <c r="O1585" s="6" t="str">
        <v>NII</v>
      </c>
      <c r="P1585" s="6" t="str">
        <v/>
      </c>
      <c r="Q1585" s="6" t="str">
        <v/>
      </c>
      <c r="R1585" s="6">
        <v>4</v>
      </c>
      <c r="S1585" s="6" t="str">
        <v/>
      </c>
      <c r="T1585" s="6" t="str">
        <v>BioLegend</v>
      </c>
    </row>
    <row r="1586" spans="1:20" x14ac:dyDescent="0.25">
      <c r="A1586" s="6">
        <v>1965</v>
      </c>
      <c r="B1586" s="6" t="str">
        <v>EED118087</v>
      </c>
      <c r="C1586" s="7">
        <v>45881</v>
      </c>
      <c r="D1586" s="7">
        <v>45887</v>
      </c>
      <c r="E1586" s="26">
        <v>249.75</v>
      </c>
      <c r="F1586" s="26">
        <v>249.75</v>
      </c>
      <c r="G1586" s="6">
        <v>127039</v>
      </c>
      <c r="H1586" s="6" t="str">
        <v/>
      </c>
      <c r="I1586" s="6">
        <v>1</v>
      </c>
      <c r="J1586" s="6">
        <v>1</v>
      </c>
      <c r="K1586" s="6" t="str">
        <v/>
      </c>
      <c r="L1586" s="7" t="str">
        <v>T-983/25-26</v>
      </c>
      <c r="M1586" s="7">
        <v>45890</v>
      </c>
      <c r="N1586" s="9">
        <v>30037.43</v>
      </c>
      <c r="O1586" s="6" t="str">
        <v>NII</v>
      </c>
      <c r="P1586" s="6" t="str">
        <v/>
      </c>
      <c r="Q1586" s="6" t="str">
        <v/>
      </c>
      <c r="R1586" s="6">
        <v>4</v>
      </c>
      <c r="S1586" s="6" t="str">
        <v/>
      </c>
      <c r="T1586" s="6" t="str">
        <v>BioLegend</v>
      </c>
    </row>
    <row r="1587" spans="1:20" x14ac:dyDescent="0.25">
      <c r="A1587" s="6">
        <v>1966</v>
      </c>
      <c r="B1587" s="6" t="str">
        <v>EED118087</v>
      </c>
      <c r="C1587" s="7">
        <v>45881</v>
      </c>
      <c r="D1587" s="7">
        <v>45887</v>
      </c>
      <c r="E1587" s="26">
        <v>86.8</v>
      </c>
      <c r="F1587" s="26">
        <v>86.8</v>
      </c>
      <c r="G1587" s="6">
        <v>128023</v>
      </c>
      <c r="H1587" s="6" t="str">
        <v/>
      </c>
      <c r="I1587" s="6">
        <v>1</v>
      </c>
      <c r="J1587" s="6">
        <v>1</v>
      </c>
      <c r="K1587" s="6" t="str">
        <v/>
      </c>
      <c r="L1587" s="7" t="str">
        <v>T-983/25-26</v>
      </c>
      <c r="M1587" s="7">
        <v>45890</v>
      </c>
      <c r="N1587" s="9">
        <v>11185.11</v>
      </c>
      <c r="O1587" s="6" t="str">
        <v>NII</v>
      </c>
      <c r="P1587" s="6" t="str">
        <v/>
      </c>
      <c r="Q1587" s="6" t="str">
        <v/>
      </c>
      <c r="R1587" s="6">
        <v>4</v>
      </c>
      <c r="S1587" s="6" t="str">
        <v/>
      </c>
      <c r="T1587" s="6" t="str">
        <v>BioLegend</v>
      </c>
    </row>
    <row r="1588" spans="1:20" x14ac:dyDescent="0.25">
      <c r="A1588" s="6">
        <v>1967</v>
      </c>
      <c r="B1588" s="6" t="str">
        <v>EED118087</v>
      </c>
      <c r="C1588" s="7">
        <v>45881</v>
      </c>
      <c r="D1588" s="7">
        <v>45887</v>
      </c>
      <c r="E1588" s="26">
        <v>186.9</v>
      </c>
      <c r="F1588" s="26">
        <v>186.9</v>
      </c>
      <c r="G1588" s="6">
        <v>135908</v>
      </c>
      <c r="H1588" s="6" t="str">
        <v/>
      </c>
      <c r="I1588" s="6">
        <v>1</v>
      </c>
      <c r="J1588" s="6">
        <v>1</v>
      </c>
      <c r="K1588" s="6" t="str">
        <v/>
      </c>
      <c r="L1588" s="7" t="str">
        <v>T-986/25-26</v>
      </c>
      <c r="M1588" s="7">
        <v>45890</v>
      </c>
      <c r="N1588" s="9">
        <v>24084.07</v>
      </c>
      <c r="O1588" s="6" t="str">
        <v>NII</v>
      </c>
      <c r="P1588" s="6" t="str">
        <v/>
      </c>
      <c r="Q1588" s="6" t="str">
        <v/>
      </c>
      <c r="R1588" s="6">
        <v>4</v>
      </c>
      <c r="S1588" s="6" t="str">
        <v/>
      </c>
      <c r="T1588" s="6" t="str">
        <v>BioLegend</v>
      </c>
    </row>
    <row r="1589" spans="1:20" x14ac:dyDescent="0.25">
      <c r="A1589" s="6">
        <v>1968</v>
      </c>
      <c r="B1589" s="6" t="str">
        <v>EED118087</v>
      </c>
      <c r="C1589" s="7">
        <v>45881</v>
      </c>
      <c r="D1589" s="7">
        <v>45887</v>
      </c>
      <c r="E1589" s="26">
        <v>123.9</v>
      </c>
      <c r="F1589" s="26">
        <v>123.9</v>
      </c>
      <c r="G1589" s="6">
        <v>157604</v>
      </c>
      <c r="H1589" s="6" t="str">
        <v/>
      </c>
      <c r="I1589" s="6">
        <v>1</v>
      </c>
      <c r="J1589" s="6">
        <v>1</v>
      </c>
      <c r="K1589" s="6" t="str">
        <v/>
      </c>
      <c r="L1589" s="7" t="str">
        <v>T-984/25-26</v>
      </c>
      <c r="M1589" s="7">
        <v>45890</v>
      </c>
      <c r="N1589" s="9">
        <v>15965.84</v>
      </c>
      <c r="O1589" s="6" t="str">
        <v>NII</v>
      </c>
      <c r="P1589" s="6" t="str">
        <v/>
      </c>
      <c r="Q1589" s="6" t="str">
        <v/>
      </c>
      <c r="R1589" s="6">
        <v>4</v>
      </c>
      <c r="S1589" s="6" t="str">
        <v/>
      </c>
      <c r="T1589" s="6" t="str">
        <v>BioLegend</v>
      </c>
    </row>
    <row r="1590" spans="1:20" x14ac:dyDescent="0.25">
      <c r="A1590" s="6">
        <v>1969</v>
      </c>
      <c r="B1590" s="6" t="str">
        <v>EED118087</v>
      </c>
      <c r="C1590" s="7">
        <v>45881</v>
      </c>
      <c r="D1590" s="7">
        <v>45887</v>
      </c>
      <c r="E1590" s="26">
        <v>161.69999999999999</v>
      </c>
      <c r="F1590" s="26">
        <v>161.69999999999999</v>
      </c>
      <c r="G1590" s="6">
        <v>160204</v>
      </c>
      <c r="H1590" s="6" t="str">
        <v/>
      </c>
      <c r="I1590" s="6">
        <v>1</v>
      </c>
      <c r="J1590" s="6">
        <v>1</v>
      </c>
      <c r="K1590" s="6" t="str">
        <v/>
      </c>
      <c r="L1590" s="7" t="str">
        <v>T-984/25-26</v>
      </c>
      <c r="M1590" s="7">
        <v>45890</v>
      </c>
      <c r="N1590" s="9">
        <v>20836.78</v>
      </c>
      <c r="O1590" s="6" t="str">
        <v>NII</v>
      </c>
      <c r="P1590" s="6" t="str">
        <v/>
      </c>
      <c r="Q1590" s="6" t="str">
        <v/>
      </c>
      <c r="R1590" s="6">
        <v>4</v>
      </c>
      <c r="S1590" s="6" t="str">
        <v/>
      </c>
      <c r="T1590" s="6" t="str">
        <v>BioLegend</v>
      </c>
    </row>
    <row r="1591" spans="1:20" x14ac:dyDescent="0.25">
      <c r="A1591" s="6">
        <v>1970</v>
      </c>
      <c r="B1591" s="6" t="str">
        <v>EED118087</v>
      </c>
      <c r="C1591" s="7">
        <v>45881</v>
      </c>
      <c r="D1591" s="7">
        <v>45887</v>
      </c>
      <c r="E1591" s="26">
        <v>107.1</v>
      </c>
      <c r="F1591" s="26">
        <v>107.1</v>
      </c>
      <c r="G1591" s="6">
        <v>160908</v>
      </c>
      <c r="H1591" s="6" t="str">
        <v/>
      </c>
      <c r="I1591" s="6">
        <v>1</v>
      </c>
      <c r="J1591" s="6">
        <v>1</v>
      </c>
      <c r="K1591" s="6" t="str">
        <v/>
      </c>
      <c r="L1591" s="7" t="str">
        <v>T-986/25-26</v>
      </c>
      <c r="M1591" s="7">
        <v>45890</v>
      </c>
      <c r="N1591" s="9">
        <v>13800.98</v>
      </c>
      <c r="O1591" s="6" t="str">
        <v>NII</v>
      </c>
      <c r="P1591" s="6" t="str">
        <v/>
      </c>
      <c r="Q1591" s="6" t="str">
        <v/>
      </c>
      <c r="R1591" s="6">
        <v>4</v>
      </c>
      <c r="S1591" s="6" t="str">
        <v/>
      </c>
      <c r="T1591" s="6" t="str">
        <v>BioLegend</v>
      </c>
    </row>
    <row r="1592" spans="1:20" x14ac:dyDescent="0.25">
      <c r="A1592" s="6">
        <v>1971</v>
      </c>
      <c r="B1592" s="6" t="str">
        <v>EED118087</v>
      </c>
      <c r="C1592" s="7">
        <v>45881</v>
      </c>
      <c r="D1592" s="7">
        <v>45887</v>
      </c>
      <c r="E1592" s="26">
        <v>30.8</v>
      </c>
      <c r="F1592" s="26">
        <v>61.6</v>
      </c>
      <c r="G1592" s="6">
        <v>300402</v>
      </c>
      <c r="H1592" s="6" t="str">
        <v/>
      </c>
      <c r="I1592" s="6">
        <v>2</v>
      </c>
      <c r="J1592" s="6">
        <v>2</v>
      </c>
      <c r="K1592" s="6" t="str">
        <v/>
      </c>
      <c r="L1592" s="7" t="str">
        <v>T-988/25-26</v>
      </c>
      <c r="M1592" s="7">
        <v>45890</v>
      </c>
      <c r="N1592" s="9">
        <v>7937.82</v>
      </c>
      <c r="O1592" s="6" t="str">
        <v>NII</v>
      </c>
      <c r="P1592" s="6" t="str">
        <v/>
      </c>
      <c r="Q1592" s="6" t="str">
        <v/>
      </c>
      <c r="R1592" s="6">
        <v>4</v>
      </c>
      <c r="S1592" s="6" t="str">
        <v/>
      </c>
      <c r="T1592" s="6" t="str">
        <v>BioLegend</v>
      </c>
    </row>
    <row r="1593" spans="1:20" x14ac:dyDescent="0.25">
      <c r="A1593" s="6">
        <v>1972</v>
      </c>
      <c r="B1593" s="6" t="str">
        <v>EED118087</v>
      </c>
      <c r="C1593" s="7">
        <v>45881</v>
      </c>
      <c r="D1593" s="7">
        <v>45887</v>
      </c>
      <c r="E1593" s="26">
        <v>128.1</v>
      </c>
      <c r="F1593" s="26">
        <v>128.1</v>
      </c>
      <c r="G1593" s="6">
        <v>331553</v>
      </c>
      <c r="H1593" s="6" t="str">
        <v/>
      </c>
      <c r="I1593" s="6">
        <v>1</v>
      </c>
      <c r="J1593" s="6">
        <v>1</v>
      </c>
      <c r="K1593" s="6" t="str">
        <v/>
      </c>
      <c r="L1593" s="7" t="str">
        <v>T-983/25-26</v>
      </c>
      <c r="M1593" s="7">
        <v>45890</v>
      </c>
      <c r="N1593" s="9">
        <v>16507.060000000001</v>
      </c>
      <c r="O1593" s="6" t="str">
        <v>NII</v>
      </c>
      <c r="P1593" s="6" t="str">
        <v/>
      </c>
      <c r="Q1593" s="6" t="str">
        <v/>
      </c>
      <c r="R1593" s="6">
        <v>4</v>
      </c>
      <c r="S1593" s="6" t="str">
        <v/>
      </c>
      <c r="T1593" s="6" t="str">
        <v>BioLegend</v>
      </c>
    </row>
    <row r="1594" spans="1:20" x14ac:dyDescent="0.25">
      <c r="A1594" s="6">
        <v>1973</v>
      </c>
      <c r="B1594" s="6" t="str">
        <v>EED118087</v>
      </c>
      <c r="C1594" s="7">
        <v>45881</v>
      </c>
      <c r="D1594" s="7">
        <v>45887</v>
      </c>
      <c r="E1594" s="26">
        <v>128.1</v>
      </c>
      <c r="F1594" s="26">
        <v>128.1</v>
      </c>
      <c r="G1594" s="6">
        <v>352317</v>
      </c>
      <c r="H1594" s="6" t="str">
        <v/>
      </c>
      <c r="I1594" s="6">
        <v>1</v>
      </c>
      <c r="J1594" s="6">
        <v>1</v>
      </c>
      <c r="K1594" s="6" t="str">
        <v/>
      </c>
      <c r="L1594" s="7" t="str">
        <v>T-983/25-26</v>
      </c>
      <c r="M1594" s="7">
        <v>45890</v>
      </c>
      <c r="N1594" s="9">
        <v>16507.060000000001</v>
      </c>
      <c r="O1594" s="6" t="str">
        <v>NII</v>
      </c>
      <c r="P1594" s="6" t="str">
        <v/>
      </c>
      <c r="Q1594" s="6" t="str">
        <v/>
      </c>
      <c r="R1594" s="6">
        <v>4</v>
      </c>
      <c r="S1594" s="6" t="str">
        <v/>
      </c>
      <c r="T1594" s="6" t="str">
        <v>BioLegend</v>
      </c>
    </row>
    <row r="1595" spans="1:20" x14ac:dyDescent="0.25">
      <c r="A1595" s="6">
        <v>1974</v>
      </c>
      <c r="B1595" s="6" t="str">
        <v>EED118087</v>
      </c>
      <c r="C1595" s="7">
        <v>45881</v>
      </c>
      <c r="D1595" s="7">
        <v>45887</v>
      </c>
      <c r="E1595" s="26">
        <v>111.3</v>
      </c>
      <c r="F1595" s="26">
        <v>111.3</v>
      </c>
      <c r="G1595" s="6">
        <v>353719</v>
      </c>
      <c r="H1595" s="6" t="str">
        <v/>
      </c>
      <c r="I1595" s="6">
        <v>1</v>
      </c>
      <c r="J1595" s="6">
        <v>1</v>
      </c>
      <c r="K1595" s="6" t="str">
        <v/>
      </c>
      <c r="L1595" s="7" t="str">
        <v>T-983/25-26</v>
      </c>
      <c r="M1595" s="7">
        <v>45890</v>
      </c>
      <c r="N1595" s="9">
        <v>14342.2</v>
      </c>
      <c r="O1595" s="6" t="str">
        <v>NII</v>
      </c>
      <c r="P1595" s="6" t="str">
        <v/>
      </c>
      <c r="Q1595" s="6" t="str">
        <v/>
      </c>
      <c r="R1595" s="6">
        <v>4</v>
      </c>
      <c r="S1595" s="6" t="str">
        <v/>
      </c>
      <c r="T1595" s="6" t="str">
        <v>BioLegend</v>
      </c>
    </row>
    <row r="1596" spans="1:20" x14ac:dyDescent="0.25">
      <c r="A1596" s="6">
        <v>1975</v>
      </c>
      <c r="B1596" s="6" t="str">
        <v>EED118087</v>
      </c>
      <c r="C1596" s="7">
        <v>45881</v>
      </c>
      <c r="D1596" s="7">
        <v>45887</v>
      </c>
      <c r="E1596" s="26">
        <v>136.5</v>
      </c>
      <c r="F1596" s="26">
        <v>136.5</v>
      </c>
      <c r="G1596" s="6">
        <v>359413</v>
      </c>
      <c r="H1596" s="6" t="str">
        <v/>
      </c>
      <c r="I1596" s="6">
        <v>1</v>
      </c>
      <c r="J1596" s="6">
        <v>1</v>
      </c>
      <c r="K1596" s="6" t="str">
        <v/>
      </c>
      <c r="L1596" s="7" t="str">
        <v>T-983/25-26</v>
      </c>
      <c r="M1596" s="7">
        <v>45890</v>
      </c>
      <c r="N1596" s="9">
        <v>16416.86</v>
      </c>
      <c r="O1596" s="6" t="str">
        <v>NII</v>
      </c>
      <c r="P1596" s="6" t="str">
        <v/>
      </c>
      <c r="Q1596" s="6" t="str">
        <v/>
      </c>
      <c r="R1596" s="6">
        <v>4</v>
      </c>
      <c r="S1596" s="6" t="str">
        <v/>
      </c>
      <c r="T1596" s="6" t="str">
        <v>BioLegend</v>
      </c>
    </row>
    <row r="1597" spans="1:20" x14ac:dyDescent="0.25">
      <c r="A1597" s="6">
        <v>1976</v>
      </c>
      <c r="B1597" s="6" t="str">
        <v>EED118087</v>
      </c>
      <c r="C1597" s="7">
        <v>45881</v>
      </c>
      <c r="D1597" s="7">
        <v>45887</v>
      </c>
      <c r="E1597" s="26">
        <v>135.80000000000001</v>
      </c>
      <c r="F1597" s="26">
        <v>135.80000000000001</v>
      </c>
      <c r="G1597" s="6">
        <v>407122</v>
      </c>
      <c r="H1597" s="6" t="str">
        <v/>
      </c>
      <c r="I1597" s="6">
        <v>1</v>
      </c>
      <c r="J1597" s="6">
        <v>1</v>
      </c>
      <c r="K1597" s="6" t="str">
        <v/>
      </c>
      <c r="L1597" s="7" t="str">
        <v>T-985/25-26</v>
      </c>
      <c r="M1597" s="7">
        <v>45890</v>
      </c>
      <c r="N1597" s="9">
        <v>17499.29</v>
      </c>
      <c r="O1597" s="6" t="str">
        <v>NII</v>
      </c>
      <c r="P1597" s="6" t="str">
        <v/>
      </c>
      <c r="Q1597" s="6" t="str">
        <v/>
      </c>
      <c r="R1597" s="6">
        <v>4</v>
      </c>
      <c r="S1597" s="6" t="str">
        <v/>
      </c>
      <c r="T1597" s="6" t="str">
        <v>BioLegend</v>
      </c>
    </row>
    <row r="1598" spans="1:20" x14ac:dyDescent="0.25">
      <c r="A1598" s="6">
        <v>1977</v>
      </c>
      <c r="B1598" s="6" t="str">
        <v>EED118087</v>
      </c>
      <c r="C1598" s="7">
        <v>45881</v>
      </c>
      <c r="D1598" s="7">
        <v>45887</v>
      </c>
      <c r="E1598" s="26">
        <v>193.5</v>
      </c>
      <c r="F1598" s="26">
        <v>193.5</v>
      </c>
      <c r="G1598" s="6">
        <v>424902</v>
      </c>
      <c r="H1598" s="6" t="str">
        <v/>
      </c>
      <c r="I1598" s="6">
        <v>1</v>
      </c>
      <c r="J1598" s="6">
        <v>1</v>
      </c>
      <c r="K1598" s="6" t="str">
        <v/>
      </c>
      <c r="L1598" s="7" t="str">
        <v>T-983/25-26</v>
      </c>
      <c r="M1598" s="7">
        <v>45890</v>
      </c>
      <c r="N1598" s="9">
        <v>23272.25</v>
      </c>
      <c r="O1598" s="6" t="str">
        <v>NII</v>
      </c>
      <c r="P1598" s="6" t="str">
        <v/>
      </c>
      <c r="Q1598" s="6" t="str">
        <v/>
      </c>
      <c r="R1598" s="6">
        <v>4</v>
      </c>
      <c r="S1598" s="6" t="str">
        <v/>
      </c>
      <c r="T1598" s="6" t="str">
        <v>BioLegend</v>
      </c>
    </row>
    <row r="1599" spans="1:20" x14ac:dyDescent="0.25">
      <c r="A1599" s="6">
        <v>1978</v>
      </c>
      <c r="B1599" s="6" t="str">
        <v>EED118087</v>
      </c>
      <c r="C1599" s="7">
        <v>45881</v>
      </c>
      <c r="D1599" s="7">
        <v>45887</v>
      </c>
      <c r="E1599" s="26">
        <v>213.5</v>
      </c>
      <c r="F1599" s="26">
        <v>213.5</v>
      </c>
      <c r="G1599" s="6">
        <v>430904</v>
      </c>
      <c r="H1599" s="6" t="str">
        <v/>
      </c>
      <c r="I1599" s="6">
        <v>1</v>
      </c>
      <c r="J1599" s="6">
        <v>1</v>
      </c>
      <c r="K1599" s="6" t="str">
        <v/>
      </c>
      <c r="L1599" s="7" t="str">
        <v>T-987/25-26</v>
      </c>
      <c r="M1599" s="7">
        <v>45890</v>
      </c>
      <c r="N1599" s="9">
        <v>27511.759999999998</v>
      </c>
      <c r="O1599" s="6" t="str">
        <v>NII</v>
      </c>
      <c r="P1599" s="6" t="str">
        <v/>
      </c>
      <c r="Q1599" s="6" t="str">
        <v/>
      </c>
      <c r="R1599" s="6">
        <v>4</v>
      </c>
      <c r="S1599" s="6" t="str">
        <v/>
      </c>
      <c r="T1599" s="6" t="str">
        <v>BioLegend</v>
      </c>
    </row>
    <row r="1600" spans="1:20" x14ac:dyDescent="0.25">
      <c r="A1600">
        <v>1979</v>
      </c>
      <c r="B1600" t="str">
        <v>EED118087</v>
      </c>
      <c r="C1600" s="18">
        <v>45881</v>
      </c>
      <c r="D1600" s="18">
        <v>45887</v>
      </c>
      <c r="E1600" s="28">
        <v>213.5</v>
      </c>
      <c r="F1600" s="28">
        <v>213.5</v>
      </c>
      <c r="G1600">
        <v>431304</v>
      </c>
      <c r="H1600" t="str">
        <v/>
      </c>
      <c r="I1600">
        <v>1</v>
      </c>
      <c r="J1600">
        <v>1</v>
      </c>
      <c r="K1600" t="str">
        <v/>
      </c>
      <c r="L1600" s="18" t="str">
        <v>T-987/25-26</v>
      </c>
      <c r="M1600" s="18">
        <v>45890</v>
      </c>
      <c r="N1600" s="38">
        <v>27511.759999999998</v>
      </c>
      <c r="O1600" t="str">
        <v>NII</v>
      </c>
      <c r="P1600" t="str">
        <v/>
      </c>
      <c r="Q1600" t="str">
        <v/>
      </c>
      <c r="R1600">
        <v>4</v>
      </c>
      <c r="S1600" t="str">
        <v/>
      </c>
      <c r="T1600" t="str">
        <v>BioLegend</v>
      </c>
    </row>
    <row r="1601" spans="1:20" x14ac:dyDescent="0.25">
      <c r="A1601">
        <v>1994</v>
      </c>
      <c r="B1601" t="str">
        <v>EED118206</v>
      </c>
      <c r="C1601" s="18">
        <v>45884</v>
      </c>
      <c r="D1601" s="18">
        <v>45890</v>
      </c>
      <c r="E1601" s="28">
        <v>173.6</v>
      </c>
      <c r="F1601" s="28">
        <v>347.2</v>
      </c>
      <c r="G1601">
        <v>100220</v>
      </c>
      <c r="H1601" t="str">
        <v/>
      </c>
      <c r="I1601">
        <v>2</v>
      </c>
      <c r="J1601">
        <v>2</v>
      </c>
      <c r="K1601" t="str">
        <v/>
      </c>
      <c r="L1601" s="18" t="str">
        <v>T-1009/25-26</v>
      </c>
      <c r="M1601" s="18">
        <v>45892</v>
      </c>
      <c r="N1601" s="38">
        <v>57660</v>
      </c>
      <c r="O1601" t="str">
        <v>sun pharma</v>
      </c>
      <c r="P1601">
        <v>58154750345</v>
      </c>
      <c r="Q1601" t="str">
        <v>Delivered</v>
      </c>
      <c r="R1601">
        <v>4</v>
      </c>
      <c r="S1601" t="str">
        <v/>
      </c>
      <c r="T1601" t="str">
        <v>BioLegend</v>
      </c>
    </row>
    <row r="1602" spans="1:20" x14ac:dyDescent="0.25">
      <c r="A1602">
        <v>1995</v>
      </c>
      <c r="B1602" t="str">
        <v>EED118206</v>
      </c>
      <c r="C1602" s="18">
        <v>45884</v>
      </c>
      <c r="D1602" s="18">
        <v>45890</v>
      </c>
      <c r="E1602" s="28">
        <v>154.05000000000001</v>
      </c>
      <c r="F1602" s="28">
        <v>770.25</v>
      </c>
      <c r="G1602">
        <v>100328</v>
      </c>
      <c r="H1602" t="str">
        <v/>
      </c>
      <c r="I1602">
        <v>5</v>
      </c>
      <c r="J1602">
        <v>5</v>
      </c>
      <c r="K1602" t="str">
        <v/>
      </c>
      <c r="L1602" s="18" t="str">
        <v>T-1002/25-26</v>
      </c>
      <c r="M1602" s="18">
        <v>45892</v>
      </c>
      <c r="N1602" s="38">
        <v>110205</v>
      </c>
      <c r="O1602" t="str">
        <v>AURIGINE SERVICE</v>
      </c>
      <c r="P1602">
        <v>58154746893</v>
      </c>
      <c r="Q1602" t="str">
        <v>Delivered</v>
      </c>
      <c r="R1602">
        <v>4</v>
      </c>
      <c r="S1602" t="str">
        <v/>
      </c>
      <c r="T1602" t="str">
        <v>BioLegend</v>
      </c>
    </row>
    <row r="1603" spans="1:20" x14ac:dyDescent="0.25">
      <c r="A1603">
        <v>1996</v>
      </c>
      <c r="B1603" t="str">
        <v>EED118206</v>
      </c>
      <c r="C1603" s="18">
        <v>45884</v>
      </c>
      <c r="D1603" s="18">
        <v>45890</v>
      </c>
      <c r="E1603" s="28">
        <v>128.69999999999999</v>
      </c>
      <c r="F1603" s="28">
        <v>643.5</v>
      </c>
      <c r="G1603">
        <v>100528</v>
      </c>
      <c r="H1603" t="str">
        <v/>
      </c>
      <c r="I1603">
        <v>5</v>
      </c>
      <c r="J1603">
        <v>5</v>
      </c>
      <c r="K1603" t="str">
        <v/>
      </c>
      <c r="L1603" s="18" t="str">
        <v>T-1002/25-26</v>
      </c>
      <c r="M1603" s="18">
        <v>45892</v>
      </c>
      <c r="N1603" s="38">
        <v>92070</v>
      </c>
      <c r="O1603" t="str">
        <v>AURIGINE SERVICE</v>
      </c>
      <c r="P1603">
        <v>58154746893</v>
      </c>
      <c r="Q1603" t="str">
        <v>Delivered</v>
      </c>
      <c r="R1603">
        <v>4</v>
      </c>
      <c r="S1603" t="str">
        <v/>
      </c>
      <c r="T1603" t="str">
        <v>BioLegend</v>
      </c>
    </row>
    <row r="1604" spans="1:20" x14ac:dyDescent="0.25">
      <c r="A1604">
        <v>1997</v>
      </c>
      <c r="B1604" t="str">
        <v>EED118206</v>
      </c>
      <c r="C1604" s="18">
        <v>45884</v>
      </c>
      <c r="D1604" s="18">
        <v>45890</v>
      </c>
      <c r="E1604" s="28">
        <v>69.3</v>
      </c>
      <c r="F1604" s="28">
        <v>69.3</v>
      </c>
      <c r="G1604">
        <v>100706</v>
      </c>
      <c r="H1604" t="str">
        <v/>
      </c>
      <c r="I1604">
        <v>1</v>
      </c>
      <c r="J1604">
        <v>1</v>
      </c>
      <c r="K1604" t="str">
        <v/>
      </c>
      <c r="L1604" s="18" t="str">
        <v>T-1007/25-26</v>
      </c>
      <c r="M1604" s="18">
        <v>45892</v>
      </c>
      <c r="N1604" s="38">
        <v>10395</v>
      </c>
      <c r="O1604" t="str">
        <v>M Biotech</v>
      </c>
      <c r="P1604">
        <v>58154750695</v>
      </c>
      <c r="Q1604" t="str">
        <v>Delivered</v>
      </c>
      <c r="R1604">
        <v>4</v>
      </c>
      <c r="S1604" t="str">
        <v/>
      </c>
      <c r="T1604" t="str">
        <v>BioLegend</v>
      </c>
    </row>
    <row r="1605" spans="1:20" x14ac:dyDescent="0.25">
      <c r="A1605">
        <v>1998</v>
      </c>
      <c r="B1605" t="str">
        <v>EED118206</v>
      </c>
      <c r="C1605" s="18">
        <v>45884</v>
      </c>
      <c r="D1605" s="18">
        <v>45890</v>
      </c>
      <c r="E1605" s="28">
        <v>148.85</v>
      </c>
      <c r="F1605" s="28">
        <v>446.54999999999995</v>
      </c>
      <c r="G1605">
        <v>101320</v>
      </c>
      <c r="H1605" t="str">
        <v/>
      </c>
      <c r="I1605">
        <v>3</v>
      </c>
      <c r="J1605">
        <v>3</v>
      </c>
      <c r="K1605" t="str">
        <v/>
      </c>
      <c r="L1605" s="18" t="str">
        <v>T-1002/25-26</v>
      </c>
      <c r="M1605" s="18">
        <v>45892</v>
      </c>
      <c r="N1605" s="38">
        <v>63891</v>
      </c>
      <c r="O1605" t="str">
        <v>AURIGINE SERVICE</v>
      </c>
      <c r="P1605">
        <v>58154746893</v>
      </c>
      <c r="Q1605" t="str">
        <v>Delivered</v>
      </c>
      <c r="R1605">
        <v>4</v>
      </c>
      <c r="S1605" t="str">
        <v/>
      </c>
      <c r="T1605" t="str">
        <v>BioLegend</v>
      </c>
    </row>
    <row r="1606" spans="1:20" x14ac:dyDescent="0.25">
      <c r="A1606">
        <v>1999</v>
      </c>
      <c r="B1606" t="str">
        <v>EED118206</v>
      </c>
      <c r="C1606" s="18">
        <v>45884</v>
      </c>
      <c r="D1606" s="18">
        <v>45890</v>
      </c>
      <c r="E1606" s="28">
        <v>164.45</v>
      </c>
      <c r="F1606" s="28">
        <v>164.45</v>
      </c>
      <c r="G1606">
        <v>102006</v>
      </c>
      <c r="H1606" t="str">
        <v/>
      </c>
      <c r="I1606">
        <v>1</v>
      </c>
      <c r="J1606">
        <v>1</v>
      </c>
      <c r="K1606" t="str">
        <v/>
      </c>
      <c r="L1606" s="18" t="str">
        <v>T-1002/25-26</v>
      </c>
      <c r="M1606" s="18">
        <v>45892</v>
      </c>
      <c r="N1606" s="38">
        <v>23529</v>
      </c>
      <c r="O1606" t="str">
        <v>AURIGINE SERVICE</v>
      </c>
      <c r="P1606">
        <v>58154746893</v>
      </c>
      <c r="Q1606" t="str">
        <v>Delivered</v>
      </c>
      <c r="R1606">
        <v>4</v>
      </c>
      <c r="S1606" t="str">
        <v/>
      </c>
      <c r="T1606" t="str">
        <v>BioLegend</v>
      </c>
    </row>
    <row r="1607" spans="1:20" x14ac:dyDescent="0.25">
      <c r="A1607">
        <v>2000</v>
      </c>
      <c r="B1607" t="str">
        <v>EED118206</v>
      </c>
      <c r="C1607" s="18">
        <v>45884</v>
      </c>
      <c r="D1607" s="18">
        <v>45890</v>
      </c>
      <c r="E1607" s="28">
        <v>148.85</v>
      </c>
      <c r="F1607" s="28">
        <v>595.4</v>
      </c>
      <c r="G1607">
        <v>103018</v>
      </c>
      <c r="H1607" t="str">
        <v/>
      </c>
      <c r="I1607">
        <v>4</v>
      </c>
      <c r="J1607">
        <v>4</v>
      </c>
      <c r="K1607" t="str">
        <v/>
      </c>
      <c r="L1607" s="18" t="str">
        <v>T-1002/25-26</v>
      </c>
      <c r="M1607" s="18">
        <v>45892</v>
      </c>
      <c r="N1607" s="38">
        <v>85188</v>
      </c>
      <c r="O1607" t="str">
        <v>AURIGINE SERVICE</v>
      </c>
      <c r="P1607">
        <v>58154746893</v>
      </c>
      <c r="Q1607" t="str">
        <v>Delivered</v>
      </c>
      <c r="R1607">
        <v>4</v>
      </c>
      <c r="S1607" t="str">
        <v/>
      </c>
      <c r="T1607" t="str">
        <v>BioLegend</v>
      </c>
    </row>
    <row r="1608" spans="1:20" x14ac:dyDescent="0.25">
      <c r="A1608">
        <v>2001</v>
      </c>
      <c r="B1608" t="str">
        <v>EED118206</v>
      </c>
      <c r="C1608" s="18">
        <v>45884</v>
      </c>
      <c r="D1608" s="18">
        <v>45890</v>
      </c>
      <c r="E1608" s="28">
        <v>73.5</v>
      </c>
      <c r="F1608" s="28">
        <v>147</v>
      </c>
      <c r="G1608">
        <v>103108</v>
      </c>
      <c r="H1608" t="str">
        <v/>
      </c>
      <c r="I1608">
        <v>2</v>
      </c>
      <c r="J1608">
        <v>2</v>
      </c>
      <c r="K1608" t="str">
        <v/>
      </c>
      <c r="L1608" s="18" t="str">
        <v>T-1009/25-26</v>
      </c>
      <c r="M1608" s="18">
        <v>45892</v>
      </c>
      <c r="N1608" s="38">
        <v>24412.5</v>
      </c>
      <c r="O1608" t="str">
        <v>sun pharma</v>
      </c>
      <c r="P1608">
        <v>58154750345</v>
      </c>
      <c r="Q1608" t="str">
        <v>Delivered</v>
      </c>
      <c r="R1608">
        <v>4</v>
      </c>
      <c r="S1608" t="str">
        <v/>
      </c>
      <c r="T1608" t="str">
        <v>BioLegend</v>
      </c>
    </row>
    <row r="1609" spans="1:20" x14ac:dyDescent="0.25">
      <c r="A1609">
        <v>2002</v>
      </c>
      <c r="B1609" t="str">
        <v>EED118206</v>
      </c>
      <c r="C1609" s="18">
        <v>45884</v>
      </c>
      <c r="D1609" s="18">
        <v>45890</v>
      </c>
      <c r="E1609" s="28">
        <v>148.85</v>
      </c>
      <c r="F1609" s="28">
        <v>595.4</v>
      </c>
      <c r="G1609">
        <v>104420</v>
      </c>
      <c r="H1609" t="str">
        <v/>
      </c>
      <c r="I1609">
        <v>4</v>
      </c>
      <c r="J1609">
        <v>4</v>
      </c>
      <c r="K1609" t="str">
        <v/>
      </c>
      <c r="L1609" s="18" t="str">
        <v>T-1002/25-26</v>
      </c>
      <c r="M1609" s="18">
        <v>45892</v>
      </c>
      <c r="N1609" s="38">
        <v>85188</v>
      </c>
      <c r="O1609" t="str">
        <v>AURIGINE SERVICE</v>
      </c>
      <c r="P1609">
        <v>58154746893</v>
      </c>
      <c r="Q1609" t="str">
        <v>Delivered</v>
      </c>
      <c r="R1609">
        <v>4</v>
      </c>
      <c r="S1609" t="str">
        <v/>
      </c>
      <c r="T1609" t="str">
        <v>BioLegend</v>
      </c>
    </row>
    <row r="1610" spans="1:20" x14ac:dyDescent="0.25">
      <c r="A1610">
        <v>2003</v>
      </c>
      <c r="B1610" t="str">
        <v>EED118206</v>
      </c>
      <c r="C1610" s="18">
        <v>45884</v>
      </c>
      <c r="D1610" s="18">
        <v>45890</v>
      </c>
      <c r="E1610" s="28">
        <v>161.19999999999999</v>
      </c>
      <c r="F1610" s="28">
        <v>161.19999999999999</v>
      </c>
      <c r="G1610">
        <v>104526</v>
      </c>
      <c r="H1610" t="str">
        <v/>
      </c>
      <c r="I1610">
        <v>1</v>
      </c>
      <c r="J1610">
        <v>1</v>
      </c>
      <c r="K1610" t="str">
        <v/>
      </c>
      <c r="L1610" s="18" t="str">
        <v>T-1002/25-26</v>
      </c>
      <c r="M1610" s="18">
        <v>45892</v>
      </c>
      <c r="N1610" s="38">
        <v>23064</v>
      </c>
      <c r="O1610" t="str">
        <v>AURIGINE SERVICE</v>
      </c>
      <c r="P1610">
        <v>58154746893</v>
      </c>
      <c r="Q1610" t="str">
        <v>Delivered</v>
      </c>
      <c r="R1610">
        <v>4</v>
      </c>
      <c r="S1610" t="str">
        <v/>
      </c>
      <c r="T1610" t="str">
        <v>BioLegend</v>
      </c>
    </row>
    <row r="1611" spans="1:20" x14ac:dyDescent="0.25">
      <c r="A1611">
        <v>2004</v>
      </c>
      <c r="B1611" t="str">
        <v>EED118206</v>
      </c>
      <c r="C1611" s="18">
        <v>45884</v>
      </c>
      <c r="D1611" s="18">
        <v>45890</v>
      </c>
      <c r="E1611" s="28">
        <v>206.05</v>
      </c>
      <c r="F1611" s="28">
        <v>206.05</v>
      </c>
      <c r="G1611">
        <v>106106</v>
      </c>
      <c r="H1611" t="str">
        <v/>
      </c>
      <c r="I1611">
        <v>1</v>
      </c>
      <c r="J1611">
        <v>1</v>
      </c>
      <c r="K1611" t="str">
        <v/>
      </c>
      <c r="L1611" s="18" t="str">
        <v>T-1002/25-26</v>
      </c>
      <c r="M1611" s="18">
        <v>45892</v>
      </c>
      <c r="N1611" s="38">
        <v>29481</v>
      </c>
      <c r="O1611" t="str">
        <v>AURIGINE SERVICE</v>
      </c>
      <c r="P1611">
        <v>58154746893</v>
      </c>
      <c r="Q1611" t="str">
        <v>Delivered</v>
      </c>
      <c r="R1611">
        <v>4</v>
      </c>
      <c r="S1611" t="str">
        <v/>
      </c>
      <c r="T1611" t="str">
        <v>BioLegend</v>
      </c>
    </row>
    <row r="1612" spans="1:20" x14ac:dyDescent="0.25">
      <c r="A1612">
        <v>2005</v>
      </c>
      <c r="B1612" t="str">
        <v>EED118206</v>
      </c>
      <c r="C1612" s="18">
        <v>45884</v>
      </c>
      <c r="D1612" s="18">
        <v>45890</v>
      </c>
      <c r="E1612" s="28">
        <v>56</v>
      </c>
      <c r="F1612" s="28">
        <v>56</v>
      </c>
      <c r="G1612">
        <v>113710</v>
      </c>
      <c r="H1612" t="str">
        <v/>
      </c>
      <c r="I1612">
        <v>1</v>
      </c>
      <c r="J1612" t="str">
        <v/>
      </c>
      <c r="K1612">
        <v>1</v>
      </c>
      <c r="L1612" s="18" t="str">
        <v/>
      </c>
      <c r="M1612" s="18" t="str">
        <v/>
      </c>
      <c r="N1612" s="38" t="str">
        <v/>
      </c>
      <c r="O1612" t="str">
        <v>Seema</v>
      </c>
      <c r="P1612" t="str">
        <v/>
      </c>
      <c r="Q1612" t="str">
        <v/>
      </c>
      <c r="R1612">
        <v>4</v>
      </c>
      <c r="S1612" t="str">
        <v/>
      </c>
      <c r="T1612" t="str">
        <v>BioLegend</v>
      </c>
    </row>
    <row r="1613" spans="1:20" x14ac:dyDescent="0.25">
      <c r="A1613">
        <v>2006</v>
      </c>
      <c r="B1613" t="str">
        <v>EED118206</v>
      </c>
      <c r="C1613" s="18">
        <v>45884</v>
      </c>
      <c r="D1613" s="18">
        <v>45890</v>
      </c>
      <c r="E1613" s="28">
        <v>107.1</v>
      </c>
      <c r="F1613" s="28">
        <v>107.1</v>
      </c>
      <c r="G1613">
        <v>113817</v>
      </c>
      <c r="H1613" t="str">
        <v/>
      </c>
      <c r="I1613">
        <v>1</v>
      </c>
      <c r="J1613" t="str">
        <v/>
      </c>
      <c r="K1613">
        <v>1</v>
      </c>
      <c r="L1613" s="18" t="str">
        <v/>
      </c>
      <c r="M1613" s="18" t="str">
        <v/>
      </c>
      <c r="N1613" s="38" t="str">
        <v/>
      </c>
      <c r="O1613" t="str">
        <v>ICGEB</v>
      </c>
      <c r="P1613" t="str">
        <v/>
      </c>
      <c r="Q1613" t="str">
        <v/>
      </c>
      <c r="R1613">
        <v>4</v>
      </c>
      <c r="S1613" t="str">
        <v/>
      </c>
      <c r="T1613" t="str">
        <v>BioLegend</v>
      </c>
    </row>
    <row r="1614" spans="1:20" x14ac:dyDescent="0.25">
      <c r="A1614">
        <v>2007</v>
      </c>
      <c r="B1614" t="str">
        <v>EED118206</v>
      </c>
      <c r="C1614" s="18">
        <v>45884</v>
      </c>
      <c r="D1614" s="18">
        <v>45890</v>
      </c>
      <c r="E1614" s="28">
        <v>189.79999999999998</v>
      </c>
      <c r="F1614" s="28">
        <v>569.4</v>
      </c>
      <c r="G1614">
        <v>119414</v>
      </c>
      <c r="H1614" t="str">
        <v/>
      </c>
      <c r="I1614">
        <v>3</v>
      </c>
      <c r="J1614">
        <v>3</v>
      </c>
      <c r="K1614" t="str">
        <v/>
      </c>
      <c r="L1614" s="18" t="str">
        <v>T-1002/25-26</v>
      </c>
      <c r="M1614" s="18">
        <v>45892</v>
      </c>
      <c r="N1614" s="38">
        <v>81468</v>
      </c>
      <c r="O1614" t="str">
        <v>AURIGINE SERVICE</v>
      </c>
      <c r="P1614">
        <v>58154746893</v>
      </c>
      <c r="Q1614" t="str">
        <v>Delivered</v>
      </c>
      <c r="R1614">
        <v>4</v>
      </c>
      <c r="S1614" t="str">
        <v/>
      </c>
      <c r="T1614" t="str">
        <v>BioLegend</v>
      </c>
    </row>
    <row r="1615" spans="1:20" x14ac:dyDescent="0.25">
      <c r="A1615">
        <v>2008</v>
      </c>
      <c r="B1615" t="str">
        <v>EED118206</v>
      </c>
      <c r="C1615" s="18">
        <v>45884</v>
      </c>
      <c r="D1615" s="18">
        <v>45890</v>
      </c>
      <c r="E1615" s="28">
        <v>120</v>
      </c>
      <c r="F1615" s="28">
        <v>120</v>
      </c>
      <c r="G1615">
        <v>135243</v>
      </c>
      <c r="H1615" t="str">
        <v/>
      </c>
      <c r="I1615">
        <v>1</v>
      </c>
      <c r="J1615">
        <v>1</v>
      </c>
      <c r="K1615" t="str">
        <v/>
      </c>
      <c r="L1615" s="18" t="str">
        <v>DC-126/25-26</v>
      </c>
      <c r="M1615" s="18">
        <v>45891</v>
      </c>
      <c r="N1615" s="38" t="str">
        <v/>
      </c>
      <c r="O1615" t="str">
        <v>AIIMS</v>
      </c>
      <c r="P1615" t="str">
        <v/>
      </c>
      <c r="Q1615" t="str">
        <v/>
      </c>
      <c r="R1615">
        <v>4</v>
      </c>
      <c r="S1615" t="str">
        <v/>
      </c>
      <c r="T1615" t="str">
        <v>BioLegend</v>
      </c>
    </row>
    <row r="1616" spans="1:20" x14ac:dyDescent="0.25">
      <c r="A1616">
        <v>2009</v>
      </c>
      <c r="B1616" t="str">
        <v>EED118206</v>
      </c>
      <c r="C1616" s="18">
        <v>45884</v>
      </c>
      <c r="D1616" s="18">
        <v>45890</v>
      </c>
      <c r="E1616" s="28">
        <v>242.9</v>
      </c>
      <c r="F1616" s="28">
        <v>242.9</v>
      </c>
      <c r="G1616">
        <v>144620</v>
      </c>
      <c r="H1616" t="str">
        <v/>
      </c>
      <c r="I1616">
        <v>1</v>
      </c>
      <c r="J1616">
        <v>1</v>
      </c>
      <c r="K1616" t="str">
        <v/>
      </c>
      <c r="L1616" s="18" t="str">
        <v>DC-126/25-26</v>
      </c>
      <c r="M1616" s="18">
        <v>45891</v>
      </c>
      <c r="N1616" s="38" t="str">
        <v/>
      </c>
      <c r="O1616" t="str">
        <v>AIIMS</v>
      </c>
      <c r="P1616" t="str">
        <v/>
      </c>
      <c r="Q1616" t="str">
        <v/>
      </c>
      <c r="R1616">
        <v>4</v>
      </c>
      <c r="S1616" t="str">
        <v/>
      </c>
      <c r="T1616" t="str">
        <v>BioLegend</v>
      </c>
    </row>
    <row r="1617" spans="1:20" x14ac:dyDescent="0.25">
      <c r="A1617">
        <v>2010</v>
      </c>
      <c r="B1617" t="str">
        <v>EED118206</v>
      </c>
      <c r="C1617" s="18">
        <v>45884</v>
      </c>
      <c r="D1617" s="18">
        <v>45890</v>
      </c>
      <c r="E1617" s="28">
        <v>219</v>
      </c>
      <c r="F1617" s="28">
        <v>219</v>
      </c>
      <c r="G1617">
        <v>145529</v>
      </c>
      <c r="H1617" t="str">
        <v/>
      </c>
      <c r="I1617">
        <v>1</v>
      </c>
      <c r="J1617">
        <v>1</v>
      </c>
      <c r="K1617" t="str">
        <v/>
      </c>
      <c r="L1617" s="18" t="str">
        <v>DC-126/25-26</v>
      </c>
      <c r="M1617" s="18">
        <v>45891</v>
      </c>
      <c r="N1617" s="38" t="str">
        <v/>
      </c>
      <c r="O1617" t="str">
        <v>AIIMS</v>
      </c>
      <c r="P1617" t="str">
        <v/>
      </c>
      <c r="Q1617" t="str">
        <v/>
      </c>
      <c r="R1617">
        <v>4</v>
      </c>
      <c r="S1617" t="str">
        <v/>
      </c>
      <c r="T1617" t="str">
        <v>BioLegend</v>
      </c>
    </row>
    <row r="1618" spans="1:20" x14ac:dyDescent="0.25">
      <c r="A1618">
        <v>2011</v>
      </c>
      <c r="B1618" t="str">
        <v>EED118206</v>
      </c>
      <c r="C1618" s="18">
        <v>45884</v>
      </c>
      <c r="D1618" s="18">
        <v>45890</v>
      </c>
      <c r="E1618" s="28">
        <v>112</v>
      </c>
      <c r="F1618" s="28">
        <v>112</v>
      </c>
      <c r="G1618">
        <v>165608</v>
      </c>
      <c r="H1618" t="str">
        <v/>
      </c>
      <c r="I1618">
        <v>1</v>
      </c>
      <c r="J1618">
        <v>1</v>
      </c>
      <c r="K1618" t="str">
        <v/>
      </c>
      <c r="L1618" s="18" t="str">
        <v>DC-126/25-26</v>
      </c>
      <c r="M1618" s="18">
        <v>45891</v>
      </c>
      <c r="N1618" s="38" t="str">
        <v/>
      </c>
      <c r="O1618" t="str">
        <v>AIIMS</v>
      </c>
      <c r="P1618" t="str">
        <v/>
      </c>
      <c r="Q1618" t="str">
        <v/>
      </c>
      <c r="R1618">
        <v>4</v>
      </c>
      <c r="S1618" t="str">
        <v/>
      </c>
      <c r="T1618" t="str">
        <v>BioLegend</v>
      </c>
    </row>
    <row r="1619" spans="1:20" x14ac:dyDescent="0.25">
      <c r="A1619">
        <v>2012</v>
      </c>
      <c r="B1619" t="str">
        <v>EED118206</v>
      </c>
      <c r="C1619" s="18">
        <v>45884</v>
      </c>
      <c r="D1619" s="18">
        <v>45890</v>
      </c>
      <c r="E1619" s="28">
        <v>133.69999999999999</v>
      </c>
      <c r="F1619" s="28">
        <v>133.69999999999999</v>
      </c>
      <c r="G1619">
        <v>300104</v>
      </c>
      <c r="H1619" t="str">
        <v/>
      </c>
      <c r="I1619">
        <v>1</v>
      </c>
      <c r="J1619">
        <v>1</v>
      </c>
      <c r="K1619" t="str">
        <v/>
      </c>
      <c r="L1619" s="18" t="str">
        <v>T-1012/25-26</v>
      </c>
      <c r="M1619" s="18">
        <v>45892</v>
      </c>
      <c r="N1619" s="38">
        <v>21315.599999999999</v>
      </c>
      <c r="O1619" t="str">
        <v>Nimhans</v>
      </c>
      <c r="P1619">
        <v>58154748525</v>
      </c>
      <c r="Q1619" t="str">
        <v>Delivered</v>
      </c>
      <c r="R1619">
        <v>4</v>
      </c>
      <c r="S1619" t="str">
        <v/>
      </c>
      <c r="T1619" t="str">
        <v>BioLegend</v>
      </c>
    </row>
    <row r="1620" spans="1:20" x14ac:dyDescent="0.25">
      <c r="A1620">
        <v>2013</v>
      </c>
      <c r="B1620" t="str">
        <v>EED118206</v>
      </c>
      <c r="C1620" s="18">
        <v>45884</v>
      </c>
      <c r="D1620" s="18">
        <v>45890</v>
      </c>
      <c r="E1620" s="28">
        <v>131.6</v>
      </c>
      <c r="F1620" s="28">
        <v>131.6</v>
      </c>
      <c r="G1620">
        <v>300112</v>
      </c>
      <c r="H1620" t="str">
        <v/>
      </c>
      <c r="I1620">
        <v>1</v>
      </c>
      <c r="J1620">
        <v>1</v>
      </c>
      <c r="K1620" t="str">
        <v/>
      </c>
      <c r="L1620" s="18" t="str">
        <v>DC-129/25-26</v>
      </c>
      <c r="M1620" s="18">
        <v>45896</v>
      </c>
      <c r="N1620" s="38" t="str">
        <v/>
      </c>
      <c r="O1620" t="str">
        <v>AIIMS</v>
      </c>
      <c r="P1620" t="str">
        <v>By Hand</v>
      </c>
      <c r="Q1620" t="str">
        <v>PRIYANKA MADAM</v>
      </c>
      <c r="R1620">
        <v>4</v>
      </c>
      <c r="S1620" t="str">
        <v/>
      </c>
      <c r="T1620" t="str">
        <v>BioLegend</v>
      </c>
    </row>
    <row r="1621" spans="1:20" x14ac:dyDescent="0.25">
      <c r="A1621">
        <v>2014</v>
      </c>
      <c r="B1621" t="str">
        <v>EED118206</v>
      </c>
      <c r="C1621" s="18">
        <v>45884</v>
      </c>
      <c r="D1621" s="18">
        <v>45890</v>
      </c>
      <c r="E1621" s="28">
        <v>131.6</v>
      </c>
      <c r="F1621" s="28">
        <v>131.6</v>
      </c>
      <c r="G1621">
        <v>300304</v>
      </c>
      <c r="H1621" t="str">
        <v/>
      </c>
      <c r="I1621">
        <v>1</v>
      </c>
      <c r="J1621">
        <v>1</v>
      </c>
      <c r="K1621" t="str">
        <v/>
      </c>
      <c r="L1621" s="18" t="str">
        <v>DC-129/25-26</v>
      </c>
      <c r="M1621" s="18">
        <v>45896</v>
      </c>
      <c r="N1621" s="38" t="str">
        <v/>
      </c>
      <c r="O1621" t="str">
        <v>AIIMS</v>
      </c>
      <c r="P1621" t="str">
        <v>By Hand</v>
      </c>
      <c r="Q1621" t="str">
        <v>PRIYANKA MADAM</v>
      </c>
      <c r="R1621">
        <v>4</v>
      </c>
      <c r="S1621" t="str">
        <v/>
      </c>
      <c r="T1621" t="str">
        <v>BioLegend</v>
      </c>
    </row>
    <row r="1622" spans="1:20" x14ac:dyDescent="0.25">
      <c r="A1622">
        <v>2015</v>
      </c>
      <c r="B1622" t="str">
        <v>EED118206</v>
      </c>
      <c r="C1622" s="18">
        <v>45884</v>
      </c>
      <c r="D1622" s="18">
        <v>45890</v>
      </c>
      <c r="E1622" s="28">
        <v>38.5</v>
      </c>
      <c r="F1622" s="28">
        <v>38.5</v>
      </c>
      <c r="G1622">
        <v>300306</v>
      </c>
      <c r="H1622" t="str">
        <v/>
      </c>
      <c r="I1622">
        <v>1</v>
      </c>
      <c r="J1622">
        <v>1</v>
      </c>
      <c r="K1622" t="str">
        <v/>
      </c>
      <c r="L1622" s="18" t="str">
        <v>T-1012/25-26</v>
      </c>
      <c r="M1622" s="18">
        <v>45892</v>
      </c>
      <c r="N1622" s="38">
        <v>6138</v>
      </c>
      <c r="O1622" t="str">
        <v>Nimhans</v>
      </c>
      <c r="P1622">
        <v>58154748525</v>
      </c>
      <c r="Q1622" t="str">
        <v>Delivered</v>
      </c>
      <c r="R1622">
        <v>4</v>
      </c>
      <c r="S1622" t="str">
        <v/>
      </c>
      <c r="T1622" t="str">
        <v>BioLegend</v>
      </c>
    </row>
    <row r="1623" spans="1:20" x14ac:dyDescent="0.25">
      <c r="A1623">
        <v>2016</v>
      </c>
      <c r="B1623" t="str">
        <v>EED118206</v>
      </c>
      <c r="C1623" s="18">
        <v>45884</v>
      </c>
      <c r="D1623" s="18">
        <v>45890</v>
      </c>
      <c r="E1623" s="28">
        <v>285.75</v>
      </c>
      <c r="F1623" s="28">
        <v>285.75</v>
      </c>
      <c r="G1623">
        <v>300434</v>
      </c>
      <c r="H1623" t="str">
        <v/>
      </c>
      <c r="I1623">
        <v>1</v>
      </c>
      <c r="J1623" t="str">
        <v/>
      </c>
      <c r="K1623">
        <v>1</v>
      </c>
      <c r="L1623" s="18" t="str">
        <v/>
      </c>
      <c r="M1623" s="18" t="str">
        <v/>
      </c>
      <c r="N1623" s="38" t="str">
        <v/>
      </c>
      <c r="O1623" t="str">
        <v>IGIB</v>
      </c>
      <c r="P1623" t="str">
        <v/>
      </c>
      <c r="Q1623" t="str">
        <v/>
      </c>
      <c r="R1623">
        <v>4</v>
      </c>
      <c r="S1623" t="str">
        <v/>
      </c>
      <c r="T1623" t="str">
        <v>BioLegend</v>
      </c>
    </row>
    <row r="1624" spans="1:20" x14ac:dyDescent="0.25">
      <c r="A1624">
        <v>2017</v>
      </c>
      <c r="B1624" t="str">
        <v>EED118206</v>
      </c>
      <c r="C1624" s="18">
        <v>45884</v>
      </c>
      <c r="D1624" s="18">
        <v>45890</v>
      </c>
      <c r="E1624" s="28">
        <v>181.3</v>
      </c>
      <c r="F1624" s="28">
        <v>181.3</v>
      </c>
      <c r="G1624">
        <v>300510</v>
      </c>
      <c r="H1624" t="str">
        <v/>
      </c>
      <c r="I1624">
        <v>1</v>
      </c>
      <c r="J1624" t="str">
        <v/>
      </c>
      <c r="K1624">
        <v>1</v>
      </c>
      <c r="L1624" s="18" t="str">
        <v/>
      </c>
      <c r="M1624" s="18" t="str">
        <v/>
      </c>
      <c r="N1624" s="38" t="str">
        <v/>
      </c>
      <c r="O1624" t="str">
        <v>IGIB</v>
      </c>
      <c r="P1624" t="str">
        <v/>
      </c>
      <c r="Q1624" t="str">
        <v/>
      </c>
      <c r="R1624">
        <v>4</v>
      </c>
      <c r="S1624" t="str">
        <v/>
      </c>
      <c r="T1624" t="str">
        <v>BioLegend</v>
      </c>
    </row>
    <row r="1625" spans="1:20" x14ac:dyDescent="0.25">
      <c r="A1625">
        <v>2018</v>
      </c>
      <c r="B1625" t="str">
        <v>EED118206</v>
      </c>
      <c r="C1625" s="18">
        <v>45884</v>
      </c>
      <c r="D1625" s="18">
        <v>45890</v>
      </c>
      <c r="E1625" s="28">
        <v>138.6</v>
      </c>
      <c r="F1625" s="28">
        <v>138.6</v>
      </c>
      <c r="G1625">
        <v>302004</v>
      </c>
      <c r="H1625" t="str">
        <v/>
      </c>
      <c r="I1625">
        <v>1</v>
      </c>
      <c r="J1625">
        <v>1</v>
      </c>
      <c r="K1625" t="str">
        <v/>
      </c>
      <c r="L1625" s="18" t="str">
        <v>DC-129/25-26</v>
      </c>
      <c r="M1625" s="18">
        <v>45896</v>
      </c>
      <c r="N1625" s="38" t="str">
        <v/>
      </c>
      <c r="O1625" t="str">
        <v>AIIMS</v>
      </c>
      <c r="P1625" t="str">
        <v>By Hand</v>
      </c>
      <c r="Q1625" t="str">
        <v>PRIYANKA MADAM</v>
      </c>
      <c r="R1625">
        <v>4</v>
      </c>
      <c r="S1625" t="str">
        <v/>
      </c>
      <c r="T1625" t="str">
        <v>BioLegend</v>
      </c>
    </row>
    <row r="1626" spans="1:20" x14ac:dyDescent="0.25">
      <c r="A1626">
        <v>2019</v>
      </c>
      <c r="B1626" t="str">
        <v>EED118206</v>
      </c>
      <c r="C1626" s="18">
        <v>45884</v>
      </c>
      <c r="D1626" s="18">
        <v>45890</v>
      </c>
      <c r="E1626" s="28">
        <v>45.5</v>
      </c>
      <c r="F1626" s="28">
        <v>45.5</v>
      </c>
      <c r="G1626">
        <v>302204</v>
      </c>
      <c r="H1626" t="str">
        <v/>
      </c>
      <c r="I1626">
        <v>1</v>
      </c>
      <c r="J1626">
        <v>1</v>
      </c>
      <c r="K1626" t="str">
        <v/>
      </c>
      <c r="L1626" s="18" t="str">
        <v>DC-129/25-26</v>
      </c>
      <c r="M1626" s="18">
        <v>45896</v>
      </c>
      <c r="N1626" s="38" t="str">
        <v/>
      </c>
      <c r="O1626" t="str">
        <v>AIIMS</v>
      </c>
      <c r="P1626" t="str">
        <v>By Hand</v>
      </c>
      <c r="Q1626" t="str">
        <v>PRIYANKA MADAM</v>
      </c>
      <c r="R1626">
        <v>4</v>
      </c>
      <c r="S1626" t="str">
        <v/>
      </c>
      <c r="T1626" t="str">
        <v>BioLegend</v>
      </c>
    </row>
    <row r="1627" spans="1:20" x14ac:dyDescent="0.25">
      <c r="A1627">
        <v>2020</v>
      </c>
      <c r="B1627" t="str">
        <v>EED118206</v>
      </c>
      <c r="C1627" s="18">
        <v>45884</v>
      </c>
      <c r="D1627" s="18">
        <v>45890</v>
      </c>
      <c r="E1627" s="28">
        <v>72.099999999999994</v>
      </c>
      <c r="F1627" s="28">
        <v>72.099999999999994</v>
      </c>
      <c r="G1627">
        <v>302206</v>
      </c>
      <c r="H1627" t="str">
        <v/>
      </c>
      <c r="I1627">
        <v>1</v>
      </c>
      <c r="J1627">
        <v>1</v>
      </c>
      <c r="K1627" t="str">
        <v/>
      </c>
      <c r="L1627" s="18" t="str">
        <v>T-1012/25-26</v>
      </c>
      <c r="M1627" s="18">
        <v>45892</v>
      </c>
      <c r="N1627" s="38">
        <v>11494.8</v>
      </c>
      <c r="O1627" t="str">
        <v>Nimhans</v>
      </c>
      <c r="P1627">
        <v>58154748525</v>
      </c>
      <c r="Q1627" t="str">
        <v>Delivered</v>
      </c>
      <c r="R1627">
        <v>4</v>
      </c>
      <c r="S1627" t="str">
        <v/>
      </c>
      <c r="T1627" t="str">
        <v>BioLegend</v>
      </c>
    </row>
    <row r="1628" spans="1:20" x14ac:dyDescent="0.25">
      <c r="A1628">
        <v>2021</v>
      </c>
      <c r="B1628" t="str">
        <v>EED118206</v>
      </c>
      <c r="C1628" s="18">
        <v>45884</v>
      </c>
      <c r="D1628" s="18">
        <v>45890</v>
      </c>
      <c r="E1628" s="28">
        <v>73.5</v>
      </c>
      <c r="F1628" s="28">
        <v>73.5</v>
      </c>
      <c r="G1628">
        <v>302212</v>
      </c>
      <c r="H1628" t="str">
        <v/>
      </c>
      <c r="I1628">
        <v>1</v>
      </c>
      <c r="J1628">
        <v>1</v>
      </c>
      <c r="K1628" t="str">
        <v/>
      </c>
      <c r="L1628" s="18" t="str">
        <v>T-994/25-26</v>
      </c>
      <c r="M1628" s="18">
        <v>45891</v>
      </c>
      <c r="N1628" s="38">
        <v>9975</v>
      </c>
      <c r="O1628" t="str">
        <v>Labex</v>
      </c>
      <c r="P1628" t="str">
        <v/>
      </c>
      <c r="Q1628" t="str">
        <v/>
      </c>
      <c r="R1628">
        <v>4</v>
      </c>
      <c r="S1628" t="str">
        <v/>
      </c>
      <c r="T1628" t="str">
        <v>BioLegend</v>
      </c>
    </row>
    <row r="1629" spans="1:20" x14ac:dyDescent="0.25">
      <c r="A1629">
        <v>2022</v>
      </c>
      <c r="B1629" t="str">
        <v>EED118206</v>
      </c>
      <c r="C1629" s="18">
        <v>45884</v>
      </c>
      <c r="D1629" s="18">
        <v>45890</v>
      </c>
      <c r="E1629" s="28">
        <v>104.3</v>
      </c>
      <c r="F1629" s="28">
        <v>104.3</v>
      </c>
      <c r="G1629">
        <v>302306</v>
      </c>
      <c r="H1629" t="str">
        <v/>
      </c>
      <c r="I1629">
        <v>1</v>
      </c>
      <c r="J1629" t="str">
        <v/>
      </c>
      <c r="K1629">
        <v>1</v>
      </c>
      <c r="L1629" s="18" t="str">
        <v/>
      </c>
      <c r="M1629" s="18" t="str">
        <v/>
      </c>
      <c r="N1629" s="38" t="str">
        <v/>
      </c>
      <c r="O1629" t="str">
        <v>Seema</v>
      </c>
      <c r="P1629" t="str">
        <v/>
      </c>
      <c r="Q1629" t="str">
        <v/>
      </c>
      <c r="R1629">
        <v>4</v>
      </c>
      <c r="S1629" t="str">
        <v/>
      </c>
      <c r="T1629" t="str">
        <v>BioLegend</v>
      </c>
    </row>
    <row r="1630" spans="1:20" x14ac:dyDescent="0.25">
      <c r="A1630">
        <v>2023</v>
      </c>
      <c r="B1630" t="str">
        <v>EED118206</v>
      </c>
      <c r="C1630" s="18">
        <v>45884</v>
      </c>
      <c r="D1630" s="18">
        <v>45890</v>
      </c>
      <c r="E1630" s="28">
        <v>131.6</v>
      </c>
      <c r="F1630" s="28">
        <v>131.6</v>
      </c>
      <c r="G1630">
        <v>302624</v>
      </c>
      <c r="H1630" t="str">
        <v/>
      </c>
      <c r="I1630">
        <v>1</v>
      </c>
      <c r="J1630">
        <v>1</v>
      </c>
      <c r="K1630" t="str">
        <v/>
      </c>
      <c r="L1630" s="18" t="str">
        <v>DC-129/25-26</v>
      </c>
      <c r="M1630" s="18">
        <v>45896</v>
      </c>
      <c r="N1630" s="38" t="str">
        <v/>
      </c>
      <c r="O1630" t="str">
        <v>AIIMS</v>
      </c>
      <c r="P1630" t="str">
        <v>By Hand</v>
      </c>
      <c r="Q1630" t="str">
        <v>PRIYANKA MADAM</v>
      </c>
      <c r="R1630">
        <v>4</v>
      </c>
      <c r="S1630" t="str">
        <v/>
      </c>
      <c r="T1630" t="str">
        <v>BioLegend</v>
      </c>
    </row>
    <row r="1631" spans="1:20" x14ac:dyDescent="0.25">
      <c r="A1631">
        <v>2024</v>
      </c>
      <c r="B1631" t="str">
        <v>EED118206</v>
      </c>
      <c r="C1631" s="18">
        <v>45884</v>
      </c>
      <c r="D1631" s="18">
        <v>45890</v>
      </c>
      <c r="E1631" s="28">
        <v>50.4</v>
      </c>
      <c r="F1631" s="28">
        <v>50.4</v>
      </c>
      <c r="G1631">
        <v>304006</v>
      </c>
      <c r="H1631" t="str">
        <v/>
      </c>
      <c r="I1631">
        <v>1</v>
      </c>
      <c r="J1631">
        <v>1</v>
      </c>
      <c r="K1631" t="str">
        <v/>
      </c>
      <c r="L1631" s="18" t="str">
        <v>T-1011/25-26</v>
      </c>
      <c r="M1631" s="18">
        <v>45892</v>
      </c>
      <c r="N1631" s="38">
        <v>8370</v>
      </c>
      <c r="O1631" t="str">
        <v>VIRION</v>
      </c>
      <c r="P1631">
        <v>58154750500</v>
      </c>
      <c r="Q1631" t="str">
        <v>Delivered</v>
      </c>
      <c r="R1631">
        <v>4</v>
      </c>
      <c r="S1631" t="str">
        <v/>
      </c>
      <c r="T1631" t="str">
        <v>BioLegend</v>
      </c>
    </row>
    <row r="1632" spans="1:20" x14ac:dyDescent="0.25">
      <c r="A1632">
        <v>2025</v>
      </c>
      <c r="B1632" t="str">
        <v>EED118206</v>
      </c>
      <c r="C1632" s="18">
        <v>45884</v>
      </c>
      <c r="D1632" s="18">
        <v>45890</v>
      </c>
      <c r="E1632" s="28">
        <v>185.5</v>
      </c>
      <c r="F1632" s="28">
        <v>371</v>
      </c>
      <c r="G1632">
        <v>304024</v>
      </c>
      <c r="H1632" t="str">
        <v/>
      </c>
      <c r="I1632">
        <v>2</v>
      </c>
      <c r="J1632">
        <v>2</v>
      </c>
      <c r="K1632" t="str">
        <v/>
      </c>
      <c r="L1632" s="18" t="str">
        <v>T-1004/25-26</v>
      </c>
      <c r="M1632" s="18">
        <v>45892</v>
      </c>
      <c r="N1632" s="38">
        <v>42360</v>
      </c>
      <c r="O1632" t="str">
        <v>Farcast</v>
      </c>
      <c r="P1632">
        <v>58154750441</v>
      </c>
      <c r="Q1632" t="str">
        <v>Delivered</v>
      </c>
      <c r="R1632">
        <v>4</v>
      </c>
      <c r="S1632" t="str">
        <v/>
      </c>
      <c r="T1632" t="str">
        <v>BioLegend</v>
      </c>
    </row>
    <row r="1633" spans="1:20" x14ac:dyDescent="0.25">
      <c r="A1633">
        <v>2026</v>
      </c>
      <c r="B1633" t="str">
        <v>EED118206</v>
      </c>
      <c r="C1633" s="18">
        <v>45884</v>
      </c>
      <c r="D1633" s="18">
        <v>45890</v>
      </c>
      <c r="E1633" s="28">
        <v>185.5</v>
      </c>
      <c r="F1633" s="28">
        <v>185.5</v>
      </c>
      <c r="G1633">
        <v>304120</v>
      </c>
      <c r="H1633" t="str">
        <v/>
      </c>
      <c r="I1633">
        <v>1</v>
      </c>
      <c r="J1633" t="str">
        <v/>
      </c>
      <c r="K1633">
        <v>1</v>
      </c>
      <c r="L1633" s="18" t="str">
        <v/>
      </c>
      <c r="M1633" s="18" t="str">
        <v/>
      </c>
      <c r="N1633" s="38" t="str">
        <v/>
      </c>
      <c r="O1633" t="str">
        <v>IGIB</v>
      </c>
      <c r="P1633" t="str">
        <v/>
      </c>
      <c r="Q1633" t="str">
        <v/>
      </c>
      <c r="R1633">
        <v>4</v>
      </c>
      <c r="S1633" t="str">
        <v/>
      </c>
      <c r="T1633" t="str">
        <v>BioLegend</v>
      </c>
    </row>
    <row r="1634" spans="1:20" x14ac:dyDescent="0.25">
      <c r="A1634">
        <v>2027</v>
      </c>
      <c r="B1634" t="str">
        <v>EED118206</v>
      </c>
      <c r="C1634" s="18">
        <v>45884</v>
      </c>
      <c r="D1634" s="18">
        <v>45890</v>
      </c>
      <c r="E1634" s="28">
        <v>65.8</v>
      </c>
      <c r="F1634" s="28">
        <v>65.8</v>
      </c>
      <c r="G1634">
        <v>304220</v>
      </c>
      <c r="H1634" t="str">
        <v/>
      </c>
      <c r="I1634">
        <v>1</v>
      </c>
      <c r="J1634">
        <v>1</v>
      </c>
      <c r="K1634" t="str">
        <v/>
      </c>
      <c r="L1634" s="18" t="str">
        <v>DC-129/25-26</v>
      </c>
      <c r="M1634" s="18">
        <v>45896</v>
      </c>
      <c r="N1634" s="38" t="str">
        <v/>
      </c>
      <c r="O1634" t="str">
        <v>AIIMS</v>
      </c>
      <c r="P1634" t="str">
        <v>By Hand</v>
      </c>
      <c r="Q1634" t="str">
        <v>PRIYANKA MADAM</v>
      </c>
      <c r="R1634">
        <v>4</v>
      </c>
      <c r="S1634" t="str">
        <v/>
      </c>
      <c r="T1634" t="str">
        <v>BioLegend</v>
      </c>
    </row>
    <row r="1635" spans="1:20" x14ac:dyDescent="0.25">
      <c r="A1635">
        <v>2028</v>
      </c>
      <c r="B1635" t="str">
        <v>EED118206</v>
      </c>
      <c r="C1635" s="18">
        <v>45884</v>
      </c>
      <c r="D1635" s="18">
        <v>45890</v>
      </c>
      <c r="E1635" s="28">
        <v>185.5</v>
      </c>
      <c r="F1635" s="28">
        <v>185.5</v>
      </c>
      <c r="G1635">
        <v>304820</v>
      </c>
      <c r="H1635" t="str">
        <v/>
      </c>
      <c r="I1635">
        <v>1</v>
      </c>
      <c r="J1635" t="str">
        <v/>
      </c>
      <c r="K1635">
        <v>1</v>
      </c>
      <c r="L1635" s="18" t="str">
        <v/>
      </c>
      <c r="M1635" s="18" t="str">
        <v/>
      </c>
      <c r="N1635" s="38" t="str">
        <v/>
      </c>
      <c r="O1635" t="str">
        <v>Seema</v>
      </c>
      <c r="P1635" t="str">
        <v/>
      </c>
      <c r="Q1635" t="str">
        <v/>
      </c>
      <c r="R1635">
        <v>4</v>
      </c>
      <c r="S1635" t="str">
        <v/>
      </c>
      <c r="T1635" t="str">
        <v>BioLegend</v>
      </c>
    </row>
    <row r="1636" spans="1:20" x14ac:dyDescent="0.25">
      <c r="A1636">
        <v>2029</v>
      </c>
      <c r="B1636" t="str">
        <v>EED118206</v>
      </c>
      <c r="C1636" s="18">
        <v>45884</v>
      </c>
      <c r="D1636" s="18">
        <v>45890</v>
      </c>
      <c r="E1636" s="28">
        <v>153</v>
      </c>
      <c r="F1636" s="28">
        <v>153</v>
      </c>
      <c r="G1636">
        <v>305425</v>
      </c>
      <c r="H1636" t="str">
        <v/>
      </c>
      <c r="I1636">
        <v>1</v>
      </c>
      <c r="J1636">
        <v>1</v>
      </c>
      <c r="K1636" t="str">
        <v/>
      </c>
      <c r="L1636" s="18" t="str">
        <v>T-1016/25-26</v>
      </c>
      <c r="M1636" s="18">
        <v>45892</v>
      </c>
      <c r="N1636" s="38">
        <v>17442</v>
      </c>
      <c r="O1636" t="str">
        <v>IPGMER</v>
      </c>
      <c r="P1636">
        <v>58154749166</v>
      </c>
      <c r="Q1636" t="str">
        <v>Delivered</v>
      </c>
      <c r="R1636">
        <v>4</v>
      </c>
      <c r="S1636" t="str">
        <v/>
      </c>
      <c r="T1636" t="str">
        <v>BioLegend</v>
      </c>
    </row>
    <row r="1637" spans="1:20" x14ac:dyDescent="0.25">
      <c r="A1637">
        <v>2030</v>
      </c>
      <c r="B1637" t="str">
        <v>EED118206</v>
      </c>
      <c r="C1637" s="18">
        <v>45884</v>
      </c>
      <c r="D1637" s="18">
        <v>45890</v>
      </c>
      <c r="E1637" s="28">
        <v>123.2</v>
      </c>
      <c r="F1637" s="28">
        <v>123.2</v>
      </c>
      <c r="G1637">
        <v>306004</v>
      </c>
      <c r="H1637" t="str">
        <v/>
      </c>
      <c r="I1637">
        <v>1</v>
      </c>
      <c r="J1637">
        <v>1</v>
      </c>
      <c r="K1637" t="str">
        <v/>
      </c>
      <c r="L1637" s="18" t="str">
        <v>DC-129/25-26</v>
      </c>
      <c r="M1637" s="18">
        <v>45896</v>
      </c>
      <c r="N1637" s="38" t="str">
        <v/>
      </c>
      <c r="O1637" t="str">
        <v>AIIMS</v>
      </c>
      <c r="P1637" t="str">
        <v>By Hand</v>
      </c>
      <c r="Q1637" t="str">
        <v>PRIYANKA MADAM</v>
      </c>
      <c r="R1637">
        <v>4</v>
      </c>
      <c r="S1637" t="str">
        <v/>
      </c>
      <c r="T1637" t="str">
        <v>BioLegend</v>
      </c>
    </row>
    <row r="1638" spans="1:20" x14ac:dyDescent="0.25">
      <c r="A1638">
        <v>2031</v>
      </c>
      <c r="B1638" t="str">
        <v>EED118206</v>
      </c>
      <c r="C1638" s="18">
        <v>45884</v>
      </c>
      <c r="D1638" s="18">
        <v>45890</v>
      </c>
      <c r="E1638" s="28">
        <v>102.9</v>
      </c>
      <c r="F1638" s="28">
        <v>102.9</v>
      </c>
      <c r="G1638">
        <v>306014</v>
      </c>
      <c r="H1638" t="str">
        <v/>
      </c>
      <c r="I1638">
        <v>1</v>
      </c>
      <c r="J1638">
        <v>1</v>
      </c>
      <c r="K1638" t="str">
        <v/>
      </c>
      <c r="L1638" s="18" t="str">
        <v>T-1012/25-26</v>
      </c>
      <c r="M1638" s="18">
        <v>45892</v>
      </c>
      <c r="N1638" s="38">
        <v>16405.2</v>
      </c>
      <c r="O1638" t="str">
        <v>Nimhans</v>
      </c>
      <c r="P1638">
        <v>58154748525</v>
      </c>
      <c r="Q1638" t="str">
        <v>Delivered</v>
      </c>
      <c r="R1638">
        <v>4</v>
      </c>
      <c r="S1638" t="str">
        <v/>
      </c>
      <c r="T1638" t="str">
        <v>BioLegend</v>
      </c>
    </row>
    <row r="1639" spans="1:20" x14ac:dyDescent="0.25">
      <c r="A1639">
        <v>2032</v>
      </c>
      <c r="B1639" t="str">
        <v>EED118206</v>
      </c>
      <c r="C1639" s="18">
        <v>45884</v>
      </c>
      <c r="D1639" s="18">
        <v>45890</v>
      </c>
      <c r="E1639" s="28">
        <v>131.6</v>
      </c>
      <c r="F1639" s="28">
        <v>131.6</v>
      </c>
      <c r="G1639">
        <v>306706</v>
      </c>
      <c r="H1639" t="str">
        <v/>
      </c>
      <c r="I1639">
        <v>1</v>
      </c>
      <c r="J1639">
        <v>1</v>
      </c>
      <c r="K1639" t="str">
        <v/>
      </c>
      <c r="L1639" s="18" t="str">
        <v>T-1012/25-26</v>
      </c>
      <c r="M1639" s="18">
        <v>45892</v>
      </c>
      <c r="N1639" s="38">
        <v>20980.799999999999</v>
      </c>
      <c r="O1639" t="str">
        <v>Nimhans</v>
      </c>
      <c r="P1639">
        <v>58154748525</v>
      </c>
      <c r="Q1639" t="str">
        <v>Delivered</v>
      </c>
      <c r="R1639">
        <v>4</v>
      </c>
      <c r="S1639" t="str">
        <v/>
      </c>
      <c r="T1639" t="str">
        <v>BioLegend</v>
      </c>
    </row>
    <row r="1640" spans="1:20" x14ac:dyDescent="0.25">
      <c r="A1640">
        <v>2033</v>
      </c>
      <c r="B1640" t="str">
        <v>EED118206</v>
      </c>
      <c r="C1640" s="18">
        <v>45884</v>
      </c>
      <c r="D1640" s="18">
        <v>45890</v>
      </c>
      <c r="E1640" s="28">
        <v>273.75</v>
      </c>
      <c r="F1640" s="28">
        <v>273.75</v>
      </c>
      <c r="G1640">
        <v>310938</v>
      </c>
      <c r="H1640" t="str">
        <v/>
      </c>
      <c r="I1640">
        <v>1</v>
      </c>
      <c r="J1640" t="str">
        <v/>
      </c>
      <c r="K1640">
        <v>1</v>
      </c>
      <c r="L1640" s="18" t="str">
        <v/>
      </c>
      <c r="M1640" s="18" t="str">
        <v/>
      </c>
      <c r="N1640" s="38" t="str">
        <v/>
      </c>
      <c r="O1640" t="str">
        <v>IGIB</v>
      </c>
      <c r="P1640" t="str">
        <v/>
      </c>
      <c r="Q1640" t="str">
        <v/>
      </c>
      <c r="R1640">
        <v>4</v>
      </c>
      <c r="S1640" t="str">
        <v/>
      </c>
      <c r="T1640" t="str">
        <v>BioLegend</v>
      </c>
    </row>
    <row r="1641" spans="1:20" x14ac:dyDescent="0.25">
      <c r="A1641">
        <v>2034</v>
      </c>
      <c r="B1641" t="str">
        <v>EED118206</v>
      </c>
      <c r="C1641" s="18">
        <v>45884</v>
      </c>
      <c r="D1641" s="18">
        <v>45890</v>
      </c>
      <c r="E1641" s="28">
        <v>179.2</v>
      </c>
      <c r="F1641" s="28">
        <v>179.2</v>
      </c>
      <c r="G1641">
        <v>313404</v>
      </c>
      <c r="H1641" t="str">
        <v/>
      </c>
      <c r="I1641">
        <v>1</v>
      </c>
      <c r="J1641">
        <v>1</v>
      </c>
      <c r="K1641" t="str">
        <v/>
      </c>
      <c r="L1641" s="18" t="str">
        <v>T-994/25-26</v>
      </c>
      <c r="M1641" s="18">
        <v>45891</v>
      </c>
      <c r="N1641" s="38">
        <v>24320</v>
      </c>
      <c r="O1641" t="str">
        <v>Labex</v>
      </c>
      <c r="P1641" t="str">
        <v/>
      </c>
      <c r="Q1641" t="str">
        <v/>
      </c>
      <c r="R1641">
        <v>4</v>
      </c>
      <c r="S1641" t="str">
        <v/>
      </c>
      <c r="T1641" t="str">
        <v>BioLegend</v>
      </c>
    </row>
    <row r="1642" spans="1:20" x14ac:dyDescent="0.25">
      <c r="A1642">
        <v>2035</v>
      </c>
      <c r="B1642" t="str">
        <v>EED118206</v>
      </c>
      <c r="C1642" s="18">
        <v>45884</v>
      </c>
      <c r="D1642" s="18">
        <v>45890</v>
      </c>
      <c r="E1642" s="28">
        <v>255.5</v>
      </c>
      <c r="F1642" s="28">
        <v>255.5</v>
      </c>
      <c r="G1642">
        <v>313566</v>
      </c>
      <c r="H1642" t="str">
        <v/>
      </c>
      <c r="I1642">
        <v>1</v>
      </c>
      <c r="J1642">
        <v>1</v>
      </c>
      <c r="K1642" t="str">
        <v/>
      </c>
      <c r="L1642" s="18" t="str">
        <v>DC-126/25-26</v>
      </c>
      <c r="M1642" s="18">
        <v>45891</v>
      </c>
      <c r="N1642" s="38" t="str">
        <v/>
      </c>
      <c r="O1642" t="str">
        <v>AIIMS</v>
      </c>
      <c r="P1642" t="str">
        <v/>
      </c>
      <c r="Q1642" t="str">
        <v/>
      </c>
      <c r="R1642">
        <v>4</v>
      </c>
      <c r="S1642" t="str">
        <v/>
      </c>
      <c r="T1642" t="str">
        <v>BioLegend</v>
      </c>
    </row>
    <row r="1643" spans="1:20" x14ac:dyDescent="0.25">
      <c r="A1643">
        <v>2036</v>
      </c>
      <c r="B1643" t="str">
        <v>EED118206</v>
      </c>
      <c r="C1643" s="18">
        <v>45884</v>
      </c>
      <c r="D1643" s="18">
        <v>45890</v>
      </c>
      <c r="E1643" s="28">
        <v>273.75</v>
      </c>
      <c r="F1643" s="28">
        <v>273.75</v>
      </c>
      <c r="G1643">
        <v>317332</v>
      </c>
      <c r="H1643" t="str">
        <v/>
      </c>
      <c r="I1643">
        <v>1</v>
      </c>
      <c r="J1643">
        <v>1</v>
      </c>
      <c r="K1643" t="str">
        <v/>
      </c>
      <c r="L1643" s="18" t="str">
        <v>T-1004/25-26</v>
      </c>
      <c r="M1643" s="18">
        <v>45892</v>
      </c>
      <c r="N1643" s="38">
        <v>41299</v>
      </c>
      <c r="O1643" t="str">
        <v>Farcast</v>
      </c>
      <c r="P1643">
        <v>58154750441</v>
      </c>
      <c r="Q1643" t="str">
        <v>Delivered</v>
      </c>
      <c r="R1643">
        <v>4</v>
      </c>
      <c r="S1643" t="str">
        <v/>
      </c>
      <c r="T1643" t="str">
        <v>BioLegend</v>
      </c>
    </row>
    <row r="1644" spans="1:20" x14ac:dyDescent="0.25">
      <c r="A1644">
        <v>2037</v>
      </c>
      <c r="B1644" t="str">
        <v>EED118206</v>
      </c>
      <c r="C1644" s="18">
        <v>45884</v>
      </c>
      <c r="D1644" s="18">
        <v>45890</v>
      </c>
      <c r="E1644" s="28">
        <v>58.1</v>
      </c>
      <c r="F1644" s="28">
        <v>58.1</v>
      </c>
      <c r="G1644">
        <v>317406</v>
      </c>
      <c r="H1644" t="str">
        <v/>
      </c>
      <c r="I1644">
        <v>1</v>
      </c>
      <c r="J1644">
        <v>1</v>
      </c>
      <c r="K1644" t="str">
        <v/>
      </c>
      <c r="L1644" s="18" t="str">
        <v>DC-129/25-26</v>
      </c>
      <c r="M1644" s="18">
        <v>45896</v>
      </c>
      <c r="N1644" s="38" t="str">
        <v/>
      </c>
      <c r="O1644" t="str">
        <v>AIIMS</v>
      </c>
      <c r="P1644" t="str">
        <v>By Hand</v>
      </c>
      <c r="Q1644" t="str">
        <v>PRIYANKA MADAM</v>
      </c>
      <c r="R1644">
        <v>4</v>
      </c>
      <c r="S1644" t="str">
        <v/>
      </c>
      <c r="T1644" t="str">
        <v>BioLegend</v>
      </c>
    </row>
    <row r="1645" spans="1:20" x14ac:dyDescent="0.25">
      <c r="A1645">
        <v>2038</v>
      </c>
      <c r="B1645" t="str">
        <v>EED118206</v>
      </c>
      <c r="C1645" s="18">
        <v>45884</v>
      </c>
      <c r="D1645" s="18">
        <v>45890</v>
      </c>
      <c r="E1645" s="28">
        <v>318</v>
      </c>
      <c r="F1645" s="28">
        <v>318</v>
      </c>
      <c r="G1645">
        <v>317438</v>
      </c>
      <c r="H1645" t="str">
        <v/>
      </c>
      <c r="I1645">
        <v>1</v>
      </c>
      <c r="J1645">
        <v>1</v>
      </c>
      <c r="K1645" t="str">
        <v/>
      </c>
      <c r="L1645" s="18" t="str">
        <v>T-1004/25-26</v>
      </c>
      <c r="M1645" s="18">
        <v>45892</v>
      </c>
      <c r="N1645" s="38">
        <v>47975</v>
      </c>
      <c r="O1645" t="str">
        <v>Farcast</v>
      </c>
      <c r="P1645">
        <v>58154750441</v>
      </c>
      <c r="Q1645" t="str">
        <v>Delivered</v>
      </c>
      <c r="R1645">
        <v>4</v>
      </c>
      <c r="S1645" t="str">
        <v/>
      </c>
      <c r="T1645" t="str">
        <v>BioLegend</v>
      </c>
    </row>
    <row r="1646" spans="1:20" x14ac:dyDescent="0.25">
      <c r="A1646">
        <v>2039</v>
      </c>
      <c r="B1646" t="str">
        <v>EED118206</v>
      </c>
      <c r="C1646" s="18">
        <v>45884</v>
      </c>
      <c r="D1646" s="18">
        <v>45890</v>
      </c>
      <c r="E1646" s="28">
        <v>147.69999999999999</v>
      </c>
      <c r="F1646" s="28">
        <v>147.69999999999999</v>
      </c>
      <c r="G1646">
        <v>318320</v>
      </c>
      <c r="H1646" t="str">
        <v/>
      </c>
      <c r="I1646">
        <v>1</v>
      </c>
      <c r="J1646">
        <v>1</v>
      </c>
      <c r="K1646" t="str">
        <v/>
      </c>
      <c r="L1646" s="18" t="str">
        <v>DC-129/25-26</v>
      </c>
      <c r="M1646" s="18">
        <v>45896</v>
      </c>
      <c r="N1646" s="38" t="str">
        <v/>
      </c>
      <c r="O1646" t="str">
        <v>AIIMS</v>
      </c>
      <c r="P1646" t="str">
        <v>By Hand</v>
      </c>
      <c r="Q1646" t="str">
        <v>PRIYANKA MADAM</v>
      </c>
      <c r="R1646">
        <v>4</v>
      </c>
      <c r="S1646" t="str">
        <v/>
      </c>
      <c r="T1646" t="str">
        <v>BioLegend</v>
      </c>
    </row>
    <row r="1647" spans="1:20" x14ac:dyDescent="0.25">
      <c r="A1647">
        <v>2040</v>
      </c>
      <c r="B1647" t="str">
        <v>EED118206</v>
      </c>
      <c r="C1647" s="18">
        <v>45884</v>
      </c>
      <c r="D1647" s="18">
        <v>45890</v>
      </c>
      <c r="E1647" s="28">
        <v>104.3</v>
      </c>
      <c r="F1647" s="28">
        <v>104.3</v>
      </c>
      <c r="G1647">
        <v>321109</v>
      </c>
      <c r="H1647" t="str">
        <v/>
      </c>
      <c r="I1647">
        <v>1</v>
      </c>
      <c r="J1647">
        <v>1</v>
      </c>
      <c r="K1647" t="str">
        <v/>
      </c>
      <c r="L1647" s="18" t="str">
        <v>T-1016/25-26</v>
      </c>
      <c r="M1647" s="18">
        <v>45892</v>
      </c>
      <c r="N1647" s="38">
        <v>12739.5</v>
      </c>
      <c r="O1647" t="str">
        <v>IPGMER</v>
      </c>
      <c r="P1647">
        <v>58154749166</v>
      </c>
      <c r="Q1647" t="str">
        <v>Delivered</v>
      </c>
      <c r="R1647">
        <v>4</v>
      </c>
      <c r="S1647" t="str">
        <v/>
      </c>
      <c r="T1647" t="str">
        <v>BioLegend</v>
      </c>
    </row>
    <row r="1648" spans="1:20" x14ac:dyDescent="0.25">
      <c r="A1648">
        <v>2041</v>
      </c>
      <c r="B1648" t="str">
        <v>EED118206</v>
      </c>
      <c r="C1648" s="18">
        <v>45884</v>
      </c>
      <c r="D1648" s="18">
        <v>45890</v>
      </c>
      <c r="E1648" s="28">
        <v>313.5</v>
      </c>
      <c r="F1648" s="28">
        <v>313.5</v>
      </c>
      <c r="G1648">
        <v>321142</v>
      </c>
      <c r="H1648" t="str">
        <v/>
      </c>
      <c r="I1648">
        <v>1</v>
      </c>
      <c r="J1648">
        <v>1</v>
      </c>
      <c r="K1648" t="str">
        <v/>
      </c>
      <c r="L1648" s="18" t="str">
        <v>T-1004/25-26</v>
      </c>
      <c r="M1648" s="18">
        <v>45892</v>
      </c>
      <c r="N1648" s="38">
        <v>47296</v>
      </c>
      <c r="O1648" t="str">
        <v>Farcast</v>
      </c>
      <c r="P1648">
        <v>58154750441</v>
      </c>
      <c r="Q1648" t="str">
        <v>Delivered</v>
      </c>
      <c r="R1648">
        <v>4</v>
      </c>
      <c r="S1648" t="str">
        <v/>
      </c>
      <c r="T1648" t="str">
        <v>BioLegend</v>
      </c>
    </row>
    <row r="1649" spans="1:20" x14ac:dyDescent="0.25">
      <c r="A1649">
        <v>2042</v>
      </c>
      <c r="B1649" t="str">
        <v>EED118206</v>
      </c>
      <c r="C1649" s="18">
        <v>45884</v>
      </c>
      <c r="D1649" s="18">
        <v>45890</v>
      </c>
      <c r="E1649" s="28">
        <v>163.1</v>
      </c>
      <c r="F1649" s="28">
        <v>163.1</v>
      </c>
      <c r="G1649">
        <v>321306</v>
      </c>
      <c r="H1649" t="str">
        <v/>
      </c>
      <c r="I1649">
        <v>1</v>
      </c>
      <c r="J1649" t="str">
        <v/>
      </c>
      <c r="K1649">
        <v>1</v>
      </c>
      <c r="L1649" s="18" t="str">
        <v/>
      </c>
      <c r="M1649" s="18" t="str">
        <v/>
      </c>
      <c r="N1649" s="38" t="str">
        <v/>
      </c>
      <c r="O1649" t="str">
        <v>IGIB</v>
      </c>
      <c r="P1649" t="str">
        <v/>
      </c>
      <c r="Q1649" t="str">
        <v/>
      </c>
      <c r="R1649">
        <v>4</v>
      </c>
      <c r="S1649" t="str">
        <v/>
      </c>
      <c r="T1649" t="str">
        <v>BioLegend</v>
      </c>
    </row>
    <row r="1650" spans="1:20" x14ac:dyDescent="0.25">
      <c r="A1650">
        <v>2043</v>
      </c>
      <c r="B1650" t="str">
        <v>EED118206</v>
      </c>
      <c r="C1650" s="18">
        <v>45884</v>
      </c>
      <c r="D1650" s="18">
        <v>45890</v>
      </c>
      <c r="E1650" s="28">
        <v>144.19999999999999</v>
      </c>
      <c r="F1650" s="28">
        <v>144.19999999999999</v>
      </c>
      <c r="G1650">
        <v>325504</v>
      </c>
      <c r="H1650" t="str">
        <v/>
      </c>
      <c r="I1650">
        <v>1</v>
      </c>
      <c r="J1650">
        <v>1</v>
      </c>
      <c r="K1650" t="str">
        <v/>
      </c>
      <c r="L1650" s="18" t="str">
        <v>DC-129/25-26</v>
      </c>
      <c r="M1650" s="18">
        <v>45896</v>
      </c>
      <c r="N1650" s="38" t="str">
        <v/>
      </c>
      <c r="O1650" t="str">
        <v>AIIMS</v>
      </c>
      <c r="P1650" t="str">
        <v>By Hand</v>
      </c>
      <c r="Q1650" t="str">
        <v>PRIYANKA MADAM</v>
      </c>
      <c r="R1650">
        <v>4</v>
      </c>
      <c r="S1650" t="str">
        <v/>
      </c>
      <c r="T1650" t="str">
        <v>BioLegend</v>
      </c>
    </row>
    <row r="1651" spans="1:20" x14ac:dyDescent="0.25">
      <c r="A1651">
        <v>2044</v>
      </c>
      <c r="B1651" t="str">
        <v>EED118206</v>
      </c>
      <c r="C1651" s="18">
        <v>45884</v>
      </c>
      <c r="D1651" s="18">
        <v>45890</v>
      </c>
      <c r="E1651" s="28">
        <v>147.69999999999999</v>
      </c>
      <c r="F1651" s="28">
        <v>147.69999999999999</v>
      </c>
      <c r="G1651">
        <v>325604</v>
      </c>
      <c r="H1651" t="str">
        <v/>
      </c>
      <c r="I1651">
        <v>1</v>
      </c>
      <c r="J1651">
        <v>1</v>
      </c>
      <c r="K1651" t="str">
        <v/>
      </c>
      <c r="L1651" s="18" t="str">
        <v>T-1012/25-26</v>
      </c>
      <c r="M1651" s="18">
        <v>45892</v>
      </c>
      <c r="N1651" s="38">
        <v>23547.599999999999</v>
      </c>
      <c r="O1651" t="str">
        <v>Nimhans</v>
      </c>
      <c r="P1651">
        <v>58154748525</v>
      </c>
      <c r="Q1651" t="str">
        <v>Delivered</v>
      </c>
      <c r="R1651">
        <v>4</v>
      </c>
      <c r="S1651" t="str">
        <v/>
      </c>
      <c r="T1651" t="str">
        <v>BioLegend</v>
      </c>
    </row>
    <row r="1652" spans="1:20" x14ac:dyDescent="0.25">
      <c r="A1652">
        <v>2045</v>
      </c>
      <c r="B1652" t="str">
        <v>EED118206</v>
      </c>
      <c r="C1652" s="18">
        <v>45884</v>
      </c>
      <c r="D1652" s="18">
        <v>45890</v>
      </c>
      <c r="E1652" s="28">
        <v>102.9</v>
      </c>
      <c r="F1652" s="28">
        <v>102.9</v>
      </c>
      <c r="G1652">
        <v>329951</v>
      </c>
      <c r="H1652" t="str">
        <v/>
      </c>
      <c r="I1652">
        <v>1</v>
      </c>
      <c r="J1652" t="str">
        <v/>
      </c>
      <c r="K1652">
        <v>1</v>
      </c>
      <c r="L1652" s="18" t="str">
        <v/>
      </c>
      <c r="M1652" s="18" t="str">
        <v/>
      </c>
      <c r="N1652" s="38" t="str">
        <v/>
      </c>
      <c r="O1652" t="str">
        <v>Seema</v>
      </c>
      <c r="P1652" t="str">
        <v/>
      </c>
      <c r="Q1652" t="str">
        <v/>
      </c>
      <c r="R1652">
        <v>4</v>
      </c>
      <c r="S1652" t="str">
        <v/>
      </c>
      <c r="T1652" t="str">
        <v>BioLegend</v>
      </c>
    </row>
    <row r="1653" spans="1:20" x14ac:dyDescent="0.25">
      <c r="A1653">
        <v>2046</v>
      </c>
      <c r="B1653" t="str">
        <v>EED118206</v>
      </c>
      <c r="C1653" s="18">
        <v>45884</v>
      </c>
      <c r="D1653" s="18">
        <v>45890</v>
      </c>
      <c r="E1653" s="28">
        <v>144.19999999999999</v>
      </c>
      <c r="F1653" s="28">
        <v>144.19999999999999</v>
      </c>
      <c r="G1653">
        <v>331206</v>
      </c>
      <c r="H1653" t="str">
        <v/>
      </c>
      <c r="I1653">
        <v>1</v>
      </c>
      <c r="J1653">
        <v>1</v>
      </c>
      <c r="K1653" t="str">
        <v/>
      </c>
      <c r="L1653" s="18" t="str">
        <v>DC-129/25-26</v>
      </c>
      <c r="M1653" s="18">
        <v>45896</v>
      </c>
      <c r="N1653" s="38" t="str">
        <v/>
      </c>
      <c r="O1653" t="str">
        <v>AIIMS</v>
      </c>
      <c r="P1653" t="str">
        <v>By Hand</v>
      </c>
      <c r="Q1653" t="str">
        <v>PRIYANKA MADAM</v>
      </c>
      <c r="R1653">
        <v>4</v>
      </c>
      <c r="S1653" t="str">
        <v/>
      </c>
      <c r="T1653" t="str">
        <v>BioLegend</v>
      </c>
    </row>
    <row r="1654" spans="1:20" x14ac:dyDescent="0.25">
      <c r="A1654">
        <v>2047</v>
      </c>
      <c r="B1654" t="str">
        <v>EED118206</v>
      </c>
      <c r="C1654" s="18">
        <v>45884</v>
      </c>
      <c r="D1654" s="18">
        <v>45890</v>
      </c>
      <c r="E1654" s="28">
        <v>147.69999999999999</v>
      </c>
      <c r="F1654" s="28">
        <v>147.69999999999999</v>
      </c>
      <c r="G1654">
        <v>331208</v>
      </c>
      <c r="H1654" t="str">
        <v/>
      </c>
      <c r="I1654">
        <v>1</v>
      </c>
      <c r="J1654">
        <v>1</v>
      </c>
      <c r="K1654" t="str">
        <v/>
      </c>
      <c r="L1654" s="18" t="str">
        <v>T-1012/25-26</v>
      </c>
      <c r="M1654" s="18">
        <v>45892</v>
      </c>
      <c r="N1654" s="38">
        <v>23547.599999999999</v>
      </c>
      <c r="O1654" t="str">
        <v>Nimhans</v>
      </c>
      <c r="P1654">
        <v>58154748525</v>
      </c>
      <c r="Q1654" t="str">
        <v>Delivered</v>
      </c>
      <c r="R1654">
        <v>4</v>
      </c>
      <c r="S1654" t="str">
        <v/>
      </c>
      <c r="T1654" t="str">
        <v>BioLegend</v>
      </c>
    </row>
    <row r="1655" spans="1:20" x14ac:dyDescent="0.25">
      <c r="A1655">
        <v>2048</v>
      </c>
      <c r="B1655" t="str">
        <v>EED118206</v>
      </c>
      <c r="C1655" s="18">
        <v>45884</v>
      </c>
      <c r="D1655" s="18">
        <v>45890</v>
      </c>
      <c r="E1655" s="28">
        <v>326.25</v>
      </c>
      <c r="F1655" s="28">
        <v>326.25</v>
      </c>
      <c r="G1655">
        <v>331246</v>
      </c>
      <c r="H1655" t="str">
        <v/>
      </c>
      <c r="I1655">
        <v>1</v>
      </c>
      <c r="J1655">
        <v>1</v>
      </c>
      <c r="K1655" t="str">
        <v/>
      </c>
      <c r="L1655" s="18" t="str">
        <v>T-995/25-26</v>
      </c>
      <c r="M1655" s="18">
        <v>45891</v>
      </c>
      <c r="N1655" s="38">
        <v>37192.5</v>
      </c>
      <c r="O1655" t="str">
        <v>thsti</v>
      </c>
      <c r="P1655" t="str">
        <v/>
      </c>
      <c r="Q1655" t="str">
        <v/>
      </c>
      <c r="R1655">
        <v>4</v>
      </c>
      <c r="S1655" t="str">
        <v/>
      </c>
      <c r="T1655" t="str">
        <v>BioLegend</v>
      </c>
    </row>
    <row r="1656" spans="1:20" x14ac:dyDescent="0.25">
      <c r="A1656">
        <v>2049</v>
      </c>
      <c r="B1656" t="str">
        <v>EED118206</v>
      </c>
      <c r="C1656" s="18">
        <v>45884</v>
      </c>
      <c r="D1656" s="18">
        <v>45890</v>
      </c>
      <c r="E1656" s="28">
        <v>111.3</v>
      </c>
      <c r="F1656" s="28">
        <v>111.3</v>
      </c>
      <c r="G1656">
        <v>333625</v>
      </c>
      <c r="H1656" t="str">
        <v/>
      </c>
      <c r="I1656">
        <v>1</v>
      </c>
      <c r="J1656">
        <v>1</v>
      </c>
      <c r="K1656" t="str">
        <v/>
      </c>
      <c r="L1656" s="18" t="str">
        <v>T-1016/25-26</v>
      </c>
      <c r="M1656" s="18">
        <v>45892</v>
      </c>
      <c r="N1656" s="38">
        <v>13594.5</v>
      </c>
      <c r="O1656" t="str">
        <v>ipgmer</v>
      </c>
      <c r="P1656">
        <v>58154749166</v>
      </c>
      <c r="Q1656" t="str">
        <v>Delivered</v>
      </c>
      <c r="R1656">
        <v>4</v>
      </c>
      <c r="S1656" t="str">
        <v/>
      </c>
      <c r="T1656" t="str">
        <v>BioLegend</v>
      </c>
    </row>
    <row r="1657" spans="1:20" x14ac:dyDescent="0.25">
      <c r="A1657">
        <v>2050</v>
      </c>
      <c r="B1657" t="str">
        <v>EED118206</v>
      </c>
      <c r="C1657" s="18">
        <v>45884</v>
      </c>
      <c r="D1657" s="18">
        <v>45890</v>
      </c>
      <c r="E1657" s="28">
        <v>189</v>
      </c>
      <c r="F1657" s="28">
        <v>189</v>
      </c>
      <c r="G1657">
        <v>334606</v>
      </c>
      <c r="H1657" t="str">
        <v/>
      </c>
      <c r="I1657">
        <v>1</v>
      </c>
      <c r="J1657">
        <v>1</v>
      </c>
      <c r="K1657" t="str">
        <v/>
      </c>
      <c r="L1657" s="18" t="str">
        <v>DC-129/25-26</v>
      </c>
      <c r="M1657" s="18">
        <v>45896</v>
      </c>
      <c r="N1657" s="38" t="str">
        <v/>
      </c>
      <c r="O1657" t="str">
        <v>AIIMS</v>
      </c>
      <c r="P1657" t="str">
        <v>By Hand</v>
      </c>
      <c r="Q1657" t="str">
        <v>PRIYANKA MADAM</v>
      </c>
      <c r="R1657">
        <v>4</v>
      </c>
      <c r="S1657" t="str">
        <v/>
      </c>
      <c r="T1657" t="str">
        <v>BioLegend</v>
      </c>
    </row>
    <row r="1658" spans="1:20" x14ac:dyDescent="0.25">
      <c r="A1658">
        <v>2051</v>
      </c>
      <c r="B1658" t="str">
        <v>EED118206</v>
      </c>
      <c r="C1658" s="18">
        <v>45884</v>
      </c>
      <c r="D1658" s="18">
        <v>45890</v>
      </c>
      <c r="E1658" s="28">
        <v>197.4</v>
      </c>
      <c r="F1658" s="28">
        <v>197.4</v>
      </c>
      <c r="G1658">
        <v>334608</v>
      </c>
      <c r="H1658" t="str">
        <v/>
      </c>
      <c r="I1658">
        <v>1</v>
      </c>
      <c r="J1658">
        <v>1</v>
      </c>
      <c r="K1658" t="str">
        <v/>
      </c>
      <c r="L1658" s="18" t="str">
        <v>T-1012/25-26</v>
      </c>
      <c r="M1658" s="18">
        <v>45892</v>
      </c>
      <c r="N1658" s="38">
        <v>31471.200000000001</v>
      </c>
      <c r="O1658" t="str">
        <v>Nimhans</v>
      </c>
      <c r="P1658">
        <v>58154748525</v>
      </c>
      <c r="Q1658" t="str">
        <v>Delivered</v>
      </c>
      <c r="R1658">
        <v>4</v>
      </c>
      <c r="S1658" t="str">
        <v/>
      </c>
      <c r="T1658" t="str">
        <v>BioLegend</v>
      </c>
    </row>
    <row r="1659" spans="1:20" x14ac:dyDescent="0.25">
      <c r="A1659">
        <v>2052</v>
      </c>
      <c r="B1659" t="str">
        <v>EED118206</v>
      </c>
      <c r="C1659" s="18">
        <v>45884</v>
      </c>
      <c r="D1659" s="18">
        <v>45890</v>
      </c>
      <c r="E1659" s="28">
        <v>128.1</v>
      </c>
      <c r="F1659" s="28">
        <v>128.1</v>
      </c>
      <c r="G1659">
        <v>336218</v>
      </c>
      <c r="H1659" t="str">
        <v/>
      </c>
      <c r="I1659">
        <v>1</v>
      </c>
      <c r="J1659">
        <v>1</v>
      </c>
      <c r="K1659" t="str">
        <v/>
      </c>
      <c r="L1659" s="18" t="str">
        <v>DC-129/25-26</v>
      </c>
      <c r="M1659" s="18">
        <v>45896</v>
      </c>
      <c r="N1659" s="38" t="str">
        <v/>
      </c>
      <c r="O1659" t="str">
        <v>AIIMS</v>
      </c>
      <c r="P1659" t="str">
        <v>By Hand</v>
      </c>
      <c r="Q1659" t="str">
        <v>PRIYANKA MADAM</v>
      </c>
      <c r="R1659">
        <v>4</v>
      </c>
      <c r="S1659" t="str">
        <v/>
      </c>
      <c r="T1659" t="str">
        <v>BioLegend</v>
      </c>
    </row>
    <row r="1660" spans="1:20" x14ac:dyDescent="0.25">
      <c r="A1660">
        <v>2053</v>
      </c>
      <c r="B1660" t="str">
        <v>EED118206</v>
      </c>
      <c r="C1660" s="18">
        <v>45884</v>
      </c>
      <c r="D1660" s="18">
        <v>45890</v>
      </c>
      <c r="E1660" s="28">
        <v>90.3</v>
      </c>
      <c r="F1660" s="28">
        <v>90.3</v>
      </c>
      <c r="G1660">
        <v>339811</v>
      </c>
      <c r="H1660" t="str">
        <v/>
      </c>
      <c r="I1660">
        <v>1</v>
      </c>
      <c r="J1660">
        <v>1</v>
      </c>
      <c r="K1660" t="str">
        <v/>
      </c>
      <c r="L1660" s="18" t="str">
        <v>T-1006/25-26</v>
      </c>
      <c r="M1660" s="18">
        <v>45892</v>
      </c>
      <c r="N1660" s="38">
        <v>14996.25</v>
      </c>
      <c r="O1660" t="str">
        <v>GENOMID</v>
      </c>
      <c r="P1660">
        <v>58154747490</v>
      </c>
      <c r="Q1660" t="str">
        <v>Delivered</v>
      </c>
      <c r="R1660">
        <v>4</v>
      </c>
      <c r="S1660" t="str">
        <v/>
      </c>
      <c r="T1660" t="str">
        <v>BioLegend</v>
      </c>
    </row>
    <row r="1661" spans="1:20" x14ac:dyDescent="0.25">
      <c r="A1661">
        <v>2054</v>
      </c>
      <c r="B1661" t="str">
        <v>EED118206</v>
      </c>
      <c r="C1661" s="18">
        <v>45884</v>
      </c>
      <c r="D1661" s="18">
        <v>45890</v>
      </c>
      <c r="E1661" s="28">
        <v>158.19999999999999</v>
      </c>
      <c r="F1661" s="28">
        <v>158.19999999999999</v>
      </c>
      <c r="G1661">
        <v>343504</v>
      </c>
      <c r="H1661" t="str">
        <v/>
      </c>
      <c r="I1661">
        <v>1</v>
      </c>
      <c r="J1661">
        <v>1</v>
      </c>
      <c r="K1661" t="str">
        <v/>
      </c>
      <c r="L1661" s="18" t="str">
        <v>T-1012/25-26</v>
      </c>
      <c r="M1661" s="18">
        <v>45892</v>
      </c>
      <c r="N1661" s="38">
        <v>25221.599999999999</v>
      </c>
      <c r="O1661" t="str">
        <v>Nimhans</v>
      </c>
      <c r="P1661">
        <v>58154748525</v>
      </c>
      <c r="Q1661" t="str">
        <v>Delivered</v>
      </c>
      <c r="R1661">
        <v>4</v>
      </c>
      <c r="S1661" t="str">
        <v/>
      </c>
      <c r="T1661" t="str">
        <v>BioLegend</v>
      </c>
    </row>
    <row r="1662" spans="1:20" x14ac:dyDescent="0.25">
      <c r="A1662">
        <v>2055</v>
      </c>
      <c r="B1662" t="str">
        <v>EED118206</v>
      </c>
      <c r="C1662" s="18">
        <v>45884</v>
      </c>
      <c r="D1662" s="18">
        <v>45890</v>
      </c>
      <c r="E1662" s="28">
        <v>140.69999999999999</v>
      </c>
      <c r="F1662" s="28">
        <v>140.69999999999999</v>
      </c>
      <c r="G1662">
        <v>343524</v>
      </c>
      <c r="H1662" t="str">
        <v/>
      </c>
      <c r="I1662">
        <v>1</v>
      </c>
      <c r="J1662">
        <v>1</v>
      </c>
      <c r="K1662" t="str">
        <v/>
      </c>
      <c r="L1662" s="18" t="str">
        <v>DC-129/25-26</v>
      </c>
      <c r="M1662" s="18">
        <v>45896</v>
      </c>
      <c r="N1662" s="38" t="str">
        <v/>
      </c>
      <c r="O1662" t="str">
        <v>AIIMS</v>
      </c>
      <c r="P1662" t="str">
        <v>By Hand</v>
      </c>
      <c r="Q1662" t="str">
        <v>PRIYANKA MADAM</v>
      </c>
      <c r="R1662">
        <v>4</v>
      </c>
      <c r="S1662" t="str">
        <v/>
      </c>
      <c r="T1662" t="str">
        <v>BioLegend</v>
      </c>
    </row>
    <row r="1663" spans="1:20" x14ac:dyDescent="0.25">
      <c r="A1663">
        <v>2056</v>
      </c>
      <c r="B1663" t="str">
        <v>EED118206</v>
      </c>
      <c r="C1663" s="18">
        <v>45884</v>
      </c>
      <c r="D1663" s="18">
        <v>45890</v>
      </c>
      <c r="E1663" s="28">
        <v>58.1</v>
      </c>
      <c r="F1663" s="28">
        <v>290.5</v>
      </c>
      <c r="G1663">
        <v>344606</v>
      </c>
      <c r="H1663" t="str">
        <v/>
      </c>
      <c r="I1663">
        <v>5</v>
      </c>
      <c r="J1663">
        <v>5</v>
      </c>
      <c r="K1663" t="str">
        <v/>
      </c>
      <c r="L1663" s="18" t="str">
        <v>T-0055/25-26</v>
      </c>
      <c r="M1663" s="18">
        <v>45892</v>
      </c>
      <c r="N1663" s="38">
        <v>45027.5</v>
      </c>
      <c r="O1663" t="str">
        <v>Biocon</v>
      </c>
      <c r="P1663">
        <v>58154756881</v>
      </c>
      <c r="Q1663" t="str">
        <v>Delivered</v>
      </c>
      <c r="R1663">
        <v>4</v>
      </c>
      <c r="S1663" t="str">
        <v/>
      </c>
      <c r="T1663" t="str">
        <v>BioLegend</v>
      </c>
    </row>
    <row r="1664" spans="1:20" x14ac:dyDescent="0.25">
      <c r="A1664">
        <v>2057</v>
      </c>
      <c r="B1664" t="str">
        <v>EED118206</v>
      </c>
      <c r="C1664" s="18">
        <v>45884</v>
      </c>
      <c r="D1664" s="18">
        <v>45890</v>
      </c>
      <c r="E1664" s="28">
        <v>227.5</v>
      </c>
      <c r="F1664" s="28">
        <v>1137.5</v>
      </c>
      <c r="G1664">
        <v>344712</v>
      </c>
      <c r="H1664" t="str">
        <v/>
      </c>
      <c r="I1664">
        <v>5</v>
      </c>
      <c r="J1664">
        <v>5</v>
      </c>
      <c r="K1664" t="str">
        <v/>
      </c>
      <c r="L1664" s="18" t="str">
        <v>T-0055/25-26</v>
      </c>
      <c r="M1664" s="18">
        <v>45892</v>
      </c>
      <c r="N1664" s="38">
        <v>188906.25</v>
      </c>
      <c r="O1664" t="str">
        <v>Biocon</v>
      </c>
      <c r="P1664">
        <v>58154756881</v>
      </c>
      <c r="Q1664" t="str">
        <v>Delivered</v>
      </c>
      <c r="R1664">
        <v>4</v>
      </c>
      <c r="S1664" t="str">
        <v/>
      </c>
      <c r="T1664" t="str">
        <v>BioLegend</v>
      </c>
    </row>
    <row r="1665" spans="1:20" x14ac:dyDescent="0.25">
      <c r="A1665">
        <v>2058</v>
      </c>
      <c r="B1665" t="str">
        <v>EED118206</v>
      </c>
      <c r="C1665" s="18">
        <v>45884</v>
      </c>
      <c r="D1665" s="18">
        <v>45890</v>
      </c>
      <c r="E1665" s="28">
        <v>135.1</v>
      </c>
      <c r="F1665" s="28">
        <v>135.1</v>
      </c>
      <c r="G1665">
        <v>344720</v>
      </c>
      <c r="H1665" t="str">
        <v/>
      </c>
      <c r="I1665">
        <v>1</v>
      </c>
      <c r="J1665">
        <v>1</v>
      </c>
      <c r="K1665" t="str">
        <v/>
      </c>
      <c r="L1665" s="18" t="str">
        <v>DC-129/25-26</v>
      </c>
      <c r="M1665" s="18">
        <v>45896</v>
      </c>
      <c r="N1665" s="38" t="str">
        <v/>
      </c>
      <c r="O1665" t="str">
        <v>AIIMS</v>
      </c>
      <c r="P1665" t="str">
        <v>By Hand</v>
      </c>
      <c r="Q1665" t="str">
        <v>PRIYANKA MADAM</v>
      </c>
      <c r="R1665">
        <v>4</v>
      </c>
      <c r="S1665" t="str">
        <v/>
      </c>
      <c r="T1665" t="str">
        <v>BioLegend</v>
      </c>
    </row>
    <row r="1666" spans="1:20" x14ac:dyDescent="0.25">
      <c r="A1666">
        <v>2059</v>
      </c>
      <c r="B1666" t="str">
        <v>EED118206</v>
      </c>
      <c r="C1666" s="18">
        <v>45884</v>
      </c>
      <c r="D1666" s="18">
        <v>45890</v>
      </c>
      <c r="E1666" s="28">
        <v>203.7</v>
      </c>
      <c r="F1666" s="28">
        <v>203.7</v>
      </c>
      <c r="G1666">
        <v>350216</v>
      </c>
      <c r="H1666" t="str">
        <v/>
      </c>
      <c r="I1666">
        <v>1</v>
      </c>
      <c r="J1666" t="str">
        <v/>
      </c>
      <c r="K1666">
        <v>1</v>
      </c>
      <c r="L1666" s="18" t="str">
        <v/>
      </c>
      <c r="M1666" s="18" t="str">
        <v/>
      </c>
      <c r="N1666" s="38" t="str">
        <v/>
      </c>
      <c r="O1666" t="str">
        <v>IGIB</v>
      </c>
      <c r="P1666" t="str">
        <v/>
      </c>
      <c r="Q1666" t="str">
        <v/>
      </c>
      <c r="R1666">
        <v>4</v>
      </c>
      <c r="S1666" t="str">
        <v/>
      </c>
      <c r="T1666" t="str">
        <v>BioLegend</v>
      </c>
    </row>
    <row r="1667" spans="1:20" x14ac:dyDescent="0.25">
      <c r="A1667">
        <v>2060</v>
      </c>
      <c r="B1667" t="str">
        <v>EED118206</v>
      </c>
      <c r="C1667" s="18">
        <v>45884</v>
      </c>
      <c r="D1667" s="18">
        <v>45890</v>
      </c>
      <c r="E1667" s="28">
        <v>185.5</v>
      </c>
      <c r="F1667" s="28">
        <v>185.5</v>
      </c>
      <c r="G1667">
        <v>354220</v>
      </c>
      <c r="H1667" t="str">
        <v/>
      </c>
      <c r="I1667">
        <v>1</v>
      </c>
      <c r="J1667">
        <v>1</v>
      </c>
      <c r="K1667" t="str">
        <v/>
      </c>
      <c r="L1667" s="18" t="str">
        <v>DC-129/25-26</v>
      </c>
      <c r="M1667" s="18">
        <v>45896</v>
      </c>
      <c r="N1667" s="38" t="str">
        <v/>
      </c>
      <c r="O1667" t="str">
        <v>AIIMS</v>
      </c>
      <c r="P1667" t="str">
        <v>By Hand</v>
      </c>
      <c r="Q1667" t="str">
        <v>PRIYANKA MADAM</v>
      </c>
      <c r="R1667">
        <v>4</v>
      </c>
      <c r="S1667" t="str">
        <v/>
      </c>
      <c r="T1667" t="str">
        <v>BioLegend</v>
      </c>
    </row>
    <row r="1668" spans="1:20" x14ac:dyDescent="0.25">
      <c r="A1668">
        <v>2061</v>
      </c>
      <c r="B1668" t="str">
        <v>EED118206</v>
      </c>
      <c r="C1668" s="18">
        <v>45884</v>
      </c>
      <c r="D1668" s="18">
        <v>45890</v>
      </c>
      <c r="E1668" s="28">
        <v>104.3</v>
      </c>
      <c r="F1668" s="28">
        <v>104.3</v>
      </c>
      <c r="G1668">
        <v>357905</v>
      </c>
      <c r="H1668" t="str">
        <v/>
      </c>
      <c r="I1668">
        <v>1</v>
      </c>
      <c r="J1668">
        <v>1</v>
      </c>
      <c r="K1668" t="str">
        <v/>
      </c>
      <c r="L1668" s="18" t="str">
        <v>T-996/25-26</v>
      </c>
      <c r="M1668" s="18">
        <v>45892</v>
      </c>
      <c r="N1668" s="38">
        <v>15704.6</v>
      </c>
      <c r="O1668" t="str">
        <v>Abhi Bio</v>
      </c>
      <c r="P1668">
        <v>58154748164</v>
      </c>
      <c r="Q1668" t="str">
        <v>Delivered</v>
      </c>
      <c r="R1668">
        <v>4</v>
      </c>
      <c r="S1668" t="str">
        <v/>
      </c>
      <c r="T1668" t="str">
        <v>BioLegend</v>
      </c>
    </row>
    <row r="1669" spans="1:20" x14ac:dyDescent="0.25">
      <c r="A1669">
        <v>2062</v>
      </c>
      <c r="B1669" t="str">
        <v>EED118206</v>
      </c>
      <c r="C1669" s="18">
        <v>45884</v>
      </c>
      <c r="D1669" s="18">
        <v>45890</v>
      </c>
      <c r="E1669" s="28">
        <v>115.5</v>
      </c>
      <c r="F1669" s="28">
        <v>115.5</v>
      </c>
      <c r="G1669">
        <v>362805</v>
      </c>
      <c r="H1669" t="str">
        <v/>
      </c>
      <c r="I1669">
        <v>1</v>
      </c>
      <c r="J1669">
        <v>1</v>
      </c>
      <c r="K1669" t="str">
        <v/>
      </c>
      <c r="L1669" s="18" t="str">
        <v>T-1007/25-26</v>
      </c>
      <c r="M1669" s="18">
        <v>45892</v>
      </c>
      <c r="N1669" s="38">
        <v>17325</v>
      </c>
      <c r="O1669" t="str">
        <v>M Biotech</v>
      </c>
      <c r="P1669">
        <v>58154750695</v>
      </c>
      <c r="Q1669" t="str">
        <v>Delivered</v>
      </c>
      <c r="R1669">
        <v>4</v>
      </c>
      <c r="S1669" t="str">
        <v/>
      </c>
      <c r="T1669" t="str">
        <v>BioLegend</v>
      </c>
    </row>
    <row r="1670" spans="1:20" x14ac:dyDescent="0.25">
      <c r="A1670">
        <v>2063</v>
      </c>
      <c r="B1670" t="str">
        <v>EED118206</v>
      </c>
      <c r="C1670" s="18">
        <v>45884</v>
      </c>
      <c r="D1670" s="18">
        <v>45890</v>
      </c>
      <c r="E1670" s="28">
        <v>96.6</v>
      </c>
      <c r="F1670" s="28">
        <v>96.6</v>
      </c>
      <c r="G1670">
        <v>364805</v>
      </c>
      <c r="H1670" t="str">
        <v/>
      </c>
      <c r="I1670">
        <v>1</v>
      </c>
      <c r="J1670" t="str">
        <v/>
      </c>
      <c r="K1670">
        <v>1</v>
      </c>
      <c r="L1670" s="18" t="str">
        <v/>
      </c>
      <c r="M1670" s="18" t="str">
        <v/>
      </c>
      <c r="N1670" s="38" t="str">
        <v/>
      </c>
      <c r="O1670" t="str">
        <v>Seema</v>
      </c>
      <c r="P1670" t="str">
        <v/>
      </c>
      <c r="Q1670" t="str">
        <v/>
      </c>
      <c r="R1670">
        <v>4</v>
      </c>
      <c r="S1670" t="str">
        <v/>
      </c>
      <c r="T1670" t="str">
        <v>BioLegend</v>
      </c>
    </row>
    <row r="1671" spans="1:20" x14ac:dyDescent="0.25">
      <c r="A1671">
        <v>2064</v>
      </c>
      <c r="B1671" t="str">
        <v>EED118206</v>
      </c>
      <c r="C1671" s="18">
        <v>45884</v>
      </c>
      <c r="D1671" s="18">
        <v>45890</v>
      </c>
      <c r="E1671" s="28">
        <v>144.19999999999999</v>
      </c>
      <c r="F1671" s="28">
        <v>144.19999999999999</v>
      </c>
      <c r="G1671">
        <v>367106</v>
      </c>
      <c r="H1671" t="str">
        <v/>
      </c>
      <c r="I1671">
        <v>1</v>
      </c>
      <c r="J1671">
        <v>1</v>
      </c>
      <c r="K1671" t="str">
        <v/>
      </c>
      <c r="L1671" s="18" t="str">
        <v>DC-129/25-26</v>
      </c>
      <c r="M1671" s="18">
        <v>45896</v>
      </c>
      <c r="N1671" s="38" t="str">
        <v/>
      </c>
      <c r="O1671" t="str">
        <v>AIIMS</v>
      </c>
      <c r="P1671" t="str">
        <v>By Hand</v>
      </c>
      <c r="Q1671" t="str">
        <v>PRIYANKA MADAM</v>
      </c>
      <c r="R1671">
        <v>4</v>
      </c>
      <c r="S1671" t="str">
        <v/>
      </c>
      <c r="T1671" t="str">
        <v>BioLegend</v>
      </c>
    </row>
    <row r="1672" spans="1:20" x14ac:dyDescent="0.25">
      <c r="A1672">
        <v>2065</v>
      </c>
      <c r="B1672" t="str">
        <v>EED118206</v>
      </c>
      <c r="C1672" s="18">
        <v>45884</v>
      </c>
      <c r="D1672" s="18">
        <v>45890</v>
      </c>
      <c r="E1672" s="28">
        <v>81.900000000000006</v>
      </c>
      <c r="F1672" s="28">
        <v>81.900000000000006</v>
      </c>
      <c r="G1672">
        <v>376804</v>
      </c>
      <c r="H1672" t="str">
        <v/>
      </c>
      <c r="I1672">
        <v>1</v>
      </c>
      <c r="J1672" t="str">
        <v/>
      </c>
      <c r="K1672">
        <v>1</v>
      </c>
      <c r="L1672" s="18" t="str">
        <v/>
      </c>
      <c r="M1672" s="18" t="str">
        <v/>
      </c>
      <c r="N1672" s="38" t="str">
        <v/>
      </c>
      <c r="O1672" t="str">
        <v>Seema</v>
      </c>
      <c r="P1672" t="str">
        <v/>
      </c>
      <c r="Q1672" t="str">
        <v/>
      </c>
      <c r="R1672">
        <v>4</v>
      </c>
      <c r="S1672" t="str">
        <v/>
      </c>
      <c r="T1672" t="str">
        <v>BioLegend</v>
      </c>
    </row>
    <row r="1673" spans="1:20" x14ac:dyDescent="0.25">
      <c r="A1673">
        <v>2066</v>
      </c>
      <c r="B1673" t="str">
        <v>EED118206</v>
      </c>
      <c r="C1673" s="18">
        <v>45884</v>
      </c>
      <c r="D1673" s="18">
        <v>45890</v>
      </c>
      <c r="E1673" s="28">
        <v>107.1</v>
      </c>
      <c r="F1673" s="28">
        <v>107.1</v>
      </c>
      <c r="G1673">
        <v>393607</v>
      </c>
      <c r="H1673" t="str">
        <v/>
      </c>
      <c r="I1673">
        <v>1</v>
      </c>
      <c r="J1673">
        <v>1</v>
      </c>
      <c r="K1673" t="str">
        <v/>
      </c>
      <c r="L1673" s="18" t="str">
        <v>T-1016/25-26</v>
      </c>
      <c r="M1673" s="18">
        <v>45892</v>
      </c>
      <c r="N1673" s="38">
        <v>13081.5</v>
      </c>
      <c r="O1673" t="str">
        <v>IPGMER</v>
      </c>
      <c r="P1673">
        <v>58154749166</v>
      </c>
      <c r="Q1673" t="str">
        <v>Delivered</v>
      </c>
      <c r="R1673">
        <v>4</v>
      </c>
      <c r="S1673" t="str">
        <v/>
      </c>
      <c r="T1673" t="str">
        <v>BioLegend</v>
      </c>
    </row>
    <row r="1674" spans="1:20" x14ac:dyDescent="0.25">
      <c r="A1674">
        <v>2067</v>
      </c>
      <c r="B1674" t="str">
        <v>EED118206</v>
      </c>
      <c r="C1674" s="18">
        <v>45884</v>
      </c>
      <c r="D1674" s="18">
        <v>45890</v>
      </c>
      <c r="E1674" s="28">
        <v>135.1</v>
      </c>
      <c r="F1674" s="28" t="str">
        <v/>
      </c>
      <c r="G1674">
        <v>399711</v>
      </c>
      <c r="H1674" t="str">
        <v/>
      </c>
      <c r="I1674" t="str">
        <v/>
      </c>
      <c r="J1674" t="str">
        <v/>
      </c>
      <c r="K1674" t="str">
        <v/>
      </c>
      <c r="L1674" s="18" t="str">
        <v/>
      </c>
      <c r="M1674" s="18" t="str">
        <v/>
      </c>
      <c r="N1674" s="38" t="str">
        <v/>
      </c>
      <c r="O1674" t="str">
        <v>abhi bio</v>
      </c>
      <c r="P1674" t="str">
        <v/>
      </c>
      <c r="Q1674" t="str">
        <v/>
      </c>
      <c r="R1674">
        <v>4</v>
      </c>
      <c r="S1674" t="str">
        <v>item in the invoice but physically not received</v>
      </c>
      <c r="T1674" t="str">
        <v>BioLegend</v>
      </c>
    </row>
    <row r="1675" spans="1:20" x14ac:dyDescent="0.25">
      <c r="A1675">
        <v>2068</v>
      </c>
      <c r="B1675" t="str">
        <v>EED118206</v>
      </c>
      <c r="C1675" s="18">
        <v>45884</v>
      </c>
      <c r="D1675" s="18">
        <v>45890</v>
      </c>
      <c r="E1675" s="28">
        <v>473.9</v>
      </c>
      <c r="F1675" s="28">
        <v>4739</v>
      </c>
      <c r="G1675">
        <v>403602</v>
      </c>
      <c r="H1675" t="str">
        <v/>
      </c>
      <c r="I1675">
        <v>10</v>
      </c>
      <c r="J1675">
        <v>10</v>
      </c>
      <c r="K1675" t="str">
        <v/>
      </c>
      <c r="L1675" s="18" t="str">
        <v>T-0054/25-26</v>
      </c>
      <c r="M1675" s="18">
        <v>45892</v>
      </c>
      <c r="N1675" s="38">
        <v>645750</v>
      </c>
      <c r="O1675" t="str">
        <v>Biocon</v>
      </c>
      <c r="P1675">
        <v>58154756881</v>
      </c>
      <c r="Q1675" t="str">
        <v>Delivered</v>
      </c>
      <c r="R1675">
        <v>4</v>
      </c>
      <c r="S1675" t="str">
        <v/>
      </c>
      <c r="T1675" t="str">
        <v>BioLegend</v>
      </c>
    </row>
    <row r="1676" spans="1:20" x14ac:dyDescent="0.25">
      <c r="A1676">
        <v>2069</v>
      </c>
      <c r="B1676" t="str">
        <v>EED118206</v>
      </c>
      <c r="C1676" s="18">
        <v>45884</v>
      </c>
      <c r="D1676" s="18">
        <v>45890</v>
      </c>
      <c r="E1676" s="28">
        <v>45.5</v>
      </c>
      <c r="F1676" s="28">
        <v>91</v>
      </c>
      <c r="G1676">
        <v>420301</v>
      </c>
      <c r="H1676" t="str">
        <v/>
      </c>
      <c r="I1676">
        <v>2</v>
      </c>
      <c r="J1676" t="str">
        <v/>
      </c>
      <c r="K1676">
        <v>2</v>
      </c>
      <c r="L1676" s="18" t="str">
        <v/>
      </c>
      <c r="M1676" s="18" t="str">
        <v/>
      </c>
      <c r="N1676" s="38" t="str">
        <v/>
      </c>
      <c r="O1676" t="str">
        <v>IGIB</v>
      </c>
      <c r="P1676" t="str">
        <v/>
      </c>
      <c r="Q1676" t="str">
        <v/>
      </c>
      <c r="R1676">
        <v>4</v>
      </c>
      <c r="S1676" t="str">
        <v/>
      </c>
      <c r="T1676" t="str">
        <v>BioLegend</v>
      </c>
    </row>
    <row r="1677" spans="1:20" x14ac:dyDescent="0.25">
      <c r="A1677">
        <v>2070</v>
      </c>
      <c r="B1677" t="str">
        <v>EED118206</v>
      </c>
      <c r="C1677" s="18">
        <v>45884</v>
      </c>
      <c r="D1677" s="18">
        <v>45890</v>
      </c>
      <c r="E1677" s="28">
        <v>29.4</v>
      </c>
      <c r="F1677" s="28">
        <v>58.8</v>
      </c>
      <c r="G1677">
        <v>421101</v>
      </c>
      <c r="H1677" t="str">
        <v/>
      </c>
      <c r="I1677">
        <v>2</v>
      </c>
      <c r="J1677" t="str">
        <v/>
      </c>
      <c r="K1677">
        <v>2</v>
      </c>
      <c r="L1677" s="18" t="str">
        <v/>
      </c>
      <c r="M1677" s="18" t="str">
        <v/>
      </c>
      <c r="N1677" s="38" t="str">
        <v/>
      </c>
      <c r="O1677" t="str">
        <v>IGIB</v>
      </c>
      <c r="P1677" t="str">
        <v/>
      </c>
      <c r="Q1677" t="str">
        <v/>
      </c>
      <c r="R1677">
        <v>4</v>
      </c>
      <c r="S1677" t="str">
        <v/>
      </c>
      <c r="T1677" t="str">
        <v>BioLegend</v>
      </c>
    </row>
    <row r="1678" spans="1:20" x14ac:dyDescent="0.25">
      <c r="A1678">
        <v>2071</v>
      </c>
      <c r="B1678" t="str">
        <v>EED118206</v>
      </c>
      <c r="C1678" s="18">
        <v>45884</v>
      </c>
      <c r="D1678" s="18">
        <v>45890</v>
      </c>
      <c r="E1678" s="28">
        <v>37.799999999999997</v>
      </c>
      <c r="F1678" s="28">
        <v>37.799999999999997</v>
      </c>
      <c r="G1678">
        <v>421301</v>
      </c>
      <c r="H1678" t="str">
        <v/>
      </c>
      <c r="I1678">
        <v>1</v>
      </c>
      <c r="J1678" t="str">
        <v/>
      </c>
      <c r="K1678">
        <v>1</v>
      </c>
      <c r="L1678" s="18" t="str">
        <v/>
      </c>
      <c r="M1678" s="18" t="str">
        <v/>
      </c>
      <c r="N1678" s="38" t="str">
        <v/>
      </c>
      <c r="O1678" t="str">
        <v>Seema</v>
      </c>
      <c r="P1678" t="str">
        <v/>
      </c>
      <c r="Q1678" t="str">
        <v/>
      </c>
      <c r="R1678">
        <v>4</v>
      </c>
      <c r="S1678" t="str">
        <v/>
      </c>
      <c r="T1678" t="str">
        <v>BioLegend</v>
      </c>
    </row>
    <row r="1679" spans="1:20" x14ac:dyDescent="0.25">
      <c r="A1679">
        <v>2072</v>
      </c>
      <c r="B1679" t="str">
        <v>EED118206</v>
      </c>
      <c r="C1679" s="18">
        <v>45884</v>
      </c>
      <c r="D1679" s="18">
        <v>45890</v>
      </c>
      <c r="E1679" s="28">
        <v>256.75</v>
      </c>
      <c r="F1679" s="28">
        <v>770.25</v>
      </c>
      <c r="G1679">
        <v>422304</v>
      </c>
      <c r="H1679" t="str">
        <v/>
      </c>
      <c r="I1679">
        <v>3</v>
      </c>
      <c r="J1679">
        <v>3</v>
      </c>
      <c r="K1679" t="str">
        <v/>
      </c>
      <c r="L1679" s="18" t="str">
        <v>T-1002/25-26</v>
      </c>
      <c r="M1679" s="18">
        <v>45892</v>
      </c>
      <c r="N1679" s="38">
        <v>110205</v>
      </c>
      <c r="O1679" t="str">
        <v>AURIGINE SERVICE</v>
      </c>
      <c r="P1679">
        <v>58154746893</v>
      </c>
      <c r="Q1679" t="str">
        <v>Delivered</v>
      </c>
      <c r="R1679">
        <v>4</v>
      </c>
      <c r="S1679" t="str">
        <v/>
      </c>
      <c r="T1679" t="str">
        <v>BioLegend</v>
      </c>
    </row>
    <row r="1680" spans="1:20" x14ac:dyDescent="0.25">
      <c r="A1680">
        <v>2073</v>
      </c>
      <c r="B1680" t="str">
        <v>EED118206</v>
      </c>
      <c r="C1680" s="18">
        <v>45884</v>
      </c>
      <c r="D1680" s="18">
        <v>45890</v>
      </c>
      <c r="E1680" s="28">
        <v>190.45</v>
      </c>
      <c r="F1680" s="28">
        <v>190.45</v>
      </c>
      <c r="G1680">
        <v>423114</v>
      </c>
      <c r="H1680" t="str">
        <v/>
      </c>
      <c r="I1680">
        <v>1</v>
      </c>
      <c r="J1680">
        <v>1</v>
      </c>
      <c r="K1680" t="str">
        <v/>
      </c>
      <c r="L1680" s="18" t="str">
        <v>T-1002/25-26</v>
      </c>
      <c r="M1680" s="18">
        <v>45892</v>
      </c>
      <c r="N1680" s="38">
        <v>27249</v>
      </c>
      <c r="O1680" t="str">
        <v>AURIGINE SERVICE</v>
      </c>
      <c r="P1680">
        <v>58154746893</v>
      </c>
      <c r="Q1680" t="str">
        <v>Delivered</v>
      </c>
      <c r="R1680">
        <v>-20</v>
      </c>
      <c r="S1680" t="str">
        <v/>
      </c>
      <c r="T1680" t="str">
        <v>BioLegend</v>
      </c>
    </row>
    <row r="1681" spans="1:20" x14ac:dyDescent="0.25">
      <c r="A1681">
        <v>2074</v>
      </c>
      <c r="B1681" t="str">
        <v>EED118206</v>
      </c>
      <c r="C1681" s="18">
        <v>45884</v>
      </c>
      <c r="D1681" s="18">
        <v>45890</v>
      </c>
      <c r="E1681" s="28">
        <v>29.4</v>
      </c>
      <c r="F1681" s="28">
        <v>29.4</v>
      </c>
      <c r="G1681">
        <v>423501</v>
      </c>
      <c r="H1681" t="str">
        <v/>
      </c>
      <c r="I1681">
        <v>1</v>
      </c>
      <c r="J1681">
        <v>1</v>
      </c>
      <c r="K1681" t="str">
        <v/>
      </c>
      <c r="L1681" s="18" t="str">
        <v>T-1010/25-26</v>
      </c>
      <c r="M1681" s="18">
        <v>45892</v>
      </c>
      <c r="N1681" s="38">
        <v>4882.5</v>
      </c>
      <c r="O1681" t="str">
        <v>TCG</v>
      </c>
      <c r="P1681">
        <v>58154750172</v>
      </c>
      <c r="Q1681" t="str">
        <v>Delivered</v>
      </c>
      <c r="R1681" t="str">
        <v>RT</v>
      </c>
      <c r="S1681" t="str">
        <v/>
      </c>
      <c r="T1681" t="str">
        <v>BioLegend</v>
      </c>
    </row>
    <row r="1682" spans="1:20" x14ac:dyDescent="0.25">
      <c r="A1682">
        <v>2075</v>
      </c>
      <c r="B1682" t="str">
        <v>EED118206</v>
      </c>
      <c r="C1682" s="18">
        <v>45884</v>
      </c>
      <c r="D1682" s="18">
        <v>45890</v>
      </c>
      <c r="E1682" s="28">
        <v>164.5</v>
      </c>
      <c r="F1682" s="28">
        <v>329</v>
      </c>
      <c r="G1682">
        <v>424602</v>
      </c>
      <c r="H1682" t="str">
        <v/>
      </c>
      <c r="I1682">
        <v>2</v>
      </c>
      <c r="J1682" t="str">
        <v/>
      </c>
      <c r="K1682">
        <v>2</v>
      </c>
      <c r="L1682" s="18" t="str">
        <v/>
      </c>
      <c r="M1682" s="18" t="str">
        <v/>
      </c>
      <c r="N1682" s="38" t="str">
        <v/>
      </c>
      <c r="O1682" t="str">
        <v>IGIB</v>
      </c>
      <c r="P1682" t="str">
        <v/>
      </c>
      <c r="Q1682" t="str">
        <v/>
      </c>
      <c r="R1682">
        <v>4</v>
      </c>
      <c r="S1682" t="str">
        <v/>
      </c>
      <c r="T1682" t="str">
        <v>BioLegend</v>
      </c>
    </row>
    <row r="1683" spans="1:20" x14ac:dyDescent="0.25">
      <c r="A1683">
        <v>2076</v>
      </c>
      <c r="B1683" t="str">
        <v>EED118206</v>
      </c>
      <c r="C1683" s="18">
        <v>45884</v>
      </c>
      <c r="D1683" s="18">
        <v>45890</v>
      </c>
      <c r="E1683" s="28">
        <v>87.5</v>
      </c>
      <c r="F1683" s="28">
        <v>87.5</v>
      </c>
      <c r="G1683">
        <v>426105</v>
      </c>
      <c r="H1683" t="str">
        <v/>
      </c>
      <c r="I1683">
        <v>1</v>
      </c>
      <c r="J1683">
        <v>1</v>
      </c>
      <c r="K1683" t="str">
        <v/>
      </c>
      <c r="L1683" s="18" t="str">
        <v>DC-129/25-26</v>
      </c>
      <c r="M1683" s="18">
        <v>45896</v>
      </c>
      <c r="N1683" s="38" t="str">
        <v/>
      </c>
      <c r="O1683" t="str">
        <v>AIIMS</v>
      </c>
      <c r="P1683" t="str">
        <v>By Hand</v>
      </c>
      <c r="Q1683" t="str">
        <v>PRIYANKA MADAM</v>
      </c>
      <c r="R1683">
        <v>4</v>
      </c>
      <c r="S1683" t="str">
        <v/>
      </c>
      <c r="T1683" t="str">
        <v>BioLegend</v>
      </c>
    </row>
    <row r="1684" spans="1:20" x14ac:dyDescent="0.25">
      <c r="A1684">
        <v>2077</v>
      </c>
      <c r="B1684" t="str">
        <v>EED118206</v>
      </c>
      <c r="C1684" s="18">
        <v>45884</v>
      </c>
      <c r="D1684" s="18">
        <v>45890</v>
      </c>
      <c r="E1684" s="28">
        <v>245</v>
      </c>
      <c r="F1684" s="28">
        <v>245</v>
      </c>
      <c r="G1684">
        <v>449504</v>
      </c>
      <c r="H1684" t="str">
        <v/>
      </c>
      <c r="I1684">
        <v>1</v>
      </c>
      <c r="J1684">
        <v>1</v>
      </c>
      <c r="K1684" t="str">
        <v/>
      </c>
      <c r="L1684" s="18" t="str">
        <v>T-1010/25-26</v>
      </c>
      <c r="M1684" s="18">
        <v>45892</v>
      </c>
      <c r="N1684" s="38">
        <v>40687.5</v>
      </c>
      <c r="O1684" t="str">
        <v>TCG</v>
      </c>
      <c r="P1684">
        <v>58154750172</v>
      </c>
      <c r="Q1684" t="str">
        <v>Delivered</v>
      </c>
      <c r="R1684">
        <v>4</v>
      </c>
      <c r="S1684" t="str">
        <v/>
      </c>
      <c r="T1684" t="str">
        <v>BioLegend</v>
      </c>
    </row>
    <row r="1685" spans="1:20" x14ac:dyDescent="0.25">
      <c r="A1685">
        <v>2078</v>
      </c>
      <c r="B1685" t="str">
        <v>EED118206</v>
      </c>
      <c r="C1685" s="18">
        <v>45884</v>
      </c>
      <c r="D1685" s="18">
        <v>45890</v>
      </c>
      <c r="E1685" s="28">
        <v>247.5</v>
      </c>
      <c r="F1685" s="28">
        <v>247.5</v>
      </c>
      <c r="G1685">
        <v>480016</v>
      </c>
      <c r="H1685" t="str">
        <v/>
      </c>
      <c r="I1685">
        <v>1</v>
      </c>
      <c r="J1685">
        <v>1</v>
      </c>
      <c r="K1685" t="str">
        <v/>
      </c>
      <c r="L1685" s="18" t="str">
        <v>DC-129/25-26</v>
      </c>
      <c r="M1685" s="18">
        <v>45896</v>
      </c>
      <c r="N1685" s="38" t="str">
        <v/>
      </c>
      <c r="O1685" t="str">
        <v>AIIMS</v>
      </c>
      <c r="P1685" t="str">
        <v>By Hand</v>
      </c>
      <c r="Q1685" t="str">
        <v>PRIYANKA MADAM</v>
      </c>
      <c r="R1685">
        <v>4</v>
      </c>
      <c r="S1685" t="str">
        <v/>
      </c>
      <c r="T1685" t="str">
        <v>BioLegend</v>
      </c>
    </row>
    <row r="1686" spans="1:20" x14ac:dyDescent="0.25">
      <c r="A1686">
        <v>2079</v>
      </c>
      <c r="B1686" t="str">
        <v>EED118206</v>
      </c>
      <c r="C1686" s="18">
        <v>45884</v>
      </c>
      <c r="D1686" s="18">
        <v>45890</v>
      </c>
      <c r="E1686" s="28">
        <v>417.75</v>
      </c>
      <c r="F1686" s="28">
        <v>417.75</v>
      </c>
      <c r="G1686">
        <v>480019</v>
      </c>
      <c r="H1686" t="str">
        <v/>
      </c>
      <c r="I1686">
        <v>1</v>
      </c>
      <c r="J1686">
        <v>1</v>
      </c>
      <c r="K1686" t="str">
        <v/>
      </c>
      <c r="L1686" s="18" t="str">
        <v>DC-129/25-26</v>
      </c>
      <c r="M1686" s="18">
        <v>45896</v>
      </c>
      <c r="N1686" s="38" t="str">
        <v/>
      </c>
      <c r="O1686" t="str">
        <v>AIIMS</v>
      </c>
      <c r="P1686" t="str">
        <v>By Hand</v>
      </c>
      <c r="Q1686" t="str">
        <v>PRIYANKA MADAM</v>
      </c>
      <c r="R1686" t="str">
        <v>RT</v>
      </c>
      <c r="S1686" t="str">
        <v/>
      </c>
      <c r="T1686" t="str">
        <v>BioLegend</v>
      </c>
    </row>
    <row r="1687" spans="1:20" x14ac:dyDescent="0.25">
      <c r="A1687">
        <v>2080</v>
      </c>
      <c r="B1687" t="str">
        <v>EED118206</v>
      </c>
      <c r="C1687" s="18">
        <v>45884</v>
      </c>
      <c r="D1687" s="18">
        <v>45890</v>
      </c>
      <c r="E1687" s="28">
        <v>143</v>
      </c>
      <c r="F1687" s="28">
        <v>143</v>
      </c>
      <c r="G1687">
        <v>503808</v>
      </c>
      <c r="H1687" t="str">
        <v/>
      </c>
      <c r="I1687">
        <v>1</v>
      </c>
      <c r="J1687">
        <v>1</v>
      </c>
      <c r="K1687" t="str">
        <v/>
      </c>
      <c r="L1687" s="18" t="str">
        <v>T-1002/25-26</v>
      </c>
      <c r="M1687" s="18">
        <v>45892</v>
      </c>
      <c r="N1687" s="38">
        <v>20460</v>
      </c>
      <c r="O1687" t="str">
        <v>AURIGINE SERVICE</v>
      </c>
      <c r="P1687">
        <v>58154746893</v>
      </c>
      <c r="Q1687" t="str">
        <v>Delivered</v>
      </c>
      <c r="R1687">
        <v>4</v>
      </c>
      <c r="S1687" t="str">
        <v/>
      </c>
      <c r="T1687" t="str">
        <v>BioLegend</v>
      </c>
    </row>
    <row r="1688" spans="1:20" x14ac:dyDescent="0.25">
      <c r="A1688">
        <v>2081</v>
      </c>
      <c r="B1688" t="str">
        <v>EED118206</v>
      </c>
      <c r="C1688" s="18">
        <v>45884</v>
      </c>
      <c r="D1688" s="18">
        <v>45890</v>
      </c>
      <c r="E1688" s="28">
        <v>206.25</v>
      </c>
      <c r="F1688" s="28">
        <v>206.25</v>
      </c>
      <c r="G1688">
        <v>505039</v>
      </c>
      <c r="H1688" t="str">
        <v/>
      </c>
      <c r="I1688">
        <v>1</v>
      </c>
      <c r="J1688">
        <v>1</v>
      </c>
      <c r="K1688" t="str">
        <v/>
      </c>
      <c r="L1688" s="18" t="str">
        <v>DC-129/25-26</v>
      </c>
      <c r="M1688" s="18">
        <v>45896</v>
      </c>
      <c r="N1688" s="38" t="str">
        <v/>
      </c>
      <c r="O1688" t="str">
        <v>AIIMS</v>
      </c>
      <c r="P1688" t="str">
        <v>By Hand</v>
      </c>
      <c r="Q1688" t="str">
        <v>PRIYANKA MADAM</v>
      </c>
      <c r="R1688">
        <v>4</v>
      </c>
      <c r="S1688" t="str">
        <v/>
      </c>
      <c r="T1688" t="str">
        <v>BioLegend</v>
      </c>
    </row>
    <row r="1689" spans="1:20" x14ac:dyDescent="0.25">
      <c r="A1689">
        <v>2082</v>
      </c>
      <c r="B1689" t="str">
        <v>EED118206</v>
      </c>
      <c r="C1689" s="18">
        <v>45884</v>
      </c>
      <c r="D1689" s="18">
        <v>45890</v>
      </c>
      <c r="E1689" s="28">
        <v>163.80000000000001</v>
      </c>
      <c r="F1689" s="28">
        <v>655.20000000000005</v>
      </c>
      <c r="G1689">
        <v>505814</v>
      </c>
      <c r="H1689" t="str">
        <v/>
      </c>
      <c r="I1689">
        <v>4</v>
      </c>
      <c r="J1689">
        <v>4</v>
      </c>
      <c r="K1689" t="str">
        <v/>
      </c>
      <c r="L1689" s="18" t="str">
        <v>T-1002/25-26</v>
      </c>
      <c r="M1689" s="18">
        <v>45892</v>
      </c>
      <c r="N1689" s="38">
        <v>93744</v>
      </c>
      <c r="O1689" t="str">
        <v>AURIGINE SERVICE</v>
      </c>
      <c r="P1689">
        <v>58154746893</v>
      </c>
      <c r="Q1689" t="str">
        <v>Delivered</v>
      </c>
      <c r="R1689">
        <v>4</v>
      </c>
      <c r="S1689" t="str">
        <v/>
      </c>
      <c r="T1689" t="str">
        <v>BioLegend</v>
      </c>
    </row>
    <row r="1690" spans="1:20" x14ac:dyDescent="0.25">
      <c r="A1690">
        <v>2083</v>
      </c>
      <c r="B1690" t="str">
        <v>EED118206</v>
      </c>
      <c r="C1690" s="18">
        <v>45884</v>
      </c>
      <c r="D1690" s="18">
        <v>45890</v>
      </c>
      <c r="E1690" s="28">
        <v>174.2</v>
      </c>
      <c r="F1690" s="28">
        <v>696.8</v>
      </c>
      <c r="G1690">
        <v>506313</v>
      </c>
      <c r="H1690" t="str">
        <v/>
      </c>
      <c r="I1690">
        <v>4</v>
      </c>
      <c r="J1690">
        <v>4</v>
      </c>
      <c r="K1690" t="str">
        <v/>
      </c>
      <c r="L1690" s="18" t="str">
        <v>T-1002/25-26</v>
      </c>
      <c r="M1690" s="18">
        <v>45892</v>
      </c>
      <c r="N1690" s="38">
        <v>99696</v>
      </c>
      <c r="O1690" t="str">
        <v>AURIGINE SERVICE</v>
      </c>
      <c r="P1690">
        <v>58154746893</v>
      </c>
      <c r="Q1690" t="str">
        <v>Delivered</v>
      </c>
      <c r="R1690">
        <v>4</v>
      </c>
      <c r="S1690" t="str">
        <v/>
      </c>
      <c r="T1690" t="str">
        <v>BioLegend</v>
      </c>
    </row>
    <row r="1691" spans="1:20" x14ac:dyDescent="0.25">
      <c r="A1691">
        <v>2084</v>
      </c>
      <c r="B1691" t="str">
        <v>EED118206</v>
      </c>
      <c r="C1691" s="18">
        <v>45884</v>
      </c>
      <c r="D1691" s="18">
        <v>45890</v>
      </c>
      <c r="E1691" s="28">
        <v>86.8</v>
      </c>
      <c r="F1691" s="28">
        <v>86.8</v>
      </c>
      <c r="G1691">
        <v>506907</v>
      </c>
      <c r="H1691" t="str">
        <v/>
      </c>
      <c r="I1691">
        <v>1</v>
      </c>
      <c r="J1691">
        <v>1</v>
      </c>
      <c r="K1691" t="str">
        <v/>
      </c>
      <c r="L1691" s="18" t="str">
        <v>T-1005/25-26</v>
      </c>
      <c r="M1691" s="18">
        <v>45892</v>
      </c>
      <c r="N1691" s="38">
        <v>14415</v>
      </c>
      <c r="O1691" t="str">
        <v>genomid</v>
      </c>
      <c r="P1691">
        <v>58154747490</v>
      </c>
      <c r="Q1691" t="str">
        <v>Delivered</v>
      </c>
      <c r="R1691">
        <v>4</v>
      </c>
      <c r="S1691" t="str">
        <v/>
      </c>
      <c r="T1691" t="str">
        <v>BioLegend</v>
      </c>
    </row>
    <row r="1692" spans="1:20" x14ac:dyDescent="0.25">
      <c r="A1692">
        <v>2085</v>
      </c>
      <c r="B1692" t="str">
        <v>EED118206</v>
      </c>
      <c r="C1692" s="18">
        <v>45884</v>
      </c>
      <c r="D1692" s="18">
        <v>45890</v>
      </c>
      <c r="E1692" s="28">
        <v>295.39999999999998</v>
      </c>
      <c r="F1692" s="28">
        <v>295.39999999999998</v>
      </c>
      <c r="G1692">
        <v>512314</v>
      </c>
      <c r="H1692" t="str">
        <v/>
      </c>
      <c r="I1692">
        <v>1</v>
      </c>
      <c r="J1692" t="str">
        <v/>
      </c>
      <c r="K1692">
        <v>1</v>
      </c>
      <c r="L1692" s="18" t="str">
        <v/>
      </c>
      <c r="M1692" s="18" t="str">
        <v/>
      </c>
      <c r="N1692" s="38" t="str">
        <v/>
      </c>
      <c r="O1692" t="str">
        <v>IGIB</v>
      </c>
      <c r="P1692" t="str">
        <v/>
      </c>
      <c r="Q1692" t="str">
        <v/>
      </c>
      <c r="R1692">
        <v>4</v>
      </c>
      <c r="S1692" t="str">
        <v/>
      </c>
      <c r="T1692" t="str">
        <v>BioLegend</v>
      </c>
    </row>
    <row r="1693" spans="1:20" x14ac:dyDescent="0.25">
      <c r="A1693">
        <v>2086</v>
      </c>
      <c r="B1693" t="str">
        <v>EED118206</v>
      </c>
      <c r="C1693" s="18">
        <v>45884</v>
      </c>
      <c r="D1693" s="18">
        <v>45890</v>
      </c>
      <c r="E1693" s="28">
        <v>259</v>
      </c>
      <c r="F1693" s="28">
        <v>777</v>
      </c>
      <c r="G1693">
        <v>626812</v>
      </c>
      <c r="H1693" t="str">
        <v/>
      </c>
      <c r="I1693">
        <v>3</v>
      </c>
      <c r="J1693">
        <v>3</v>
      </c>
      <c r="K1693" t="str">
        <v/>
      </c>
      <c r="L1693" s="18" t="str">
        <v>T-10001/25-26</v>
      </c>
      <c r="M1693" s="18">
        <v>45892</v>
      </c>
      <c r="N1693" s="38">
        <v>120435</v>
      </c>
      <c r="O1693" t="str">
        <v>aurigine onco</v>
      </c>
      <c r="P1693">
        <v>58154747405</v>
      </c>
      <c r="Q1693" t="str">
        <v>Delivered</v>
      </c>
      <c r="R1693">
        <v>4</v>
      </c>
      <c r="S1693" t="str">
        <v/>
      </c>
      <c r="T1693" t="str">
        <v>BioLegend</v>
      </c>
    </row>
    <row r="1694" spans="1:20" x14ac:dyDescent="0.25">
      <c r="A1694">
        <v>2087</v>
      </c>
      <c r="B1694" t="str">
        <v>EED118206</v>
      </c>
      <c r="C1694" s="18">
        <v>45884</v>
      </c>
      <c r="D1694" s="18">
        <v>45890</v>
      </c>
      <c r="E1694" s="28">
        <v>115.5</v>
      </c>
      <c r="F1694" s="28">
        <v>115.5</v>
      </c>
      <c r="G1694">
        <v>648003</v>
      </c>
      <c r="H1694" t="str">
        <v/>
      </c>
      <c r="I1694">
        <v>1</v>
      </c>
      <c r="J1694">
        <v>1</v>
      </c>
      <c r="K1694" t="str">
        <v/>
      </c>
      <c r="L1694" s="18" t="str">
        <v>T-996/25-26</v>
      </c>
      <c r="M1694" s="18">
        <v>45892</v>
      </c>
      <c r="N1694" s="38">
        <v>17391</v>
      </c>
      <c r="O1694" t="str">
        <v>Abhi Bio</v>
      </c>
      <c r="P1694">
        <v>58154748164</v>
      </c>
      <c r="Q1694" t="str">
        <v>Delivered</v>
      </c>
      <c r="R1694">
        <v>4</v>
      </c>
      <c r="S1694" t="str">
        <v/>
      </c>
      <c r="T1694" t="str">
        <v>BioLegend</v>
      </c>
    </row>
    <row r="1695" spans="1:20" x14ac:dyDescent="0.25">
      <c r="A1695">
        <v>2088</v>
      </c>
      <c r="B1695" t="str">
        <v>EED118206</v>
      </c>
      <c r="C1695" s="18">
        <v>45884</v>
      </c>
      <c r="D1695" s="18">
        <v>45890</v>
      </c>
      <c r="E1695" s="28">
        <v>98.7</v>
      </c>
      <c r="F1695" s="28">
        <v>98.7</v>
      </c>
      <c r="G1695">
        <v>651403</v>
      </c>
      <c r="H1695" t="str">
        <v/>
      </c>
      <c r="I1695">
        <v>1</v>
      </c>
      <c r="J1695">
        <v>1</v>
      </c>
      <c r="K1695" t="str">
        <v/>
      </c>
      <c r="L1695" s="18" t="str">
        <v>T-996/25-26</v>
      </c>
      <c r="M1695" s="18">
        <v>45892</v>
      </c>
      <c r="N1695" s="38">
        <v>14861.4</v>
      </c>
      <c r="O1695" t="str">
        <v>Abhi Bio</v>
      </c>
      <c r="P1695">
        <v>58154748164</v>
      </c>
      <c r="Q1695" t="str">
        <v>Delivered</v>
      </c>
      <c r="R1695">
        <v>4</v>
      </c>
      <c r="S1695" t="str">
        <v/>
      </c>
      <c r="T1695" t="str">
        <v>BioLegend</v>
      </c>
    </row>
    <row r="1696" spans="1:20" x14ac:dyDescent="0.25">
      <c r="A1696">
        <v>2089</v>
      </c>
      <c r="B1696" t="str">
        <v>EED118206</v>
      </c>
      <c r="C1696" s="18">
        <v>45884</v>
      </c>
      <c r="D1696" s="18">
        <v>45890</v>
      </c>
      <c r="E1696" s="28">
        <v>82.6</v>
      </c>
      <c r="F1696" s="28">
        <v>82.6</v>
      </c>
      <c r="G1696">
        <v>740992</v>
      </c>
      <c r="H1696" t="str">
        <v/>
      </c>
      <c r="I1696">
        <v>1</v>
      </c>
      <c r="J1696">
        <v>1</v>
      </c>
      <c r="K1696" t="str">
        <v/>
      </c>
      <c r="L1696" s="18" t="str">
        <v>T-999/25-26</v>
      </c>
      <c r="M1696" s="18">
        <v>45892</v>
      </c>
      <c r="N1696" s="38">
        <v>10089</v>
      </c>
      <c r="O1696" t="str">
        <v>actrec</v>
      </c>
      <c r="P1696">
        <v>58154751395</v>
      </c>
      <c r="Q1696" t="str">
        <v>Delivered</v>
      </c>
      <c r="R1696">
        <v>4</v>
      </c>
      <c r="S1696" t="str">
        <v/>
      </c>
      <c r="T1696" t="str">
        <v>BioLegend</v>
      </c>
    </row>
    <row r="1697" spans="1:20" x14ac:dyDescent="0.25">
      <c r="A1697">
        <v>2090</v>
      </c>
      <c r="B1697" t="str">
        <v>EED118206</v>
      </c>
      <c r="C1697" s="18">
        <v>45884</v>
      </c>
      <c r="D1697" s="18">
        <v>45890</v>
      </c>
      <c r="E1697" s="28">
        <v>1150.8</v>
      </c>
      <c r="F1697" s="28">
        <v>6904.7999999999993</v>
      </c>
      <c r="G1697">
        <v>741028</v>
      </c>
      <c r="H1697" t="str">
        <v/>
      </c>
      <c r="I1697">
        <v>6</v>
      </c>
      <c r="J1697">
        <v>6</v>
      </c>
      <c r="K1697" t="str">
        <v/>
      </c>
      <c r="L1697" s="18" t="str">
        <v>T-1008/25-26</v>
      </c>
      <c r="M1697" s="18">
        <v>45892</v>
      </c>
      <c r="N1697" s="38">
        <v>890226</v>
      </c>
      <c r="O1697" t="str">
        <v>nnf</v>
      </c>
      <c r="P1697">
        <v>58154749881</v>
      </c>
      <c r="Q1697" t="str">
        <v>Delivered</v>
      </c>
      <c r="R1697">
        <v>4</v>
      </c>
      <c r="S1697" t="str">
        <v/>
      </c>
      <c r="T1697" t="str">
        <v>BioLegend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T19"/>
  <sheetViews>
    <sheetView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style="28" bestFit="1" customWidth="1"/>
    <col min="6" max="6" width="18.85546875" style="28" bestFit="1" customWidth="1"/>
    <col min="7" max="7" width="12.85546875" bestFit="1" customWidth="1"/>
    <col min="8" max="8" width="42.2851562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1.28515625" style="18" bestFit="1" customWidth="1"/>
    <col min="13" max="13" width="10.42578125" style="18" bestFit="1" customWidth="1"/>
    <col min="14" max="14" width="13" style="38" bestFit="1" customWidth="1"/>
    <col min="15" max="15" width="19.85546875" bestFit="1" customWidth="1"/>
    <col min="16" max="16" width="12" bestFit="1" customWidth="1"/>
    <col min="17" max="17" width="9.7109375" bestFit="1" customWidth="1"/>
    <col min="18" max="18" width="7.5703125" bestFit="1" customWidth="1"/>
    <col min="19" max="19" width="71.28515625" bestFit="1" customWidth="1"/>
    <col min="20" max="20" width="12.5703125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27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19">_xlfn.LET(
  _xlpm.data, _xlfn._xlws.FILTER(MasterSheet!A:T, MasterSheet!T:T = "MyBiosource"),
  IF(_xlpm.data = 0,"", _xlpm.data)
)</f>
        <v>547</v>
      </c>
      <c r="B2" s="6" t="str">
        <v>Opening Stock</v>
      </c>
      <c r="C2" s="7">
        <v>45808</v>
      </c>
      <c r="D2" s="7">
        <v>45808</v>
      </c>
      <c r="E2" s="26">
        <v>276.25</v>
      </c>
      <c r="F2" s="26">
        <v>276.25</v>
      </c>
      <c r="G2" s="6" t="str">
        <v>MBS1200699</v>
      </c>
      <c r="H2" s="6" t="str">
        <v>Recombinant type 16 Protein E6 (E6); 0.02 mg;</v>
      </c>
      <c r="I2" s="6">
        <v>1</v>
      </c>
      <c r="J2" s="6">
        <v>1</v>
      </c>
      <c r="K2" s="6" t="str">
        <v/>
      </c>
      <c r="L2" s="7" t="str">
        <v>T-711/25-26</v>
      </c>
      <c r="M2" s="7">
        <v>45857</v>
      </c>
      <c r="N2" s="9">
        <v>28427</v>
      </c>
      <c r="O2" s="6" t="str">
        <v>The BioArt</v>
      </c>
      <c r="P2" s="6">
        <v>58153394832</v>
      </c>
      <c r="Q2" s="6" t="str">
        <v>Delivered</v>
      </c>
      <c r="R2" s="6">
        <v>-20</v>
      </c>
      <c r="S2" s="6" t="str">
        <v/>
      </c>
      <c r="T2" s="6" t="str">
        <v>MyBioSource</v>
      </c>
    </row>
    <row r="3" spans="1:20" x14ac:dyDescent="0.25">
      <c r="A3" s="6">
        <v>548</v>
      </c>
      <c r="B3" s="6">
        <v>919364</v>
      </c>
      <c r="C3" s="7">
        <v>45814</v>
      </c>
      <c r="D3" s="7">
        <v>45818</v>
      </c>
      <c r="E3" s="26">
        <v>535.5</v>
      </c>
      <c r="F3" s="26">
        <v>535.5</v>
      </c>
      <c r="G3" s="6" t="str">
        <v>MBS706667</v>
      </c>
      <c r="H3" s="6" t="str">
        <v>Antigen 2, EPCA2 ELISA Kit; 48-Strip-Wells</v>
      </c>
      <c r="I3" s="6">
        <v>1</v>
      </c>
      <c r="J3" s="6">
        <v>1</v>
      </c>
      <c r="K3" s="6" t="str">
        <v/>
      </c>
      <c r="L3" s="7" t="str">
        <v>T-395/25-26</v>
      </c>
      <c r="M3" s="7">
        <v>45818</v>
      </c>
      <c r="N3" s="9">
        <v>52352</v>
      </c>
      <c r="O3" s="6" t="str">
        <v>Abhilasha</v>
      </c>
      <c r="P3" s="6" t="str">
        <v/>
      </c>
      <c r="Q3" s="6" t="str">
        <v/>
      </c>
      <c r="R3" s="6">
        <v>4</v>
      </c>
      <c r="S3" s="6" t="str">
        <v/>
      </c>
      <c r="T3" s="6" t="str">
        <v>MyBioSource</v>
      </c>
    </row>
    <row r="4" spans="1:20" x14ac:dyDescent="0.25">
      <c r="A4" s="6">
        <v>549</v>
      </c>
      <c r="B4" s="6">
        <v>919467</v>
      </c>
      <c r="C4" s="7">
        <v>45814</v>
      </c>
      <c r="D4" s="7">
        <v>45818</v>
      </c>
      <c r="E4" s="26">
        <v>612</v>
      </c>
      <c r="F4" s="26">
        <v>1224</v>
      </c>
      <c r="G4" s="6" t="str">
        <v>MBS760229</v>
      </c>
      <c r="H4" s="6" t="str">
        <v>Amphiregulin ELISA Kit; 96-Strip-Wells</v>
      </c>
      <c r="I4" s="6">
        <v>2</v>
      </c>
      <c r="J4" s="6">
        <v>2</v>
      </c>
      <c r="K4" s="6" t="str">
        <v/>
      </c>
      <c r="L4" s="7" t="str">
        <v>T-408/25-26</v>
      </c>
      <c r="M4" s="7">
        <v>45818</v>
      </c>
      <c r="N4" s="9">
        <v>128275.2</v>
      </c>
      <c r="O4" s="6" t="str">
        <v>Sai Life</v>
      </c>
      <c r="P4" s="6" t="str">
        <v/>
      </c>
      <c r="Q4" s="6" t="str">
        <v/>
      </c>
      <c r="R4" s="6">
        <v>4</v>
      </c>
      <c r="S4" s="6" t="str">
        <v/>
      </c>
      <c r="T4" s="6" t="str">
        <v>MyBioSource</v>
      </c>
    </row>
    <row r="5" spans="1:20" x14ac:dyDescent="0.25">
      <c r="A5" s="6">
        <v>550</v>
      </c>
      <c r="B5" s="6">
        <v>919467</v>
      </c>
      <c r="C5" s="7">
        <v>45814</v>
      </c>
      <c r="D5" s="7">
        <v>45818</v>
      </c>
      <c r="E5" s="26">
        <v>884</v>
      </c>
      <c r="F5" s="26">
        <v>1768</v>
      </c>
      <c r="G5" s="6" t="str">
        <v>MBS704061</v>
      </c>
      <c r="H5" s="6" t="str">
        <v>Thrombospondin 1, TSP-1 ELISA Kit</v>
      </c>
      <c r="I5" s="6">
        <v>2</v>
      </c>
      <c r="J5" s="6">
        <v>2</v>
      </c>
      <c r="K5" s="6" t="str">
        <v/>
      </c>
      <c r="L5" s="7" t="str">
        <v>T-408/25-26</v>
      </c>
      <c r="M5" s="7">
        <v>45818</v>
      </c>
      <c r="N5" s="9">
        <v>185286.39999999999</v>
      </c>
      <c r="O5" s="6" t="str">
        <v>Sai Life</v>
      </c>
      <c r="P5" s="6" t="str">
        <v/>
      </c>
      <c r="Q5" s="6" t="str">
        <v/>
      </c>
      <c r="R5" s="6">
        <v>4</v>
      </c>
      <c r="S5" s="6" t="str">
        <v/>
      </c>
      <c r="T5" s="6" t="str">
        <v>MyBioSource</v>
      </c>
    </row>
    <row r="6" spans="1:20" x14ac:dyDescent="0.25">
      <c r="A6" s="6">
        <v>551</v>
      </c>
      <c r="B6" s="6">
        <v>919601</v>
      </c>
      <c r="C6" s="7">
        <v>45814</v>
      </c>
      <c r="D6" s="7">
        <v>45818</v>
      </c>
      <c r="E6" s="26">
        <v>242.25</v>
      </c>
      <c r="F6" s="26">
        <v>242.25</v>
      </c>
      <c r="G6" s="6" t="str">
        <v>MBS568997</v>
      </c>
      <c r="H6" s="6" t="str">
        <v>Gonadotropin alpha (HCGalpha) Ab</v>
      </c>
      <c r="I6" s="6">
        <v>1</v>
      </c>
      <c r="J6" s="6">
        <v>1</v>
      </c>
      <c r="K6" s="6" t="str">
        <v/>
      </c>
      <c r="L6" s="7" t="str">
        <v>T-422/25-26</v>
      </c>
      <c r="M6" s="7">
        <v>45820</v>
      </c>
      <c r="N6" s="9">
        <v>27254.55</v>
      </c>
      <c r="O6" s="6" t="str">
        <v>4AXIS</v>
      </c>
      <c r="P6" s="6" t="str">
        <v/>
      </c>
      <c r="Q6" s="6" t="str">
        <v/>
      </c>
      <c r="R6" s="6">
        <v>-20</v>
      </c>
      <c r="S6" s="6" t="str">
        <v/>
      </c>
      <c r="T6" s="6" t="str">
        <v>MyBioSource</v>
      </c>
    </row>
    <row r="7" spans="1:20" x14ac:dyDescent="0.25">
      <c r="A7" s="6">
        <v>552</v>
      </c>
      <c r="B7" s="6">
        <v>919601</v>
      </c>
      <c r="C7" s="7">
        <v>45814</v>
      </c>
      <c r="D7" s="7">
        <v>45818</v>
      </c>
      <c r="E7" s="26">
        <v>242.25</v>
      </c>
      <c r="F7" s="26">
        <v>242.25</v>
      </c>
      <c r="G7" s="6" t="str">
        <v>MBS568995</v>
      </c>
      <c r="H7" s="6" t="str">
        <v>Gonadotropin beta (HCGbeta) Ab; 1 mg</v>
      </c>
      <c r="I7" s="6">
        <v>1</v>
      </c>
      <c r="J7" s="6">
        <v>1</v>
      </c>
      <c r="K7" s="6" t="str">
        <v/>
      </c>
      <c r="L7" s="7" t="str">
        <v>T-422/25-26</v>
      </c>
      <c r="M7" s="7">
        <v>45820</v>
      </c>
      <c r="N7" s="9">
        <v>27254.55</v>
      </c>
      <c r="O7" s="6" t="str">
        <v>4AXIS</v>
      </c>
      <c r="P7" s="6" t="str">
        <v/>
      </c>
      <c r="Q7" s="6" t="str">
        <v/>
      </c>
      <c r="R7" s="6">
        <v>-20</v>
      </c>
      <c r="S7" s="6" t="str">
        <v/>
      </c>
      <c r="T7" s="6" t="str">
        <v>MyBioSource</v>
      </c>
    </row>
    <row r="8" spans="1:20" x14ac:dyDescent="0.25">
      <c r="A8" s="6">
        <v>553</v>
      </c>
      <c r="B8" s="6" t="str">
        <v>919467A</v>
      </c>
      <c r="C8" s="7">
        <v>45821</v>
      </c>
      <c r="D8" s="7">
        <v>45828</v>
      </c>
      <c r="E8" s="26">
        <v>735.25</v>
      </c>
      <c r="F8" s="26">
        <v>1470.5</v>
      </c>
      <c r="G8" s="6" t="str">
        <v>MBS163838</v>
      </c>
      <c r="H8" s="6" t="str">
        <v>Epiregulin, EPR ELISA Kit; 96-Strip-Wells</v>
      </c>
      <c r="I8" s="6">
        <v>2</v>
      </c>
      <c r="J8" s="6">
        <v>2</v>
      </c>
      <c r="K8" s="6" t="str">
        <v/>
      </c>
      <c r="L8" s="7" t="str">
        <v>T-499/25-26</v>
      </c>
      <c r="M8" s="7">
        <v>45829</v>
      </c>
      <c r="N8" s="9">
        <v>154108.4</v>
      </c>
      <c r="O8" s="6" t="str">
        <v>Sai Life</v>
      </c>
      <c r="P8" s="6">
        <v>58152285015</v>
      </c>
      <c r="Q8" s="6" t="str">
        <v>Delivered</v>
      </c>
      <c r="R8" s="6">
        <v>4</v>
      </c>
      <c r="S8" s="6" t="str">
        <v/>
      </c>
      <c r="T8" s="6" t="str">
        <v>MyBioSource</v>
      </c>
    </row>
    <row r="9" spans="1:20" x14ac:dyDescent="0.25">
      <c r="A9" s="6">
        <v>554</v>
      </c>
      <c r="B9" s="6">
        <v>919889</v>
      </c>
      <c r="C9" s="7">
        <v>45821</v>
      </c>
      <c r="D9" s="7">
        <v>45828</v>
      </c>
      <c r="E9" s="26">
        <v>221</v>
      </c>
      <c r="F9" s="26">
        <v>221</v>
      </c>
      <c r="G9" s="6" t="str">
        <v>MBS560259</v>
      </c>
      <c r="H9" s="6" t="str">
        <v>Affinity Purified IgG1 Antibody</v>
      </c>
      <c r="I9" s="6">
        <v>1</v>
      </c>
      <c r="J9" s="6">
        <v>1</v>
      </c>
      <c r="K9" s="6" t="str">
        <v/>
      </c>
      <c r="L9" s="7" t="str">
        <v>T-539/25-26</v>
      </c>
      <c r="M9" s="7">
        <v>45835</v>
      </c>
      <c r="N9" s="9">
        <v>24863</v>
      </c>
      <c r="O9" s="6" t="str">
        <v>4AXIS</v>
      </c>
      <c r="P9" s="6" t="str">
        <v/>
      </c>
      <c r="Q9" s="6" t="str">
        <v/>
      </c>
      <c r="R9" s="6">
        <v>4</v>
      </c>
      <c r="S9" s="6" t="str">
        <v>Priyanka Madam</v>
      </c>
      <c r="T9" s="6" t="str">
        <v>MyBioSource</v>
      </c>
    </row>
    <row r="10" spans="1:20" x14ac:dyDescent="0.25">
      <c r="A10" s="6">
        <v>593</v>
      </c>
      <c r="B10" s="6" t="str">
        <v>919467B</v>
      </c>
      <c r="C10" s="7">
        <v>45827</v>
      </c>
      <c r="D10" s="7">
        <v>45834</v>
      </c>
      <c r="E10" s="26">
        <v>926.5</v>
      </c>
      <c r="F10" s="26">
        <v>1853</v>
      </c>
      <c r="G10" s="6" t="str">
        <v>MBS722456</v>
      </c>
      <c r="H10" s="6" t="str">
        <v/>
      </c>
      <c r="I10" s="6">
        <v>2</v>
      </c>
      <c r="J10" s="6">
        <v>2</v>
      </c>
      <c r="K10" s="6" t="str">
        <v/>
      </c>
      <c r="L10" s="7" t="str">
        <v>T-570/25-26</v>
      </c>
      <c r="M10" s="7">
        <v>45836</v>
      </c>
      <c r="N10" s="9">
        <v>194194</v>
      </c>
      <c r="O10" s="6" t="str">
        <v>Sai Life</v>
      </c>
      <c r="P10" s="6">
        <v>58152578385</v>
      </c>
      <c r="Q10" s="6" t="str">
        <v>Delivered</v>
      </c>
      <c r="R10" s="6">
        <v>4</v>
      </c>
      <c r="S10" s="6" t="str">
        <v>ONE EXTRA ITEM ALSO SENT WITHOUT BILL AS ALREADY BILLED ON BILL NO 499</v>
      </c>
      <c r="T10" s="6" t="str">
        <v>MyBioSource</v>
      </c>
    </row>
    <row r="11" spans="1:20" x14ac:dyDescent="0.25">
      <c r="A11" s="6">
        <v>737</v>
      </c>
      <c r="B11" s="6">
        <v>919950</v>
      </c>
      <c r="C11" s="7">
        <v>45831</v>
      </c>
      <c r="D11" s="7">
        <v>45836</v>
      </c>
      <c r="E11" s="26">
        <v>395.25</v>
      </c>
      <c r="F11" s="26">
        <v>395.25</v>
      </c>
      <c r="G11" s="6" t="str">
        <v>MBS269947</v>
      </c>
      <c r="H11" s="6" t="str">
        <v/>
      </c>
      <c r="I11" s="6">
        <v>1</v>
      </c>
      <c r="J11" s="6">
        <v>1</v>
      </c>
      <c r="K11" s="6" t="str">
        <v/>
      </c>
      <c r="L11" s="7" t="str">
        <v>T-586/25-26</v>
      </c>
      <c r="M11" s="7">
        <v>45838</v>
      </c>
      <c r="N11" s="9">
        <v>35212.800000000003</v>
      </c>
      <c r="O11" s="6" t="str">
        <v>ABD BIOTECH</v>
      </c>
      <c r="P11" s="6" t="str">
        <v>BY HAND</v>
      </c>
      <c r="Q11" s="6" t="str">
        <v>DEEPAK</v>
      </c>
      <c r="R11" s="6">
        <v>4</v>
      </c>
      <c r="S11" s="6" t="str">
        <v/>
      </c>
      <c r="T11" s="6" t="str">
        <v>MyBioSource</v>
      </c>
    </row>
    <row r="12" spans="1:20" x14ac:dyDescent="0.25">
      <c r="A12" s="6">
        <v>738</v>
      </c>
      <c r="B12" s="6">
        <v>919950</v>
      </c>
      <c r="C12" s="7">
        <v>45831</v>
      </c>
      <c r="D12" s="7">
        <v>45836</v>
      </c>
      <c r="E12" s="26">
        <v>684.25</v>
      </c>
      <c r="F12" s="26">
        <v>684.25</v>
      </c>
      <c r="G12" s="6" t="str">
        <v>MBS7269084</v>
      </c>
      <c r="H12" s="6" t="str">
        <v/>
      </c>
      <c r="I12" s="6">
        <v>1</v>
      </c>
      <c r="J12" s="6">
        <v>1</v>
      </c>
      <c r="K12" s="6" t="str">
        <v/>
      </c>
      <c r="L12" s="7" t="str">
        <v>T-587/25-26</v>
      </c>
      <c r="M12" s="7">
        <v>45838</v>
      </c>
      <c r="N12" s="9">
        <v>70000</v>
      </c>
      <c r="O12" s="6" t="str">
        <v>ABD BIOTECH</v>
      </c>
      <c r="P12" s="6" t="str">
        <v>BY HAND</v>
      </c>
      <c r="Q12" s="6" t="str">
        <v>DEEPAK</v>
      </c>
      <c r="R12" s="6">
        <v>4</v>
      </c>
      <c r="S12" s="6" t="str">
        <v/>
      </c>
      <c r="T12" s="6" t="str">
        <v>MyBioSource</v>
      </c>
    </row>
    <row r="13" spans="1:20" x14ac:dyDescent="0.25">
      <c r="A13" s="6">
        <v>1230</v>
      </c>
      <c r="B13" s="6" t="str">
        <v>917607 R</v>
      </c>
      <c r="C13" s="7">
        <v>45852</v>
      </c>
      <c r="D13" s="7">
        <v>45856</v>
      </c>
      <c r="E13" s="26">
        <v>5</v>
      </c>
      <c r="F13" s="26">
        <v>5</v>
      </c>
      <c r="G13" s="6" t="str">
        <v>MBS8305397</v>
      </c>
      <c r="H13" s="6" t="str">
        <v/>
      </c>
      <c r="I13" s="6">
        <v>1</v>
      </c>
      <c r="J13" s="6">
        <v>1</v>
      </c>
      <c r="K13" s="6" t="str">
        <v/>
      </c>
      <c r="L13" s="7" t="str">
        <v>DC-99/25-26</v>
      </c>
      <c r="M13" s="7">
        <v>45859</v>
      </c>
      <c r="N13" s="9" t="str">
        <v/>
      </c>
      <c r="O13" s="6" t="str">
        <v>HKP</v>
      </c>
      <c r="P13" s="6" t="str">
        <v>with M Bio</v>
      </c>
      <c r="Q13" s="6" t="str">
        <v>With M Biotehc</v>
      </c>
      <c r="R13" s="6">
        <v>4</v>
      </c>
      <c r="S13" s="6" t="str">
        <v>REPLACEMENT</v>
      </c>
      <c r="T13" s="6" t="str">
        <v>MyBioSource</v>
      </c>
    </row>
    <row r="14" spans="1:20" x14ac:dyDescent="0.25">
      <c r="A14" s="6">
        <v>1561</v>
      </c>
      <c r="B14" s="6">
        <v>920577</v>
      </c>
      <c r="C14" s="7">
        <v>45852</v>
      </c>
      <c r="D14" s="7">
        <v>45866</v>
      </c>
      <c r="E14" s="26">
        <v>544</v>
      </c>
      <c r="F14" s="26">
        <v>544</v>
      </c>
      <c r="G14" s="6" t="str">
        <v>MBS1602983</v>
      </c>
      <c r="H14" s="6" t="str">
        <v/>
      </c>
      <c r="I14" s="6">
        <v>1</v>
      </c>
      <c r="J14" s="6">
        <v>1</v>
      </c>
      <c r="K14" s="6" t="str">
        <v/>
      </c>
      <c r="L14" s="7" t="str">
        <v>T-796/25-26</v>
      </c>
      <c r="M14" s="7">
        <v>45866</v>
      </c>
      <c r="N14" s="9">
        <v>60480</v>
      </c>
      <c r="O14" s="6" t="str">
        <v>BioChain</v>
      </c>
      <c r="P14" s="6" t="str">
        <v>By Hand</v>
      </c>
      <c r="Q14" s="6" t="str">
        <v>PRIYANKA MADAM</v>
      </c>
      <c r="R14" s="6" t="str">
        <v>4</v>
      </c>
      <c r="S14" s="6" t="str">
        <v/>
      </c>
      <c r="T14" s="6" t="str">
        <v>MyBioSource</v>
      </c>
    </row>
    <row r="15" spans="1:20" x14ac:dyDescent="0.25">
      <c r="A15" s="6">
        <v>1562</v>
      </c>
      <c r="B15" s="6">
        <v>920577</v>
      </c>
      <c r="C15" s="7">
        <v>45852</v>
      </c>
      <c r="D15" s="7">
        <v>45866</v>
      </c>
      <c r="E15" s="26">
        <v>450.5</v>
      </c>
      <c r="F15" s="26">
        <v>450.5</v>
      </c>
      <c r="G15" s="6" t="str">
        <v>MBS762203</v>
      </c>
      <c r="H15" s="6" t="str">
        <v/>
      </c>
      <c r="I15" s="6">
        <v>1</v>
      </c>
      <c r="J15" s="6">
        <v>1</v>
      </c>
      <c r="K15" s="6" t="str">
        <v/>
      </c>
      <c r="L15" s="7" t="str">
        <v>T-796/25-26</v>
      </c>
      <c r="M15" s="7">
        <v>45866</v>
      </c>
      <c r="N15" s="9">
        <v>48488</v>
      </c>
      <c r="O15" s="6" t="str">
        <v>BioChain</v>
      </c>
      <c r="P15" s="6" t="str">
        <v>By Hand</v>
      </c>
      <c r="Q15" s="6" t="str">
        <v>PRIYANKA MADAM</v>
      </c>
      <c r="R15" s="6" t="str">
        <v>4</v>
      </c>
      <c r="S15" s="6" t="str">
        <v/>
      </c>
      <c r="T15" s="6" t="str">
        <v>MyBioSource</v>
      </c>
    </row>
    <row r="16" spans="1:20" x14ac:dyDescent="0.25">
      <c r="A16" s="6">
        <v>1563</v>
      </c>
      <c r="B16" s="6">
        <v>920577</v>
      </c>
      <c r="C16" s="7">
        <v>45852</v>
      </c>
      <c r="D16" s="7">
        <v>45866</v>
      </c>
      <c r="E16" s="26">
        <v>544</v>
      </c>
      <c r="F16" s="26">
        <v>544</v>
      </c>
      <c r="G16" s="6" t="str">
        <v>MBS162118</v>
      </c>
      <c r="H16" s="6" t="str">
        <v/>
      </c>
      <c r="I16" s="6">
        <v>1</v>
      </c>
      <c r="J16" s="6">
        <v>1</v>
      </c>
      <c r="K16" s="6" t="str">
        <v/>
      </c>
      <c r="L16" s="7" t="str">
        <v>T-796/25-26</v>
      </c>
      <c r="M16" s="7">
        <v>45866</v>
      </c>
      <c r="N16" s="9">
        <v>58480</v>
      </c>
      <c r="O16" s="6" t="str">
        <v>BioChain</v>
      </c>
      <c r="P16" s="6" t="str">
        <v>By Hand</v>
      </c>
      <c r="Q16" s="6" t="str">
        <v>PRIYANKA MADAM</v>
      </c>
      <c r="R16" s="6" t="str">
        <v>4</v>
      </c>
      <c r="S16" s="6" t="str">
        <v/>
      </c>
      <c r="T16" s="6" t="str">
        <v>MyBioSource</v>
      </c>
    </row>
    <row r="17" spans="1:20" x14ac:dyDescent="0.25">
      <c r="A17" s="6">
        <v>1564</v>
      </c>
      <c r="B17" s="6">
        <v>920577</v>
      </c>
      <c r="C17" s="7">
        <v>45852</v>
      </c>
      <c r="D17" s="7">
        <v>45866</v>
      </c>
      <c r="E17" s="26">
        <v>684.25</v>
      </c>
      <c r="F17" s="26">
        <v>684.25</v>
      </c>
      <c r="G17" s="6" t="str">
        <v>MBS7214580</v>
      </c>
      <c r="H17" s="6" t="str">
        <v/>
      </c>
      <c r="I17" s="6">
        <v>1</v>
      </c>
      <c r="J17" s="6">
        <v>1</v>
      </c>
      <c r="K17" s="6" t="str">
        <v/>
      </c>
      <c r="L17" s="7" t="str">
        <v>T-796/25-26</v>
      </c>
      <c r="M17" s="7">
        <v>45866</v>
      </c>
      <c r="N17" s="9">
        <v>74072</v>
      </c>
      <c r="O17" s="6" t="str">
        <v>BioChain</v>
      </c>
      <c r="P17" s="6" t="str">
        <v>By Hand</v>
      </c>
      <c r="Q17" s="6" t="str">
        <v>PRIYANKA MADAM</v>
      </c>
      <c r="R17" s="6" t="str">
        <v>4</v>
      </c>
      <c r="S17" s="6" t="str">
        <v/>
      </c>
      <c r="T17" s="6" t="str">
        <v>MyBioSource</v>
      </c>
    </row>
    <row r="18" spans="1:20" x14ac:dyDescent="0.25">
      <c r="A18" s="6">
        <v>1565</v>
      </c>
      <c r="B18" s="6">
        <v>920577</v>
      </c>
      <c r="C18" s="7">
        <v>45852</v>
      </c>
      <c r="D18" s="7">
        <v>45866</v>
      </c>
      <c r="E18" s="26">
        <v>544</v>
      </c>
      <c r="F18" s="26">
        <v>544</v>
      </c>
      <c r="G18" s="6" t="str">
        <v>MBS166244</v>
      </c>
      <c r="H18" s="6" t="str">
        <v/>
      </c>
      <c r="I18" s="6">
        <v>1</v>
      </c>
      <c r="J18" s="6">
        <v>1</v>
      </c>
      <c r="K18" s="6" t="str">
        <v/>
      </c>
      <c r="L18" s="7" t="str">
        <v>T-796/25-26</v>
      </c>
      <c r="M18" s="7">
        <v>45866</v>
      </c>
      <c r="N18" s="9">
        <v>58480</v>
      </c>
      <c r="O18" s="6" t="str">
        <v>BioChain</v>
      </c>
      <c r="P18" s="6" t="str">
        <v>By Hand</v>
      </c>
      <c r="Q18" s="6" t="str">
        <v>PRIYANKA MADAM</v>
      </c>
      <c r="R18" s="6" t="str">
        <v>4</v>
      </c>
      <c r="S18" s="6" t="str">
        <v/>
      </c>
      <c r="T18" s="6" t="str">
        <v>MyBioSource</v>
      </c>
    </row>
    <row r="19" spans="1:20" x14ac:dyDescent="0.25">
      <c r="A19">
        <v>2112</v>
      </c>
      <c r="B19">
        <v>921468</v>
      </c>
      <c r="C19" s="18">
        <v>45891</v>
      </c>
      <c r="D19" s="18">
        <v>45894</v>
      </c>
      <c r="E19" s="28">
        <v>501.5</v>
      </c>
      <c r="F19" s="28">
        <v>501.5</v>
      </c>
      <c r="G19" t="str">
        <v>MBS35586</v>
      </c>
      <c r="H19" t="str">
        <v/>
      </c>
      <c r="I19">
        <v>1</v>
      </c>
      <c r="J19" t="str">
        <v/>
      </c>
      <c r="K19">
        <v>1</v>
      </c>
      <c r="L19" s="18" t="str">
        <v/>
      </c>
      <c r="M19" s="18" t="str">
        <v/>
      </c>
      <c r="N19" s="38" t="str">
        <v/>
      </c>
      <c r="O19" t="str">
        <v>RG SONS</v>
      </c>
      <c r="P19" t="str">
        <v/>
      </c>
      <c r="Q19" t="str">
        <v/>
      </c>
      <c r="R19">
        <v>-20</v>
      </c>
      <c r="S19" t="str">
        <v/>
      </c>
      <c r="T19" t="str">
        <v>MYBIOSOURCE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T8"/>
  <sheetViews>
    <sheetView zoomScale="130" zoomScaleNormal="130"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26.2851562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1.85546875" style="18" bestFit="1" customWidth="1"/>
    <col min="13" max="13" width="6.7109375" bestFit="1" customWidth="1"/>
    <col min="14" max="14" width="13" style="38" bestFit="1" customWidth="1"/>
    <col min="15" max="15" width="19.85546875" bestFit="1" customWidth="1"/>
    <col min="16" max="16" width="13.140625" bestFit="1" customWidth="1"/>
    <col min="17" max="17" width="9.7109375" bestFit="1" customWidth="1"/>
    <col min="18" max="18" width="7.5703125" bestFit="1" customWidth="1"/>
    <col min="19" max="19" width="11.140625" bestFit="1" customWidth="1"/>
    <col min="20" max="20" width="8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8">_xlfn.LET(
  _xlpm.data, _xlfn._xlws.FILTER(MasterSheet!A:T, MasterSheet!T:T = "Affinity"),
  IF(_xlpm.data = 0, "", _xlpm.data)
)</f>
        <v>581</v>
      </c>
      <c r="B2" s="6" t="str">
        <v>250530IN-BI</v>
      </c>
      <c r="C2" s="7">
        <v>45812</v>
      </c>
      <c r="D2" s="7">
        <v>45820</v>
      </c>
      <c r="E2" s="6">
        <v>50</v>
      </c>
      <c r="F2" s="26">
        <v>50</v>
      </c>
      <c r="G2" s="6" t="str">
        <v>DF12204</v>
      </c>
      <c r="H2" s="6" t="str">
        <v>HLA-F Antibody</v>
      </c>
      <c r="I2" s="6">
        <v>1</v>
      </c>
      <c r="J2" s="6">
        <v>1</v>
      </c>
      <c r="K2" s="6" t="str">
        <v/>
      </c>
      <c r="L2" s="7" t="str">
        <v>T-473/25-26</v>
      </c>
      <c r="M2" s="6">
        <v>45825</v>
      </c>
      <c r="N2" s="9">
        <v>7000</v>
      </c>
      <c r="O2" s="6" t="str">
        <v>Hkp Scientific</v>
      </c>
      <c r="P2" s="6">
        <v>58152139636</v>
      </c>
      <c r="Q2" s="6" t="str">
        <v>Delivered</v>
      </c>
      <c r="R2" s="6">
        <v>-20</v>
      </c>
      <c r="S2" s="6" t="str">
        <v/>
      </c>
      <c r="T2" s="6" t="str">
        <v>Affinity</v>
      </c>
    </row>
    <row r="3" spans="1:20" x14ac:dyDescent="0.25">
      <c r="A3" s="6">
        <v>582</v>
      </c>
      <c r="B3" s="6" t="str">
        <v>250530IN-BI</v>
      </c>
      <c r="C3" s="7">
        <v>45812</v>
      </c>
      <c r="D3" s="7">
        <v>45820</v>
      </c>
      <c r="E3" s="6">
        <v>140</v>
      </c>
      <c r="F3" s="26">
        <v>140</v>
      </c>
      <c r="G3" s="6" t="str">
        <v>DF8506</v>
      </c>
      <c r="H3" s="6" t="str">
        <v>ATP7A Antibod</v>
      </c>
      <c r="I3" s="6">
        <v>1</v>
      </c>
      <c r="J3" s="6">
        <v>1</v>
      </c>
      <c r="K3" s="6" t="str">
        <v/>
      </c>
      <c r="L3" s="7" t="str">
        <v>T-440/25-26</v>
      </c>
      <c r="M3" s="6">
        <v>45822</v>
      </c>
      <c r="N3" s="9">
        <v>19600</v>
      </c>
      <c r="O3" s="6" t="str">
        <v>M BIOTECH</v>
      </c>
      <c r="P3" s="6" t="str">
        <v/>
      </c>
      <c r="Q3" s="6" t="str">
        <v/>
      </c>
      <c r="R3" s="6">
        <v>-20</v>
      </c>
      <c r="S3" s="6" t="str">
        <v/>
      </c>
      <c r="T3" s="6" t="str">
        <v>Affinity</v>
      </c>
    </row>
    <row r="4" spans="1:20" x14ac:dyDescent="0.25">
      <c r="A4" s="6">
        <v>583</v>
      </c>
      <c r="B4" s="6" t="str">
        <v>250604IN-BI</v>
      </c>
      <c r="C4" s="7">
        <v>45812</v>
      </c>
      <c r="D4" s="7">
        <v>45820</v>
      </c>
      <c r="E4" s="6">
        <v>140</v>
      </c>
      <c r="F4" s="26">
        <v>140</v>
      </c>
      <c r="G4" s="6" t="str">
        <v>DF10308</v>
      </c>
      <c r="H4" s="6" t="str">
        <v>BMAL1 Antibody</v>
      </c>
      <c r="I4" s="6">
        <v>1</v>
      </c>
      <c r="J4" s="6">
        <v>1</v>
      </c>
      <c r="K4" s="6" t="str">
        <v/>
      </c>
      <c r="L4" s="7" t="str">
        <v>T-447/25-26</v>
      </c>
      <c r="M4" s="6">
        <v>45822</v>
      </c>
      <c r="N4" s="9">
        <v>18200</v>
      </c>
      <c r="O4" s="6" t="str">
        <v>TechWest</v>
      </c>
      <c r="P4" s="6" t="str">
        <v/>
      </c>
      <c r="Q4" s="6" t="str">
        <v/>
      </c>
      <c r="R4" s="6">
        <v>-20</v>
      </c>
      <c r="S4" s="6" t="str">
        <v/>
      </c>
      <c r="T4" s="6" t="str">
        <v>Affinity</v>
      </c>
    </row>
    <row r="5" spans="1:20" x14ac:dyDescent="0.25">
      <c r="A5" s="6">
        <v>584</v>
      </c>
      <c r="B5" s="6" t="str">
        <v>250604IN-BI</v>
      </c>
      <c r="C5" s="7">
        <v>45812</v>
      </c>
      <c r="D5" s="7">
        <v>45820</v>
      </c>
      <c r="E5" s="6">
        <v>140</v>
      </c>
      <c r="F5" s="26">
        <v>140</v>
      </c>
      <c r="G5" s="6" t="str">
        <v>DF12304</v>
      </c>
      <c r="H5" s="6" t="str">
        <v>PER2 Antibody</v>
      </c>
      <c r="I5" s="6">
        <v>1</v>
      </c>
      <c r="J5" s="6">
        <v>1</v>
      </c>
      <c r="K5" s="6" t="str">
        <v/>
      </c>
      <c r="L5" s="7" t="str">
        <v>T-447/25-26</v>
      </c>
      <c r="M5" s="6">
        <v>45822</v>
      </c>
      <c r="N5" s="9">
        <v>18200</v>
      </c>
      <c r="O5" s="6" t="str">
        <v>TechWest</v>
      </c>
      <c r="P5" s="6" t="str">
        <v/>
      </c>
      <c r="Q5" s="6" t="str">
        <v/>
      </c>
      <c r="R5" s="6">
        <v>-20</v>
      </c>
      <c r="S5" s="6" t="str">
        <v/>
      </c>
      <c r="T5" s="6" t="str">
        <v>Affinity</v>
      </c>
    </row>
    <row r="6" spans="1:20" x14ac:dyDescent="0.25">
      <c r="A6" s="6">
        <v>585</v>
      </c>
      <c r="B6" s="6" t="str">
        <v>250604IN-BI</v>
      </c>
      <c r="C6" s="7">
        <v>45812</v>
      </c>
      <c r="D6" s="7">
        <v>45820</v>
      </c>
      <c r="E6" s="6">
        <v>125</v>
      </c>
      <c r="F6" s="26">
        <v>125</v>
      </c>
      <c r="G6" s="6" t="str">
        <v>AF7011</v>
      </c>
      <c r="H6" s="6" t="str">
        <v>Tubulin beta Antibody</v>
      </c>
      <c r="I6" s="6">
        <v>1</v>
      </c>
      <c r="J6" s="6">
        <v>1</v>
      </c>
      <c r="K6" s="6" t="str">
        <v/>
      </c>
      <c r="L6" s="7" t="str">
        <v>T-447/25-26</v>
      </c>
      <c r="M6" s="6">
        <v>45822</v>
      </c>
      <c r="N6" s="9">
        <v>16250</v>
      </c>
      <c r="O6" s="6" t="str">
        <v>TechWest</v>
      </c>
      <c r="P6" s="6" t="str">
        <v/>
      </c>
      <c r="Q6" s="6" t="str">
        <v/>
      </c>
      <c r="R6" s="6">
        <v>-20</v>
      </c>
      <c r="S6" s="6" t="str">
        <v/>
      </c>
      <c r="T6" s="6" t="str">
        <v>Affinity</v>
      </c>
    </row>
    <row r="7" spans="1:20" x14ac:dyDescent="0.25">
      <c r="A7" s="6">
        <v>586</v>
      </c>
      <c r="B7" s="6" t="str">
        <v>250604IN-BI</v>
      </c>
      <c r="C7" s="7">
        <v>45812</v>
      </c>
      <c r="D7" s="7">
        <v>45820</v>
      </c>
      <c r="E7" s="6">
        <v>175</v>
      </c>
      <c r="F7" s="26">
        <v>175</v>
      </c>
      <c r="G7" s="6" t="str">
        <v>S0001</v>
      </c>
      <c r="H7" s="6" t="str">
        <v>Goat Anti-Rabbit IgG (H+L) H</v>
      </c>
      <c r="I7" s="6">
        <v>1</v>
      </c>
      <c r="J7" s="6">
        <v>1</v>
      </c>
      <c r="K7" s="6" t="str">
        <v/>
      </c>
      <c r="L7" s="7" t="str">
        <v>T-447/25-26</v>
      </c>
      <c r="M7" s="6">
        <v>45822</v>
      </c>
      <c r="N7" s="9">
        <v>22750</v>
      </c>
      <c r="O7" s="6" t="str">
        <v>TechWest</v>
      </c>
      <c r="P7" s="6" t="str">
        <v/>
      </c>
      <c r="Q7" s="6" t="str">
        <v/>
      </c>
      <c r="R7" s="6">
        <v>-20</v>
      </c>
      <c r="S7" s="6" t="str">
        <v/>
      </c>
      <c r="T7" s="6" t="str">
        <v>Affinity</v>
      </c>
    </row>
    <row r="8" spans="1:20" x14ac:dyDescent="0.25">
      <c r="A8" s="6">
        <v>787</v>
      </c>
      <c r="B8" s="6" t="str">
        <v>2506261N-BI</v>
      </c>
      <c r="C8" s="7">
        <v>45838</v>
      </c>
      <c r="D8" s="7">
        <v>45841</v>
      </c>
      <c r="E8" s="6">
        <v>125</v>
      </c>
      <c r="F8" s="26">
        <v>125</v>
      </c>
      <c r="G8" s="6" t="str">
        <v>AF7021</v>
      </c>
      <c r="H8" s="6" t="str">
        <v>IgG Solution</v>
      </c>
      <c r="I8" s="6">
        <v>1</v>
      </c>
      <c r="J8" s="6">
        <v>1</v>
      </c>
      <c r="K8" s="6" t="str">
        <v/>
      </c>
      <c r="L8" s="7" t="str">
        <v>T-608/25-26</v>
      </c>
      <c r="M8" s="6">
        <v>45845</v>
      </c>
      <c r="N8" s="9">
        <v>17500</v>
      </c>
      <c r="O8" s="6" t="str">
        <v>Invictus</v>
      </c>
      <c r="P8" s="6" t="str">
        <v>BY HAND</v>
      </c>
      <c r="Q8" s="6" t="str">
        <v>DEEPAK</v>
      </c>
      <c r="R8" s="6">
        <v>-20</v>
      </c>
      <c r="S8" s="6" t="str">
        <v/>
      </c>
      <c r="T8" s="6" t="str">
        <v>Affinity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T10"/>
  <sheetViews>
    <sheetView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55.4257812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1.7109375" bestFit="1" customWidth="1"/>
    <col min="13" max="13" width="10.42578125" style="18" bestFit="1" customWidth="1"/>
    <col min="14" max="14" width="13" style="38" bestFit="1" customWidth="1"/>
    <col min="15" max="15" width="19.85546875" bestFit="1" customWidth="1"/>
    <col min="16" max="16" width="12" bestFit="1" customWidth="1"/>
    <col min="17" max="17" width="8.42578125" bestFit="1" customWidth="1"/>
    <col min="18" max="18" width="7.5703125" bestFit="1" customWidth="1"/>
    <col min="19" max="19" width="40.28515625" bestFit="1" customWidth="1"/>
    <col min="20" max="20" width="8" bestFit="1" customWidth="1"/>
  </cols>
  <sheetData>
    <row r="1" spans="1:20" ht="56.2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10">_xlfn.LET(
  _xlpm.data, _xlfn._xlws.FILTER(MasterSheet!A:T, MasterSheet!T:T = "Bethyl"),
  IF(_xlpm.data = 0, "", _xlpm.data)
)</f>
        <v>493</v>
      </c>
      <c r="B2" s="6">
        <v>90228065</v>
      </c>
      <c r="C2" s="7">
        <v>45804</v>
      </c>
      <c r="D2" s="7">
        <v>45810</v>
      </c>
      <c r="E2" s="6">
        <v>61.1</v>
      </c>
      <c r="F2" s="26">
        <v>611</v>
      </c>
      <c r="G2" s="6" t="str">
        <v>CGSTV-0600</v>
      </c>
      <c r="H2" s="6" t="str">
        <v>Streptavidin CGC</v>
      </c>
      <c r="I2" s="6">
        <v>10</v>
      </c>
      <c r="J2" s="6">
        <v>10</v>
      </c>
      <c r="K2" s="6" t="str">
        <v/>
      </c>
      <c r="L2" s="7" t="str">
        <v>T-448/25-26</v>
      </c>
      <c r="M2" s="7">
        <v>45822</v>
      </c>
      <c r="N2" s="9">
        <v>78208</v>
      </c>
      <c r="O2" s="6" t="str">
        <v>TIGS</v>
      </c>
      <c r="P2" s="6" t="str">
        <v/>
      </c>
      <c r="Q2" s="6" t="str">
        <v/>
      </c>
      <c r="R2" s="6">
        <v>4</v>
      </c>
      <c r="S2" s="6" t="str">
        <v/>
      </c>
      <c r="T2" s="6" t="str">
        <v>Bethyl</v>
      </c>
    </row>
    <row r="3" spans="1:20" x14ac:dyDescent="0.25">
      <c r="A3" s="6">
        <v>494</v>
      </c>
      <c r="B3" s="6">
        <v>90228065</v>
      </c>
      <c r="C3" s="7">
        <v>45804</v>
      </c>
      <c r="D3" s="7">
        <v>45810</v>
      </c>
      <c r="E3" s="6">
        <v>61.1</v>
      </c>
      <c r="F3" s="26">
        <v>611</v>
      </c>
      <c r="G3" s="6" t="str">
        <v>CGPTG-0601</v>
      </c>
      <c r="H3" s="6" t="str">
        <v>Recombinant Protein G CGC Packaging type (1) plastic bottle</v>
      </c>
      <c r="I3" s="6">
        <v>10</v>
      </c>
      <c r="J3" s="6">
        <v>10</v>
      </c>
      <c r="K3" s="6" t="str">
        <v/>
      </c>
      <c r="L3" s="7" t="str">
        <v>T-448/25-26</v>
      </c>
      <c r="M3" s="7">
        <v>45822</v>
      </c>
      <c r="N3" s="9">
        <v>78208</v>
      </c>
      <c r="O3" s="6" t="str">
        <v>TIGS</v>
      </c>
      <c r="P3" s="6" t="str">
        <v/>
      </c>
      <c r="Q3" s="6" t="str">
        <v/>
      </c>
      <c r="R3" s="6">
        <v>4</v>
      </c>
      <c r="S3" s="6" t="str">
        <v/>
      </c>
      <c r="T3" s="6" t="str">
        <v>Bethyl</v>
      </c>
    </row>
    <row r="4" spans="1:20" x14ac:dyDescent="0.25">
      <c r="A4" s="6">
        <v>495</v>
      </c>
      <c r="B4" s="6">
        <v>90228940</v>
      </c>
      <c r="C4" s="7">
        <v>45828</v>
      </c>
      <c r="D4" s="7">
        <v>45831</v>
      </c>
      <c r="E4" s="6">
        <v>324.8</v>
      </c>
      <c r="F4" s="26">
        <v>324.8</v>
      </c>
      <c r="G4" s="6" t="str">
        <v>A303-936A</v>
      </c>
      <c r="H4" s="6" t="str">
        <v>RB X-RPS11 Antibody</v>
      </c>
      <c r="I4" s="6">
        <v>1</v>
      </c>
      <c r="J4" s="6">
        <v>1</v>
      </c>
      <c r="K4" s="6" t="str">
        <v/>
      </c>
      <c r="L4" s="7" t="str">
        <v>DC-77/25-26</v>
      </c>
      <c r="M4" s="7">
        <v>45843</v>
      </c>
      <c r="N4" s="9" t="str">
        <v/>
      </c>
      <c r="O4" s="6" t="str">
        <v>ACTREC</v>
      </c>
      <c r="P4" s="6">
        <v>58152845796</v>
      </c>
      <c r="Q4" s="6" t="str">
        <v>Delivered</v>
      </c>
      <c r="R4" s="6">
        <v>4</v>
      </c>
      <c r="S4" s="6" t="str">
        <v>Dispatch To Mr. Anas Shaikh (Will be billed)</v>
      </c>
      <c r="T4" s="6" t="str">
        <v>Bethyl</v>
      </c>
    </row>
    <row r="5" spans="1:20" x14ac:dyDescent="0.25">
      <c r="A5" s="6">
        <v>1581</v>
      </c>
      <c r="B5" s="6">
        <v>90230165</v>
      </c>
      <c r="C5" s="7">
        <v>45863</v>
      </c>
      <c r="D5" s="7">
        <v>45866</v>
      </c>
      <c r="E5" s="6">
        <v>116.2</v>
      </c>
      <c r="F5" s="26">
        <v>116.2</v>
      </c>
      <c r="G5" s="6" t="str">
        <v>A80-104P</v>
      </c>
      <c r="H5" s="6" t="str">
        <v/>
      </c>
      <c r="I5" s="6">
        <v>1</v>
      </c>
      <c r="J5" s="6">
        <v>1</v>
      </c>
      <c r="K5" s="6" t="str">
        <v/>
      </c>
      <c r="L5" s="6" t="str">
        <v>T-884/25-26</v>
      </c>
      <c r="M5" s="7">
        <v>45876</v>
      </c>
      <c r="N5" s="9">
        <v>16268</v>
      </c>
      <c r="O5" s="6" t="str">
        <v>Biogenix</v>
      </c>
      <c r="P5" s="6" t="str">
        <v>PORTER</v>
      </c>
      <c r="Q5" s="6" t="str">
        <v>PORTER</v>
      </c>
      <c r="R5" s="6">
        <v>4</v>
      </c>
      <c r="S5" s="6" t="str">
        <v/>
      </c>
      <c r="T5" s="6" t="str">
        <v>Bethyl</v>
      </c>
    </row>
    <row r="6" spans="1:20" x14ac:dyDescent="0.25">
      <c r="A6" s="6">
        <v>1582</v>
      </c>
      <c r="B6" s="6">
        <v>90230165</v>
      </c>
      <c r="C6" s="7">
        <v>45863</v>
      </c>
      <c r="D6" s="7">
        <v>45866</v>
      </c>
      <c r="E6" s="6">
        <v>116.2</v>
      </c>
      <c r="F6" s="26">
        <v>116.2</v>
      </c>
      <c r="G6" s="6" t="str">
        <v>A80-104P</v>
      </c>
      <c r="H6" s="6" t="str">
        <v/>
      </c>
      <c r="I6" s="6">
        <v>1</v>
      </c>
      <c r="J6" s="6">
        <v>1</v>
      </c>
      <c r="K6" s="6" t="str">
        <v/>
      </c>
      <c r="L6" s="6" t="str">
        <v>T-885/25-26</v>
      </c>
      <c r="M6" s="7">
        <v>45876</v>
      </c>
      <c r="N6" s="9">
        <v>16268</v>
      </c>
      <c r="O6" s="6" t="str">
        <v>Biogenix</v>
      </c>
      <c r="P6" s="6" t="str">
        <v>PORTER</v>
      </c>
      <c r="Q6" s="6" t="str">
        <v>PORTER</v>
      </c>
      <c r="R6" s="6">
        <v>4</v>
      </c>
      <c r="S6" s="6" t="str">
        <v/>
      </c>
      <c r="T6" s="6" t="str">
        <v>Bethyl</v>
      </c>
    </row>
    <row r="7" spans="1:20" x14ac:dyDescent="0.25">
      <c r="A7">
        <v>2108</v>
      </c>
      <c r="B7">
        <v>90231174</v>
      </c>
      <c r="C7" s="18">
        <v>45891</v>
      </c>
      <c r="D7" s="18">
        <v>45894</v>
      </c>
      <c r="E7">
        <v>95.2</v>
      </c>
      <c r="F7" s="28">
        <v>95.2</v>
      </c>
      <c r="G7" t="str">
        <v>A190-122A</v>
      </c>
      <c r="H7" t="str">
        <v/>
      </c>
      <c r="I7">
        <v>1</v>
      </c>
      <c r="J7">
        <v>1</v>
      </c>
      <c r="K7" t="str">
        <v/>
      </c>
      <c r="L7" t="str">
        <v>T-1028/25-26</v>
      </c>
      <c r="M7" s="18">
        <v>45895</v>
      </c>
      <c r="N7" s="38">
        <v>13328</v>
      </c>
      <c r="O7" t="str">
        <v>Abhi Bio</v>
      </c>
      <c r="P7">
        <v>58154871143</v>
      </c>
      <c r="Q7" t="str">
        <v>Delivered</v>
      </c>
      <c r="R7">
        <v>4</v>
      </c>
      <c r="S7" t="str">
        <v/>
      </c>
      <c r="T7" t="str">
        <v>BETHYL</v>
      </c>
    </row>
    <row r="8" spans="1:20" x14ac:dyDescent="0.25">
      <c r="A8">
        <v>2109</v>
      </c>
      <c r="B8">
        <v>90231174</v>
      </c>
      <c r="C8" s="18">
        <v>45891</v>
      </c>
      <c r="D8" s="18">
        <v>45894</v>
      </c>
      <c r="E8">
        <v>324.8</v>
      </c>
      <c r="F8" s="28">
        <v>324.8</v>
      </c>
      <c r="G8" t="str">
        <v>A303-936A</v>
      </c>
      <c r="H8" t="str">
        <v/>
      </c>
      <c r="I8">
        <v>1</v>
      </c>
      <c r="J8">
        <v>1</v>
      </c>
      <c r="K8" t="str">
        <v/>
      </c>
      <c r="L8" t="str">
        <v>T-1027/25-26</v>
      </c>
      <c r="M8" s="18">
        <v>45895</v>
      </c>
      <c r="N8" s="38">
        <v>42224</v>
      </c>
      <c r="O8" t="str">
        <v>actrec</v>
      </c>
      <c r="P8">
        <v>58154874831</v>
      </c>
      <c r="Q8" t="str">
        <v/>
      </c>
      <c r="R8">
        <v>4</v>
      </c>
      <c r="S8" t="str">
        <v/>
      </c>
      <c r="T8" t="str">
        <v>BETHYL</v>
      </c>
    </row>
    <row r="9" spans="1:20" x14ac:dyDescent="0.25">
      <c r="A9">
        <v>2110</v>
      </c>
      <c r="B9">
        <v>90231174</v>
      </c>
      <c r="C9" s="18">
        <v>45891</v>
      </c>
      <c r="D9" s="18">
        <v>45894</v>
      </c>
      <c r="E9">
        <v>88.9</v>
      </c>
      <c r="F9" s="28">
        <v>88.9</v>
      </c>
      <c r="G9" t="str">
        <v>A100-105P</v>
      </c>
      <c r="H9" t="str">
        <v/>
      </c>
      <c r="I9">
        <v>1</v>
      </c>
      <c r="J9">
        <v>1</v>
      </c>
      <c r="K9" t="str">
        <v/>
      </c>
      <c r="L9" t="str">
        <v>T-1029/25-26</v>
      </c>
      <c r="M9" s="18">
        <v>45895</v>
      </c>
      <c r="N9" s="38">
        <v>11912.6</v>
      </c>
      <c r="O9" t="str">
        <v>SAMBHAV</v>
      </c>
      <c r="P9">
        <v>58154875284</v>
      </c>
      <c r="Q9" t="str">
        <v/>
      </c>
      <c r="R9">
        <v>4</v>
      </c>
      <c r="S9" t="str">
        <v/>
      </c>
      <c r="T9" t="str">
        <v>BETHYL</v>
      </c>
    </row>
    <row r="10" spans="1:20" x14ac:dyDescent="0.25">
      <c r="A10">
        <v>2111</v>
      </c>
      <c r="B10">
        <v>90231174</v>
      </c>
      <c r="C10" s="18">
        <v>45891</v>
      </c>
      <c r="D10" s="18">
        <v>45894</v>
      </c>
      <c r="E10">
        <v>116.2</v>
      </c>
      <c r="F10" s="28">
        <v>116.2</v>
      </c>
      <c r="G10" t="str">
        <v>A100-117P</v>
      </c>
      <c r="H10" t="str">
        <v/>
      </c>
      <c r="I10">
        <v>1</v>
      </c>
      <c r="J10">
        <v>1</v>
      </c>
      <c r="K10" t="str">
        <v/>
      </c>
      <c r="L10" t="str">
        <v>T-1029/25-26</v>
      </c>
      <c r="M10" s="18">
        <v>45895</v>
      </c>
      <c r="N10" s="38">
        <v>15570.8</v>
      </c>
      <c r="O10" t="str">
        <v>SAMBHAV</v>
      </c>
      <c r="P10">
        <v>58154875284</v>
      </c>
      <c r="Q10" t="str">
        <v/>
      </c>
      <c r="R10">
        <v>4</v>
      </c>
      <c r="S10" t="str">
        <v/>
      </c>
      <c r="T10" t="str">
        <v>BETHYL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T129"/>
  <sheetViews>
    <sheetView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8.8554687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9" bestFit="1" customWidth="1"/>
    <col min="8" max="8" width="73.8554687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2.28515625" bestFit="1" customWidth="1"/>
    <col min="13" max="13" width="10.42578125" style="18" bestFit="1" customWidth="1"/>
    <col min="14" max="14" width="13.42578125" style="38" bestFit="1" customWidth="1"/>
    <col min="15" max="15" width="22" bestFit="1" customWidth="1"/>
    <col min="16" max="16" width="12" bestFit="1" customWidth="1"/>
    <col min="17" max="17" width="18" bestFit="1" customWidth="1"/>
    <col min="18" max="18" width="7.5703125" bestFit="1" customWidth="1"/>
    <col min="19" max="19" width="67.28515625" bestFit="1" customWidth="1"/>
    <col min="20" max="20" width="11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129">_xlfn.LET(
  _xlpm.data, _xlfn._xlws.FILTER(MasterSheet!A:T, MasterSheet!T:T = "Dharmacon"),
  IF(_xlpm.data = 0, "", _xlpm.data)
)</f>
        <v>4</v>
      </c>
      <c r="B2" s="6" t="str">
        <v>Opening Stock</v>
      </c>
      <c r="C2" s="7">
        <v>45808</v>
      </c>
      <c r="D2" s="7">
        <v>45808</v>
      </c>
      <c r="E2" s="6" t="str">
        <v>N/A</v>
      </c>
      <c r="F2" s="26" t="e">
        <v>#VALUE!</v>
      </c>
      <c r="G2" s="6" t="str">
        <v>N-187978-01-0020</v>
      </c>
      <c r="H2" s="6" t="str">
        <v/>
      </c>
      <c r="I2" s="6">
        <v>1</v>
      </c>
      <c r="J2" s="6" t="str">
        <v/>
      </c>
      <c r="K2" s="6">
        <v>1</v>
      </c>
      <c r="L2" s="7" t="str">
        <v/>
      </c>
      <c r="M2" s="7" t="str">
        <v/>
      </c>
      <c r="N2" s="9" t="str">
        <v/>
      </c>
      <c r="O2" s="6" t="str">
        <v>Opening Stock</v>
      </c>
      <c r="P2" s="6" t="str">
        <v/>
      </c>
      <c r="Q2" s="6" t="str">
        <v/>
      </c>
      <c r="R2" s="6">
        <v>-20</v>
      </c>
      <c r="S2" s="6" t="str">
        <v/>
      </c>
      <c r="T2" s="6" t="str">
        <v>Dharmacon</v>
      </c>
    </row>
    <row r="3" spans="1:20" x14ac:dyDescent="0.25">
      <c r="A3" s="6">
        <v>5</v>
      </c>
      <c r="B3" s="6" t="str">
        <v>Opening Stock</v>
      </c>
      <c r="C3" s="7">
        <v>45808</v>
      </c>
      <c r="D3" s="7">
        <v>45808</v>
      </c>
      <c r="E3" s="6" t="str">
        <v>N/A</v>
      </c>
      <c r="F3" s="26" t="e">
        <v>#VALUE!</v>
      </c>
      <c r="G3" s="6" t="str">
        <v>N-187978-02-0020</v>
      </c>
      <c r="H3" s="6" t="str">
        <v/>
      </c>
      <c r="I3" s="6">
        <v>1</v>
      </c>
      <c r="J3" s="6" t="str">
        <v/>
      </c>
      <c r="K3" s="6">
        <v>1</v>
      </c>
      <c r="L3" s="6" t="str">
        <v/>
      </c>
      <c r="M3" s="7" t="str">
        <v/>
      </c>
      <c r="N3" s="9" t="str">
        <v/>
      </c>
      <c r="O3" s="6" t="str">
        <v>Opening Stock</v>
      </c>
      <c r="P3" s="6" t="str">
        <v/>
      </c>
      <c r="Q3" s="6" t="str">
        <v/>
      </c>
      <c r="R3" s="6">
        <v>-20</v>
      </c>
      <c r="S3" s="6" t="str">
        <v/>
      </c>
      <c r="T3" s="6" t="str">
        <v>Dharmacon</v>
      </c>
    </row>
    <row r="4" spans="1:20" x14ac:dyDescent="0.25">
      <c r="A4" s="6">
        <v>6</v>
      </c>
      <c r="B4" s="6" t="str">
        <v>Opening Stock</v>
      </c>
      <c r="C4" s="7">
        <v>45808</v>
      </c>
      <c r="D4" s="7">
        <v>45808</v>
      </c>
      <c r="E4" s="6" t="str">
        <v>N/A</v>
      </c>
      <c r="F4" s="26" t="e">
        <v>#VALUE!</v>
      </c>
      <c r="G4" s="6" t="str">
        <v>N-187978-03-0020</v>
      </c>
      <c r="H4" s="6" t="str">
        <v/>
      </c>
      <c r="I4" s="6">
        <v>1</v>
      </c>
      <c r="J4" s="6" t="str">
        <v/>
      </c>
      <c r="K4" s="6">
        <v>1</v>
      </c>
      <c r="L4" s="6" t="str">
        <v/>
      </c>
      <c r="M4" s="7" t="str">
        <v/>
      </c>
      <c r="N4" s="9" t="str">
        <v/>
      </c>
      <c r="O4" s="6" t="str">
        <v>Opening Stock</v>
      </c>
      <c r="P4" s="6" t="str">
        <v/>
      </c>
      <c r="Q4" s="6" t="str">
        <v/>
      </c>
      <c r="R4" s="6">
        <v>-20</v>
      </c>
      <c r="S4" s="6" t="str">
        <v/>
      </c>
      <c r="T4" s="6" t="str">
        <v>Dharmacon</v>
      </c>
    </row>
    <row r="5" spans="1:20" x14ac:dyDescent="0.25">
      <c r="A5" s="6">
        <v>7</v>
      </c>
      <c r="B5" s="6" t="str">
        <v>Opening Stock</v>
      </c>
      <c r="C5" s="7">
        <v>45808</v>
      </c>
      <c r="D5" s="7">
        <v>45808</v>
      </c>
      <c r="E5" s="6" t="str">
        <v>N/A</v>
      </c>
      <c r="F5" s="26" t="e">
        <v>#VALUE!</v>
      </c>
      <c r="G5" s="6" t="str">
        <v>N-187978-04-0020</v>
      </c>
      <c r="H5" s="6" t="str">
        <v/>
      </c>
      <c r="I5" s="6">
        <v>1</v>
      </c>
      <c r="J5" s="6" t="str">
        <v/>
      </c>
      <c r="K5" s="6">
        <v>1</v>
      </c>
      <c r="L5" s="6" t="str">
        <v/>
      </c>
      <c r="M5" s="7" t="str">
        <v/>
      </c>
      <c r="N5" s="9" t="str">
        <v/>
      </c>
      <c r="O5" s="6" t="str">
        <v>Opening Stock</v>
      </c>
      <c r="P5" s="6" t="str">
        <v/>
      </c>
      <c r="Q5" s="6" t="str">
        <v/>
      </c>
      <c r="R5" s="6">
        <v>-20</v>
      </c>
      <c r="S5" s="6" t="str">
        <v/>
      </c>
      <c r="T5" s="6" t="str">
        <v>Dharmacon</v>
      </c>
    </row>
    <row r="6" spans="1:20" x14ac:dyDescent="0.25">
      <c r="A6" s="6">
        <v>496</v>
      </c>
      <c r="B6" s="6" t="str">
        <v>D052825IN3292836G</v>
      </c>
      <c r="C6" s="7">
        <v>45806</v>
      </c>
      <c r="D6" s="7">
        <v>45811</v>
      </c>
      <c r="E6" s="6">
        <v>4906.82</v>
      </c>
      <c r="F6" s="26">
        <v>4906.82</v>
      </c>
      <c r="G6" s="6" t="str">
        <v>CTM-1143308</v>
      </c>
      <c r="H6" s="6" t="str">
        <v>RRM2 S2 siSTABLE invivo: Custom siRNA, in vivo 10 μmol siSTABLE</v>
      </c>
      <c r="I6" s="6">
        <v>1</v>
      </c>
      <c r="J6" s="6">
        <v>1</v>
      </c>
      <c r="K6" s="6" t="str">
        <v/>
      </c>
      <c r="L6" s="6" t="str">
        <v>T-370/25-26</v>
      </c>
      <c r="M6" s="7">
        <v>45812</v>
      </c>
      <c r="N6" s="9">
        <v>1197243.44</v>
      </c>
      <c r="O6" s="6" t="str">
        <v>SUN PHARMA</v>
      </c>
      <c r="P6" s="6" t="str">
        <v/>
      </c>
      <c r="Q6" s="6" t="str">
        <v/>
      </c>
      <c r="R6" s="6" t="str">
        <v/>
      </c>
      <c r="S6" s="6" t="str">
        <v/>
      </c>
      <c r="T6" s="6" t="str">
        <v>Dharmacon</v>
      </c>
    </row>
    <row r="7" spans="1:20" x14ac:dyDescent="0.25">
      <c r="A7" s="6">
        <v>497</v>
      </c>
      <c r="B7" s="6" t="str">
        <v>Opening Stock</v>
      </c>
      <c r="C7" s="7">
        <v>45808</v>
      </c>
      <c r="D7" s="7">
        <v>45808</v>
      </c>
      <c r="E7" s="6">
        <v>236.6</v>
      </c>
      <c r="F7" s="26">
        <v>236.6</v>
      </c>
      <c r="G7" s="6" t="str">
        <v>T-2001-02</v>
      </c>
      <c r="H7" s="6" t="str">
        <v>DharmaFECT 1 Transfection Reagent 0.75ml</v>
      </c>
      <c r="I7" s="6">
        <v>1</v>
      </c>
      <c r="J7" s="6">
        <v>1</v>
      </c>
      <c r="K7" s="6" t="str">
        <v/>
      </c>
      <c r="L7" s="6" t="str">
        <v>T-374/25-26</v>
      </c>
      <c r="M7" s="7">
        <v>45813</v>
      </c>
      <c r="N7" s="9">
        <v>30504.5</v>
      </c>
      <c r="O7" s="6" t="str">
        <v>IGIB</v>
      </c>
      <c r="P7" s="6" t="str">
        <v/>
      </c>
      <c r="Q7" s="6" t="str">
        <v/>
      </c>
      <c r="R7" s="6" t="str">
        <v/>
      </c>
      <c r="S7" s="6" t="str">
        <v>Only One Item Sent In This Bill Rest Already Deposited (Priyanka Madam)</v>
      </c>
      <c r="T7" s="6" t="str">
        <v>Dharmacon</v>
      </c>
    </row>
    <row r="8" spans="1:20" x14ac:dyDescent="0.25">
      <c r="A8" s="6">
        <v>498</v>
      </c>
      <c r="B8" s="6" t="str">
        <v>0052825IN3296786G</v>
      </c>
      <c r="C8" s="7">
        <v>45807</v>
      </c>
      <c r="D8" s="7">
        <v>45814</v>
      </c>
      <c r="E8" s="6">
        <v>105.46</v>
      </c>
      <c r="F8" s="26">
        <v>105.46</v>
      </c>
      <c r="G8" s="6" t="str">
        <v>CTM-1150447</v>
      </c>
      <c r="H8" s="6" t="str">
        <v>Custom siRNA: Custom siRNA,</v>
      </c>
      <c r="I8" s="6">
        <v>1</v>
      </c>
      <c r="J8" s="6">
        <v>1</v>
      </c>
      <c r="K8" s="6" t="str">
        <v/>
      </c>
      <c r="L8" s="6" t="str">
        <v>T-377/25-26</v>
      </c>
      <c r="M8" s="7">
        <v>45815</v>
      </c>
      <c r="N8" s="9">
        <v>15818.25</v>
      </c>
      <c r="O8" s="6" t="str">
        <v>IMTECH</v>
      </c>
      <c r="P8" s="6" t="str">
        <v/>
      </c>
      <c r="Q8" s="6" t="str">
        <v/>
      </c>
      <c r="R8" s="6" t="str">
        <v/>
      </c>
      <c r="S8" s="6" t="str">
        <v/>
      </c>
      <c r="T8" s="6" t="str">
        <v>Dharmacon</v>
      </c>
    </row>
    <row r="9" spans="1:20" x14ac:dyDescent="0.25">
      <c r="A9" s="6">
        <v>499</v>
      </c>
      <c r="B9" s="6" t="str">
        <v>0052825IN3296786G</v>
      </c>
      <c r="C9" s="7">
        <v>45807</v>
      </c>
      <c r="D9" s="7">
        <v>45814</v>
      </c>
      <c r="E9" s="6">
        <v>374</v>
      </c>
      <c r="F9" s="26">
        <v>374</v>
      </c>
      <c r="G9" s="6" t="str">
        <v>L-009935-00-0005</v>
      </c>
      <c r="H9" s="6" t="str">
        <v>Standard 0.015 μmol Regular</v>
      </c>
      <c r="I9" s="6">
        <v>1</v>
      </c>
      <c r="J9" s="6">
        <v>1</v>
      </c>
      <c r="K9" s="6" t="str">
        <v/>
      </c>
      <c r="L9" s="6" t="str">
        <v>T-380/25-26</v>
      </c>
      <c r="M9" s="7">
        <v>45815</v>
      </c>
      <c r="N9" s="9">
        <v>67373.039999999994</v>
      </c>
      <c r="O9" s="6" t="str">
        <v>IISC</v>
      </c>
      <c r="P9" s="6" t="str">
        <v/>
      </c>
      <c r="Q9" s="6" t="str">
        <v/>
      </c>
      <c r="R9" s="6" t="str">
        <v/>
      </c>
      <c r="S9" s="6" t="str">
        <v/>
      </c>
      <c r="T9" s="6" t="str">
        <v>Dharmacon</v>
      </c>
    </row>
    <row r="10" spans="1:20" x14ac:dyDescent="0.25">
      <c r="A10" s="6">
        <v>500</v>
      </c>
      <c r="B10" s="6" t="str">
        <v>0052825IN3296786G</v>
      </c>
      <c r="C10" s="7">
        <v>45807</v>
      </c>
      <c r="D10" s="7">
        <v>45814</v>
      </c>
      <c r="E10" s="6">
        <v>374</v>
      </c>
      <c r="F10" s="26">
        <v>374</v>
      </c>
      <c r="G10" s="6" t="str">
        <v>L-008786-00-0005</v>
      </c>
      <c r="H10" s="6" t="str">
        <v>TARGETplus Human KIFC2
(90990) siRNA - SMARTpool, 5
nmol</v>
      </c>
      <c r="I10" s="6">
        <v>1</v>
      </c>
      <c r="J10" s="6">
        <v>1</v>
      </c>
      <c r="K10" s="6" t="str">
        <v/>
      </c>
      <c r="L10" s="6" t="str">
        <v>T-381/25-26</v>
      </c>
      <c r="M10" s="7">
        <v>45815</v>
      </c>
      <c r="N10" s="9">
        <v>41562.959999999999</v>
      </c>
      <c r="O10" s="6" t="str">
        <v>IISC</v>
      </c>
      <c r="P10" s="6" t="str">
        <v/>
      </c>
      <c r="Q10" s="6" t="str">
        <v/>
      </c>
      <c r="R10" s="6" t="str">
        <v/>
      </c>
      <c r="S10" s="6" t="str">
        <v/>
      </c>
      <c r="T10" s="6" t="str">
        <v>Dharmacon</v>
      </c>
    </row>
    <row r="11" spans="1:20" x14ac:dyDescent="0.25">
      <c r="A11" s="6">
        <v>501</v>
      </c>
      <c r="B11" s="6" t="str">
        <v>0052825IN3296786G</v>
      </c>
      <c r="C11" s="7">
        <v>45807</v>
      </c>
      <c r="D11" s="7">
        <v>45814</v>
      </c>
      <c r="E11" s="6">
        <v>188</v>
      </c>
      <c r="F11" s="26">
        <v>188</v>
      </c>
      <c r="G11" s="6" t="str">
        <v>D-001810-10-05</v>
      </c>
      <c r="H11" s="6" t="str">
        <v>TARGETplus Non-targeting Pool</v>
      </c>
      <c r="I11" s="6">
        <v>1</v>
      </c>
      <c r="J11" s="6">
        <v>1</v>
      </c>
      <c r="K11" s="6" t="str">
        <v/>
      </c>
      <c r="L11" s="6" t="str">
        <v>T-383/25-26</v>
      </c>
      <c r="M11" s="7">
        <v>45815</v>
      </c>
      <c r="N11" s="9">
        <v>23730</v>
      </c>
      <c r="O11" s="6" t="str">
        <v>RG SONS</v>
      </c>
      <c r="P11" s="6" t="str">
        <v/>
      </c>
      <c r="Q11" s="6" t="str">
        <v/>
      </c>
      <c r="R11" s="6" t="str">
        <v/>
      </c>
      <c r="S11" s="6" t="str">
        <v/>
      </c>
      <c r="T11" s="6" t="str">
        <v>Dharmacon</v>
      </c>
    </row>
    <row r="12" spans="1:20" x14ac:dyDescent="0.25">
      <c r="A12" s="6">
        <v>502</v>
      </c>
      <c r="B12" s="6" t="str">
        <v>0052825IN3296786G</v>
      </c>
      <c r="C12" s="7">
        <v>45807</v>
      </c>
      <c r="D12" s="7">
        <v>45814</v>
      </c>
      <c r="E12" s="6">
        <v>374</v>
      </c>
      <c r="F12" s="26">
        <v>374</v>
      </c>
      <c r="G12" s="6" t="str">
        <v>L-046846-01-0005</v>
      </c>
      <c r="H12" s="6" t="str">
        <v>TARGETplus Mouse Tnfsf12 (21944) siRNA - SMARTpool</v>
      </c>
      <c r="I12" s="6">
        <v>1</v>
      </c>
      <c r="J12" s="6">
        <v>1</v>
      </c>
      <c r="K12" s="6" t="str">
        <v/>
      </c>
      <c r="L12" s="6" t="str">
        <v>T-383/25-26</v>
      </c>
      <c r="M12" s="7">
        <v>45815</v>
      </c>
      <c r="N12" s="9">
        <v>56070</v>
      </c>
      <c r="O12" s="6" t="str">
        <v>RG SONS</v>
      </c>
      <c r="P12" s="6" t="str">
        <v/>
      </c>
      <c r="Q12" s="6" t="str">
        <v/>
      </c>
      <c r="R12" s="6" t="str">
        <v/>
      </c>
      <c r="S12" s="6" t="str">
        <v/>
      </c>
      <c r="T12" s="6" t="str">
        <v>Dharmacon</v>
      </c>
    </row>
    <row r="13" spans="1:20" x14ac:dyDescent="0.25">
      <c r="A13" s="6">
        <v>503</v>
      </c>
      <c r="B13" s="6" t="str">
        <v>0052825IN3296786G</v>
      </c>
      <c r="C13" s="7">
        <v>45807</v>
      </c>
      <c r="D13" s="7">
        <v>45814</v>
      </c>
      <c r="E13" s="6">
        <v>441</v>
      </c>
      <c r="F13" s="26">
        <v>441</v>
      </c>
      <c r="G13" s="6" t="str">
        <v>D-001810-10-20</v>
      </c>
      <c r="H13" s="6" t="str">
        <v>TARGETplus Non-targeting Pool</v>
      </c>
      <c r="I13" s="6">
        <v>1</v>
      </c>
      <c r="J13" s="6">
        <v>1</v>
      </c>
      <c r="K13" s="6" t="str">
        <v/>
      </c>
      <c r="L13" s="6" t="str">
        <v>T-0032/25-26</v>
      </c>
      <c r="M13" s="7">
        <v>45819</v>
      </c>
      <c r="N13" s="9">
        <v>64260</v>
      </c>
      <c r="O13" s="6" t="str">
        <v>Syngene</v>
      </c>
      <c r="P13" s="6" t="str">
        <v/>
      </c>
      <c r="Q13" s="6" t="str">
        <v/>
      </c>
      <c r="R13" s="6">
        <v>-20</v>
      </c>
      <c r="S13" s="6" t="str">
        <v/>
      </c>
      <c r="T13" s="6" t="str">
        <v>Dharmacon</v>
      </c>
    </row>
    <row r="14" spans="1:20" x14ac:dyDescent="0.25">
      <c r="A14" s="6">
        <v>504</v>
      </c>
      <c r="B14" s="6" t="str">
        <v>0052825IN3296786G</v>
      </c>
      <c r="C14" s="7">
        <v>45807</v>
      </c>
      <c r="D14" s="7">
        <v>45814</v>
      </c>
      <c r="E14" s="6">
        <v>587</v>
      </c>
      <c r="F14" s="26">
        <v>587</v>
      </c>
      <c r="G14" s="6" t="str">
        <v>L-006068-00-0010</v>
      </c>
      <c r="H14" s="6" t="str">
        <v>TARGETplus Human USP19
(10869) siRNA - SMARTpool, 10
nmol</v>
      </c>
      <c r="I14" s="6">
        <v>1</v>
      </c>
      <c r="J14" s="6">
        <v>1</v>
      </c>
      <c r="K14" s="6" t="str">
        <v/>
      </c>
      <c r="L14" s="6" t="str">
        <v>T-0032/25-26</v>
      </c>
      <c r="M14" s="7">
        <v>45819</v>
      </c>
      <c r="N14" s="9">
        <v>85578</v>
      </c>
      <c r="O14" s="6" t="str">
        <v>Syngene</v>
      </c>
      <c r="P14" s="6" t="str">
        <v/>
      </c>
      <c r="Q14" s="6" t="str">
        <v/>
      </c>
      <c r="R14" s="6">
        <v>-20</v>
      </c>
      <c r="S14" s="6" t="str">
        <v/>
      </c>
      <c r="T14" s="6" t="str">
        <v>Dharmacon</v>
      </c>
    </row>
    <row r="15" spans="1:20" x14ac:dyDescent="0.25">
      <c r="A15" s="6">
        <v>505</v>
      </c>
      <c r="B15" s="6" t="str">
        <v>0052825IN3296786G</v>
      </c>
      <c r="C15" s="7">
        <v>45807</v>
      </c>
      <c r="D15" s="7">
        <v>45814</v>
      </c>
      <c r="E15" s="6">
        <v>88</v>
      </c>
      <c r="F15" s="26">
        <v>88</v>
      </c>
      <c r="G15" s="6" t="str">
        <v>MHS6278-202807649</v>
      </c>
      <c r="H15" s="6" t="str">
        <v>MGC Human AGFG1 Sequence-_x000D_
Verified cDNA, glycerol stock</v>
      </c>
      <c r="I15" s="6">
        <v>1</v>
      </c>
      <c r="J15" s="6">
        <v>1</v>
      </c>
      <c r="K15" s="6" t="str">
        <v/>
      </c>
      <c r="L15" s="6" t="str">
        <v>T-382/25-26</v>
      </c>
      <c r="M15" s="7">
        <v>45815</v>
      </c>
      <c r="N15" s="9">
        <v>11126.24</v>
      </c>
      <c r="O15" s="6" t="str">
        <v>NCCS</v>
      </c>
      <c r="P15" s="6" t="str">
        <v/>
      </c>
      <c r="Q15" s="6" t="str">
        <v/>
      </c>
      <c r="R15" s="6" t="str">
        <v/>
      </c>
      <c r="S15" s="6" t="str">
        <v/>
      </c>
      <c r="T15" s="6" t="str">
        <v>Dharmacon</v>
      </c>
    </row>
    <row r="16" spans="1:20" x14ac:dyDescent="0.25">
      <c r="A16" s="6">
        <v>506</v>
      </c>
      <c r="B16" s="6" t="str">
        <v>0052825IN3296786G</v>
      </c>
      <c r="C16" s="7">
        <v>45807</v>
      </c>
      <c r="D16" s="7">
        <v>45814</v>
      </c>
      <c r="E16" s="6">
        <v>88</v>
      </c>
      <c r="F16" s="26">
        <v>88</v>
      </c>
      <c r="G16" s="6" t="str">
        <v>MHS6278-202832260</v>
      </c>
      <c r="H16" s="6" t="str">
        <v>RRM2 S2 siSTABLE invivo:_x000D_
Custom siRNA, in vivo 10 μmol_x000D_
siSTABLE</v>
      </c>
      <c r="I16" s="6">
        <v>1</v>
      </c>
      <c r="J16" s="6">
        <v>1</v>
      </c>
      <c r="K16" s="6" t="str">
        <v/>
      </c>
      <c r="L16" s="6" t="str">
        <v>T-382/25-26</v>
      </c>
      <c r="M16" s="7">
        <v>45815</v>
      </c>
      <c r="N16" s="9">
        <v>11126.24</v>
      </c>
      <c r="O16" s="6" t="str">
        <v>NCCS</v>
      </c>
      <c r="P16" s="6" t="str">
        <v/>
      </c>
      <c r="Q16" s="6" t="str">
        <v/>
      </c>
      <c r="R16" s="6" t="str">
        <v/>
      </c>
      <c r="S16" s="6" t="str">
        <v/>
      </c>
      <c r="T16" s="6" t="str">
        <v>Dharmacon</v>
      </c>
    </row>
    <row r="17" spans="1:20" x14ac:dyDescent="0.25">
      <c r="A17" s="6">
        <v>507</v>
      </c>
      <c r="B17" s="6" t="str">
        <v>0052825IN3296786G</v>
      </c>
      <c r="C17" s="7">
        <v>45807</v>
      </c>
      <c r="D17" s="7">
        <v>45814</v>
      </c>
      <c r="E17" s="6">
        <v>81</v>
      </c>
      <c r="F17" s="26">
        <v>81</v>
      </c>
      <c r="G17" s="6" t="str">
        <v>T-2001-01</v>
      </c>
      <c r="H17" s="6" t="str">
        <v>Dharmafact 1 Transfection Regeant 0.2ml</v>
      </c>
      <c r="I17" s="6">
        <v>1</v>
      </c>
      <c r="J17" s="6">
        <v>1</v>
      </c>
      <c r="K17" s="6" t="str">
        <v/>
      </c>
      <c r="L17" s="6" t="str">
        <v>T-383/25-26</v>
      </c>
      <c r="M17" s="7">
        <v>45815</v>
      </c>
      <c r="N17" s="9">
        <v>12180</v>
      </c>
      <c r="O17" s="6" t="str">
        <v>RG SONS</v>
      </c>
      <c r="P17" s="6" t="str">
        <v/>
      </c>
      <c r="Q17" s="6" t="str">
        <v/>
      </c>
      <c r="R17" s="6" t="str">
        <v/>
      </c>
      <c r="S17" s="6" t="str">
        <v/>
      </c>
      <c r="T17" s="6" t="str">
        <v>Dharmacon</v>
      </c>
    </row>
    <row r="18" spans="1:20" x14ac:dyDescent="0.25">
      <c r="A18" s="6">
        <v>508</v>
      </c>
      <c r="B18" s="6" t="str">
        <v>0052825IN3296786G</v>
      </c>
      <c r="C18" s="7">
        <v>45807</v>
      </c>
      <c r="D18" s="7">
        <v>45814</v>
      </c>
      <c r="E18" s="6">
        <v>81</v>
      </c>
      <c r="F18" s="26">
        <v>81</v>
      </c>
      <c r="G18" s="6" t="str">
        <v>T-2004-01</v>
      </c>
      <c r="H18" s="6" t="str">
        <v>Dharmafact 4 Transfection Regeant 0.2ml</v>
      </c>
      <c r="I18" s="6">
        <v>1</v>
      </c>
      <c r="J18" s="6">
        <v>1</v>
      </c>
      <c r="K18" s="6" t="str">
        <v/>
      </c>
      <c r="L18" s="6" t="str">
        <v>T-488/25-26</v>
      </c>
      <c r="M18" s="7">
        <v>45828</v>
      </c>
      <c r="N18" s="9">
        <v>11310</v>
      </c>
      <c r="O18" s="6" t="str">
        <v>BIOLOGIST</v>
      </c>
      <c r="P18" s="6" t="str">
        <v/>
      </c>
      <c r="Q18" s="6" t="str">
        <v/>
      </c>
      <c r="R18" s="6">
        <v>4</v>
      </c>
      <c r="S18" s="6" t="str">
        <v/>
      </c>
      <c r="T18" s="6" t="str">
        <v>Dharmacon</v>
      </c>
    </row>
    <row r="19" spans="1:20" x14ac:dyDescent="0.25">
      <c r="A19" s="6">
        <v>509</v>
      </c>
      <c r="B19" s="6" t="str">
        <v>Opening Stock</v>
      </c>
      <c r="C19" s="7">
        <v>45808</v>
      </c>
      <c r="D19" s="7">
        <v>45808</v>
      </c>
      <c r="E19" s="6">
        <v>69</v>
      </c>
      <c r="F19" s="26">
        <v>69</v>
      </c>
      <c r="G19" s="6" t="str">
        <v>B-002000-UB-100</v>
      </c>
      <c r="H19" s="6" t="str">
        <v>5X siRNA Buffer, 100 ml</v>
      </c>
      <c r="I19" s="6">
        <v>1</v>
      </c>
      <c r="J19" s="6">
        <v>1</v>
      </c>
      <c r="K19" s="6" t="str">
        <v/>
      </c>
      <c r="L19" s="6" t="str">
        <v>T-378/25-26</v>
      </c>
      <c r="M19" s="7">
        <v>45815</v>
      </c>
      <c r="N19" s="9">
        <v>11137.5</v>
      </c>
      <c r="O19" s="6" t="str">
        <v>Excell Biosolution</v>
      </c>
      <c r="P19" s="6" t="str">
        <v/>
      </c>
      <c r="Q19" s="6" t="str">
        <v/>
      </c>
      <c r="R19" s="6" t="str">
        <v/>
      </c>
      <c r="S19" s="6" t="str">
        <v/>
      </c>
      <c r="T19" s="6" t="str">
        <v>Dharmacon</v>
      </c>
    </row>
    <row r="20" spans="1:20" x14ac:dyDescent="0.25">
      <c r="A20" s="6">
        <v>510</v>
      </c>
      <c r="B20" s="6" t="str">
        <v>Opening Stock</v>
      </c>
      <c r="C20" s="7">
        <v>45808</v>
      </c>
      <c r="D20" s="7">
        <v>45808</v>
      </c>
      <c r="E20" s="6">
        <v>259</v>
      </c>
      <c r="F20" s="26">
        <v>259</v>
      </c>
      <c r="G20" s="6" t="str">
        <v>J-004924-06-0010</v>
      </c>
      <c r="H20" s="6" t="str">
        <v>ON-TARGETplus Human ACVR1 siRNA</v>
      </c>
      <c r="I20" s="6">
        <v>1</v>
      </c>
      <c r="J20" s="6" t="str">
        <v/>
      </c>
      <c r="K20" s="6">
        <v>1</v>
      </c>
      <c r="L20" s="6" t="str">
        <v/>
      </c>
      <c r="M20" s="7" t="str">
        <v/>
      </c>
      <c r="N20" s="9" t="str">
        <v/>
      </c>
      <c r="O20" s="6" t="str">
        <v>stock</v>
      </c>
      <c r="P20" s="6" t="str">
        <v/>
      </c>
      <c r="Q20" s="6" t="str">
        <v/>
      </c>
      <c r="R20" s="6">
        <v>-20</v>
      </c>
      <c r="S20" s="6" t="str">
        <v>Extra Item Purchased (Informed by Dharmendra Sir)</v>
      </c>
      <c r="T20" s="6" t="str">
        <v>Dharmacon</v>
      </c>
    </row>
    <row r="21" spans="1:20" x14ac:dyDescent="0.25">
      <c r="A21" s="6">
        <v>511</v>
      </c>
      <c r="B21" s="6" t="str">
        <v>Opening Stock</v>
      </c>
      <c r="C21" s="7">
        <v>45808</v>
      </c>
      <c r="D21" s="7">
        <v>45808</v>
      </c>
      <c r="E21" s="6">
        <v>69</v>
      </c>
      <c r="F21" s="26">
        <v>69</v>
      </c>
      <c r="G21" s="6" t="str">
        <v>B-002000-UB-100</v>
      </c>
      <c r="H21" s="6" t="str">
        <v>5X siRNA Buffer, 100 ml</v>
      </c>
      <c r="I21" s="6">
        <v>1</v>
      </c>
      <c r="J21" s="6">
        <v>1</v>
      </c>
      <c r="K21" s="6" t="str">
        <v/>
      </c>
      <c r="L21" s="6" t="str">
        <v>DC-71/25-26</v>
      </c>
      <c r="M21" s="7">
        <v>45835</v>
      </c>
      <c r="N21" s="9" t="str">
        <v/>
      </c>
      <c r="O21" s="6" t="str">
        <v>ILBS</v>
      </c>
      <c r="P21" s="6" t="str">
        <v>BY HAND</v>
      </c>
      <c r="Q21" s="6" t="str">
        <v>PRIYANKA MADAM</v>
      </c>
      <c r="R21" s="6">
        <v>4</v>
      </c>
      <c r="S21" s="6" t="str">
        <v xml:space="preserve">SAMPLE </v>
      </c>
      <c r="T21" s="6" t="str">
        <v>Dharmacon</v>
      </c>
    </row>
    <row r="22" spans="1:20" x14ac:dyDescent="0.25">
      <c r="A22" s="6">
        <v>512</v>
      </c>
      <c r="B22" s="6" t="str">
        <v>Opening Stock</v>
      </c>
      <c r="C22" s="7">
        <v>45808</v>
      </c>
      <c r="D22" s="7">
        <v>45808</v>
      </c>
      <c r="E22" s="6">
        <v>22.4</v>
      </c>
      <c r="F22" s="26">
        <v>67.199999999999989</v>
      </c>
      <c r="G22" s="6" t="str">
        <v>B-003000-WB-100</v>
      </c>
      <c r="H22" s="6" t="str">
        <v>Molecular Grade RNase-free water, 100 mL</v>
      </c>
      <c r="I22" s="6">
        <v>3</v>
      </c>
      <c r="J22" s="6" t="str">
        <v/>
      </c>
      <c r="K22" s="6">
        <v>3</v>
      </c>
      <c r="L22" s="6" t="str">
        <v/>
      </c>
      <c r="M22" s="7" t="str">
        <v/>
      </c>
      <c r="N22" s="9" t="str">
        <v/>
      </c>
      <c r="O22" s="6" t="str">
        <v>Opening Stock</v>
      </c>
      <c r="P22" s="6" t="str">
        <v/>
      </c>
      <c r="Q22" s="6" t="str">
        <v/>
      </c>
      <c r="R22" s="6">
        <v>4</v>
      </c>
      <c r="S22" s="6" t="str">
        <v/>
      </c>
      <c r="T22" s="6" t="str">
        <v>Dharmacon</v>
      </c>
    </row>
    <row r="23" spans="1:20" x14ac:dyDescent="0.25">
      <c r="A23" s="6">
        <v>513</v>
      </c>
      <c r="B23" s="6" t="str">
        <v>Opening Stock</v>
      </c>
      <c r="C23" s="7">
        <v>45808</v>
      </c>
      <c r="D23" s="7">
        <v>45808</v>
      </c>
      <c r="E23" s="6">
        <v>393.4</v>
      </c>
      <c r="F23" s="26">
        <v>393.4</v>
      </c>
      <c r="G23" s="6" t="str">
        <v>T-2001-03</v>
      </c>
      <c r="H23" s="6" t="str">
        <v>DharmaFECT 1 Transfection Reagent 1.5 ml</v>
      </c>
      <c r="I23" s="6">
        <v>1</v>
      </c>
      <c r="J23" s="6">
        <v>1</v>
      </c>
      <c r="K23" s="6" t="str">
        <v/>
      </c>
      <c r="L23" s="6" t="str">
        <v>T-598/25-26</v>
      </c>
      <c r="M23" s="7">
        <v>45840</v>
      </c>
      <c r="N23" s="9">
        <v>50580</v>
      </c>
      <c r="O23" s="6" t="str">
        <v>Bio Solution</v>
      </c>
      <c r="P23" s="6">
        <v>58152716510</v>
      </c>
      <c r="Q23" s="6" t="str">
        <v>Delivered</v>
      </c>
      <c r="R23" s="6">
        <v>4</v>
      </c>
      <c r="S23" s="6" t="str">
        <v/>
      </c>
      <c r="T23" s="6" t="str">
        <v>Dharmacon</v>
      </c>
    </row>
    <row r="24" spans="1:20" x14ac:dyDescent="0.25">
      <c r="A24" s="6">
        <v>514</v>
      </c>
      <c r="B24" s="6" t="str">
        <v>Opening Stock</v>
      </c>
      <c r="C24" s="7">
        <v>45808</v>
      </c>
      <c r="D24" s="7">
        <v>45808</v>
      </c>
      <c r="E24" s="6">
        <v>81</v>
      </c>
      <c r="F24" s="26">
        <v>162</v>
      </c>
      <c r="G24" s="6" t="str">
        <v>T-2001-01</v>
      </c>
      <c r="H24" s="6" t="str">
        <v>Dharmafact 1 Transfection Regeant 0.2ml</v>
      </c>
      <c r="I24" s="6">
        <v>2</v>
      </c>
      <c r="J24" s="6" t="str">
        <v/>
      </c>
      <c r="K24" s="6">
        <v>2</v>
      </c>
      <c r="L24" s="6" t="str">
        <v/>
      </c>
      <c r="M24" s="7" t="str">
        <v/>
      </c>
      <c r="N24" s="9" t="str">
        <v/>
      </c>
      <c r="O24" s="6" t="str">
        <v>Opening Stock</v>
      </c>
      <c r="P24" s="6" t="str">
        <v/>
      </c>
      <c r="Q24" s="6" t="str">
        <v/>
      </c>
      <c r="R24" s="6">
        <v>4</v>
      </c>
      <c r="S24" s="6" t="str">
        <v/>
      </c>
      <c r="T24" s="6" t="str">
        <v>Dharmacon</v>
      </c>
    </row>
    <row r="25" spans="1:20" x14ac:dyDescent="0.25">
      <c r="A25" s="6">
        <v>515</v>
      </c>
      <c r="B25" s="6" t="str">
        <v>D060925IN3292836G</v>
      </c>
      <c r="C25" s="7">
        <v>45817</v>
      </c>
      <c r="D25" s="7">
        <v>45821</v>
      </c>
      <c r="E25" s="6">
        <v>8339</v>
      </c>
      <c r="F25" s="26">
        <v>8339</v>
      </c>
      <c r="G25" s="6" t="str">
        <v>CTM-1142155</v>
      </c>
      <c r="H25" s="6" t="str">
        <v>Cy5 RRM2 siRNA: Custom siRNA, in vivo HPLC 10 μmol siSTABLE</v>
      </c>
      <c r="I25" s="6">
        <v>1</v>
      </c>
      <c r="J25" s="6">
        <v>1</v>
      </c>
      <c r="K25" s="6" t="str">
        <v/>
      </c>
      <c r="L25" s="6" t="str">
        <v>T-460/25-26</v>
      </c>
      <c r="M25" s="7">
        <v>45824</v>
      </c>
      <c r="N25" s="9">
        <v>1197243.44</v>
      </c>
      <c r="O25" s="6" t="str">
        <v>Sun Pharma</v>
      </c>
      <c r="P25" s="6" t="str">
        <v/>
      </c>
      <c r="Q25" s="6" t="str">
        <v/>
      </c>
      <c r="R25" s="6">
        <v>-20</v>
      </c>
      <c r="S25" s="6" t="str">
        <v/>
      </c>
      <c r="T25" s="6" t="str">
        <v>Dharmacon</v>
      </c>
    </row>
    <row r="26" spans="1:20" x14ac:dyDescent="0.25">
      <c r="A26" s="6">
        <v>516</v>
      </c>
      <c r="B26" s="6" t="str">
        <v>D061125IN3298458G</v>
      </c>
      <c r="C26" s="7">
        <v>45820</v>
      </c>
      <c r="D26" s="7">
        <v>45826</v>
      </c>
      <c r="E26" s="6">
        <v>188</v>
      </c>
      <c r="F26" s="26">
        <v>188</v>
      </c>
      <c r="G26" s="6" t="str">
        <v>D-001810-10-05</v>
      </c>
      <c r="H26" s="6" t="str">
        <v>ON-TARGETplus Non-targeting Pool</v>
      </c>
      <c r="I26" s="6">
        <v>1</v>
      </c>
      <c r="J26" s="6">
        <v>1</v>
      </c>
      <c r="K26" s="6" t="str">
        <v/>
      </c>
      <c r="L26" s="6" t="str">
        <v>T-524/25-26</v>
      </c>
      <c r="M26" s="7">
        <v>45832</v>
      </c>
      <c r="N26" s="9">
        <v>22999.5</v>
      </c>
      <c r="O26" s="6" t="str">
        <v>THSTI</v>
      </c>
      <c r="P26" s="6" t="str">
        <v/>
      </c>
      <c r="Q26" s="6" t="str">
        <v/>
      </c>
      <c r="R26" s="6">
        <v>-20</v>
      </c>
      <c r="S26" s="6" t="str">
        <v/>
      </c>
      <c r="T26" s="6" t="str">
        <v>Dharmacon</v>
      </c>
    </row>
    <row r="27" spans="1:20" x14ac:dyDescent="0.25">
      <c r="A27" s="6">
        <v>517</v>
      </c>
      <c r="B27" s="6" t="str">
        <v>D061125IN3298458G</v>
      </c>
      <c r="C27" s="7">
        <v>45820</v>
      </c>
      <c r="D27" s="7">
        <v>45826</v>
      </c>
      <c r="E27" s="6">
        <v>374</v>
      </c>
      <c r="F27" s="26">
        <v>374</v>
      </c>
      <c r="G27" s="6" t="str">
        <v>L-003518-00-0005</v>
      </c>
      <c r="H27" s="6" t="str">
        <v>ON-TARGETplus Human NCOR1 (9611) siRNA - SMARTpool, 5Nmol</v>
      </c>
      <c r="I27" s="6">
        <v>1</v>
      </c>
      <c r="J27" s="6">
        <v>1</v>
      </c>
      <c r="K27" s="6" t="str">
        <v/>
      </c>
      <c r="L27" s="6" t="str">
        <v>T-528/25-26</v>
      </c>
      <c r="M27" s="7">
        <v>45832</v>
      </c>
      <c r="N27" s="9">
        <v>48193</v>
      </c>
      <c r="O27" s="6" t="str">
        <v>RCB</v>
      </c>
      <c r="P27" s="6" t="str">
        <v/>
      </c>
      <c r="Q27" s="6" t="str">
        <v/>
      </c>
      <c r="R27" s="6">
        <v>-20</v>
      </c>
      <c r="S27" s="6" t="str">
        <v/>
      </c>
      <c r="T27" s="6" t="str">
        <v>Dharmacon</v>
      </c>
    </row>
    <row r="28" spans="1:20" x14ac:dyDescent="0.25">
      <c r="A28" s="6">
        <v>518</v>
      </c>
      <c r="B28" s="6" t="str">
        <v>D061125IN3298458G</v>
      </c>
      <c r="C28" s="7">
        <v>45820</v>
      </c>
      <c r="D28" s="7">
        <v>45826</v>
      </c>
      <c r="E28" s="6">
        <v>732</v>
      </c>
      <c r="F28" s="26">
        <v>732</v>
      </c>
      <c r="G28" s="6" t="str">
        <v>G-CUSTOM-1146500</v>
      </c>
      <c r="H28" s="6" t="str">
        <v>LP_190029, ON-TARGETplus 0.25 nmol, 24 wells, 1 plate, plate type 96, Horizontal</v>
      </c>
      <c r="I28" s="6">
        <v>1</v>
      </c>
      <c r="J28" s="6">
        <v>1</v>
      </c>
      <c r="K28" s="6" t="str">
        <v/>
      </c>
      <c r="L28" s="6" t="str">
        <v>T-488/25-26</v>
      </c>
      <c r="M28" s="7">
        <v>45828</v>
      </c>
      <c r="N28" s="9">
        <v>101400</v>
      </c>
      <c r="O28" s="6" t="str">
        <v>BIOLOGIST</v>
      </c>
      <c r="P28" s="6" t="str">
        <v/>
      </c>
      <c r="Q28" s="6" t="str">
        <v/>
      </c>
      <c r="R28" s="6">
        <v>-20</v>
      </c>
      <c r="S28" s="6" t="str">
        <v/>
      </c>
      <c r="T28" s="6" t="str">
        <v>Dharmacon</v>
      </c>
    </row>
    <row r="29" spans="1:20" x14ac:dyDescent="0.25">
      <c r="A29" s="6">
        <v>519</v>
      </c>
      <c r="B29" s="6" t="str">
        <v>D061125IN3298458G</v>
      </c>
      <c r="C29" s="7">
        <v>45820</v>
      </c>
      <c r="D29" s="7">
        <v>45826</v>
      </c>
      <c r="E29" s="6">
        <v>126.88</v>
      </c>
      <c r="F29" s="26">
        <v>126.88</v>
      </c>
      <c r="G29" s="6" t="str">
        <v>CTM-1151489</v>
      </c>
      <c r="H29" s="6" t="str">
        <v>ATRIP : Custom siRNA, Standard 0.015 μmol Regular</v>
      </c>
      <c r="I29" s="6">
        <v>1</v>
      </c>
      <c r="J29" s="6">
        <v>1</v>
      </c>
      <c r="K29" s="6" t="str">
        <v/>
      </c>
      <c r="L29" s="6" t="str">
        <v>T-491/25-26</v>
      </c>
      <c r="M29" s="7">
        <v>45829</v>
      </c>
      <c r="N29" s="9">
        <v>20390.63</v>
      </c>
      <c r="O29" s="6" t="str">
        <v>IISER PUNE</v>
      </c>
      <c r="P29" s="6">
        <v>58152287653</v>
      </c>
      <c r="Q29" s="6" t="str">
        <v>Delivered</v>
      </c>
      <c r="R29" s="6">
        <v>-20</v>
      </c>
      <c r="S29" s="6" t="str">
        <v/>
      </c>
      <c r="T29" s="6" t="str">
        <v>Dharmacon</v>
      </c>
    </row>
    <row r="30" spans="1:20" x14ac:dyDescent="0.25">
      <c r="A30" s="6">
        <v>520</v>
      </c>
      <c r="B30" s="6" t="str">
        <v>D061125IN3298458G</v>
      </c>
      <c r="C30" s="7">
        <v>45820</v>
      </c>
      <c r="D30" s="7">
        <v>45826</v>
      </c>
      <c r="E30" s="6">
        <v>105.46</v>
      </c>
      <c r="F30" s="26">
        <v>105.46</v>
      </c>
      <c r="G30" s="6" t="str">
        <v>CTM-1151490</v>
      </c>
      <c r="H30" s="6" t="str">
        <v>Control : Custom siRNA, Standard 0.015 μmol Regular</v>
      </c>
      <c r="I30" s="6">
        <v>1</v>
      </c>
      <c r="J30" s="6">
        <v>1</v>
      </c>
      <c r="K30" s="6" t="str">
        <v/>
      </c>
      <c r="L30" s="6" t="str">
        <v>T-491/25-26</v>
      </c>
      <c r="M30" s="7">
        <v>45829</v>
      </c>
      <c r="N30" s="9">
        <v>16948.13</v>
      </c>
      <c r="O30" s="6" t="str">
        <v>IISER PUNE</v>
      </c>
      <c r="P30" s="6">
        <v>58152287653</v>
      </c>
      <c r="Q30" s="6" t="str">
        <v>Delivered</v>
      </c>
      <c r="R30" s="6">
        <v>-20</v>
      </c>
      <c r="S30" s="6" t="str">
        <v/>
      </c>
      <c r="T30" s="6" t="str">
        <v>Dharmacon</v>
      </c>
    </row>
    <row r="31" spans="1:20" x14ac:dyDescent="0.25">
      <c r="A31" s="6">
        <v>521</v>
      </c>
      <c r="B31" s="6" t="str">
        <v>D061125IN3298458G</v>
      </c>
      <c r="C31" s="7">
        <v>45820</v>
      </c>
      <c r="D31" s="7">
        <v>45826</v>
      </c>
      <c r="E31" s="6">
        <v>192</v>
      </c>
      <c r="F31" s="26">
        <v>192</v>
      </c>
      <c r="G31" s="6" t="str">
        <v>D-001960-01-05</v>
      </c>
      <c r="H31" s="6" t="str">
        <v>Accell Red Non-targeting siRNA, 5 nmol</v>
      </c>
      <c r="I31" s="6">
        <v>1</v>
      </c>
      <c r="J31" s="6">
        <v>1</v>
      </c>
      <c r="K31" s="6" t="str">
        <v/>
      </c>
      <c r="L31" s="6" t="str">
        <v>T-501/25-26</v>
      </c>
      <c r="M31" s="7">
        <v>45829</v>
      </c>
      <c r="N31" s="9">
        <v>28770</v>
      </c>
      <c r="O31" s="6" t="str">
        <v>IISER BHOPAL</v>
      </c>
      <c r="P31" s="6">
        <v>58152285520</v>
      </c>
      <c r="Q31" s="6" t="str">
        <v>Delivered</v>
      </c>
      <c r="R31" s="6">
        <v>-20</v>
      </c>
      <c r="S31" s="6" t="str">
        <v/>
      </c>
      <c r="T31" s="6" t="str">
        <v>Dharmacon</v>
      </c>
    </row>
    <row r="32" spans="1:20" x14ac:dyDescent="0.25">
      <c r="A32" s="6">
        <v>522</v>
      </c>
      <c r="B32" s="6" t="str">
        <v>D061125IN3298458G</v>
      </c>
      <c r="C32" s="7">
        <v>45820</v>
      </c>
      <c r="D32" s="7">
        <v>45826</v>
      </c>
      <c r="E32" s="6">
        <v>178</v>
      </c>
      <c r="F32" s="26">
        <v>178</v>
      </c>
      <c r="G32" s="6" t="str">
        <v>D-001630-01-05</v>
      </c>
      <c r="H32" s="6" t="str">
        <v>siGLO Green Transfection Indicator</v>
      </c>
      <c r="I32" s="6">
        <v>1</v>
      </c>
      <c r="J32" s="6">
        <v>1</v>
      </c>
      <c r="K32" s="6" t="str">
        <v/>
      </c>
      <c r="L32" s="6" t="str">
        <v>T-495/25-26</v>
      </c>
      <c r="M32" s="7">
        <v>45829</v>
      </c>
      <c r="N32" s="9">
        <v>27432</v>
      </c>
      <c r="O32" s="6" t="str">
        <v>SHREE SAI ENTERPRISES</v>
      </c>
      <c r="P32" s="6">
        <v>58152285811</v>
      </c>
      <c r="Q32" s="6" t="str">
        <v>Delivered</v>
      </c>
      <c r="R32" s="6">
        <v>-20</v>
      </c>
      <c r="S32" s="6" t="str">
        <v/>
      </c>
      <c r="T32" s="6" t="str">
        <v>Dharmacon</v>
      </c>
    </row>
    <row r="33" spans="1:20" x14ac:dyDescent="0.25">
      <c r="A33" s="6">
        <v>523</v>
      </c>
      <c r="B33" s="6" t="str">
        <v>D061125IN3298458G</v>
      </c>
      <c r="C33" s="7">
        <v>45820</v>
      </c>
      <c r="D33" s="7">
        <v>45826</v>
      </c>
      <c r="E33" s="6">
        <v>191.57</v>
      </c>
      <c r="F33" s="26">
        <v>191.57</v>
      </c>
      <c r="G33" s="6" t="str">
        <v>CTM-1155024</v>
      </c>
      <c r="H33" s="6" t="str">
        <v>CENPE siRNA: Custom siRNA, Standard 0.025 μmol Regular</v>
      </c>
      <c r="I33" s="6">
        <v>1</v>
      </c>
      <c r="J33" s="6">
        <v>1</v>
      </c>
      <c r="K33" s="6" t="str">
        <v/>
      </c>
      <c r="L33" s="6" t="str">
        <v>T-516/25-26</v>
      </c>
      <c r="M33" s="7">
        <v>45832</v>
      </c>
      <c r="N33" s="9">
        <v>28171.5</v>
      </c>
      <c r="O33" s="6" t="str">
        <v>HELIX</v>
      </c>
      <c r="P33" s="6">
        <v>58152373871</v>
      </c>
      <c r="Q33" s="6" t="str">
        <v>Delivered</v>
      </c>
      <c r="R33" s="6">
        <v>-20</v>
      </c>
      <c r="S33" s="6" t="str">
        <v/>
      </c>
      <c r="T33" s="6" t="str">
        <v>Dharmacon</v>
      </c>
    </row>
    <row r="34" spans="1:20" x14ac:dyDescent="0.25">
      <c r="A34" s="6">
        <v>524</v>
      </c>
      <c r="B34" s="6" t="str">
        <v>D061125IN3298458G</v>
      </c>
      <c r="C34" s="7">
        <v>45820</v>
      </c>
      <c r="D34" s="7">
        <v>45826</v>
      </c>
      <c r="E34" s="6">
        <v>374</v>
      </c>
      <c r="F34" s="26">
        <v>374</v>
      </c>
      <c r="G34" s="6" t="str">
        <v>L-005125-00-0005</v>
      </c>
      <c r="H34" s="6" t="str">
        <v>ON-TARGETplus Human ATF4 (468) siRNA - SMARTpool, 5 nmol</v>
      </c>
      <c r="I34" s="6">
        <v>1</v>
      </c>
      <c r="J34" s="6">
        <v>1</v>
      </c>
      <c r="K34" s="6" t="str">
        <v/>
      </c>
      <c r="L34" s="6" t="str">
        <v>T-493/25-26</v>
      </c>
      <c r="M34" s="7">
        <v>45829</v>
      </c>
      <c r="N34" s="9">
        <v>56070</v>
      </c>
      <c r="O34" s="6" t="str">
        <v>NIV</v>
      </c>
      <c r="P34" s="6">
        <v>58152287325</v>
      </c>
      <c r="Q34" s="6" t="str">
        <v>Delivered</v>
      </c>
      <c r="R34" s="6">
        <v>-20</v>
      </c>
      <c r="S34" s="6" t="str">
        <v/>
      </c>
      <c r="T34" s="6" t="str">
        <v>Dharmacon</v>
      </c>
    </row>
    <row r="35" spans="1:20" x14ac:dyDescent="0.25">
      <c r="A35" s="6">
        <v>525</v>
      </c>
      <c r="B35" s="6" t="str">
        <v>D061125IN3298458G</v>
      </c>
      <c r="C35" s="7">
        <v>45820</v>
      </c>
      <c r="D35" s="7">
        <v>45826</v>
      </c>
      <c r="E35" s="6">
        <v>312</v>
      </c>
      <c r="F35" s="26">
        <v>312</v>
      </c>
      <c r="G35" s="6" t="str">
        <v>R-191018-00-0005</v>
      </c>
      <c r="H35" s="6" t="str">
        <v>Lincode Human PANDAR (101154753) siRNA - SMARTpool, 5 nmol</v>
      </c>
      <c r="I35" s="6">
        <v>1</v>
      </c>
      <c r="J35" s="6">
        <v>1</v>
      </c>
      <c r="K35" s="6" t="str">
        <v/>
      </c>
      <c r="L35" s="6" t="str">
        <v>T-500/25-26</v>
      </c>
      <c r="M35" s="7">
        <v>45829</v>
      </c>
      <c r="N35" s="9">
        <v>46830</v>
      </c>
      <c r="O35" s="6" t="str">
        <v>NIPER</v>
      </c>
      <c r="P35" s="6">
        <v>58152288014</v>
      </c>
      <c r="Q35" s="6" t="str">
        <v>Delivered</v>
      </c>
      <c r="R35" s="6">
        <v>-20</v>
      </c>
      <c r="S35" s="6" t="str">
        <v/>
      </c>
      <c r="T35" s="6" t="str">
        <v>Dharmacon</v>
      </c>
    </row>
    <row r="36" spans="1:20" x14ac:dyDescent="0.25">
      <c r="A36" s="6">
        <v>526</v>
      </c>
      <c r="B36" s="6" t="str">
        <v>D061125IN3298458G</v>
      </c>
      <c r="C36" s="7">
        <v>45820</v>
      </c>
      <c r="D36" s="7">
        <v>45826</v>
      </c>
      <c r="E36" s="6">
        <v>188</v>
      </c>
      <c r="F36" s="26">
        <v>188</v>
      </c>
      <c r="G36" s="6" t="str">
        <v>D-001320-10-05</v>
      </c>
      <c r="H36" s="6" t="str">
        <v>Linecode  Non-targeting Pool</v>
      </c>
      <c r="I36" s="6">
        <v>1</v>
      </c>
      <c r="J36" s="6">
        <v>1</v>
      </c>
      <c r="K36" s="6" t="str">
        <v/>
      </c>
      <c r="L36" s="6" t="str">
        <v>T-500/25-26</v>
      </c>
      <c r="M36" s="7">
        <v>45829</v>
      </c>
      <c r="N36" s="9">
        <v>28245</v>
      </c>
      <c r="O36" s="6" t="str">
        <v>NIPER</v>
      </c>
      <c r="P36" s="6">
        <v>58152288014</v>
      </c>
      <c r="Q36" s="6" t="str">
        <v>Delivered</v>
      </c>
      <c r="R36" s="6">
        <v>-20</v>
      </c>
      <c r="S36" s="6" t="str">
        <v/>
      </c>
      <c r="T36" s="6" t="str">
        <v>Dharmacon</v>
      </c>
    </row>
    <row r="37" spans="1:20" x14ac:dyDescent="0.25">
      <c r="A37" s="6">
        <v>527</v>
      </c>
      <c r="B37" s="6" t="str">
        <v>D061125IN3298458G</v>
      </c>
      <c r="C37" s="7">
        <v>45820</v>
      </c>
      <c r="D37" s="7">
        <v>45826</v>
      </c>
      <c r="E37" s="6">
        <v>658</v>
      </c>
      <c r="F37" s="26">
        <v>658</v>
      </c>
      <c r="G37" s="6" t="str">
        <v>EQ-172975-00-0002</v>
      </c>
      <c r="H37" s="6" t="str">
        <v>Accell Mouse Plin2 (101055843) siRNA - Set of 4, 2 nmol</v>
      </c>
      <c r="I37" s="6">
        <v>1</v>
      </c>
      <c r="J37" s="6">
        <v>1</v>
      </c>
      <c r="K37" s="6" t="str">
        <v/>
      </c>
      <c r="L37" s="6" t="str">
        <v>T-502/25-26</v>
      </c>
      <c r="M37" s="7">
        <v>45831</v>
      </c>
      <c r="N37" s="9">
        <v>84835</v>
      </c>
      <c r="O37" s="6" t="str">
        <v>IGIB</v>
      </c>
      <c r="P37" s="6" t="str">
        <v/>
      </c>
      <c r="Q37" s="6" t="str">
        <v/>
      </c>
      <c r="R37" s="6">
        <v>-20</v>
      </c>
      <c r="S37" s="6" t="str">
        <v/>
      </c>
      <c r="T37" s="6" t="str">
        <v>Dharmacon</v>
      </c>
    </row>
    <row r="38" spans="1:20" x14ac:dyDescent="0.25">
      <c r="A38" s="6">
        <v>528</v>
      </c>
      <c r="B38" s="6" t="str">
        <v>D061125IN3298458G</v>
      </c>
      <c r="C38" s="7">
        <v>45820</v>
      </c>
      <c r="D38" s="7">
        <v>45826</v>
      </c>
      <c r="E38" s="6">
        <v>14</v>
      </c>
      <c r="F38" s="26">
        <v>14</v>
      </c>
      <c r="G38" s="6" t="str">
        <v>B-005000-100</v>
      </c>
      <c r="H38" s="6" t="str">
        <v>Accell siRNA Delivery Media</v>
      </c>
      <c r="I38" s="6">
        <v>1</v>
      </c>
      <c r="J38" s="6">
        <v>1</v>
      </c>
      <c r="K38" s="6" t="str">
        <v/>
      </c>
      <c r="L38" s="6" t="str">
        <v>DC-61/25-26</v>
      </c>
      <c r="M38" s="7">
        <v>45829</v>
      </c>
      <c r="N38" s="9" t="str">
        <v/>
      </c>
      <c r="O38" s="6" t="str">
        <v>IISER BHOPAL</v>
      </c>
      <c r="P38" s="6">
        <v>58152285520</v>
      </c>
      <c r="Q38" s="6" t="str">
        <v>Delivered</v>
      </c>
      <c r="R38" s="6">
        <v>4</v>
      </c>
      <c r="S38" s="6" t="str">
        <v>(FOC) By Priyanka Madam</v>
      </c>
      <c r="T38" s="6" t="str">
        <v>Dharmacon</v>
      </c>
    </row>
    <row r="39" spans="1:20" x14ac:dyDescent="0.25">
      <c r="A39" s="6">
        <v>761</v>
      </c>
      <c r="B39" s="6" t="str">
        <v>O061725IN3298043G</v>
      </c>
      <c r="C39" s="7">
        <v>45832</v>
      </c>
      <c r="D39" s="7">
        <v>45839</v>
      </c>
      <c r="E39" s="6">
        <v>291</v>
      </c>
      <c r="F39" s="26">
        <v>291</v>
      </c>
      <c r="G39" s="6" t="str">
        <v>M-003104-03-0005</v>
      </c>
      <c r="H39" s="6" t="str">
        <v>siGENOME Human AXL (558) siRNA-SMARTpool, 5 nmol</v>
      </c>
      <c r="I39" s="6">
        <v>1</v>
      </c>
      <c r="J39" s="6">
        <v>1</v>
      </c>
      <c r="K39" s="6" t="str">
        <v/>
      </c>
      <c r="L39" s="6" t="str">
        <v>T-600/25-26</v>
      </c>
      <c r="M39" s="7">
        <v>45841</v>
      </c>
      <c r="N39" s="9">
        <v>33511.25</v>
      </c>
      <c r="O39" s="6" t="str">
        <v>IGIB</v>
      </c>
      <c r="P39" s="6" t="str">
        <v>BY HAND</v>
      </c>
      <c r="Q39" s="6" t="str">
        <v>PRIYANKA MADAM</v>
      </c>
      <c r="R39" s="6">
        <v>-20</v>
      </c>
      <c r="S39" s="6" t="str">
        <v/>
      </c>
      <c r="T39" s="6" t="str">
        <v>Dharmacon</v>
      </c>
    </row>
    <row r="40" spans="1:20" x14ac:dyDescent="0.25">
      <c r="A40" s="6">
        <v>762</v>
      </c>
      <c r="B40" s="6" t="str">
        <v>O061725IN3298043G</v>
      </c>
      <c r="C40" s="7">
        <v>45832</v>
      </c>
      <c r="D40" s="7">
        <v>45839</v>
      </c>
      <c r="E40" s="6">
        <v>201</v>
      </c>
      <c r="F40" s="26">
        <v>201</v>
      </c>
      <c r="G40" s="6" t="str">
        <v>IN-001005-01-05</v>
      </c>
      <c r="H40" s="6" t="str">
        <v>miRIDIAN microRNA Hairpin Inhibitor Negative Control #1, 5 nmol</v>
      </c>
      <c r="I40" s="6">
        <v>1</v>
      </c>
      <c r="J40" s="6">
        <v>1</v>
      </c>
      <c r="K40" s="6" t="str">
        <v/>
      </c>
      <c r="L40" s="6" t="str">
        <v>T-705/25-26</v>
      </c>
      <c r="M40" s="7">
        <v>45855</v>
      </c>
      <c r="N40" s="9">
        <v>24538.5</v>
      </c>
      <c r="O40" s="6" t="str">
        <v>THSTI</v>
      </c>
      <c r="P40" s="6" t="str">
        <v>BY HAND</v>
      </c>
      <c r="Q40" s="6" t="str">
        <v>PRIYANKA MADAM</v>
      </c>
      <c r="R40" s="6">
        <v>-20</v>
      </c>
      <c r="S40" s="6" t="str">
        <v/>
      </c>
      <c r="T40" s="6" t="str">
        <v>Dharmacon</v>
      </c>
    </row>
    <row r="41" spans="1:20" x14ac:dyDescent="0.25">
      <c r="A41" s="6">
        <v>763</v>
      </c>
      <c r="B41" s="6" t="str">
        <v>O061725IN3298043G</v>
      </c>
      <c r="C41" s="7">
        <v>45832</v>
      </c>
      <c r="D41" s="7">
        <v>45839</v>
      </c>
      <c r="E41" s="6">
        <v>201</v>
      </c>
      <c r="F41" s="26">
        <v>201</v>
      </c>
      <c r="G41" s="6" t="str">
        <v>IH-301032-02-0005</v>
      </c>
      <c r="H41" s="6" t="str">
        <v>miRIDIAN microRNA Human hsa- miR-100-3p - Hairpin Inhibitor, 5 nmol</v>
      </c>
      <c r="I41" s="6">
        <v>1</v>
      </c>
      <c r="J41" s="6">
        <v>1</v>
      </c>
      <c r="K41" s="6" t="str">
        <v/>
      </c>
      <c r="L41" s="6" t="str">
        <v>T-705/25-26</v>
      </c>
      <c r="M41" s="7">
        <v>45855</v>
      </c>
      <c r="N41" s="9">
        <v>24538.5</v>
      </c>
      <c r="O41" s="6" t="str">
        <v>THSTI</v>
      </c>
      <c r="P41" s="6" t="str">
        <v>BY HAND</v>
      </c>
      <c r="Q41" s="6" t="str">
        <v>PRIYANKA MADAM</v>
      </c>
      <c r="R41" s="6">
        <v>-20</v>
      </c>
      <c r="S41" s="6" t="str">
        <v/>
      </c>
      <c r="T41" s="6" t="str">
        <v>Dharmacon</v>
      </c>
    </row>
    <row r="42" spans="1:20" x14ac:dyDescent="0.25">
      <c r="A42" s="6">
        <v>764</v>
      </c>
      <c r="B42" s="6" t="str">
        <v>O061725IN3298043G</v>
      </c>
      <c r="C42" s="7">
        <v>45832</v>
      </c>
      <c r="D42" s="7">
        <v>45839</v>
      </c>
      <c r="E42" s="6">
        <v>201</v>
      </c>
      <c r="F42" s="26">
        <v>201</v>
      </c>
      <c r="G42" s="6" t="str">
        <v>C-301032-01-0005</v>
      </c>
      <c r="H42" s="6" t="str">
        <v>miRIDIAN microRNA Human hsa-miR-100-3p - Hairpin Inhibitor, 5 nmol</v>
      </c>
      <c r="I42" s="6">
        <v>1</v>
      </c>
      <c r="J42" s="6">
        <v>1</v>
      </c>
      <c r="K42" s="6" t="str">
        <v/>
      </c>
      <c r="L42" s="6" t="str">
        <v>T-705/25-26</v>
      </c>
      <c r="M42" s="7">
        <v>45855</v>
      </c>
      <c r="N42" s="9">
        <v>24538.5</v>
      </c>
      <c r="O42" s="6" t="str">
        <v>THSTI</v>
      </c>
      <c r="P42" s="6" t="str">
        <v>BY HAND</v>
      </c>
      <c r="Q42" s="6" t="str">
        <v>PRIYANKA MADAM</v>
      </c>
      <c r="R42" s="6">
        <v>-20</v>
      </c>
      <c r="S42" s="6" t="str">
        <v/>
      </c>
      <c r="T42" s="6" t="str">
        <v>Dharmacon</v>
      </c>
    </row>
    <row r="43" spans="1:20" x14ac:dyDescent="0.25">
      <c r="A43" s="6">
        <v>765</v>
      </c>
      <c r="B43" s="6" t="str">
        <v>O061725IN3298043G</v>
      </c>
      <c r="C43" s="7">
        <v>45832</v>
      </c>
      <c r="D43" s="7">
        <v>45839</v>
      </c>
      <c r="E43" s="6">
        <v>201</v>
      </c>
      <c r="F43" s="26">
        <v>201</v>
      </c>
      <c r="G43" s="6" t="str">
        <v>CN-001000-01-05</v>
      </c>
      <c r="H43" s="6" t="str">
        <v>miRIDIAN microRNA Mimic Negative Control #1, 5 nmol</v>
      </c>
      <c r="I43" s="6">
        <v>1</v>
      </c>
      <c r="J43" s="6">
        <v>1</v>
      </c>
      <c r="K43" s="6" t="str">
        <v/>
      </c>
      <c r="L43" s="6" t="str">
        <v>T-705/25-26</v>
      </c>
      <c r="M43" s="7">
        <v>45855</v>
      </c>
      <c r="N43" s="9">
        <v>24538.5</v>
      </c>
      <c r="O43" s="6" t="str">
        <v>THSTI</v>
      </c>
      <c r="P43" s="6" t="str">
        <v>BY HAND</v>
      </c>
      <c r="Q43" s="6" t="str">
        <v>PRIYANKA MADAM</v>
      </c>
      <c r="R43" s="6">
        <v>-20</v>
      </c>
      <c r="S43" s="6" t="str">
        <v/>
      </c>
      <c r="T43" s="6" t="str">
        <v>Dharmacon</v>
      </c>
    </row>
    <row r="44" spans="1:20" x14ac:dyDescent="0.25">
      <c r="A44" s="6">
        <v>766</v>
      </c>
      <c r="B44" s="6" t="str">
        <v>O061725IN3298043G</v>
      </c>
      <c r="C44" s="7">
        <v>45832</v>
      </c>
      <c r="D44" s="7">
        <v>45839</v>
      </c>
      <c r="E44" s="6">
        <v>374</v>
      </c>
      <c r="F44" s="26">
        <v>374</v>
      </c>
      <c r="G44" s="6" t="str">
        <v>L-065395-00-0005</v>
      </c>
      <c r="H44" s="6" t="str">
        <v>ON-TARGETplus Mouse Calm3 (12315) siRNA - SMARTpool, 5nmol</v>
      </c>
      <c r="I44" s="6">
        <v>1</v>
      </c>
      <c r="J44" s="6">
        <v>1</v>
      </c>
      <c r="K44" s="6" t="str">
        <v/>
      </c>
      <c r="L44" s="6" t="str">
        <v>T-636/25-26</v>
      </c>
      <c r="M44" s="7">
        <v>45847</v>
      </c>
      <c r="N44" s="9">
        <v>48060</v>
      </c>
      <c r="O44" s="6" t="str">
        <v>ABHI BIO</v>
      </c>
      <c r="P44" s="6">
        <v>58152972625</v>
      </c>
      <c r="Q44" s="6" t="str">
        <v>Delivered</v>
      </c>
      <c r="R44" s="6">
        <v>-20</v>
      </c>
      <c r="S44" s="6" t="str">
        <v/>
      </c>
      <c r="T44" s="6" t="str">
        <v>Dharmacon</v>
      </c>
    </row>
    <row r="45" spans="1:20" x14ac:dyDescent="0.25">
      <c r="A45" s="6">
        <v>767</v>
      </c>
      <c r="B45" s="6" t="str">
        <v>O061725IN3298043G</v>
      </c>
      <c r="C45" s="7">
        <v>45832</v>
      </c>
      <c r="D45" s="7">
        <v>45839</v>
      </c>
      <c r="E45" s="6">
        <v>188</v>
      </c>
      <c r="F45" s="26">
        <v>188</v>
      </c>
      <c r="G45" s="6" t="str">
        <v>D-001810-10-05</v>
      </c>
      <c r="H45" s="6" t="str">
        <v>ON-TARGETplus Non-targeting Pool</v>
      </c>
      <c r="I45" s="6">
        <v>1</v>
      </c>
      <c r="J45" s="6">
        <v>1</v>
      </c>
      <c r="K45" s="6" t="str">
        <v/>
      </c>
      <c r="L45" s="6" t="str">
        <v>T-636/25-26</v>
      </c>
      <c r="M45" s="7">
        <v>45847</v>
      </c>
      <c r="N45" s="9">
        <v>24210</v>
      </c>
      <c r="O45" s="6" t="str">
        <v>ABHI BIO</v>
      </c>
      <c r="P45" s="6">
        <v>58152972625</v>
      </c>
      <c r="Q45" s="6" t="str">
        <v>Delivered</v>
      </c>
      <c r="R45" s="6">
        <v>-20</v>
      </c>
      <c r="S45" s="6" t="str">
        <v/>
      </c>
      <c r="T45" s="6" t="str">
        <v>Dharmacon</v>
      </c>
    </row>
    <row r="46" spans="1:20" x14ac:dyDescent="0.25">
      <c r="A46" s="6">
        <v>768</v>
      </c>
      <c r="B46" s="6" t="str">
        <v>O061725IN3298043G</v>
      </c>
      <c r="C46" s="7">
        <v>45832</v>
      </c>
      <c r="D46" s="7">
        <v>45839</v>
      </c>
      <c r="E46" s="6">
        <v>374</v>
      </c>
      <c r="F46" s="26">
        <v>374</v>
      </c>
      <c r="G46" s="6" t="str">
        <v>L-050742-00-0005</v>
      </c>
      <c r="H46" s="6" t="str">
        <v>ON-TARGETplus Mouse Hsp90ab1 (15516) siRNA -SMARTpool, 5 nmol</v>
      </c>
      <c r="I46" s="6">
        <v>1</v>
      </c>
      <c r="J46" s="6">
        <v>1</v>
      </c>
      <c r="K46" s="6" t="str">
        <v/>
      </c>
      <c r="L46" s="6" t="str">
        <v>T-636/25-26</v>
      </c>
      <c r="M46" s="7">
        <v>45847</v>
      </c>
      <c r="N46" s="9">
        <v>48060</v>
      </c>
      <c r="O46" s="6" t="str">
        <v>ABHI BIO</v>
      </c>
      <c r="P46" s="6">
        <v>58152972625</v>
      </c>
      <c r="Q46" s="6" t="str">
        <v>Delivered</v>
      </c>
      <c r="R46" s="6">
        <v>-20</v>
      </c>
      <c r="S46" s="6" t="str">
        <v/>
      </c>
      <c r="T46" s="6" t="str">
        <v>Dharmacon</v>
      </c>
    </row>
    <row r="47" spans="1:20" x14ac:dyDescent="0.25">
      <c r="A47" s="6">
        <v>769</v>
      </c>
      <c r="B47" s="6" t="str">
        <v>O061725IN3298043G</v>
      </c>
      <c r="C47" s="7">
        <v>45832</v>
      </c>
      <c r="D47" s="7">
        <v>45839</v>
      </c>
      <c r="E47" s="6">
        <v>291</v>
      </c>
      <c r="F47" s="26">
        <v>291</v>
      </c>
      <c r="G47" s="6" t="str">
        <v>M-003690-01-0005</v>
      </c>
      <c r="H47" s="6" t="str">
        <v>siGENOME Human P4HB (5034) siRNA - SMARTpool, 5 nmol</v>
      </c>
      <c r="I47" s="6">
        <v>1</v>
      </c>
      <c r="J47" s="6">
        <v>1</v>
      </c>
      <c r="K47" s="6" t="str">
        <v/>
      </c>
      <c r="L47" s="6" t="str">
        <v>T-636/25-26</v>
      </c>
      <c r="M47" s="7">
        <v>45847</v>
      </c>
      <c r="N47" s="9">
        <v>37350</v>
      </c>
      <c r="O47" s="6" t="str">
        <v>ABHI BIO</v>
      </c>
      <c r="P47" s="6">
        <v>58152972625</v>
      </c>
      <c r="Q47" s="6" t="str">
        <v>Delivered</v>
      </c>
      <c r="R47" s="6">
        <v>-20</v>
      </c>
      <c r="S47" s="6" t="str">
        <v/>
      </c>
      <c r="T47" s="6" t="str">
        <v>Dharmacon</v>
      </c>
    </row>
    <row r="48" spans="1:20" x14ac:dyDescent="0.25">
      <c r="A48" s="6">
        <v>770</v>
      </c>
      <c r="B48" s="6" t="str">
        <v>O061725IN3298043G</v>
      </c>
      <c r="C48" s="7">
        <v>45832</v>
      </c>
      <c r="D48" s="7">
        <v>45839</v>
      </c>
      <c r="E48" s="6">
        <v>374</v>
      </c>
      <c r="F48" s="26">
        <v>374</v>
      </c>
      <c r="G48" s="6" t="str">
        <v>L-007338-02-0005</v>
      </c>
      <c r="H48" s="6" t="str">
        <v>ON-TARGETplus Human SLC39A7 (7922) siRNA -SNMIBAMRTgpool, 5 nmol</v>
      </c>
      <c r="I48" s="6">
        <v>1</v>
      </c>
      <c r="J48" s="6">
        <v>1</v>
      </c>
      <c r="K48" s="6" t="str">
        <v/>
      </c>
      <c r="L48" s="6" t="str">
        <v>T-627/25-26</v>
      </c>
      <c r="M48" s="7">
        <v>45846</v>
      </c>
      <c r="N48" s="9">
        <v>48193.5</v>
      </c>
      <c r="O48" s="6" t="str">
        <v>NIBMG</v>
      </c>
      <c r="P48" s="6">
        <v>58152921665</v>
      </c>
      <c r="Q48" s="6" t="str">
        <v>Delivered</v>
      </c>
      <c r="R48" s="6">
        <v>-20</v>
      </c>
      <c r="S48" s="6" t="str">
        <v>One item Pending (Dharmacon)</v>
      </c>
      <c r="T48" s="6" t="str">
        <v>Dharmacon</v>
      </c>
    </row>
    <row r="49" spans="1:20" x14ac:dyDescent="0.25">
      <c r="A49" s="6">
        <v>771</v>
      </c>
      <c r="B49" s="6" t="str">
        <v>O061725IN3298043G</v>
      </c>
      <c r="C49" s="7">
        <v>45832</v>
      </c>
      <c r="D49" s="7">
        <v>45839</v>
      </c>
      <c r="E49" s="6">
        <v>374</v>
      </c>
      <c r="F49" s="26">
        <v>374</v>
      </c>
      <c r="G49" s="6" t="str">
        <v>L-183094-00-0005</v>
      </c>
      <c r="H49" s="6" t="str">
        <v>ON-TARGETplus Human CCR2 (729230) siRNA - SMARTpool, 5Nmol</v>
      </c>
      <c r="I49" s="6">
        <v>1</v>
      </c>
      <c r="J49" s="6">
        <v>1</v>
      </c>
      <c r="K49" s="6" t="str">
        <v/>
      </c>
      <c r="L49" s="6" t="str">
        <v>T-627/25-26</v>
      </c>
      <c r="M49" s="7">
        <v>45846</v>
      </c>
      <c r="N49" s="9">
        <v>48193.5</v>
      </c>
      <c r="O49" s="6" t="str">
        <v>NIBMG</v>
      </c>
      <c r="P49" s="6">
        <v>58152921665</v>
      </c>
      <c r="Q49" s="6" t="str">
        <v>Delivered</v>
      </c>
      <c r="R49" s="6">
        <v>-20</v>
      </c>
      <c r="S49" s="6" t="str">
        <v>One item Pending (Dharmacon)</v>
      </c>
      <c r="T49" s="6" t="str">
        <v>Dharmacon</v>
      </c>
    </row>
    <row r="50" spans="1:20" x14ac:dyDescent="0.25">
      <c r="A50" s="6">
        <v>772</v>
      </c>
      <c r="B50" s="6" t="str">
        <v>O061725IN3298043G</v>
      </c>
      <c r="C50" s="7">
        <v>45832</v>
      </c>
      <c r="D50" s="7">
        <v>45839</v>
      </c>
      <c r="E50" s="6">
        <v>441</v>
      </c>
      <c r="F50" s="26">
        <v>441</v>
      </c>
      <c r="G50" s="6" t="str">
        <v>D-001810-10-20</v>
      </c>
      <c r="H50" s="6" t="str">
        <v>ON-TARGETplus Non-targeting Pool</v>
      </c>
      <c r="I50" s="6">
        <v>1</v>
      </c>
      <c r="J50" s="6">
        <v>1</v>
      </c>
      <c r="K50" s="6" t="str">
        <v/>
      </c>
      <c r="L50" s="6" t="str">
        <v>T-598/25-26</v>
      </c>
      <c r="M50" s="7">
        <v>45840</v>
      </c>
      <c r="N50" s="9">
        <v>51750</v>
      </c>
      <c r="O50" s="6" t="str">
        <v>Bio Solution</v>
      </c>
      <c r="P50" s="6">
        <v>58152716510</v>
      </c>
      <c r="Q50" s="6" t="str">
        <v>Delivered</v>
      </c>
      <c r="R50" s="6">
        <v>-20</v>
      </c>
      <c r="S50" s="6" t="str">
        <v>NBMG ITEM SENT TO BIOSOLUTION</v>
      </c>
      <c r="T50" s="6" t="str">
        <v>Dharmacon</v>
      </c>
    </row>
    <row r="51" spans="1:20" x14ac:dyDescent="0.25">
      <c r="A51" s="6">
        <v>773</v>
      </c>
      <c r="B51" s="6" t="str">
        <v>O061725IN3298043G</v>
      </c>
      <c r="C51" s="7">
        <v>45832</v>
      </c>
      <c r="D51" s="7">
        <v>45839</v>
      </c>
      <c r="E51" s="6">
        <v>374</v>
      </c>
      <c r="F51" s="26">
        <v>374</v>
      </c>
      <c r="G51" s="6" t="str">
        <v>L-004274-00-0005</v>
      </c>
      <c r="H51" s="6" t="str">
        <v>ON-TARGETplus Human EGLN3 (112399) siRNA - SMARTpool</v>
      </c>
      <c r="I51" s="6">
        <v>1</v>
      </c>
      <c r="J51" s="6">
        <v>1</v>
      </c>
      <c r="K51" s="6" t="str">
        <v/>
      </c>
      <c r="L51" s="6" t="str">
        <v>T-627/25-26</v>
      </c>
      <c r="M51" s="7">
        <v>45846</v>
      </c>
      <c r="N51" s="9">
        <v>48193.5</v>
      </c>
      <c r="O51" s="6" t="str">
        <v>NIBMG</v>
      </c>
      <c r="P51" s="6">
        <v>58152921665</v>
      </c>
      <c r="Q51" s="6" t="str">
        <v>Delivered</v>
      </c>
      <c r="R51" s="6">
        <v>-20</v>
      </c>
      <c r="S51" s="6" t="str">
        <v>One item Pending (Dharmacon)</v>
      </c>
      <c r="T51" s="6" t="str">
        <v>Dharmacon</v>
      </c>
    </row>
    <row r="52" spans="1:20" x14ac:dyDescent="0.25">
      <c r="A52" s="6">
        <v>774</v>
      </c>
      <c r="B52" s="6" t="str">
        <v>O061725IN3298043G</v>
      </c>
      <c r="C52" s="7">
        <v>45832</v>
      </c>
      <c r="D52" s="7">
        <v>45839</v>
      </c>
      <c r="E52" s="6">
        <v>374</v>
      </c>
      <c r="F52" s="26">
        <v>374</v>
      </c>
      <c r="G52" s="6" t="str">
        <v>L-015785-01-0005</v>
      </c>
      <c r="H52" s="6" t="str">
        <v>ON-TARGETplus Human ZNF668 (79759) siRNA - SMARTpool, 5Nmol</v>
      </c>
      <c r="I52" s="6">
        <v>1</v>
      </c>
      <c r="J52" s="6">
        <v>1</v>
      </c>
      <c r="K52" s="6" t="str">
        <v/>
      </c>
      <c r="L52" s="6" t="str">
        <v>T-627/25-26</v>
      </c>
      <c r="M52" s="7">
        <v>45846</v>
      </c>
      <c r="N52" s="9">
        <v>48193.5</v>
      </c>
      <c r="O52" s="6" t="str">
        <v>NIBMG</v>
      </c>
      <c r="P52" s="6">
        <v>58152921665</v>
      </c>
      <c r="Q52" s="6" t="str">
        <v>Delivered</v>
      </c>
      <c r="R52" s="6">
        <v>-20</v>
      </c>
      <c r="S52" s="6" t="str">
        <v>One item Pending (Dharmacon)</v>
      </c>
      <c r="T52" s="6" t="str">
        <v>Dharmacon</v>
      </c>
    </row>
    <row r="53" spans="1:20" x14ac:dyDescent="0.25">
      <c r="A53" s="6">
        <v>775</v>
      </c>
      <c r="B53" s="6" t="str">
        <v>O061725IN3298043G</v>
      </c>
      <c r="C53" s="7">
        <v>45832</v>
      </c>
      <c r="D53" s="7">
        <v>45839</v>
      </c>
      <c r="E53" s="6">
        <v>374</v>
      </c>
      <c r="F53" s="26">
        <v>374</v>
      </c>
      <c r="G53" s="6" t="str">
        <v>L-021247-00-0005</v>
      </c>
      <c r="H53" s="6" t="str">
        <v>ON-TARGETplus Human MED24 (9862) siRNA - SMARTpool, 5Nmol</v>
      </c>
      <c r="I53" s="6">
        <v>1</v>
      </c>
      <c r="J53" s="6">
        <v>1</v>
      </c>
      <c r="K53" s="6" t="str">
        <v/>
      </c>
      <c r="L53" s="6" t="str">
        <v>T-627/25-26</v>
      </c>
      <c r="M53" s="7">
        <v>45846</v>
      </c>
      <c r="N53" s="9">
        <v>48193.5</v>
      </c>
      <c r="O53" s="6" t="str">
        <v>NIBMG</v>
      </c>
      <c r="P53" s="6">
        <v>58152921665</v>
      </c>
      <c r="Q53" s="6" t="str">
        <v>Delivered</v>
      </c>
      <c r="R53" s="6">
        <v>-20</v>
      </c>
      <c r="S53" s="6" t="str">
        <v>One item Pending (Dharmacon)</v>
      </c>
      <c r="T53" s="6" t="str">
        <v>Dharmacon</v>
      </c>
    </row>
    <row r="54" spans="1:20" x14ac:dyDescent="0.25">
      <c r="A54" s="6">
        <v>776</v>
      </c>
      <c r="B54" s="6" t="str">
        <v>O061725IN3298043G</v>
      </c>
      <c r="C54" s="7">
        <v>45832</v>
      </c>
      <c r="D54" s="7">
        <v>45839</v>
      </c>
      <c r="E54" s="6">
        <v>374</v>
      </c>
      <c r="F54" s="26">
        <v>374</v>
      </c>
      <c r="G54" s="6" t="str">
        <v>L-003422-00-0005</v>
      </c>
      <c r="H54" s="6" t="str">
        <v>ON-TARGETplus Human NR2F2 (7026) siRNA - SMARTpool, 5Nmol</v>
      </c>
      <c r="I54" s="6">
        <v>1</v>
      </c>
      <c r="J54" s="6">
        <v>1</v>
      </c>
      <c r="K54" s="6" t="str">
        <v/>
      </c>
      <c r="L54" s="6" t="str">
        <v>T-627/25-26</v>
      </c>
      <c r="M54" s="7">
        <v>45846</v>
      </c>
      <c r="N54" s="9">
        <v>48193.5</v>
      </c>
      <c r="O54" s="6" t="str">
        <v>NIBMG</v>
      </c>
      <c r="P54" s="6">
        <v>58152921665</v>
      </c>
      <c r="Q54" s="6" t="str">
        <v>Delivered</v>
      </c>
      <c r="R54" s="6">
        <v>-20</v>
      </c>
      <c r="S54" s="6" t="str">
        <v>One item Pending (Dharmacon)</v>
      </c>
      <c r="T54" s="6" t="str">
        <v>Dharmacon</v>
      </c>
    </row>
    <row r="55" spans="1:20" x14ac:dyDescent="0.25">
      <c r="A55" s="6">
        <v>777</v>
      </c>
      <c r="B55" s="6" t="str">
        <v>O061725IN3298043G</v>
      </c>
      <c r="C55" s="7">
        <v>45832</v>
      </c>
      <c r="D55" s="7">
        <v>45839</v>
      </c>
      <c r="E55" s="6">
        <v>980</v>
      </c>
      <c r="F55" s="26">
        <v>980</v>
      </c>
      <c r="G55" s="6" t="str">
        <v>G-CUSTOM-1157519</v>
      </c>
      <c r="H55" s="6" t="str">
        <v>LP_191933, ON-TARGETplus 2nmol, 20 wells, 1 plate, platetype 96, Horizontal</v>
      </c>
      <c r="I55" s="6">
        <v>1</v>
      </c>
      <c r="J55" s="6">
        <v>1</v>
      </c>
      <c r="K55" s="6" t="str">
        <v/>
      </c>
      <c r="L55" s="6" t="str">
        <v>T-598/25-26</v>
      </c>
      <c r="M55" s="7">
        <v>45840</v>
      </c>
      <c r="N55" s="9">
        <v>147000</v>
      </c>
      <c r="O55" s="6" t="str">
        <v>Bio Solution</v>
      </c>
      <c r="P55" s="6">
        <v>58152716510</v>
      </c>
      <c r="Q55" s="6" t="str">
        <v>Delivered</v>
      </c>
      <c r="R55" s="6">
        <v>-20</v>
      </c>
      <c r="S55" s="6" t="str">
        <v/>
      </c>
      <c r="T55" s="6" t="str">
        <v>Dharmacon</v>
      </c>
    </row>
    <row r="56" spans="1:20" x14ac:dyDescent="0.25">
      <c r="A56" s="6">
        <v>778</v>
      </c>
      <c r="B56" s="6" t="str">
        <v>O061725IN3298043G</v>
      </c>
      <c r="C56" s="7">
        <v>45832</v>
      </c>
      <c r="D56" s="7">
        <v>45839</v>
      </c>
      <c r="E56" s="6">
        <v>374</v>
      </c>
      <c r="F56" s="26">
        <v>374</v>
      </c>
      <c r="G56" s="6" t="str">
        <v>L-047897-01-0005</v>
      </c>
      <c r="H56" s="6" t="str">
        <v>ON-TARGETplus Mouse Npc1 (18145) siRNA - SMARTpool, 5nmol</v>
      </c>
      <c r="I56" s="6">
        <v>1</v>
      </c>
      <c r="J56" s="6">
        <v>1</v>
      </c>
      <c r="K56" s="6" t="str">
        <v/>
      </c>
      <c r="L56" s="6" t="str">
        <v>T-708/25-26</v>
      </c>
      <c r="M56" s="7">
        <v>45855</v>
      </c>
      <c r="N56" s="9">
        <v>48060</v>
      </c>
      <c r="O56" s="6" t="str">
        <v>RCB</v>
      </c>
      <c r="P56" s="6" t="str">
        <v>BY HAND</v>
      </c>
      <c r="Q56" s="6" t="str">
        <v>PRIYANKA MADAM</v>
      </c>
      <c r="R56" s="6">
        <v>-20</v>
      </c>
      <c r="S56" s="6" t="str">
        <v/>
      </c>
      <c r="T56" s="6" t="str">
        <v>Dharmacon</v>
      </c>
    </row>
    <row r="57" spans="1:20" x14ac:dyDescent="0.25">
      <c r="A57" s="6">
        <v>779</v>
      </c>
      <c r="B57" s="6" t="str">
        <v>O061725IN3298043G</v>
      </c>
      <c r="C57" s="7">
        <v>45832</v>
      </c>
      <c r="D57" s="7">
        <v>45839</v>
      </c>
      <c r="E57" s="6">
        <v>330</v>
      </c>
      <c r="F57" s="26">
        <v>330</v>
      </c>
      <c r="G57" s="6" t="str">
        <v>V3SH11258-245429352</v>
      </c>
      <c r="H57" s="6" t="str">
        <v>SMARTvector Inducible LNC Human NORAD hEF1a-TurboGFP shRNA, glycerol stock</v>
      </c>
      <c r="I57" s="6">
        <v>1</v>
      </c>
      <c r="J57" s="6">
        <v>1</v>
      </c>
      <c r="K57" s="6" t="str">
        <v/>
      </c>
      <c r="L57" s="6" t="str">
        <v>T-633/25-26</v>
      </c>
      <c r="M57" s="7">
        <v>45846</v>
      </c>
      <c r="N57" s="9">
        <v>51560</v>
      </c>
      <c r="O57" s="6" t="str">
        <v>BIO SYSTEMS</v>
      </c>
      <c r="P57" s="6" t="str">
        <v>D3001996934</v>
      </c>
      <c r="Q57" s="6" t="str">
        <v>Delivered</v>
      </c>
      <c r="R57" s="6">
        <v>-80</v>
      </c>
      <c r="S57" s="6" t="str">
        <v/>
      </c>
      <c r="T57" s="6" t="str">
        <v>Dharmacon</v>
      </c>
    </row>
    <row r="58" spans="1:20" x14ac:dyDescent="0.25">
      <c r="A58" s="6">
        <v>780</v>
      </c>
      <c r="B58" s="6" t="str">
        <v>O061725IN3298043G</v>
      </c>
      <c r="C58" s="7">
        <v>45832</v>
      </c>
      <c r="D58" s="7">
        <v>45839</v>
      </c>
      <c r="E58" s="6">
        <v>55</v>
      </c>
      <c r="F58" s="26">
        <v>55</v>
      </c>
      <c r="G58" s="6" t="str">
        <v>YSC6273-201936988</v>
      </c>
      <c r="H58" s="6" t="str">
        <v>Yeast MATa Knock Out Strain YPR201W, 1 each</v>
      </c>
      <c r="I58" s="6">
        <v>1</v>
      </c>
      <c r="J58" s="6">
        <v>1</v>
      </c>
      <c r="K58" s="6" t="str">
        <v/>
      </c>
      <c r="L58" s="6" t="str">
        <v>T-671/25-26</v>
      </c>
      <c r="M58" s="7">
        <v>45848</v>
      </c>
      <c r="N58" s="9">
        <v>8775</v>
      </c>
      <c r="O58" s="6" t="str">
        <v>ICGEB</v>
      </c>
      <c r="P58" s="6" t="str">
        <v>BY HAND</v>
      </c>
      <c r="Q58" s="6" t="str">
        <v>PRIYANKA MADAM</v>
      </c>
      <c r="R58" s="6">
        <v>-80</v>
      </c>
      <c r="S58" s="6" t="str">
        <v/>
      </c>
      <c r="T58" s="6" t="str">
        <v>Dharmacon</v>
      </c>
    </row>
    <row r="59" spans="1:20" x14ac:dyDescent="0.25">
      <c r="A59" s="6">
        <v>781</v>
      </c>
      <c r="B59" s="6" t="str">
        <v>O061725IN3298043G</v>
      </c>
      <c r="C59" s="7">
        <v>45832</v>
      </c>
      <c r="D59" s="7">
        <v>45839</v>
      </c>
      <c r="E59" s="6">
        <v>72</v>
      </c>
      <c r="F59" s="26">
        <v>72</v>
      </c>
      <c r="G59" s="6" t="str">
        <v>OEC4987-200829875</v>
      </c>
      <c r="H59" s="6" t="str">
        <v>ORF E. coli CloneId:JW5831, glycerol stock</v>
      </c>
      <c r="I59" s="6">
        <v>1</v>
      </c>
      <c r="J59" s="6">
        <v>1</v>
      </c>
      <c r="K59" s="6" t="str">
        <v/>
      </c>
      <c r="L59" s="6" t="str">
        <v>T-597/25-26</v>
      </c>
      <c r="M59" s="7">
        <v>45840</v>
      </c>
      <c r="N59" s="9">
        <v>11587</v>
      </c>
      <c r="O59" s="6" t="str">
        <v>IIT-Kharagpur</v>
      </c>
      <c r="P59" s="6">
        <v>58152716042</v>
      </c>
      <c r="Q59" s="6" t="str">
        <v>Delivered</v>
      </c>
      <c r="R59" s="6">
        <v>-80</v>
      </c>
      <c r="S59" s="6" t="str">
        <v/>
      </c>
      <c r="T59" s="6" t="str">
        <v>Dharmacon</v>
      </c>
    </row>
    <row r="60" spans="1:20" x14ac:dyDescent="0.25">
      <c r="A60" s="6">
        <v>782</v>
      </c>
      <c r="B60" s="6" t="str">
        <v>O061725IN3298043G</v>
      </c>
      <c r="C60" s="7">
        <v>45832</v>
      </c>
      <c r="D60" s="7">
        <v>45839</v>
      </c>
      <c r="E60" s="6">
        <v>72</v>
      </c>
      <c r="F60" s="26">
        <v>72</v>
      </c>
      <c r="G60" s="6" t="str">
        <v>OEC4987-213606323</v>
      </c>
      <c r="H60" s="6" t="str">
        <v>ORF E. coli CloneId:JW1848, glycerol stock</v>
      </c>
      <c r="I60" s="6">
        <v>1</v>
      </c>
      <c r="J60" s="6">
        <v>1</v>
      </c>
      <c r="K60" s="6" t="str">
        <v/>
      </c>
      <c r="L60" s="6" t="str">
        <v>T-597/25-26</v>
      </c>
      <c r="M60" s="7">
        <v>45840</v>
      </c>
      <c r="N60" s="9">
        <v>11587</v>
      </c>
      <c r="O60" s="6" t="str">
        <v>IIT-Kharagpur</v>
      </c>
      <c r="P60" s="6">
        <v>58152716042</v>
      </c>
      <c r="Q60" s="6" t="str">
        <v>Delivered</v>
      </c>
      <c r="R60" s="6">
        <v>-80</v>
      </c>
      <c r="S60" s="6" t="str">
        <v/>
      </c>
      <c r="T60" s="6" t="str">
        <v>Dharmacon</v>
      </c>
    </row>
    <row r="61" spans="1:20" x14ac:dyDescent="0.25">
      <c r="A61" s="6">
        <v>783</v>
      </c>
      <c r="B61" s="6" t="str">
        <v>O061725IN3298043G</v>
      </c>
      <c r="C61" s="7">
        <v>45832</v>
      </c>
      <c r="D61" s="7">
        <v>45839</v>
      </c>
      <c r="E61" s="6">
        <v>72</v>
      </c>
      <c r="F61" s="26">
        <v>72</v>
      </c>
      <c r="G61" s="6" t="str">
        <v>OEC4987-213606322</v>
      </c>
      <c r="H61" s="6" t="str">
        <v>ORF E. coli CloneId:JW1847, glycerol stock</v>
      </c>
      <c r="I61" s="6">
        <v>1</v>
      </c>
      <c r="J61" s="6">
        <v>1</v>
      </c>
      <c r="K61" s="6" t="str">
        <v/>
      </c>
      <c r="L61" s="6" t="str">
        <v>T-597/25-26</v>
      </c>
      <c r="M61" s="7">
        <v>45840</v>
      </c>
      <c r="N61" s="9">
        <v>11587</v>
      </c>
      <c r="O61" s="6" t="str">
        <v>IIT-Kharagpur</v>
      </c>
      <c r="P61" s="6">
        <v>58152716042</v>
      </c>
      <c r="Q61" s="6" t="str">
        <v>Delivered</v>
      </c>
      <c r="R61" s="6">
        <v>-80</v>
      </c>
      <c r="S61" s="6" t="str">
        <v/>
      </c>
      <c r="T61" s="6" t="str">
        <v>Dharmacon</v>
      </c>
    </row>
    <row r="62" spans="1:20" x14ac:dyDescent="0.25">
      <c r="A62" s="6">
        <v>784</v>
      </c>
      <c r="B62" s="6" t="str">
        <v>O061725IN3298043G</v>
      </c>
      <c r="C62" s="7">
        <v>45832</v>
      </c>
      <c r="D62" s="7">
        <v>45839</v>
      </c>
      <c r="E62" s="6" t="str">
        <v/>
      </c>
      <c r="F62" s="26" t="str">
        <v/>
      </c>
      <c r="G62" s="6" t="str">
        <v>LQ-093328-02-0002</v>
      </c>
      <c r="H62" s="6" t="str">
        <v>ON-TARGETplus Rat Nod2 (291912) siRNA - Set of 4, 2nmol</v>
      </c>
      <c r="I62" s="6">
        <v>1</v>
      </c>
      <c r="J62" s="6">
        <v>1</v>
      </c>
      <c r="K62" s="6" t="str">
        <v/>
      </c>
      <c r="L62" s="6" t="str">
        <v>DC-89/25-26</v>
      </c>
      <c r="M62" s="7">
        <v>45850</v>
      </c>
      <c r="N62" s="9" t="str">
        <v/>
      </c>
      <c r="O62" s="6" t="str">
        <v>CDRI</v>
      </c>
      <c r="P62" s="6">
        <v>58153113955</v>
      </c>
      <c r="Q62" s="6" t="str">
        <v>Delivered</v>
      </c>
      <c r="R62" s="6">
        <v>-20</v>
      </c>
      <c r="S62" s="6" t="str">
        <v>FOC</v>
      </c>
      <c r="T62" s="6" t="str">
        <v>Dharmacon</v>
      </c>
    </row>
    <row r="63" spans="1:20" x14ac:dyDescent="0.25">
      <c r="A63" s="6">
        <v>789</v>
      </c>
      <c r="B63" s="6" t="str">
        <v>O062425IN3302513G</v>
      </c>
      <c r="C63" s="7">
        <v>45835</v>
      </c>
      <c r="D63" s="7">
        <v>45845</v>
      </c>
      <c r="E63" s="6">
        <v>731.85</v>
      </c>
      <c r="F63" s="26">
        <v>731.85</v>
      </c>
      <c r="G63" s="6" t="str">
        <v>CTM-1157442</v>
      </c>
      <c r="H63" s="6" t="str">
        <v/>
      </c>
      <c r="I63" s="6">
        <v>1</v>
      </c>
      <c r="J63" s="6">
        <v>1</v>
      </c>
      <c r="K63" s="6" t="str">
        <v/>
      </c>
      <c r="L63" s="6" t="str">
        <v>T-670/25-26</v>
      </c>
      <c r="M63" s="7">
        <v>45848</v>
      </c>
      <c r="N63" s="9">
        <v>109777.5</v>
      </c>
      <c r="O63" s="6" t="str">
        <v xml:space="preserve">Gangaram </v>
      </c>
      <c r="P63" s="6" t="str">
        <v>BY HAND</v>
      </c>
      <c r="Q63" s="6" t="str">
        <v>Deepak</v>
      </c>
      <c r="R63" s="6">
        <v>-20</v>
      </c>
      <c r="S63" s="6" t="str">
        <v/>
      </c>
      <c r="T63" s="6" t="str">
        <v>Dharmacon</v>
      </c>
    </row>
    <row r="64" spans="1:20" x14ac:dyDescent="0.25">
      <c r="A64" s="6">
        <v>790</v>
      </c>
      <c r="B64" s="6" t="str">
        <v>O062425IN3302513G</v>
      </c>
      <c r="C64" s="7">
        <v>45835</v>
      </c>
      <c r="D64" s="7">
        <v>45845</v>
      </c>
      <c r="E64" s="6">
        <v>731.85</v>
      </c>
      <c r="F64" s="26">
        <v>731.85</v>
      </c>
      <c r="G64" s="6" t="str">
        <v>CTM-1157443</v>
      </c>
      <c r="H64" s="6" t="str">
        <v/>
      </c>
      <c r="I64" s="6">
        <v>1</v>
      </c>
      <c r="J64" s="6">
        <v>1</v>
      </c>
      <c r="K64" s="6" t="str">
        <v/>
      </c>
      <c r="L64" s="6" t="str">
        <v>T-670/25-26</v>
      </c>
      <c r="M64" s="7">
        <v>45848</v>
      </c>
      <c r="N64" s="9">
        <v>109777.5</v>
      </c>
      <c r="O64" s="6" t="str">
        <v xml:space="preserve">Gangaram </v>
      </c>
      <c r="P64" s="6" t="str">
        <v>BY HAND</v>
      </c>
      <c r="Q64" s="6" t="str">
        <v>Deepak</v>
      </c>
      <c r="R64" s="6">
        <v>-20</v>
      </c>
      <c r="S64" s="6" t="str">
        <v/>
      </c>
      <c r="T64" s="6" t="str">
        <v>Dharmacon</v>
      </c>
    </row>
    <row r="65" spans="1:20" x14ac:dyDescent="0.25">
      <c r="A65" s="6">
        <v>791</v>
      </c>
      <c r="B65" s="6" t="str">
        <v>O062425IN3302513G</v>
      </c>
      <c r="C65" s="7">
        <v>45835</v>
      </c>
      <c r="D65" s="7">
        <v>45845</v>
      </c>
      <c r="E65" s="6">
        <v>731.85</v>
      </c>
      <c r="F65" s="26">
        <v>731.85</v>
      </c>
      <c r="G65" s="6" t="str">
        <v>CTM-1157444</v>
      </c>
      <c r="H65" s="6" t="str">
        <v/>
      </c>
      <c r="I65" s="6">
        <v>1</v>
      </c>
      <c r="J65" s="6">
        <v>1</v>
      </c>
      <c r="K65" s="6" t="str">
        <v/>
      </c>
      <c r="L65" s="6" t="str">
        <v>T-670/25-26</v>
      </c>
      <c r="M65" s="7">
        <v>45848</v>
      </c>
      <c r="N65" s="9">
        <v>109777.5</v>
      </c>
      <c r="O65" s="6" t="str">
        <v xml:space="preserve">Gangaram </v>
      </c>
      <c r="P65" s="6" t="str">
        <v>BY HAND</v>
      </c>
      <c r="Q65" s="6" t="str">
        <v>Deepak</v>
      </c>
      <c r="R65" s="6">
        <v>-20</v>
      </c>
      <c r="S65" s="6" t="str">
        <v/>
      </c>
      <c r="T65" s="6" t="str">
        <v>Dharmacon</v>
      </c>
    </row>
    <row r="66" spans="1:20" x14ac:dyDescent="0.25">
      <c r="A66" s="6">
        <v>792</v>
      </c>
      <c r="B66" s="6" t="str">
        <v>O062425IN3302513G</v>
      </c>
      <c r="C66" s="7">
        <v>45835</v>
      </c>
      <c r="D66" s="7">
        <v>45845</v>
      </c>
      <c r="E66" s="6">
        <v>403</v>
      </c>
      <c r="F66" s="26">
        <v>403</v>
      </c>
      <c r="G66" s="6" t="str">
        <v>D-001810-01-20, 20nmol</v>
      </c>
      <c r="H66" s="6" t="str">
        <v/>
      </c>
      <c r="I66" s="6">
        <v>1</v>
      </c>
      <c r="J66" s="6">
        <v>1</v>
      </c>
      <c r="K66" s="6" t="str">
        <v/>
      </c>
      <c r="L66" s="6" t="str">
        <v>DC-81/25-26</v>
      </c>
      <c r="M66" s="7">
        <v>45847</v>
      </c>
      <c r="N66" s="9" t="str">
        <v/>
      </c>
      <c r="O66" s="6" t="str">
        <v>BIO SOLUTION</v>
      </c>
      <c r="P66" s="6">
        <v>58152972161</v>
      </c>
      <c r="Q66" s="6" t="str">
        <v>Delivered</v>
      </c>
      <c r="R66" s="6">
        <v>-20</v>
      </c>
      <c r="S66" s="6" t="str">
        <v/>
      </c>
      <c r="T66" s="6" t="str">
        <v>Dharmacon</v>
      </c>
    </row>
    <row r="67" spans="1:20" x14ac:dyDescent="0.25">
      <c r="A67" s="6">
        <v>793</v>
      </c>
      <c r="B67" s="6" t="str">
        <v>O062425IN3302513G</v>
      </c>
      <c r="C67" s="7">
        <v>45835</v>
      </c>
      <c r="D67" s="7">
        <v>45845</v>
      </c>
      <c r="E67" s="6">
        <v>291</v>
      </c>
      <c r="F67" s="26">
        <v>291</v>
      </c>
      <c r="G67" s="6" t="str">
        <v>M-009837-00-0005</v>
      </c>
      <c r="H67" s="6" t="str">
        <v/>
      </c>
      <c r="I67" s="6">
        <v>1</v>
      </c>
      <c r="J67" s="6">
        <v>1</v>
      </c>
      <c r="K67" s="6" t="str">
        <v/>
      </c>
      <c r="L67" s="6" t="str">
        <v>T-692/25-26</v>
      </c>
      <c r="M67" s="7">
        <v>45850</v>
      </c>
      <c r="N67" s="9">
        <v>35482.5</v>
      </c>
      <c r="O67" s="6" t="str">
        <v>ILS</v>
      </c>
      <c r="P67" s="6">
        <v>58153121121</v>
      </c>
      <c r="Q67" s="6" t="str">
        <v>Delivered</v>
      </c>
      <c r="R67" s="6">
        <v>-20</v>
      </c>
      <c r="S67" s="6" t="str">
        <v/>
      </c>
      <c r="T67" s="6" t="str">
        <v>Dharmacon</v>
      </c>
    </row>
    <row r="68" spans="1:20" x14ac:dyDescent="0.25">
      <c r="A68" s="6">
        <v>794</v>
      </c>
      <c r="B68" s="6" t="str">
        <v>O062425IN3302513G</v>
      </c>
      <c r="C68" s="7">
        <v>45835</v>
      </c>
      <c r="D68" s="7">
        <v>45845</v>
      </c>
      <c r="E68" s="6">
        <v>291</v>
      </c>
      <c r="F68" s="26">
        <v>291</v>
      </c>
      <c r="G68" s="6" t="str">
        <v>M-020466-01-0005</v>
      </c>
      <c r="H68" s="6" t="str">
        <v/>
      </c>
      <c r="I68" s="6">
        <v>1</v>
      </c>
      <c r="J68" s="6">
        <v>1</v>
      </c>
      <c r="K68" s="6" t="str">
        <v/>
      </c>
      <c r="L68" s="6" t="str">
        <v>T-692/25-26</v>
      </c>
      <c r="M68" s="7">
        <v>45850</v>
      </c>
      <c r="N68" s="9">
        <v>35482.5</v>
      </c>
      <c r="O68" s="6" t="str">
        <v>ILS</v>
      </c>
      <c r="P68" s="6">
        <v>58153121121</v>
      </c>
      <c r="Q68" s="6" t="str">
        <v>Delivered</v>
      </c>
      <c r="R68" s="6">
        <v>-20</v>
      </c>
      <c r="S68" s="6" t="str">
        <v/>
      </c>
      <c r="T68" s="6" t="str">
        <v>Dharmacon</v>
      </c>
    </row>
    <row r="69" spans="1:20" x14ac:dyDescent="0.25">
      <c r="A69" s="6">
        <v>795</v>
      </c>
      <c r="B69" s="6" t="str">
        <v>O062425IN3302513G</v>
      </c>
      <c r="C69" s="7">
        <v>45835</v>
      </c>
      <c r="D69" s="7">
        <v>45845</v>
      </c>
      <c r="E69" s="6">
        <v>291</v>
      </c>
      <c r="F69" s="26">
        <v>291</v>
      </c>
      <c r="G69" s="6" t="str">
        <v>M-018929-00-0005</v>
      </c>
      <c r="H69" s="6" t="str">
        <v/>
      </c>
      <c r="I69" s="6">
        <v>1</v>
      </c>
      <c r="J69" s="6">
        <v>1</v>
      </c>
      <c r="K69" s="6" t="str">
        <v/>
      </c>
      <c r="L69" s="6" t="str">
        <v>T-692/25-26</v>
      </c>
      <c r="M69" s="7">
        <v>45850</v>
      </c>
      <c r="N69" s="9">
        <v>35482.5</v>
      </c>
      <c r="O69" s="6" t="str">
        <v>ILS</v>
      </c>
      <c r="P69" s="6">
        <v>58153121121</v>
      </c>
      <c r="Q69" s="6" t="str">
        <v>Delivered</v>
      </c>
      <c r="R69" s="6">
        <v>-20</v>
      </c>
      <c r="S69" s="6" t="str">
        <v/>
      </c>
      <c r="T69" s="6" t="str">
        <v>Dharmacon</v>
      </c>
    </row>
    <row r="70" spans="1:20" x14ac:dyDescent="0.25">
      <c r="A70" s="6">
        <v>796</v>
      </c>
      <c r="B70" s="6" t="str">
        <v>O062425IN3302513G</v>
      </c>
      <c r="C70" s="7">
        <v>45835</v>
      </c>
      <c r="D70" s="7">
        <v>45845</v>
      </c>
      <c r="E70" s="6">
        <v>291</v>
      </c>
      <c r="F70" s="26">
        <v>291</v>
      </c>
      <c r="G70" s="6" t="str">
        <v>M-005326-00-0005</v>
      </c>
      <c r="H70" s="6" t="str">
        <v/>
      </c>
      <c r="I70" s="6">
        <v>1</v>
      </c>
      <c r="J70" s="6">
        <v>1</v>
      </c>
      <c r="K70" s="6" t="str">
        <v/>
      </c>
      <c r="L70" s="6" t="str">
        <v>T-692/25-26</v>
      </c>
      <c r="M70" s="7">
        <v>45850</v>
      </c>
      <c r="N70" s="9">
        <v>35482.5</v>
      </c>
      <c r="O70" s="6" t="str">
        <v>ILS</v>
      </c>
      <c r="P70" s="6">
        <v>58153121121</v>
      </c>
      <c r="Q70" s="6" t="str">
        <v>Delivered</v>
      </c>
      <c r="R70" s="6">
        <v>-20</v>
      </c>
      <c r="S70" s="6" t="str">
        <v/>
      </c>
      <c r="T70" s="6" t="str">
        <v>Dharmacon</v>
      </c>
    </row>
    <row r="71" spans="1:20" x14ac:dyDescent="0.25">
      <c r="A71" s="6">
        <v>797</v>
      </c>
      <c r="B71" s="6" t="str">
        <v>O062425IN3302513G</v>
      </c>
      <c r="C71" s="7">
        <v>45835</v>
      </c>
      <c r="D71" s="7">
        <v>45845</v>
      </c>
      <c r="E71" s="6">
        <v>291</v>
      </c>
      <c r="F71" s="26">
        <v>291</v>
      </c>
      <c r="G71" s="6" t="str">
        <v>M-014650-00-0005</v>
      </c>
      <c r="H71" s="6" t="str">
        <v/>
      </c>
      <c r="I71" s="6">
        <v>1</v>
      </c>
      <c r="J71" s="6">
        <v>1</v>
      </c>
      <c r="K71" s="6" t="str">
        <v/>
      </c>
      <c r="L71" s="6" t="str">
        <v>T-692/25-26</v>
      </c>
      <c r="M71" s="7">
        <v>45850</v>
      </c>
      <c r="N71" s="9">
        <v>35482.5</v>
      </c>
      <c r="O71" s="6" t="str">
        <v>ILS</v>
      </c>
      <c r="P71" s="6">
        <v>58153121121</v>
      </c>
      <c r="Q71" s="6" t="str">
        <v>Delivered</v>
      </c>
      <c r="R71" s="6">
        <v>-20</v>
      </c>
      <c r="S71" s="6" t="str">
        <v/>
      </c>
      <c r="T71" s="6" t="str">
        <v>Dharmacon</v>
      </c>
    </row>
    <row r="72" spans="1:20" x14ac:dyDescent="0.25">
      <c r="A72" s="6">
        <v>798</v>
      </c>
      <c r="B72" s="6" t="str">
        <v>O062425IN3302513G</v>
      </c>
      <c r="C72" s="7">
        <v>45835</v>
      </c>
      <c r="D72" s="7">
        <v>45845</v>
      </c>
      <c r="E72" s="6">
        <v>291</v>
      </c>
      <c r="F72" s="26">
        <v>291</v>
      </c>
      <c r="G72" s="6" t="str">
        <v>M-004401-03-0005</v>
      </c>
      <c r="H72" s="6" t="str">
        <v/>
      </c>
      <c r="I72" s="6">
        <v>1</v>
      </c>
      <c r="J72" s="6">
        <v>1</v>
      </c>
      <c r="K72" s="6" t="str">
        <v/>
      </c>
      <c r="L72" s="6" t="str">
        <v>T-692/25-26</v>
      </c>
      <c r="M72" s="7">
        <v>45850</v>
      </c>
      <c r="N72" s="9">
        <v>35482.5</v>
      </c>
      <c r="O72" s="6" t="str">
        <v>ILS</v>
      </c>
      <c r="P72" s="6">
        <v>58153121121</v>
      </c>
      <c r="Q72" s="6" t="str">
        <v>Delivered</v>
      </c>
      <c r="R72" s="6">
        <v>-20</v>
      </c>
      <c r="S72" s="6" t="str">
        <v/>
      </c>
      <c r="T72" s="6" t="str">
        <v>Dharmacon</v>
      </c>
    </row>
    <row r="73" spans="1:20" x14ac:dyDescent="0.25">
      <c r="A73" s="6">
        <v>799</v>
      </c>
      <c r="B73" s="6" t="str">
        <v>O062425IN3302513G</v>
      </c>
      <c r="C73" s="7">
        <v>45835</v>
      </c>
      <c r="D73" s="7">
        <v>45845</v>
      </c>
      <c r="E73" s="6">
        <v>291</v>
      </c>
      <c r="F73" s="26">
        <v>291</v>
      </c>
      <c r="G73" s="6" t="str">
        <v>M-016512-00-0005</v>
      </c>
      <c r="H73" s="6" t="str">
        <v/>
      </c>
      <c r="I73" s="6">
        <v>1</v>
      </c>
      <c r="J73" s="6">
        <v>1</v>
      </c>
      <c r="K73" s="6" t="str">
        <v/>
      </c>
      <c r="L73" s="6" t="str">
        <v>T-692/25-26</v>
      </c>
      <c r="M73" s="7">
        <v>45850</v>
      </c>
      <c r="N73" s="9">
        <v>35482.5</v>
      </c>
      <c r="O73" s="6" t="str">
        <v>ILS</v>
      </c>
      <c r="P73" s="6">
        <v>58153121121</v>
      </c>
      <c r="Q73" s="6" t="str">
        <v>Delivered</v>
      </c>
      <c r="R73" s="6">
        <v>-20</v>
      </c>
      <c r="S73" s="6" t="str">
        <v/>
      </c>
      <c r="T73" s="6" t="str">
        <v>Dharmacon</v>
      </c>
    </row>
    <row r="74" spans="1:20" x14ac:dyDescent="0.25">
      <c r="A74" s="6">
        <v>800</v>
      </c>
      <c r="B74" s="6" t="str">
        <v>O062425IN3302513G</v>
      </c>
      <c r="C74" s="7">
        <v>45835</v>
      </c>
      <c r="D74" s="7">
        <v>45845</v>
      </c>
      <c r="E74" s="6">
        <v>756</v>
      </c>
      <c r="F74" s="26">
        <v>756</v>
      </c>
      <c r="G74" s="6" t="str">
        <v>G-CUSTOM-1158658</v>
      </c>
      <c r="H74" s="6" t="str">
        <v/>
      </c>
      <c r="I74" s="6">
        <v>1</v>
      </c>
      <c r="J74" s="6">
        <v>1</v>
      </c>
      <c r="K74" s="6" t="str">
        <v/>
      </c>
      <c r="L74" s="6" t="str">
        <v>T-697/25-26</v>
      </c>
      <c r="M74" s="7">
        <v>45853</v>
      </c>
      <c r="N74" s="9">
        <v>84000</v>
      </c>
      <c r="O74" s="6" t="str">
        <v>IISER BHOPAL</v>
      </c>
      <c r="P74" s="6">
        <v>58153220742</v>
      </c>
      <c r="Q74" s="6" t="str">
        <v>Delivered</v>
      </c>
      <c r="R74" s="6">
        <v>-20</v>
      </c>
      <c r="S74" s="6" t="str">
        <v/>
      </c>
      <c r="T74" s="6" t="str">
        <v>Dharmacon</v>
      </c>
    </row>
    <row r="75" spans="1:20" x14ac:dyDescent="0.25">
      <c r="A75" s="6">
        <v>801</v>
      </c>
      <c r="B75" s="6" t="str">
        <v>O062425IN3302513G</v>
      </c>
      <c r="C75" s="7">
        <v>45835</v>
      </c>
      <c r="D75" s="7">
        <v>45845</v>
      </c>
      <c r="E75" s="6">
        <v>88</v>
      </c>
      <c r="F75" s="26">
        <v>88</v>
      </c>
      <c r="G75" s="6" t="str">
        <v>MHS6278-202808614</v>
      </c>
      <c r="H75" s="6" t="str">
        <v/>
      </c>
      <c r="I75" s="6">
        <v>1</v>
      </c>
      <c r="J75" s="6">
        <v>1</v>
      </c>
      <c r="K75" s="6" t="str">
        <v/>
      </c>
      <c r="L75" s="6" t="str">
        <v>T-654/25-26</v>
      </c>
      <c r="M75" s="7">
        <v>45847</v>
      </c>
      <c r="N75" s="9">
        <v>11371.83</v>
      </c>
      <c r="O75" s="6" t="str">
        <v>NCCS</v>
      </c>
      <c r="P75" s="6">
        <v>58152970934</v>
      </c>
      <c r="Q75" s="6" t="str">
        <v>Delivered</v>
      </c>
      <c r="R75" s="6">
        <v>-20</v>
      </c>
      <c r="S75" s="6" t="str">
        <v/>
      </c>
      <c r="T75" s="6" t="str">
        <v>Dharmacon</v>
      </c>
    </row>
    <row r="76" spans="1:20" x14ac:dyDescent="0.25">
      <c r="A76" s="6">
        <v>802</v>
      </c>
      <c r="B76" s="6" t="str">
        <v>O062425IN3302513G</v>
      </c>
      <c r="C76" s="7">
        <v>45835</v>
      </c>
      <c r="D76" s="7">
        <v>45845</v>
      </c>
      <c r="E76" s="6">
        <v>377</v>
      </c>
      <c r="F76" s="26">
        <v>377</v>
      </c>
      <c r="G76" s="6" t="str">
        <v>RHS4740-EG4851</v>
      </c>
      <c r="H76" s="6" t="str">
        <v/>
      </c>
      <c r="I76" s="6">
        <v>1</v>
      </c>
      <c r="J76" s="6">
        <v>1</v>
      </c>
      <c r="K76" s="6" t="str">
        <v/>
      </c>
      <c r="L76" s="6" t="str">
        <v>T-760/25-26</v>
      </c>
      <c r="M76" s="7">
        <v>45861</v>
      </c>
      <c r="N76" s="9">
        <v>60637.5</v>
      </c>
      <c r="O76" s="6" t="str">
        <v>BARC</v>
      </c>
      <c r="P76" s="6">
        <v>58153552995</v>
      </c>
      <c r="Q76" s="6" t="str">
        <v>Delivered</v>
      </c>
      <c r="R76" s="6">
        <v>-20</v>
      </c>
      <c r="S76" s="6" t="str">
        <v>T19978,  EXTRA AS (PHYSICALLY NOT SENT)</v>
      </c>
      <c r="T76" s="6" t="str">
        <v>Dharmacon</v>
      </c>
    </row>
    <row r="77" spans="1:20" x14ac:dyDescent="0.25">
      <c r="A77" s="6">
        <v>803</v>
      </c>
      <c r="B77" s="6" t="str">
        <v>O062425IN3302513G</v>
      </c>
      <c r="C77" s="7">
        <v>45835</v>
      </c>
      <c r="D77" s="7">
        <v>45845</v>
      </c>
      <c r="E77" s="6">
        <v>377</v>
      </c>
      <c r="F77" s="26">
        <v>377</v>
      </c>
      <c r="G77" s="6" t="str">
        <v>RHS4740-EG4853</v>
      </c>
      <c r="H77" s="6" t="str">
        <v/>
      </c>
      <c r="I77" s="6">
        <v>1</v>
      </c>
      <c r="J77" s="6">
        <v>1</v>
      </c>
      <c r="K77" s="6" t="str">
        <v/>
      </c>
      <c r="L77" s="6" t="str">
        <v>T-760/25-26</v>
      </c>
      <c r="M77" s="7">
        <v>45861</v>
      </c>
      <c r="N77" s="9">
        <v>60637.5</v>
      </c>
      <c r="O77" s="6" t="str">
        <v>BARC</v>
      </c>
      <c r="P77" s="6">
        <v>58153552995</v>
      </c>
      <c r="Q77" s="6" t="str">
        <v>Delivered</v>
      </c>
      <c r="R77" s="6">
        <v>-20</v>
      </c>
      <c r="S77" s="6" t="str">
        <v>T19978,  EXTRA AS (PHYSICALLY NOT SENT)</v>
      </c>
      <c r="T77" s="6" t="str">
        <v>Dharmacon</v>
      </c>
    </row>
    <row r="78" spans="1:20" x14ac:dyDescent="0.25">
      <c r="A78" s="6">
        <v>804</v>
      </c>
      <c r="B78" s="6" t="str">
        <v>O062425IN3302513G</v>
      </c>
      <c r="C78" s="7">
        <v>45835</v>
      </c>
      <c r="D78" s="7">
        <v>45845</v>
      </c>
      <c r="E78" s="6">
        <v>377</v>
      </c>
      <c r="F78" s="26">
        <v>377</v>
      </c>
      <c r="G78" s="6" t="str">
        <v>RHS4740-EG4854</v>
      </c>
      <c r="H78" s="6" t="str">
        <v/>
      </c>
      <c r="I78" s="6">
        <v>1</v>
      </c>
      <c r="J78" s="6">
        <v>1</v>
      </c>
      <c r="K78" s="6" t="str">
        <v/>
      </c>
      <c r="L78" s="6" t="str">
        <v>T-760/25-26</v>
      </c>
      <c r="M78" s="7">
        <v>45861</v>
      </c>
      <c r="N78" s="9">
        <v>60637.5</v>
      </c>
      <c r="O78" s="6" t="str">
        <v>BARC</v>
      </c>
      <c r="P78" s="6">
        <v>58153552995</v>
      </c>
      <c r="Q78" s="6" t="str">
        <v>Delivered</v>
      </c>
      <c r="R78" s="6">
        <v>-20</v>
      </c>
      <c r="S78" s="6" t="str">
        <v>T19978,  EXTRA AS (PHYSICALLY NOT SENT)</v>
      </c>
      <c r="T78" s="6" t="str">
        <v>Dharmacon</v>
      </c>
    </row>
    <row r="79" spans="1:20" x14ac:dyDescent="0.25">
      <c r="A79" s="6">
        <v>805</v>
      </c>
      <c r="B79" s="6" t="str">
        <v>O062425IN3302513G</v>
      </c>
      <c r="C79" s="7">
        <v>45835</v>
      </c>
      <c r="D79" s="7">
        <v>45845</v>
      </c>
      <c r="E79" s="6">
        <v>377</v>
      </c>
      <c r="F79" s="26">
        <v>377</v>
      </c>
      <c r="G79" s="6" t="str">
        <v>RHS4740-EG3673</v>
      </c>
      <c r="H79" s="6" t="str">
        <v/>
      </c>
      <c r="I79" s="6">
        <v>1</v>
      </c>
      <c r="J79" s="6">
        <v>1</v>
      </c>
      <c r="K79" s="6" t="str">
        <v/>
      </c>
      <c r="L79" s="6" t="str">
        <v>T-760/25-26</v>
      </c>
      <c r="M79" s="7">
        <v>45861</v>
      </c>
      <c r="N79" s="9">
        <v>60637.5</v>
      </c>
      <c r="O79" s="6" t="str">
        <v>BARC</v>
      </c>
      <c r="P79" s="6">
        <v>58153552995</v>
      </c>
      <c r="Q79" s="6" t="str">
        <v>Delivered</v>
      </c>
      <c r="R79" s="6">
        <v>-20</v>
      </c>
      <c r="S79" s="6" t="str">
        <v>T19978,  EXTRA AS (PHYSICALLY NOT SENT)</v>
      </c>
      <c r="T79" s="6" t="str">
        <v>Dharmacon</v>
      </c>
    </row>
    <row r="80" spans="1:20" x14ac:dyDescent="0.25">
      <c r="A80" s="6">
        <v>806</v>
      </c>
      <c r="B80" s="6" t="str">
        <v>O062425IN3302513G</v>
      </c>
      <c r="C80" s="7">
        <v>45835</v>
      </c>
      <c r="D80" s="7">
        <v>45845</v>
      </c>
      <c r="E80" s="6">
        <v>0.01</v>
      </c>
      <c r="F80" s="26">
        <v>0.01</v>
      </c>
      <c r="G80" s="6" t="str">
        <v>PMAPUD</v>
      </c>
      <c r="H80" s="6" t="str">
        <v/>
      </c>
      <c r="I80" s="6">
        <v>1</v>
      </c>
      <c r="J80" s="6">
        <v>1</v>
      </c>
      <c r="K80" s="6" t="str">
        <v/>
      </c>
      <c r="L80" s="6" t="str">
        <v>G-CUSTOM-1158658</v>
      </c>
      <c r="M80" s="7">
        <v>45853</v>
      </c>
      <c r="N80" s="9" t="str">
        <v/>
      </c>
      <c r="O80" s="6" t="str">
        <v>IISER BHOPAL</v>
      </c>
      <c r="P80" s="6">
        <v>58153220742</v>
      </c>
      <c r="Q80" s="6" t="str">
        <v>Delivered</v>
      </c>
      <c r="R80" s="6">
        <v>-20</v>
      </c>
      <c r="S80" s="6" t="str">
        <v>PART OF  G-CUSTOM-1158658</v>
      </c>
      <c r="T80" s="6" t="str">
        <v>Dharmacon</v>
      </c>
    </row>
    <row r="81" spans="1:20" x14ac:dyDescent="0.25">
      <c r="A81" s="6">
        <v>1127</v>
      </c>
      <c r="B81" s="6" t="str">
        <v>RETURN FROM BIO SOLUTION</v>
      </c>
      <c r="C81" s="7">
        <v>45845</v>
      </c>
      <c r="D81" s="7">
        <v>45845</v>
      </c>
      <c r="E81" s="6">
        <v>441</v>
      </c>
      <c r="F81" s="26">
        <v>441</v>
      </c>
      <c r="G81" s="6" t="str">
        <v>D-001810-10-20</v>
      </c>
      <c r="H81" s="6" t="str">
        <v>ON-TARGETplus Non-targeting Pool</v>
      </c>
      <c r="I81" s="6">
        <v>1</v>
      </c>
      <c r="J81" s="6">
        <v>1</v>
      </c>
      <c r="K81" s="6" t="str">
        <v/>
      </c>
      <c r="L81" s="6" t="str">
        <v>T-627/25-26</v>
      </c>
      <c r="M81" s="7">
        <v>45846</v>
      </c>
      <c r="N81" s="9">
        <v>56857.5</v>
      </c>
      <c r="O81" s="6" t="str">
        <v>NIBMG</v>
      </c>
      <c r="P81" s="6">
        <v>58152921665</v>
      </c>
      <c r="Q81" s="6" t="str">
        <v>Delivered</v>
      </c>
      <c r="R81" s="6">
        <v>-20</v>
      </c>
      <c r="S81" s="6" t="str">
        <v/>
      </c>
      <c r="T81" s="6" t="str">
        <v>Dharmacon</v>
      </c>
    </row>
    <row r="82" spans="1:20" x14ac:dyDescent="0.25">
      <c r="A82" s="6">
        <v>1401</v>
      </c>
      <c r="B82" s="6" t="str">
        <v>O071425IN3301012G</v>
      </c>
      <c r="C82" s="7">
        <v>45853</v>
      </c>
      <c r="D82" s="7">
        <v>45860</v>
      </c>
      <c r="E82" s="6">
        <v>188</v>
      </c>
      <c r="F82" s="26">
        <v>188</v>
      </c>
      <c r="G82" s="6" t="str">
        <v>D-001810-10-05</v>
      </c>
      <c r="H82" s="6" t="str">
        <v/>
      </c>
      <c r="I82" s="6">
        <v>1</v>
      </c>
      <c r="J82" s="6">
        <v>1</v>
      </c>
      <c r="K82" s="6" t="str">
        <v/>
      </c>
      <c r="L82" s="6" t="str">
        <v>T-759/25-26</v>
      </c>
      <c r="M82" s="7">
        <v>45861</v>
      </c>
      <c r="N82" s="9">
        <v>28245</v>
      </c>
      <c r="O82" s="6" t="str">
        <v>M BIOTECH</v>
      </c>
      <c r="P82" s="6">
        <v>58153553625</v>
      </c>
      <c r="Q82" s="6" t="str">
        <v>Delivered</v>
      </c>
      <c r="R82" s="6">
        <v>-20</v>
      </c>
      <c r="S82" s="6" t="str">
        <v/>
      </c>
      <c r="T82" s="6" t="str">
        <v>Dharmacon</v>
      </c>
    </row>
    <row r="83" spans="1:20" x14ac:dyDescent="0.25">
      <c r="A83" s="6">
        <v>1402</v>
      </c>
      <c r="B83" s="6" t="str">
        <v>O071425IN3301012G</v>
      </c>
      <c r="C83" s="7">
        <v>45853</v>
      </c>
      <c r="D83" s="7">
        <v>45860</v>
      </c>
      <c r="E83" s="6">
        <v>291</v>
      </c>
      <c r="F83" s="26">
        <v>291</v>
      </c>
      <c r="G83" s="6" t="str">
        <v>M-017856-00-0005</v>
      </c>
      <c r="H83" s="6" t="str">
        <v/>
      </c>
      <c r="I83" s="6">
        <v>1</v>
      </c>
      <c r="J83" s="6">
        <v>1</v>
      </c>
      <c r="K83" s="6" t="str">
        <v/>
      </c>
      <c r="L83" s="6" t="str">
        <v>T-763/25-26</v>
      </c>
      <c r="M83" s="7">
        <v>45864</v>
      </c>
      <c r="N83" s="9">
        <v>41593.379999999997</v>
      </c>
      <c r="O83" s="6" t="str">
        <v>NIBMG</v>
      </c>
      <c r="P83" s="6">
        <v>58153688891</v>
      </c>
      <c r="Q83" s="6" t="str">
        <v>Delivered</v>
      </c>
      <c r="R83" s="6">
        <v>-20</v>
      </c>
      <c r="S83" s="6" t="str">
        <v/>
      </c>
      <c r="T83" s="6" t="str">
        <v>Dharmacon</v>
      </c>
    </row>
    <row r="84" spans="1:20" x14ac:dyDescent="0.25">
      <c r="A84" s="6">
        <v>1403</v>
      </c>
      <c r="B84" s="6" t="str">
        <v>O071425IN3301012G</v>
      </c>
      <c r="C84" s="7">
        <v>45853</v>
      </c>
      <c r="D84" s="7">
        <v>45860</v>
      </c>
      <c r="E84" s="6">
        <v>827</v>
      </c>
      <c r="F84" s="26">
        <v>827</v>
      </c>
      <c r="G84" s="6" t="str">
        <v>V3SH11243-00EG79621</v>
      </c>
      <c r="H84" s="6" t="str">
        <v/>
      </c>
      <c r="I84" s="6">
        <v>1</v>
      </c>
      <c r="J84" s="6">
        <v>1</v>
      </c>
      <c r="K84" s="6" t="str">
        <v/>
      </c>
      <c r="L84" s="6" t="str">
        <v>T-751/25-26</v>
      </c>
      <c r="M84" s="7">
        <v>45861</v>
      </c>
      <c r="N84" s="9">
        <v>124110</v>
      </c>
      <c r="O84" s="6" t="str">
        <v>BIO SOLUTION</v>
      </c>
      <c r="P84" s="6">
        <v>58153552645</v>
      </c>
      <c r="Q84" s="6" t="str">
        <v>Delivered</v>
      </c>
      <c r="R84" s="6">
        <v>-20</v>
      </c>
      <c r="S84" s="6" t="str">
        <v/>
      </c>
      <c r="T84" s="6" t="str">
        <v>Dharmacon</v>
      </c>
    </row>
    <row r="85" spans="1:20" x14ac:dyDescent="0.25">
      <c r="A85" s="6">
        <v>1404</v>
      </c>
      <c r="B85" s="6" t="str">
        <v>O071425IN3301012G</v>
      </c>
      <c r="C85" s="7">
        <v>45853</v>
      </c>
      <c r="D85" s="7">
        <v>45860</v>
      </c>
      <c r="E85" s="6">
        <v>55</v>
      </c>
      <c r="F85" s="26">
        <v>55</v>
      </c>
      <c r="G85" s="6" t="str">
        <v>YSC6273-201937083</v>
      </c>
      <c r="H85" s="6" t="str">
        <v/>
      </c>
      <c r="I85" s="6">
        <v>1</v>
      </c>
      <c r="J85" s="6">
        <v>1</v>
      </c>
      <c r="K85" s="6" t="str">
        <v/>
      </c>
      <c r="L85" s="6" t="str">
        <v>T-818/25-26</v>
      </c>
      <c r="M85" s="7">
        <v>45867</v>
      </c>
      <c r="N85" s="9">
        <v>7039.29</v>
      </c>
      <c r="O85" s="6" t="str">
        <v>RCB</v>
      </c>
      <c r="P85" s="6" t="str">
        <v/>
      </c>
      <c r="Q85" s="6" t="str">
        <v/>
      </c>
      <c r="R85" s="6">
        <v>-20</v>
      </c>
      <c r="S85" s="6" t="str">
        <v/>
      </c>
      <c r="T85" s="6" t="str">
        <v>Dharmacon</v>
      </c>
    </row>
    <row r="86" spans="1:20" x14ac:dyDescent="0.25">
      <c r="A86" s="6">
        <v>1405</v>
      </c>
      <c r="B86" s="6" t="str">
        <v>O071425IN3301012G</v>
      </c>
      <c r="C86" s="7">
        <v>45853</v>
      </c>
      <c r="D86" s="7">
        <v>45860</v>
      </c>
      <c r="E86" s="6">
        <v>377</v>
      </c>
      <c r="F86" s="26">
        <v>377</v>
      </c>
      <c r="G86" s="6" t="str">
        <v>RHS4740-EG4907</v>
      </c>
      <c r="H86" s="6" t="str">
        <v/>
      </c>
      <c r="I86" s="6">
        <v>1</v>
      </c>
      <c r="J86" s="6">
        <v>1</v>
      </c>
      <c r="K86" s="6" t="str">
        <v/>
      </c>
      <c r="L86" s="6" t="str">
        <v>T-786/25-26</v>
      </c>
      <c r="M86" s="7">
        <v>45866</v>
      </c>
      <c r="N86" s="9">
        <v>48644.75</v>
      </c>
      <c r="O86" s="6" t="str">
        <v>IGIB</v>
      </c>
      <c r="P86" s="6" t="str">
        <v/>
      </c>
      <c r="Q86" s="6" t="str">
        <v/>
      </c>
      <c r="R86" s="6">
        <v>-20</v>
      </c>
      <c r="S86" s="6" t="str">
        <v/>
      </c>
      <c r="T86" s="6" t="str">
        <v>Dharmacon</v>
      </c>
    </row>
    <row r="87" spans="1:20" x14ac:dyDescent="0.25">
      <c r="A87" s="6">
        <v>1406</v>
      </c>
      <c r="B87" s="6" t="str">
        <v>O071425IN3301012G</v>
      </c>
      <c r="C87" s="7">
        <v>45853</v>
      </c>
      <c r="D87" s="7">
        <v>45860</v>
      </c>
      <c r="E87" s="6">
        <v>333</v>
      </c>
      <c r="F87" s="26">
        <v>333</v>
      </c>
      <c r="G87" s="6" t="str">
        <v>OHS6085-213584832</v>
      </c>
      <c r="H87" s="6" t="str">
        <v/>
      </c>
      <c r="I87" s="6">
        <v>1</v>
      </c>
      <c r="J87" s="6">
        <v>1</v>
      </c>
      <c r="K87" s="6" t="str">
        <v/>
      </c>
      <c r="L87" s="6" t="str">
        <v>T-763/25-26</v>
      </c>
      <c r="M87" s="7">
        <v>45864</v>
      </c>
      <c r="N87" s="9">
        <v>47606.879999999997</v>
      </c>
      <c r="O87" s="6" t="str">
        <v>NIBMG</v>
      </c>
      <c r="P87" s="6">
        <v>58153688891</v>
      </c>
      <c r="Q87" s="6" t="str">
        <v>Delivered</v>
      </c>
      <c r="R87" s="6">
        <v>-20</v>
      </c>
      <c r="S87" s="6" t="str">
        <v/>
      </c>
      <c r="T87" s="6" t="str">
        <v>Dharmacon</v>
      </c>
    </row>
    <row r="88" spans="1:20" x14ac:dyDescent="0.25">
      <c r="A88" s="6">
        <v>1407</v>
      </c>
      <c r="B88" s="6" t="str">
        <v>O071425IN3301012G</v>
      </c>
      <c r="C88" s="7">
        <v>45853</v>
      </c>
      <c r="D88" s="7">
        <v>45860</v>
      </c>
      <c r="E88" s="6">
        <v>69</v>
      </c>
      <c r="F88" s="26">
        <v>69</v>
      </c>
      <c r="G88" s="6" t="str">
        <v>B-002000-UB-100</v>
      </c>
      <c r="H88" s="6" t="str">
        <v/>
      </c>
      <c r="I88" s="6">
        <v>1</v>
      </c>
      <c r="J88" s="6">
        <v>1</v>
      </c>
      <c r="K88" s="6" t="str">
        <v/>
      </c>
      <c r="L88" s="6" t="str">
        <v>T-755/25-26</v>
      </c>
      <c r="M88" s="7">
        <v>45861</v>
      </c>
      <c r="N88" s="9">
        <v>8910</v>
      </c>
      <c r="O88" s="6" t="str">
        <v>ABHI BIO</v>
      </c>
      <c r="P88" s="6">
        <v>58153554723</v>
      </c>
      <c r="Q88" s="6" t="str">
        <v>Delivered</v>
      </c>
      <c r="R88" s="6">
        <v>4</v>
      </c>
      <c r="S88" s="6" t="str">
        <v/>
      </c>
      <c r="T88" s="6" t="str">
        <v>Dharmacon</v>
      </c>
    </row>
    <row r="89" spans="1:20" x14ac:dyDescent="0.25">
      <c r="A89">
        <v>1661</v>
      </c>
      <c r="B89" t="str">
        <v>O071825IN3302886G</v>
      </c>
      <c r="C89" s="18">
        <v>45863</v>
      </c>
      <c r="D89" s="18">
        <v>45869</v>
      </c>
      <c r="E89">
        <v>291</v>
      </c>
      <c r="F89" s="28">
        <v>291</v>
      </c>
      <c r="G89" t="str">
        <v>M-007612-01-0005</v>
      </c>
      <c r="H89" t="str">
        <v/>
      </c>
      <c r="I89">
        <v>1</v>
      </c>
      <c r="J89">
        <v>1</v>
      </c>
      <c r="K89" t="str">
        <v/>
      </c>
      <c r="L89" t="str">
        <v>T-893/25-26</v>
      </c>
      <c r="M89" s="18">
        <v>45877</v>
      </c>
      <c r="N89" s="38">
        <v>39425</v>
      </c>
      <c r="O89" t="str">
        <v>ICGEB</v>
      </c>
      <c r="P89" t="str">
        <v>By Hand</v>
      </c>
      <c r="Q89" t="str">
        <v>PRIYANKA MADAM</v>
      </c>
      <c r="R89">
        <v>-20</v>
      </c>
      <c r="S89" t="str">
        <v/>
      </c>
      <c r="T89" t="str">
        <v>DHARMACON</v>
      </c>
    </row>
    <row r="90" spans="1:20" x14ac:dyDescent="0.25">
      <c r="A90">
        <v>1662</v>
      </c>
      <c r="B90" t="str">
        <v>O071825IN3302886G</v>
      </c>
      <c r="C90" s="18">
        <v>45863</v>
      </c>
      <c r="D90" s="18">
        <v>45869</v>
      </c>
      <c r="E90">
        <v>374</v>
      </c>
      <c r="F90" s="28">
        <v>374</v>
      </c>
      <c r="G90" t="str">
        <v>L-095518-02-0005</v>
      </c>
      <c r="H90" t="str">
        <v/>
      </c>
      <c r="I90">
        <v>1</v>
      </c>
      <c r="J90">
        <v>1</v>
      </c>
      <c r="K90" t="str">
        <v/>
      </c>
      <c r="L90" t="str">
        <v>T-881/25-26</v>
      </c>
      <c r="M90" s="18">
        <v>45875</v>
      </c>
      <c r="N90" s="38">
        <v>44642</v>
      </c>
      <c r="O90" t="str">
        <v>THSTI</v>
      </c>
      <c r="P90" t="str">
        <v>By Hand</v>
      </c>
      <c r="Q90" t="str">
        <v>Deepak</v>
      </c>
      <c r="R90">
        <v>-20</v>
      </c>
      <c r="S90" t="str">
        <v/>
      </c>
      <c r="T90" t="str">
        <v>DHARMACON</v>
      </c>
    </row>
    <row r="91" spans="1:20" x14ac:dyDescent="0.25">
      <c r="A91">
        <v>1663</v>
      </c>
      <c r="B91" t="str">
        <v>O071825IN3302886G</v>
      </c>
      <c r="C91" s="18">
        <v>45863</v>
      </c>
      <c r="D91" s="18">
        <v>45869</v>
      </c>
      <c r="E91">
        <v>374</v>
      </c>
      <c r="F91" s="28">
        <v>374</v>
      </c>
      <c r="G91" t="str">
        <v>L-097263-02-0005</v>
      </c>
      <c r="H91" t="str">
        <v/>
      </c>
      <c r="I91">
        <v>1</v>
      </c>
      <c r="J91">
        <v>1</v>
      </c>
      <c r="K91" t="str">
        <v/>
      </c>
      <c r="L91" t="str">
        <v>T-881/25-26</v>
      </c>
      <c r="M91" s="18">
        <v>45875</v>
      </c>
      <c r="N91" s="38">
        <v>44642.400000000001</v>
      </c>
      <c r="O91" t="str">
        <v>THSTI</v>
      </c>
      <c r="P91" t="str">
        <v>By Hand</v>
      </c>
      <c r="Q91" t="str">
        <v>Deepak</v>
      </c>
      <c r="R91">
        <v>-20</v>
      </c>
      <c r="S91" t="str">
        <v/>
      </c>
      <c r="T91" t="str">
        <v>DHARMACON</v>
      </c>
    </row>
    <row r="92" spans="1:20" x14ac:dyDescent="0.25">
      <c r="A92">
        <v>1664</v>
      </c>
      <c r="B92" t="str">
        <v>O071825IN3302886G</v>
      </c>
      <c r="C92" s="18">
        <v>45863</v>
      </c>
      <c r="D92" s="18">
        <v>45869</v>
      </c>
      <c r="E92">
        <v>201</v>
      </c>
      <c r="F92" s="28">
        <v>201</v>
      </c>
      <c r="G92" t="str">
        <v>IN-001005-01-05</v>
      </c>
      <c r="H92" t="str">
        <v/>
      </c>
      <c r="I92">
        <v>1</v>
      </c>
      <c r="J92">
        <v>1</v>
      </c>
      <c r="K92" t="str">
        <v/>
      </c>
      <c r="L92" t="str">
        <v>T-882/25-26</v>
      </c>
      <c r="M92" s="18">
        <v>45875</v>
      </c>
      <c r="N92" s="38">
        <v>24538.5</v>
      </c>
      <c r="O92" t="str">
        <v>THSTI</v>
      </c>
      <c r="P92" t="str">
        <v>By Hand</v>
      </c>
      <c r="Q92" t="str">
        <v>Deepak</v>
      </c>
      <c r="R92">
        <v>-20</v>
      </c>
      <c r="S92" t="str">
        <v/>
      </c>
      <c r="T92" t="str">
        <v>DHARMACON</v>
      </c>
    </row>
    <row r="93" spans="1:20" x14ac:dyDescent="0.25">
      <c r="A93">
        <v>1665</v>
      </c>
      <c r="B93" t="str">
        <v>O071825IN3302886G</v>
      </c>
      <c r="C93" s="18">
        <v>45863</v>
      </c>
      <c r="D93" s="18">
        <v>45869</v>
      </c>
      <c r="E93">
        <v>201</v>
      </c>
      <c r="F93" s="28">
        <v>201</v>
      </c>
      <c r="G93" t="str">
        <v>IH-300834-06-0005</v>
      </c>
      <c r="H93" t="str">
        <v/>
      </c>
      <c r="I93">
        <v>1</v>
      </c>
      <c r="J93">
        <v>1</v>
      </c>
      <c r="K93" t="str">
        <v/>
      </c>
      <c r="L93" t="str">
        <v>T-882/25-26</v>
      </c>
      <c r="M93" s="18">
        <v>45875</v>
      </c>
      <c r="N93" s="38">
        <v>24538.5</v>
      </c>
      <c r="O93" t="str">
        <v>THSTI</v>
      </c>
      <c r="P93" t="str">
        <v>By Hand</v>
      </c>
      <c r="Q93" t="str">
        <v>Deepak</v>
      </c>
      <c r="R93">
        <v>-20</v>
      </c>
      <c r="S93" t="str">
        <v/>
      </c>
      <c r="T93" t="str">
        <v>DHARMACON</v>
      </c>
    </row>
    <row r="94" spans="1:20" x14ac:dyDescent="0.25">
      <c r="A94">
        <v>1666</v>
      </c>
      <c r="B94" t="str">
        <v>O071825IN3302886G</v>
      </c>
      <c r="C94" s="18">
        <v>45863</v>
      </c>
      <c r="D94" s="18">
        <v>45869</v>
      </c>
      <c r="E94">
        <v>201</v>
      </c>
      <c r="F94" s="28">
        <v>201</v>
      </c>
      <c r="G94" t="str">
        <v>C-300834-05-0005</v>
      </c>
      <c r="H94" t="str">
        <v/>
      </c>
      <c r="I94">
        <v>1</v>
      </c>
      <c r="J94">
        <v>1</v>
      </c>
      <c r="K94" t="str">
        <v/>
      </c>
      <c r="L94" t="str">
        <v>T-882/25-26</v>
      </c>
      <c r="M94" s="18">
        <v>45875</v>
      </c>
      <c r="N94" s="38">
        <v>24538.5</v>
      </c>
      <c r="O94" t="str">
        <v>THSTI</v>
      </c>
      <c r="P94" t="str">
        <v>By Hand</v>
      </c>
      <c r="Q94" t="str">
        <v>Deepak</v>
      </c>
      <c r="R94">
        <v>-20</v>
      </c>
      <c r="S94" t="str">
        <v/>
      </c>
      <c r="T94" t="str">
        <v>DHARMACON</v>
      </c>
    </row>
    <row r="95" spans="1:20" x14ac:dyDescent="0.25">
      <c r="A95">
        <v>1667</v>
      </c>
      <c r="B95" t="str">
        <v>O071825IN3302886G</v>
      </c>
      <c r="C95" s="18">
        <v>45863</v>
      </c>
      <c r="D95" s="18">
        <v>45869</v>
      </c>
      <c r="E95">
        <v>201</v>
      </c>
      <c r="F95" s="28">
        <v>201</v>
      </c>
      <c r="G95" t="str">
        <v>CN-001000-01-05</v>
      </c>
      <c r="H95" t="str">
        <v/>
      </c>
      <c r="I95">
        <v>1</v>
      </c>
      <c r="J95">
        <v>1</v>
      </c>
      <c r="K95" t="str">
        <v/>
      </c>
      <c r="L95" t="str">
        <v>T-882/25-26</v>
      </c>
      <c r="M95" s="18">
        <v>45875</v>
      </c>
      <c r="N95" s="38">
        <v>24538.5</v>
      </c>
      <c r="O95" t="str">
        <v>THSTI</v>
      </c>
      <c r="P95" t="str">
        <v>By Hand</v>
      </c>
      <c r="Q95" t="str">
        <v>Deepak</v>
      </c>
      <c r="R95">
        <v>-20</v>
      </c>
      <c r="S95" t="str">
        <v/>
      </c>
      <c r="T95" t="str">
        <v>DHARMACON</v>
      </c>
    </row>
    <row r="96" spans="1:20" x14ac:dyDescent="0.25">
      <c r="A96">
        <v>1668</v>
      </c>
      <c r="B96" t="str">
        <v>O071825IN3302886G</v>
      </c>
      <c r="C96" s="18">
        <v>45863</v>
      </c>
      <c r="D96" s="18">
        <v>45869</v>
      </c>
      <c r="E96">
        <v>582</v>
      </c>
      <c r="F96" s="28">
        <v>582</v>
      </c>
      <c r="G96" t="str">
        <v>VSC10698</v>
      </c>
      <c r="H96" t="str">
        <v/>
      </c>
      <c r="I96">
        <v>1</v>
      </c>
      <c r="J96">
        <v>1</v>
      </c>
      <c r="K96" t="str">
        <v/>
      </c>
      <c r="L96" t="str">
        <v>T-834/25-26</v>
      </c>
      <c r="M96" s="18">
        <v>45871</v>
      </c>
      <c r="N96" s="38">
        <v>71136</v>
      </c>
      <c r="O96" t="str">
        <v>ACTREC</v>
      </c>
      <c r="P96">
        <v>58153984346</v>
      </c>
      <c r="Q96" t="str">
        <v>Delivered</v>
      </c>
      <c r="R96">
        <v>-20</v>
      </c>
      <c r="S96" t="str">
        <v/>
      </c>
      <c r="T96" t="str">
        <v>DHARMACON</v>
      </c>
    </row>
    <row r="97" spans="1:20" x14ac:dyDescent="0.25">
      <c r="A97">
        <v>1669</v>
      </c>
      <c r="B97" t="str">
        <v>O071825IN3302886G</v>
      </c>
      <c r="C97" s="18">
        <v>45863</v>
      </c>
      <c r="D97" s="18">
        <v>45869</v>
      </c>
      <c r="E97">
        <v>582</v>
      </c>
      <c r="F97" s="28">
        <v>582</v>
      </c>
      <c r="G97" t="str">
        <v>VSC6570</v>
      </c>
      <c r="H97" t="str">
        <v/>
      </c>
      <c r="I97">
        <v>1</v>
      </c>
      <c r="J97">
        <v>1</v>
      </c>
      <c r="K97" t="str">
        <v/>
      </c>
      <c r="L97" t="str">
        <v>T-834/25-26</v>
      </c>
      <c r="M97" s="18">
        <v>45871</v>
      </c>
      <c r="N97" s="38">
        <v>71136</v>
      </c>
      <c r="O97" t="str">
        <v>ACTREC</v>
      </c>
      <c r="P97">
        <v>58153984346</v>
      </c>
      <c r="Q97" t="str">
        <v>Delivered</v>
      </c>
      <c r="R97">
        <v>-20</v>
      </c>
      <c r="S97" t="str">
        <v/>
      </c>
      <c r="T97" t="str">
        <v>DHARMACON</v>
      </c>
    </row>
    <row r="98" spans="1:20" x14ac:dyDescent="0.25">
      <c r="A98">
        <v>1670</v>
      </c>
      <c r="B98" t="str">
        <v>O071825IN3302886G</v>
      </c>
      <c r="C98" s="18">
        <v>45863</v>
      </c>
      <c r="D98" s="18">
        <v>45869</v>
      </c>
      <c r="E98">
        <v>1649</v>
      </c>
      <c r="F98" s="28">
        <v>1649</v>
      </c>
      <c r="G98" t="str">
        <v>V3SH7675-01EG3725</v>
      </c>
      <c r="H98" t="str">
        <v/>
      </c>
      <c r="I98">
        <v>1</v>
      </c>
      <c r="J98">
        <v>1</v>
      </c>
      <c r="K98" t="str">
        <v/>
      </c>
      <c r="L98" t="str">
        <v>T-834/25-26</v>
      </c>
      <c r="M98" s="18">
        <v>45871</v>
      </c>
      <c r="N98" s="38">
        <v>201438</v>
      </c>
      <c r="O98" t="str">
        <v>ACTREC</v>
      </c>
      <c r="P98">
        <v>58153984346</v>
      </c>
      <c r="Q98" t="str">
        <v>Delivered</v>
      </c>
      <c r="R98">
        <v>-20</v>
      </c>
      <c r="S98" t="str">
        <v/>
      </c>
      <c r="T98" t="str">
        <v>DHARMACON</v>
      </c>
    </row>
    <row r="99" spans="1:20" x14ac:dyDescent="0.25">
      <c r="A99">
        <v>1671</v>
      </c>
      <c r="B99" t="str">
        <v>O071825IN3302886G</v>
      </c>
      <c r="C99" s="18">
        <v>45863</v>
      </c>
      <c r="D99" s="18">
        <v>45869</v>
      </c>
      <c r="E99">
        <v>1649</v>
      </c>
      <c r="F99" s="28">
        <v>1649</v>
      </c>
      <c r="G99" t="str">
        <v>V3SH7675-01EG8061</v>
      </c>
      <c r="H99" t="str">
        <v/>
      </c>
      <c r="I99">
        <v>1</v>
      </c>
      <c r="J99">
        <v>1</v>
      </c>
      <c r="K99" t="str">
        <v/>
      </c>
      <c r="L99" t="str">
        <v>T-834/25-26</v>
      </c>
      <c r="M99" s="18">
        <v>45871</v>
      </c>
      <c r="N99" s="38">
        <v>201438</v>
      </c>
      <c r="O99" t="str">
        <v>ACTREC</v>
      </c>
      <c r="P99">
        <v>58153984346</v>
      </c>
      <c r="Q99" t="str">
        <v>Delivered</v>
      </c>
      <c r="R99">
        <v>-20</v>
      </c>
      <c r="S99" t="str">
        <v/>
      </c>
      <c r="T99" t="str">
        <v>DHARMACON</v>
      </c>
    </row>
    <row r="100" spans="1:20" x14ac:dyDescent="0.25">
      <c r="A100">
        <v>1672</v>
      </c>
      <c r="B100" t="str">
        <v>O071825IN3302886G</v>
      </c>
      <c r="C100" s="18">
        <v>45863</v>
      </c>
      <c r="D100" s="18">
        <v>45869</v>
      </c>
      <c r="E100">
        <v>55</v>
      </c>
      <c r="F100" s="28">
        <v>55</v>
      </c>
      <c r="G100" t="str">
        <v>YSC6273-201936830</v>
      </c>
      <c r="H100" t="str">
        <v/>
      </c>
      <c r="I100">
        <v>1</v>
      </c>
      <c r="J100">
        <v>1</v>
      </c>
      <c r="K100" t="str">
        <v/>
      </c>
      <c r="L100" t="str">
        <v>T-853/25-26</v>
      </c>
      <c r="M100" s="18">
        <v>45871</v>
      </c>
      <c r="N100" s="38">
        <v>9360</v>
      </c>
      <c r="O100" t="str">
        <v>HYDERABAD UNIVERSITY</v>
      </c>
      <c r="P100">
        <v>58153983764</v>
      </c>
      <c r="Q100" t="str">
        <v>Delivered</v>
      </c>
      <c r="R100">
        <v>-20</v>
      </c>
      <c r="S100" t="str">
        <v/>
      </c>
      <c r="T100" t="str">
        <v>DHARMACON</v>
      </c>
    </row>
    <row r="101" spans="1:20" x14ac:dyDescent="0.25">
      <c r="A101">
        <v>1673</v>
      </c>
      <c r="B101" t="str">
        <v>O071825IN3302886G</v>
      </c>
      <c r="C101" s="18">
        <v>45863</v>
      </c>
      <c r="D101" s="18">
        <v>45869</v>
      </c>
      <c r="E101">
        <v>393</v>
      </c>
      <c r="F101" s="28">
        <v>393</v>
      </c>
      <c r="G101" t="str">
        <v>T-2004-03</v>
      </c>
      <c r="H101" t="str">
        <v/>
      </c>
      <c r="I101">
        <v>1</v>
      </c>
      <c r="J101">
        <v>1</v>
      </c>
      <c r="K101" t="str">
        <v/>
      </c>
      <c r="L101" t="str">
        <v>T-881/25-26</v>
      </c>
      <c r="M101" s="18">
        <v>45875</v>
      </c>
      <c r="N101" s="38">
        <v>46983.199999999997</v>
      </c>
      <c r="O101" t="str">
        <v>THSTI</v>
      </c>
      <c r="P101" t="str">
        <v>By Hand</v>
      </c>
      <c r="Q101" t="str">
        <v>Deepak</v>
      </c>
      <c r="R101">
        <v>4</v>
      </c>
      <c r="S101" t="str">
        <v/>
      </c>
      <c r="T101" t="str">
        <v>DHARMACON</v>
      </c>
    </row>
    <row r="102" spans="1:20" x14ac:dyDescent="0.25">
      <c r="A102">
        <v>1699</v>
      </c>
      <c r="B102" t="str">
        <v>O073025IN3306891G</v>
      </c>
      <c r="C102" s="18">
        <v>45869</v>
      </c>
      <c r="D102" s="18">
        <v>45874</v>
      </c>
      <c r="E102">
        <v>234.41</v>
      </c>
      <c r="F102" s="28">
        <v>234.41</v>
      </c>
      <c r="G102" t="str">
        <v>CTM-1163061</v>
      </c>
      <c r="H102" t="str">
        <v/>
      </c>
      <c r="I102">
        <v>1</v>
      </c>
      <c r="J102">
        <v>1</v>
      </c>
      <c r="K102" t="str">
        <v/>
      </c>
      <c r="L102" t="str">
        <v>T-907/25-26</v>
      </c>
      <c r="M102" s="18">
        <v>45880</v>
      </c>
      <c r="N102" s="38">
        <v>35161</v>
      </c>
      <c r="O102" t="str">
        <v>HELIX</v>
      </c>
      <c r="P102">
        <v>58154306114</v>
      </c>
      <c r="Q102" t="str">
        <v>Delivered</v>
      </c>
      <c r="R102">
        <v>-20</v>
      </c>
      <c r="S102" t="str">
        <v/>
      </c>
      <c r="T102" t="str">
        <v>Dharmacon</v>
      </c>
    </row>
    <row r="103" spans="1:20" x14ac:dyDescent="0.25">
      <c r="A103">
        <v>1700</v>
      </c>
      <c r="B103" t="str">
        <v>O073025IN3306891G</v>
      </c>
      <c r="C103" s="18">
        <v>45869</v>
      </c>
      <c r="D103" s="18">
        <v>45874</v>
      </c>
      <c r="E103">
        <v>188</v>
      </c>
      <c r="F103" s="28">
        <v>188</v>
      </c>
      <c r="G103" t="str">
        <v>D-001810-10-05</v>
      </c>
      <c r="H103" t="str">
        <v/>
      </c>
      <c r="I103">
        <v>1</v>
      </c>
      <c r="J103">
        <v>1</v>
      </c>
      <c r="K103" t="str">
        <v/>
      </c>
      <c r="L103" t="str">
        <v>T-877/25-26</v>
      </c>
      <c r="M103" s="18">
        <v>45875</v>
      </c>
      <c r="N103" s="38">
        <v>24210</v>
      </c>
      <c r="O103" t="str">
        <v>SAI LIFE</v>
      </c>
      <c r="P103">
        <v>58154116112</v>
      </c>
      <c r="Q103" t="str">
        <v>Delivered</v>
      </c>
      <c r="R103">
        <v>-20</v>
      </c>
      <c r="S103" t="str">
        <v/>
      </c>
      <c r="T103" t="str">
        <v>Dharmacon</v>
      </c>
    </row>
    <row r="104" spans="1:20" x14ac:dyDescent="0.25">
      <c r="A104">
        <v>1701</v>
      </c>
      <c r="B104" t="str">
        <v>O073025IN3306891G</v>
      </c>
      <c r="C104" s="18">
        <v>45869</v>
      </c>
      <c r="D104" s="18">
        <v>45874</v>
      </c>
      <c r="E104">
        <v>374</v>
      </c>
      <c r="F104" s="28">
        <v>374</v>
      </c>
      <c r="G104" t="str">
        <v>L-005465-00-0005</v>
      </c>
      <c r="H104" t="str">
        <v/>
      </c>
      <c r="I104">
        <v>1</v>
      </c>
      <c r="J104">
        <v>1</v>
      </c>
      <c r="K104" t="str">
        <v/>
      </c>
      <c r="L104" t="str">
        <v>T-0051/25-26</v>
      </c>
      <c r="M104" s="18">
        <v>45875</v>
      </c>
      <c r="N104" s="38">
        <v>56070</v>
      </c>
      <c r="O104" t="str">
        <v>SYNGENE</v>
      </c>
      <c r="P104">
        <v>58154117162</v>
      </c>
      <c r="Q104" t="str">
        <v>Delivered</v>
      </c>
      <c r="R104">
        <v>-20</v>
      </c>
      <c r="S104" t="str">
        <v/>
      </c>
      <c r="T104" t="str">
        <v>Dharmacon</v>
      </c>
    </row>
    <row r="105" spans="1:20" x14ac:dyDescent="0.25">
      <c r="A105">
        <v>1702</v>
      </c>
      <c r="B105" t="str">
        <v>O073025IN3306891G</v>
      </c>
      <c r="C105" s="18">
        <v>45869</v>
      </c>
      <c r="D105" s="18">
        <v>45874</v>
      </c>
      <c r="E105">
        <v>374</v>
      </c>
      <c r="F105" s="28">
        <v>374</v>
      </c>
      <c r="G105" t="str">
        <v>L-005462-00-0005</v>
      </c>
      <c r="H105" t="str">
        <v/>
      </c>
      <c r="I105">
        <v>1</v>
      </c>
      <c r="J105">
        <v>1</v>
      </c>
      <c r="K105" t="str">
        <v/>
      </c>
      <c r="L105" t="str">
        <v>T-0051/25-26</v>
      </c>
      <c r="M105" s="18">
        <v>45875</v>
      </c>
      <c r="N105" s="38">
        <v>56070</v>
      </c>
      <c r="O105" t="str">
        <v>SYNGENE</v>
      </c>
      <c r="P105">
        <v>58154117162</v>
      </c>
      <c r="Q105" t="str">
        <v>Delivered</v>
      </c>
      <c r="R105">
        <v>-20</v>
      </c>
      <c r="S105" t="str">
        <v/>
      </c>
      <c r="T105" t="str">
        <v>Dharmacon</v>
      </c>
    </row>
    <row r="106" spans="1:20" x14ac:dyDescent="0.25">
      <c r="A106">
        <v>1703</v>
      </c>
      <c r="B106" t="str">
        <v>O073025IN3306891G</v>
      </c>
      <c r="C106" s="18">
        <v>45869</v>
      </c>
      <c r="D106" s="18">
        <v>45874</v>
      </c>
      <c r="E106">
        <v>188</v>
      </c>
      <c r="F106" s="28">
        <v>188</v>
      </c>
      <c r="G106" t="str">
        <v>D-001810-10-05</v>
      </c>
      <c r="H106" t="str">
        <v/>
      </c>
      <c r="I106">
        <v>1</v>
      </c>
      <c r="J106">
        <v>1</v>
      </c>
      <c r="K106" t="str">
        <v/>
      </c>
      <c r="L106" t="str">
        <v>T-967/25-26</v>
      </c>
      <c r="M106" s="18">
        <v>45888</v>
      </c>
      <c r="N106" s="38">
        <v>28245</v>
      </c>
      <c r="O106" t="str">
        <v>Lokesh Enterprises</v>
      </c>
      <c r="P106" t="str">
        <v>By Hand</v>
      </c>
      <c r="Q106" t="str">
        <v>PRIYANKA MADAM</v>
      </c>
      <c r="R106">
        <v>-20</v>
      </c>
      <c r="S106" t="str">
        <v/>
      </c>
      <c r="T106" t="str">
        <v>Dharmacon</v>
      </c>
    </row>
    <row r="107" spans="1:20" x14ac:dyDescent="0.25">
      <c r="A107">
        <v>1704</v>
      </c>
      <c r="B107" t="str">
        <v>O073025IN3306891G</v>
      </c>
      <c r="C107" s="18">
        <v>45869</v>
      </c>
      <c r="D107" s="18">
        <v>45874</v>
      </c>
      <c r="E107">
        <v>88</v>
      </c>
      <c r="F107" s="28">
        <v>88</v>
      </c>
      <c r="G107" t="str">
        <v>MHS6278-211690444</v>
      </c>
      <c r="H107" t="str">
        <v/>
      </c>
      <c r="I107">
        <v>1</v>
      </c>
      <c r="J107">
        <v>1</v>
      </c>
      <c r="K107" t="str">
        <v/>
      </c>
      <c r="L107" t="str">
        <v>T-909/25-26</v>
      </c>
      <c r="M107" s="18">
        <v>45880</v>
      </c>
      <c r="N107" s="38">
        <v>14553</v>
      </c>
      <c r="O107" t="str">
        <v>IIT-ROORKE</v>
      </c>
      <c r="P107" t="str">
        <v>D3001997015</v>
      </c>
      <c r="Q107" t="str">
        <v>Delivered</v>
      </c>
      <c r="R107">
        <v>-80</v>
      </c>
      <c r="S107" t="str">
        <v/>
      </c>
      <c r="T107" t="str">
        <v>Dharmacon</v>
      </c>
    </row>
    <row r="108" spans="1:20" x14ac:dyDescent="0.25">
      <c r="A108">
        <v>1705</v>
      </c>
      <c r="B108" t="str">
        <v>O073025IN3306891G</v>
      </c>
      <c r="C108" s="18">
        <v>45869</v>
      </c>
      <c r="D108" s="18">
        <v>45874</v>
      </c>
      <c r="E108">
        <v>88</v>
      </c>
      <c r="F108" s="28">
        <v>88</v>
      </c>
      <c r="G108" t="str">
        <v>MHS6278-202800174</v>
      </c>
      <c r="H108" t="str">
        <v/>
      </c>
      <c r="I108">
        <v>1</v>
      </c>
      <c r="J108">
        <v>1</v>
      </c>
      <c r="K108" t="str">
        <v/>
      </c>
      <c r="L108" t="str">
        <v>T-909/25-26</v>
      </c>
      <c r="M108" s="18">
        <v>45880</v>
      </c>
      <c r="N108" s="38">
        <v>14553</v>
      </c>
      <c r="O108" t="str">
        <v>IIT-ROORKE</v>
      </c>
      <c r="P108" t="str">
        <v>D3001997015</v>
      </c>
      <c r="Q108" t="str">
        <v>Delivered</v>
      </c>
      <c r="R108">
        <v>-80</v>
      </c>
      <c r="S108" t="str">
        <v/>
      </c>
      <c r="T108" t="str">
        <v>Dharmacon</v>
      </c>
    </row>
    <row r="109" spans="1:20" x14ac:dyDescent="0.25">
      <c r="A109">
        <v>1706</v>
      </c>
      <c r="B109" t="str">
        <v>O073025IN3306891G</v>
      </c>
      <c r="C109" s="18">
        <v>45869</v>
      </c>
      <c r="D109" s="18">
        <v>45874</v>
      </c>
      <c r="E109">
        <v>14</v>
      </c>
      <c r="F109" s="28">
        <v>42</v>
      </c>
      <c r="G109" t="str">
        <v>B-005000-100</v>
      </c>
      <c r="H109" t="str">
        <v/>
      </c>
      <c r="I109">
        <v>3</v>
      </c>
      <c r="J109">
        <v>3</v>
      </c>
      <c r="K109" t="str">
        <v/>
      </c>
      <c r="L109" t="str">
        <v>T-878/25-26</v>
      </c>
      <c r="M109" s="18">
        <v>45875</v>
      </c>
      <c r="N109" s="38">
        <v>5400</v>
      </c>
      <c r="O109" t="str">
        <v>SAI LIFE</v>
      </c>
      <c r="P109">
        <v>58154116112</v>
      </c>
      <c r="Q109" t="str">
        <v>Delivered</v>
      </c>
      <c r="R109">
        <v>4</v>
      </c>
      <c r="S109" t="str">
        <v/>
      </c>
      <c r="T109" t="str">
        <v>Dharmacon</v>
      </c>
    </row>
    <row r="110" spans="1:20" x14ac:dyDescent="0.25">
      <c r="A110">
        <v>1707</v>
      </c>
      <c r="B110" t="str">
        <v>O073025IN3306891G</v>
      </c>
      <c r="C110" s="18">
        <v>45869</v>
      </c>
      <c r="D110" s="18">
        <v>45874</v>
      </c>
      <c r="E110">
        <v>393</v>
      </c>
      <c r="F110" s="28">
        <v>393</v>
      </c>
      <c r="G110" t="str">
        <v>T-2001-03</v>
      </c>
      <c r="H110" t="str">
        <v/>
      </c>
      <c r="I110">
        <v>1</v>
      </c>
      <c r="J110">
        <v>1</v>
      </c>
      <c r="K110" t="str">
        <v/>
      </c>
      <c r="L110" t="str">
        <v>T-878/25-26</v>
      </c>
      <c r="M110" s="18">
        <v>45875</v>
      </c>
      <c r="N110" s="38">
        <v>50580</v>
      </c>
      <c r="O110" t="str">
        <v>SAI LIFE</v>
      </c>
      <c r="P110">
        <v>58154116112</v>
      </c>
      <c r="Q110" t="str">
        <v>Delivered</v>
      </c>
      <c r="R110">
        <v>4</v>
      </c>
      <c r="S110" t="str">
        <v/>
      </c>
      <c r="T110" t="str">
        <v>Dharmacon</v>
      </c>
    </row>
    <row r="111" spans="1:20" x14ac:dyDescent="0.25">
      <c r="A111">
        <v>1817</v>
      </c>
      <c r="B111" t="str">
        <v>D080725IN3311766G</v>
      </c>
      <c r="C111" s="18">
        <v>45877</v>
      </c>
      <c r="D111" s="18">
        <v>45885</v>
      </c>
      <c r="E111">
        <v>374</v>
      </c>
      <c r="F111" s="28">
        <v>374</v>
      </c>
      <c r="G111" t="str">
        <v>L-180641-01-0005</v>
      </c>
      <c r="H111" t="str">
        <v/>
      </c>
      <c r="I111">
        <v>1</v>
      </c>
      <c r="J111">
        <v>1</v>
      </c>
      <c r="K111" t="str">
        <v/>
      </c>
      <c r="L111" t="str">
        <v>T-938/25-26</v>
      </c>
      <c r="M111" s="18">
        <v>45887</v>
      </c>
      <c r="N111" s="38">
        <v>48060</v>
      </c>
      <c r="O111" t="str">
        <v>SAI LIFE</v>
      </c>
      <c r="P111">
        <v>58154515366</v>
      </c>
      <c r="Q111" t="str">
        <v>Delivered</v>
      </c>
      <c r="R111">
        <v>-20</v>
      </c>
      <c r="S111" t="str">
        <v/>
      </c>
      <c r="T111" t="str">
        <v>Dharmacon</v>
      </c>
    </row>
    <row r="112" spans="1:20" x14ac:dyDescent="0.25">
      <c r="A112">
        <v>1818</v>
      </c>
      <c r="B112" t="str">
        <v>D080725IN3311766G</v>
      </c>
      <c r="C112" s="18">
        <v>45877</v>
      </c>
      <c r="D112" s="18">
        <v>45885</v>
      </c>
      <c r="E112">
        <v>439</v>
      </c>
      <c r="F112" s="28">
        <v>439</v>
      </c>
      <c r="G112" t="str">
        <v>M-015155-02-0010</v>
      </c>
      <c r="H112" t="str">
        <v/>
      </c>
      <c r="I112">
        <v>1</v>
      </c>
      <c r="J112">
        <v>1</v>
      </c>
      <c r="K112" t="str">
        <v/>
      </c>
      <c r="L112" t="str">
        <v>T-939/25-26</v>
      </c>
      <c r="M112" s="18">
        <v>45887</v>
      </c>
      <c r="N112" s="38">
        <v>56430</v>
      </c>
      <c r="O112" t="str">
        <v>SAI LIFE</v>
      </c>
      <c r="P112">
        <v>58154515366</v>
      </c>
      <c r="Q112" t="str">
        <v>Delivered</v>
      </c>
      <c r="R112">
        <v>-20</v>
      </c>
      <c r="S112" t="str">
        <v/>
      </c>
      <c r="T112" t="str">
        <v>Dharmacon</v>
      </c>
    </row>
    <row r="113" spans="1:20" x14ac:dyDescent="0.25">
      <c r="A113">
        <v>1819</v>
      </c>
      <c r="B113" t="str">
        <v>D080725IN3311766G</v>
      </c>
      <c r="C113" s="18">
        <v>45877</v>
      </c>
      <c r="D113" s="18">
        <v>45885</v>
      </c>
      <c r="E113">
        <v>188</v>
      </c>
      <c r="F113" s="28">
        <v>188</v>
      </c>
      <c r="G113" t="str">
        <v>D-001810-10-05</v>
      </c>
      <c r="H113" t="str">
        <v/>
      </c>
      <c r="I113">
        <v>1</v>
      </c>
      <c r="J113">
        <v>1</v>
      </c>
      <c r="K113" t="str">
        <v/>
      </c>
      <c r="L113" t="str">
        <v>T-940/25-26</v>
      </c>
      <c r="M113" s="18">
        <v>45887</v>
      </c>
      <c r="N113" s="38">
        <v>25555</v>
      </c>
      <c r="O113" t="str">
        <v>TIFR</v>
      </c>
      <c r="P113">
        <v>58154515554</v>
      </c>
      <c r="Q113" t="str">
        <v>Delivered</v>
      </c>
      <c r="R113">
        <v>-20</v>
      </c>
      <c r="S113" t="str">
        <v/>
      </c>
      <c r="T113" t="str">
        <v>Dharmacon</v>
      </c>
    </row>
    <row r="114" spans="1:20" x14ac:dyDescent="0.25">
      <c r="A114">
        <v>1820</v>
      </c>
      <c r="B114" t="str">
        <v>D080725IN3311766G</v>
      </c>
      <c r="C114" s="18">
        <v>45877</v>
      </c>
      <c r="D114" s="18">
        <v>45885</v>
      </c>
      <c r="E114">
        <v>374</v>
      </c>
      <c r="F114" s="28">
        <v>374</v>
      </c>
      <c r="G114" t="str">
        <v>L-012200-00-0005</v>
      </c>
      <c r="H114" t="str">
        <v/>
      </c>
      <c r="I114">
        <v>1</v>
      </c>
      <c r="J114">
        <v>1</v>
      </c>
      <c r="K114" t="str">
        <v/>
      </c>
      <c r="L114" t="str">
        <v>T-940/25-26</v>
      </c>
      <c r="M114" s="18">
        <v>45887</v>
      </c>
      <c r="N114" s="38">
        <v>50730</v>
      </c>
      <c r="O114" t="str">
        <v>TIFR</v>
      </c>
      <c r="P114">
        <v>58154515554</v>
      </c>
      <c r="Q114" t="str">
        <v>Delivered</v>
      </c>
      <c r="R114">
        <v>-20</v>
      </c>
      <c r="S114" t="str">
        <v/>
      </c>
      <c r="T114" t="str">
        <v>Dharmacon</v>
      </c>
    </row>
    <row r="115" spans="1:20" x14ac:dyDescent="0.25">
      <c r="A115">
        <v>1821</v>
      </c>
      <c r="B115" t="str">
        <v>D080725IN3311766G</v>
      </c>
      <c r="C115" s="18">
        <v>45877</v>
      </c>
      <c r="D115" s="18">
        <v>45885</v>
      </c>
      <c r="E115">
        <v>237</v>
      </c>
      <c r="F115" s="28">
        <v>474</v>
      </c>
      <c r="G115" t="str">
        <v>T-2001-02</v>
      </c>
      <c r="H115" t="str">
        <v/>
      </c>
      <c r="I115">
        <v>2</v>
      </c>
      <c r="J115">
        <v>2</v>
      </c>
      <c r="K115" t="str">
        <v/>
      </c>
      <c r="L115" t="str">
        <v>T-993/25-26</v>
      </c>
      <c r="M115" s="18">
        <v>45891</v>
      </c>
      <c r="N115" s="38">
        <v>57798</v>
      </c>
      <c r="O115" t="str">
        <v>THSTI</v>
      </c>
      <c r="P115" t="str">
        <v/>
      </c>
      <c r="Q115" t="str">
        <v/>
      </c>
      <c r="R115">
        <v>4</v>
      </c>
      <c r="S115" t="str">
        <v/>
      </c>
      <c r="T115" t="str">
        <v>Dharmacon</v>
      </c>
    </row>
    <row r="116" spans="1:20" x14ac:dyDescent="0.25">
      <c r="A116">
        <v>1822</v>
      </c>
      <c r="B116" t="str">
        <v>D080725IN3311766G</v>
      </c>
      <c r="C116" s="18">
        <v>45877</v>
      </c>
      <c r="D116" s="18">
        <v>45885</v>
      </c>
      <c r="E116">
        <v>81</v>
      </c>
      <c r="F116" s="28">
        <v>81</v>
      </c>
      <c r="G116" t="str">
        <v>T-2001-01</v>
      </c>
      <c r="H116" t="str">
        <v/>
      </c>
      <c r="I116">
        <v>1</v>
      </c>
      <c r="J116">
        <v>1</v>
      </c>
      <c r="K116" t="str">
        <v/>
      </c>
      <c r="L116" t="str">
        <v>T-941/25-26</v>
      </c>
      <c r="M116" s="18">
        <v>45887</v>
      </c>
      <c r="N116" s="38">
        <v>13050</v>
      </c>
      <c r="O116" t="str">
        <v>FORTUNE BIOSERVICES</v>
      </c>
      <c r="P116">
        <v>58154515775</v>
      </c>
      <c r="Q116" t="str">
        <v>Delivered</v>
      </c>
      <c r="R116">
        <v>4</v>
      </c>
      <c r="S116" t="str">
        <v/>
      </c>
      <c r="T116" t="str">
        <v>Dharmacon</v>
      </c>
    </row>
    <row r="117" spans="1:20" x14ac:dyDescent="0.25">
      <c r="A117">
        <v>2094</v>
      </c>
      <c r="B117" t="str">
        <v>O081425IN3312028G</v>
      </c>
      <c r="C117" s="18">
        <v>45884</v>
      </c>
      <c r="D117" s="18">
        <v>45891</v>
      </c>
      <c r="E117">
        <v>258.39999999999998</v>
      </c>
      <c r="F117" s="28">
        <v>258.39999999999998</v>
      </c>
      <c r="G117" t="str">
        <v>CTM-1169117</v>
      </c>
      <c r="H117" t="str">
        <v/>
      </c>
      <c r="I117">
        <v>1</v>
      </c>
      <c r="J117">
        <v>1</v>
      </c>
      <c r="K117" t="str">
        <v/>
      </c>
      <c r="L117" t="str">
        <v>T-1019/25-26</v>
      </c>
      <c r="M117" s="18">
        <v>45892</v>
      </c>
      <c r="N117" s="38">
        <v>35147.199999999997</v>
      </c>
      <c r="O117" t="str">
        <v>NIBMG</v>
      </c>
      <c r="P117">
        <v>58154748341</v>
      </c>
      <c r="Q117" t="str">
        <v>Delivered</v>
      </c>
      <c r="R117">
        <v>-20</v>
      </c>
      <c r="S117" t="str">
        <v/>
      </c>
      <c r="T117" t="str">
        <v>DHARMACON</v>
      </c>
    </row>
    <row r="118" spans="1:20" x14ac:dyDescent="0.25">
      <c r="A118">
        <v>2095</v>
      </c>
      <c r="B118" t="str">
        <v>O081425IN3312028G</v>
      </c>
      <c r="C118" s="18">
        <v>45884</v>
      </c>
      <c r="D118" s="18">
        <v>45891</v>
      </c>
      <c r="E118">
        <v>374</v>
      </c>
      <c r="F118" s="28">
        <v>374</v>
      </c>
      <c r="G118" t="str">
        <v>L-005567-00-0005</v>
      </c>
      <c r="H118" t="str">
        <v/>
      </c>
      <c r="I118">
        <v>1</v>
      </c>
      <c r="J118">
        <v>1</v>
      </c>
      <c r="K118" t="str">
        <v/>
      </c>
      <c r="L118" t="str">
        <v>T-1017/25-26</v>
      </c>
      <c r="M118" s="18">
        <v>45892</v>
      </c>
      <c r="N118" s="38">
        <v>50463</v>
      </c>
      <c r="O118" t="str">
        <v>RG SONS</v>
      </c>
      <c r="P118">
        <v>58154748691</v>
      </c>
      <c r="Q118" t="str">
        <v>Delivered</v>
      </c>
      <c r="R118">
        <v>-20</v>
      </c>
      <c r="S118" t="str">
        <v/>
      </c>
      <c r="T118" t="str">
        <v>DHARMACON</v>
      </c>
    </row>
    <row r="119" spans="1:20" x14ac:dyDescent="0.25">
      <c r="A119">
        <v>2096</v>
      </c>
      <c r="B119" t="str">
        <v>O081425IN3312028G</v>
      </c>
      <c r="C119" s="18">
        <v>45884</v>
      </c>
      <c r="D119" s="18">
        <v>45891</v>
      </c>
      <c r="E119">
        <v>374</v>
      </c>
      <c r="F119" s="28">
        <v>374</v>
      </c>
      <c r="G119" t="str">
        <v>L-084857-02-0005</v>
      </c>
      <c r="H119" t="str">
        <v/>
      </c>
      <c r="I119">
        <v>1</v>
      </c>
      <c r="J119">
        <v>1</v>
      </c>
      <c r="K119" t="str">
        <v/>
      </c>
      <c r="L119" t="str">
        <v>T-1017/25-26</v>
      </c>
      <c r="M119" s="18">
        <v>45892</v>
      </c>
      <c r="N119" s="38">
        <v>50463</v>
      </c>
      <c r="O119" t="str">
        <v>RG SONS</v>
      </c>
      <c r="P119">
        <v>58154748691</v>
      </c>
      <c r="Q119" t="str">
        <v>Delivered</v>
      </c>
      <c r="R119">
        <v>-20</v>
      </c>
      <c r="S119" t="str">
        <v/>
      </c>
      <c r="T119" t="str">
        <v>DHARMACON</v>
      </c>
    </row>
    <row r="120" spans="1:20" x14ac:dyDescent="0.25">
      <c r="A120">
        <v>2097</v>
      </c>
      <c r="B120" t="str">
        <v>O081425IN3312028G</v>
      </c>
      <c r="C120" s="18">
        <v>45884</v>
      </c>
      <c r="D120" s="18">
        <v>45891</v>
      </c>
      <c r="E120">
        <v>374</v>
      </c>
      <c r="F120" s="28">
        <v>374</v>
      </c>
      <c r="G120" t="str">
        <v>L-043574-00-0005</v>
      </c>
      <c r="H120" t="str">
        <v/>
      </c>
      <c r="I120">
        <v>1</v>
      </c>
      <c r="J120">
        <v>1</v>
      </c>
      <c r="K120" t="str">
        <v/>
      </c>
      <c r="L120" t="str">
        <v>T-1025/25-26</v>
      </c>
      <c r="M120" s="18">
        <v>45894</v>
      </c>
      <c r="N120" s="38">
        <v>47178.9</v>
      </c>
      <c r="O120" t="str">
        <v>IISER MOHALI</v>
      </c>
      <c r="P120" t="str">
        <v>D3001955194</v>
      </c>
      <c r="Q120" t="str">
        <v>Delivered</v>
      </c>
      <c r="R120">
        <v>-20</v>
      </c>
      <c r="S120" t="str">
        <v/>
      </c>
      <c r="T120" t="str">
        <v>DHARMACON</v>
      </c>
    </row>
    <row r="121" spans="1:20" x14ac:dyDescent="0.25">
      <c r="A121">
        <v>2098</v>
      </c>
      <c r="B121" t="str">
        <v>O081425IN3312028G</v>
      </c>
      <c r="C121" s="18">
        <v>45884</v>
      </c>
      <c r="D121" s="18">
        <v>45891</v>
      </c>
      <c r="E121">
        <v>374</v>
      </c>
      <c r="F121" s="28">
        <v>374</v>
      </c>
      <c r="G121" t="str">
        <v>L-056597-01-0005</v>
      </c>
      <c r="H121" t="str">
        <v/>
      </c>
      <c r="I121">
        <v>1</v>
      </c>
      <c r="J121">
        <v>1</v>
      </c>
      <c r="K121" t="str">
        <v/>
      </c>
      <c r="L121" t="str">
        <v>T-1025/25-26</v>
      </c>
      <c r="M121" s="18">
        <v>45894</v>
      </c>
      <c r="N121" s="38">
        <v>47178.9</v>
      </c>
      <c r="O121" t="str">
        <v>IISER MOHALI</v>
      </c>
      <c r="P121" t="str">
        <v>D3001955194</v>
      </c>
      <c r="Q121" t="str">
        <v>Delivered</v>
      </c>
      <c r="R121">
        <v>-20</v>
      </c>
      <c r="S121" t="str">
        <v/>
      </c>
      <c r="T121" t="str">
        <v>DHARMACON</v>
      </c>
    </row>
    <row r="122" spans="1:20" x14ac:dyDescent="0.25">
      <c r="A122">
        <v>2099</v>
      </c>
      <c r="B122" t="str">
        <v>O081425IN3312028G</v>
      </c>
      <c r="C122" s="18">
        <v>45884</v>
      </c>
      <c r="D122" s="18">
        <v>45891</v>
      </c>
      <c r="E122">
        <v>374</v>
      </c>
      <c r="F122" s="28">
        <v>374</v>
      </c>
      <c r="G122" t="str">
        <v>L-042268-01-0005</v>
      </c>
      <c r="H122" t="str">
        <v/>
      </c>
      <c r="I122">
        <v>1</v>
      </c>
      <c r="J122">
        <v>1</v>
      </c>
      <c r="K122" t="str">
        <v/>
      </c>
      <c r="L122" t="str">
        <v>T-1025/25-26</v>
      </c>
      <c r="M122" s="18">
        <v>45894</v>
      </c>
      <c r="N122" s="38">
        <v>47178.9</v>
      </c>
      <c r="O122" t="str">
        <v>IISER MOHALI</v>
      </c>
      <c r="P122" t="str">
        <v>D3001955194</v>
      </c>
      <c r="Q122" t="str">
        <v>Delivered</v>
      </c>
      <c r="R122">
        <v>-20</v>
      </c>
      <c r="S122" t="str">
        <v/>
      </c>
      <c r="T122" t="str">
        <v>DHARMACON</v>
      </c>
    </row>
    <row r="123" spans="1:20" x14ac:dyDescent="0.25">
      <c r="A123">
        <v>2100</v>
      </c>
      <c r="B123" t="str">
        <v>O081425IN3312028G</v>
      </c>
      <c r="C123" s="18">
        <v>45884</v>
      </c>
      <c r="D123" s="18">
        <v>45891</v>
      </c>
      <c r="E123">
        <v>215.98</v>
      </c>
      <c r="F123" s="28">
        <v>215.98</v>
      </c>
      <c r="G123" t="str">
        <v>CTM-1172669</v>
      </c>
      <c r="H123" t="str">
        <v/>
      </c>
      <c r="I123">
        <v>1</v>
      </c>
      <c r="J123">
        <v>1</v>
      </c>
      <c r="K123" t="str">
        <v/>
      </c>
      <c r="L123" t="str">
        <v>T-1020/25-26</v>
      </c>
      <c r="M123" s="18">
        <v>45892</v>
      </c>
      <c r="N123" s="38">
        <v>34711.879999999997</v>
      </c>
      <c r="O123" t="str">
        <v>IISER PUNE</v>
      </c>
      <c r="P123">
        <v>58154747921</v>
      </c>
      <c r="Q123" t="str">
        <v>Delivered</v>
      </c>
      <c r="R123">
        <v>-20</v>
      </c>
      <c r="S123" t="str">
        <v/>
      </c>
      <c r="T123" t="str">
        <v>DHARMACON</v>
      </c>
    </row>
    <row r="124" spans="1:20" x14ac:dyDescent="0.25">
      <c r="A124">
        <v>2101</v>
      </c>
      <c r="B124" t="str">
        <v>O081425IN3312028G</v>
      </c>
      <c r="C124" s="18">
        <v>45884</v>
      </c>
      <c r="D124" s="18">
        <v>45891</v>
      </c>
      <c r="E124">
        <v>215.98</v>
      </c>
      <c r="F124" s="28">
        <v>215.98</v>
      </c>
      <c r="G124" t="str">
        <v>CTM-1172670</v>
      </c>
      <c r="H124" t="str">
        <v/>
      </c>
      <c r="I124">
        <v>1</v>
      </c>
      <c r="J124">
        <v>1</v>
      </c>
      <c r="K124" t="str">
        <v/>
      </c>
      <c r="L124" t="str">
        <v>T-1020/25-26</v>
      </c>
      <c r="M124" s="18">
        <v>45892</v>
      </c>
      <c r="N124" s="38">
        <v>34711.879999999997</v>
      </c>
      <c r="O124" t="str">
        <v>IISER PUNE</v>
      </c>
      <c r="P124">
        <v>58154747921</v>
      </c>
      <c r="Q124" t="str">
        <v>Delivered</v>
      </c>
      <c r="R124">
        <v>-20</v>
      </c>
      <c r="S124" t="str">
        <v/>
      </c>
      <c r="T124" t="str">
        <v>DHARMACON</v>
      </c>
    </row>
    <row r="125" spans="1:20" x14ac:dyDescent="0.25">
      <c r="A125">
        <v>2102</v>
      </c>
      <c r="B125" t="str">
        <v>O081425IN3312028G</v>
      </c>
      <c r="C125" s="18">
        <v>45884</v>
      </c>
      <c r="D125" s="18">
        <v>45891</v>
      </c>
      <c r="E125">
        <v>336.29</v>
      </c>
      <c r="F125" s="28">
        <v>336.29</v>
      </c>
      <c r="G125" t="str">
        <v>CTM-1172671</v>
      </c>
      <c r="H125" t="str">
        <v/>
      </c>
      <c r="I125">
        <v>1</v>
      </c>
      <c r="J125">
        <v>1</v>
      </c>
      <c r="K125" t="str">
        <v/>
      </c>
      <c r="L125" t="str">
        <v>T-1018/25-26</v>
      </c>
      <c r="M125" s="18">
        <v>45892</v>
      </c>
      <c r="N125" s="38">
        <v>50444.1</v>
      </c>
      <c r="O125" t="str">
        <v>TIGS</v>
      </c>
      <c r="P125">
        <v>58154748783</v>
      </c>
      <c r="Q125" t="str">
        <v>Delivered</v>
      </c>
      <c r="R125">
        <v>-20</v>
      </c>
      <c r="S125" t="str">
        <v/>
      </c>
      <c r="T125" t="str">
        <v>DHARMACON</v>
      </c>
    </row>
    <row r="126" spans="1:20" x14ac:dyDescent="0.25">
      <c r="A126">
        <v>2103</v>
      </c>
      <c r="B126" t="str">
        <v>O081425IN3312028G</v>
      </c>
      <c r="C126" s="18">
        <v>45884</v>
      </c>
      <c r="D126" s="18">
        <v>45891</v>
      </c>
      <c r="E126">
        <v>327.01</v>
      </c>
      <c r="F126" s="28">
        <v>327.01</v>
      </c>
      <c r="G126" t="str">
        <v>CTM-1172672</v>
      </c>
      <c r="H126" t="str">
        <v/>
      </c>
      <c r="I126">
        <v>1</v>
      </c>
      <c r="J126">
        <v>1</v>
      </c>
      <c r="K126" t="str">
        <v/>
      </c>
      <c r="L126" t="str">
        <v>T-1018/25-26</v>
      </c>
      <c r="M126" s="18">
        <v>45892</v>
      </c>
      <c r="N126" s="38">
        <v>49051.8</v>
      </c>
      <c r="O126" t="str">
        <v>TIGS</v>
      </c>
      <c r="P126">
        <v>58154748783</v>
      </c>
      <c r="Q126" t="str">
        <v>Delivered</v>
      </c>
      <c r="R126">
        <v>-20</v>
      </c>
      <c r="S126" t="str">
        <v/>
      </c>
      <c r="T126" t="str">
        <v>DHARMACON</v>
      </c>
    </row>
    <row r="127" spans="1:20" x14ac:dyDescent="0.25">
      <c r="A127">
        <v>2104</v>
      </c>
      <c r="B127" t="str">
        <v>O081425IN3312028G</v>
      </c>
      <c r="C127" s="18">
        <v>45884</v>
      </c>
      <c r="D127" s="18">
        <v>45891</v>
      </c>
      <c r="E127">
        <v>374</v>
      </c>
      <c r="F127" s="28">
        <v>374</v>
      </c>
      <c r="G127" t="str">
        <v>L-005464-00-0005</v>
      </c>
      <c r="H127" t="str">
        <v/>
      </c>
      <c r="I127">
        <v>1</v>
      </c>
      <c r="J127">
        <v>1</v>
      </c>
      <c r="K127" t="str">
        <v/>
      </c>
      <c r="L127" t="str">
        <v>T-0057/25-26</v>
      </c>
      <c r="M127" s="18">
        <v>45892</v>
      </c>
      <c r="N127" s="38">
        <v>56070</v>
      </c>
      <c r="O127" t="str">
        <v>SYNGENE</v>
      </c>
      <c r="P127">
        <v>58154757570</v>
      </c>
      <c r="Q127" t="str">
        <v>Delivered</v>
      </c>
      <c r="R127">
        <v>-20</v>
      </c>
      <c r="S127" t="str">
        <v/>
      </c>
      <c r="T127" t="str">
        <v>DHARMACON</v>
      </c>
    </row>
    <row r="128" spans="1:20" x14ac:dyDescent="0.25">
      <c r="A128">
        <v>2105</v>
      </c>
      <c r="B128" t="str">
        <v>O081425IN3312028G</v>
      </c>
      <c r="C128" s="18">
        <v>45884</v>
      </c>
      <c r="D128" s="18">
        <v>45891</v>
      </c>
      <c r="E128">
        <v>374</v>
      </c>
      <c r="F128" s="28">
        <v>374</v>
      </c>
      <c r="G128" t="str">
        <v>L-010854-00-0005</v>
      </c>
      <c r="H128" t="str">
        <v/>
      </c>
      <c r="I128">
        <v>1</v>
      </c>
      <c r="J128">
        <v>1</v>
      </c>
      <c r="K128" t="str">
        <v/>
      </c>
      <c r="L128" t="str">
        <v>T-1023/25-26</v>
      </c>
      <c r="M128" s="18">
        <v>45894</v>
      </c>
      <c r="N128" s="38">
        <v>48060</v>
      </c>
      <c r="O128" t="str">
        <v>NBRC</v>
      </c>
      <c r="P128" t="str">
        <v>BY HAND</v>
      </c>
      <c r="Q128" t="str">
        <v>DEEPAK</v>
      </c>
      <c r="R128">
        <v>-20</v>
      </c>
      <c r="S128" t="str">
        <v/>
      </c>
      <c r="T128" t="str">
        <v>DHARMACON</v>
      </c>
    </row>
    <row r="129" spans="1:20" x14ac:dyDescent="0.25">
      <c r="A129">
        <v>2106</v>
      </c>
      <c r="B129" t="str">
        <v>O081425IN3312028G</v>
      </c>
      <c r="C129" s="18">
        <v>45884</v>
      </c>
      <c r="D129" s="18">
        <v>45891</v>
      </c>
      <c r="E129">
        <v>361</v>
      </c>
      <c r="F129" s="28">
        <v>361</v>
      </c>
      <c r="G129" t="str">
        <v>RMM4532-EG71774</v>
      </c>
      <c r="H129" t="str">
        <v/>
      </c>
      <c r="I129">
        <v>1</v>
      </c>
      <c r="J129">
        <v>1</v>
      </c>
      <c r="K129" t="str">
        <v/>
      </c>
      <c r="L129" t="str">
        <v>T-1022/25-26</v>
      </c>
      <c r="M129" s="18">
        <v>45894</v>
      </c>
      <c r="N129" s="38">
        <v>46350</v>
      </c>
      <c r="O129" t="str">
        <v>NBRC</v>
      </c>
      <c r="P129" t="str">
        <v>BY HAND</v>
      </c>
      <c r="Q129" t="str">
        <v>DEEPAK</v>
      </c>
      <c r="R129">
        <v>-80</v>
      </c>
      <c r="S129" t="str">
        <v/>
      </c>
      <c r="T129" t="str">
        <v>DHARMACON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T59"/>
  <sheetViews>
    <sheetView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101.4257812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2.28515625" bestFit="1" customWidth="1"/>
    <col min="13" max="13" width="6.7109375" bestFit="1" customWidth="1"/>
    <col min="14" max="14" width="13" bestFit="1" customWidth="1"/>
    <col min="15" max="15" width="19.85546875" bestFit="1" customWidth="1"/>
    <col min="16" max="16" width="12" bestFit="1" customWidth="1"/>
    <col min="17" max="17" width="9.7109375" bestFit="1" customWidth="1"/>
    <col min="18" max="18" width="7.5703125" bestFit="1" customWidth="1"/>
    <col min="19" max="19" width="72.5703125" bestFit="1" customWidth="1"/>
    <col min="20" max="20" width="8.140625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59">_xlfn.LET(
  _xlpm.data, _xlfn._xlws.FILTER(MasterSheet!A:T, MasterSheet!T:T = "Bioxcell"),
  IF(_xlpm.data = 0, "", _xlpm.data)
)</f>
        <v>531</v>
      </c>
      <c r="B2" s="6">
        <v>173498</v>
      </c>
      <c r="C2" s="7">
        <v>45804</v>
      </c>
      <c r="D2" s="7">
        <v>45810</v>
      </c>
      <c r="E2" s="6">
        <v>378</v>
      </c>
      <c r="F2" s="26">
        <v>378</v>
      </c>
      <c r="G2" s="6" t="str">
        <v>BE0001-1</v>
      </c>
      <c r="H2" s="6" t="str">
        <v>InVivoMAb anti-mouse CD3e, 145-2C11, 5 mg</v>
      </c>
      <c r="I2" s="6">
        <v>1</v>
      </c>
      <c r="J2" s="6">
        <v>1</v>
      </c>
      <c r="K2" s="6" t="str">
        <v/>
      </c>
      <c r="L2" s="7" t="str">
        <v>T-360/25-26</v>
      </c>
      <c r="M2" s="6">
        <v>45810</v>
      </c>
      <c r="N2" s="6">
        <v>46305</v>
      </c>
      <c r="O2" s="6" t="str">
        <v>Aurigine Onco</v>
      </c>
      <c r="P2" s="6" t="str">
        <v/>
      </c>
      <c r="Q2" s="6" t="str">
        <v/>
      </c>
      <c r="R2" s="6" t="str">
        <v/>
      </c>
      <c r="S2" s="6" t="str">
        <v/>
      </c>
      <c r="T2" s="6" t="str">
        <v>BioXcell</v>
      </c>
    </row>
    <row r="3" spans="1:20" x14ac:dyDescent="0.25">
      <c r="A3" s="6">
        <v>532</v>
      </c>
      <c r="B3" s="6">
        <v>173498</v>
      </c>
      <c r="C3" s="7">
        <v>45804</v>
      </c>
      <c r="D3" s="7">
        <v>45810</v>
      </c>
      <c r="E3" s="6">
        <v>546.6</v>
      </c>
      <c r="F3" s="26">
        <v>1093.2</v>
      </c>
      <c r="G3" s="6" t="str">
        <v>SIM0004</v>
      </c>
      <c r="H3" s="6" t="str">
        <v>InVivoSIM anti-human CTLA-4 (Ipilimumab Biosimilar),Ipilimumab, 5 mg</v>
      </c>
      <c r="I3" s="6">
        <v>2</v>
      </c>
      <c r="J3" s="6">
        <v>2</v>
      </c>
      <c r="K3" s="6" t="str">
        <v/>
      </c>
      <c r="L3" s="6" t="str">
        <v>T-361/25-26</v>
      </c>
      <c r="M3" s="6">
        <v>45810</v>
      </c>
      <c r="N3" s="6">
        <v>133917</v>
      </c>
      <c r="O3" s="6" t="str">
        <v>inDNA Life Science</v>
      </c>
      <c r="P3" s="6" t="str">
        <v/>
      </c>
      <c r="Q3" s="6" t="str">
        <v/>
      </c>
      <c r="R3" s="6" t="str">
        <v/>
      </c>
      <c r="S3" s="6" t="str">
        <v/>
      </c>
      <c r="T3" s="6" t="str">
        <v>BioXcell</v>
      </c>
    </row>
    <row r="4" spans="1:20" x14ac:dyDescent="0.25">
      <c r="A4" s="6">
        <v>533</v>
      </c>
      <c r="B4" s="6">
        <v>173498</v>
      </c>
      <c r="C4" s="7">
        <v>45804</v>
      </c>
      <c r="D4" s="7">
        <v>45810</v>
      </c>
      <c r="E4" s="6">
        <v>546.6</v>
      </c>
      <c r="F4" s="26">
        <v>1093.2</v>
      </c>
      <c r="G4" s="6" t="str">
        <v>SIM0009</v>
      </c>
      <c r="H4" s="6" t="str">
        <v>InVivoSIM anti-human PD-L1 (Atezolizumab Biosimilar),Atezolizumab, 5 mg</v>
      </c>
      <c r="I4" s="6">
        <v>2</v>
      </c>
      <c r="J4" s="6">
        <v>2</v>
      </c>
      <c r="K4" s="6" t="str">
        <v/>
      </c>
      <c r="L4" s="6" t="str">
        <v>T-361/25-26</v>
      </c>
      <c r="M4" s="6">
        <v>45810</v>
      </c>
      <c r="N4" s="6">
        <v>133917</v>
      </c>
      <c r="O4" s="6" t="str">
        <v>inDNA Life Science</v>
      </c>
      <c r="P4" s="6" t="str">
        <v/>
      </c>
      <c r="Q4" s="6" t="str">
        <v/>
      </c>
      <c r="R4" s="6" t="str">
        <v/>
      </c>
      <c r="S4" s="6" t="str">
        <v/>
      </c>
      <c r="T4" s="6" t="str">
        <v>BioXcell</v>
      </c>
    </row>
    <row r="5" spans="1:20" x14ac:dyDescent="0.25">
      <c r="A5" s="6">
        <v>534</v>
      </c>
      <c r="B5" s="6">
        <v>173498</v>
      </c>
      <c r="C5" s="7">
        <v>45804</v>
      </c>
      <c r="D5" s="7">
        <v>45810</v>
      </c>
      <c r="E5" s="6">
        <v>546.6</v>
      </c>
      <c r="F5" s="26">
        <v>546.6</v>
      </c>
      <c r="G5" s="6" t="str">
        <v>CP171</v>
      </c>
      <c r="H5" s="6" t="str">
        <v>RecombiMAb human IgG1 (N297A) isotype control, anti-hen egglysozyme, 5 mg</v>
      </c>
      <c r="I5" s="6">
        <v>1</v>
      </c>
      <c r="J5" s="6">
        <v>1</v>
      </c>
      <c r="K5" s="6" t="str">
        <v/>
      </c>
      <c r="L5" s="6" t="str">
        <v>T-361/25-26</v>
      </c>
      <c r="M5" s="6">
        <v>45810</v>
      </c>
      <c r="N5" s="6">
        <v>66958.5</v>
      </c>
      <c r="O5" s="6" t="str">
        <v>inDNA Life Science</v>
      </c>
      <c r="P5" s="6" t="str">
        <v/>
      </c>
      <c r="Q5" s="6" t="str">
        <v/>
      </c>
      <c r="R5" s="6" t="str">
        <v/>
      </c>
      <c r="S5" s="6" t="str">
        <v/>
      </c>
      <c r="T5" s="6" t="str">
        <v>BioXcell</v>
      </c>
    </row>
    <row r="6" spans="1:20" x14ac:dyDescent="0.25">
      <c r="A6" s="6">
        <v>535</v>
      </c>
      <c r="B6" s="6">
        <v>173498</v>
      </c>
      <c r="C6" s="7">
        <v>45804</v>
      </c>
      <c r="D6" s="7">
        <v>45810</v>
      </c>
      <c r="E6" s="6">
        <v>546.6</v>
      </c>
      <c r="F6" s="26">
        <v>546.6</v>
      </c>
      <c r="G6" s="6" t="str">
        <v>CP174</v>
      </c>
      <c r="H6" s="6" t="str">
        <v>RecombiMAb human IgG1 isotype control, anti-hen egg lysozyme, 5 mg</v>
      </c>
      <c r="I6" s="6">
        <v>1</v>
      </c>
      <c r="J6" s="6">
        <v>1</v>
      </c>
      <c r="K6" s="6" t="str">
        <v/>
      </c>
      <c r="L6" s="6" t="str">
        <v>T-361/25-26</v>
      </c>
      <c r="M6" s="6">
        <v>45810</v>
      </c>
      <c r="N6" s="6">
        <v>66958.5</v>
      </c>
      <c r="O6" s="6" t="str">
        <v>inDNA Life Science</v>
      </c>
      <c r="P6" s="6" t="str">
        <v/>
      </c>
      <c r="Q6" s="6" t="str">
        <v/>
      </c>
      <c r="R6" s="6" t="str">
        <v/>
      </c>
      <c r="S6" s="6" t="str">
        <v/>
      </c>
      <c r="T6" s="6" t="str">
        <v>BioXcell</v>
      </c>
    </row>
    <row r="7" spans="1:20" x14ac:dyDescent="0.25">
      <c r="A7" s="6">
        <v>536</v>
      </c>
      <c r="B7" s="6">
        <v>173498</v>
      </c>
      <c r="C7" s="7">
        <v>45804</v>
      </c>
      <c r="D7" s="7">
        <v>45810</v>
      </c>
      <c r="E7" s="6">
        <v>1909.02</v>
      </c>
      <c r="F7" s="26">
        <v>1909.02</v>
      </c>
      <c r="G7" s="6" t="str">
        <v>CP147</v>
      </c>
      <c r="H7" s="6" t="str">
        <v>RecombiMAb human IgG4 (S228P) isotype control, anti-hen egg_x000D_
lysozyme, 25 mg</v>
      </c>
      <c r="I7" s="6">
        <v>1</v>
      </c>
      <c r="J7" s="6">
        <v>1</v>
      </c>
      <c r="K7" s="6" t="str">
        <v/>
      </c>
      <c r="L7" s="6" t="str">
        <v>T-361/25-26</v>
      </c>
      <c r="M7" s="6">
        <v>45810</v>
      </c>
      <c r="N7" s="6">
        <v>233877</v>
      </c>
      <c r="O7" s="6" t="str">
        <v>inDNA Life Science</v>
      </c>
      <c r="P7" s="6" t="str">
        <v/>
      </c>
      <c r="Q7" s="6" t="str">
        <v/>
      </c>
      <c r="R7" s="6" t="str">
        <v/>
      </c>
      <c r="S7" s="6" t="str">
        <v/>
      </c>
      <c r="T7" s="6" t="str">
        <v>BioXcell</v>
      </c>
    </row>
    <row r="8" spans="1:20" x14ac:dyDescent="0.25">
      <c r="A8" s="6">
        <v>537</v>
      </c>
      <c r="B8" s="6">
        <v>173498</v>
      </c>
      <c r="C8" s="7">
        <v>45804</v>
      </c>
      <c r="D8" s="7">
        <v>45810</v>
      </c>
      <c r="E8" s="6">
        <v>1909.2</v>
      </c>
      <c r="F8" s="26">
        <v>1909.2</v>
      </c>
      <c r="G8" s="6" t="str">
        <v>SIM0010</v>
      </c>
      <c r="H8" s="6" t="str">
        <v>InVivoSIM anti-human PD-1 (Pembrolizumab Biosimilar), Pembrolizumab, 25 mg</v>
      </c>
      <c r="I8" s="6">
        <v>1</v>
      </c>
      <c r="J8" s="6">
        <v>1</v>
      </c>
      <c r="K8" s="6" t="str">
        <v/>
      </c>
      <c r="L8" s="6" t="str">
        <v>T-361/25-26</v>
      </c>
      <c r="M8" s="6">
        <v>45810</v>
      </c>
      <c r="N8" s="6">
        <v>233877</v>
      </c>
      <c r="O8" s="6" t="str">
        <v>inDNA Life Science</v>
      </c>
      <c r="P8" s="6" t="str">
        <v/>
      </c>
      <c r="Q8" s="6" t="str">
        <v/>
      </c>
      <c r="R8" s="6" t="str">
        <v/>
      </c>
      <c r="S8" s="6" t="str">
        <v/>
      </c>
      <c r="T8" s="6" t="str">
        <v>BioXcell</v>
      </c>
    </row>
    <row r="9" spans="1:20" x14ac:dyDescent="0.25">
      <c r="A9" s="6">
        <v>538</v>
      </c>
      <c r="B9" s="6">
        <v>173498</v>
      </c>
      <c r="C9" s="7">
        <v>45804</v>
      </c>
      <c r="D9" s="7">
        <v>45810</v>
      </c>
      <c r="E9" s="6">
        <v>546.6</v>
      </c>
      <c r="F9" s="26">
        <v>546.6</v>
      </c>
      <c r="G9" s="6" t="str">
        <v>SIM0015</v>
      </c>
      <c r="H9" s="6" t="str">
        <v>InVivoSIM anti-human LAG-3 (Relatlimab Biosimilar), Relatlimab, 5_x000D_
mg_x000D_
1</v>
      </c>
      <c r="I9" s="6">
        <v>1</v>
      </c>
      <c r="J9" s="6">
        <v>1</v>
      </c>
      <c r="K9" s="6" t="str">
        <v/>
      </c>
      <c r="L9" s="6" t="str">
        <v>T-362/25-26</v>
      </c>
      <c r="M9" s="6">
        <v>45810</v>
      </c>
      <c r="N9" s="6">
        <v>66958.5</v>
      </c>
      <c r="O9" s="6" t="str">
        <v>inDNA Life Science</v>
      </c>
      <c r="P9" s="6" t="str">
        <v/>
      </c>
      <c r="Q9" s="6" t="str">
        <v/>
      </c>
      <c r="R9" s="6" t="str">
        <v/>
      </c>
      <c r="S9" s="6" t="str">
        <v/>
      </c>
      <c r="T9" s="6" t="str">
        <v>BioXcell</v>
      </c>
    </row>
    <row r="10" spans="1:20" x14ac:dyDescent="0.25">
      <c r="A10" s="6">
        <v>539</v>
      </c>
      <c r="B10" s="6">
        <v>173779</v>
      </c>
      <c r="C10" s="7">
        <v>45812</v>
      </c>
      <c r="D10" s="7">
        <v>45815</v>
      </c>
      <c r="E10" s="6">
        <v>2696.4</v>
      </c>
      <c r="F10" s="26">
        <v>5392.8</v>
      </c>
      <c r="G10" s="6" t="str">
        <v>BE0003-1</v>
      </c>
      <c r="H10" s="6" t="str">
        <v>InVivoMAb anti-mouse CD4, GK1.5, 100 mg</v>
      </c>
      <c r="I10" s="6">
        <v>2</v>
      </c>
      <c r="J10" s="6">
        <v>2</v>
      </c>
      <c r="K10" s="6" t="str">
        <v/>
      </c>
      <c r="L10" s="6" t="str">
        <v>T-384/25-26</v>
      </c>
      <c r="M10" s="6">
        <v>45815</v>
      </c>
      <c r="N10" s="6">
        <v>566244</v>
      </c>
      <c r="O10" s="6" t="str">
        <v>SUN PHARMA</v>
      </c>
      <c r="P10" s="6" t="str">
        <v/>
      </c>
      <c r="Q10" s="6" t="str">
        <v/>
      </c>
      <c r="R10" s="6" t="str">
        <v/>
      </c>
      <c r="S10" s="6" t="str">
        <v/>
      </c>
      <c r="T10" s="6" t="str">
        <v>BioXcell</v>
      </c>
    </row>
    <row r="11" spans="1:20" x14ac:dyDescent="0.25">
      <c r="A11" s="6">
        <v>540</v>
      </c>
      <c r="B11" s="6">
        <v>174006</v>
      </c>
      <c r="C11" s="7">
        <v>45814</v>
      </c>
      <c r="D11" s="7">
        <v>45818</v>
      </c>
      <c r="E11" s="6">
        <v>103.2</v>
      </c>
      <c r="F11" s="26">
        <v>103.2</v>
      </c>
      <c r="G11" s="6" t="str">
        <v>BE0234</v>
      </c>
      <c r="H11" s="6" t="str">
        <v>InVivoMAb anti-human IL-12 p70, 20C2, 1 mg</v>
      </c>
      <c r="I11" s="6">
        <v>1</v>
      </c>
      <c r="J11" s="6">
        <v>1</v>
      </c>
      <c r="K11" s="6" t="str">
        <v/>
      </c>
      <c r="L11" s="6" t="str">
        <v>T-399/25-26</v>
      </c>
      <c r="M11" s="6">
        <v>45818</v>
      </c>
      <c r="N11" s="6">
        <v>12642</v>
      </c>
      <c r="O11" s="6" t="str">
        <v>MEDLIFE</v>
      </c>
      <c r="P11" s="6" t="str">
        <v/>
      </c>
      <c r="Q11" s="6" t="str">
        <v/>
      </c>
      <c r="R11" s="6" t="str">
        <v/>
      </c>
      <c r="S11" s="6" t="str">
        <v/>
      </c>
      <c r="T11" s="6" t="str">
        <v>BioXcell</v>
      </c>
    </row>
    <row r="12" spans="1:20" x14ac:dyDescent="0.25">
      <c r="A12" s="6">
        <v>541</v>
      </c>
      <c r="B12" s="6">
        <v>174006</v>
      </c>
      <c r="C12" s="7">
        <v>45814</v>
      </c>
      <c r="D12" s="7">
        <v>45818</v>
      </c>
      <c r="E12" s="6">
        <v>103.2</v>
      </c>
      <c r="F12" s="26">
        <v>103.2</v>
      </c>
      <c r="G12" s="6" t="str">
        <v>BE0235</v>
      </c>
      <c r="H12" s="6" t="str">
        <v>InVivoMAb anti-human IFN gamma, B133.5, 1 mg</v>
      </c>
      <c r="I12" s="6">
        <v>1</v>
      </c>
      <c r="J12" s="6">
        <v>1</v>
      </c>
      <c r="K12" s="6" t="str">
        <v/>
      </c>
      <c r="L12" s="6" t="str">
        <v>T-399/25-26</v>
      </c>
      <c r="M12" s="6">
        <v>45818</v>
      </c>
      <c r="N12" s="6">
        <v>12642</v>
      </c>
      <c r="O12" s="6" t="str">
        <v>MEDLIFE</v>
      </c>
      <c r="P12" s="6" t="str">
        <v/>
      </c>
      <c r="Q12" s="6" t="str">
        <v/>
      </c>
      <c r="R12" s="6" t="str">
        <v/>
      </c>
      <c r="S12" s="6" t="str">
        <v/>
      </c>
      <c r="T12" s="6" t="str">
        <v>BioXcell</v>
      </c>
    </row>
    <row r="13" spans="1:20" x14ac:dyDescent="0.25">
      <c r="A13" s="6">
        <v>542</v>
      </c>
      <c r="B13" s="6">
        <v>174008</v>
      </c>
      <c r="C13" s="7">
        <v>45814</v>
      </c>
      <c r="D13" s="7">
        <v>45818</v>
      </c>
      <c r="E13" s="6">
        <v>103.2</v>
      </c>
      <c r="F13" s="26">
        <v>103.2</v>
      </c>
      <c r="G13" s="6" t="str">
        <v>BE0206</v>
      </c>
      <c r="H13" s="6" t="str">
        <v>InVivoMAb anti-mouse F4/80, CI:A3-1, 5 mg</v>
      </c>
      <c r="I13" s="6">
        <v>1</v>
      </c>
      <c r="J13" s="6">
        <v>1</v>
      </c>
      <c r="K13" s="6" t="str">
        <v/>
      </c>
      <c r="L13" s="6" t="str">
        <v>T-388/25-26</v>
      </c>
      <c r="M13" s="6">
        <v>45818</v>
      </c>
      <c r="N13" s="6">
        <v>12642</v>
      </c>
      <c r="O13" s="6" t="str">
        <v>IISc</v>
      </c>
      <c r="P13" s="6" t="str">
        <v/>
      </c>
      <c r="Q13" s="6" t="str">
        <v/>
      </c>
      <c r="R13" s="6">
        <v>4</v>
      </c>
      <c r="S13" s="6" t="str">
        <v/>
      </c>
      <c r="T13" s="6" t="str">
        <v>BioXcell</v>
      </c>
    </row>
    <row r="14" spans="1:20" x14ac:dyDescent="0.25">
      <c r="A14" s="6">
        <v>543</v>
      </c>
      <c r="B14" s="6">
        <v>174008</v>
      </c>
      <c r="C14" s="7">
        <v>45814</v>
      </c>
      <c r="D14" s="7">
        <v>45818</v>
      </c>
      <c r="E14" s="6">
        <v>141</v>
      </c>
      <c r="F14" s="26">
        <v>141</v>
      </c>
      <c r="G14" s="6" t="str">
        <v>SIM0003</v>
      </c>
      <c r="H14" s="6" t="str">
        <v>InVivoSIM anti-human PD-1 (Nivolumab Biosimilar), Nivolumab, 1_x000D_
mg</v>
      </c>
      <c r="I14" s="6">
        <v>1</v>
      </c>
      <c r="J14" s="6">
        <v>1</v>
      </c>
      <c r="K14" s="6" t="str">
        <v/>
      </c>
      <c r="L14" s="6" t="str">
        <v>T-388/25-26</v>
      </c>
      <c r="M14" s="6">
        <v>45818</v>
      </c>
      <c r="N14" s="6">
        <v>17272.5</v>
      </c>
      <c r="O14" s="6" t="str">
        <v>IISc</v>
      </c>
      <c r="P14" s="6" t="str">
        <v/>
      </c>
      <c r="Q14" s="6" t="str">
        <v/>
      </c>
      <c r="R14" s="6">
        <v>4</v>
      </c>
      <c r="S14" s="6" t="str">
        <v/>
      </c>
      <c r="T14" s="6" t="str">
        <v>BioXcell</v>
      </c>
    </row>
    <row r="15" spans="1:20" x14ac:dyDescent="0.25">
      <c r="A15" s="6">
        <v>544</v>
      </c>
      <c r="B15" s="6">
        <v>174008</v>
      </c>
      <c r="C15" s="7">
        <v>45814</v>
      </c>
      <c r="D15" s="7">
        <v>45818</v>
      </c>
      <c r="E15" s="6">
        <v>378</v>
      </c>
      <c r="F15" s="26">
        <v>378</v>
      </c>
      <c r="G15" s="6" t="str">
        <v>BE0207</v>
      </c>
      <c r="H15" s="6" t="str">
        <v>InVivoMAb anti-mouse MHC Class I (H-2Kb) bound to SIINFEKL_x000D_
peptide (OVA residues 257-264), 25-D1.16, 5 mg</v>
      </c>
      <c r="I15" s="6">
        <v>1</v>
      </c>
      <c r="J15" s="6">
        <v>1</v>
      </c>
      <c r="K15" s="6" t="str">
        <v/>
      </c>
      <c r="L15" s="6" t="str">
        <v>T-388/25-26</v>
      </c>
      <c r="M15" s="6">
        <v>45818</v>
      </c>
      <c r="N15" s="6">
        <v>46305</v>
      </c>
      <c r="O15" s="6" t="str">
        <v>IISc</v>
      </c>
      <c r="P15" s="6" t="str">
        <v/>
      </c>
      <c r="Q15" s="6" t="str">
        <v/>
      </c>
      <c r="R15" s="6">
        <v>4</v>
      </c>
      <c r="S15" s="6" t="str">
        <v/>
      </c>
      <c r="T15" s="6" t="str">
        <v>BioXcell</v>
      </c>
    </row>
    <row r="16" spans="1:20" x14ac:dyDescent="0.25">
      <c r="A16" s="6">
        <v>545</v>
      </c>
      <c r="B16" s="6">
        <v>174509</v>
      </c>
      <c r="C16" s="7">
        <v>45824</v>
      </c>
      <c r="D16" s="7">
        <v>45828</v>
      </c>
      <c r="E16" s="6">
        <v>405.16</v>
      </c>
      <c r="F16" s="26">
        <v>810.32</v>
      </c>
      <c r="G16" s="6" t="str">
        <v>BE0101</v>
      </c>
      <c r="H16" s="6" t="str">
        <v>m PD-L1 (B7-H1): InVivoMab 10F.9G2, 5mg</v>
      </c>
      <c r="I16" s="6">
        <v>2</v>
      </c>
      <c r="J16" s="6">
        <v>2</v>
      </c>
      <c r="K16" s="6" t="str">
        <v/>
      </c>
      <c r="L16" s="6" t="str">
        <v>T-497/25-26</v>
      </c>
      <c r="M16" s="6">
        <v>45829</v>
      </c>
      <c r="N16" s="6">
        <v>97755</v>
      </c>
      <c r="O16" s="6" t="str">
        <v>Bio Solution</v>
      </c>
      <c r="P16" s="6">
        <v>58152284643</v>
      </c>
      <c r="Q16" s="6" t="str">
        <v>Delivered</v>
      </c>
      <c r="R16" s="6">
        <v>4</v>
      </c>
      <c r="S16" s="6" t="str">
        <v/>
      </c>
      <c r="T16" s="6" t="str">
        <v>BioXcell</v>
      </c>
    </row>
    <row r="17" spans="1:20" x14ac:dyDescent="0.25">
      <c r="A17" s="6">
        <v>546</v>
      </c>
      <c r="B17" s="6">
        <v>174509</v>
      </c>
      <c r="C17" s="7">
        <v>45824</v>
      </c>
      <c r="D17" s="7">
        <v>45828</v>
      </c>
      <c r="E17" s="6">
        <v>164.8</v>
      </c>
      <c r="F17" s="26">
        <v>164.8</v>
      </c>
      <c r="G17" s="6" t="str">
        <v>CS010-RCUS</v>
      </c>
      <c r="H17" s="6" t="str">
        <v>RCUS Custom production, Romosozumab biosimilar, 1 mg</v>
      </c>
      <c r="I17" s="6">
        <v>1</v>
      </c>
      <c r="J17" s="6">
        <v>1</v>
      </c>
      <c r="K17" s="6" t="str">
        <v/>
      </c>
      <c r="L17" s="6" t="str">
        <v>T-498/25-26</v>
      </c>
      <c r="M17" s="6">
        <v>45829</v>
      </c>
      <c r="N17" s="6">
        <v>21609</v>
      </c>
      <c r="O17" s="6" t="str">
        <v>RG SONS</v>
      </c>
      <c r="P17" s="6">
        <v>58152284750</v>
      </c>
      <c r="Q17" s="6" t="str">
        <v>Delivered</v>
      </c>
      <c r="R17" s="6">
        <v>4</v>
      </c>
      <c r="S17" s="6" t="str">
        <v>Item Code not found on the product Dharmendra Sir and Anjali madam confirm</v>
      </c>
      <c r="T17" s="6" t="str">
        <v>BioXcell</v>
      </c>
    </row>
    <row r="18" spans="1:20" x14ac:dyDescent="0.25">
      <c r="A18" s="6">
        <v>722</v>
      </c>
      <c r="B18" s="6">
        <v>174958</v>
      </c>
      <c r="C18" s="7">
        <v>45832</v>
      </c>
      <c r="D18" s="7">
        <v>45835</v>
      </c>
      <c r="E18" s="6">
        <v>103.2</v>
      </c>
      <c r="F18" s="26">
        <v>103.2</v>
      </c>
      <c r="G18" s="6" t="str">
        <v>BE0061</v>
      </c>
      <c r="H18" s="6" t="str">
        <v/>
      </c>
      <c r="I18" s="6">
        <v>1</v>
      </c>
      <c r="J18" s="6">
        <v>1</v>
      </c>
      <c r="K18" s="6" t="str">
        <v/>
      </c>
      <c r="L18" s="6" t="str">
        <v>T-573/25-26</v>
      </c>
      <c r="M18" s="6">
        <v>45838</v>
      </c>
      <c r="N18" s="6">
        <v>12642</v>
      </c>
      <c r="O18" s="6" t="str">
        <v>ALLIED SCIENTIFIC</v>
      </c>
      <c r="P18" s="6">
        <v>58152615754</v>
      </c>
      <c r="Q18" s="6" t="str">
        <v>Delivered</v>
      </c>
      <c r="R18" s="6">
        <v>4</v>
      </c>
      <c r="S18" s="6" t="str">
        <v/>
      </c>
      <c r="T18" s="6" t="str">
        <v>BioXcell</v>
      </c>
    </row>
    <row r="19" spans="1:20" x14ac:dyDescent="0.25">
      <c r="A19" s="6">
        <v>723</v>
      </c>
      <c r="B19" s="6">
        <v>174958</v>
      </c>
      <c r="C19" s="7">
        <v>45832</v>
      </c>
      <c r="D19" s="7">
        <v>45835</v>
      </c>
      <c r="E19" s="6">
        <v>378</v>
      </c>
      <c r="F19" s="26">
        <v>378</v>
      </c>
      <c r="G19" s="6" t="str">
        <v>BE0001-1</v>
      </c>
      <c r="H19" s="6" t="str">
        <v/>
      </c>
      <c r="I19" s="6">
        <v>1</v>
      </c>
      <c r="J19" s="6">
        <v>1</v>
      </c>
      <c r="K19" s="6" t="str">
        <v/>
      </c>
      <c r="L19" s="6" t="str">
        <v>T-582/25-26</v>
      </c>
      <c r="M19" s="6">
        <v>45838</v>
      </c>
      <c r="N19" s="6">
        <v>12642</v>
      </c>
      <c r="O19" s="6" t="str">
        <v>SSCMP</v>
      </c>
      <c r="P19" s="6">
        <v>58152616686</v>
      </c>
      <c r="Q19" s="6" t="str">
        <v>Delivered</v>
      </c>
      <c r="R19" s="6">
        <v>4</v>
      </c>
      <c r="S19" s="6" t="str">
        <v/>
      </c>
      <c r="T19" s="6" t="str">
        <v>BioXcell</v>
      </c>
    </row>
    <row r="20" spans="1:20" x14ac:dyDescent="0.25">
      <c r="A20" s="6">
        <v>724</v>
      </c>
      <c r="B20" s="6">
        <v>174958</v>
      </c>
      <c r="C20" s="7">
        <v>45832</v>
      </c>
      <c r="D20" s="7">
        <v>45835</v>
      </c>
      <c r="E20" s="6">
        <v>103.2</v>
      </c>
      <c r="F20" s="26">
        <v>103.2</v>
      </c>
      <c r="G20" s="6" t="str">
        <v>BE0015-1</v>
      </c>
      <c r="H20" s="6" t="str">
        <v/>
      </c>
      <c r="I20" s="6">
        <v>1</v>
      </c>
      <c r="J20" s="6">
        <v>1</v>
      </c>
      <c r="K20" s="6" t="str">
        <v/>
      </c>
      <c r="L20" s="6" t="str">
        <v>T-582/25-26</v>
      </c>
      <c r="M20" s="6">
        <v>45838</v>
      </c>
      <c r="N20" s="6">
        <v>12642</v>
      </c>
      <c r="O20" s="6" t="str">
        <v>SSCMP</v>
      </c>
      <c r="P20" s="6">
        <v>58152616686</v>
      </c>
      <c r="Q20" s="6" t="str">
        <v>Delivered</v>
      </c>
      <c r="R20" s="6">
        <v>4</v>
      </c>
      <c r="S20" s="6" t="str">
        <v/>
      </c>
      <c r="T20" s="6" t="str">
        <v>BioXcell</v>
      </c>
    </row>
    <row r="21" spans="1:20" x14ac:dyDescent="0.25">
      <c r="A21" s="6">
        <v>725</v>
      </c>
      <c r="B21" s="6">
        <v>174958</v>
      </c>
      <c r="C21" s="7">
        <v>45832</v>
      </c>
      <c r="D21" s="7">
        <v>45835</v>
      </c>
      <c r="E21" s="6">
        <v>103.2</v>
      </c>
      <c r="F21" s="26">
        <v>103.2</v>
      </c>
      <c r="G21" s="6" t="str">
        <v>BE0045</v>
      </c>
      <c r="H21" s="6" t="str">
        <v/>
      </c>
      <c r="I21" s="6">
        <v>1</v>
      </c>
      <c r="J21" s="6">
        <v>1</v>
      </c>
      <c r="K21" s="6" t="str">
        <v/>
      </c>
      <c r="L21" s="6" t="str">
        <v>T-582/25-26</v>
      </c>
      <c r="M21" s="6">
        <v>45838</v>
      </c>
      <c r="N21" s="6">
        <v>12642</v>
      </c>
      <c r="O21" s="6" t="str">
        <v>SSCMP</v>
      </c>
      <c r="P21" s="6">
        <v>58152616686</v>
      </c>
      <c r="Q21" s="6" t="str">
        <v>Delivered</v>
      </c>
      <c r="R21" s="6">
        <v>4</v>
      </c>
      <c r="S21" s="6" t="str">
        <v/>
      </c>
      <c r="T21" s="6" t="str">
        <v>BioXcell</v>
      </c>
    </row>
    <row r="22" spans="1:20" x14ac:dyDescent="0.25">
      <c r="A22" s="6">
        <v>726</v>
      </c>
      <c r="B22" s="6">
        <v>174958</v>
      </c>
      <c r="C22" s="7">
        <v>45832</v>
      </c>
      <c r="D22" s="7">
        <v>45835</v>
      </c>
      <c r="E22" s="6">
        <v>103.2</v>
      </c>
      <c r="F22" s="26">
        <v>103.2</v>
      </c>
      <c r="G22" s="6" t="str">
        <v>BE0043</v>
      </c>
      <c r="H22" s="6" t="str">
        <v/>
      </c>
      <c r="I22" s="6">
        <v>1</v>
      </c>
      <c r="J22" s="6">
        <v>1</v>
      </c>
      <c r="K22" s="6" t="str">
        <v/>
      </c>
      <c r="L22" s="6" t="str">
        <v>T-582/25-26</v>
      </c>
      <c r="M22" s="6">
        <v>45838</v>
      </c>
      <c r="N22" s="6">
        <v>12642</v>
      </c>
      <c r="O22" s="6" t="str">
        <v>SSCMP</v>
      </c>
      <c r="P22" s="6">
        <v>58152616686</v>
      </c>
      <c r="Q22" s="6" t="str">
        <v>Delivered</v>
      </c>
      <c r="R22" s="6">
        <v>4</v>
      </c>
      <c r="S22" s="6" t="str">
        <v/>
      </c>
      <c r="T22" s="6" t="str">
        <v>BioXcell</v>
      </c>
    </row>
    <row r="23" spans="1:20" x14ac:dyDescent="0.25">
      <c r="A23" s="6">
        <v>727</v>
      </c>
      <c r="B23" s="6">
        <v>174958</v>
      </c>
      <c r="C23" s="7">
        <v>45832</v>
      </c>
      <c r="D23" s="7">
        <v>45835</v>
      </c>
      <c r="E23" s="6">
        <v>103.2</v>
      </c>
      <c r="F23" s="26">
        <v>103.2</v>
      </c>
      <c r="G23" s="6" t="str">
        <v>BE0055</v>
      </c>
      <c r="H23" s="6" t="str">
        <v/>
      </c>
      <c r="I23" s="6">
        <v>1</v>
      </c>
      <c r="J23" s="6">
        <v>1</v>
      </c>
      <c r="K23" s="6" t="str">
        <v/>
      </c>
      <c r="L23" s="6" t="str">
        <v>T-582/25-26</v>
      </c>
      <c r="M23" s="6">
        <v>45838</v>
      </c>
      <c r="N23" s="6">
        <v>12642</v>
      </c>
      <c r="O23" s="6" t="str">
        <v>SSCMP</v>
      </c>
      <c r="P23" s="6">
        <v>58152616686</v>
      </c>
      <c r="Q23" s="6" t="str">
        <v>Delivered</v>
      </c>
      <c r="R23" s="6">
        <v>4</v>
      </c>
      <c r="S23" s="6" t="str">
        <v/>
      </c>
      <c r="T23" s="6" t="str">
        <v>BioXcell</v>
      </c>
    </row>
    <row r="24" spans="1:20" x14ac:dyDescent="0.25">
      <c r="A24" s="6">
        <v>785</v>
      </c>
      <c r="B24" s="6">
        <v>175023</v>
      </c>
      <c r="C24" s="7">
        <v>45835</v>
      </c>
      <c r="D24" s="7">
        <v>45839</v>
      </c>
      <c r="E24" s="6">
        <v>1265.4000000000001</v>
      </c>
      <c r="F24" s="26">
        <v>1265.4000000000001</v>
      </c>
      <c r="G24" s="6" t="str">
        <v>BE0079</v>
      </c>
      <c r="H24" s="6" t="str">
        <v>InVivo Mab anti-human MHC Class I (HLA-A, HLA-B, HLA-C), W6/32, 25mg</v>
      </c>
      <c r="I24" s="6">
        <v>1</v>
      </c>
      <c r="J24" s="6">
        <v>1</v>
      </c>
      <c r="K24" s="6" t="str">
        <v/>
      </c>
      <c r="L24" s="6" t="str">
        <v>T-599/25-26</v>
      </c>
      <c r="M24" s="6">
        <v>45840</v>
      </c>
      <c r="N24" s="6">
        <v>155011.5</v>
      </c>
      <c r="O24" s="6" t="str">
        <v>Bio Solution</v>
      </c>
      <c r="P24" s="6">
        <v>58152716510</v>
      </c>
      <c r="Q24" s="6" t="str">
        <v>Delivered</v>
      </c>
      <c r="R24" s="6">
        <v>4</v>
      </c>
      <c r="S24" s="6" t="str">
        <v/>
      </c>
      <c r="T24" s="6" t="str">
        <v>BioXcell</v>
      </c>
    </row>
    <row r="25" spans="1:20" x14ac:dyDescent="0.25">
      <c r="A25" s="6">
        <v>1128</v>
      </c>
      <c r="B25" s="6">
        <v>175326</v>
      </c>
      <c r="C25" s="7">
        <v>45841</v>
      </c>
      <c r="D25" s="7">
        <v>45846</v>
      </c>
      <c r="E25" s="6">
        <v>103.2</v>
      </c>
      <c r="F25" s="26">
        <v>103.2</v>
      </c>
      <c r="G25" s="6" t="str">
        <v>BE0150</v>
      </c>
      <c r="H25" s="6" t="str">
        <v/>
      </c>
      <c r="I25" s="6">
        <v>1</v>
      </c>
      <c r="J25" s="6">
        <v>1</v>
      </c>
      <c r="K25" s="6" t="str">
        <v/>
      </c>
      <c r="L25" s="6" t="str">
        <v>T-689/25-26</v>
      </c>
      <c r="M25" s="6">
        <v>45850</v>
      </c>
      <c r="N25" s="6">
        <v>6321</v>
      </c>
      <c r="O25" s="6" t="str">
        <v>ILS</v>
      </c>
      <c r="P25" s="6">
        <v>58153121121</v>
      </c>
      <c r="Q25" s="6" t="str">
        <v>Delivered</v>
      </c>
      <c r="R25" s="6">
        <v>4</v>
      </c>
      <c r="S25" s="6" t="str">
        <v/>
      </c>
      <c r="T25" s="6" t="str">
        <v>BioXcell</v>
      </c>
    </row>
    <row r="26" spans="1:20" x14ac:dyDescent="0.25">
      <c r="A26" s="6">
        <v>1129</v>
      </c>
      <c r="B26" s="6">
        <v>175326</v>
      </c>
      <c r="C26" s="7">
        <v>45841</v>
      </c>
      <c r="D26" s="7">
        <v>45846</v>
      </c>
      <c r="E26" s="6">
        <v>58.8</v>
      </c>
      <c r="F26" s="26">
        <v>58.8</v>
      </c>
      <c r="G26" s="6" t="str">
        <v>IP0070</v>
      </c>
      <c r="H26" s="6" t="str">
        <v/>
      </c>
      <c r="I26" s="6">
        <v>1</v>
      </c>
      <c r="J26" s="6">
        <v>1</v>
      </c>
      <c r="K26" s="6" t="str">
        <v/>
      </c>
      <c r="L26" s="6" t="str">
        <v>T-689/25-26</v>
      </c>
      <c r="M26" s="6">
        <v>45850</v>
      </c>
      <c r="N26" s="6">
        <v>7203</v>
      </c>
      <c r="O26" s="6" t="str">
        <v>ILS</v>
      </c>
      <c r="P26" s="6">
        <v>58153121121</v>
      </c>
      <c r="Q26" s="6" t="str">
        <v>Delivered</v>
      </c>
      <c r="R26" s="6">
        <v>4</v>
      </c>
      <c r="S26" s="6" t="str">
        <v/>
      </c>
      <c r="T26" s="6" t="str">
        <v>BioXcell</v>
      </c>
    </row>
    <row r="27" spans="1:20" x14ac:dyDescent="0.25">
      <c r="A27" s="6">
        <v>1130</v>
      </c>
      <c r="B27" s="6">
        <v>175326</v>
      </c>
      <c r="C27" s="7">
        <v>45841</v>
      </c>
      <c r="D27" s="7">
        <v>45846</v>
      </c>
      <c r="E27" s="6">
        <v>103.2</v>
      </c>
      <c r="F27" s="26">
        <v>103.2</v>
      </c>
      <c r="G27" s="6" t="str">
        <v>BE0004-1</v>
      </c>
      <c r="H27" s="6" t="str">
        <v/>
      </c>
      <c r="I27" s="6">
        <v>1</v>
      </c>
      <c r="J27" s="6">
        <v>1</v>
      </c>
      <c r="K27" s="6" t="str">
        <v/>
      </c>
      <c r="L27" s="6" t="str">
        <v>T-689/25-26</v>
      </c>
      <c r="M27" s="6">
        <v>45850</v>
      </c>
      <c r="N27" s="6">
        <v>12642</v>
      </c>
      <c r="O27" s="6" t="str">
        <v>ILS</v>
      </c>
      <c r="P27" s="6">
        <v>58153121121</v>
      </c>
      <c r="Q27" s="6" t="str">
        <v>Delivered</v>
      </c>
      <c r="R27" s="6">
        <v>4</v>
      </c>
      <c r="S27" s="6" t="str">
        <v/>
      </c>
      <c r="T27" s="6" t="str">
        <v>BioXcell</v>
      </c>
    </row>
    <row r="28" spans="1:20" x14ac:dyDescent="0.25">
      <c r="A28" s="6">
        <v>1131</v>
      </c>
      <c r="B28" s="6">
        <v>175326</v>
      </c>
      <c r="C28" s="7">
        <v>45841</v>
      </c>
      <c r="D28" s="7">
        <v>45846</v>
      </c>
      <c r="E28" s="6">
        <v>492</v>
      </c>
      <c r="F28" s="26">
        <v>492</v>
      </c>
      <c r="G28" s="6" t="str">
        <v>BP0003-1</v>
      </c>
      <c r="H28" s="6" t="str">
        <v/>
      </c>
      <c r="I28" s="6">
        <v>1</v>
      </c>
      <c r="J28" s="6">
        <v>1</v>
      </c>
      <c r="K28" s="6" t="str">
        <v/>
      </c>
      <c r="L28" s="6" t="str">
        <v>T-689/25-26</v>
      </c>
      <c r="M28" s="6">
        <v>45850</v>
      </c>
      <c r="N28" s="6">
        <v>60270</v>
      </c>
      <c r="O28" s="6" t="str">
        <v>ILS</v>
      </c>
      <c r="P28" s="6">
        <v>58153121121</v>
      </c>
      <c r="Q28" s="6" t="str">
        <v>Delivered</v>
      </c>
      <c r="R28" s="6">
        <v>4</v>
      </c>
      <c r="S28" s="6" t="str">
        <v/>
      </c>
      <c r="T28" s="6" t="str">
        <v>BioXcell</v>
      </c>
    </row>
    <row r="29" spans="1:20" x14ac:dyDescent="0.25">
      <c r="A29" s="6">
        <v>1132</v>
      </c>
      <c r="B29" s="6">
        <v>175326</v>
      </c>
      <c r="C29" s="7">
        <v>45841</v>
      </c>
      <c r="D29" s="7">
        <v>45846</v>
      </c>
      <c r="E29" s="6">
        <v>103.2</v>
      </c>
      <c r="F29" s="26">
        <v>103.2</v>
      </c>
      <c r="G29" s="6" t="str">
        <v>BE0173</v>
      </c>
      <c r="H29" s="6" t="str">
        <v/>
      </c>
      <c r="I29" s="6">
        <v>1</v>
      </c>
      <c r="J29" s="6">
        <v>1</v>
      </c>
      <c r="K29" s="6" t="str">
        <v/>
      </c>
      <c r="L29" s="6" t="str">
        <v>T-689/25-26</v>
      </c>
      <c r="M29" s="6">
        <v>45850</v>
      </c>
      <c r="N29" s="6">
        <v>12642</v>
      </c>
      <c r="O29" s="6" t="str">
        <v>ILS</v>
      </c>
      <c r="P29" s="6">
        <v>58153121121</v>
      </c>
      <c r="Q29" s="6" t="str">
        <v>Delivered</v>
      </c>
      <c r="R29" s="6">
        <v>4</v>
      </c>
      <c r="S29" s="6" t="str">
        <v/>
      </c>
      <c r="T29" s="6" t="str">
        <v>BioXcell</v>
      </c>
    </row>
    <row r="30" spans="1:20" x14ac:dyDescent="0.25">
      <c r="A30" s="6">
        <v>1133</v>
      </c>
      <c r="B30" s="6">
        <v>175326</v>
      </c>
      <c r="C30" s="7">
        <v>45841</v>
      </c>
      <c r="D30" s="7">
        <v>45846</v>
      </c>
      <c r="E30" s="6">
        <v>103.2</v>
      </c>
      <c r="F30" s="26">
        <v>103.2</v>
      </c>
      <c r="G30" s="6" t="str">
        <v>BE0058</v>
      </c>
      <c r="H30" s="6" t="str">
        <v/>
      </c>
      <c r="I30" s="6">
        <v>1</v>
      </c>
      <c r="J30" s="6">
        <v>1</v>
      </c>
      <c r="K30" s="6" t="str">
        <v/>
      </c>
      <c r="L30" s="6" t="str">
        <v>T-689/25-26</v>
      </c>
      <c r="M30" s="6">
        <v>45850</v>
      </c>
      <c r="N30" s="6">
        <v>12642</v>
      </c>
      <c r="O30" s="6" t="str">
        <v>ILS</v>
      </c>
      <c r="P30" s="6">
        <v>58153121121</v>
      </c>
      <c r="Q30" s="6" t="str">
        <v>Delivered</v>
      </c>
      <c r="R30" s="6">
        <v>4</v>
      </c>
      <c r="S30" s="6" t="str">
        <v/>
      </c>
      <c r="T30" s="6" t="str">
        <v>BioXcell</v>
      </c>
    </row>
    <row r="31" spans="1:20" x14ac:dyDescent="0.25">
      <c r="A31" s="6">
        <v>1134</v>
      </c>
      <c r="B31" s="6">
        <v>175326</v>
      </c>
      <c r="C31" s="7">
        <v>45841</v>
      </c>
      <c r="D31" s="7">
        <v>45846</v>
      </c>
      <c r="E31" s="6">
        <v>103.2</v>
      </c>
      <c r="F31" s="26">
        <v>103.2</v>
      </c>
      <c r="G31" s="6" t="str">
        <v>BE0055</v>
      </c>
      <c r="H31" s="6" t="str">
        <v/>
      </c>
      <c r="I31" s="6">
        <v>1</v>
      </c>
      <c r="J31" s="6">
        <v>1</v>
      </c>
      <c r="K31" s="6" t="str">
        <v/>
      </c>
      <c r="L31" s="6" t="str">
        <v>T-689/25-26</v>
      </c>
      <c r="M31" s="6">
        <v>45850</v>
      </c>
      <c r="N31" s="6">
        <v>12642</v>
      </c>
      <c r="O31" s="6" t="str">
        <v>ILS</v>
      </c>
      <c r="P31" s="6">
        <v>58153121121</v>
      </c>
      <c r="Q31" s="6" t="str">
        <v>Delivered</v>
      </c>
      <c r="R31" s="6">
        <v>4</v>
      </c>
      <c r="S31" s="6" t="str">
        <v/>
      </c>
      <c r="T31" s="6" t="str">
        <v>BioXcell</v>
      </c>
    </row>
    <row r="32" spans="1:20" x14ac:dyDescent="0.25">
      <c r="A32" s="6">
        <v>1135</v>
      </c>
      <c r="B32" s="6">
        <v>175326</v>
      </c>
      <c r="C32" s="7">
        <v>45841</v>
      </c>
      <c r="D32" s="7">
        <v>45846</v>
      </c>
      <c r="E32" s="6">
        <v>58.8</v>
      </c>
      <c r="F32" s="26">
        <v>58.8</v>
      </c>
      <c r="G32" s="6" t="str">
        <v>IPT080</v>
      </c>
      <c r="H32" s="6" t="str">
        <v/>
      </c>
      <c r="I32" s="6">
        <v>1</v>
      </c>
      <c r="J32" s="6">
        <v>1</v>
      </c>
      <c r="K32" s="6" t="str">
        <v/>
      </c>
      <c r="L32" s="6" t="str">
        <v>T-689/25-26</v>
      </c>
      <c r="M32" s="6">
        <v>45850</v>
      </c>
      <c r="N32" s="6">
        <v>7203</v>
      </c>
      <c r="O32" s="6" t="str">
        <v>ILS</v>
      </c>
      <c r="P32" s="6">
        <v>58153121121</v>
      </c>
      <c r="Q32" s="6" t="str">
        <v>Delivered</v>
      </c>
      <c r="R32" s="6">
        <v>4</v>
      </c>
      <c r="S32" s="6" t="str">
        <v/>
      </c>
      <c r="T32" s="6" t="str">
        <v>BioXcell</v>
      </c>
    </row>
    <row r="33" spans="1:20" x14ac:dyDescent="0.25">
      <c r="A33" s="6">
        <v>1136</v>
      </c>
      <c r="B33" s="6">
        <v>175326</v>
      </c>
      <c r="C33" s="7">
        <v>45841</v>
      </c>
      <c r="D33" s="7">
        <v>45846</v>
      </c>
      <c r="E33" s="6">
        <v>103.2</v>
      </c>
      <c r="F33" s="26">
        <v>103.2</v>
      </c>
      <c r="G33" s="6" t="str">
        <v>BE0075</v>
      </c>
      <c r="H33" s="6" t="str">
        <v/>
      </c>
      <c r="I33" s="6">
        <v>1</v>
      </c>
      <c r="J33" s="6">
        <v>1</v>
      </c>
      <c r="K33" s="6" t="str">
        <v/>
      </c>
      <c r="L33" s="6" t="str">
        <v>T-689/25-26</v>
      </c>
      <c r="M33" s="6">
        <v>45850</v>
      </c>
      <c r="N33" s="6">
        <v>12642</v>
      </c>
      <c r="O33" s="6" t="str">
        <v>ILS</v>
      </c>
      <c r="P33" s="6">
        <v>58153121121</v>
      </c>
      <c r="Q33" s="6" t="str">
        <v>Delivered</v>
      </c>
      <c r="R33" s="6">
        <v>4</v>
      </c>
      <c r="S33" s="6" t="str">
        <v/>
      </c>
      <c r="T33" s="6" t="str">
        <v>BioXcell</v>
      </c>
    </row>
    <row r="34" spans="1:20" x14ac:dyDescent="0.25">
      <c r="A34" s="6">
        <v>1137</v>
      </c>
      <c r="B34" s="6">
        <v>175326</v>
      </c>
      <c r="C34" s="7">
        <v>45841</v>
      </c>
      <c r="D34" s="7">
        <v>45846</v>
      </c>
      <c r="E34" s="6">
        <v>103.2</v>
      </c>
      <c r="F34" s="26">
        <v>103.2</v>
      </c>
      <c r="G34" s="6" t="str">
        <v>BE0051</v>
      </c>
      <c r="H34" s="6" t="str">
        <v/>
      </c>
      <c r="I34" s="6">
        <v>1</v>
      </c>
      <c r="J34" s="6">
        <v>1</v>
      </c>
      <c r="K34" s="6" t="str">
        <v/>
      </c>
      <c r="L34" s="6" t="str">
        <v>T-657/25-26</v>
      </c>
      <c r="M34" s="6">
        <v>45847</v>
      </c>
      <c r="N34" s="6">
        <v>12642</v>
      </c>
      <c r="O34" s="6" t="str">
        <v>SSC</v>
      </c>
      <c r="P34" s="6">
        <v>58152973480</v>
      </c>
      <c r="Q34" s="6" t="str">
        <v>Delivered</v>
      </c>
      <c r="R34" s="6">
        <v>4</v>
      </c>
      <c r="S34" s="6" t="str">
        <v/>
      </c>
      <c r="T34" s="6" t="str">
        <v>BioXcell</v>
      </c>
    </row>
    <row r="35" spans="1:20" x14ac:dyDescent="0.25">
      <c r="A35" s="6">
        <v>1138</v>
      </c>
      <c r="B35" s="6">
        <v>175326</v>
      </c>
      <c r="C35" s="7">
        <v>45841</v>
      </c>
      <c r="D35" s="7">
        <v>45846</v>
      </c>
      <c r="E35" s="6">
        <v>103.2</v>
      </c>
      <c r="F35" s="26">
        <v>103.2</v>
      </c>
      <c r="G35" s="6" t="str">
        <v>BE0016-2</v>
      </c>
      <c r="H35" s="6" t="str">
        <v/>
      </c>
      <c r="I35" s="6">
        <v>1</v>
      </c>
      <c r="J35" s="6">
        <v>1</v>
      </c>
      <c r="K35" s="6" t="str">
        <v/>
      </c>
      <c r="L35" s="6" t="str">
        <v>T-657/25-26</v>
      </c>
      <c r="M35" s="6">
        <v>45847</v>
      </c>
      <c r="N35" s="6">
        <v>12642</v>
      </c>
      <c r="O35" s="6" t="str">
        <v>SSC</v>
      </c>
      <c r="P35" s="6">
        <v>58152973480</v>
      </c>
      <c r="Q35" s="6" t="str">
        <v>Delivered</v>
      </c>
      <c r="R35" s="6">
        <v>4</v>
      </c>
      <c r="S35" s="6" t="str">
        <v/>
      </c>
      <c r="T35" s="6" t="str">
        <v>BioXcell</v>
      </c>
    </row>
    <row r="36" spans="1:20" x14ac:dyDescent="0.25">
      <c r="A36" s="6">
        <v>1139</v>
      </c>
      <c r="B36" s="6">
        <v>175326</v>
      </c>
      <c r="C36" s="7">
        <v>45841</v>
      </c>
      <c r="D36" s="7">
        <v>45846</v>
      </c>
      <c r="E36" s="6">
        <v>103.2</v>
      </c>
      <c r="F36" s="26">
        <v>103.2</v>
      </c>
      <c r="G36" s="6" t="str">
        <v>BE0057</v>
      </c>
      <c r="H36" s="6" t="str">
        <v/>
      </c>
      <c r="I36" s="6">
        <v>1</v>
      </c>
      <c r="J36" s="6">
        <v>1</v>
      </c>
      <c r="K36" s="6" t="str">
        <v/>
      </c>
      <c r="L36" s="6" t="str">
        <v>T-657/25-26</v>
      </c>
      <c r="M36" s="6">
        <v>45847</v>
      </c>
      <c r="N36" s="6">
        <v>12642</v>
      </c>
      <c r="O36" s="6" t="str">
        <v>SSC</v>
      </c>
      <c r="P36" s="6">
        <v>58152973480</v>
      </c>
      <c r="Q36" s="6" t="str">
        <v>Delivered</v>
      </c>
      <c r="R36" s="6">
        <v>4</v>
      </c>
      <c r="S36" s="6" t="str">
        <v/>
      </c>
      <c r="T36" s="6" t="str">
        <v>BioXcell</v>
      </c>
    </row>
    <row r="37" spans="1:20" x14ac:dyDescent="0.25">
      <c r="A37" s="6">
        <v>1140</v>
      </c>
      <c r="B37" s="6">
        <v>175326</v>
      </c>
      <c r="C37" s="7">
        <v>45841</v>
      </c>
      <c r="D37" s="7">
        <v>45846</v>
      </c>
      <c r="E37" s="6">
        <v>26296.400000000001</v>
      </c>
      <c r="F37" s="26">
        <v>52592.800000000003</v>
      </c>
      <c r="G37" s="6" t="str">
        <v>BE0083</v>
      </c>
      <c r="H37" s="6" t="str">
        <v/>
      </c>
      <c r="I37" s="6">
        <v>2</v>
      </c>
      <c r="J37" s="6">
        <v>2</v>
      </c>
      <c r="K37" s="6" t="str">
        <v/>
      </c>
      <c r="L37" s="6" t="str">
        <v>T-0042/25-26</v>
      </c>
      <c r="M37" s="6">
        <v>45850</v>
      </c>
      <c r="N37" s="6">
        <v>613431</v>
      </c>
      <c r="O37" s="6" t="str">
        <v>SYNGENE</v>
      </c>
      <c r="P37" s="6">
        <v>58153118424</v>
      </c>
      <c r="Q37" s="6" t="str">
        <v>Delivered</v>
      </c>
      <c r="R37" s="6">
        <v>4</v>
      </c>
      <c r="S37" s="6" t="str">
        <v/>
      </c>
      <c r="T37" s="6" t="str">
        <v>BioXcell</v>
      </c>
    </row>
    <row r="38" spans="1:20" x14ac:dyDescent="0.25">
      <c r="A38" s="6">
        <v>1210</v>
      </c>
      <c r="B38" s="6">
        <v>175754</v>
      </c>
      <c r="C38" s="7">
        <v>45849</v>
      </c>
      <c r="D38" s="7">
        <v>45854</v>
      </c>
      <c r="E38" s="6">
        <v>51.6</v>
      </c>
      <c r="F38" s="26">
        <v>51.6</v>
      </c>
      <c r="G38" s="6" t="str">
        <v>BE0058</v>
      </c>
      <c r="H38" s="6" t="str">
        <v/>
      </c>
      <c r="I38" s="6">
        <v>1</v>
      </c>
      <c r="J38" s="6">
        <v>1</v>
      </c>
      <c r="K38" s="6" t="str">
        <v/>
      </c>
      <c r="L38" s="6" t="str">
        <v>T-700/25-26</v>
      </c>
      <c r="M38" s="6">
        <v>45854</v>
      </c>
      <c r="N38" s="6">
        <v>16254</v>
      </c>
      <c r="O38" s="6" t="str">
        <v>AIIMS</v>
      </c>
      <c r="P38" s="6" t="str">
        <v>BY HAND</v>
      </c>
      <c r="Q38" s="6" t="str">
        <v>PRIYANKA MADAM</v>
      </c>
      <c r="R38" s="6">
        <v>4</v>
      </c>
      <c r="S38" s="6" t="str">
        <v/>
      </c>
      <c r="T38" s="6" t="str">
        <v>BIOXCELL</v>
      </c>
    </row>
    <row r="39" spans="1:20" x14ac:dyDescent="0.25">
      <c r="A39" s="6">
        <v>1211</v>
      </c>
      <c r="B39" s="6">
        <v>175754</v>
      </c>
      <c r="C39" s="7">
        <v>45849</v>
      </c>
      <c r="D39" s="7">
        <v>45854</v>
      </c>
      <c r="E39" s="6">
        <v>51.6</v>
      </c>
      <c r="F39" s="26">
        <v>51.6</v>
      </c>
      <c r="G39" s="6" t="str">
        <v>BE0191</v>
      </c>
      <c r="H39" s="6" t="str">
        <v/>
      </c>
      <c r="I39" s="6">
        <v>1</v>
      </c>
      <c r="J39" s="6">
        <v>1</v>
      </c>
      <c r="K39" s="6" t="str">
        <v/>
      </c>
      <c r="L39" s="6" t="str">
        <v>T-700/25-26</v>
      </c>
      <c r="M39" s="6">
        <v>45854</v>
      </c>
      <c r="N39" s="6">
        <v>16254</v>
      </c>
      <c r="O39" s="6" t="str">
        <v>AIIMS</v>
      </c>
      <c r="P39" s="6" t="str">
        <v>BY HAND</v>
      </c>
      <c r="Q39" s="6" t="str">
        <v>PRIYANKA MADAM</v>
      </c>
      <c r="R39" s="6">
        <v>4</v>
      </c>
      <c r="S39" s="6" t="str">
        <v/>
      </c>
      <c r="T39" s="6" t="str">
        <v>BIOXCELL</v>
      </c>
    </row>
    <row r="40" spans="1:20" x14ac:dyDescent="0.25">
      <c r="A40" s="6">
        <v>1212</v>
      </c>
      <c r="B40" s="6">
        <v>175754</v>
      </c>
      <c r="C40" s="7">
        <v>45849</v>
      </c>
      <c r="D40" s="7">
        <v>45854</v>
      </c>
      <c r="E40" s="6">
        <v>51.6</v>
      </c>
      <c r="F40" s="26">
        <v>51.6</v>
      </c>
      <c r="G40" s="6" t="str">
        <v>BE0043-1</v>
      </c>
      <c r="H40" s="6" t="str">
        <v/>
      </c>
      <c r="I40" s="6">
        <v>1</v>
      </c>
      <c r="J40" s="6">
        <v>1</v>
      </c>
      <c r="K40" s="6" t="str">
        <v/>
      </c>
      <c r="L40" s="6" t="str">
        <v>T-700/25-26</v>
      </c>
      <c r="M40" s="6">
        <v>45854</v>
      </c>
      <c r="N40" s="6">
        <v>16254</v>
      </c>
      <c r="O40" s="6" t="str">
        <v>AIIMS</v>
      </c>
      <c r="P40" s="6" t="str">
        <v>BY HAND</v>
      </c>
      <c r="Q40" s="6" t="str">
        <v>PRIYANKA MADAM</v>
      </c>
      <c r="R40" s="6">
        <v>4</v>
      </c>
      <c r="S40" s="6" t="str">
        <v/>
      </c>
      <c r="T40" s="6" t="str">
        <v>BIOXCELL</v>
      </c>
    </row>
    <row r="41" spans="1:20" x14ac:dyDescent="0.25">
      <c r="A41" s="6">
        <v>1213</v>
      </c>
      <c r="B41" s="6">
        <v>175754</v>
      </c>
      <c r="C41" s="7">
        <v>45849</v>
      </c>
      <c r="D41" s="7">
        <v>45854</v>
      </c>
      <c r="E41" s="6">
        <v>189</v>
      </c>
      <c r="F41" s="26">
        <v>189</v>
      </c>
      <c r="G41" s="6" t="str">
        <v>BE0235</v>
      </c>
      <c r="H41" s="6" t="str">
        <v/>
      </c>
      <c r="I41" s="6">
        <v>1</v>
      </c>
      <c r="J41" s="6">
        <v>1</v>
      </c>
      <c r="K41" s="6" t="str">
        <v/>
      </c>
      <c r="L41" s="6" t="str">
        <v>T-714/25-26</v>
      </c>
      <c r="M41" s="6">
        <v>45857</v>
      </c>
      <c r="N41" s="6">
        <v>49612.5</v>
      </c>
      <c r="O41" s="6" t="str">
        <v>LABPRO</v>
      </c>
      <c r="P41" s="6">
        <v>58153395145</v>
      </c>
      <c r="Q41" s="6" t="str">
        <v>Delivered</v>
      </c>
      <c r="R41" s="6">
        <v>4</v>
      </c>
      <c r="S41" s="6" t="str">
        <v/>
      </c>
      <c r="T41" s="6" t="str">
        <v>BIOXCELL</v>
      </c>
    </row>
    <row r="42" spans="1:20" x14ac:dyDescent="0.25">
      <c r="A42" s="6">
        <v>1214</v>
      </c>
      <c r="B42" s="6">
        <v>175754</v>
      </c>
      <c r="C42" s="7">
        <v>45849</v>
      </c>
      <c r="D42" s="7">
        <v>45854</v>
      </c>
      <c r="E42" s="6">
        <v>103.2</v>
      </c>
      <c r="F42" s="26">
        <v>206.4</v>
      </c>
      <c r="G42" s="6" t="str">
        <v>BE0291</v>
      </c>
      <c r="H42" s="6" t="str">
        <v/>
      </c>
      <c r="I42" s="6">
        <v>2</v>
      </c>
      <c r="J42" s="6">
        <v>2</v>
      </c>
      <c r="K42" s="6" t="str">
        <v/>
      </c>
      <c r="L42" s="6" t="str">
        <v>T-714/25-26</v>
      </c>
      <c r="M42" s="6">
        <v>45857</v>
      </c>
      <c r="N42" s="6">
        <v>27090</v>
      </c>
      <c r="O42" s="6" t="str">
        <v>LABPRO</v>
      </c>
      <c r="P42" s="6">
        <v>58153395145</v>
      </c>
      <c r="Q42" s="6" t="str">
        <v>Delivered</v>
      </c>
      <c r="R42" s="6">
        <v>4</v>
      </c>
      <c r="S42" s="6" t="str">
        <v/>
      </c>
      <c r="T42" s="6" t="str">
        <v>BIOXCELL</v>
      </c>
    </row>
    <row r="43" spans="1:20" x14ac:dyDescent="0.25">
      <c r="A43" s="6">
        <v>1215</v>
      </c>
      <c r="B43" s="6">
        <v>175754</v>
      </c>
      <c r="C43" s="7">
        <v>45849</v>
      </c>
      <c r="D43" s="7">
        <v>45854</v>
      </c>
      <c r="E43" s="6">
        <v>103.2</v>
      </c>
      <c r="F43" s="26">
        <v>206.4</v>
      </c>
      <c r="G43" s="6" t="str">
        <v>BE0001-2</v>
      </c>
      <c r="H43" s="6" t="str">
        <v/>
      </c>
      <c r="I43" s="6">
        <v>2</v>
      </c>
      <c r="J43" s="6">
        <v>2</v>
      </c>
      <c r="K43" s="6" t="str">
        <v/>
      </c>
      <c r="L43" s="6" t="str">
        <v>T-714/25-26</v>
      </c>
      <c r="M43" s="6">
        <v>45857</v>
      </c>
      <c r="N43" s="6">
        <v>27090</v>
      </c>
      <c r="O43" s="6" t="str">
        <v>LABPRO</v>
      </c>
      <c r="P43" s="6">
        <v>58153395145</v>
      </c>
      <c r="Q43" s="6" t="str">
        <v>Delivered</v>
      </c>
      <c r="R43" s="6">
        <v>4</v>
      </c>
      <c r="S43" s="6" t="str">
        <v/>
      </c>
      <c r="T43" s="6" t="str">
        <v>BIOXCELL</v>
      </c>
    </row>
    <row r="44" spans="1:20" x14ac:dyDescent="0.25">
      <c r="A44" s="6">
        <v>1216</v>
      </c>
      <c r="B44" s="6">
        <v>175754</v>
      </c>
      <c r="C44" s="7">
        <v>45849</v>
      </c>
      <c r="D44" s="7">
        <v>45854</v>
      </c>
      <c r="E44" s="6">
        <v>146.76</v>
      </c>
      <c r="F44" s="26">
        <v>146.76</v>
      </c>
      <c r="G44" s="6" t="str">
        <v>BE0240</v>
      </c>
      <c r="H44" s="6" t="str">
        <v/>
      </c>
      <c r="I44" s="6">
        <v>1</v>
      </c>
      <c r="J44" s="6">
        <v>1</v>
      </c>
      <c r="K44" s="6" t="str">
        <v/>
      </c>
      <c r="L44" s="6" t="str">
        <v>T-714/25-26</v>
      </c>
      <c r="M44" s="6">
        <v>45857</v>
      </c>
      <c r="N44" s="6">
        <v>49612.5</v>
      </c>
      <c r="O44" s="6" t="str">
        <v>LABPRO</v>
      </c>
      <c r="P44" s="6">
        <v>58153395145</v>
      </c>
      <c r="Q44" s="6" t="str">
        <v>Delivered</v>
      </c>
      <c r="R44" s="6">
        <v>4</v>
      </c>
      <c r="S44" s="6" t="str">
        <v/>
      </c>
      <c r="T44" s="6" t="str">
        <v>BIOXCELL</v>
      </c>
    </row>
    <row r="45" spans="1:20" x14ac:dyDescent="0.25">
      <c r="A45" s="6">
        <v>1570</v>
      </c>
      <c r="B45" s="6">
        <v>176223</v>
      </c>
      <c r="C45" s="7">
        <v>45860</v>
      </c>
      <c r="D45" s="7">
        <v>45866</v>
      </c>
      <c r="E45" s="6">
        <v>94.66</v>
      </c>
      <c r="F45" s="26">
        <v>94.66</v>
      </c>
      <c r="G45" s="6" t="str">
        <v>BE0004-1</v>
      </c>
      <c r="H45" s="6" t="str">
        <v/>
      </c>
      <c r="I45" s="6">
        <v>1</v>
      </c>
      <c r="J45" s="6">
        <v>1</v>
      </c>
      <c r="K45" s="6" t="str">
        <v/>
      </c>
      <c r="L45" s="6" t="str">
        <v>T-822/25-26</v>
      </c>
      <c r="M45" s="6">
        <v>45868</v>
      </c>
      <c r="N45" s="6">
        <v>48877.5</v>
      </c>
      <c r="O45" s="6" t="str">
        <v>PATEL CHEM</v>
      </c>
      <c r="P45" s="6">
        <v>58153856773</v>
      </c>
      <c r="Q45" s="6" t="str">
        <v>Delivered</v>
      </c>
      <c r="R45" s="6">
        <v>4</v>
      </c>
      <c r="S45" s="6" t="str">
        <v/>
      </c>
      <c r="T45" s="6" t="str">
        <v>BioXcell</v>
      </c>
    </row>
    <row r="46" spans="1:20" x14ac:dyDescent="0.25">
      <c r="A46" s="6">
        <v>1571</v>
      </c>
      <c r="B46" s="6">
        <v>176223</v>
      </c>
      <c r="C46" s="7">
        <v>45860</v>
      </c>
      <c r="D46" s="7">
        <v>45866</v>
      </c>
      <c r="E46" s="6">
        <v>400</v>
      </c>
      <c r="F46" s="26">
        <v>400</v>
      </c>
      <c r="G46" s="6" t="str">
        <v>BE0033-2</v>
      </c>
      <c r="H46" s="6" t="str">
        <v/>
      </c>
      <c r="I46" s="6">
        <v>1</v>
      </c>
      <c r="J46" s="6">
        <v>1</v>
      </c>
      <c r="K46" s="6" t="str">
        <v/>
      </c>
      <c r="L46" s="6" t="str">
        <v>T-822/25-26</v>
      </c>
      <c r="M46" s="6">
        <v>45868</v>
      </c>
      <c r="N46" s="6">
        <v>12642</v>
      </c>
      <c r="O46" s="6" t="str">
        <v>PATEL CHEM</v>
      </c>
      <c r="P46" s="6">
        <v>58153856773</v>
      </c>
      <c r="Q46" s="6" t="str">
        <v>Delivered</v>
      </c>
      <c r="R46" s="6">
        <v>4</v>
      </c>
      <c r="S46" s="6" t="str">
        <v/>
      </c>
      <c r="T46" s="6" t="str">
        <v>BioXcell</v>
      </c>
    </row>
    <row r="47" spans="1:20" x14ac:dyDescent="0.25">
      <c r="A47" s="6">
        <v>1572</v>
      </c>
      <c r="B47" s="6">
        <v>176223</v>
      </c>
      <c r="C47" s="7">
        <v>45860</v>
      </c>
      <c r="D47" s="7">
        <v>45866</v>
      </c>
      <c r="E47" s="6">
        <v>94.66</v>
      </c>
      <c r="F47" s="26">
        <v>94.66</v>
      </c>
      <c r="G47" s="6" t="str">
        <v>BE0150</v>
      </c>
      <c r="H47" s="6" t="str">
        <v/>
      </c>
      <c r="I47" s="6">
        <v>1</v>
      </c>
      <c r="J47" s="6">
        <v>1</v>
      </c>
      <c r="K47" s="6" t="str">
        <v/>
      </c>
      <c r="L47" s="6" t="str">
        <v>T-972/25-26</v>
      </c>
      <c r="M47" s="6">
        <v>45888</v>
      </c>
      <c r="N47" s="6">
        <v>6321</v>
      </c>
      <c r="O47" s="6" t="str">
        <v>ILS</v>
      </c>
      <c r="P47" s="6">
        <v>58154568194</v>
      </c>
      <c r="Q47" s="6" t="str">
        <v>Delivered</v>
      </c>
      <c r="R47" s="6">
        <v>4</v>
      </c>
      <c r="S47" s="6" t="str">
        <v/>
      </c>
      <c r="T47" s="6" t="str">
        <v>BioXcell</v>
      </c>
    </row>
    <row r="48" spans="1:20" x14ac:dyDescent="0.25">
      <c r="A48" s="6">
        <v>1573</v>
      </c>
      <c r="B48" s="6">
        <v>176223</v>
      </c>
      <c r="C48" s="7">
        <v>45860</v>
      </c>
      <c r="D48" s="7">
        <v>45866</v>
      </c>
      <c r="E48" s="6">
        <v>450</v>
      </c>
      <c r="F48" s="26">
        <v>450</v>
      </c>
      <c r="G48" s="6" t="str">
        <v>BE0222</v>
      </c>
      <c r="H48" s="6" t="str">
        <v/>
      </c>
      <c r="I48" s="6">
        <v>1</v>
      </c>
      <c r="J48" s="6">
        <v>1</v>
      </c>
      <c r="K48" s="6" t="str">
        <v/>
      </c>
      <c r="L48" s="6" t="str">
        <v>T-922/25-26</v>
      </c>
      <c r="M48" s="6">
        <v>45880</v>
      </c>
      <c r="N48" s="6">
        <v>46305</v>
      </c>
      <c r="O48" s="6" t="str">
        <v>ILS</v>
      </c>
      <c r="P48" s="6">
        <v>58154309533</v>
      </c>
      <c r="Q48" s="6" t="str">
        <v>Delivered</v>
      </c>
      <c r="R48" s="6">
        <v>4</v>
      </c>
      <c r="S48" s="6" t="str">
        <v/>
      </c>
      <c r="T48" s="6" t="str">
        <v>BioXcell</v>
      </c>
    </row>
    <row r="49" spans="1:20" x14ac:dyDescent="0.25">
      <c r="A49" s="6">
        <v>1574</v>
      </c>
      <c r="B49" s="6">
        <v>176223</v>
      </c>
      <c r="C49" s="7">
        <v>45860</v>
      </c>
      <c r="D49" s="7">
        <v>45866</v>
      </c>
      <c r="E49" s="6">
        <v>85.08</v>
      </c>
      <c r="F49" s="26">
        <v>85.08</v>
      </c>
      <c r="G49" s="6" t="str">
        <v>CP174</v>
      </c>
      <c r="H49" s="6" t="str">
        <v/>
      </c>
      <c r="I49" s="6">
        <v>1</v>
      </c>
      <c r="J49" s="6">
        <v>1</v>
      </c>
      <c r="K49" s="6" t="str">
        <v/>
      </c>
      <c r="L49" s="6" t="str">
        <v>T-819/25-26</v>
      </c>
      <c r="M49" s="6">
        <v>45867</v>
      </c>
      <c r="N49" s="6">
        <v>17272.5</v>
      </c>
      <c r="O49" s="6" t="str">
        <v>ARAGEN</v>
      </c>
      <c r="P49" s="6">
        <v>58153777275</v>
      </c>
      <c r="Q49" s="6" t="str">
        <v>Delivered</v>
      </c>
      <c r="R49" s="6">
        <v>4</v>
      </c>
      <c r="S49" s="6" t="str">
        <v/>
      </c>
      <c r="T49" s="6" t="str">
        <v>BioXcell</v>
      </c>
    </row>
    <row r="50" spans="1:20" x14ac:dyDescent="0.25">
      <c r="A50" s="6">
        <v>1575</v>
      </c>
      <c r="B50" s="6">
        <v>176374</v>
      </c>
      <c r="C50" s="7" t="str">
        <v/>
      </c>
      <c r="D50" s="7">
        <v>45867</v>
      </c>
      <c r="E50" s="6">
        <v>1017.8</v>
      </c>
      <c r="F50" s="26">
        <v>1017.8</v>
      </c>
      <c r="G50" s="6" t="str">
        <v>BE0089</v>
      </c>
      <c r="H50" s="6" t="str">
        <v/>
      </c>
      <c r="I50" s="6">
        <v>1</v>
      </c>
      <c r="J50" s="6">
        <v>1</v>
      </c>
      <c r="K50" s="6" t="str">
        <v/>
      </c>
      <c r="L50" s="6" t="str">
        <v>T-821/25-26</v>
      </c>
      <c r="M50" s="6">
        <v>45867</v>
      </c>
      <c r="N50" s="6">
        <v>150582.6</v>
      </c>
      <c r="O50" s="6" t="str">
        <v>SAI LIFE</v>
      </c>
      <c r="P50" s="6">
        <v>58153779821</v>
      </c>
      <c r="Q50" s="6" t="str">
        <v>Delivered</v>
      </c>
      <c r="R50" s="6">
        <v>4</v>
      </c>
      <c r="S50" s="6" t="str">
        <v/>
      </c>
      <c r="T50" s="6" t="str">
        <v>BioXcell</v>
      </c>
    </row>
    <row r="51" spans="1:20" x14ac:dyDescent="0.25">
      <c r="A51" s="6">
        <v>1576</v>
      </c>
      <c r="B51" s="6">
        <v>176374</v>
      </c>
      <c r="C51" s="7" t="str">
        <v/>
      </c>
      <c r="D51" s="7">
        <v>45867</v>
      </c>
      <c r="E51" s="6">
        <v>2255.8000000000002</v>
      </c>
      <c r="F51" s="26">
        <v>2255.8000000000002</v>
      </c>
      <c r="G51" s="6" t="str">
        <v>BE0146</v>
      </c>
      <c r="H51" s="6" t="str">
        <v/>
      </c>
      <c r="I51" s="6">
        <v>1</v>
      </c>
      <c r="J51" s="6">
        <v>1</v>
      </c>
      <c r="K51" s="6" t="str">
        <v/>
      </c>
      <c r="L51" s="6" t="str">
        <v>T-821/25-26</v>
      </c>
      <c r="M51" s="6">
        <v>45867</v>
      </c>
      <c r="N51" s="6">
        <v>238975.8</v>
      </c>
      <c r="O51" s="6" t="str">
        <v>SAI LIFE</v>
      </c>
      <c r="P51" s="6">
        <v>58153779821</v>
      </c>
      <c r="Q51" s="6" t="str">
        <v>Delivered</v>
      </c>
      <c r="R51" s="6">
        <v>4</v>
      </c>
      <c r="S51" s="6" t="str">
        <v/>
      </c>
      <c r="T51" s="6" t="str">
        <v>BioXcell</v>
      </c>
    </row>
    <row r="52" spans="1:20" x14ac:dyDescent="0.25">
      <c r="A52">
        <v>1692</v>
      </c>
      <c r="B52">
        <v>176807</v>
      </c>
      <c r="C52" s="18">
        <v>45870</v>
      </c>
      <c r="D52" s="18">
        <v>45873</v>
      </c>
      <c r="E52">
        <v>340</v>
      </c>
      <c r="F52" s="28">
        <v>340</v>
      </c>
      <c r="G52" t="str">
        <v>BE0075-1</v>
      </c>
      <c r="H52" t="str">
        <v/>
      </c>
      <c r="I52">
        <v>1</v>
      </c>
      <c r="J52">
        <v>1</v>
      </c>
      <c r="K52" t="str">
        <v/>
      </c>
      <c r="L52" t="str">
        <v>T-891/25-26</v>
      </c>
      <c r="M52">
        <v>45877</v>
      </c>
      <c r="N52">
        <v>52920</v>
      </c>
      <c r="O52" t="str">
        <v>NII</v>
      </c>
      <c r="P52" t="str">
        <v>By Hand</v>
      </c>
      <c r="Q52" t="str">
        <v>PRIYANKA MADAM</v>
      </c>
      <c r="R52">
        <v>4</v>
      </c>
      <c r="S52" t="str">
        <v/>
      </c>
      <c r="T52" t="str">
        <v>BioXcell</v>
      </c>
    </row>
    <row r="53" spans="1:20" x14ac:dyDescent="0.25">
      <c r="A53">
        <v>1693</v>
      </c>
      <c r="B53">
        <v>176807</v>
      </c>
      <c r="C53" s="18">
        <v>45870</v>
      </c>
      <c r="D53" s="18">
        <v>45873</v>
      </c>
      <c r="E53">
        <v>530</v>
      </c>
      <c r="F53" s="28">
        <v>530</v>
      </c>
      <c r="G53" t="str">
        <v>BP0090</v>
      </c>
      <c r="H53" t="str">
        <v/>
      </c>
      <c r="I53">
        <v>1</v>
      </c>
      <c r="J53">
        <v>1</v>
      </c>
      <c r="K53" t="str">
        <v/>
      </c>
      <c r="L53" t="str">
        <v>T-891/25-26</v>
      </c>
      <c r="M53">
        <v>45877</v>
      </c>
      <c r="N53">
        <v>68880</v>
      </c>
      <c r="O53" t="str">
        <v>NII</v>
      </c>
      <c r="P53" t="str">
        <v>By Hand</v>
      </c>
      <c r="Q53" t="str">
        <v>PRIYANKA MADAM</v>
      </c>
      <c r="R53">
        <v>4</v>
      </c>
      <c r="S53" t="str">
        <v/>
      </c>
      <c r="T53" t="str">
        <v>BioXcell</v>
      </c>
    </row>
    <row r="54" spans="1:20" x14ac:dyDescent="0.25">
      <c r="A54">
        <v>1698</v>
      </c>
      <c r="B54">
        <v>176672</v>
      </c>
      <c r="C54" s="18">
        <v>45868</v>
      </c>
      <c r="D54" s="18">
        <v>45874</v>
      </c>
      <c r="E54">
        <v>2696.4</v>
      </c>
      <c r="F54" s="28">
        <v>5392.8</v>
      </c>
      <c r="G54" t="str">
        <v>BE0293</v>
      </c>
      <c r="H54" t="str">
        <v/>
      </c>
      <c r="I54">
        <v>2</v>
      </c>
      <c r="J54">
        <v>2</v>
      </c>
      <c r="K54" t="str">
        <v/>
      </c>
      <c r="L54" t="str">
        <v>T-0050/25-26</v>
      </c>
      <c r="M54">
        <v>45875</v>
      </c>
      <c r="N54">
        <v>594556.19999999995</v>
      </c>
      <c r="O54" t="str">
        <v>SYNGENE</v>
      </c>
      <c r="P54">
        <v>58154116845</v>
      </c>
      <c r="Q54" t="str">
        <v>Delivered</v>
      </c>
      <c r="R54">
        <v>4</v>
      </c>
      <c r="S54" t="str">
        <v/>
      </c>
      <c r="T54" t="str">
        <v>BioXcell</v>
      </c>
    </row>
    <row r="55" spans="1:20" x14ac:dyDescent="0.25">
      <c r="A55">
        <v>1815</v>
      </c>
      <c r="B55">
        <v>177075</v>
      </c>
      <c r="C55" s="18">
        <v>45876</v>
      </c>
      <c r="D55" s="18">
        <v>45881</v>
      </c>
      <c r="E55">
        <v>408.34</v>
      </c>
      <c r="F55" s="28">
        <v>408.34</v>
      </c>
      <c r="G55" t="str">
        <v>BE0146</v>
      </c>
      <c r="H55" t="str">
        <v/>
      </c>
      <c r="I55">
        <v>1</v>
      </c>
      <c r="J55">
        <v>1</v>
      </c>
      <c r="K55" t="str">
        <v/>
      </c>
      <c r="L55" t="str">
        <v>T-937/25-26</v>
      </c>
      <c r="M55">
        <v>45887</v>
      </c>
      <c r="N55">
        <v>53532.5</v>
      </c>
      <c r="O55" t="str">
        <v>RG SONS</v>
      </c>
      <c r="P55">
        <v>58154518310</v>
      </c>
      <c r="Q55" t="str">
        <v>Delivered</v>
      </c>
      <c r="R55">
        <v>4</v>
      </c>
      <c r="S55" t="str">
        <v/>
      </c>
      <c r="T55" t="str">
        <v>BioXcell</v>
      </c>
    </row>
    <row r="56" spans="1:20" x14ac:dyDescent="0.25">
      <c r="A56">
        <v>1816</v>
      </c>
      <c r="B56">
        <v>177075</v>
      </c>
      <c r="C56" s="18">
        <v>45876</v>
      </c>
      <c r="D56" s="18">
        <v>45881</v>
      </c>
      <c r="E56">
        <v>373.33</v>
      </c>
      <c r="F56" s="28">
        <v>746.66</v>
      </c>
      <c r="G56" t="str">
        <v>BE0297</v>
      </c>
      <c r="H56" t="str">
        <v/>
      </c>
      <c r="I56">
        <v>2</v>
      </c>
      <c r="J56">
        <v>2</v>
      </c>
      <c r="K56" t="str">
        <v/>
      </c>
      <c r="L56" t="str">
        <v>T-0056/25-26</v>
      </c>
      <c r="M56">
        <v>45892</v>
      </c>
      <c r="N56">
        <v>101430</v>
      </c>
      <c r="O56" t="str">
        <v>SYNGENE</v>
      </c>
      <c r="P56">
        <v>58154757570</v>
      </c>
      <c r="Q56" t="str">
        <v>Delivered</v>
      </c>
      <c r="R56">
        <v>4</v>
      </c>
      <c r="S56" t="str">
        <v/>
      </c>
      <c r="T56" t="str">
        <v>BioXcell</v>
      </c>
    </row>
    <row r="57" spans="1:20" x14ac:dyDescent="0.25">
      <c r="A57">
        <v>1992</v>
      </c>
      <c r="B57">
        <v>177574</v>
      </c>
      <c r="C57" s="18">
        <v>45887</v>
      </c>
      <c r="D57" s="18">
        <v>45890</v>
      </c>
      <c r="E57" t="str">
        <v/>
      </c>
      <c r="F57" s="28" t="str">
        <v/>
      </c>
      <c r="G57" t="str">
        <v>BE0283</v>
      </c>
      <c r="H57" t="str">
        <v/>
      </c>
      <c r="I57">
        <v>1</v>
      </c>
      <c r="J57">
        <v>1</v>
      </c>
      <c r="K57" t="str">
        <v/>
      </c>
      <c r="L57" t="str">
        <v>T-1021/25-26</v>
      </c>
      <c r="M57">
        <v>45892</v>
      </c>
      <c r="N57">
        <v>14448</v>
      </c>
      <c r="O57" t="str">
        <v>IISER BHOPAL</v>
      </c>
      <c r="P57">
        <v>58154749483</v>
      </c>
      <c r="Q57" t="str">
        <v>Delivered</v>
      </c>
      <c r="R57">
        <v>4</v>
      </c>
      <c r="S57" t="str">
        <v/>
      </c>
      <c r="T57" t="str">
        <v>BioXcell</v>
      </c>
    </row>
    <row r="58" spans="1:20" x14ac:dyDescent="0.25">
      <c r="A58">
        <v>1993</v>
      </c>
      <c r="B58">
        <v>177574</v>
      </c>
      <c r="C58" s="18">
        <v>45887</v>
      </c>
      <c r="D58" s="18">
        <v>45890</v>
      </c>
      <c r="E58" t="str">
        <v/>
      </c>
      <c r="F58" s="28" t="str">
        <v/>
      </c>
      <c r="G58" t="str">
        <v>IP0070</v>
      </c>
      <c r="H58" t="str">
        <v/>
      </c>
      <c r="I58">
        <v>2</v>
      </c>
      <c r="J58">
        <v>2</v>
      </c>
      <c r="K58" t="str">
        <v/>
      </c>
      <c r="L58" t="str">
        <v>T-1000/25-26</v>
      </c>
      <c r="M58">
        <v>45892</v>
      </c>
      <c r="N58">
        <v>18522</v>
      </c>
      <c r="O58" t="str">
        <v>ADGYL</v>
      </c>
      <c r="P58">
        <v>58154749321</v>
      </c>
      <c r="Q58" t="str">
        <v>Delivered</v>
      </c>
      <c r="R58">
        <v>4</v>
      </c>
      <c r="S58" t="str">
        <v/>
      </c>
      <c r="T58" t="str">
        <v>BioXcell</v>
      </c>
    </row>
    <row r="59" spans="1:20" x14ac:dyDescent="0.25">
      <c r="A59">
        <v>2113</v>
      </c>
      <c r="B59">
        <v>177846</v>
      </c>
      <c r="C59" s="18">
        <v>45891</v>
      </c>
      <c r="D59" s="18">
        <v>45894</v>
      </c>
      <c r="E59">
        <v>378</v>
      </c>
      <c r="F59" s="28">
        <v>378</v>
      </c>
      <c r="G59" t="str">
        <v>BE0095</v>
      </c>
      <c r="H59" t="str">
        <v/>
      </c>
      <c r="I59">
        <v>1</v>
      </c>
      <c r="J59">
        <v>1</v>
      </c>
      <c r="K59" t="str">
        <v/>
      </c>
      <c r="L59" t="str">
        <v>T-0059/25-26</v>
      </c>
      <c r="M59">
        <v>45895</v>
      </c>
      <c r="N59">
        <v>50715</v>
      </c>
      <c r="O59" t="str">
        <v>SYNGENE</v>
      </c>
      <c r="P59">
        <v>58154870631</v>
      </c>
      <c r="Q59" t="str">
        <v/>
      </c>
      <c r="R59">
        <v>4</v>
      </c>
      <c r="S59" t="str">
        <v/>
      </c>
      <c r="T59" t="str">
        <v>BioXcell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T10"/>
  <sheetViews>
    <sheetView topLeftCell="I1"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41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1.7109375" bestFit="1" customWidth="1"/>
    <col min="13" max="13" width="10.42578125" style="18" bestFit="1" customWidth="1"/>
    <col min="14" max="14" width="13" style="38" bestFit="1" customWidth="1"/>
    <col min="15" max="15" width="19.85546875" bestFit="1" customWidth="1"/>
    <col min="16" max="16" width="8.28515625" bestFit="1" customWidth="1"/>
    <col min="17" max="17" width="8.42578125" bestFit="1" customWidth="1"/>
    <col min="18" max="18" width="7.5703125" bestFit="1" customWidth="1"/>
    <col min="19" max="19" width="11.140625" bestFit="1" customWidth="1"/>
    <col min="20" max="20" width="8" bestFit="1" customWidth="1"/>
  </cols>
  <sheetData>
    <row r="1" spans="1:20" ht="7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10">_xlfn.LET(
  _xlpm.data, _xlfn._xlws.FILTER(MasterSheet!A:T, MasterSheet!T:T = "BPS"),
  IF(_xlpm.data = 0, "", _xlpm.data)
)</f>
        <v>555</v>
      </c>
      <c r="B2" s="6" t="str">
        <v>INV5218</v>
      </c>
      <c r="C2" s="7">
        <v>45806</v>
      </c>
      <c r="D2" s="7">
        <v>45811</v>
      </c>
      <c r="E2" s="6">
        <v>1227</v>
      </c>
      <c r="F2" s="26">
        <v>1227</v>
      </c>
      <c r="G2" s="6">
        <v>78383</v>
      </c>
      <c r="H2" s="6" t="str">
        <v>Firefly Luciferase MC38 Cell Line</v>
      </c>
      <c r="I2" s="6">
        <v>1</v>
      </c>
      <c r="J2" s="6">
        <v>1</v>
      </c>
      <c r="K2" s="6" t="str">
        <v/>
      </c>
      <c r="L2" s="7" t="str">
        <v>T-368/25-26</v>
      </c>
      <c r="M2" s="7">
        <v>45812</v>
      </c>
      <c r="N2" s="9">
        <v>214725</v>
      </c>
      <c r="O2" s="6" t="str">
        <v>PATANJALI</v>
      </c>
      <c r="P2" s="6" t="str">
        <v/>
      </c>
      <c r="Q2" s="6" t="str">
        <v/>
      </c>
      <c r="R2" s="6" t="str">
        <v/>
      </c>
      <c r="S2" s="6" t="str">
        <v/>
      </c>
      <c r="T2" s="6" t="str">
        <v>BPS</v>
      </c>
    </row>
    <row r="3" spans="1:20" x14ac:dyDescent="0.25">
      <c r="A3" s="6">
        <v>556</v>
      </c>
      <c r="B3" s="6" t="str">
        <v>INV5230</v>
      </c>
      <c r="C3" s="7">
        <v>45806</v>
      </c>
      <c r="D3" s="7">
        <v>45811</v>
      </c>
      <c r="E3" s="6">
        <v>804</v>
      </c>
      <c r="F3" s="26">
        <v>804</v>
      </c>
      <c r="G3" s="6">
        <v>79326</v>
      </c>
      <c r="H3" s="6" t="str">
        <v>NF-kB Reporter Cellular Assay pack (HCT116)</v>
      </c>
      <c r="I3" s="6">
        <v>1</v>
      </c>
      <c r="J3" s="6">
        <v>1</v>
      </c>
      <c r="K3" s="6" t="str">
        <v/>
      </c>
      <c r="L3" s="7" t="str">
        <v>T-366/25-26</v>
      </c>
      <c r="M3" s="7">
        <v>45812</v>
      </c>
      <c r="N3" s="9">
        <v>152425</v>
      </c>
      <c r="O3" s="6" t="str">
        <v>IMTECH</v>
      </c>
      <c r="P3" s="6" t="str">
        <v/>
      </c>
      <c r="Q3" s="6" t="str">
        <v/>
      </c>
      <c r="R3" s="6" t="str">
        <v/>
      </c>
      <c r="S3" s="6" t="str">
        <v/>
      </c>
      <c r="T3" s="6" t="str">
        <v>BPS</v>
      </c>
    </row>
    <row r="4" spans="1:20" x14ac:dyDescent="0.25">
      <c r="A4" s="6">
        <v>557</v>
      </c>
      <c r="B4" s="6" t="str">
        <v>INV5212</v>
      </c>
      <c r="C4" s="7">
        <v>45806</v>
      </c>
      <c r="D4" s="7">
        <v>45811</v>
      </c>
      <c r="E4" s="6">
        <v>0.01</v>
      </c>
      <c r="F4" s="26">
        <v>0.01</v>
      </c>
      <c r="G4" s="6">
        <v>27003</v>
      </c>
      <c r="H4" s="6" t="str">
        <v>AZD2281 (Olaparib)</v>
      </c>
      <c r="I4" s="6">
        <v>1</v>
      </c>
      <c r="J4" s="6">
        <v>1</v>
      </c>
      <c r="K4" s="6" t="str">
        <v/>
      </c>
      <c r="L4" s="7" t="str">
        <v>DC-52/25-26</v>
      </c>
      <c r="M4" s="7">
        <v>45812</v>
      </c>
      <c r="N4" s="9" t="str">
        <v/>
      </c>
      <c r="O4" s="6" t="str">
        <v>NECC</v>
      </c>
      <c r="P4" s="6" t="str">
        <v/>
      </c>
      <c r="Q4" s="6" t="str">
        <v/>
      </c>
      <c r="R4" s="6" t="str">
        <v/>
      </c>
      <c r="S4" s="6" t="str">
        <v xml:space="preserve">BILL WILL BE GENERATED </v>
      </c>
      <c r="T4" s="6" t="str">
        <v>BPS</v>
      </c>
    </row>
    <row r="5" spans="1:20" x14ac:dyDescent="0.25">
      <c r="A5" s="6">
        <v>558</v>
      </c>
      <c r="B5" s="6" t="str">
        <v>INV5388</v>
      </c>
      <c r="C5" s="7">
        <v>45814</v>
      </c>
      <c r="D5" s="7">
        <v>45818</v>
      </c>
      <c r="E5" s="6">
        <v>354</v>
      </c>
      <c r="F5" s="26">
        <v>708</v>
      </c>
      <c r="G5" s="6">
        <v>40321</v>
      </c>
      <c r="H5" s="6" t="str">
        <v>EGFR Kinase Assay Kit</v>
      </c>
      <c r="I5" s="6">
        <v>2</v>
      </c>
      <c r="J5" s="6">
        <v>2</v>
      </c>
      <c r="K5" s="6" t="str">
        <v/>
      </c>
      <c r="L5" s="7" t="str">
        <v>T-421/25-26</v>
      </c>
      <c r="M5" s="7">
        <v>45820</v>
      </c>
      <c r="N5" s="9">
        <v>136290</v>
      </c>
      <c r="O5" s="6" t="str">
        <v>4AXIS</v>
      </c>
      <c r="P5" s="6" t="str">
        <v/>
      </c>
      <c r="Q5" s="6" t="str">
        <v/>
      </c>
      <c r="R5" s="6">
        <v>4</v>
      </c>
      <c r="S5" s="6" t="str">
        <v/>
      </c>
      <c r="T5" s="6" t="str">
        <v>BPS</v>
      </c>
    </row>
    <row r="6" spans="1:20" x14ac:dyDescent="0.25">
      <c r="A6" s="6">
        <v>1217</v>
      </c>
      <c r="B6" s="6" t="str">
        <v>INV6027</v>
      </c>
      <c r="C6" s="7">
        <v>45849</v>
      </c>
      <c r="D6" s="7">
        <v>45854</v>
      </c>
      <c r="E6" s="6">
        <v>354</v>
      </c>
      <c r="F6" s="26">
        <v>354</v>
      </c>
      <c r="G6" s="6">
        <v>79518</v>
      </c>
      <c r="H6" s="6" t="str">
        <v/>
      </c>
      <c r="I6" s="6">
        <v>1</v>
      </c>
      <c r="J6" s="6">
        <v>1</v>
      </c>
      <c r="K6" s="6" t="str">
        <v/>
      </c>
      <c r="L6" s="6" t="str">
        <v>T-710/25-26</v>
      </c>
      <c r="M6" s="7">
        <v>45857</v>
      </c>
      <c r="N6" s="9">
        <v>67112</v>
      </c>
      <c r="O6" s="6" t="str">
        <v>ALLIED SCIENTIFIC</v>
      </c>
      <c r="P6" s="6">
        <v>58153396302</v>
      </c>
      <c r="Q6" s="6" t="str">
        <v>Delivered</v>
      </c>
      <c r="R6" s="6">
        <v>-20</v>
      </c>
      <c r="S6" s="6" t="str">
        <v/>
      </c>
      <c r="T6" s="6" t="str">
        <v>BPS</v>
      </c>
    </row>
    <row r="7" spans="1:20" x14ac:dyDescent="0.25">
      <c r="A7" s="6">
        <v>1218</v>
      </c>
      <c r="B7" s="6" t="str">
        <v>INV6027</v>
      </c>
      <c r="C7" s="7">
        <v>45849</v>
      </c>
      <c r="D7" s="7">
        <v>45854</v>
      </c>
      <c r="E7" s="6">
        <v>354</v>
      </c>
      <c r="F7" s="26">
        <v>354</v>
      </c>
      <c r="G7" s="6">
        <v>79520</v>
      </c>
      <c r="H7" s="6" t="str">
        <v/>
      </c>
      <c r="I7" s="6">
        <v>1</v>
      </c>
      <c r="J7" s="6">
        <v>1</v>
      </c>
      <c r="K7" s="6" t="str">
        <v/>
      </c>
      <c r="L7" s="6" t="str">
        <v>T-710/25-26</v>
      </c>
      <c r="M7" s="7">
        <v>45857</v>
      </c>
      <c r="N7" s="9">
        <v>67112</v>
      </c>
      <c r="O7" s="6" t="str">
        <v>ALLIED SCIENTIFIC</v>
      </c>
      <c r="P7" s="6">
        <v>58153396302</v>
      </c>
      <c r="Q7" s="6" t="str">
        <v>Delivered</v>
      </c>
      <c r="R7" s="6">
        <v>-20</v>
      </c>
      <c r="S7" s="6" t="str">
        <v/>
      </c>
      <c r="T7" s="6" t="str">
        <v>BPS</v>
      </c>
    </row>
    <row r="8" spans="1:20" x14ac:dyDescent="0.25">
      <c r="A8" s="6">
        <v>1219</v>
      </c>
      <c r="B8" s="6" t="str">
        <v>INV6027</v>
      </c>
      <c r="C8" s="7">
        <v>45849</v>
      </c>
      <c r="D8" s="7">
        <v>45854</v>
      </c>
      <c r="E8" s="6">
        <v>354</v>
      </c>
      <c r="F8" s="26">
        <v>354</v>
      </c>
      <c r="G8" s="6">
        <v>79521</v>
      </c>
      <c r="H8" s="6" t="str">
        <v/>
      </c>
      <c r="I8" s="6">
        <v>1</v>
      </c>
      <c r="J8" s="6">
        <v>1</v>
      </c>
      <c r="K8" s="6" t="str">
        <v/>
      </c>
      <c r="L8" s="6" t="str">
        <v>T-710/25-26</v>
      </c>
      <c r="M8" s="7">
        <v>45857</v>
      </c>
      <c r="N8" s="9">
        <v>67112</v>
      </c>
      <c r="O8" s="6" t="str">
        <v>ALLIED SCIENTIFIC</v>
      </c>
      <c r="P8" s="6">
        <v>58153396302</v>
      </c>
      <c r="Q8" s="6" t="str">
        <v>Delivered</v>
      </c>
      <c r="R8" s="6">
        <v>-20</v>
      </c>
      <c r="S8" s="6" t="str">
        <v/>
      </c>
      <c r="T8" s="6" t="str">
        <v>BPS</v>
      </c>
    </row>
    <row r="9" spans="1:20" x14ac:dyDescent="0.25">
      <c r="A9" s="6">
        <v>1220</v>
      </c>
      <c r="B9" s="6" t="str">
        <v>INV6027</v>
      </c>
      <c r="C9" s="7">
        <v>45849</v>
      </c>
      <c r="D9" s="7">
        <v>45854</v>
      </c>
      <c r="E9" s="6">
        <v>354</v>
      </c>
      <c r="F9" s="26">
        <v>354</v>
      </c>
      <c r="G9" s="6">
        <v>79527</v>
      </c>
      <c r="H9" s="6" t="str">
        <v/>
      </c>
      <c r="I9" s="6">
        <v>1</v>
      </c>
      <c r="J9" s="6">
        <v>1</v>
      </c>
      <c r="K9" s="6" t="str">
        <v/>
      </c>
      <c r="L9" s="6" t="str">
        <v>T-710/25-26</v>
      </c>
      <c r="M9" s="7">
        <v>45857</v>
      </c>
      <c r="N9" s="9">
        <v>67112</v>
      </c>
      <c r="O9" s="6" t="str">
        <v>ALLIED SCIENTIFIC</v>
      </c>
      <c r="P9" s="6">
        <v>58153396302</v>
      </c>
      <c r="Q9" s="6" t="str">
        <v>Delivered</v>
      </c>
      <c r="R9" s="6">
        <v>-20</v>
      </c>
      <c r="S9" s="6" t="str">
        <v/>
      </c>
      <c r="T9" s="6" t="str">
        <v>BPS</v>
      </c>
    </row>
    <row r="10" spans="1:20" x14ac:dyDescent="0.25">
      <c r="A10" s="6">
        <v>1221</v>
      </c>
      <c r="B10" s="6" t="str">
        <v>INV6028</v>
      </c>
      <c r="C10" s="7">
        <v>45849</v>
      </c>
      <c r="D10" s="7">
        <v>45854</v>
      </c>
      <c r="E10" s="6">
        <v>498</v>
      </c>
      <c r="F10" s="26">
        <v>498</v>
      </c>
      <c r="G10" s="6" t="str">
        <v>79513-1</v>
      </c>
      <c r="H10" s="6" t="str">
        <v/>
      </c>
      <c r="I10" s="6">
        <v>1</v>
      </c>
      <c r="J10" s="6">
        <v>1</v>
      </c>
      <c r="K10" s="6" t="str">
        <v/>
      </c>
      <c r="L10" s="6" t="str">
        <v>T-704/25-26</v>
      </c>
      <c r="M10" s="7">
        <v>45854</v>
      </c>
      <c r="N10" s="9">
        <v>83000</v>
      </c>
      <c r="O10" s="6" t="str">
        <v>BTL</v>
      </c>
      <c r="P10" s="6" t="str">
        <v>BY HAND</v>
      </c>
      <c r="Q10" s="6" t="str">
        <v>PRIYANKA MADAM</v>
      </c>
      <c r="R10" s="6">
        <v>-20</v>
      </c>
      <c r="S10" s="6" t="str">
        <v/>
      </c>
      <c r="T10" s="6" t="str">
        <v>BPS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T29"/>
  <sheetViews>
    <sheetView topLeftCell="I1"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49.4257812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2.28515625" bestFit="1" customWidth="1"/>
    <col min="13" max="13" width="10.42578125" style="18" bestFit="1" customWidth="1"/>
    <col min="14" max="14" width="13" style="38" bestFit="1" customWidth="1"/>
    <col min="15" max="15" width="20.85546875" bestFit="1" customWidth="1"/>
    <col min="16" max="16" width="12" bestFit="1" customWidth="1"/>
    <col min="17" max="17" width="9.7109375" bestFit="1" customWidth="1"/>
    <col min="18" max="18" width="7.5703125" bestFit="1" customWidth="1"/>
    <col min="19" max="19" width="11.140625" bestFit="1" customWidth="1"/>
    <col min="20" max="20" width="8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29">_xlfn.LET(
  _xlpm.data, _xlfn._xlws.FILTER(MasterSheet!A:T, MasterSheet!T:T = "Biotium"),
  IF(_xlpm.data = 0, "", _xlpm.data)
)</f>
        <v>559</v>
      </c>
      <c r="B2" s="6" t="str">
        <v>Opening Stock</v>
      </c>
      <c r="C2" s="7">
        <v>45808</v>
      </c>
      <c r="D2" s="7">
        <v>45808</v>
      </c>
      <c r="E2" s="6">
        <v>77.599999999999994</v>
      </c>
      <c r="F2" s="26">
        <v>77.599999999999994</v>
      </c>
      <c r="G2" s="6">
        <v>41010</v>
      </c>
      <c r="H2" s="6" t="str">
        <v>6X GelRed® Prestain Loading Buffer with Tracking Dye</v>
      </c>
      <c r="I2" s="6">
        <v>1</v>
      </c>
      <c r="J2" s="6">
        <v>1</v>
      </c>
      <c r="K2" s="6" t="str">
        <v/>
      </c>
      <c r="L2" s="7" t="str">
        <v>T-0030/25-26</v>
      </c>
      <c r="M2" s="7">
        <v>45812</v>
      </c>
      <c r="N2" s="9">
        <v>41850</v>
      </c>
      <c r="O2" s="6" t="str">
        <v>Syngene</v>
      </c>
      <c r="P2" s="6" t="str">
        <v/>
      </c>
      <c r="Q2" s="6" t="str">
        <v/>
      </c>
      <c r="R2" s="6" t="str">
        <v/>
      </c>
      <c r="S2" s="6" t="str">
        <v>From Stock</v>
      </c>
      <c r="T2" s="6" t="str">
        <v>Biotium</v>
      </c>
    </row>
    <row r="3" spans="1:20" x14ac:dyDescent="0.25">
      <c r="A3" s="6">
        <v>731</v>
      </c>
      <c r="B3" s="6" t="str">
        <v>I235615-IN</v>
      </c>
      <c r="C3" s="7">
        <v>45831</v>
      </c>
      <c r="D3" s="7">
        <v>45835</v>
      </c>
      <c r="E3" s="6">
        <v>44.8</v>
      </c>
      <c r="F3" s="26">
        <v>44.8</v>
      </c>
      <c r="G3" s="6" t="str">
        <v>31000-T</v>
      </c>
      <c r="H3" s="6" t="str">
        <v/>
      </c>
      <c r="I3" s="6">
        <v>1</v>
      </c>
      <c r="J3" s="6">
        <v>1</v>
      </c>
      <c r="K3" s="6" t="str">
        <v/>
      </c>
      <c r="L3" s="7" t="str">
        <v>T-553/25-26</v>
      </c>
      <c r="M3" s="7">
        <v>45836</v>
      </c>
      <c r="N3" s="9">
        <v>6944</v>
      </c>
      <c r="O3" s="6" t="str">
        <v>BIO SOLUTION</v>
      </c>
      <c r="P3" s="6">
        <v>58152577136</v>
      </c>
      <c r="Q3" s="6" t="str">
        <v>Delivered</v>
      </c>
      <c r="R3" s="6">
        <v>-20</v>
      </c>
      <c r="S3" s="6" t="str">
        <v/>
      </c>
      <c r="T3" s="6" t="str">
        <v>Biotium</v>
      </c>
    </row>
    <row r="4" spans="1:20" x14ac:dyDescent="0.25">
      <c r="A4" s="6">
        <v>732</v>
      </c>
      <c r="B4" s="6" t="str">
        <v>I235615-IN</v>
      </c>
      <c r="C4" s="7">
        <v>45831</v>
      </c>
      <c r="D4" s="7">
        <v>45835</v>
      </c>
      <c r="E4" s="6">
        <v>72</v>
      </c>
      <c r="F4" s="26">
        <v>72</v>
      </c>
      <c r="G4" s="6" t="str">
        <v>29024-1</v>
      </c>
      <c r="H4" s="6" t="str">
        <v/>
      </c>
      <c r="I4" s="6">
        <v>1</v>
      </c>
      <c r="J4" s="6">
        <v>1</v>
      </c>
      <c r="K4" s="6" t="str">
        <v/>
      </c>
      <c r="L4" s="7" t="str">
        <v>T-574/25-26</v>
      </c>
      <c r="M4" s="7">
        <v>45838</v>
      </c>
      <c r="N4" s="9">
        <v>10462.5</v>
      </c>
      <c r="O4" s="6" t="str">
        <v>BIONOVA</v>
      </c>
      <c r="P4" s="6">
        <v>58152615043</v>
      </c>
      <c r="Q4" s="6" t="str">
        <v>Delivered</v>
      </c>
      <c r="R4" s="6">
        <v>-20</v>
      </c>
      <c r="S4" s="6" t="str">
        <v/>
      </c>
      <c r="T4" s="6" t="str">
        <v>Biotium</v>
      </c>
    </row>
    <row r="5" spans="1:20" x14ac:dyDescent="0.25">
      <c r="A5" s="6">
        <v>733</v>
      </c>
      <c r="B5" s="6" t="str">
        <v>I235615-IN</v>
      </c>
      <c r="C5" s="7">
        <v>45831</v>
      </c>
      <c r="D5" s="7">
        <v>45835</v>
      </c>
      <c r="E5" s="6">
        <v>255.2</v>
      </c>
      <c r="F5" s="26">
        <v>255.2</v>
      </c>
      <c r="G5" s="6">
        <v>60036</v>
      </c>
      <c r="H5" s="6" t="str">
        <v/>
      </c>
      <c r="I5" s="6">
        <v>1</v>
      </c>
      <c r="J5" s="6">
        <v>1</v>
      </c>
      <c r="K5" s="6" t="str">
        <v/>
      </c>
      <c r="L5" s="7" t="str">
        <v>T-577/25-26</v>
      </c>
      <c r="M5" s="7">
        <v>45838</v>
      </c>
      <c r="N5" s="9">
        <v>37083.75</v>
      </c>
      <c r="O5" s="6" t="str">
        <v>HELIX</v>
      </c>
      <c r="P5" s="6">
        <v>58152616082</v>
      </c>
      <c r="Q5" s="6" t="str">
        <v>Delivered</v>
      </c>
      <c r="R5" s="6">
        <v>4</v>
      </c>
      <c r="S5" s="6" t="str">
        <v/>
      </c>
      <c r="T5" s="6" t="str">
        <v>Biotium</v>
      </c>
    </row>
    <row r="6" spans="1:20" x14ac:dyDescent="0.25">
      <c r="A6" s="6">
        <v>734</v>
      </c>
      <c r="B6" s="6" t="str">
        <v>I235613-IN</v>
      </c>
      <c r="C6" s="7">
        <v>45831</v>
      </c>
      <c r="D6" s="7">
        <v>45835</v>
      </c>
      <c r="E6" s="6">
        <v>104.8</v>
      </c>
      <c r="F6" s="26">
        <v>104.8</v>
      </c>
      <c r="G6" s="6" t="str">
        <v>21003-1L</v>
      </c>
      <c r="H6" s="6" t="str">
        <v/>
      </c>
      <c r="I6" s="6">
        <v>1</v>
      </c>
      <c r="J6" s="6">
        <v>1</v>
      </c>
      <c r="K6" s="6" t="str">
        <v/>
      </c>
      <c r="L6" s="7" t="str">
        <v>T-593/25-26</v>
      </c>
      <c r="M6" s="7">
        <v>45840</v>
      </c>
      <c r="N6" s="9">
        <v>15228.75</v>
      </c>
      <c r="O6" s="6" t="str">
        <v>PREMAS</v>
      </c>
      <c r="P6" s="6" t="str">
        <v>BY HAND</v>
      </c>
      <c r="Q6" s="6" t="str">
        <v>DEEPAK</v>
      </c>
      <c r="R6" s="6">
        <v>4</v>
      </c>
      <c r="S6" s="6" t="str">
        <v/>
      </c>
      <c r="T6" s="6" t="str">
        <v>Biotium</v>
      </c>
    </row>
    <row r="7" spans="1:20" x14ac:dyDescent="0.25">
      <c r="A7" s="6">
        <v>735</v>
      </c>
      <c r="B7" s="6" t="str">
        <v>I235613-IN</v>
      </c>
      <c r="C7" s="7">
        <v>45831</v>
      </c>
      <c r="D7" s="7">
        <v>45835</v>
      </c>
      <c r="E7" s="6">
        <v>54.4</v>
      </c>
      <c r="F7" s="26">
        <v>54.4</v>
      </c>
      <c r="G7" s="6" t="str">
        <v>22011</v>
      </c>
      <c r="H7" s="6" t="str">
        <v/>
      </c>
      <c r="I7" s="6">
        <v>1</v>
      </c>
      <c r="J7" s="6">
        <v>1</v>
      </c>
      <c r="K7" s="6" t="str">
        <v/>
      </c>
      <c r="L7" s="7" t="str">
        <v>T-592/25-26</v>
      </c>
      <c r="M7" s="7">
        <v>45840</v>
      </c>
      <c r="N7" s="9">
        <v>7905</v>
      </c>
      <c r="O7" s="6" t="str">
        <v>PREMAS</v>
      </c>
      <c r="P7" s="6" t="str">
        <v>BY HAND</v>
      </c>
      <c r="Q7" s="6" t="str">
        <v>DEEPAK</v>
      </c>
      <c r="R7" s="6" t="str">
        <v>RT</v>
      </c>
      <c r="S7" s="6" t="str">
        <v/>
      </c>
      <c r="T7" s="6" t="str">
        <v>Biotium</v>
      </c>
    </row>
    <row r="8" spans="1:20" x14ac:dyDescent="0.25">
      <c r="A8" s="6">
        <v>736</v>
      </c>
      <c r="B8" s="6" t="str">
        <v>I235614-IN</v>
      </c>
      <c r="C8" s="7">
        <v>45831</v>
      </c>
      <c r="D8" s="7">
        <v>45835</v>
      </c>
      <c r="E8" s="6">
        <v>196</v>
      </c>
      <c r="F8" s="26">
        <v>196</v>
      </c>
      <c r="G8" s="6">
        <v>31000</v>
      </c>
      <c r="H8" s="6" t="str">
        <v/>
      </c>
      <c r="I8" s="6">
        <v>1</v>
      </c>
      <c r="J8" s="6">
        <v>1</v>
      </c>
      <c r="K8" s="6" t="str">
        <v/>
      </c>
      <c r="L8" s="7" t="str">
        <v>T-575/25-26</v>
      </c>
      <c r="M8" s="7">
        <v>45838</v>
      </c>
      <c r="N8" s="9">
        <v>30380</v>
      </c>
      <c r="O8" s="6" t="str">
        <v>BIONOVA</v>
      </c>
      <c r="P8" s="6">
        <v>58152615043</v>
      </c>
      <c r="Q8" s="6" t="str">
        <v>Delivered</v>
      </c>
      <c r="R8" s="6">
        <v>-20</v>
      </c>
      <c r="S8" s="6" t="str">
        <v/>
      </c>
      <c r="T8" s="6" t="str">
        <v>Biotium</v>
      </c>
    </row>
    <row r="9" spans="1:20" x14ac:dyDescent="0.25">
      <c r="A9" s="6">
        <v>1412</v>
      </c>
      <c r="B9" s="6">
        <v>44451</v>
      </c>
      <c r="C9" s="7">
        <v>45855</v>
      </c>
      <c r="D9" s="7">
        <v>45860</v>
      </c>
      <c r="E9" s="6">
        <v>385</v>
      </c>
      <c r="F9" s="26">
        <v>385</v>
      </c>
      <c r="G9" s="6" t="str">
        <v>3654-WP-10</v>
      </c>
      <c r="H9" s="6" t="str">
        <v/>
      </c>
      <c r="I9" s="6">
        <v>1</v>
      </c>
      <c r="J9" s="6">
        <v>1</v>
      </c>
      <c r="K9" s="6" t="str">
        <v/>
      </c>
      <c r="L9" s="6" t="str">
        <v>T-813/25-26</v>
      </c>
      <c r="M9" s="7">
        <v>45867</v>
      </c>
      <c r="N9" s="9">
        <v>60637.5</v>
      </c>
      <c r="O9" s="6" t="str">
        <v>THSTI</v>
      </c>
      <c r="P9" s="6" t="str">
        <v/>
      </c>
      <c r="Q9" s="6" t="str">
        <v/>
      </c>
      <c r="R9" s="6" t="str">
        <v>RT</v>
      </c>
      <c r="S9" s="6" t="str">
        <v/>
      </c>
      <c r="T9" s="6" t="str">
        <v>BIOTIUM</v>
      </c>
    </row>
    <row r="10" spans="1:20" x14ac:dyDescent="0.25">
      <c r="A10" s="6">
        <v>1413</v>
      </c>
      <c r="B10" s="6" t="str">
        <v>I237286-IN</v>
      </c>
      <c r="C10" s="7">
        <v>45856</v>
      </c>
      <c r="D10" s="7">
        <v>45860</v>
      </c>
      <c r="E10" s="6">
        <v>401.6</v>
      </c>
      <c r="F10" s="26">
        <v>401.6</v>
      </c>
      <c r="G10" s="6" t="str">
        <v>BNUB0943-500</v>
      </c>
      <c r="H10" s="6" t="str">
        <v/>
      </c>
      <c r="I10" s="6">
        <v>1</v>
      </c>
      <c r="J10" s="6">
        <v>1</v>
      </c>
      <c r="K10" s="6" t="str">
        <v/>
      </c>
      <c r="L10" s="6" t="str">
        <v>T-823/25-26</v>
      </c>
      <c r="M10" s="7">
        <v>45868</v>
      </c>
      <c r="N10" s="9">
        <v>58357.5</v>
      </c>
      <c r="O10" s="6" t="str">
        <v>UPASNA ENTERPRISES</v>
      </c>
      <c r="P10" s="6" t="str">
        <v>BY HAND</v>
      </c>
      <c r="Q10" s="6" t="str">
        <v>Deepak</v>
      </c>
      <c r="R10" s="6">
        <v>4</v>
      </c>
      <c r="S10" s="6" t="str">
        <v/>
      </c>
      <c r="T10" s="6" t="str">
        <v>BIOTIUM</v>
      </c>
    </row>
    <row r="11" spans="1:20" x14ac:dyDescent="0.25">
      <c r="A11" s="6">
        <v>1414</v>
      </c>
      <c r="B11" s="6" t="str">
        <v>I237286-IN</v>
      </c>
      <c r="C11" s="7">
        <v>45856</v>
      </c>
      <c r="D11" s="7">
        <v>45860</v>
      </c>
      <c r="E11" s="6">
        <v>44.8</v>
      </c>
      <c r="F11" s="26">
        <v>44.8</v>
      </c>
      <c r="G11" s="6" t="str">
        <v>31000-T</v>
      </c>
      <c r="H11" s="6" t="str">
        <v/>
      </c>
      <c r="I11" s="6">
        <v>1</v>
      </c>
      <c r="J11" s="6">
        <v>1</v>
      </c>
      <c r="K11" s="6" t="str">
        <v/>
      </c>
      <c r="L11" s="6" t="str">
        <v>T-753/25-26</v>
      </c>
      <c r="M11" s="7">
        <v>45861</v>
      </c>
      <c r="N11" s="9">
        <v>6510</v>
      </c>
      <c r="O11" s="6" t="str">
        <v>JSS SCIENTIFIC</v>
      </c>
      <c r="P11" s="6">
        <v>58153553415</v>
      </c>
      <c r="Q11" s="6" t="str">
        <v>Delivered</v>
      </c>
      <c r="R11" s="6">
        <v>-20</v>
      </c>
      <c r="S11" s="6" t="str">
        <v/>
      </c>
      <c r="T11" s="6" t="str">
        <v>BIOTIUM</v>
      </c>
    </row>
    <row r="12" spans="1:20" x14ac:dyDescent="0.25">
      <c r="A12" s="6">
        <v>1415</v>
      </c>
      <c r="B12" s="6" t="str">
        <v>I237285-IN</v>
      </c>
      <c r="C12" s="7">
        <v>45856</v>
      </c>
      <c r="D12" s="7">
        <v>45860</v>
      </c>
      <c r="E12" s="6">
        <v>214.4</v>
      </c>
      <c r="F12" s="26">
        <v>214.4</v>
      </c>
      <c r="G12" s="6">
        <v>23012</v>
      </c>
      <c r="H12" s="6" t="str">
        <v/>
      </c>
      <c r="I12" s="6">
        <v>1</v>
      </c>
      <c r="J12" s="6">
        <v>1</v>
      </c>
      <c r="K12" s="6" t="str">
        <v/>
      </c>
      <c r="L12" s="6" t="str">
        <v>T-756/25-26</v>
      </c>
      <c r="M12" s="7">
        <v>45861</v>
      </c>
      <c r="N12" s="9">
        <v>31155</v>
      </c>
      <c r="O12" s="6" t="str">
        <v>IISC</v>
      </c>
      <c r="P12" s="6">
        <v>58153553894</v>
      </c>
      <c r="Q12" s="6" t="str">
        <v>Delivered</v>
      </c>
      <c r="R12" s="6">
        <v>4</v>
      </c>
      <c r="S12" s="6" t="str">
        <v/>
      </c>
      <c r="T12" s="6" t="str">
        <v>BIOTIUM</v>
      </c>
    </row>
    <row r="13" spans="1:20" x14ac:dyDescent="0.25">
      <c r="A13" s="6">
        <v>1416</v>
      </c>
      <c r="B13" s="6" t="str">
        <v>I237287-IN</v>
      </c>
      <c r="C13" s="7">
        <v>45856</v>
      </c>
      <c r="D13" s="7">
        <v>45860</v>
      </c>
      <c r="E13" s="6">
        <v>124</v>
      </c>
      <c r="F13" s="26">
        <v>124</v>
      </c>
      <c r="G13" s="6" t="str">
        <v>30002-T</v>
      </c>
      <c r="H13" s="6" t="str">
        <v/>
      </c>
      <c r="I13" s="6">
        <v>1</v>
      </c>
      <c r="J13" s="6">
        <v>1</v>
      </c>
      <c r="K13" s="6" t="str">
        <v/>
      </c>
      <c r="L13" s="6" t="str">
        <v>T-754/25-26</v>
      </c>
      <c r="M13" s="7">
        <v>45861</v>
      </c>
      <c r="N13" s="9">
        <v>17298</v>
      </c>
      <c r="O13" s="6" t="str">
        <v>ABHI BIO</v>
      </c>
      <c r="P13" s="6">
        <v>58153554723</v>
      </c>
      <c r="Q13" s="6" t="str">
        <v>Delivered</v>
      </c>
      <c r="R13" s="6">
        <v>-20</v>
      </c>
      <c r="S13" s="6" t="str">
        <v/>
      </c>
      <c r="T13" s="6" t="str">
        <v>BIOTIUM</v>
      </c>
    </row>
    <row r="14" spans="1:20" x14ac:dyDescent="0.25">
      <c r="A14" s="6">
        <v>1417</v>
      </c>
      <c r="B14" s="6" t="str">
        <v>I237284-IN</v>
      </c>
      <c r="C14" s="7">
        <v>45856</v>
      </c>
      <c r="D14" s="7">
        <v>45860</v>
      </c>
      <c r="E14" s="6">
        <v>62.4</v>
      </c>
      <c r="F14" s="26">
        <v>124.8</v>
      </c>
      <c r="G14" s="6">
        <v>22010</v>
      </c>
      <c r="H14" s="6" t="str">
        <v/>
      </c>
      <c r="I14" s="6">
        <v>2</v>
      </c>
      <c r="J14" s="6">
        <v>2</v>
      </c>
      <c r="K14" s="6" t="str">
        <v/>
      </c>
      <c r="L14" s="6" t="str">
        <v>T-758/25-26</v>
      </c>
      <c r="M14" s="7">
        <v>45861</v>
      </c>
      <c r="N14" s="9">
        <v>21762</v>
      </c>
      <c r="O14" s="6" t="str">
        <v>ATHENESE-DX</v>
      </c>
      <c r="P14" s="6">
        <v>58153554480</v>
      </c>
      <c r="Q14" s="6" t="str">
        <v>Delivered</v>
      </c>
      <c r="R14" s="6">
        <v>4</v>
      </c>
      <c r="S14" s="6" t="str">
        <v/>
      </c>
      <c r="T14" s="6" t="str">
        <v>BIOTIUM</v>
      </c>
    </row>
    <row r="15" spans="1:20" x14ac:dyDescent="0.25">
      <c r="A15" s="6">
        <v>1418</v>
      </c>
      <c r="B15" s="6" t="str">
        <v>I237284-IN</v>
      </c>
      <c r="C15" s="7">
        <v>45856</v>
      </c>
      <c r="D15" s="7">
        <v>45860</v>
      </c>
      <c r="E15" s="6">
        <v>98.4</v>
      </c>
      <c r="F15" s="26">
        <v>98.4</v>
      </c>
      <c r="G15" s="6">
        <v>41004</v>
      </c>
      <c r="H15" s="6" t="str">
        <v/>
      </c>
      <c r="I15" s="6">
        <v>1</v>
      </c>
      <c r="J15" s="6">
        <v>1</v>
      </c>
      <c r="K15" s="6" t="str">
        <v/>
      </c>
      <c r="L15" s="6" t="str">
        <v>DC-102/25-26</v>
      </c>
      <c r="M15" s="7">
        <v>45864</v>
      </c>
      <c r="N15" s="9" t="str">
        <v/>
      </c>
      <c r="O15" s="6" t="str">
        <v>IGIB</v>
      </c>
      <c r="P15" s="6" t="str">
        <v>BY HAND</v>
      </c>
      <c r="Q15" s="6" t="str">
        <v>Deepak</v>
      </c>
      <c r="R15" s="6" t="str">
        <v>RT</v>
      </c>
      <c r="S15" s="6" t="str">
        <v/>
      </c>
      <c r="T15" s="6" t="str">
        <v>BIOTIUM</v>
      </c>
    </row>
    <row r="16" spans="1:20" x14ac:dyDescent="0.25">
      <c r="A16" s="6">
        <v>1676</v>
      </c>
      <c r="B16" s="6" t="str">
        <v>Opening Stock</v>
      </c>
      <c r="C16" s="7">
        <v>45870</v>
      </c>
      <c r="D16" s="7">
        <v>45870</v>
      </c>
      <c r="E16" s="6">
        <v>112.8</v>
      </c>
      <c r="F16" s="26">
        <v>564</v>
      </c>
      <c r="G16" s="6">
        <v>41003</v>
      </c>
      <c r="H16" s="6" t="str">
        <v/>
      </c>
      <c r="I16" s="6">
        <v>5</v>
      </c>
      <c r="J16" s="6" t="str">
        <v/>
      </c>
      <c r="K16" s="6">
        <v>5</v>
      </c>
      <c r="L16" s="6" t="str">
        <v/>
      </c>
      <c r="M16" s="7" t="str">
        <v/>
      </c>
      <c r="N16" s="9" t="str">
        <v/>
      </c>
      <c r="O16" s="6" t="str">
        <v>Stock</v>
      </c>
      <c r="P16" s="6" t="str">
        <v/>
      </c>
      <c r="Q16" s="6" t="str">
        <v/>
      </c>
      <c r="R16" s="6" t="str">
        <v>RT</v>
      </c>
      <c r="S16" s="6" t="str">
        <v/>
      </c>
      <c r="T16" s="6" t="str">
        <v>BIOTIUM</v>
      </c>
    </row>
    <row r="17" spans="1:20" x14ac:dyDescent="0.25">
      <c r="A17" s="6">
        <v>1677</v>
      </c>
      <c r="B17" s="6" t="str">
        <v>Opening Stock</v>
      </c>
      <c r="C17" s="7">
        <v>45870</v>
      </c>
      <c r="D17" s="7">
        <v>45870</v>
      </c>
      <c r="E17" s="6">
        <v>27.2</v>
      </c>
      <c r="F17" s="26">
        <v>27.2</v>
      </c>
      <c r="G17" s="6" t="str">
        <v>41003-T</v>
      </c>
      <c r="H17" s="6" t="str">
        <v/>
      </c>
      <c r="I17" s="6">
        <v>1</v>
      </c>
      <c r="J17" s="6">
        <v>1</v>
      </c>
      <c r="K17" s="6" t="str">
        <v/>
      </c>
      <c r="L17" s="6" t="str">
        <v>T-928/25-26</v>
      </c>
      <c r="M17" s="7">
        <v>45881</v>
      </c>
      <c r="N17" s="9">
        <v>3952.5</v>
      </c>
      <c r="O17" s="6" t="str">
        <v>SB BIOCHEM</v>
      </c>
      <c r="P17" s="6" t="str">
        <v>By Hand</v>
      </c>
      <c r="Q17" s="6" t="str">
        <v>Deepak</v>
      </c>
      <c r="R17" s="6" t="str">
        <v>RT</v>
      </c>
      <c r="S17" s="6" t="str">
        <v/>
      </c>
      <c r="T17" s="6" t="str">
        <v>BIOTIUM</v>
      </c>
    </row>
    <row r="18" spans="1:20" x14ac:dyDescent="0.25">
      <c r="A18">
        <v>1708</v>
      </c>
      <c r="B18" t="str">
        <v>I238276-IN</v>
      </c>
      <c r="C18" s="18">
        <v>45870</v>
      </c>
      <c r="D18" s="18">
        <v>45874</v>
      </c>
      <c r="E18">
        <v>60.8</v>
      </c>
      <c r="F18" s="28">
        <v>60.8</v>
      </c>
      <c r="G18" t="str">
        <v>70069-T</v>
      </c>
      <c r="H18" t="str">
        <v/>
      </c>
      <c r="I18">
        <v>1</v>
      </c>
      <c r="J18">
        <v>1</v>
      </c>
      <c r="K18" t="str">
        <v/>
      </c>
      <c r="L18" t="str">
        <v>T-871/25-26</v>
      </c>
      <c r="M18" s="18">
        <v>45880</v>
      </c>
      <c r="N18" s="38">
        <v>8481.6</v>
      </c>
      <c r="O18" t="str">
        <v>ABHI BIO</v>
      </c>
      <c r="P18">
        <v>58154309883</v>
      </c>
      <c r="Q18" t="str">
        <v>Delivered</v>
      </c>
      <c r="R18">
        <v>4</v>
      </c>
      <c r="S18" t="str">
        <v/>
      </c>
      <c r="T18" t="str">
        <v>BIOTIUM</v>
      </c>
    </row>
    <row r="19" spans="1:20" x14ac:dyDescent="0.25">
      <c r="A19">
        <v>1709</v>
      </c>
      <c r="B19" t="str">
        <v>I238276-IN</v>
      </c>
      <c r="C19" s="18">
        <v>45870</v>
      </c>
      <c r="D19" s="18">
        <v>45874</v>
      </c>
      <c r="E19">
        <v>27.2</v>
      </c>
      <c r="F19" s="28">
        <v>27.2</v>
      </c>
      <c r="G19" t="str">
        <v>41003-T</v>
      </c>
      <c r="H19" t="str">
        <v/>
      </c>
      <c r="I19">
        <v>1</v>
      </c>
      <c r="J19">
        <v>1</v>
      </c>
      <c r="K19" t="str">
        <v/>
      </c>
      <c r="L19" t="str">
        <v>T-928/25-26</v>
      </c>
      <c r="M19" s="18">
        <v>45881</v>
      </c>
      <c r="N19" s="38">
        <v>3952.5</v>
      </c>
      <c r="O19" t="str">
        <v>SB BIOCHEM</v>
      </c>
      <c r="P19" t="str">
        <v>By Hand</v>
      </c>
      <c r="Q19" t="str">
        <v>Deepak</v>
      </c>
      <c r="R19" t="str">
        <v>RT</v>
      </c>
      <c r="S19" t="str">
        <v/>
      </c>
      <c r="T19" t="str">
        <v>BIOTIUM</v>
      </c>
    </row>
    <row r="20" spans="1:20" x14ac:dyDescent="0.25">
      <c r="A20">
        <v>1710</v>
      </c>
      <c r="B20" t="str">
        <v>I238277-IN</v>
      </c>
      <c r="C20" s="18">
        <v>45870</v>
      </c>
      <c r="D20" s="18">
        <v>45874</v>
      </c>
      <c r="E20">
        <v>160.80000000000001</v>
      </c>
      <c r="F20" s="28">
        <v>321.60000000000002</v>
      </c>
      <c r="G20">
        <v>23004</v>
      </c>
      <c r="H20" t="str">
        <v/>
      </c>
      <c r="I20">
        <v>2</v>
      </c>
      <c r="J20">
        <v>2</v>
      </c>
      <c r="K20" t="str">
        <v/>
      </c>
      <c r="L20" t="str">
        <v>T-875/25-26</v>
      </c>
      <c r="M20" s="18">
        <v>45875</v>
      </c>
      <c r="N20" s="38">
        <v>44863.199999999997</v>
      </c>
      <c r="O20" t="str">
        <v>Excell</v>
      </c>
      <c r="P20">
        <v>58154114981</v>
      </c>
      <c r="Q20" t="str">
        <v>Delivered</v>
      </c>
      <c r="R20">
        <v>4</v>
      </c>
      <c r="S20" t="str">
        <v/>
      </c>
      <c r="T20" t="str">
        <v>BIOTIUM</v>
      </c>
    </row>
    <row r="21" spans="1:20" x14ac:dyDescent="0.25">
      <c r="A21">
        <v>1711</v>
      </c>
      <c r="B21" t="str">
        <v>I238277-IN</v>
      </c>
      <c r="C21" s="18">
        <v>45870</v>
      </c>
      <c r="D21" s="18">
        <v>45874</v>
      </c>
      <c r="E21">
        <v>51.2</v>
      </c>
      <c r="F21" s="28">
        <v>51.2</v>
      </c>
      <c r="G21" t="str">
        <v>23014-T</v>
      </c>
      <c r="H21" t="str">
        <v/>
      </c>
      <c r="I21">
        <v>1</v>
      </c>
      <c r="J21">
        <v>1</v>
      </c>
      <c r="K21" t="str">
        <v/>
      </c>
      <c r="L21" t="str">
        <v>T-872/25-26</v>
      </c>
      <c r="M21" s="18">
        <v>45875</v>
      </c>
      <c r="N21" s="38">
        <v>7936</v>
      </c>
      <c r="O21" t="str">
        <v>Amrita</v>
      </c>
      <c r="P21">
        <v>58154115353</v>
      </c>
      <c r="Q21" t="str">
        <v>Delivered</v>
      </c>
      <c r="R21" t="str">
        <v>RT</v>
      </c>
      <c r="S21" t="str">
        <v/>
      </c>
      <c r="T21" t="str">
        <v>BIOTIUM</v>
      </c>
    </row>
    <row r="22" spans="1:20" x14ac:dyDescent="0.25">
      <c r="A22">
        <v>1712</v>
      </c>
      <c r="B22" t="str">
        <v>I238277-IN</v>
      </c>
      <c r="C22" s="18">
        <v>45870</v>
      </c>
      <c r="D22" s="18">
        <v>45874</v>
      </c>
      <c r="E22">
        <v>104.8</v>
      </c>
      <c r="F22" s="28">
        <v>209.6</v>
      </c>
      <c r="G22" t="str">
        <v>21003-1L</v>
      </c>
      <c r="H22" t="str">
        <v/>
      </c>
      <c r="I22">
        <v>2</v>
      </c>
      <c r="J22">
        <v>2</v>
      </c>
      <c r="K22" t="str">
        <v/>
      </c>
      <c r="L22" t="str">
        <v>T-924/25-26</v>
      </c>
      <c r="M22" s="18">
        <v>45880</v>
      </c>
      <c r="N22" s="38">
        <v>30457.5</v>
      </c>
      <c r="O22" t="str">
        <v>Premas</v>
      </c>
      <c r="P22" t="str">
        <v>By Hand</v>
      </c>
      <c r="Q22" t="str">
        <v>Deepak</v>
      </c>
      <c r="R22">
        <v>4</v>
      </c>
      <c r="S22" t="str">
        <v/>
      </c>
      <c r="T22" t="str">
        <v>BIOTIUM</v>
      </c>
    </row>
    <row r="23" spans="1:20" x14ac:dyDescent="0.25">
      <c r="A23">
        <v>1713</v>
      </c>
      <c r="B23" t="str">
        <v>I238277-IN</v>
      </c>
      <c r="C23" s="18">
        <v>45870</v>
      </c>
      <c r="D23" s="18">
        <v>45874</v>
      </c>
      <c r="E23">
        <v>67.2</v>
      </c>
      <c r="F23" s="28">
        <v>67.2</v>
      </c>
      <c r="G23" t="str">
        <v>23017-T</v>
      </c>
      <c r="H23" t="str">
        <v/>
      </c>
      <c r="I23">
        <v>1</v>
      </c>
      <c r="J23">
        <v>1</v>
      </c>
      <c r="K23" t="str">
        <v/>
      </c>
      <c r="L23" t="str">
        <v>T-874/25-26</v>
      </c>
      <c r="M23" s="18">
        <v>45875</v>
      </c>
      <c r="N23" s="38">
        <v>9765</v>
      </c>
      <c r="O23" t="str">
        <v>Cellin Bio</v>
      </c>
      <c r="P23">
        <v>58154115703</v>
      </c>
      <c r="Q23" t="str">
        <v>Delivered</v>
      </c>
      <c r="R23">
        <v>4</v>
      </c>
      <c r="S23" t="str">
        <v/>
      </c>
      <c r="T23" t="str">
        <v>BIOTIUM</v>
      </c>
    </row>
    <row r="24" spans="1:20" x14ac:dyDescent="0.25">
      <c r="A24">
        <v>1714</v>
      </c>
      <c r="B24" t="str">
        <v>I238277-IN</v>
      </c>
      <c r="C24" s="18">
        <v>45870</v>
      </c>
      <c r="D24" s="18">
        <v>45874</v>
      </c>
      <c r="E24">
        <v>27.2</v>
      </c>
      <c r="F24" s="28">
        <v>54.4</v>
      </c>
      <c r="G24" t="str">
        <v>41003-T</v>
      </c>
      <c r="H24" t="str">
        <v/>
      </c>
      <c r="I24">
        <v>2</v>
      </c>
      <c r="J24">
        <v>2</v>
      </c>
      <c r="K24" t="str">
        <v/>
      </c>
      <c r="L24" t="str">
        <v>T-874/25-26</v>
      </c>
      <c r="M24" s="18">
        <v>45875</v>
      </c>
      <c r="N24" s="38">
        <v>7905</v>
      </c>
      <c r="O24" t="str">
        <v>Cellin Bio</v>
      </c>
      <c r="P24">
        <v>58154115703</v>
      </c>
      <c r="Q24" t="str">
        <v>Delivered</v>
      </c>
      <c r="R24" t="str">
        <v>RT</v>
      </c>
      <c r="S24" t="str">
        <v/>
      </c>
      <c r="T24" t="str">
        <v>BIOTIUM</v>
      </c>
    </row>
    <row r="25" spans="1:20" x14ac:dyDescent="0.25">
      <c r="A25">
        <v>1715</v>
      </c>
      <c r="B25" t="str">
        <v>I238278-IN</v>
      </c>
      <c r="C25" s="18">
        <v>45870</v>
      </c>
      <c r="D25" s="18">
        <v>45874</v>
      </c>
      <c r="E25">
        <v>25.6</v>
      </c>
      <c r="F25" s="28">
        <v>25.6</v>
      </c>
      <c r="G25">
        <v>90082</v>
      </c>
      <c r="H25" t="str">
        <v/>
      </c>
      <c r="I25">
        <v>1</v>
      </c>
      <c r="J25">
        <v>1</v>
      </c>
      <c r="K25" t="str">
        <v/>
      </c>
      <c r="L25" t="str">
        <v>T-873/25-26</v>
      </c>
      <c r="M25" s="18">
        <v>45880</v>
      </c>
      <c r="N25" s="38">
        <v>3720</v>
      </c>
      <c r="O25" t="str">
        <v>BIO SOLUTION</v>
      </c>
      <c r="P25">
        <v>58154309220</v>
      </c>
      <c r="Q25" t="str">
        <v>Delivered</v>
      </c>
      <c r="R25" t="str">
        <v>RT</v>
      </c>
      <c r="S25" t="str">
        <v/>
      </c>
      <c r="T25" t="str">
        <v>BIOTIUM</v>
      </c>
    </row>
    <row r="26" spans="1:20" x14ac:dyDescent="0.25">
      <c r="A26">
        <v>1716</v>
      </c>
      <c r="B26" t="str">
        <v>I238278-IN</v>
      </c>
      <c r="C26" s="18">
        <v>45870</v>
      </c>
      <c r="D26" s="18">
        <v>45874</v>
      </c>
      <c r="E26">
        <v>104.8</v>
      </c>
      <c r="F26" s="28">
        <v>209.6</v>
      </c>
      <c r="G26" t="str">
        <v>21003-1L</v>
      </c>
      <c r="H26" t="str">
        <v/>
      </c>
      <c r="I26">
        <v>2</v>
      </c>
      <c r="J26">
        <v>2</v>
      </c>
      <c r="K26" t="str">
        <v/>
      </c>
      <c r="L26" t="str">
        <v>T-925/25-26</v>
      </c>
      <c r="M26" s="18">
        <v>45880</v>
      </c>
      <c r="N26" s="38">
        <v>30457.5</v>
      </c>
      <c r="O26" t="str">
        <v>PREMAS</v>
      </c>
      <c r="P26" t="str">
        <v>By Hand</v>
      </c>
      <c r="Q26" t="str">
        <v>Deepak</v>
      </c>
      <c r="R26">
        <v>4</v>
      </c>
      <c r="S26" t="str">
        <v/>
      </c>
      <c r="T26" t="str">
        <v>BIOTIUM</v>
      </c>
    </row>
    <row r="27" spans="1:20" x14ac:dyDescent="0.25">
      <c r="A27">
        <v>2091</v>
      </c>
      <c r="B27" t="str">
        <v>I239351-IN</v>
      </c>
      <c r="C27" s="18">
        <v>45888</v>
      </c>
      <c r="D27" s="18">
        <v>45891</v>
      </c>
      <c r="E27">
        <v>44.8</v>
      </c>
      <c r="F27" s="28">
        <v>44.8</v>
      </c>
      <c r="G27">
        <v>31000</v>
      </c>
      <c r="H27" t="str">
        <v/>
      </c>
      <c r="I27">
        <v>1</v>
      </c>
      <c r="J27">
        <v>1</v>
      </c>
      <c r="K27" t="str">
        <v/>
      </c>
      <c r="L27" t="str">
        <v>T-1031/25-26</v>
      </c>
      <c r="M27" s="18">
        <v>45895</v>
      </c>
      <c r="N27" s="38">
        <v>6944</v>
      </c>
      <c r="O27" t="str">
        <v>Scientific Solution FARIDABAD</v>
      </c>
      <c r="P27" t="str">
        <v>BY HAND</v>
      </c>
      <c r="Q27" t="str">
        <v>PRIYANKA MADAM</v>
      </c>
      <c r="R27" t="str">
        <v>RT</v>
      </c>
      <c r="S27" t="str">
        <v/>
      </c>
      <c r="T27" t="str">
        <v>BIOTIUM</v>
      </c>
    </row>
    <row r="28" spans="1:20" x14ac:dyDescent="0.25">
      <c r="A28">
        <v>2092</v>
      </c>
      <c r="B28" t="str">
        <v>I239351-IN</v>
      </c>
      <c r="C28" s="18">
        <v>45888</v>
      </c>
      <c r="D28" s="18">
        <v>45891</v>
      </c>
      <c r="E28">
        <v>27.2</v>
      </c>
      <c r="F28" s="28">
        <v>27.2</v>
      </c>
      <c r="G28" t="str">
        <v>41003-T</v>
      </c>
      <c r="H28" t="str">
        <v/>
      </c>
      <c r="I28">
        <v>1</v>
      </c>
      <c r="J28">
        <v>1</v>
      </c>
      <c r="K28" t="str">
        <v/>
      </c>
      <c r="L28" t="str">
        <v>T-1003/25-26</v>
      </c>
      <c r="M28" s="18">
        <v>45892</v>
      </c>
      <c r="N28" s="38">
        <v>3952.5</v>
      </c>
      <c r="O28" t="str">
        <v>CELLIN BIO</v>
      </c>
      <c r="P28">
        <v>58154750205</v>
      </c>
      <c r="Q28" t="str">
        <v>Delivered</v>
      </c>
      <c r="R28" t="str">
        <v>RT</v>
      </c>
      <c r="S28" t="str">
        <v/>
      </c>
      <c r="T28" t="str">
        <v>BIOTIUM</v>
      </c>
    </row>
    <row r="29" spans="1:20" x14ac:dyDescent="0.25">
      <c r="A29">
        <v>2093</v>
      </c>
      <c r="B29" t="str">
        <v>I239351-IN</v>
      </c>
      <c r="C29" s="18">
        <v>45888</v>
      </c>
      <c r="D29" s="18">
        <v>45891</v>
      </c>
      <c r="E29">
        <v>164</v>
      </c>
      <c r="F29" s="28">
        <v>164</v>
      </c>
      <c r="G29" t="str">
        <v>30090-T</v>
      </c>
      <c r="H29" t="str">
        <v/>
      </c>
      <c r="I29">
        <v>1</v>
      </c>
      <c r="J29">
        <v>1</v>
      </c>
      <c r="K29" t="str">
        <v/>
      </c>
      <c r="L29" t="str">
        <v>T-998/25-26</v>
      </c>
      <c r="M29" s="18">
        <v>45892</v>
      </c>
      <c r="N29" s="38">
        <v>22878</v>
      </c>
      <c r="O29" t="str">
        <v>Abhi Bio</v>
      </c>
      <c r="P29">
        <v>58154748164</v>
      </c>
      <c r="Q29" t="str">
        <v>Delivered</v>
      </c>
      <c r="R29" t="str">
        <v>RT</v>
      </c>
      <c r="S29" t="str">
        <v/>
      </c>
      <c r="T29" t="str">
        <v>BIOTIUM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T5"/>
  <sheetViews>
    <sheetView topLeftCell="I1"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33.8554687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1.28515625" bestFit="1" customWidth="1"/>
    <col min="13" max="13" width="10.42578125" style="18" bestFit="1" customWidth="1"/>
    <col min="14" max="14" width="13" style="38" bestFit="1" customWidth="1"/>
    <col min="15" max="15" width="32.5703125" bestFit="1" customWidth="1"/>
    <col min="16" max="16" width="12" bestFit="1" customWidth="1"/>
    <col min="17" max="17" width="9.7109375" bestFit="1" customWidth="1"/>
    <col min="18" max="18" width="7.5703125" bestFit="1" customWidth="1"/>
    <col min="19" max="19" width="11.140625" bestFit="1" customWidth="1"/>
    <col min="20" max="20" width="16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5">_xlfn.LET(
  _xlpm.data, _xlfn._xlws.FILTER(MasterSheet!A:T, MasterSheet!T:T = "SouthernBiotech"),
  IF(_xlpm.data = 0, "", _xlpm.data)
)</f>
        <v>560</v>
      </c>
      <c r="B2" s="6">
        <v>3305058</v>
      </c>
      <c r="C2" s="7">
        <v>45807</v>
      </c>
      <c r="D2" s="7">
        <v>45813</v>
      </c>
      <c r="E2" s="6">
        <v>156</v>
      </c>
      <c r="F2" s="26">
        <v>312</v>
      </c>
      <c r="G2" s="6" t="str">
        <v>9042-08</v>
      </c>
      <c r="H2" s="6" t="str">
        <v>MOUSE ANTI-HUMAN IGG FC-BIOT</v>
      </c>
      <c r="I2" s="6">
        <v>2</v>
      </c>
      <c r="J2" s="6">
        <v>2</v>
      </c>
      <c r="K2" s="6" t="str">
        <v/>
      </c>
      <c r="L2" s="7" t="str">
        <v>T-379/25-26</v>
      </c>
      <c r="M2" s="7">
        <v>45815</v>
      </c>
      <c r="N2" s="9">
        <v>42224</v>
      </c>
      <c r="O2" s="6" t="str">
        <v>NIV</v>
      </c>
      <c r="P2" s="6" t="str">
        <v/>
      </c>
      <c r="Q2" s="6" t="str">
        <v/>
      </c>
      <c r="R2" s="6" t="str">
        <v/>
      </c>
      <c r="S2" s="6" t="str">
        <v/>
      </c>
      <c r="T2" s="6" t="str">
        <v>SouthernBiotech</v>
      </c>
    </row>
    <row r="3" spans="1:20" x14ac:dyDescent="0.25">
      <c r="A3" s="6">
        <v>561</v>
      </c>
      <c r="B3" s="6">
        <v>3305058</v>
      </c>
      <c r="C3" s="7">
        <v>45807</v>
      </c>
      <c r="D3" s="7">
        <v>45813</v>
      </c>
      <c r="E3" s="6">
        <v>152.25</v>
      </c>
      <c r="F3" s="26">
        <v>304.5</v>
      </c>
      <c r="G3" s="6" t="str">
        <v>9200-08</v>
      </c>
      <c r="H3" s="6" t="str">
        <v>MOUSE ANTI-HUMAN IGG4 FC-BIOT</v>
      </c>
      <c r="I3" s="6">
        <v>2</v>
      </c>
      <c r="J3" s="6">
        <v>2</v>
      </c>
      <c r="K3" s="6" t="str">
        <v/>
      </c>
      <c r="L3" s="7" t="str">
        <v>T-379/25-26</v>
      </c>
      <c r="M3" s="7">
        <v>45815</v>
      </c>
      <c r="N3" s="9">
        <v>41209</v>
      </c>
      <c r="O3" s="6" t="str">
        <v>NIV</v>
      </c>
      <c r="P3" s="6" t="str">
        <v/>
      </c>
      <c r="Q3" s="6" t="str">
        <v/>
      </c>
      <c r="R3" s="6" t="str">
        <v/>
      </c>
      <c r="S3" s="6" t="str">
        <v/>
      </c>
      <c r="T3" s="6" t="str">
        <v>SouthernBiotech</v>
      </c>
    </row>
    <row r="4" spans="1:20" x14ac:dyDescent="0.25">
      <c r="A4" s="6">
        <v>562</v>
      </c>
      <c r="B4" s="6">
        <v>335866</v>
      </c>
      <c r="C4" s="7">
        <v>45828</v>
      </c>
      <c r="D4" s="7">
        <v>45833</v>
      </c>
      <c r="E4" s="6">
        <v>182.25</v>
      </c>
      <c r="F4" s="26">
        <v>182.25</v>
      </c>
      <c r="G4" s="6" t="str">
        <v>1200-01S</v>
      </c>
      <c r="H4" s="6" t="str">
        <v>HUMAN TYPE I COLLAGEN-SOLUTION</v>
      </c>
      <c r="I4" s="6">
        <v>1</v>
      </c>
      <c r="J4" s="6">
        <v>1</v>
      </c>
      <c r="K4" s="6" t="str">
        <v/>
      </c>
      <c r="L4" s="7" t="str">
        <v>T-569/25-26</v>
      </c>
      <c r="M4" s="7">
        <v>45836</v>
      </c>
      <c r="N4" s="9">
        <v>26426</v>
      </c>
      <c r="O4" s="6" t="str">
        <v>Sai Life</v>
      </c>
      <c r="P4" s="6">
        <v>58152578385</v>
      </c>
      <c r="Q4" s="6" t="str">
        <v>Delivered</v>
      </c>
      <c r="R4" s="6">
        <v>4</v>
      </c>
      <c r="S4" s="6" t="str">
        <v/>
      </c>
      <c r="T4" s="6" t="str">
        <v>SouthernBiotech</v>
      </c>
    </row>
    <row r="5" spans="1:20" x14ac:dyDescent="0.25">
      <c r="A5" s="6">
        <v>1203</v>
      </c>
      <c r="B5" s="6">
        <v>336488</v>
      </c>
      <c r="C5" s="7">
        <v>45846</v>
      </c>
      <c r="D5" s="7">
        <v>45849</v>
      </c>
      <c r="E5" s="6">
        <v>162.75</v>
      </c>
      <c r="F5" s="26">
        <v>162.75</v>
      </c>
      <c r="G5" s="6" t="str">
        <v>13100-01</v>
      </c>
      <c r="H5" s="6" t="str">
        <v/>
      </c>
      <c r="I5" s="6">
        <v>1</v>
      </c>
      <c r="J5" s="6">
        <v>1</v>
      </c>
      <c r="K5" s="6" t="str">
        <v/>
      </c>
      <c r="L5" s="6" t="str">
        <v>T-688/25-26</v>
      </c>
      <c r="M5" s="7">
        <v>45850</v>
      </c>
      <c r="N5" s="9">
        <v>22025.5</v>
      </c>
      <c r="O5" s="6" t="str">
        <v>Viganahar</v>
      </c>
      <c r="P5" s="6">
        <v>58153114622</v>
      </c>
      <c r="Q5" s="6" t="str">
        <v>Delivered</v>
      </c>
      <c r="R5" s="6">
        <v>-20</v>
      </c>
      <c r="S5" s="6" t="str">
        <v/>
      </c>
      <c r="T5" s="6" t="str">
        <v>SouthernBiotech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T74"/>
  <sheetViews>
    <sheetView topLeftCell="G1"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51.4257812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2.28515625" bestFit="1" customWidth="1"/>
    <col min="13" max="13" width="10.42578125" style="18" bestFit="1" customWidth="1"/>
    <col min="14" max="14" width="13" style="38" bestFit="1" customWidth="1"/>
    <col min="15" max="15" width="26.85546875" bestFit="1" customWidth="1"/>
    <col min="16" max="16" width="12.28515625" bestFit="1" customWidth="1"/>
    <col min="17" max="17" width="9.7109375" bestFit="1" customWidth="1"/>
    <col min="18" max="18" width="7.5703125" bestFit="1" customWidth="1"/>
    <col min="19" max="19" width="25.140625" bestFit="1" customWidth="1"/>
    <col min="20" max="20" width="10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74">_xlfn.LET(
  _xlpm.data, _xlfn._xlws.FILTER(MasterSheet!A:T, MasterSheet!T:T = "Targetmol"),
  IF(_xlpm.data = 0, "", _xlpm.data)
)</f>
        <v>563</v>
      </c>
      <c r="B2" s="6" t="str">
        <v>Opening Stock</v>
      </c>
      <c r="C2" s="7">
        <v>45808</v>
      </c>
      <c r="D2" s="7">
        <v>45808</v>
      </c>
      <c r="E2" s="6">
        <v>5</v>
      </c>
      <c r="F2" s="26">
        <v>10</v>
      </c>
      <c r="G2" s="6" t="str">
        <v>T7340</v>
      </c>
      <c r="H2" s="6" t="str">
        <v>5'-N-Ethylcarboxamidoadenosine, 35920-39-9 Spec 1 mg</v>
      </c>
      <c r="I2" s="6">
        <v>2</v>
      </c>
      <c r="J2" s="6">
        <v>2</v>
      </c>
      <c r="K2" s="6" t="str">
        <v/>
      </c>
      <c r="L2" s="7" t="str">
        <v>DC-53/25-26</v>
      </c>
      <c r="M2" s="7">
        <v>45813</v>
      </c>
      <c r="N2" s="9" t="str">
        <v/>
      </c>
      <c r="O2" s="6" t="str">
        <v>IGIB</v>
      </c>
      <c r="P2" s="6" t="str">
        <v/>
      </c>
      <c r="Q2" s="6" t="str">
        <v/>
      </c>
      <c r="R2" s="6" t="str">
        <v/>
      </c>
      <c r="S2" s="6" t="str">
        <v/>
      </c>
      <c r="T2" s="6" t="str">
        <v>TargetMol</v>
      </c>
    </row>
    <row r="3" spans="1:20" x14ac:dyDescent="0.25">
      <c r="A3" s="6">
        <v>564</v>
      </c>
      <c r="B3" s="6" t="str">
        <v>Opening Stock</v>
      </c>
      <c r="C3" s="7">
        <v>45808</v>
      </c>
      <c r="D3" s="7">
        <v>45808</v>
      </c>
      <c r="E3" s="6">
        <v>5</v>
      </c>
      <c r="F3" s="26">
        <v>10</v>
      </c>
      <c r="G3" s="6" t="str">
        <v>T6979</v>
      </c>
      <c r="H3" s="6" t="str">
        <v>SCH 58261, 160098-96-4 Spec 1 mg</v>
      </c>
      <c r="I3" s="6">
        <v>2</v>
      </c>
      <c r="J3" s="6">
        <v>2</v>
      </c>
      <c r="K3" s="6" t="str">
        <v/>
      </c>
      <c r="L3" s="7" t="str">
        <v>DC-53/25-26</v>
      </c>
      <c r="M3" s="7">
        <v>45813</v>
      </c>
      <c r="N3" s="9" t="str">
        <v/>
      </c>
      <c r="O3" s="6" t="str">
        <v>IGIB</v>
      </c>
      <c r="P3" s="6" t="str">
        <v/>
      </c>
      <c r="Q3" s="6" t="str">
        <v/>
      </c>
      <c r="R3" s="6" t="str">
        <v/>
      </c>
      <c r="S3" s="6" t="str">
        <v/>
      </c>
      <c r="T3" s="6" t="str">
        <v>TargetMol</v>
      </c>
    </row>
    <row r="4" spans="1:20" x14ac:dyDescent="0.25">
      <c r="A4" s="6">
        <v>565</v>
      </c>
      <c r="B4" s="6" t="str">
        <v>Opening Stock</v>
      </c>
      <c r="C4" s="7">
        <v>45808</v>
      </c>
      <c r="D4" s="7">
        <v>45808</v>
      </c>
      <c r="E4" s="6">
        <v>5</v>
      </c>
      <c r="F4" s="26">
        <v>10</v>
      </c>
      <c r="G4" s="6" t="str">
        <v>T17190</v>
      </c>
      <c r="H4" s="6" t="str">
        <v>U18666A, 3039-71-2 Spec 1 mg</v>
      </c>
      <c r="I4" s="6">
        <v>2</v>
      </c>
      <c r="J4" s="6">
        <v>2</v>
      </c>
      <c r="K4" s="6" t="str">
        <v/>
      </c>
      <c r="L4" s="7" t="str">
        <v>DC-53/25-26</v>
      </c>
      <c r="M4" s="7">
        <v>45813</v>
      </c>
      <c r="N4" s="9" t="str">
        <v/>
      </c>
      <c r="O4" s="6" t="str">
        <v>IGIB</v>
      </c>
      <c r="P4" s="6" t="str">
        <v/>
      </c>
      <c r="Q4" s="6" t="str">
        <v/>
      </c>
      <c r="R4" s="6" t="str">
        <v/>
      </c>
      <c r="S4" s="6" t="str">
        <v/>
      </c>
      <c r="T4" s="6" t="str">
        <v>TargetMol</v>
      </c>
    </row>
    <row r="5" spans="1:20" x14ac:dyDescent="0.25">
      <c r="A5" s="6">
        <v>566</v>
      </c>
      <c r="B5" s="6" t="str">
        <v>INV250606-006</v>
      </c>
      <c r="C5" s="7">
        <v>45814</v>
      </c>
      <c r="D5" s="7">
        <v>45817</v>
      </c>
      <c r="E5" s="6">
        <v>119.4</v>
      </c>
      <c r="F5" s="26">
        <v>119.4</v>
      </c>
      <c r="G5" s="6" t="str">
        <v>TN4424</v>
      </c>
      <c r="H5" s="6" t="str">
        <v>Lecanoric acid, 480-56-8 Spec 1 mg</v>
      </c>
      <c r="I5" s="6">
        <v>1</v>
      </c>
      <c r="J5" s="6">
        <v>1</v>
      </c>
      <c r="K5" s="6" t="str">
        <v/>
      </c>
      <c r="L5" s="7" t="str">
        <v>T-389/25-26</v>
      </c>
      <c r="M5" s="7">
        <v>45818</v>
      </c>
      <c r="N5" s="9">
        <v>20198.5</v>
      </c>
      <c r="O5" s="6" t="str">
        <v>SUBRA SCIENTIFIC COMPANY</v>
      </c>
      <c r="P5" s="6" t="str">
        <v/>
      </c>
      <c r="Q5" s="6" t="str">
        <v/>
      </c>
      <c r="R5" s="6">
        <v>-20</v>
      </c>
      <c r="S5" s="6" t="str">
        <v/>
      </c>
      <c r="T5" s="6" t="str">
        <v>TargetMol</v>
      </c>
    </row>
    <row r="6" spans="1:20" x14ac:dyDescent="0.25">
      <c r="A6" s="6">
        <v>567</v>
      </c>
      <c r="B6" s="6" t="str">
        <v>INV250606-005</v>
      </c>
      <c r="C6" s="7">
        <v>45814</v>
      </c>
      <c r="D6" s="7">
        <v>45817</v>
      </c>
      <c r="E6" s="6">
        <v>193.2</v>
      </c>
      <c r="F6" s="26">
        <v>193.2</v>
      </c>
      <c r="G6" s="6" t="str">
        <v>T9267</v>
      </c>
      <c r="H6" s="6" t="str">
        <v>Aureobasidin A, 127785-64-2 Spec 5 mg</v>
      </c>
      <c r="I6" s="6">
        <v>1</v>
      </c>
      <c r="J6" s="6">
        <v>1</v>
      </c>
      <c r="K6" s="6" t="str">
        <v/>
      </c>
      <c r="L6" s="7" t="str">
        <v>T-387/25-26</v>
      </c>
      <c r="M6" s="7">
        <v>45818</v>
      </c>
      <c r="N6" s="9">
        <v>32683</v>
      </c>
      <c r="O6" s="6" t="str">
        <v>ACTREC</v>
      </c>
      <c r="P6" s="6" t="str">
        <v/>
      </c>
      <c r="Q6" s="6" t="str">
        <v/>
      </c>
      <c r="R6" s="6">
        <v>-20</v>
      </c>
      <c r="S6" s="6" t="str">
        <v/>
      </c>
      <c r="T6" s="6" t="str">
        <v>TargetMol</v>
      </c>
    </row>
    <row r="7" spans="1:20" x14ac:dyDescent="0.25">
      <c r="A7" s="6">
        <v>568</v>
      </c>
      <c r="B7" s="6" t="str">
        <v>INV250613-069</v>
      </c>
      <c r="C7" s="7">
        <v>45821</v>
      </c>
      <c r="D7" s="7">
        <v>45826</v>
      </c>
      <c r="E7" s="6">
        <v>251.4</v>
      </c>
      <c r="F7" s="26">
        <v>251.4</v>
      </c>
      <c r="G7" s="6" t="str">
        <v>TN2346</v>
      </c>
      <c r="H7" s="6" t="str">
        <v>Mogrol 88930-15-8 Spec 100mg</v>
      </c>
      <c r="I7" s="6">
        <v>1</v>
      </c>
      <c r="J7" s="6">
        <v>1</v>
      </c>
      <c r="K7" s="6" t="str">
        <v/>
      </c>
      <c r="L7" s="7" t="str">
        <v>T-562/25-26</v>
      </c>
      <c r="M7" s="7">
        <v>45836</v>
      </c>
      <c r="N7" s="9">
        <v>42528.5</v>
      </c>
      <c r="O7" s="6" t="str">
        <v>SOHST</v>
      </c>
      <c r="P7" s="6" t="str">
        <v>D3002213696</v>
      </c>
      <c r="Q7" s="6" t="str">
        <v>Delivered</v>
      </c>
      <c r="R7" s="6">
        <v>-20</v>
      </c>
      <c r="S7" s="6" t="str">
        <v>Meghna Patiyal (GST issue)</v>
      </c>
      <c r="T7" s="6" t="str">
        <v>TargetMol</v>
      </c>
    </row>
    <row r="8" spans="1:20" x14ac:dyDescent="0.25">
      <c r="A8" s="6">
        <v>569</v>
      </c>
      <c r="B8" s="6" t="str">
        <v>INV250613-068</v>
      </c>
      <c r="C8" s="7">
        <v>45821</v>
      </c>
      <c r="D8" s="7">
        <v>45826</v>
      </c>
      <c r="E8" s="6">
        <v>81.599999999999994</v>
      </c>
      <c r="F8" s="26">
        <v>81.599999999999994</v>
      </c>
      <c r="G8" s="6" t="str">
        <v>TMPY-01864</v>
      </c>
      <c r="H8" s="6" t="str">
        <v>CNTF Protein, Human, Recombinant (His) Spec 20 μg</v>
      </c>
      <c r="I8" s="6">
        <v>1</v>
      </c>
      <c r="J8" s="6">
        <v>1</v>
      </c>
      <c r="K8" s="6" t="str">
        <v/>
      </c>
      <c r="L8" s="7" t="str">
        <v>T-494/25-26</v>
      </c>
      <c r="M8" s="7">
        <v>45829</v>
      </c>
      <c r="N8" s="9">
        <v>13804</v>
      </c>
      <c r="O8" s="6" t="str">
        <v>Biogenics Lifecare</v>
      </c>
      <c r="P8" s="6">
        <v>58152286371</v>
      </c>
      <c r="Q8" s="6" t="str">
        <v>Delivered</v>
      </c>
      <c r="R8" s="6">
        <v>-20</v>
      </c>
      <c r="S8" s="6" t="str">
        <v/>
      </c>
      <c r="T8" s="6" t="str">
        <v>TargetMol</v>
      </c>
    </row>
    <row r="9" spans="1:20" x14ac:dyDescent="0.25">
      <c r="A9" s="6">
        <v>570</v>
      </c>
      <c r="B9" s="6" t="str">
        <v>INV250613-068</v>
      </c>
      <c r="C9" s="7">
        <v>45821</v>
      </c>
      <c r="D9" s="7">
        <v>45826</v>
      </c>
      <c r="E9" s="6">
        <v>30</v>
      </c>
      <c r="F9" s="26">
        <v>30</v>
      </c>
      <c r="G9" s="6" t="str">
        <v>T2802</v>
      </c>
      <c r="H9" s="6" t="str">
        <v>Nocodazole 31430-18-9 Spec 10 mg</v>
      </c>
      <c r="I9" s="6">
        <v>1</v>
      </c>
      <c r="J9" s="6">
        <v>1</v>
      </c>
      <c r="K9" s="6" t="str">
        <v/>
      </c>
      <c r="L9" s="7" t="str">
        <v>T-527/25-26</v>
      </c>
      <c r="M9" s="7">
        <v>45832</v>
      </c>
      <c r="N9" s="9">
        <v>5075</v>
      </c>
      <c r="O9" s="6" t="str">
        <v>RCB</v>
      </c>
      <c r="P9" s="6" t="str">
        <v/>
      </c>
      <c r="Q9" s="6" t="str">
        <v/>
      </c>
      <c r="R9" s="6">
        <v>-20</v>
      </c>
      <c r="S9" s="6" t="str">
        <v/>
      </c>
      <c r="T9" s="6" t="str">
        <v>TargetMol</v>
      </c>
    </row>
    <row r="10" spans="1:20" x14ac:dyDescent="0.25">
      <c r="A10" s="6">
        <v>571</v>
      </c>
      <c r="B10" s="6" t="str">
        <v>INV250613-068</v>
      </c>
      <c r="C10" s="7">
        <v>45821</v>
      </c>
      <c r="D10" s="7">
        <v>45826</v>
      </c>
      <c r="E10" s="6">
        <v>32.4</v>
      </c>
      <c r="F10" s="26">
        <v>32.4</v>
      </c>
      <c r="G10" s="6" t="str">
        <v>T6276</v>
      </c>
      <c r="H10" s="6" t="str">
        <v>KU-57788, 503468-95-9 Spec 5 mg</v>
      </c>
      <c r="I10" s="6">
        <v>1</v>
      </c>
      <c r="J10" s="6">
        <v>1</v>
      </c>
      <c r="K10" s="6" t="str">
        <v/>
      </c>
      <c r="L10" s="7" t="str">
        <v>T-527/25-26</v>
      </c>
      <c r="M10" s="7">
        <v>45832</v>
      </c>
      <c r="N10" s="9">
        <v>5481</v>
      </c>
      <c r="O10" s="6" t="str">
        <v>RCB</v>
      </c>
      <c r="P10" s="6" t="str">
        <v/>
      </c>
      <c r="Q10" s="6" t="str">
        <v/>
      </c>
      <c r="R10" s="6">
        <v>-20</v>
      </c>
      <c r="S10" s="6" t="str">
        <v/>
      </c>
      <c r="T10" s="6" t="str">
        <v>TargetMol</v>
      </c>
    </row>
    <row r="11" spans="1:20" x14ac:dyDescent="0.25">
      <c r="A11" s="6">
        <v>572</v>
      </c>
      <c r="B11" s="6" t="str">
        <v>INV250613-068</v>
      </c>
      <c r="C11" s="7">
        <v>45821</v>
      </c>
      <c r="D11" s="7">
        <v>45826</v>
      </c>
      <c r="E11" s="6">
        <v>27.6</v>
      </c>
      <c r="F11" s="26">
        <v>27.6</v>
      </c>
      <c r="G11" s="6" t="str">
        <v>T1724</v>
      </c>
      <c r="H11" s="6" t="str">
        <v>SCR7 pyrazine, 14892-97-8 Spec 2 mg</v>
      </c>
      <c r="I11" s="6">
        <v>1</v>
      </c>
      <c r="J11" s="6">
        <v>1</v>
      </c>
      <c r="K11" s="6" t="str">
        <v/>
      </c>
      <c r="L11" s="7" t="str">
        <v>T-527/25-26</v>
      </c>
      <c r="M11" s="7">
        <v>45832</v>
      </c>
      <c r="N11" s="9">
        <v>4669</v>
      </c>
      <c r="O11" s="6" t="str">
        <v>RCB</v>
      </c>
      <c r="P11" s="6" t="str">
        <v/>
      </c>
      <c r="Q11" s="6" t="str">
        <v/>
      </c>
      <c r="R11" s="6">
        <v>-20</v>
      </c>
      <c r="S11" s="6" t="str">
        <v/>
      </c>
      <c r="T11" s="6" t="str">
        <v>TargetMol</v>
      </c>
    </row>
    <row r="12" spans="1:20" x14ac:dyDescent="0.25">
      <c r="A12" s="6">
        <v>573</v>
      </c>
      <c r="B12" s="6" t="str">
        <v>INV250613-068</v>
      </c>
      <c r="C12" s="7">
        <v>45821</v>
      </c>
      <c r="D12" s="7">
        <v>45826</v>
      </c>
      <c r="E12" s="6">
        <v>43.2</v>
      </c>
      <c r="F12" s="26">
        <v>43.2</v>
      </c>
      <c r="G12" s="6" t="str">
        <v>T6972</v>
      </c>
      <c r="H12" s="6" t="str">
        <v>RS-1 312756-74-4 Spec 10 mg</v>
      </c>
      <c r="I12" s="6">
        <v>1</v>
      </c>
      <c r="J12" s="6">
        <v>1</v>
      </c>
      <c r="K12" s="6" t="str">
        <v/>
      </c>
      <c r="L12" s="7" t="str">
        <v>T-527/25-26</v>
      </c>
      <c r="M12" s="7">
        <v>45832</v>
      </c>
      <c r="N12" s="9">
        <v>7308</v>
      </c>
      <c r="O12" s="6" t="str">
        <v>RCB</v>
      </c>
      <c r="P12" s="6" t="str">
        <v/>
      </c>
      <c r="Q12" s="6" t="str">
        <v/>
      </c>
      <c r="R12" s="6">
        <v>-20</v>
      </c>
      <c r="S12" s="6" t="str">
        <v/>
      </c>
      <c r="T12" s="6" t="str">
        <v>TargetMol</v>
      </c>
    </row>
    <row r="13" spans="1:20" x14ac:dyDescent="0.25">
      <c r="A13" s="6">
        <v>574</v>
      </c>
      <c r="B13" s="6" t="str">
        <v>INV250613-068</v>
      </c>
      <c r="C13" s="7">
        <v>45821</v>
      </c>
      <c r="D13" s="7">
        <v>45826</v>
      </c>
      <c r="E13" s="6">
        <v>18</v>
      </c>
      <c r="F13" s="26">
        <v>18</v>
      </c>
      <c r="G13" s="6" t="str">
        <v>T1508</v>
      </c>
      <c r="H13" s="6" t="str">
        <v>Decitabine 2353-33-5 Spec 50 mg</v>
      </c>
      <c r="I13" s="6">
        <v>1</v>
      </c>
      <c r="J13" s="6">
        <v>1</v>
      </c>
      <c r="K13" s="6" t="str">
        <v/>
      </c>
      <c r="L13" s="7" t="str">
        <v>T-0035/25-26</v>
      </c>
      <c r="M13" s="7">
        <v>45831</v>
      </c>
      <c r="N13" s="9">
        <v>3262.5</v>
      </c>
      <c r="O13" s="6" t="str">
        <v>SNU</v>
      </c>
      <c r="P13" s="6" t="str">
        <v/>
      </c>
      <c r="Q13" s="6" t="str">
        <v/>
      </c>
      <c r="R13" s="6">
        <v>-20</v>
      </c>
      <c r="S13" s="6" t="str">
        <v/>
      </c>
      <c r="T13" s="6" t="str">
        <v>TargetMol</v>
      </c>
    </row>
    <row r="14" spans="1:20" x14ac:dyDescent="0.25">
      <c r="A14" s="6">
        <v>575</v>
      </c>
      <c r="B14" s="6" t="str">
        <v>INV250613-068</v>
      </c>
      <c r="C14" s="7">
        <v>45821</v>
      </c>
      <c r="D14" s="7">
        <v>45826</v>
      </c>
      <c r="E14" s="6">
        <v>71.400000000000006</v>
      </c>
      <c r="F14" s="26">
        <v>71.400000000000006</v>
      </c>
      <c r="G14" s="6" t="str">
        <v>T2038</v>
      </c>
      <c r="H14" s="6" t="str">
        <v>RG108 48208-26-0 Spec 25 mg</v>
      </c>
      <c r="I14" s="6">
        <v>1</v>
      </c>
      <c r="J14" s="6">
        <v>1</v>
      </c>
      <c r="K14" s="6" t="str">
        <v/>
      </c>
      <c r="L14" s="7" t="str">
        <v>T-0035/25-26</v>
      </c>
      <c r="M14" s="7">
        <v>45831</v>
      </c>
      <c r="N14" s="9">
        <v>12941.25</v>
      </c>
      <c r="O14" s="6" t="str">
        <v>SNU</v>
      </c>
      <c r="P14" s="6" t="str">
        <v/>
      </c>
      <c r="Q14" s="6" t="str">
        <v/>
      </c>
      <c r="R14" s="6">
        <v>-20</v>
      </c>
      <c r="S14" s="6" t="str">
        <v/>
      </c>
      <c r="T14" s="6" t="str">
        <v>TargetMol</v>
      </c>
    </row>
    <row r="15" spans="1:20" x14ac:dyDescent="0.25">
      <c r="A15" s="6">
        <v>576</v>
      </c>
      <c r="B15" s="6" t="str">
        <v>INV250613-068</v>
      </c>
      <c r="C15" s="7">
        <v>45821</v>
      </c>
      <c r="D15" s="7">
        <v>45826</v>
      </c>
      <c r="E15" s="6">
        <v>73.2</v>
      </c>
      <c r="F15" s="26">
        <v>73.2</v>
      </c>
      <c r="G15" s="6" t="str">
        <v>T11469</v>
      </c>
      <c r="H15" s="6" t="str">
        <v>GSK-3484862 2170136-65-7 Spec 5 mg</v>
      </c>
      <c r="I15" s="6">
        <v>1</v>
      </c>
      <c r="J15" s="6">
        <v>1</v>
      </c>
      <c r="K15" s="6" t="str">
        <v/>
      </c>
      <c r="L15" s="7" t="str">
        <v>T-0035/25-26</v>
      </c>
      <c r="M15" s="7">
        <v>45831</v>
      </c>
      <c r="N15" s="9">
        <v>13267.5</v>
      </c>
      <c r="O15" s="6" t="str">
        <v>SNU</v>
      </c>
      <c r="P15" s="6" t="str">
        <v/>
      </c>
      <c r="Q15" s="6" t="str">
        <v/>
      </c>
      <c r="R15" s="6">
        <v>-20</v>
      </c>
      <c r="S15" s="6" t="str">
        <v/>
      </c>
      <c r="T15" s="6" t="str">
        <v>TargetMol</v>
      </c>
    </row>
    <row r="16" spans="1:20" x14ac:dyDescent="0.25">
      <c r="A16" s="6">
        <v>577</v>
      </c>
      <c r="B16" s="6" t="str">
        <v>INV250613-067</v>
      </c>
      <c r="C16" s="7">
        <v>45821</v>
      </c>
      <c r="D16" s="7">
        <v>45826</v>
      </c>
      <c r="E16" s="6">
        <v>295.2</v>
      </c>
      <c r="F16" s="26">
        <v>295.2</v>
      </c>
      <c r="G16" s="6" t="str">
        <v>TN1597</v>
      </c>
      <c r="H16" s="6" t="str">
        <v>Dulcoside A 64432-06-0 Spec 10 mg</v>
      </c>
      <c r="I16" s="6">
        <v>1</v>
      </c>
      <c r="J16" s="6">
        <v>1</v>
      </c>
      <c r="K16" s="6" t="str">
        <v/>
      </c>
      <c r="L16" s="7" t="str">
        <v>T-496/25-26</v>
      </c>
      <c r="M16" s="7">
        <v>45829</v>
      </c>
      <c r="N16" s="9">
        <v>48511.199999999997</v>
      </c>
      <c r="O16" s="6" t="str">
        <v>SUBRA SCIENTIFIC COMPANY</v>
      </c>
      <c r="P16" s="6">
        <v>58152284433</v>
      </c>
      <c r="Q16" s="6" t="str">
        <v>Delivered</v>
      </c>
      <c r="R16" s="6">
        <v>-20</v>
      </c>
      <c r="S16" s="6" t="str">
        <v/>
      </c>
      <c r="T16" s="6" t="str">
        <v>TargetMol</v>
      </c>
    </row>
    <row r="17" spans="1:20" x14ac:dyDescent="0.25">
      <c r="A17" s="6">
        <v>578</v>
      </c>
      <c r="B17" s="6" t="str">
        <v>INV250613-067</v>
      </c>
      <c r="C17" s="7">
        <v>45821</v>
      </c>
      <c r="D17" s="7">
        <v>45826</v>
      </c>
      <c r="E17" s="6">
        <v>78</v>
      </c>
      <c r="F17" s="26">
        <v>78</v>
      </c>
      <c r="G17" s="6" t="str">
        <v>T4964</v>
      </c>
      <c r="H17" s="6" t="str">
        <v>steviolbioside 41093-60-1 Spec 20 mg</v>
      </c>
      <c r="I17" s="6">
        <v>1</v>
      </c>
      <c r="J17" s="6">
        <v>1</v>
      </c>
      <c r="K17" s="6" t="str">
        <v/>
      </c>
      <c r="L17" s="7" t="str">
        <v>T-496/25-26</v>
      </c>
      <c r="M17" s="7">
        <v>45829</v>
      </c>
      <c r="N17" s="9">
        <v>12818</v>
      </c>
      <c r="O17" s="6" t="str">
        <v>SUBRA SCIENTIFIC COMPANY</v>
      </c>
      <c r="P17" s="6">
        <v>58152284433</v>
      </c>
      <c r="Q17" s="6" t="str">
        <v>Delivered</v>
      </c>
      <c r="R17" s="6">
        <v>-20</v>
      </c>
      <c r="S17" s="6" t="str">
        <v/>
      </c>
      <c r="T17" s="6" t="str">
        <v>TargetMol</v>
      </c>
    </row>
    <row r="18" spans="1:20" x14ac:dyDescent="0.25">
      <c r="A18" s="6">
        <v>1143</v>
      </c>
      <c r="B18" s="6" t="str">
        <v>INV250703-059</v>
      </c>
      <c r="C18" s="7">
        <v>45841</v>
      </c>
      <c r="D18" s="7">
        <v>45846</v>
      </c>
      <c r="E18" s="6">
        <v>148</v>
      </c>
      <c r="F18" s="26">
        <v>148</v>
      </c>
      <c r="G18" s="6" t="str">
        <v xml:space="preserve">C200-3790 </v>
      </c>
      <c r="H18" s="6" t="str">
        <v/>
      </c>
      <c r="I18" s="6">
        <v>1</v>
      </c>
      <c r="J18" s="6">
        <v>1</v>
      </c>
      <c r="K18" s="6" t="str">
        <v/>
      </c>
      <c r="L18" s="6" t="str">
        <v>T-651/25-26</v>
      </c>
      <c r="M18" s="7">
        <v>45847</v>
      </c>
      <c r="N18" s="9">
        <v>19927</v>
      </c>
      <c r="O18" s="6" t="str">
        <v>GK BIO</v>
      </c>
      <c r="P18" s="6">
        <v>58152973196</v>
      </c>
      <c r="Q18" s="6" t="str">
        <v>Delivered</v>
      </c>
      <c r="R18" s="6">
        <v>-20</v>
      </c>
      <c r="S18" s="6" t="str">
        <v/>
      </c>
      <c r="T18" s="6" t="str">
        <v>TargetMol</v>
      </c>
    </row>
    <row r="19" spans="1:20" x14ac:dyDescent="0.25">
      <c r="A19" s="6">
        <v>1144</v>
      </c>
      <c r="B19" s="6" t="str">
        <v>INV250703-059</v>
      </c>
      <c r="C19" s="7">
        <v>45841</v>
      </c>
      <c r="D19" s="7">
        <v>45846</v>
      </c>
      <c r="E19" s="6">
        <v>148</v>
      </c>
      <c r="F19" s="26">
        <v>148</v>
      </c>
      <c r="G19" s="6" t="str">
        <v xml:space="preserve">F2158-2187 </v>
      </c>
      <c r="H19" s="6" t="str">
        <v/>
      </c>
      <c r="I19" s="6">
        <v>1</v>
      </c>
      <c r="J19" s="6">
        <v>1</v>
      </c>
      <c r="K19" s="6" t="str">
        <v/>
      </c>
      <c r="L19" s="6" t="str">
        <v>T-651/25-26</v>
      </c>
      <c r="M19" s="7">
        <v>45847</v>
      </c>
      <c r="N19" s="9">
        <v>19927</v>
      </c>
      <c r="O19" s="6" t="str">
        <v>GK BIO</v>
      </c>
      <c r="P19" s="6">
        <v>58152973196</v>
      </c>
      <c r="Q19" s="6" t="str">
        <v>Delivered</v>
      </c>
      <c r="R19" s="6">
        <v>-20</v>
      </c>
      <c r="S19" s="6" t="str">
        <v/>
      </c>
      <c r="T19" s="6" t="str">
        <v>TargetMol</v>
      </c>
    </row>
    <row r="20" spans="1:20" x14ac:dyDescent="0.25">
      <c r="A20" s="6">
        <v>1145</v>
      </c>
      <c r="B20" s="6" t="str">
        <v>INV250703-059</v>
      </c>
      <c r="C20" s="7">
        <v>45841</v>
      </c>
      <c r="D20" s="7">
        <v>45846</v>
      </c>
      <c r="E20" s="6">
        <v>279</v>
      </c>
      <c r="F20" s="26">
        <v>279</v>
      </c>
      <c r="G20" s="6" t="str">
        <v xml:space="preserve">STOCK1N-76921 </v>
      </c>
      <c r="H20" s="6" t="str">
        <v/>
      </c>
      <c r="I20" s="6">
        <v>1</v>
      </c>
      <c r="J20" s="6">
        <v>1</v>
      </c>
      <c r="K20" s="6" t="str">
        <v/>
      </c>
      <c r="L20" s="6" t="str">
        <v>T-651/25-26</v>
      </c>
      <c r="M20" s="7">
        <v>45847</v>
      </c>
      <c r="N20" s="9">
        <v>37565.360000000001</v>
      </c>
      <c r="O20" s="6" t="str">
        <v>GK BIO</v>
      </c>
      <c r="P20" s="6">
        <v>58152973196</v>
      </c>
      <c r="Q20" s="6" t="str">
        <v>Delivered</v>
      </c>
      <c r="R20" s="6">
        <v>-20</v>
      </c>
      <c r="S20" s="6" t="str">
        <v/>
      </c>
      <c r="T20" s="6" t="str">
        <v>TargetMol</v>
      </c>
    </row>
    <row r="21" spans="1:20" x14ac:dyDescent="0.25">
      <c r="A21" s="6">
        <v>1146</v>
      </c>
      <c r="B21" s="6" t="str">
        <v>INV250703-059</v>
      </c>
      <c r="C21" s="7">
        <v>45841</v>
      </c>
      <c r="D21" s="7">
        <v>45846</v>
      </c>
      <c r="E21" s="6">
        <v>151</v>
      </c>
      <c r="F21" s="26">
        <v>151</v>
      </c>
      <c r="G21" s="6" t="str">
        <v xml:space="preserve">Z57234540 </v>
      </c>
      <c r="H21" s="6" t="str">
        <v/>
      </c>
      <c r="I21" s="6">
        <v>1</v>
      </c>
      <c r="J21" s="6">
        <v>1</v>
      </c>
      <c r="K21" s="6" t="str">
        <v/>
      </c>
      <c r="L21" s="6" t="str">
        <v>T-651/25-26</v>
      </c>
      <c r="M21" s="7">
        <v>45847</v>
      </c>
      <c r="N21" s="9">
        <v>20331</v>
      </c>
      <c r="O21" s="6" t="str">
        <v>GK BIO</v>
      </c>
      <c r="P21" s="6">
        <v>58152973196</v>
      </c>
      <c r="Q21" s="6" t="str">
        <v>Delivered</v>
      </c>
      <c r="R21" s="6">
        <v>-20</v>
      </c>
      <c r="S21" s="6" t="str">
        <v/>
      </c>
      <c r="T21" s="6" t="str">
        <v>TargetMol</v>
      </c>
    </row>
    <row r="22" spans="1:20" x14ac:dyDescent="0.25">
      <c r="A22" s="6">
        <v>1147</v>
      </c>
      <c r="B22" s="6" t="str">
        <v>INV250703-059</v>
      </c>
      <c r="C22" s="7">
        <v>45841</v>
      </c>
      <c r="D22" s="7">
        <v>45846</v>
      </c>
      <c r="E22" s="6">
        <v>90</v>
      </c>
      <c r="F22" s="26">
        <v>90</v>
      </c>
      <c r="G22" s="6" t="str">
        <v xml:space="preserve">STOCK1N-93222 </v>
      </c>
      <c r="H22" s="6" t="str">
        <v/>
      </c>
      <c r="I22" s="6">
        <v>1</v>
      </c>
      <c r="J22" s="6">
        <v>1</v>
      </c>
      <c r="K22" s="6" t="str">
        <v/>
      </c>
      <c r="L22" s="6" t="str">
        <v>T-651/25-26</v>
      </c>
      <c r="M22" s="7">
        <v>45847</v>
      </c>
      <c r="N22" s="9">
        <v>12117.86</v>
      </c>
      <c r="O22" s="6" t="str">
        <v>GK BIO</v>
      </c>
      <c r="P22" s="6">
        <v>58152973196</v>
      </c>
      <c r="Q22" s="6" t="str">
        <v>Delivered</v>
      </c>
      <c r="R22" s="6">
        <v>-20</v>
      </c>
      <c r="S22" s="6" t="str">
        <v/>
      </c>
      <c r="T22" s="6" t="str">
        <v>TargetMol</v>
      </c>
    </row>
    <row r="23" spans="1:20" x14ac:dyDescent="0.25">
      <c r="A23" s="6">
        <v>1148</v>
      </c>
      <c r="B23" s="6" t="str">
        <v>INV250703-059</v>
      </c>
      <c r="C23" s="7">
        <v>45841</v>
      </c>
      <c r="D23" s="7">
        <v>45846</v>
      </c>
      <c r="E23" s="6">
        <v>90</v>
      </c>
      <c r="F23" s="26">
        <v>90</v>
      </c>
      <c r="G23" s="6">
        <v>8916342</v>
      </c>
      <c r="H23" s="6" t="str">
        <v/>
      </c>
      <c r="I23" s="6">
        <v>1</v>
      </c>
      <c r="J23" s="6">
        <v>1</v>
      </c>
      <c r="K23" s="6" t="str">
        <v/>
      </c>
      <c r="L23" s="6" t="str">
        <v>T-651/25-26</v>
      </c>
      <c r="M23" s="7">
        <v>45847</v>
      </c>
      <c r="N23" s="9">
        <v>12117.86</v>
      </c>
      <c r="O23" s="6" t="str">
        <v>GK BIO</v>
      </c>
      <c r="P23" s="6">
        <v>58152973196</v>
      </c>
      <c r="Q23" s="6" t="str">
        <v>Delivered</v>
      </c>
      <c r="R23" s="6">
        <v>-20</v>
      </c>
      <c r="S23" s="6" t="str">
        <v/>
      </c>
      <c r="T23" s="6" t="str">
        <v>TargetMol</v>
      </c>
    </row>
    <row r="24" spans="1:20" x14ac:dyDescent="0.25">
      <c r="A24" s="6">
        <v>1149</v>
      </c>
      <c r="B24" s="6" t="str">
        <v>INV250703-059</v>
      </c>
      <c r="C24" s="7">
        <v>45841</v>
      </c>
      <c r="D24" s="7">
        <v>45846</v>
      </c>
      <c r="E24" s="6">
        <v>172</v>
      </c>
      <c r="F24" s="26">
        <v>172</v>
      </c>
      <c r="G24" s="6" t="str">
        <v xml:space="preserve">STOCK1N-08538 </v>
      </c>
      <c r="H24" s="6" t="str">
        <v/>
      </c>
      <c r="I24" s="6">
        <v>1</v>
      </c>
      <c r="J24" s="6">
        <v>1</v>
      </c>
      <c r="K24" s="6" t="str">
        <v/>
      </c>
      <c r="L24" s="6" t="str">
        <v>T-651/25-26</v>
      </c>
      <c r="M24" s="7">
        <v>45847</v>
      </c>
      <c r="N24" s="9">
        <v>23158.57</v>
      </c>
      <c r="O24" s="6" t="str">
        <v>GK BIO</v>
      </c>
      <c r="P24" s="6">
        <v>58152973196</v>
      </c>
      <c r="Q24" s="6" t="str">
        <v>Delivered</v>
      </c>
      <c r="R24" s="6">
        <v>-20</v>
      </c>
      <c r="S24" s="6" t="str">
        <v/>
      </c>
      <c r="T24" s="6" t="str">
        <v>TargetMol</v>
      </c>
    </row>
    <row r="25" spans="1:20" x14ac:dyDescent="0.25">
      <c r="A25" s="6">
        <v>1150</v>
      </c>
      <c r="B25" s="6" t="str">
        <v>INV250703-059</v>
      </c>
      <c r="C25" s="7">
        <v>45841</v>
      </c>
      <c r="D25" s="7">
        <v>45846</v>
      </c>
      <c r="E25" s="6">
        <v>90</v>
      </c>
      <c r="F25" s="26">
        <v>90</v>
      </c>
      <c r="G25" s="6" t="str">
        <v xml:space="preserve">STOCK1N-92020 </v>
      </c>
      <c r="H25" s="6" t="str">
        <v/>
      </c>
      <c r="I25" s="6">
        <v>1</v>
      </c>
      <c r="J25" s="6">
        <v>1</v>
      </c>
      <c r="K25" s="6" t="str">
        <v/>
      </c>
      <c r="L25" s="6" t="str">
        <v>T-651/25-26</v>
      </c>
      <c r="M25" s="7">
        <v>45847</v>
      </c>
      <c r="N25" s="9">
        <v>12117.86</v>
      </c>
      <c r="O25" s="6" t="str">
        <v>GK BIO</v>
      </c>
      <c r="P25" s="6">
        <v>58152973196</v>
      </c>
      <c r="Q25" s="6" t="str">
        <v>Delivered</v>
      </c>
      <c r="R25" s="6">
        <v>-20</v>
      </c>
      <c r="S25" s="6" t="str">
        <v/>
      </c>
      <c r="T25" s="6" t="str">
        <v>TargetMol</v>
      </c>
    </row>
    <row r="26" spans="1:20" x14ac:dyDescent="0.25">
      <c r="A26" s="6">
        <v>1151</v>
      </c>
      <c r="B26" s="6" t="str">
        <v>INV250703-059</v>
      </c>
      <c r="C26" s="7">
        <v>45841</v>
      </c>
      <c r="D26" s="7">
        <v>45846</v>
      </c>
      <c r="E26" s="6">
        <v>90</v>
      </c>
      <c r="F26" s="26">
        <v>90</v>
      </c>
      <c r="G26" s="6" t="str">
        <v xml:space="preserve">Z1258981389 </v>
      </c>
      <c r="H26" s="6" t="str">
        <v/>
      </c>
      <c r="I26" s="6">
        <v>1</v>
      </c>
      <c r="J26" s="6">
        <v>1</v>
      </c>
      <c r="K26" s="6" t="str">
        <v/>
      </c>
      <c r="L26" s="6" t="str">
        <v>T-651/25-26</v>
      </c>
      <c r="M26" s="7">
        <v>45847</v>
      </c>
      <c r="N26" s="9">
        <v>12117.86</v>
      </c>
      <c r="O26" s="6" t="str">
        <v>GK BIO</v>
      </c>
      <c r="P26" s="6">
        <v>58152973196</v>
      </c>
      <c r="Q26" s="6" t="str">
        <v>Delivered</v>
      </c>
      <c r="R26" s="6">
        <v>-20</v>
      </c>
      <c r="S26" s="6" t="str">
        <v/>
      </c>
      <c r="T26" s="6" t="str">
        <v>TargetMol</v>
      </c>
    </row>
    <row r="27" spans="1:20" x14ac:dyDescent="0.25">
      <c r="A27" s="6">
        <v>1152</v>
      </c>
      <c r="B27" s="6" t="str">
        <v>INV250703-059</v>
      </c>
      <c r="C27" s="7">
        <v>45841</v>
      </c>
      <c r="D27" s="7">
        <v>45846</v>
      </c>
      <c r="E27" s="6">
        <v>90</v>
      </c>
      <c r="F27" s="26">
        <v>90</v>
      </c>
      <c r="G27" s="6" t="str">
        <v xml:space="preserve">STOCK1N-74690 </v>
      </c>
      <c r="H27" s="6" t="str">
        <v/>
      </c>
      <c r="I27" s="6">
        <v>1</v>
      </c>
      <c r="J27" s="6">
        <v>1</v>
      </c>
      <c r="K27" s="6" t="str">
        <v/>
      </c>
      <c r="L27" s="6" t="str">
        <v>T-651/25-26</v>
      </c>
      <c r="M27" s="7">
        <v>45847</v>
      </c>
      <c r="N27" s="9">
        <v>12117.86</v>
      </c>
      <c r="O27" s="6" t="str">
        <v>GK BIO</v>
      </c>
      <c r="P27" s="6">
        <v>58152973196</v>
      </c>
      <c r="Q27" s="6" t="str">
        <v>Delivered</v>
      </c>
      <c r="R27" s="6">
        <v>-20</v>
      </c>
      <c r="S27" s="6" t="str">
        <v/>
      </c>
      <c r="T27" s="6" t="str">
        <v>TargetMol</v>
      </c>
    </row>
    <row r="28" spans="1:20" x14ac:dyDescent="0.25">
      <c r="A28" s="6">
        <v>1153</v>
      </c>
      <c r="B28" s="6" t="str">
        <v>INV250703-060</v>
      </c>
      <c r="C28" s="7">
        <v>45841</v>
      </c>
      <c r="D28" s="7">
        <v>45846</v>
      </c>
      <c r="E28" s="6">
        <v>25.2</v>
      </c>
      <c r="F28" s="26">
        <v>25.2</v>
      </c>
      <c r="G28" s="6" t="str">
        <v xml:space="preserve">T65118 </v>
      </c>
      <c r="H28" s="6" t="str">
        <v/>
      </c>
      <c r="I28" s="6">
        <v>1</v>
      </c>
      <c r="J28" s="6">
        <v>1</v>
      </c>
      <c r="K28" s="6" t="str">
        <v/>
      </c>
      <c r="L28" s="6" t="str">
        <v>T-762/25-26</v>
      </c>
      <c r="M28" s="7">
        <v>45863</v>
      </c>
      <c r="N28" s="9">
        <v>4141.2</v>
      </c>
      <c r="O28" s="6" t="str">
        <v xml:space="preserve">BIOGENUIX </v>
      </c>
      <c r="P28" s="6" t="str">
        <v>BY HAND</v>
      </c>
      <c r="Q28" s="6" t="str">
        <v>DEEPAK</v>
      </c>
      <c r="R28" s="6">
        <v>-20</v>
      </c>
      <c r="S28" s="6" t="str">
        <v/>
      </c>
      <c r="T28" s="6" t="str">
        <v>TargetMol</v>
      </c>
    </row>
    <row r="29" spans="1:20" x14ac:dyDescent="0.25">
      <c r="A29" s="6">
        <v>1154</v>
      </c>
      <c r="B29" s="6" t="str">
        <v>INV250703-060</v>
      </c>
      <c r="C29" s="7">
        <v>45841</v>
      </c>
      <c r="D29" s="7">
        <v>45846</v>
      </c>
      <c r="E29" s="6">
        <v>22.2</v>
      </c>
      <c r="F29" s="26">
        <v>22.2</v>
      </c>
      <c r="G29" s="6" t="str">
        <v xml:space="preserve">T2665 </v>
      </c>
      <c r="H29" s="6" t="str">
        <v/>
      </c>
      <c r="I29" s="6">
        <v>1</v>
      </c>
      <c r="J29" s="6">
        <v>1</v>
      </c>
      <c r="K29" s="6" t="str">
        <v/>
      </c>
      <c r="L29" s="6" t="str">
        <v>T-642/25-26</v>
      </c>
      <c r="M29" s="7">
        <v>45847</v>
      </c>
      <c r="N29" s="9">
        <v>3755.5</v>
      </c>
      <c r="O29" s="6" t="str">
        <v>ACTREC</v>
      </c>
      <c r="P29" s="6">
        <v>58152972415</v>
      </c>
      <c r="Q29" s="6" t="str">
        <v>Delivered</v>
      </c>
      <c r="R29" s="6">
        <v>-20</v>
      </c>
      <c r="S29" s="6" t="str">
        <v/>
      </c>
      <c r="T29" s="6" t="str">
        <v>TargetMol</v>
      </c>
    </row>
    <row r="30" spans="1:20" x14ac:dyDescent="0.25">
      <c r="A30" s="6">
        <v>1155</v>
      </c>
      <c r="B30" s="6" t="str">
        <v>INV250703-061</v>
      </c>
      <c r="C30" s="7">
        <v>45841</v>
      </c>
      <c r="D30" s="7">
        <v>45846</v>
      </c>
      <c r="E30" s="6">
        <v>295.8</v>
      </c>
      <c r="F30" s="26">
        <v>295.8</v>
      </c>
      <c r="G30" s="6" t="str">
        <v xml:space="preserve">T9410 </v>
      </c>
      <c r="H30" s="6" t="str">
        <v/>
      </c>
      <c r="I30" s="6">
        <v>1</v>
      </c>
      <c r="J30" s="6">
        <v>1</v>
      </c>
      <c r="K30" s="6" t="str">
        <v/>
      </c>
      <c r="L30" s="6" t="str">
        <v>T-666/25-26</v>
      </c>
      <c r="M30" s="7">
        <v>45847</v>
      </c>
      <c r="N30" s="9">
        <v>38000</v>
      </c>
      <c r="O30" s="6" t="str">
        <v>BIO SOLUTION</v>
      </c>
      <c r="P30" s="6">
        <v>58152972161</v>
      </c>
      <c r="Q30" s="6" t="str">
        <v>Delivered</v>
      </c>
      <c r="R30" s="6">
        <v>-20</v>
      </c>
      <c r="S30" s="6" t="str">
        <v/>
      </c>
      <c r="T30" s="6" t="str">
        <v>TargetMol</v>
      </c>
    </row>
    <row r="31" spans="1:20" x14ac:dyDescent="0.25">
      <c r="A31" s="6">
        <v>1156</v>
      </c>
      <c r="B31" s="6" t="str">
        <v>INV250703-061</v>
      </c>
      <c r="C31" s="7">
        <v>45841</v>
      </c>
      <c r="D31" s="7">
        <v>45846</v>
      </c>
      <c r="E31" s="6">
        <v>5</v>
      </c>
      <c r="F31" s="26">
        <v>5</v>
      </c>
      <c r="G31" s="6" t="str">
        <v xml:space="preserve">T15388 </v>
      </c>
      <c r="H31" s="6" t="str">
        <v/>
      </c>
      <c r="I31" s="6">
        <v>1</v>
      </c>
      <c r="J31" s="6">
        <v>1</v>
      </c>
      <c r="K31" s="6" t="str">
        <v/>
      </c>
      <c r="L31" s="6" t="str">
        <v>DC-95/25-26</v>
      </c>
      <c r="M31" s="7">
        <v>45854</v>
      </c>
      <c r="N31" s="9" t="str">
        <v/>
      </c>
      <c r="O31" s="6" t="str">
        <v>AIIMS</v>
      </c>
      <c r="P31" s="6" t="str">
        <v>BY HAND</v>
      </c>
      <c r="Q31" s="6" t="str">
        <v>PRIYANKA MADAM</v>
      </c>
      <c r="R31" s="6">
        <v>-20</v>
      </c>
      <c r="S31" s="6" t="str">
        <v xml:space="preserve">SAMPLE </v>
      </c>
      <c r="T31" s="6" t="str">
        <v>TargetMol</v>
      </c>
    </row>
    <row r="32" spans="1:20" x14ac:dyDescent="0.25">
      <c r="A32" s="6">
        <v>1157</v>
      </c>
      <c r="B32" s="6" t="str">
        <v>INV250703-062</v>
      </c>
      <c r="C32" s="7">
        <v>45841</v>
      </c>
      <c r="D32" s="7">
        <v>45846</v>
      </c>
      <c r="E32" s="6">
        <v>5</v>
      </c>
      <c r="F32" s="26">
        <v>5</v>
      </c>
      <c r="G32" s="6" t="str">
        <v xml:space="preserve">T0948L </v>
      </c>
      <c r="H32" s="6" t="str">
        <v/>
      </c>
      <c r="I32" s="6">
        <v>1</v>
      </c>
      <c r="J32" s="6">
        <v>1</v>
      </c>
      <c r="K32" s="6" t="str">
        <v/>
      </c>
      <c r="L32" s="6" t="str">
        <v>DC-92/25-26</v>
      </c>
      <c r="M32" s="7">
        <v>45852</v>
      </c>
      <c r="N32" s="9" t="str">
        <v/>
      </c>
      <c r="O32" s="6" t="str">
        <v>AIIMS</v>
      </c>
      <c r="P32" s="6" t="str">
        <v>BY HAND</v>
      </c>
      <c r="Q32" s="6" t="str">
        <v>DEEPAK</v>
      </c>
      <c r="R32" s="6">
        <v>-20</v>
      </c>
      <c r="S32" s="6" t="str">
        <v xml:space="preserve">SAMPLE </v>
      </c>
      <c r="T32" s="6" t="str">
        <v>TargetMol</v>
      </c>
    </row>
    <row r="33" spans="1:20" x14ac:dyDescent="0.25">
      <c r="A33" s="6">
        <v>1381</v>
      </c>
      <c r="B33" s="6" t="str">
        <v>INV250717-001</v>
      </c>
      <c r="C33" s="7">
        <v>45855</v>
      </c>
      <c r="D33" s="7">
        <v>45860</v>
      </c>
      <c r="E33" s="6">
        <v>5</v>
      </c>
      <c r="F33" s="26">
        <v>5</v>
      </c>
      <c r="G33" s="6" t="str">
        <v xml:space="preserve">T64812 </v>
      </c>
      <c r="H33" s="6" t="str">
        <v/>
      </c>
      <c r="I33" s="6">
        <v>1</v>
      </c>
      <c r="J33" s="6">
        <v>1</v>
      </c>
      <c r="K33" s="6" t="str">
        <v/>
      </c>
      <c r="L33" s="6" t="str">
        <v>DC-103/25-26</v>
      </c>
      <c r="M33" s="7">
        <v>45866</v>
      </c>
      <c r="N33" s="9" t="str">
        <v/>
      </c>
      <c r="O33" s="6" t="str">
        <v>IGIB</v>
      </c>
      <c r="P33" s="6" t="str">
        <v>BY HAND</v>
      </c>
      <c r="Q33" s="6" t="str">
        <v>PRIYANKA MADAM</v>
      </c>
      <c r="R33" s="6">
        <v>-20</v>
      </c>
      <c r="S33" s="6" t="str">
        <v xml:space="preserve">SAMPLE </v>
      </c>
      <c r="T33" s="6" t="str">
        <v>TargetMol</v>
      </c>
    </row>
    <row r="34" spans="1:20" x14ac:dyDescent="0.25">
      <c r="A34" s="6">
        <v>1382</v>
      </c>
      <c r="B34" s="6" t="str">
        <v>INV250717-001</v>
      </c>
      <c r="C34" s="7">
        <v>45855</v>
      </c>
      <c r="D34" s="7">
        <v>45860</v>
      </c>
      <c r="E34" s="6">
        <v>38.4</v>
      </c>
      <c r="F34" s="26">
        <v>38.4</v>
      </c>
      <c r="G34" s="6" t="str">
        <v xml:space="preserve">T1257 </v>
      </c>
      <c r="H34" s="6" t="str">
        <v/>
      </c>
      <c r="I34" s="6">
        <v>1</v>
      </c>
      <c r="J34" s="6">
        <v>1</v>
      </c>
      <c r="K34" s="6" t="str">
        <v/>
      </c>
      <c r="L34" s="6" t="str">
        <v>T-761/25-26</v>
      </c>
      <c r="M34" s="7">
        <v>45862</v>
      </c>
      <c r="N34" s="9">
        <v>4872</v>
      </c>
      <c r="O34" s="6" t="str">
        <v>EDNA</v>
      </c>
      <c r="P34" s="6" t="str">
        <v>BY HAND</v>
      </c>
      <c r="Q34" s="6" t="str">
        <v>Deepak</v>
      </c>
      <c r="R34" s="6">
        <v>-20</v>
      </c>
      <c r="S34" s="6" t="str">
        <v/>
      </c>
      <c r="T34" s="6" t="str">
        <v>TargetMol</v>
      </c>
    </row>
    <row r="35" spans="1:20" x14ac:dyDescent="0.25">
      <c r="A35" s="6">
        <v>1383</v>
      </c>
      <c r="B35" s="6" t="str">
        <v>INV250717-002</v>
      </c>
      <c r="C35" s="7">
        <v>45855</v>
      </c>
      <c r="D35" s="7">
        <v>45860</v>
      </c>
      <c r="E35" s="6">
        <v>21.5</v>
      </c>
      <c r="F35" s="26">
        <v>21.5</v>
      </c>
      <c r="G35" s="6" t="str">
        <v xml:space="preserve">T6186 </v>
      </c>
      <c r="H35" s="6" t="str">
        <v/>
      </c>
      <c r="I35" s="6">
        <v>1</v>
      </c>
      <c r="J35" s="6">
        <v>1</v>
      </c>
      <c r="K35" s="6" t="str">
        <v/>
      </c>
      <c r="L35" s="6" t="str">
        <v>T-816/25-26</v>
      </c>
      <c r="M35" s="7">
        <v>45867</v>
      </c>
      <c r="N35" s="9">
        <v>4676.25</v>
      </c>
      <c r="O35" s="6" t="str">
        <v>THSTI</v>
      </c>
      <c r="P35" s="6" t="str">
        <v/>
      </c>
      <c r="Q35" s="6" t="str">
        <v/>
      </c>
      <c r="R35" s="6">
        <v>-20</v>
      </c>
      <c r="S35" s="6" t="str">
        <v/>
      </c>
      <c r="T35" s="6" t="str">
        <v>TargetMol</v>
      </c>
    </row>
    <row r="36" spans="1:20" x14ac:dyDescent="0.25">
      <c r="A36" s="6">
        <v>1384</v>
      </c>
      <c r="B36" s="6" t="str">
        <v>INV250717-002</v>
      </c>
      <c r="C36" s="7">
        <v>45855</v>
      </c>
      <c r="D36" s="7">
        <v>45860</v>
      </c>
      <c r="E36" s="6">
        <v>25</v>
      </c>
      <c r="F36" s="26">
        <v>25</v>
      </c>
      <c r="G36" s="6" t="str">
        <v xml:space="preserve">T7638 </v>
      </c>
      <c r="H36" s="6" t="str">
        <v/>
      </c>
      <c r="I36" s="6">
        <v>1</v>
      </c>
      <c r="J36" s="6">
        <v>1</v>
      </c>
      <c r="K36" s="6" t="str">
        <v/>
      </c>
      <c r="L36" s="6" t="str">
        <v>T-816/25-26</v>
      </c>
      <c r="M36" s="7">
        <v>45867</v>
      </c>
      <c r="N36" s="9">
        <v>5437.5</v>
      </c>
      <c r="O36" s="6" t="str">
        <v>THSTI</v>
      </c>
      <c r="P36" s="6" t="str">
        <v/>
      </c>
      <c r="Q36" s="6" t="str">
        <v/>
      </c>
      <c r="R36" s="6">
        <v>-20</v>
      </c>
      <c r="S36" s="6" t="str">
        <v/>
      </c>
      <c r="T36" s="6" t="str">
        <v>TargetMol</v>
      </c>
    </row>
    <row r="37" spans="1:20" x14ac:dyDescent="0.25">
      <c r="A37" s="6">
        <v>1385</v>
      </c>
      <c r="B37" s="6" t="str">
        <v>INV250717-002</v>
      </c>
      <c r="C37" s="7">
        <v>45855</v>
      </c>
      <c r="D37" s="7">
        <v>45860</v>
      </c>
      <c r="E37" s="6">
        <v>14.5</v>
      </c>
      <c r="F37" s="26">
        <v>14.5</v>
      </c>
      <c r="G37" s="6" t="str">
        <v xml:space="preserve">T2604 </v>
      </c>
      <c r="H37" s="6" t="str">
        <v/>
      </c>
      <c r="I37" s="6">
        <v>1</v>
      </c>
      <c r="J37" s="6">
        <v>1</v>
      </c>
      <c r="K37" s="6" t="str">
        <v/>
      </c>
      <c r="L37" s="6" t="str">
        <v>T-816/25-26</v>
      </c>
      <c r="M37" s="7">
        <v>45867</v>
      </c>
      <c r="N37" s="9">
        <v>3153.75</v>
      </c>
      <c r="O37" s="6" t="str">
        <v>THSTI</v>
      </c>
      <c r="P37" s="6" t="str">
        <v/>
      </c>
      <c r="Q37" s="6" t="str">
        <v/>
      </c>
      <c r="R37" s="6">
        <v>-20</v>
      </c>
      <c r="S37" s="6" t="str">
        <v/>
      </c>
      <c r="T37" s="6" t="str">
        <v>TargetMol</v>
      </c>
    </row>
    <row r="38" spans="1:20" x14ac:dyDescent="0.25">
      <c r="A38" s="6">
        <v>1386</v>
      </c>
      <c r="B38" s="6" t="str">
        <v>INV250717-002</v>
      </c>
      <c r="C38" s="7">
        <v>45855</v>
      </c>
      <c r="D38" s="7">
        <v>45860</v>
      </c>
      <c r="E38" s="6">
        <v>146.5</v>
      </c>
      <c r="F38" s="26">
        <v>146.5</v>
      </c>
      <c r="G38" s="6" t="str">
        <v xml:space="preserve">T4449 </v>
      </c>
      <c r="H38" s="6" t="str">
        <v/>
      </c>
      <c r="I38" s="6">
        <v>1</v>
      </c>
      <c r="J38" s="6">
        <v>1</v>
      </c>
      <c r="K38" s="6" t="str">
        <v/>
      </c>
      <c r="L38" s="6" t="str">
        <v>T-816/25-26</v>
      </c>
      <c r="M38" s="7">
        <v>45867</v>
      </c>
      <c r="N38" s="9">
        <v>31863.75</v>
      </c>
      <c r="O38" s="6" t="str">
        <v>THSTI</v>
      </c>
      <c r="P38" s="6" t="str">
        <v/>
      </c>
      <c r="Q38" s="6" t="str">
        <v/>
      </c>
      <c r="R38" s="6">
        <v>-20</v>
      </c>
      <c r="S38" s="6" t="str">
        <v/>
      </c>
      <c r="T38" s="6" t="str">
        <v>TargetMol</v>
      </c>
    </row>
    <row r="39" spans="1:20" x14ac:dyDescent="0.25">
      <c r="A39" s="6">
        <v>1387</v>
      </c>
      <c r="B39" s="6" t="str">
        <v>INV250717-002</v>
      </c>
      <c r="C39" s="7">
        <v>45855</v>
      </c>
      <c r="D39" s="7">
        <v>45860</v>
      </c>
      <c r="E39" s="6">
        <v>153.5</v>
      </c>
      <c r="F39" s="26">
        <v>153.5</v>
      </c>
      <c r="G39" s="6" t="str">
        <v xml:space="preserve">TQ0179 </v>
      </c>
      <c r="H39" s="6" t="str">
        <v/>
      </c>
      <c r="I39" s="6">
        <v>1</v>
      </c>
      <c r="J39" s="6">
        <v>1</v>
      </c>
      <c r="K39" s="6" t="str">
        <v/>
      </c>
      <c r="L39" s="6" t="str">
        <v>T-816/25-26</v>
      </c>
      <c r="M39" s="7">
        <v>45867</v>
      </c>
      <c r="N39" s="9">
        <v>10005</v>
      </c>
      <c r="O39" s="6" t="str">
        <v>THSTI</v>
      </c>
      <c r="P39" s="6" t="str">
        <v/>
      </c>
      <c r="Q39" s="6" t="str">
        <v/>
      </c>
      <c r="R39" s="6">
        <v>-20</v>
      </c>
      <c r="S39" s="6" t="str">
        <v/>
      </c>
      <c r="T39" s="6" t="str">
        <v>TargetMol</v>
      </c>
    </row>
    <row r="40" spans="1:20" x14ac:dyDescent="0.25">
      <c r="A40" s="6">
        <v>1388</v>
      </c>
      <c r="B40" s="6" t="str">
        <v>INV250717-002</v>
      </c>
      <c r="C40" s="7">
        <v>45855</v>
      </c>
      <c r="D40" s="7">
        <v>45860</v>
      </c>
      <c r="E40" s="6">
        <v>46</v>
      </c>
      <c r="F40" s="26">
        <v>46</v>
      </c>
      <c r="G40" s="6" t="str">
        <v xml:space="preserve">TQ0179 </v>
      </c>
      <c r="H40" s="6" t="str">
        <v/>
      </c>
      <c r="I40" s="6">
        <v>1</v>
      </c>
      <c r="J40" s="6">
        <v>1</v>
      </c>
      <c r="K40" s="6" t="str">
        <v/>
      </c>
      <c r="L40" s="6" t="str">
        <v>T-816/25-26</v>
      </c>
      <c r="M40" s="7">
        <v>45867</v>
      </c>
      <c r="N40" s="9">
        <v>33386.25</v>
      </c>
      <c r="O40" s="6" t="str">
        <v>THSTI</v>
      </c>
      <c r="P40" s="6" t="str">
        <v/>
      </c>
      <c r="Q40" s="6" t="str">
        <v/>
      </c>
      <c r="R40" s="6">
        <v>-20</v>
      </c>
      <c r="S40" s="6" t="str">
        <v/>
      </c>
      <c r="T40" s="6" t="str">
        <v>TargetMol</v>
      </c>
    </row>
    <row r="41" spans="1:20" x14ac:dyDescent="0.25">
      <c r="A41" s="6">
        <v>1389</v>
      </c>
      <c r="B41" s="6" t="str">
        <v>INV250717-003</v>
      </c>
      <c r="C41" s="7">
        <v>45855</v>
      </c>
      <c r="D41" s="7">
        <v>45860</v>
      </c>
      <c r="E41" s="6">
        <v>136.80000000000001</v>
      </c>
      <c r="F41" s="26">
        <v>136.80000000000001</v>
      </c>
      <c r="G41" s="6" t="str">
        <v xml:space="preserve">T6S1373 </v>
      </c>
      <c r="H41" s="6" t="str">
        <v/>
      </c>
      <c r="I41" s="6">
        <v>1</v>
      </c>
      <c r="J41" s="6">
        <v>1</v>
      </c>
      <c r="K41" s="6" t="str">
        <v/>
      </c>
      <c r="L41" s="6" t="str">
        <v>T-765/25-26</v>
      </c>
      <c r="M41" s="7">
        <v>45864</v>
      </c>
      <c r="N41" s="9">
        <v>19836</v>
      </c>
      <c r="O41" s="6" t="str">
        <v>ILS</v>
      </c>
      <c r="P41" s="6">
        <v>58153688736</v>
      </c>
      <c r="Q41" s="6" t="str">
        <v>Delivered</v>
      </c>
      <c r="R41" s="6">
        <v>-20</v>
      </c>
      <c r="S41" s="6" t="str">
        <v/>
      </c>
      <c r="T41" s="6" t="str">
        <v>TargetMol</v>
      </c>
    </row>
    <row r="42" spans="1:20" x14ac:dyDescent="0.25">
      <c r="A42" s="6">
        <v>1390</v>
      </c>
      <c r="B42" s="6" t="str">
        <v>INV250717-003</v>
      </c>
      <c r="C42" s="7">
        <v>45855</v>
      </c>
      <c r="D42" s="7">
        <v>45860</v>
      </c>
      <c r="E42" s="6">
        <v>27</v>
      </c>
      <c r="F42" s="26">
        <v>27</v>
      </c>
      <c r="G42" s="6" t="str">
        <v xml:space="preserve">T14066 </v>
      </c>
      <c r="H42" s="6" t="str">
        <v/>
      </c>
      <c r="I42" s="6">
        <v>1</v>
      </c>
      <c r="J42" s="6">
        <v>1</v>
      </c>
      <c r="K42" s="6" t="str">
        <v/>
      </c>
      <c r="L42" s="6" t="str">
        <v>T-765/25-26</v>
      </c>
      <c r="M42" s="7">
        <v>45864</v>
      </c>
      <c r="N42" s="9">
        <v>3915</v>
      </c>
      <c r="O42" s="6" t="str">
        <v>ILS</v>
      </c>
      <c r="P42" s="6">
        <v>58153688736</v>
      </c>
      <c r="Q42" s="6" t="str">
        <v>Delivered</v>
      </c>
      <c r="R42" s="6">
        <v>-20</v>
      </c>
      <c r="S42" s="6" t="str">
        <v/>
      </c>
      <c r="T42" s="6" t="str">
        <v>TargetMol</v>
      </c>
    </row>
    <row r="43" spans="1:20" x14ac:dyDescent="0.25">
      <c r="A43" s="6">
        <v>1391</v>
      </c>
      <c r="B43" s="6" t="str">
        <v>INV250717-003</v>
      </c>
      <c r="C43" s="7">
        <v>45855</v>
      </c>
      <c r="D43" s="7">
        <v>45860</v>
      </c>
      <c r="E43" s="6">
        <v>21.6</v>
      </c>
      <c r="F43" s="26">
        <v>21.6</v>
      </c>
      <c r="G43" s="6" t="str">
        <v xml:space="preserve">T1642 </v>
      </c>
      <c r="H43" s="6" t="str">
        <v/>
      </c>
      <c r="I43" s="6">
        <v>1</v>
      </c>
      <c r="J43" s="6">
        <v>1</v>
      </c>
      <c r="K43" s="6" t="str">
        <v/>
      </c>
      <c r="L43" s="6" t="str">
        <v>T-765/25-26</v>
      </c>
      <c r="M43" s="7">
        <v>45864</v>
      </c>
      <c r="N43" s="9">
        <v>3132</v>
      </c>
      <c r="O43" s="6" t="str">
        <v>ILS</v>
      </c>
      <c r="P43" s="6">
        <v>58153688736</v>
      </c>
      <c r="Q43" s="6" t="str">
        <v>Delivered</v>
      </c>
      <c r="R43" s="6">
        <v>-20</v>
      </c>
      <c r="S43" s="6" t="str">
        <v/>
      </c>
      <c r="T43" s="6" t="str">
        <v>TargetMol</v>
      </c>
    </row>
    <row r="44" spans="1:20" x14ac:dyDescent="0.25">
      <c r="A44" s="6">
        <v>1392</v>
      </c>
      <c r="B44" s="6" t="str">
        <v>INV250717-003</v>
      </c>
      <c r="C44" s="7">
        <v>45855</v>
      </c>
      <c r="D44" s="7">
        <v>45860</v>
      </c>
      <c r="E44" s="6">
        <v>26.4</v>
      </c>
      <c r="F44" s="26">
        <v>26.4</v>
      </c>
      <c r="G44" s="6" t="str">
        <v xml:space="preserve">T29106 </v>
      </c>
      <c r="H44" s="6" t="str">
        <v/>
      </c>
      <c r="I44" s="6">
        <v>1</v>
      </c>
      <c r="J44" s="6">
        <v>1</v>
      </c>
      <c r="K44" s="6" t="str">
        <v/>
      </c>
      <c r="L44" s="6" t="str">
        <v>T-765/25-26</v>
      </c>
      <c r="M44" s="7">
        <v>45864</v>
      </c>
      <c r="N44" s="9">
        <v>3828</v>
      </c>
      <c r="O44" s="6" t="str">
        <v>ILS</v>
      </c>
      <c r="P44" s="6">
        <v>58153688736</v>
      </c>
      <c r="Q44" s="6" t="str">
        <v>Delivered</v>
      </c>
      <c r="R44" s="6">
        <v>-20</v>
      </c>
      <c r="S44" s="6" t="str">
        <v/>
      </c>
      <c r="T44" s="6" t="str">
        <v>TargetMol</v>
      </c>
    </row>
    <row r="45" spans="1:20" x14ac:dyDescent="0.25">
      <c r="A45" s="6">
        <v>1393</v>
      </c>
      <c r="B45" s="6" t="str">
        <v>INV250717-003</v>
      </c>
      <c r="C45" s="7">
        <v>45855</v>
      </c>
      <c r="D45" s="7">
        <v>45860</v>
      </c>
      <c r="E45" s="6">
        <v>70.8</v>
      </c>
      <c r="F45" s="26">
        <v>70.8</v>
      </c>
      <c r="G45" s="6" t="str">
        <v xml:space="preserve">T6230 </v>
      </c>
      <c r="H45" s="6" t="str">
        <v/>
      </c>
      <c r="I45" s="6">
        <v>1</v>
      </c>
      <c r="J45" s="6">
        <v>1</v>
      </c>
      <c r="K45" s="6" t="str">
        <v/>
      </c>
      <c r="L45" s="6" t="str">
        <v>T-765/25-26</v>
      </c>
      <c r="M45" s="7">
        <v>45864</v>
      </c>
      <c r="N45" s="9">
        <v>10266</v>
      </c>
      <c r="O45" s="6" t="str">
        <v>ILS</v>
      </c>
      <c r="P45" s="6">
        <v>58153688736</v>
      </c>
      <c r="Q45" s="6" t="str">
        <v>Delivered</v>
      </c>
      <c r="R45" s="6">
        <v>-20</v>
      </c>
      <c r="S45" s="6" t="str">
        <v/>
      </c>
      <c r="T45" s="6" t="str">
        <v>TargetMol</v>
      </c>
    </row>
    <row r="46" spans="1:20" x14ac:dyDescent="0.25">
      <c r="A46" s="6">
        <v>1394</v>
      </c>
      <c r="B46" s="6" t="str">
        <v>INV250717-003</v>
      </c>
      <c r="C46" s="7">
        <v>45855</v>
      </c>
      <c r="D46" s="7">
        <v>45860</v>
      </c>
      <c r="E46" s="6">
        <v>69</v>
      </c>
      <c r="F46" s="26">
        <v>69</v>
      </c>
      <c r="G46" s="6" t="str">
        <v xml:space="preserve">T10216 </v>
      </c>
      <c r="H46" s="6" t="str">
        <v/>
      </c>
      <c r="I46" s="6">
        <v>1</v>
      </c>
      <c r="J46" s="6">
        <v>1</v>
      </c>
      <c r="K46" s="6" t="str">
        <v/>
      </c>
      <c r="L46" s="6" t="str">
        <v>T-765/25-26</v>
      </c>
      <c r="M46" s="7">
        <v>45864</v>
      </c>
      <c r="N46" s="9">
        <v>10005</v>
      </c>
      <c r="O46" s="6" t="str">
        <v>ILS</v>
      </c>
      <c r="P46" s="6">
        <v>58153688736</v>
      </c>
      <c r="Q46" s="6" t="str">
        <v>Delivered</v>
      </c>
      <c r="R46" s="6">
        <v>-20</v>
      </c>
      <c r="S46" s="6" t="str">
        <v/>
      </c>
      <c r="T46" s="6" t="str">
        <v>TargetMol</v>
      </c>
    </row>
    <row r="47" spans="1:20" x14ac:dyDescent="0.25">
      <c r="A47" s="6">
        <v>1395</v>
      </c>
      <c r="B47" s="6" t="str">
        <v>INV250717-003</v>
      </c>
      <c r="C47" s="7">
        <v>45855</v>
      </c>
      <c r="D47" s="7">
        <v>45860</v>
      </c>
      <c r="E47" s="6">
        <v>73.2</v>
      </c>
      <c r="F47" s="26">
        <v>73.2</v>
      </c>
      <c r="G47" s="6" t="str">
        <v xml:space="preserve">T28471 </v>
      </c>
      <c r="H47" s="6" t="str">
        <v/>
      </c>
      <c r="I47" s="6">
        <v>1</v>
      </c>
      <c r="J47" s="6">
        <v>1</v>
      </c>
      <c r="K47" s="6" t="str">
        <v/>
      </c>
      <c r="L47" s="6" t="str">
        <v>T-765/25-26</v>
      </c>
      <c r="M47" s="7">
        <v>45864</v>
      </c>
      <c r="N47" s="9">
        <v>10614</v>
      </c>
      <c r="O47" s="6" t="str">
        <v>ILS</v>
      </c>
      <c r="P47" s="6">
        <v>58153688736</v>
      </c>
      <c r="Q47" s="6" t="str">
        <v>Delivered</v>
      </c>
      <c r="R47" s="6">
        <v>-20</v>
      </c>
      <c r="S47" s="6" t="str">
        <v/>
      </c>
      <c r="T47" s="6" t="str">
        <v>TargetMol</v>
      </c>
    </row>
    <row r="48" spans="1:20" x14ac:dyDescent="0.25">
      <c r="A48" s="6">
        <v>1396</v>
      </c>
      <c r="B48" s="6" t="str">
        <v>INV250717-003</v>
      </c>
      <c r="C48" s="7">
        <v>45855</v>
      </c>
      <c r="D48" s="7">
        <v>45860</v>
      </c>
      <c r="E48" s="6">
        <v>27</v>
      </c>
      <c r="F48" s="26">
        <v>27</v>
      </c>
      <c r="G48" s="6" t="str">
        <v xml:space="preserve">T6389 </v>
      </c>
      <c r="H48" s="6" t="str">
        <v/>
      </c>
      <c r="I48" s="6">
        <v>1</v>
      </c>
      <c r="J48" s="6">
        <v>1</v>
      </c>
      <c r="K48" s="6" t="str">
        <v/>
      </c>
      <c r="L48" s="6" t="str">
        <v>T-765/25-26</v>
      </c>
      <c r="M48" s="7">
        <v>45864</v>
      </c>
      <c r="N48" s="9">
        <v>3915</v>
      </c>
      <c r="O48" s="6" t="str">
        <v>ILS</v>
      </c>
      <c r="P48" s="6">
        <v>58153688736</v>
      </c>
      <c r="Q48" s="6" t="str">
        <v>Delivered</v>
      </c>
      <c r="R48" s="6">
        <v>-20</v>
      </c>
      <c r="S48" s="6" t="str">
        <v/>
      </c>
      <c r="T48" s="6" t="str">
        <v>TargetMol</v>
      </c>
    </row>
    <row r="49" spans="1:20" x14ac:dyDescent="0.25">
      <c r="A49" s="6">
        <v>1397</v>
      </c>
      <c r="B49" s="6" t="str">
        <v>INV250717-003</v>
      </c>
      <c r="C49" s="7">
        <v>45855</v>
      </c>
      <c r="D49" s="7">
        <v>45860</v>
      </c>
      <c r="E49" s="6">
        <v>48</v>
      </c>
      <c r="F49" s="26">
        <v>48</v>
      </c>
      <c r="G49" s="6" t="str">
        <v xml:space="preserve">T3211 </v>
      </c>
      <c r="H49" s="6" t="str">
        <v/>
      </c>
      <c r="I49" s="6">
        <v>1</v>
      </c>
      <c r="J49" s="6">
        <v>1</v>
      </c>
      <c r="K49" s="6" t="str">
        <v/>
      </c>
      <c r="L49" s="6" t="str">
        <v>T-765/25-26</v>
      </c>
      <c r="M49" s="7">
        <v>45864</v>
      </c>
      <c r="N49" s="9">
        <v>6960</v>
      </c>
      <c r="O49" s="6" t="str">
        <v>ILS</v>
      </c>
      <c r="P49" s="6">
        <v>58153688736</v>
      </c>
      <c r="Q49" s="6" t="str">
        <v>Delivered</v>
      </c>
      <c r="R49" s="6">
        <v>-20</v>
      </c>
      <c r="S49" s="6" t="str">
        <v/>
      </c>
      <c r="T49" s="6" t="str">
        <v>TargetMol</v>
      </c>
    </row>
    <row r="50" spans="1:20" x14ac:dyDescent="0.25">
      <c r="A50" s="6">
        <v>1398</v>
      </c>
      <c r="B50" s="6" t="str">
        <v>INV250717-003</v>
      </c>
      <c r="C50" s="7">
        <v>45855</v>
      </c>
      <c r="D50" s="7">
        <v>45860</v>
      </c>
      <c r="E50" s="6">
        <v>18.600000000000001</v>
      </c>
      <c r="F50" s="26">
        <v>18.600000000000001</v>
      </c>
      <c r="G50" s="6" t="str">
        <v xml:space="preserve">T1511 </v>
      </c>
      <c r="H50" s="6" t="str">
        <v/>
      </c>
      <c r="I50" s="6">
        <v>1</v>
      </c>
      <c r="J50" s="6">
        <v>1</v>
      </c>
      <c r="K50" s="6" t="str">
        <v/>
      </c>
      <c r="L50" s="6" t="str">
        <v>T-765/25-26</v>
      </c>
      <c r="M50" s="7">
        <v>45864</v>
      </c>
      <c r="N50" s="9">
        <v>2697</v>
      </c>
      <c r="O50" s="6" t="str">
        <v>ILS</v>
      </c>
      <c r="P50" s="6">
        <v>58153688736</v>
      </c>
      <c r="Q50" s="6" t="str">
        <v>Delivered</v>
      </c>
      <c r="R50" s="6">
        <v>-20</v>
      </c>
      <c r="S50" s="6" t="str">
        <v/>
      </c>
      <c r="T50" s="6" t="str">
        <v>TargetMol</v>
      </c>
    </row>
    <row r="51" spans="1:20" x14ac:dyDescent="0.25">
      <c r="A51" s="6">
        <v>1399</v>
      </c>
      <c r="B51" s="6" t="str">
        <v>INV250717-003</v>
      </c>
      <c r="C51" s="7">
        <v>45855</v>
      </c>
      <c r="D51" s="7">
        <v>45860</v>
      </c>
      <c r="E51" s="6">
        <v>81</v>
      </c>
      <c r="F51" s="26">
        <v>243</v>
      </c>
      <c r="G51" s="6" t="str">
        <v xml:space="preserve">T1687 </v>
      </c>
      <c r="H51" s="6" t="str">
        <v/>
      </c>
      <c r="I51" s="6">
        <v>3</v>
      </c>
      <c r="J51" s="6">
        <v>3</v>
      </c>
      <c r="K51" s="6" t="str">
        <v/>
      </c>
      <c r="L51" s="6" t="str">
        <v>T-760/25-26</v>
      </c>
      <c r="M51" s="7">
        <v>45861</v>
      </c>
      <c r="N51" s="9">
        <v>13702.5</v>
      </c>
      <c r="O51" s="6" t="str">
        <v>BARC</v>
      </c>
      <c r="P51" s="6">
        <v>58153552995</v>
      </c>
      <c r="Q51" s="6" t="str">
        <v>Delivered</v>
      </c>
      <c r="R51" s="6">
        <v>-20</v>
      </c>
      <c r="S51" s="6" t="str">
        <v>T19978,  EXTRA AS (PHYSICALLY NOT SENT)</v>
      </c>
      <c r="T51" s="6" t="str">
        <v>TargetMol</v>
      </c>
    </row>
    <row r="52" spans="1:20" x14ac:dyDescent="0.25">
      <c r="A52" s="6">
        <v>1400</v>
      </c>
      <c r="B52" s="6" t="str">
        <v>INV250717-003</v>
      </c>
      <c r="C52" s="7">
        <v>45855</v>
      </c>
      <c r="D52" s="7">
        <v>45860</v>
      </c>
      <c r="E52" s="6">
        <v>26.4</v>
      </c>
      <c r="F52" s="26">
        <v>26.4</v>
      </c>
      <c r="G52" s="6" t="str">
        <v xml:space="preserve">T1143 </v>
      </c>
      <c r="H52" s="6" t="str">
        <v/>
      </c>
      <c r="I52" s="6">
        <v>1</v>
      </c>
      <c r="J52" s="6">
        <v>1</v>
      </c>
      <c r="K52" s="6" t="str">
        <v/>
      </c>
      <c r="L52" s="6" t="str">
        <v>T-760/25-26</v>
      </c>
      <c r="M52" s="7">
        <v>45861</v>
      </c>
      <c r="N52" s="9">
        <v>4466</v>
      </c>
      <c r="O52" s="6" t="str">
        <v>BARC</v>
      </c>
      <c r="P52" s="6">
        <v>58153552995</v>
      </c>
      <c r="Q52" s="6" t="str">
        <v>Delivered</v>
      </c>
      <c r="R52" s="6">
        <v>-20</v>
      </c>
      <c r="S52" s="6" t="str">
        <v>T19978,  EXTRA AS (PHYSICALLY NOT SENT)</v>
      </c>
      <c r="T52" s="6" t="str">
        <v>TargetMol</v>
      </c>
    </row>
    <row r="53" spans="1:20" x14ac:dyDescent="0.25">
      <c r="A53" s="6">
        <v>1566</v>
      </c>
      <c r="B53" s="6" t="str">
        <v>INV250723-095</v>
      </c>
      <c r="C53" s="7">
        <v>45861</v>
      </c>
      <c r="D53" s="7">
        <v>45866</v>
      </c>
      <c r="E53" s="6">
        <v>14.5</v>
      </c>
      <c r="F53" s="26">
        <v>14.5</v>
      </c>
      <c r="G53" s="6" t="str">
        <v xml:space="preserve">T20198 </v>
      </c>
      <c r="H53" s="6" t="str">
        <v/>
      </c>
      <c r="I53" s="6">
        <v>1</v>
      </c>
      <c r="J53" s="6">
        <v>1</v>
      </c>
      <c r="K53" s="6" t="str">
        <v/>
      </c>
      <c r="L53" s="6" t="str">
        <v>T-816/25-26</v>
      </c>
      <c r="M53" s="7">
        <v>45867</v>
      </c>
      <c r="N53" s="9">
        <v>3153.75</v>
      </c>
      <c r="O53" s="6" t="str">
        <v>THSTI</v>
      </c>
      <c r="P53" s="6" t="str">
        <v/>
      </c>
      <c r="Q53" s="6" t="str">
        <v/>
      </c>
      <c r="R53" s="6" t="str">
        <v>4</v>
      </c>
      <c r="S53" s="6" t="str">
        <v/>
      </c>
      <c r="T53" s="6" t="str">
        <v>TargetMol</v>
      </c>
    </row>
    <row r="54" spans="1:20" x14ac:dyDescent="0.25">
      <c r="A54" s="6">
        <v>1567</v>
      </c>
      <c r="B54" s="6" t="str">
        <v>INV250723-095</v>
      </c>
      <c r="C54" s="7">
        <v>45861</v>
      </c>
      <c r="D54" s="7">
        <v>45866</v>
      </c>
      <c r="E54" s="6">
        <v>71.5</v>
      </c>
      <c r="F54" s="26">
        <v>71.5</v>
      </c>
      <c r="G54" s="6" t="str">
        <v xml:space="preserve">T16381 </v>
      </c>
      <c r="H54" s="6" t="str">
        <v/>
      </c>
      <c r="I54" s="6">
        <v>1</v>
      </c>
      <c r="J54" s="6">
        <v>1</v>
      </c>
      <c r="K54" s="6" t="str">
        <v/>
      </c>
      <c r="L54" s="6" t="str">
        <v>T-816/25-26</v>
      </c>
      <c r="M54" s="7">
        <v>45867</v>
      </c>
      <c r="N54" s="9">
        <v>15551.25</v>
      </c>
      <c r="O54" s="6" t="str">
        <v>THSTI</v>
      </c>
      <c r="P54" s="6" t="str">
        <v/>
      </c>
      <c r="Q54" s="6" t="str">
        <v/>
      </c>
      <c r="R54" s="6" t="str">
        <v>4</v>
      </c>
      <c r="S54" s="6" t="str">
        <v/>
      </c>
      <c r="T54" s="6" t="str">
        <v>TargetMol</v>
      </c>
    </row>
    <row r="55" spans="1:20" x14ac:dyDescent="0.25">
      <c r="A55" s="6">
        <v>1568</v>
      </c>
      <c r="B55" s="6" t="str">
        <v>INV250723-095</v>
      </c>
      <c r="C55" s="7">
        <v>45861</v>
      </c>
      <c r="D55" s="7">
        <v>45866</v>
      </c>
      <c r="E55" s="6">
        <v>14.5</v>
      </c>
      <c r="F55" s="26">
        <v>14.5</v>
      </c>
      <c r="G55" s="6" t="str">
        <v xml:space="preserve">T0416 </v>
      </c>
      <c r="H55" s="6" t="str">
        <v/>
      </c>
      <c r="I55" s="6">
        <v>1</v>
      </c>
      <c r="J55" s="6">
        <v>1</v>
      </c>
      <c r="K55" s="6" t="str">
        <v/>
      </c>
      <c r="L55" s="6" t="str">
        <v>T-816/25-26</v>
      </c>
      <c r="M55" s="7">
        <v>45867</v>
      </c>
      <c r="N55" s="9">
        <v>3153.75</v>
      </c>
      <c r="O55" s="6" t="str">
        <v>THSTI</v>
      </c>
      <c r="P55" s="6" t="str">
        <v/>
      </c>
      <c r="Q55" s="6" t="str">
        <v/>
      </c>
      <c r="R55" s="6" t="str">
        <v>4</v>
      </c>
      <c r="S55" s="6" t="str">
        <v/>
      </c>
      <c r="T55" s="6" t="str">
        <v>TargetMol</v>
      </c>
    </row>
    <row r="56" spans="1:20" x14ac:dyDescent="0.25">
      <c r="A56" s="6">
        <v>1569</v>
      </c>
      <c r="B56" s="6" t="str">
        <v>INV250723-094</v>
      </c>
      <c r="C56" s="7">
        <v>45861</v>
      </c>
      <c r="D56" s="7">
        <v>45866</v>
      </c>
      <c r="E56" s="6">
        <v>26.4</v>
      </c>
      <c r="F56" s="26">
        <v>26.4</v>
      </c>
      <c r="G56" s="6" t="str">
        <v xml:space="preserve">T8344 </v>
      </c>
      <c r="H56" s="6" t="str">
        <v/>
      </c>
      <c r="I56" s="6">
        <v>1</v>
      </c>
      <c r="J56" s="6">
        <v>1</v>
      </c>
      <c r="K56" s="6" t="str">
        <v/>
      </c>
      <c r="L56" s="6" t="str">
        <v>T-972/25-26</v>
      </c>
      <c r="M56" s="7">
        <v>45888</v>
      </c>
      <c r="N56" s="9">
        <v>3828</v>
      </c>
      <c r="O56" s="6" t="str">
        <v>ILS</v>
      </c>
      <c r="P56" s="6">
        <v>58154568194</v>
      </c>
      <c r="Q56" s="6" t="str">
        <v>Delivered</v>
      </c>
      <c r="R56" s="6">
        <v>-20</v>
      </c>
      <c r="S56" s="6" t="str">
        <v/>
      </c>
      <c r="T56" s="6" t="str">
        <v>TargetMol</v>
      </c>
    </row>
    <row r="57" spans="1:20" x14ac:dyDescent="0.25">
      <c r="A57">
        <v>1678</v>
      </c>
      <c r="B57" t="str">
        <v>INV250730-073</v>
      </c>
      <c r="C57" s="18">
        <v>45868</v>
      </c>
      <c r="D57" s="18">
        <v>45873</v>
      </c>
      <c r="E57">
        <v>32.4</v>
      </c>
      <c r="F57" s="28">
        <v>32.4</v>
      </c>
      <c r="G57" t="str">
        <v>T21675</v>
      </c>
      <c r="H57" t="str">
        <v/>
      </c>
      <c r="I57">
        <v>1</v>
      </c>
      <c r="J57">
        <v>1</v>
      </c>
      <c r="K57" t="str">
        <v/>
      </c>
      <c r="L57" t="str">
        <v>T-955/25-26</v>
      </c>
      <c r="M57" s="18">
        <v>45887</v>
      </c>
      <c r="N57" s="38">
        <v>7281.25</v>
      </c>
      <c r="O57" t="str">
        <v>NIMHANS</v>
      </c>
      <c r="P57">
        <v>58154519253</v>
      </c>
      <c r="Q57" t="str">
        <v>Delivered</v>
      </c>
      <c r="R57">
        <v>-20</v>
      </c>
      <c r="S57" t="str">
        <v/>
      </c>
      <c r="T57" t="str">
        <v>TargetMol</v>
      </c>
    </row>
    <row r="58" spans="1:20" x14ac:dyDescent="0.25">
      <c r="A58">
        <v>1679</v>
      </c>
      <c r="B58" t="str">
        <v>INV250730-073</v>
      </c>
      <c r="C58" s="18">
        <v>45868</v>
      </c>
      <c r="D58" s="18">
        <v>45873</v>
      </c>
      <c r="E58">
        <v>30</v>
      </c>
      <c r="F58" s="28">
        <v>60</v>
      </c>
      <c r="G58" t="str">
        <v>TN6772</v>
      </c>
      <c r="H58" t="str">
        <v/>
      </c>
      <c r="I58">
        <v>2</v>
      </c>
      <c r="J58">
        <v>2</v>
      </c>
      <c r="K58" t="str">
        <v/>
      </c>
      <c r="L58" t="str">
        <v>T-865/25-26</v>
      </c>
      <c r="M58" s="18">
        <v>45873</v>
      </c>
      <c r="N58" s="38">
        <v>10150</v>
      </c>
      <c r="O58" t="str">
        <v>UTKARSH</v>
      </c>
      <c r="P58">
        <v>58154046182</v>
      </c>
      <c r="Q58" t="str">
        <v>Delivered</v>
      </c>
      <c r="R58">
        <v>-20</v>
      </c>
      <c r="S58" t="str">
        <v/>
      </c>
      <c r="T58" t="str">
        <v>TargetMol</v>
      </c>
    </row>
    <row r="59" spans="1:20" x14ac:dyDescent="0.25">
      <c r="A59">
        <v>1680</v>
      </c>
      <c r="B59" t="str">
        <v>INV250730-075</v>
      </c>
      <c r="C59" s="18">
        <v>45868</v>
      </c>
      <c r="D59" s="18">
        <v>45873</v>
      </c>
      <c r="E59">
        <v>23</v>
      </c>
      <c r="F59" s="28">
        <v>23</v>
      </c>
      <c r="G59" t="str">
        <v>T1130</v>
      </c>
      <c r="H59" t="str">
        <v/>
      </c>
      <c r="I59">
        <v>1</v>
      </c>
      <c r="J59" t="str">
        <v/>
      </c>
      <c r="K59">
        <v>1</v>
      </c>
      <c r="L59" t="str">
        <v/>
      </c>
      <c r="M59" s="18" t="str">
        <v/>
      </c>
      <c r="N59" s="38" t="str">
        <v/>
      </c>
      <c r="O59" t="str">
        <v>THSTI</v>
      </c>
      <c r="P59" t="str">
        <v/>
      </c>
      <c r="Q59" t="str">
        <v/>
      </c>
      <c r="R59">
        <v>-20</v>
      </c>
      <c r="S59" t="str">
        <v/>
      </c>
      <c r="T59" t="str">
        <v>TargetMol</v>
      </c>
    </row>
    <row r="60" spans="1:20" x14ac:dyDescent="0.25">
      <c r="A60">
        <v>1681</v>
      </c>
      <c r="B60" t="str">
        <v>INV250730-076</v>
      </c>
      <c r="C60" s="18">
        <v>45868</v>
      </c>
      <c r="D60" s="18">
        <v>45873</v>
      </c>
      <c r="E60">
        <v>238.8</v>
      </c>
      <c r="F60" s="28">
        <v>477.6</v>
      </c>
      <c r="G60" t="str">
        <v>TN1729</v>
      </c>
      <c r="H60" t="str">
        <v/>
      </c>
      <c r="I60">
        <v>2</v>
      </c>
      <c r="J60">
        <v>2</v>
      </c>
      <c r="K60" t="str">
        <v/>
      </c>
      <c r="L60" t="str">
        <v>T-866/25-26</v>
      </c>
      <c r="M60" s="18">
        <v>45873</v>
      </c>
      <c r="N60" s="38">
        <v>69252</v>
      </c>
      <c r="O60" t="str">
        <v>RG SONS</v>
      </c>
      <c r="P60">
        <v>58154040733</v>
      </c>
      <c r="Q60" t="str">
        <v>Delivered</v>
      </c>
      <c r="R60">
        <v>-20</v>
      </c>
      <c r="S60" t="str">
        <v/>
      </c>
      <c r="T60" t="str">
        <v>TargetMol</v>
      </c>
    </row>
    <row r="61" spans="1:20" x14ac:dyDescent="0.25">
      <c r="A61">
        <v>1682</v>
      </c>
      <c r="B61" t="str">
        <v>INV250730-077</v>
      </c>
      <c r="C61" s="18">
        <v>45868</v>
      </c>
      <c r="D61" s="18">
        <v>45873</v>
      </c>
      <c r="E61">
        <v>23.4</v>
      </c>
      <c r="F61" s="28">
        <v>23.4</v>
      </c>
      <c r="G61" t="str">
        <v>T6568</v>
      </c>
      <c r="H61" t="str">
        <v/>
      </c>
      <c r="I61">
        <v>1</v>
      </c>
      <c r="J61">
        <v>1</v>
      </c>
      <c r="K61" t="str">
        <v/>
      </c>
      <c r="L61" t="str">
        <v>T-868/25-26</v>
      </c>
      <c r="M61" s="18">
        <v>45873</v>
      </c>
      <c r="N61" s="38">
        <v>3675.75</v>
      </c>
      <c r="O61" t="str">
        <v>BIO SOLUTION</v>
      </c>
      <c r="P61">
        <v>58154041120</v>
      </c>
      <c r="Q61" t="str">
        <v>Delivered</v>
      </c>
      <c r="R61">
        <v>-20</v>
      </c>
      <c r="S61" t="str">
        <v/>
      </c>
      <c r="T61" t="str">
        <v>TargetMol</v>
      </c>
    </row>
    <row r="62" spans="1:20" x14ac:dyDescent="0.25">
      <c r="A62">
        <v>1683</v>
      </c>
      <c r="B62" t="str">
        <v>INV250730-078</v>
      </c>
      <c r="C62" s="18">
        <v>45868</v>
      </c>
      <c r="D62" s="18">
        <v>45873</v>
      </c>
      <c r="E62">
        <v>58.2</v>
      </c>
      <c r="F62" s="28">
        <v>58.2</v>
      </c>
      <c r="G62" t="str">
        <v>T13018</v>
      </c>
      <c r="H62" t="str">
        <v/>
      </c>
      <c r="I62">
        <v>1</v>
      </c>
      <c r="J62">
        <v>1</v>
      </c>
      <c r="K62" t="str">
        <v/>
      </c>
      <c r="L62" t="str">
        <v>T-867/25-26</v>
      </c>
      <c r="M62" s="18">
        <v>45873</v>
      </c>
      <c r="N62" s="38">
        <v>9142.25</v>
      </c>
      <c r="O62" t="str">
        <v>RG SONS</v>
      </c>
      <c r="P62">
        <v>58154040733</v>
      </c>
      <c r="Q62" t="str">
        <v>Delivered</v>
      </c>
      <c r="R62">
        <v>-20</v>
      </c>
      <c r="S62" t="str">
        <v/>
      </c>
      <c r="T62" t="str">
        <v>TargetMol</v>
      </c>
    </row>
    <row r="63" spans="1:20" x14ac:dyDescent="0.25">
      <c r="A63">
        <v>1684</v>
      </c>
      <c r="B63" t="str">
        <v>INV250730-078</v>
      </c>
      <c r="C63" s="18">
        <v>45868</v>
      </c>
      <c r="D63" s="18">
        <v>45873</v>
      </c>
      <c r="E63">
        <v>30</v>
      </c>
      <c r="F63" s="28">
        <v>30</v>
      </c>
      <c r="G63" t="str">
        <v>T1614</v>
      </c>
      <c r="H63" t="str">
        <v/>
      </c>
      <c r="I63">
        <v>1</v>
      </c>
      <c r="J63">
        <v>1</v>
      </c>
      <c r="K63" t="str">
        <v/>
      </c>
      <c r="L63" t="str">
        <v>T-934/25-26</v>
      </c>
      <c r="M63" s="18">
        <v>45883</v>
      </c>
      <c r="N63" s="38">
        <v>6525</v>
      </c>
      <c r="O63" t="str">
        <v>AIIMS</v>
      </c>
      <c r="P63" t="str">
        <v>By Hand</v>
      </c>
      <c r="Q63" t="str">
        <v>PRIYANKA MADAM</v>
      </c>
      <c r="R63">
        <v>-20</v>
      </c>
      <c r="S63" t="str">
        <v/>
      </c>
      <c r="T63" t="str">
        <v>TargetMol</v>
      </c>
    </row>
    <row r="64" spans="1:20" x14ac:dyDescent="0.25">
      <c r="A64">
        <v>1685</v>
      </c>
      <c r="B64" t="str">
        <v>INV250730-078</v>
      </c>
      <c r="C64" s="18">
        <v>45868</v>
      </c>
      <c r="D64" s="18">
        <v>45873</v>
      </c>
      <c r="E64">
        <v>37.799999999999997</v>
      </c>
      <c r="F64" s="28">
        <v>37.799999999999997</v>
      </c>
      <c r="G64" t="str">
        <v>T0450L</v>
      </c>
      <c r="H64" t="str">
        <v/>
      </c>
      <c r="I64">
        <v>1</v>
      </c>
      <c r="J64">
        <v>1</v>
      </c>
      <c r="K64" t="str">
        <v/>
      </c>
      <c r="L64" t="str">
        <v>T-934/25-26</v>
      </c>
      <c r="M64" s="18">
        <v>45883</v>
      </c>
      <c r="N64" s="38">
        <v>8221.5</v>
      </c>
      <c r="O64" t="str">
        <v>AIIMS</v>
      </c>
      <c r="P64" t="str">
        <v>By Hand</v>
      </c>
      <c r="Q64" t="str">
        <v>PRIYANKA MADAM</v>
      </c>
      <c r="R64">
        <v>-20</v>
      </c>
      <c r="S64" t="str">
        <v/>
      </c>
      <c r="T64" t="str">
        <v>TargetMol</v>
      </c>
    </row>
    <row r="65" spans="1:20" x14ac:dyDescent="0.25">
      <c r="A65">
        <v>1686</v>
      </c>
      <c r="B65" t="str">
        <v>INV250730-079</v>
      </c>
      <c r="C65" s="18">
        <v>45868</v>
      </c>
      <c r="D65" s="18">
        <v>45873</v>
      </c>
      <c r="E65">
        <v>37.200000000000003</v>
      </c>
      <c r="F65" s="28">
        <v>37.200000000000003</v>
      </c>
      <c r="G65" t="str">
        <v>T5144</v>
      </c>
      <c r="H65" t="str">
        <v/>
      </c>
      <c r="I65">
        <v>1</v>
      </c>
      <c r="J65">
        <v>1</v>
      </c>
      <c r="K65" t="str">
        <v/>
      </c>
      <c r="L65" t="str">
        <v>T-870/25-26</v>
      </c>
      <c r="M65" s="18">
        <v>45873</v>
      </c>
      <c r="N65" s="38">
        <v>6293</v>
      </c>
      <c r="O65" t="str">
        <v>LABEX</v>
      </c>
      <c r="P65" t="str">
        <v>PORTER</v>
      </c>
      <c r="Q65" t="str">
        <v>PORTER</v>
      </c>
      <c r="R65">
        <v>-20</v>
      </c>
      <c r="S65" t="str">
        <v/>
      </c>
      <c r="T65" t="str">
        <v>TargetMol</v>
      </c>
    </row>
    <row r="66" spans="1:20" x14ac:dyDescent="0.25">
      <c r="A66">
        <v>1687</v>
      </c>
      <c r="B66" t="str">
        <v>INV250730-079</v>
      </c>
      <c r="C66" s="18">
        <v>45868</v>
      </c>
      <c r="D66" s="18">
        <v>45873</v>
      </c>
      <c r="E66">
        <v>26.4</v>
      </c>
      <c r="F66" s="28">
        <v>26.4</v>
      </c>
      <c r="G66" t="str">
        <v>T19029</v>
      </c>
      <c r="H66" t="str">
        <v/>
      </c>
      <c r="I66">
        <v>1</v>
      </c>
      <c r="J66">
        <v>1</v>
      </c>
      <c r="K66" t="str">
        <v/>
      </c>
      <c r="L66" t="str">
        <v>T-869/25-26</v>
      </c>
      <c r="M66" s="18">
        <v>45873</v>
      </c>
      <c r="N66" s="38">
        <v>4335</v>
      </c>
      <c r="O66" t="str">
        <v>BIO SOLUTION</v>
      </c>
      <c r="P66">
        <v>58154041120</v>
      </c>
      <c r="Q66" t="str">
        <v>Delivered</v>
      </c>
      <c r="R66">
        <v>-20</v>
      </c>
      <c r="S66" t="str">
        <v/>
      </c>
      <c r="T66" t="str">
        <v>TargetMol</v>
      </c>
    </row>
    <row r="67" spans="1:20" x14ac:dyDescent="0.25">
      <c r="A67">
        <v>1688</v>
      </c>
      <c r="B67" t="str">
        <v>INV250730-079</v>
      </c>
      <c r="C67" s="18">
        <v>45868</v>
      </c>
      <c r="D67" s="18">
        <v>45873</v>
      </c>
      <c r="E67">
        <v>43.2</v>
      </c>
      <c r="F67" s="28">
        <v>43.2</v>
      </c>
      <c r="G67" t="str">
        <v>T4360</v>
      </c>
      <c r="H67" t="str">
        <v/>
      </c>
      <c r="I67">
        <v>1</v>
      </c>
      <c r="J67">
        <v>1</v>
      </c>
      <c r="K67" t="str">
        <v/>
      </c>
      <c r="L67" t="str">
        <v>T-869/25-26</v>
      </c>
      <c r="M67" s="18">
        <v>45873</v>
      </c>
      <c r="N67" s="38">
        <v>6786</v>
      </c>
      <c r="O67" t="str">
        <v>BIO SOLUTION</v>
      </c>
      <c r="P67">
        <v>58154041120</v>
      </c>
      <c r="Q67" t="str">
        <v>Delivered</v>
      </c>
      <c r="R67">
        <v>-20</v>
      </c>
      <c r="S67" t="str">
        <v/>
      </c>
      <c r="T67" t="str">
        <v>TargetMol</v>
      </c>
    </row>
    <row r="68" spans="1:20" x14ac:dyDescent="0.25">
      <c r="A68">
        <v>1689</v>
      </c>
      <c r="B68" t="str">
        <v>INV250730-079</v>
      </c>
      <c r="C68" s="18">
        <v>45868</v>
      </c>
      <c r="D68" s="18">
        <v>45873</v>
      </c>
      <c r="E68">
        <v>18</v>
      </c>
      <c r="F68" s="28">
        <v>18</v>
      </c>
      <c r="G68" t="str">
        <v>T1537</v>
      </c>
      <c r="H68" t="str">
        <v/>
      </c>
      <c r="I68">
        <v>1</v>
      </c>
      <c r="J68">
        <v>1</v>
      </c>
      <c r="K68" t="str">
        <v/>
      </c>
      <c r="L68" t="str">
        <v>T-869/25-26</v>
      </c>
      <c r="M68" s="18">
        <v>45873</v>
      </c>
      <c r="N68" s="38">
        <v>2827.5</v>
      </c>
      <c r="O68" t="str">
        <v>BIO SOLUTION</v>
      </c>
      <c r="P68">
        <v>58154041120</v>
      </c>
      <c r="Q68" t="str">
        <v>Delivered</v>
      </c>
      <c r="R68">
        <v>-20</v>
      </c>
      <c r="S68" t="str">
        <v/>
      </c>
      <c r="T68" t="str">
        <v>TargetMol</v>
      </c>
    </row>
    <row r="69" spans="1:20" x14ac:dyDescent="0.25">
      <c r="A69">
        <v>1690</v>
      </c>
      <c r="B69" t="str">
        <v>INV250730-079</v>
      </c>
      <c r="C69" s="18">
        <v>45868</v>
      </c>
      <c r="D69" s="18">
        <v>45873</v>
      </c>
      <c r="E69">
        <v>27</v>
      </c>
      <c r="F69" s="28">
        <v>27</v>
      </c>
      <c r="G69" t="str">
        <v>T3985</v>
      </c>
      <c r="H69" t="str">
        <v/>
      </c>
      <c r="I69">
        <v>1</v>
      </c>
      <c r="J69">
        <v>1</v>
      </c>
      <c r="K69" t="str">
        <v/>
      </c>
      <c r="L69" t="str">
        <v>T-869/25-26</v>
      </c>
      <c r="M69" s="18">
        <v>45873</v>
      </c>
      <c r="N69" s="38">
        <v>4241.25</v>
      </c>
      <c r="O69" t="str">
        <v>BIO SOLUTION</v>
      </c>
      <c r="P69">
        <v>58154041120</v>
      </c>
      <c r="Q69" t="str">
        <v>Delivered</v>
      </c>
      <c r="R69">
        <v>-20</v>
      </c>
      <c r="S69" t="str">
        <v/>
      </c>
      <c r="T69" t="str">
        <v>TargetMol</v>
      </c>
    </row>
    <row r="70" spans="1:20" x14ac:dyDescent="0.25">
      <c r="A70">
        <v>1953</v>
      </c>
      <c r="B70" t="str">
        <v>INV250813-006</v>
      </c>
      <c r="C70" s="18">
        <v>45882</v>
      </c>
      <c r="D70" s="18">
        <v>45885</v>
      </c>
      <c r="E70">
        <v>31.2</v>
      </c>
      <c r="F70" s="28">
        <v>31.2</v>
      </c>
      <c r="G70" t="str">
        <v>TN1305</v>
      </c>
      <c r="H70" t="str">
        <v/>
      </c>
      <c r="I70">
        <v>1</v>
      </c>
      <c r="J70">
        <v>1</v>
      </c>
      <c r="K70" t="str">
        <v/>
      </c>
      <c r="L70" t="str">
        <v>T-972/25-26</v>
      </c>
      <c r="M70" s="18">
        <v>45888</v>
      </c>
      <c r="N70" s="38">
        <v>4524</v>
      </c>
      <c r="O70" t="str">
        <v>ILS</v>
      </c>
      <c r="P70">
        <v>58154568194</v>
      </c>
      <c r="Q70" t="str">
        <v>Delivered</v>
      </c>
      <c r="R70">
        <v>-20</v>
      </c>
      <c r="S70" t="str">
        <v/>
      </c>
      <c r="T70" t="str">
        <v>TargetMol</v>
      </c>
    </row>
    <row r="71" spans="1:20" x14ac:dyDescent="0.25">
      <c r="A71">
        <v>1954</v>
      </c>
      <c r="B71" t="str">
        <v>INV250813-005</v>
      </c>
      <c r="C71" s="18">
        <v>45882</v>
      </c>
      <c r="D71" s="18">
        <v>45885</v>
      </c>
      <c r="E71">
        <v>380</v>
      </c>
      <c r="F71" s="28">
        <v>380</v>
      </c>
      <c r="G71" t="str">
        <v>EIM08-01623</v>
      </c>
      <c r="H71" t="str">
        <v/>
      </c>
      <c r="I71">
        <v>1</v>
      </c>
      <c r="J71">
        <v>1</v>
      </c>
      <c r="K71" t="str">
        <v/>
      </c>
      <c r="L71" t="str">
        <v>T-975/25-26</v>
      </c>
      <c r="M71" s="18">
        <v>45888</v>
      </c>
      <c r="N71" s="38">
        <v>35815</v>
      </c>
      <c r="O71" t="str">
        <v>GK BIO</v>
      </c>
      <c r="P71">
        <v>58154568953</v>
      </c>
      <c r="Q71" t="str">
        <v>Delivered</v>
      </c>
      <c r="R71">
        <v>-20</v>
      </c>
      <c r="S71" t="str">
        <v/>
      </c>
      <c r="T71" t="str">
        <v>TargetMol</v>
      </c>
    </row>
    <row r="72" spans="1:20" x14ac:dyDescent="0.25">
      <c r="A72">
        <v>1955</v>
      </c>
      <c r="B72" t="str">
        <v>INV250813-004</v>
      </c>
      <c r="C72" s="18">
        <v>45882</v>
      </c>
      <c r="D72" s="18">
        <v>45885</v>
      </c>
      <c r="E72">
        <v>11.4</v>
      </c>
      <c r="F72" s="28">
        <v>57</v>
      </c>
      <c r="G72" t="str">
        <v>T1765</v>
      </c>
      <c r="H72" t="str">
        <v/>
      </c>
      <c r="I72">
        <v>5</v>
      </c>
      <c r="J72">
        <v>5</v>
      </c>
      <c r="K72" t="str">
        <v/>
      </c>
      <c r="L72" t="str">
        <v>T-974/25-26</v>
      </c>
      <c r="M72" s="18">
        <v>45888</v>
      </c>
      <c r="N72" s="38">
        <v>9642.5</v>
      </c>
      <c r="O72" t="str">
        <v>VIT</v>
      </c>
      <c r="P72">
        <v>58154567973</v>
      </c>
      <c r="Q72" t="str">
        <v>Delivered</v>
      </c>
      <c r="R72">
        <v>-20</v>
      </c>
      <c r="S72" t="str">
        <v>1MG X 5 PIECES</v>
      </c>
      <c r="T72" t="str">
        <v>TargetMol</v>
      </c>
    </row>
    <row r="73" spans="1:20" x14ac:dyDescent="0.25">
      <c r="A73">
        <v>1956</v>
      </c>
      <c r="B73" t="str">
        <v>INV250813-004</v>
      </c>
      <c r="C73" s="18">
        <v>45882</v>
      </c>
      <c r="D73" s="18">
        <v>45885</v>
      </c>
      <c r="E73">
        <v>35</v>
      </c>
      <c r="F73" s="28">
        <v>35</v>
      </c>
      <c r="G73" t="str">
        <v>T6500</v>
      </c>
      <c r="H73" t="str">
        <v/>
      </c>
      <c r="I73">
        <v>1</v>
      </c>
      <c r="J73">
        <v>1</v>
      </c>
      <c r="K73" t="str">
        <v/>
      </c>
      <c r="L73" t="str">
        <v>T-974/25-26</v>
      </c>
      <c r="M73" s="18">
        <v>45888</v>
      </c>
      <c r="N73" s="38">
        <v>5988.5</v>
      </c>
      <c r="O73" t="str">
        <v>VIT</v>
      </c>
      <c r="P73">
        <v>58154567973</v>
      </c>
      <c r="Q73" t="str">
        <v>Delivered</v>
      </c>
      <c r="R73">
        <v>-20</v>
      </c>
      <c r="S73" t="str">
        <v/>
      </c>
      <c r="T73" t="str">
        <v>TargetMol</v>
      </c>
    </row>
    <row r="74" spans="1:20" x14ac:dyDescent="0.25">
      <c r="A74">
        <v>1957</v>
      </c>
      <c r="B74" t="str">
        <v>INV250813-003</v>
      </c>
      <c r="C74" s="18">
        <v>45882</v>
      </c>
      <c r="D74" s="18">
        <v>45885</v>
      </c>
      <c r="E74">
        <v>35</v>
      </c>
      <c r="F74" s="28">
        <v>35</v>
      </c>
      <c r="G74" t="str">
        <v>T6500</v>
      </c>
      <c r="H74" t="str">
        <v/>
      </c>
      <c r="I74">
        <v>1</v>
      </c>
      <c r="J74">
        <v>1</v>
      </c>
      <c r="K74" t="str">
        <v/>
      </c>
      <c r="L74" t="str">
        <v>T-976/25-26</v>
      </c>
      <c r="M74" s="18">
        <v>45888</v>
      </c>
      <c r="N74" s="38">
        <v>5560.75</v>
      </c>
      <c r="O74" t="str">
        <v>BIO SOLUTION</v>
      </c>
      <c r="P74">
        <v>58154568275</v>
      </c>
      <c r="Q74" t="str">
        <v>Delivered</v>
      </c>
      <c r="R74">
        <v>-20</v>
      </c>
      <c r="S74" t="str">
        <v/>
      </c>
      <c r="T74" t="str">
        <v>TargetMol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T23"/>
  <sheetViews>
    <sheetView topLeftCell="E1" workbookViewId="0">
      <selection activeCell="O1" sqref="O1"/>
    </sheetView>
  </sheetViews>
  <sheetFormatPr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27.8554687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2.28515625" bestFit="1" customWidth="1"/>
    <col min="13" max="13" width="10.42578125" style="18" bestFit="1" customWidth="1"/>
    <col min="14" max="14" width="13.42578125" style="38" bestFit="1" customWidth="1"/>
    <col min="15" max="15" width="19.85546875" bestFit="1" customWidth="1"/>
    <col min="16" max="16" width="12" bestFit="1" customWidth="1"/>
    <col min="17" max="17" width="9.7109375" bestFit="1" customWidth="1"/>
    <col min="18" max="18" width="7.5703125" bestFit="1" customWidth="1"/>
    <col min="19" max="19" width="11.140625" bestFit="1" customWidth="1"/>
    <col min="20" max="20" width="9.5703125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23">_xlfn.LET(
  _xlpm.data, _xlfn._xlws.FILTER(MasterSheet!A:T, MasterSheet!T:T = "Mabtech"),
  IF(_xlpm.data = 0, "", _xlpm.data)
)</f>
        <v>579</v>
      </c>
      <c r="B2" s="6">
        <v>44075</v>
      </c>
      <c r="C2" s="7">
        <v>45812</v>
      </c>
      <c r="D2" s="7">
        <v>45817</v>
      </c>
      <c r="E2" s="6">
        <v>136.80000000000001</v>
      </c>
      <c r="F2" s="26">
        <v>1368</v>
      </c>
      <c r="G2" s="6" t="str">
        <v>3617-1</v>
      </c>
      <c r="H2" s="6" t="str">
        <v>PepPool: CEFTA (CD4), human</v>
      </c>
      <c r="I2" s="6">
        <v>10</v>
      </c>
      <c r="J2" s="6">
        <v>10</v>
      </c>
      <c r="K2" s="6" t="str">
        <v/>
      </c>
      <c r="L2" s="7" t="str">
        <v>T-0031/25-26</v>
      </c>
      <c r="M2" s="7">
        <v>45818</v>
      </c>
      <c r="N2" s="9">
        <v>150000</v>
      </c>
      <c r="O2" s="6" t="str">
        <v>Syngene</v>
      </c>
      <c r="P2" s="6" t="str">
        <v/>
      </c>
      <c r="Q2" s="6" t="str">
        <v/>
      </c>
      <c r="R2" s="6" t="str">
        <v/>
      </c>
      <c r="S2" s="6" t="str">
        <v/>
      </c>
      <c r="T2" s="6" t="str">
        <v>MabTech</v>
      </c>
    </row>
    <row r="3" spans="1:20" x14ac:dyDescent="0.25">
      <c r="A3" s="6">
        <v>580</v>
      </c>
      <c r="B3" s="6">
        <v>44075</v>
      </c>
      <c r="C3" s="7">
        <v>45812</v>
      </c>
      <c r="D3" s="7">
        <v>45817</v>
      </c>
      <c r="E3" s="6">
        <v>136.80000000000001</v>
      </c>
      <c r="F3" s="26">
        <v>684</v>
      </c>
      <c r="G3" s="6" t="str">
        <v>3617-1</v>
      </c>
      <c r="H3" s="6" t="str">
        <v>PepPool: CEFTA (CD4), human</v>
      </c>
      <c r="I3" s="6">
        <v>5</v>
      </c>
      <c r="J3" s="6">
        <v>5</v>
      </c>
      <c r="K3" s="6" t="str">
        <v/>
      </c>
      <c r="L3" s="7" t="str">
        <v>T-390/25-26</v>
      </c>
      <c r="M3" s="7">
        <v>45818</v>
      </c>
      <c r="N3" s="9">
        <v>93100</v>
      </c>
      <c r="O3" s="6" t="str">
        <v>Sun Pharma</v>
      </c>
      <c r="P3" s="6" t="str">
        <v/>
      </c>
      <c r="Q3" s="6" t="str">
        <v/>
      </c>
      <c r="R3" s="6" t="str">
        <v/>
      </c>
      <c r="S3" s="6" t="str">
        <v/>
      </c>
      <c r="T3" s="6" t="str">
        <v>MabTech</v>
      </c>
    </row>
    <row r="4" spans="1:20" x14ac:dyDescent="0.25">
      <c r="A4" s="6">
        <v>728</v>
      </c>
      <c r="B4" s="6" t="str">
        <v>SE041087</v>
      </c>
      <c r="C4" s="7">
        <v>45832</v>
      </c>
      <c r="D4" s="7">
        <v>45835</v>
      </c>
      <c r="E4" s="6">
        <v>304</v>
      </c>
      <c r="F4" s="26">
        <v>304</v>
      </c>
      <c r="G4" s="6" t="str">
        <v>3698-1</v>
      </c>
      <c r="H4" s="6" t="str">
        <v/>
      </c>
      <c r="I4" s="6">
        <v>1</v>
      </c>
      <c r="J4" s="6">
        <v>1</v>
      </c>
      <c r="K4" s="6" t="str">
        <v/>
      </c>
      <c r="L4" s="7" t="str">
        <v>T-565/25-26</v>
      </c>
      <c r="M4" s="7">
        <v>45836</v>
      </c>
      <c r="N4" s="9">
        <v>41496</v>
      </c>
      <c r="O4" s="6" t="str">
        <v>NCBS</v>
      </c>
      <c r="P4" s="6">
        <v>58152577943</v>
      </c>
      <c r="Q4" s="6" t="str">
        <v>Delivered</v>
      </c>
      <c r="R4" s="6">
        <v>-20</v>
      </c>
      <c r="S4" s="6" t="str">
        <v/>
      </c>
      <c r="T4" s="6" t="str">
        <v>MABTECH</v>
      </c>
    </row>
    <row r="5" spans="1:20" x14ac:dyDescent="0.25">
      <c r="A5" s="6">
        <v>729</v>
      </c>
      <c r="B5" s="6" t="str">
        <v>SE041087</v>
      </c>
      <c r="C5" s="7">
        <v>45832</v>
      </c>
      <c r="D5" s="7">
        <v>45835</v>
      </c>
      <c r="E5" s="6">
        <v>360</v>
      </c>
      <c r="F5" s="26">
        <v>360</v>
      </c>
      <c r="G5" s="6" t="str">
        <v>3695-1</v>
      </c>
      <c r="H5" s="6" t="str">
        <v/>
      </c>
      <c r="I5" s="6">
        <v>1</v>
      </c>
      <c r="J5" s="6">
        <v>1</v>
      </c>
      <c r="K5" s="6" t="str">
        <v/>
      </c>
      <c r="L5" s="7" t="str">
        <v>T-565/25-26</v>
      </c>
      <c r="M5" s="7">
        <v>45836</v>
      </c>
      <c r="N5" s="9">
        <v>49140</v>
      </c>
      <c r="O5" s="6" t="str">
        <v>NCBS</v>
      </c>
      <c r="P5" s="6">
        <v>58152577943</v>
      </c>
      <c r="Q5" s="6" t="str">
        <v>Delivered</v>
      </c>
      <c r="R5" s="6">
        <v>-20</v>
      </c>
      <c r="S5" s="6" t="str">
        <v/>
      </c>
      <c r="T5" s="6" t="str">
        <v>MABTECH</v>
      </c>
    </row>
    <row r="6" spans="1:20" x14ac:dyDescent="0.25">
      <c r="A6" s="6">
        <v>730</v>
      </c>
      <c r="B6" s="6" t="str">
        <v>SE041087</v>
      </c>
      <c r="C6" s="7">
        <v>45832</v>
      </c>
      <c r="D6" s="7">
        <v>45835</v>
      </c>
      <c r="E6" s="6">
        <v>255.5</v>
      </c>
      <c r="F6" s="26">
        <v>255.5</v>
      </c>
      <c r="G6" s="6" t="str">
        <v>3317-1H-6</v>
      </c>
      <c r="H6" s="6" t="str">
        <v/>
      </c>
      <c r="I6" s="6">
        <v>1</v>
      </c>
      <c r="J6" s="6">
        <v>1</v>
      </c>
      <c r="K6" s="6" t="str">
        <v/>
      </c>
      <c r="L6" s="7" t="str">
        <v>T-584/25-26</v>
      </c>
      <c r="M6" s="7">
        <v>45838</v>
      </c>
      <c r="N6" s="9">
        <v>34580</v>
      </c>
      <c r="O6" s="6" t="str">
        <v>TECHWEST</v>
      </c>
      <c r="P6" s="6">
        <v>58152615533</v>
      </c>
      <c r="Q6" s="6" t="str">
        <v>Delivered</v>
      </c>
      <c r="R6" s="6">
        <v>-20</v>
      </c>
      <c r="S6" s="6" t="str">
        <v/>
      </c>
      <c r="T6" s="6" t="str">
        <v>MABTECH</v>
      </c>
    </row>
    <row r="7" spans="1:20" x14ac:dyDescent="0.25">
      <c r="A7" s="6">
        <v>786</v>
      </c>
      <c r="B7" s="6" t="str">
        <v>SE041175</v>
      </c>
      <c r="C7" s="7">
        <v>45835</v>
      </c>
      <c r="D7" s="7">
        <v>45841</v>
      </c>
      <c r="E7" s="6">
        <v>136.80000000000001</v>
      </c>
      <c r="F7" s="26">
        <v>547.20000000000005</v>
      </c>
      <c r="G7" s="6" t="str">
        <v>3617-1</v>
      </c>
      <c r="H7" s="6" t="str">
        <v>PepPool: CEFTA (CD4), human</v>
      </c>
      <c r="I7" s="6">
        <v>4</v>
      </c>
      <c r="J7" s="6">
        <v>4</v>
      </c>
      <c r="K7" s="6" t="str">
        <v/>
      </c>
      <c r="L7" s="6" t="str">
        <v>T-0041/25-26</v>
      </c>
      <c r="M7" s="7">
        <v>45843</v>
      </c>
      <c r="N7" s="9">
        <v>60000</v>
      </c>
      <c r="O7" s="6" t="str">
        <v>Syngene</v>
      </c>
      <c r="P7" s="6">
        <v>58152846356</v>
      </c>
      <c r="Q7" s="6" t="str">
        <v>Delivered</v>
      </c>
      <c r="R7" s="6">
        <v>-20</v>
      </c>
      <c r="S7" s="6" t="str">
        <v/>
      </c>
      <c r="T7" s="6" t="str">
        <v>MABTECH</v>
      </c>
    </row>
    <row r="8" spans="1:20" x14ac:dyDescent="0.25">
      <c r="A8" s="6">
        <v>1141</v>
      </c>
      <c r="B8" s="6">
        <v>44325</v>
      </c>
      <c r="C8" s="7">
        <v>45841</v>
      </c>
      <c r="D8" s="7">
        <v>45846</v>
      </c>
      <c r="E8" s="6">
        <v>2047.5</v>
      </c>
      <c r="F8" s="26">
        <v>2047.5</v>
      </c>
      <c r="G8" s="6" t="str">
        <v>MB-3420-4AST-10</v>
      </c>
      <c r="H8" s="6" t="str">
        <v/>
      </c>
      <c r="I8" s="6">
        <v>1</v>
      </c>
      <c r="J8" s="6">
        <v>1</v>
      </c>
      <c r="K8" s="6" t="str">
        <v/>
      </c>
      <c r="L8" s="6" t="str">
        <v>T-685/25-26</v>
      </c>
      <c r="M8" s="7">
        <v>45850</v>
      </c>
      <c r="N8" s="9">
        <v>278460</v>
      </c>
      <c r="O8" s="6" t="str">
        <v>NNF</v>
      </c>
      <c r="P8" s="6">
        <v>58153120303</v>
      </c>
      <c r="Q8" s="6" t="str">
        <v>Delivered</v>
      </c>
      <c r="R8" s="6">
        <v>4</v>
      </c>
      <c r="S8" s="6" t="str">
        <v/>
      </c>
      <c r="T8" s="6" t="str">
        <v>MABTECH</v>
      </c>
    </row>
    <row r="9" spans="1:20" x14ac:dyDescent="0.25">
      <c r="A9" s="6">
        <v>1142</v>
      </c>
      <c r="B9" s="6">
        <v>44325</v>
      </c>
      <c r="C9" s="7">
        <v>45841</v>
      </c>
      <c r="D9" s="7">
        <v>45846</v>
      </c>
      <c r="E9" s="6">
        <v>451.5</v>
      </c>
      <c r="F9" s="26">
        <v>1354.5</v>
      </c>
      <c r="G9" s="6" t="str">
        <v>MB-3321-4AST-2</v>
      </c>
      <c r="H9" s="6" t="str">
        <v/>
      </c>
      <c r="I9" s="6">
        <v>3</v>
      </c>
      <c r="J9" s="6">
        <v>3</v>
      </c>
      <c r="K9" s="6" t="str">
        <v/>
      </c>
      <c r="L9" s="6" t="str">
        <v>T-685/25-26</v>
      </c>
      <c r="M9" s="7">
        <v>45850</v>
      </c>
      <c r="N9" s="9">
        <v>184212</v>
      </c>
      <c r="O9" s="6" t="str">
        <v>NNF</v>
      </c>
      <c r="P9" s="6">
        <v>58153120303</v>
      </c>
      <c r="Q9" s="6" t="str">
        <v>Delivered</v>
      </c>
      <c r="R9" s="6">
        <v>4</v>
      </c>
      <c r="S9" s="6" t="str">
        <v/>
      </c>
      <c r="T9" s="6" t="str">
        <v>MABTECH</v>
      </c>
    </row>
    <row r="10" spans="1:20" x14ac:dyDescent="0.25">
      <c r="A10" s="6">
        <v>1222</v>
      </c>
      <c r="B10" s="6">
        <v>44409</v>
      </c>
      <c r="C10" s="7">
        <v>45849</v>
      </c>
      <c r="D10" s="7">
        <v>45854</v>
      </c>
      <c r="E10" s="6">
        <v>355.1</v>
      </c>
      <c r="F10" s="26">
        <v>355.1</v>
      </c>
      <c r="G10" s="6" t="str">
        <v>3885-2A</v>
      </c>
      <c r="H10" s="6" t="str">
        <v/>
      </c>
      <c r="I10" s="6">
        <v>1</v>
      </c>
      <c r="J10" s="6">
        <v>1</v>
      </c>
      <c r="K10" s="6" t="str">
        <v/>
      </c>
      <c r="L10" s="6" t="str">
        <v>T-713/25-26</v>
      </c>
      <c r="M10" s="7">
        <v>45857</v>
      </c>
      <c r="N10" s="9">
        <v>48230</v>
      </c>
      <c r="O10" s="6" t="str">
        <v>TECHWEST</v>
      </c>
      <c r="P10" s="6">
        <v>58153395624</v>
      </c>
      <c r="Q10" s="6" t="str">
        <v>Delivered</v>
      </c>
      <c r="R10" s="6">
        <v>-20</v>
      </c>
      <c r="S10" s="6" t="str">
        <v>(-20) AND 4 DIGREE BOTH</v>
      </c>
      <c r="T10" s="6" t="str">
        <v>MabTech</v>
      </c>
    </row>
    <row r="11" spans="1:20" x14ac:dyDescent="0.25">
      <c r="A11" s="6">
        <v>1223</v>
      </c>
      <c r="B11" s="6">
        <v>44409</v>
      </c>
      <c r="C11" s="7">
        <v>45849</v>
      </c>
      <c r="D11" s="7">
        <v>45854</v>
      </c>
      <c r="E11" s="6">
        <v>355.1</v>
      </c>
      <c r="F11" s="26">
        <v>355.1</v>
      </c>
      <c r="G11" s="6" t="str">
        <v>3865-2A</v>
      </c>
      <c r="H11" s="6" t="str">
        <v/>
      </c>
      <c r="I11" s="6">
        <v>1</v>
      </c>
      <c r="J11" s="6">
        <v>1</v>
      </c>
      <c r="K11" s="6" t="str">
        <v/>
      </c>
      <c r="L11" s="6" t="str">
        <v>T-713/25-26</v>
      </c>
      <c r="M11" s="7">
        <v>45857</v>
      </c>
      <c r="N11" s="9">
        <v>48230</v>
      </c>
      <c r="O11" s="6" t="str">
        <v>TECHWEST</v>
      </c>
      <c r="P11" s="6">
        <v>58153395624</v>
      </c>
      <c r="Q11" s="6" t="str">
        <v>Delivered</v>
      </c>
      <c r="R11" s="6">
        <v>-20</v>
      </c>
      <c r="S11" s="6" t="str">
        <v>(-20) AND 4 DIGREE BOTH</v>
      </c>
      <c r="T11" s="6" t="str">
        <v>MabTech</v>
      </c>
    </row>
    <row r="12" spans="1:20" x14ac:dyDescent="0.25">
      <c r="A12" s="6">
        <v>1224</v>
      </c>
      <c r="B12" s="6">
        <v>44409</v>
      </c>
      <c r="C12" s="7">
        <v>45849</v>
      </c>
      <c r="D12" s="7">
        <v>45854</v>
      </c>
      <c r="E12" s="6">
        <v>355.1</v>
      </c>
      <c r="F12" s="26">
        <v>355.1</v>
      </c>
      <c r="G12" s="6" t="str">
        <v>3825-2A</v>
      </c>
      <c r="H12" s="6" t="str">
        <v/>
      </c>
      <c r="I12" s="6">
        <v>1</v>
      </c>
      <c r="J12" s="6">
        <v>1</v>
      </c>
      <c r="K12" s="6" t="str">
        <v/>
      </c>
      <c r="L12" s="6" t="str">
        <v>T-713/25-26</v>
      </c>
      <c r="M12" s="7">
        <v>45857</v>
      </c>
      <c r="N12" s="9">
        <v>48230</v>
      </c>
      <c r="O12" s="6" t="str">
        <v>TECHWEST</v>
      </c>
      <c r="P12" s="6">
        <v>58153395624</v>
      </c>
      <c r="Q12" s="6" t="str">
        <v>Delivered</v>
      </c>
      <c r="R12" s="6">
        <v>-20</v>
      </c>
      <c r="S12" s="6" t="str">
        <v>(-20) AND 4 DIGREE BOTH</v>
      </c>
      <c r="T12" s="6" t="str">
        <v>MabTech</v>
      </c>
    </row>
    <row r="13" spans="1:20" x14ac:dyDescent="0.25">
      <c r="A13" s="6">
        <v>1225</v>
      </c>
      <c r="B13" s="6">
        <v>44409</v>
      </c>
      <c r="C13" s="7">
        <v>45849</v>
      </c>
      <c r="D13" s="7">
        <v>45854</v>
      </c>
      <c r="E13" s="6">
        <v>385</v>
      </c>
      <c r="F13" s="26">
        <v>385</v>
      </c>
      <c r="G13" s="6" t="str">
        <v>3654-WP-10</v>
      </c>
      <c r="H13" s="6" t="str">
        <v/>
      </c>
      <c r="I13" s="6">
        <v>1</v>
      </c>
      <c r="J13" s="6">
        <v>1</v>
      </c>
      <c r="K13" s="6" t="str">
        <v/>
      </c>
      <c r="L13" s="6" t="str">
        <v>T-713/25-26</v>
      </c>
      <c r="M13" s="7">
        <v>45857</v>
      </c>
      <c r="N13" s="9">
        <v>51301.25</v>
      </c>
      <c r="O13" s="6" t="str">
        <v>TECHWEST</v>
      </c>
      <c r="P13" s="6">
        <v>58153395624</v>
      </c>
      <c r="Q13" s="6" t="str">
        <v>Delivered</v>
      </c>
      <c r="R13" s="6" t="str">
        <v>RT</v>
      </c>
      <c r="S13" s="6" t="str">
        <v/>
      </c>
      <c r="T13" s="6" t="str">
        <v>MabTech</v>
      </c>
    </row>
    <row r="14" spans="1:20" x14ac:dyDescent="0.25">
      <c r="A14" s="6">
        <v>1226</v>
      </c>
      <c r="B14" s="6">
        <v>44409</v>
      </c>
      <c r="C14" s="7">
        <v>45849</v>
      </c>
      <c r="D14" s="7">
        <v>45854</v>
      </c>
      <c r="E14" s="6">
        <v>123.2</v>
      </c>
      <c r="F14" s="26">
        <v>123.2</v>
      </c>
      <c r="G14" s="6" t="str">
        <v>3650-10</v>
      </c>
      <c r="H14" s="6" t="str">
        <v/>
      </c>
      <c r="I14" s="6">
        <v>1</v>
      </c>
      <c r="J14" s="6">
        <v>1</v>
      </c>
      <c r="K14" s="6" t="str">
        <v/>
      </c>
      <c r="L14" s="6" t="str">
        <v>T-713/25-26</v>
      </c>
      <c r="M14" s="7">
        <v>45857</v>
      </c>
      <c r="N14" s="9">
        <v>14560</v>
      </c>
      <c r="O14" s="6" t="str">
        <v>TECHWEST</v>
      </c>
      <c r="P14" s="6">
        <v>58153395624</v>
      </c>
      <c r="Q14" s="6" t="str">
        <v>Delivered</v>
      </c>
      <c r="R14" s="6">
        <v>4</v>
      </c>
      <c r="S14" s="6" t="str">
        <v/>
      </c>
      <c r="T14" s="6" t="str">
        <v>MabTech</v>
      </c>
    </row>
    <row r="15" spans="1:20" x14ac:dyDescent="0.25">
      <c r="A15" s="6">
        <v>1227</v>
      </c>
      <c r="B15" s="6">
        <v>44409</v>
      </c>
      <c r="C15" s="7">
        <v>45849</v>
      </c>
      <c r="D15" s="7">
        <v>45854</v>
      </c>
      <c r="E15" s="6">
        <v>329</v>
      </c>
      <c r="F15" s="26">
        <v>329</v>
      </c>
      <c r="G15" s="6" t="str">
        <v>3450-0N-500</v>
      </c>
      <c r="H15" s="6" t="str">
        <v/>
      </c>
      <c r="I15" s="6">
        <v>1</v>
      </c>
      <c r="J15" s="6">
        <v>1</v>
      </c>
      <c r="K15" s="6" t="str">
        <v/>
      </c>
      <c r="L15" s="6" t="str">
        <v>T-807/25-26</v>
      </c>
      <c r="M15" s="7">
        <v>45867</v>
      </c>
      <c r="N15" s="9">
        <v>46060</v>
      </c>
      <c r="O15" s="6" t="str">
        <v>SUN PHARMA</v>
      </c>
      <c r="P15" s="6">
        <v>58153779283</v>
      </c>
      <c r="Q15" s="6" t="str">
        <v>Delivered</v>
      </c>
      <c r="R15" s="6">
        <v>4</v>
      </c>
      <c r="S15" s="6" t="str">
        <v/>
      </c>
      <c r="T15" s="6" t="str">
        <v>MabTech</v>
      </c>
    </row>
    <row r="16" spans="1:20" x14ac:dyDescent="0.25">
      <c r="A16" s="6">
        <v>1228</v>
      </c>
      <c r="B16" s="6">
        <v>44409</v>
      </c>
      <c r="C16" s="7">
        <v>45849</v>
      </c>
      <c r="D16" s="7">
        <v>45854</v>
      </c>
      <c r="E16" s="6">
        <v>514.5</v>
      </c>
      <c r="F16" s="26">
        <v>514.5</v>
      </c>
      <c r="G16" s="6" t="str">
        <v>3420-1HP-2</v>
      </c>
      <c r="H16" s="6" t="str">
        <v/>
      </c>
      <c r="I16" s="6">
        <v>1</v>
      </c>
      <c r="J16" s="6">
        <v>1</v>
      </c>
      <c r="K16" s="6" t="str">
        <v/>
      </c>
      <c r="L16" s="6" t="str">
        <v>T-718/25-26</v>
      </c>
      <c r="M16" s="7">
        <v>45859</v>
      </c>
      <c r="N16" s="9">
        <v>92610</v>
      </c>
      <c r="O16" s="6" t="str">
        <v>ICGEB</v>
      </c>
      <c r="P16" s="6" t="str">
        <v/>
      </c>
      <c r="Q16" s="6" t="str">
        <v/>
      </c>
      <c r="R16" s="6">
        <v>4</v>
      </c>
      <c r="S16" s="6" t="str">
        <v/>
      </c>
      <c r="T16" s="6" t="str">
        <v>MabTech</v>
      </c>
    </row>
    <row r="17" spans="1:20" x14ac:dyDescent="0.25">
      <c r="A17" s="6">
        <v>1410</v>
      </c>
      <c r="B17" s="6">
        <v>44451</v>
      </c>
      <c r="C17" s="7">
        <v>45855</v>
      </c>
      <c r="D17" s="7">
        <v>45860</v>
      </c>
      <c r="E17" s="6">
        <v>1094.4000000000001</v>
      </c>
      <c r="F17" s="26">
        <v>8755.2000000000007</v>
      </c>
      <c r="G17" s="6" t="str">
        <v>3617-1</v>
      </c>
      <c r="H17" s="6" t="str">
        <v/>
      </c>
      <c r="I17" s="6">
        <v>8</v>
      </c>
      <c r="J17" s="6">
        <v>8</v>
      </c>
      <c r="K17" s="6" t="str">
        <v/>
      </c>
      <c r="L17" s="6" t="str">
        <v>T-810/25-26</v>
      </c>
      <c r="M17" s="7">
        <v>45867</v>
      </c>
      <c r="N17" s="9">
        <v>138320</v>
      </c>
      <c r="O17" s="6" t="str">
        <v>Sun Pharma</v>
      </c>
      <c r="P17" s="6">
        <v>58153779283</v>
      </c>
      <c r="Q17" s="6" t="str">
        <v>Delivered</v>
      </c>
      <c r="R17" s="6">
        <v>-20</v>
      </c>
      <c r="S17" s="6" t="str">
        <v/>
      </c>
      <c r="T17" s="6" t="str">
        <v>Mabtech</v>
      </c>
    </row>
    <row r="18" spans="1:20" x14ac:dyDescent="0.25">
      <c r="A18" s="6">
        <v>1411</v>
      </c>
      <c r="B18" s="6">
        <v>44451</v>
      </c>
      <c r="C18" s="7">
        <v>45855</v>
      </c>
      <c r="D18" s="7">
        <v>45860</v>
      </c>
      <c r="E18" s="6">
        <v>2631.9</v>
      </c>
      <c r="F18" s="26">
        <v>31582.800000000003</v>
      </c>
      <c r="G18" s="6" t="str">
        <v>FSP-0108-10</v>
      </c>
      <c r="H18" s="6" t="str">
        <v/>
      </c>
      <c r="I18" s="6">
        <v>12</v>
      </c>
      <c r="J18" s="6">
        <v>12</v>
      </c>
      <c r="K18" s="6" t="str">
        <v/>
      </c>
      <c r="L18" s="6" t="str">
        <v>T-810/25-26</v>
      </c>
      <c r="M18" s="7">
        <v>45867</v>
      </c>
      <c r="N18" s="9">
        <v>4635540</v>
      </c>
      <c r="O18" s="6" t="str">
        <v>Sun Pharma</v>
      </c>
      <c r="P18" s="6">
        <v>58153779283</v>
      </c>
      <c r="Q18" s="6" t="str">
        <v>Delivered</v>
      </c>
      <c r="R18" s="6">
        <v>4</v>
      </c>
      <c r="S18" s="6" t="str">
        <v/>
      </c>
      <c r="T18" s="6" t="str">
        <v>Mabtech</v>
      </c>
    </row>
    <row r="19" spans="1:20" x14ac:dyDescent="0.25">
      <c r="A19">
        <v>1980</v>
      </c>
      <c r="B19">
        <v>44645</v>
      </c>
      <c r="C19" s="18">
        <v>45884</v>
      </c>
      <c r="D19" s="18">
        <v>45888</v>
      </c>
      <c r="E19">
        <v>13.680000000000001</v>
      </c>
      <c r="F19" s="28">
        <v>136.80000000000001</v>
      </c>
      <c r="G19" t="str">
        <v>3617-1</v>
      </c>
      <c r="H19" t="str">
        <v/>
      </c>
      <c r="I19">
        <v>10</v>
      </c>
      <c r="J19">
        <v>10</v>
      </c>
      <c r="K19" t="str">
        <v/>
      </c>
      <c r="L19" t="str">
        <v>T-979/25-26</v>
      </c>
      <c r="M19" s="18">
        <v>45888</v>
      </c>
      <c r="N19" s="38">
        <v>172900</v>
      </c>
      <c r="O19" t="str">
        <v>Sun Pharma</v>
      </c>
      <c r="P19">
        <v>58154594131</v>
      </c>
      <c r="Q19" t="str">
        <v>Delivered</v>
      </c>
      <c r="R19">
        <v>-20</v>
      </c>
      <c r="S19" t="str">
        <v/>
      </c>
      <c r="T19" t="str">
        <v>Mabtech</v>
      </c>
    </row>
    <row r="20" spans="1:20" x14ac:dyDescent="0.25">
      <c r="A20">
        <v>1981</v>
      </c>
      <c r="B20">
        <v>44645</v>
      </c>
      <c r="C20" s="18">
        <v>45884</v>
      </c>
      <c r="D20" s="18">
        <v>45888</v>
      </c>
      <c r="E20">
        <v>438.65000000000003</v>
      </c>
      <c r="F20" s="28">
        <v>2631.9</v>
      </c>
      <c r="G20" t="str">
        <v>FSP-0108-10</v>
      </c>
      <c r="H20" t="str">
        <v/>
      </c>
      <c r="I20">
        <v>6</v>
      </c>
      <c r="J20">
        <v>6</v>
      </c>
      <c r="K20" t="str">
        <v/>
      </c>
      <c r="L20" t="str">
        <v>T-979/25-26</v>
      </c>
      <c r="M20" s="18">
        <v>45888</v>
      </c>
      <c r="N20" s="38">
        <v>2317770</v>
      </c>
      <c r="O20" t="str">
        <v>Sun Pharma</v>
      </c>
      <c r="P20">
        <v>58154594131</v>
      </c>
      <c r="Q20" t="str">
        <v>Delivered</v>
      </c>
      <c r="R20">
        <v>4</v>
      </c>
      <c r="S20" t="str">
        <v/>
      </c>
      <c r="T20" t="str">
        <v>Mabtech</v>
      </c>
    </row>
    <row r="21" spans="1:20" x14ac:dyDescent="0.25">
      <c r="A21">
        <v>1982</v>
      </c>
      <c r="B21">
        <v>44645</v>
      </c>
      <c r="C21" s="18">
        <v>45884</v>
      </c>
      <c r="D21" s="18">
        <v>45888</v>
      </c>
      <c r="E21">
        <v>451.5</v>
      </c>
      <c r="F21" s="28">
        <v>451.5</v>
      </c>
      <c r="G21" t="str">
        <v>3321-4AST-2</v>
      </c>
      <c r="H21" t="str">
        <v/>
      </c>
      <c r="I21">
        <v>1</v>
      </c>
      <c r="J21">
        <v>1</v>
      </c>
      <c r="K21" t="str">
        <v/>
      </c>
      <c r="L21" t="str">
        <v>T-980/25-26</v>
      </c>
      <c r="M21" s="18">
        <v>45888</v>
      </c>
      <c r="N21" s="38">
        <v>63210</v>
      </c>
      <c r="O21" t="str">
        <v>Helix</v>
      </c>
      <c r="P21">
        <v>58154593442</v>
      </c>
      <c r="Q21" t="str">
        <v>Delivered</v>
      </c>
      <c r="R21">
        <v>4</v>
      </c>
      <c r="S21" t="str">
        <v/>
      </c>
      <c r="T21" t="str">
        <v>Mabtech</v>
      </c>
    </row>
    <row r="22" spans="1:20" x14ac:dyDescent="0.25">
      <c r="A22">
        <v>1983</v>
      </c>
      <c r="B22">
        <v>44645</v>
      </c>
      <c r="C22" s="18">
        <v>45884</v>
      </c>
      <c r="D22" s="18">
        <v>45888</v>
      </c>
      <c r="E22">
        <v>360</v>
      </c>
      <c r="F22" s="28">
        <v>360</v>
      </c>
      <c r="G22" t="str">
        <v>3695-1</v>
      </c>
      <c r="H22" t="str">
        <v/>
      </c>
      <c r="I22">
        <v>1</v>
      </c>
      <c r="J22">
        <v>1</v>
      </c>
      <c r="K22" t="str">
        <v/>
      </c>
      <c r="L22" t="str">
        <v>T-980/25-26</v>
      </c>
      <c r="M22" s="18">
        <v>45888</v>
      </c>
      <c r="N22" s="38">
        <v>44100</v>
      </c>
      <c r="O22" t="str">
        <v>Helix</v>
      </c>
      <c r="P22">
        <v>58154593442</v>
      </c>
      <c r="Q22" t="str">
        <v>Delivered</v>
      </c>
      <c r="R22">
        <v>-20</v>
      </c>
      <c r="S22" t="str">
        <v/>
      </c>
      <c r="T22" t="str">
        <v>Mabtech</v>
      </c>
    </row>
    <row r="23" spans="1:20" x14ac:dyDescent="0.25">
      <c r="A23">
        <v>1984</v>
      </c>
      <c r="B23">
        <v>44645</v>
      </c>
      <c r="C23" s="18">
        <v>45884</v>
      </c>
      <c r="D23" s="18">
        <v>45888</v>
      </c>
      <c r="E23">
        <v>304</v>
      </c>
      <c r="F23" s="28">
        <v>304</v>
      </c>
      <c r="G23" t="str">
        <v>3698-1</v>
      </c>
      <c r="H23" t="str">
        <v/>
      </c>
      <c r="I23">
        <v>1</v>
      </c>
      <c r="J23">
        <v>1</v>
      </c>
      <c r="K23" t="str">
        <v/>
      </c>
      <c r="L23" t="str">
        <v>T-980/25-26</v>
      </c>
      <c r="M23" s="18">
        <v>45888</v>
      </c>
      <c r="N23" s="38">
        <v>37240</v>
      </c>
      <c r="O23" t="str">
        <v>Helix</v>
      </c>
      <c r="P23">
        <v>58154593442</v>
      </c>
      <c r="Q23" t="str">
        <v>Delivered</v>
      </c>
      <c r="R23">
        <v>-20</v>
      </c>
      <c r="S23" t="str">
        <v/>
      </c>
      <c r="T23" t="str">
        <v>Mabtech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T7"/>
  <sheetViews>
    <sheetView workbookViewId="0">
      <selection activeCell="O1" sqref="O1"/>
    </sheetView>
  </sheetViews>
  <sheetFormatPr defaultColWidth="9" defaultRowHeight="15" x14ac:dyDescent="0.25"/>
  <cols>
    <col min="1" max="1" width="7.28515625" bestFit="1" customWidth="1"/>
    <col min="2" max="2" width="14.140625" bestFit="1" customWidth="1"/>
    <col min="3" max="3" width="15.5703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2.85546875" bestFit="1" customWidth="1"/>
    <col min="8" max="8" width="13.8554687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1.28515625" bestFit="1" customWidth="1"/>
    <col min="13" max="13" width="10.42578125" style="18" bestFit="1" customWidth="1"/>
    <col min="14" max="14" width="13" style="38" bestFit="1" customWidth="1"/>
    <col min="15" max="15" width="19.85546875" bestFit="1" customWidth="1"/>
    <col min="16" max="16" width="12" bestFit="1" customWidth="1"/>
    <col min="17" max="17" width="9.7109375" bestFit="1" customWidth="1"/>
    <col min="18" max="18" width="7.5703125" bestFit="1" customWidth="1"/>
    <col min="19" max="19" width="11.140625" bestFit="1" customWidth="1"/>
    <col min="20" max="20" width="12.7109375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7">_xlfn.LET(
  _xlpm.data, _xlfn._xlws.FILTER(MasterSheet!A:T, MasterSheet!T:T = "Cytoskeleton"),
  IF(_xlpm.data = 0, "", _xlpm.data)
)</f>
        <v>587</v>
      </c>
      <c r="B2" s="6">
        <v>19795</v>
      </c>
      <c r="C2" s="7">
        <v>45819</v>
      </c>
      <c r="D2" s="7">
        <v>45824</v>
      </c>
      <c r="E2" s="6">
        <v>519.79999999999995</v>
      </c>
      <c r="F2" s="26">
        <v>519.79999999999995</v>
      </c>
      <c r="G2" s="6" t="str">
        <v>CY-SC001</v>
      </c>
      <c r="H2" s="6" t="str">
        <v>SiR-Actin Kit</v>
      </c>
      <c r="I2" s="6">
        <v>1</v>
      </c>
      <c r="J2" s="6">
        <v>1</v>
      </c>
      <c r="K2" s="6" t="str">
        <v/>
      </c>
      <c r="L2" s="7" t="str">
        <v>T-474/25-26</v>
      </c>
      <c r="M2" s="7">
        <v>45825</v>
      </c>
      <c r="N2" s="9">
        <v>60333</v>
      </c>
      <c r="O2" s="6" t="str">
        <v>HKP SCIENTIFIC</v>
      </c>
      <c r="P2" s="6">
        <v>58152139636</v>
      </c>
      <c r="Q2" s="6" t="str">
        <v>Delivered</v>
      </c>
      <c r="R2" s="6">
        <v>4</v>
      </c>
      <c r="S2" s="6" t="str">
        <v/>
      </c>
      <c r="T2" s="6" t="str">
        <v>Cytoskeleton</v>
      </c>
    </row>
    <row r="3" spans="1:20" x14ac:dyDescent="0.25">
      <c r="A3" s="6">
        <v>1421</v>
      </c>
      <c r="B3" s="6">
        <v>20335</v>
      </c>
      <c r="C3" s="7">
        <v>45861</v>
      </c>
      <c r="D3" s="7">
        <v>45864</v>
      </c>
      <c r="E3" s="6">
        <v>519.79999999999995</v>
      </c>
      <c r="F3" s="26">
        <v>519.79999999999995</v>
      </c>
      <c r="G3" s="6" t="str">
        <v>CY-SC001</v>
      </c>
      <c r="H3" s="6" t="str">
        <v/>
      </c>
      <c r="I3" s="6">
        <v>1</v>
      </c>
      <c r="J3" s="6">
        <v>1</v>
      </c>
      <c r="K3" s="6" t="str">
        <v/>
      </c>
      <c r="L3" s="6" t="str">
        <v>T-803/25-26</v>
      </c>
      <c r="M3" s="7">
        <v>45867</v>
      </c>
      <c r="N3" s="9">
        <v>60333</v>
      </c>
      <c r="O3" s="6" t="str">
        <v>RG SONS</v>
      </c>
      <c r="P3" s="6">
        <v>58153777802</v>
      </c>
      <c r="Q3" s="6" t="str">
        <v>Delivered</v>
      </c>
      <c r="R3" s="6">
        <v>-20</v>
      </c>
      <c r="S3" s="6" t="str">
        <v/>
      </c>
      <c r="T3" s="6" t="str">
        <v>Cytoskeleton</v>
      </c>
    </row>
    <row r="4" spans="1:20" x14ac:dyDescent="0.25">
      <c r="A4">
        <v>1694</v>
      </c>
      <c r="B4">
        <v>20438</v>
      </c>
      <c r="C4" s="18">
        <v>45868</v>
      </c>
      <c r="D4" s="18">
        <v>45874</v>
      </c>
      <c r="E4">
        <v>401.86</v>
      </c>
      <c r="F4" s="28">
        <v>401.86</v>
      </c>
      <c r="G4" t="str">
        <v>CY-SC023</v>
      </c>
      <c r="H4" t="str">
        <v/>
      </c>
      <c r="I4">
        <v>1</v>
      </c>
      <c r="J4">
        <v>1</v>
      </c>
      <c r="K4" t="str">
        <v/>
      </c>
      <c r="L4" t="str">
        <v>T-876/25-26</v>
      </c>
      <c r="M4" s="18">
        <v>45875</v>
      </c>
      <c r="N4" s="38">
        <v>43534.400000000001</v>
      </c>
      <c r="O4" t="str">
        <v>General Trading Company</v>
      </c>
      <c r="P4">
        <v>58154114605</v>
      </c>
      <c r="Q4" t="str">
        <v>Delivered</v>
      </c>
      <c r="R4">
        <v>-20</v>
      </c>
      <c r="S4" t="str">
        <v/>
      </c>
      <c r="T4" t="str">
        <v>Cytoskeleton</v>
      </c>
    </row>
    <row r="5" spans="1:20" x14ac:dyDescent="0.25">
      <c r="A5">
        <v>1695</v>
      </c>
      <c r="B5">
        <v>20438</v>
      </c>
      <c r="C5" s="18">
        <v>45868</v>
      </c>
      <c r="D5" s="18">
        <v>45874</v>
      </c>
      <c r="E5">
        <v>401.86</v>
      </c>
      <c r="F5" s="28">
        <v>401.86</v>
      </c>
      <c r="G5" t="str">
        <v>CY-SC022</v>
      </c>
      <c r="H5" t="str">
        <v/>
      </c>
      <c r="I5">
        <v>1</v>
      </c>
      <c r="J5">
        <v>1</v>
      </c>
      <c r="K5" t="str">
        <v/>
      </c>
      <c r="L5" t="str">
        <v>T-876/25-26</v>
      </c>
      <c r="M5" s="18">
        <v>45875</v>
      </c>
      <c r="N5" s="38">
        <v>43534.400000000001</v>
      </c>
      <c r="O5" t="str">
        <v>General Trading Company</v>
      </c>
      <c r="P5">
        <v>58154114605</v>
      </c>
      <c r="Q5" t="str">
        <v>Delivered</v>
      </c>
      <c r="R5">
        <v>-20</v>
      </c>
      <c r="S5" t="str">
        <v/>
      </c>
      <c r="T5" t="str">
        <v>Cytoskeleton</v>
      </c>
    </row>
    <row r="6" spans="1:20" x14ac:dyDescent="0.25">
      <c r="A6">
        <v>1696</v>
      </c>
      <c r="B6">
        <v>20438</v>
      </c>
      <c r="C6" s="18">
        <v>45868</v>
      </c>
      <c r="D6" s="18">
        <v>45874</v>
      </c>
      <c r="E6">
        <v>401.86</v>
      </c>
      <c r="F6" s="28">
        <v>401.86</v>
      </c>
      <c r="G6" t="str">
        <v>CY-SC021</v>
      </c>
      <c r="H6" t="str">
        <v/>
      </c>
      <c r="I6">
        <v>1</v>
      </c>
      <c r="J6">
        <v>1</v>
      </c>
      <c r="K6" t="str">
        <v/>
      </c>
      <c r="L6" t="str">
        <v>T-876/25-26</v>
      </c>
      <c r="M6" s="18">
        <v>45875</v>
      </c>
      <c r="N6" s="38">
        <v>43534.400000000001</v>
      </c>
      <c r="O6" t="str">
        <v>General Trading Company</v>
      </c>
      <c r="P6">
        <v>58154114605</v>
      </c>
      <c r="Q6" t="str">
        <v>Delivered</v>
      </c>
      <c r="R6">
        <v>-20</v>
      </c>
      <c r="S6" t="str">
        <v/>
      </c>
      <c r="T6" t="str">
        <v>Cytoskeleton</v>
      </c>
    </row>
    <row r="7" spans="1:20" x14ac:dyDescent="0.25">
      <c r="A7">
        <v>1697</v>
      </c>
      <c r="B7">
        <v>20438</v>
      </c>
      <c r="C7" s="18">
        <v>45868</v>
      </c>
      <c r="D7" s="18">
        <v>45874</v>
      </c>
      <c r="E7">
        <v>401.86</v>
      </c>
      <c r="F7" s="28">
        <v>401.86</v>
      </c>
      <c r="G7" t="str">
        <v>CY-SC020</v>
      </c>
      <c r="H7" t="str">
        <v/>
      </c>
      <c r="I7">
        <v>1</v>
      </c>
      <c r="J7">
        <v>1</v>
      </c>
      <c r="K7" t="str">
        <v/>
      </c>
      <c r="L7" t="str">
        <v>T-876/25-26</v>
      </c>
      <c r="M7" s="18">
        <v>45875</v>
      </c>
      <c r="N7" s="38">
        <v>43534.400000000001</v>
      </c>
      <c r="O7" t="str">
        <v>General Trading Company</v>
      </c>
      <c r="P7">
        <v>58154114605</v>
      </c>
      <c r="Q7" t="str">
        <v>Delivered</v>
      </c>
      <c r="R7">
        <v>-20</v>
      </c>
      <c r="S7" t="str">
        <v/>
      </c>
      <c r="T7" t="str">
        <v>Cytoskeleton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T40"/>
  <sheetViews>
    <sheetView topLeftCell="I1" workbookViewId="0">
      <selection activeCell="O1" sqref="O1"/>
    </sheetView>
  </sheetViews>
  <sheetFormatPr defaultColWidth="9" defaultRowHeight="15" x14ac:dyDescent="0.25"/>
  <cols>
    <col min="1" max="1" width="7.28515625" bestFit="1" customWidth="1"/>
    <col min="2" max="2" width="20.140625" bestFit="1" customWidth="1"/>
    <col min="3" max="3" width="23.42578125" style="18" bestFit="1" customWidth="1"/>
    <col min="4" max="4" width="22.28515625" style="18" bestFit="1" customWidth="1"/>
    <col min="5" max="5" width="12.42578125" bestFit="1" customWidth="1"/>
    <col min="6" max="6" width="18.85546875" style="28" bestFit="1" customWidth="1"/>
    <col min="7" max="7" width="14" bestFit="1" customWidth="1"/>
    <col min="8" max="8" width="69.7109375" bestFit="1" customWidth="1"/>
    <col min="9" max="9" width="8.140625" bestFit="1" customWidth="1"/>
    <col min="10" max="10" width="10.28515625" bestFit="1" customWidth="1"/>
    <col min="11" max="11" width="19.140625" bestFit="1" customWidth="1"/>
    <col min="12" max="12" width="12.7109375" bestFit="1" customWidth="1"/>
    <col min="13" max="13" width="10.42578125" style="18" bestFit="1" customWidth="1"/>
    <col min="14" max="14" width="13" style="38" bestFit="1" customWidth="1"/>
    <col min="15" max="15" width="32.85546875" bestFit="1" customWidth="1"/>
    <col min="16" max="16" width="12" bestFit="1" customWidth="1"/>
    <col min="17" max="17" width="18" bestFit="1" customWidth="1"/>
    <col min="18" max="18" width="7.5703125" bestFit="1" customWidth="1"/>
    <col min="19" max="19" width="119.42578125" bestFit="1" customWidth="1"/>
    <col min="20" max="20" width="15.7109375" bestFit="1" customWidth="1"/>
  </cols>
  <sheetData>
    <row r="1" spans="1:20" ht="37.5" x14ac:dyDescent="0.25">
      <c r="A1" s="12" t="s">
        <v>0</v>
      </c>
      <c r="B1" s="1" t="s">
        <v>1</v>
      </c>
      <c r="C1" s="17" t="s">
        <v>2</v>
      </c>
      <c r="D1" s="17" t="s">
        <v>3</v>
      </c>
      <c r="E1" s="19" t="s">
        <v>744</v>
      </c>
      <c r="F1" s="27" t="s">
        <v>4</v>
      </c>
      <c r="G1" s="2" t="s">
        <v>5</v>
      </c>
      <c r="H1" s="2" t="s">
        <v>6</v>
      </c>
      <c r="I1" s="13" t="s">
        <v>7</v>
      </c>
      <c r="J1" s="13" t="s">
        <v>8</v>
      </c>
      <c r="K1" s="3" t="s">
        <v>9</v>
      </c>
      <c r="L1" s="14" t="s">
        <v>10</v>
      </c>
      <c r="M1" s="17" t="s">
        <v>11</v>
      </c>
      <c r="N1" s="15" t="s">
        <v>12</v>
      </c>
      <c r="O1" s="14" t="s">
        <v>13</v>
      </c>
      <c r="P1" s="4" t="s">
        <v>14</v>
      </c>
      <c r="Q1" s="4" t="s">
        <v>15</v>
      </c>
      <c r="R1" s="5" t="s">
        <v>16</v>
      </c>
      <c r="S1" s="14" t="s">
        <v>17</v>
      </c>
      <c r="T1" s="14" t="s">
        <v>18</v>
      </c>
    </row>
    <row r="2" spans="1:20" x14ac:dyDescent="0.25">
      <c r="A2" s="6" cm="1">
        <f t="array" ref="A2:T40">_xlfn.LET(
  _xlpm.brands, {"4Axis","APEXBIO","Arista","BOOSTER","BTL","CELLA SOLUTION","EDNA","Misc","NovaBiosys","PHYTOAB","Prospec","Revvity","US Bio"},
  _xlpm.data, _xlfn._xlws.FILTER(MasterSheet!A:T, ISNUMBER(MATCH(MasterSheet!T:T, _xlpm.brands, 0))),
  IFERROR(_xlpm.data, "")
)</f>
        <v>529</v>
      </c>
      <c r="B2" s="6">
        <v>90228222</v>
      </c>
      <c r="C2" s="7">
        <v>45807</v>
      </c>
      <c r="D2" s="7">
        <v>45810</v>
      </c>
      <c r="E2" s="6">
        <v>324.8</v>
      </c>
      <c r="F2" s="26">
        <v>324.8</v>
      </c>
      <c r="G2" s="6" t="str">
        <v>A303-069A</v>
      </c>
      <c r="H2" s="6" t="str">
        <v>RB X-TPP1 Antibody</v>
      </c>
      <c r="I2" s="6">
        <v>1</v>
      </c>
      <c r="J2" s="6">
        <v>1</v>
      </c>
      <c r="K2" s="6">
        <v>0</v>
      </c>
      <c r="L2" s="7" t="str">
        <v>T-365/25-26</v>
      </c>
      <c r="M2" s="7">
        <v>45812</v>
      </c>
      <c r="N2" s="9">
        <v>45472</v>
      </c>
      <c r="O2" s="6" t="str">
        <v>ALLIED SCIENTIFIC</v>
      </c>
      <c r="P2" s="6">
        <v>0</v>
      </c>
      <c r="Q2" s="6">
        <v>0</v>
      </c>
      <c r="R2" s="6">
        <v>0</v>
      </c>
      <c r="S2" s="6">
        <v>0</v>
      </c>
      <c r="T2" s="6" t="str">
        <v>Arista</v>
      </c>
    </row>
    <row r="3" spans="1:20" x14ac:dyDescent="0.25">
      <c r="A3" s="6">
        <v>530</v>
      </c>
      <c r="B3" s="6">
        <v>90228222</v>
      </c>
      <c r="C3" s="7">
        <v>45807</v>
      </c>
      <c r="D3" s="7">
        <v>45810</v>
      </c>
      <c r="E3" s="6">
        <v>324.8</v>
      </c>
      <c r="F3" s="26">
        <v>324.8</v>
      </c>
      <c r="G3" s="6" t="str">
        <v>A303-365A</v>
      </c>
      <c r="H3" s="6" t="str">
        <v>RB X-EXO70 Antibody</v>
      </c>
      <c r="I3" s="6">
        <v>1</v>
      </c>
      <c r="J3" s="6">
        <v>1</v>
      </c>
      <c r="K3" s="6">
        <v>0</v>
      </c>
      <c r="L3" s="6" t="str">
        <v>T-367/25-26</v>
      </c>
      <c r="M3" s="7">
        <v>45812</v>
      </c>
      <c r="N3" s="9">
        <v>46771</v>
      </c>
      <c r="O3" s="6" t="str">
        <v>MANIPAL</v>
      </c>
      <c r="P3" s="6">
        <v>0</v>
      </c>
      <c r="Q3" s="6">
        <v>0</v>
      </c>
      <c r="R3" s="6">
        <v>0</v>
      </c>
      <c r="S3" s="6">
        <v>0</v>
      </c>
      <c r="T3" s="6" t="str">
        <v>Arista</v>
      </c>
    </row>
    <row r="4" spans="1:20" x14ac:dyDescent="0.25">
      <c r="A4" s="6">
        <v>588</v>
      </c>
      <c r="B4" s="6" t="str">
        <v>INV/2526/278</v>
      </c>
      <c r="C4" s="7">
        <v>45831</v>
      </c>
      <c r="D4" s="7">
        <v>45831</v>
      </c>
      <c r="E4" s="6">
        <v>9024</v>
      </c>
      <c r="F4" s="26">
        <v>9024</v>
      </c>
      <c r="G4" s="6" t="str">
        <v>R0539</v>
      </c>
      <c r="H4" s="6">
        <v>0</v>
      </c>
      <c r="I4" s="6">
        <v>1</v>
      </c>
      <c r="J4" s="6">
        <v>1</v>
      </c>
      <c r="K4" s="6">
        <v>0</v>
      </c>
      <c r="L4" s="6" t="str">
        <v>DC-64/25-26</v>
      </c>
      <c r="M4" s="7">
        <v>45831</v>
      </c>
      <c r="N4" s="9">
        <v>0</v>
      </c>
      <c r="O4" s="6" t="str">
        <v>IGIB</v>
      </c>
      <c r="P4" s="6">
        <v>0</v>
      </c>
      <c r="Q4" s="6">
        <v>0</v>
      </c>
      <c r="R4" s="6">
        <v>4</v>
      </c>
      <c r="S4" s="6">
        <v>0</v>
      </c>
      <c r="T4" s="6" t="str">
        <v>4Axis</v>
      </c>
    </row>
    <row r="5" spans="1:20" x14ac:dyDescent="0.25">
      <c r="A5" s="6">
        <v>589</v>
      </c>
      <c r="B5" s="6" t="str">
        <v>INV/2526/278</v>
      </c>
      <c r="C5" s="7">
        <v>45831</v>
      </c>
      <c r="D5" s="7">
        <v>45831</v>
      </c>
      <c r="E5" s="6">
        <v>8008.8</v>
      </c>
      <c r="F5" s="26">
        <v>8008.8</v>
      </c>
      <c r="G5" s="6" t="str">
        <v>R0136S</v>
      </c>
      <c r="H5" s="6">
        <v>0</v>
      </c>
      <c r="I5" s="6">
        <v>1</v>
      </c>
      <c r="J5" s="6">
        <v>1</v>
      </c>
      <c r="K5" s="6">
        <v>0</v>
      </c>
      <c r="L5" s="6" t="str">
        <v>DC-64/25-26</v>
      </c>
      <c r="M5" s="7">
        <v>45831</v>
      </c>
      <c r="N5" s="9">
        <v>0</v>
      </c>
      <c r="O5" s="6" t="str">
        <v>IGIB</v>
      </c>
      <c r="P5" s="6">
        <v>0</v>
      </c>
      <c r="Q5" s="6">
        <v>0</v>
      </c>
      <c r="R5" s="6">
        <v>4</v>
      </c>
      <c r="S5" s="6">
        <v>0</v>
      </c>
      <c r="T5" s="6" t="str">
        <v>4Axis</v>
      </c>
    </row>
    <row r="6" spans="1:20" x14ac:dyDescent="0.25">
      <c r="A6" s="6">
        <v>590</v>
      </c>
      <c r="B6" s="6" t="str">
        <v>INV/2526/278</v>
      </c>
      <c r="C6" s="7">
        <v>45831</v>
      </c>
      <c r="D6" s="7">
        <v>45831</v>
      </c>
      <c r="E6" s="6">
        <v>8911.2000000000007</v>
      </c>
      <c r="F6" s="26">
        <v>8911.2000000000007</v>
      </c>
      <c r="G6" s="6" t="str">
        <v>R0146S</v>
      </c>
      <c r="H6" s="6">
        <v>0</v>
      </c>
      <c r="I6" s="6">
        <v>1</v>
      </c>
      <c r="J6" s="6">
        <v>1</v>
      </c>
      <c r="K6" s="6">
        <v>0</v>
      </c>
      <c r="L6" s="6" t="str">
        <v>DC-64/25-26</v>
      </c>
      <c r="M6" s="7">
        <v>45831</v>
      </c>
      <c r="N6" s="9">
        <v>0</v>
      </c>
      <c r="O6" s="6" t="str">
        <v>IGIB</v>
      </c>
      <c r="P6" s="6">
        <v>0</v>
      </c>
      <c r="Q6" s="6">
        <v>0</v>
      </c>
      <c r="R6" s="6">
        <v>4</v>
      </c>
      <c r="S6" s="6">
        <v>0</v>
      </c>
      <c r="T6" s="6" t="str">
        <v>4Axis</v>
      </c>
    </row>
    <row r="7" spans="1:20" x14ac:dyDescent="0.25">
      <c r="A7" s="6">
        <v>591</v>
      </c>
      <c r="B7" s="6" t="str">
        <v>INV/2526/278</v>
      </c>
      <c r="C7" s="7">
        <v>45831</v>
      </c>
      <c r="D7" s="7">
        <v>45831</v>
      </c>
      <c r="E7" s="6">
        <v>7783.2</v>
      </c>
      <c r="F7" s="26">
        <v>7783.2</v>
      </c>
      <c r="G7" s="6" t="str">
        <v>R3104S</v>
      </c>
      <c r="H7" s="6">
        <v>0</v>
      </c>
      <c r="I7" s="6">
        <v>1</v>
      </c>
      <c r="J7" s="6">
        <v>1</v>
      </c>
      <c r="K7" s="6">
        <v>0</v>
      </c>
      <c r="L7" s="6" t="str">
        <v>DC-64/25-26</v>
      </c>
      <c r="M7" s="7">
        <v>45831</v>
      </c>
      <c r="N7" s="9">
        <v>0</v>
      </c>
      <c r="O7" s="6" t="str">
        <v>IGIB</v>
      </c>
      <c r="P7" s="6">
        <v>0</v>
      </c>
      <c r="Q7" s="6">
        <v>0</v>
      </c>
      <c r="R7" s="6">
        <v>4</v>
      </c>
      <c r="S7" s="6">
        <v>0</v>
      </c>
      <c r="T7" s="6" t="str">
        <v>4Axis</v>
      </c>
    </row>
    <row r="8" spans="1:20" x14ac:dyDescent="0.25">
      <c r="A8" s="6">
        <v>592</v>
      </c>
      <c r="B8" s="6" t="str">
        <v>INV/2526/278</v>
      </c>
      <c r="C8" s="7">
        <v>45831</v>
      </c>
      <c r="D8" s="7">
        <v>45831</v>
      </c>
      <c r="E8" s="6">
        <v>7783.2</v>
      </c>
      <c r="F8" s="26">
        <v>7783.2</v>
      </c>
      <c r="G8" s="6" t="str">
        <v>R3101S</v>
      </c>
      <c r="H8" s="6">
        <v>0</v>
      </c>
      <c r="I8" s="6">
        <v>1</v>
      </c>
      <c r="J8" s="6">
        <v>1</v>
      </c>
      <c r="K8" s="6">
        <v>0</v>
      </c>
      <c r="L8" s="6" t="str">
        <v>DC-64/25-26</v>
      </c>
      <c r="M8" s="7">
        <v>45831</v>
      </c>
      <c r="N8" s="9">
        <v>0</v>
      </c>
      <c r="O8" s="6" t="str">
        <v>IGIB</v>
      </c>
      <c r="P8" s="6">
        <v>0</v>
      </c>
      <c r="Q8" s="6">
        <v>0</v>
      </c>
      <c r="R8" s="6">
        <v>4</v>
      </c>
      <c r="S8" s="6">
        <v>0</v>
      </c>
      <c r="T8" s="6" t="str">
        <v>4Axis</v>
      </c>
    </row>
    <row r="9" spans="1:20" x14ac:dyDescent="0.25">
      <c r="A9" s="6">
        <v>739</v>
      </c>
      <c r="B9" s="6">
        <v>100039473</v>
      </c>
      <c r="C9" s="7">
        <v>45836</v>
      </c>
      <c r="D9" s="7">
        <v>45836</v>
      </c>
      <c r="E9" s="6">
        <v>8632</v>
      </c>
      <c r="F9" s="26">
        <v>17264</v>
      </c>
      <c r="G9" s="6" t="str">
        <v>PG-122</v>
      </c>
      <c r="H9" s="6">
        <v>0</v>
      </c>
      <c r="I9" s="6">
        <v>2</v>
      </c>
      <c r="J9" s="6">
        <v>2</v>
      </c>
      <c r="K9" s="6">
        <v>0</v>
      </c>
      <c r="L9" s="6" t="str">
        <v>T-591/25-26</v>
      </c>
      <c r="M9" s="7">
        <v>45839</v>
      </c>
      <c r="N9" s="9">
        <v>15537.6</v>
      </c>
      <c r="O9" s="6" t="str">
        <v>NIMR</v>
      </c>
      <c r="P9" s="6" t="str">
        <v>BY HAND</v>
      </c>
      <c r="Q9" s="6" t="str">
        <v>PRIYANKA MADAM</v>
      </c>
      <c r="R9" s="6">
        <v>4</v>
      </c>
      <c r="S9" s="6" t="str">
        <v>CHECKED AND STORED BY ANJALI MADAM, TWO EXTRA ITEM Mentioned ON INVOICE NUMBER T-591/25-26, Only One Item Dispatch</v>
      </c>
      <c r="T9" s="6" t="str">
        <v>Misc</v>
      </c>
    </row>
    <row r="10" spans="1:20" x14ac:dyDescent="0.25">
      <c r="A10" s="6">
        <v>740</v>
      </c>
      <c r="B10" s="6">
        <v>4513060194</v>
      </c>
      <c r="C10" s="7">
        <v>45834</v>
      </c>
      <c r="D10" s="7">
        <v>45838</v>
      </c>
      <c r="E10" s="6">
        <v>487219.85</v>
      </c>
      <c r="F10" s="26">
        <v>487219.85</v>
      </c>
      <c r="G10" s="6" t="str">
        <v>TM125-220</v>
      </c>
      <c r="H10" s="6">
        <v>0</v>
      </c>
      <c r="I10" s="6">
        <v>1</v>
      </c>
      <c r="J10" s="6">
        <v>0</v>
      </c>
      <c r="K10" s="6">
        <v>1</v>
      </c>
      <c r="L10" s="6">
        <v>0</v>
      </c>
      <c r="M10" s="7">
        <v>0</v>
      </c>
      <c r="N10" s="9">
        <v>0</v>
      </c>
      <c r="O10" s="6">
        <v>0</v>
      </c>
      <c r="P10" s="6">
        <v>0</v>
      </c>
      <c r="Q10" s="6">
        <v>0</v>
      </c>
      <c r="R10" s="6" t="str">
        <v>RT</v>
      </c>
      <c r="S10" s="6" t="str">
        <v>MACHINE (PRIYANKA MADAM)</v>
      </c>
      <c r="T10" s="6" t="str">
        <v>Revvity</v>
      </c>
    </row>
    <row r="11" spans="1:20" x14ac:dyDescent="0.25">
      <c r="A11" s="6">
        <v>741</v>
      </c>
      <c r="B11" s="6">
        <v>4513060239</v>
      </c>
      <c r="C11" s="7">
        <v>45836</v>
      </c>
      <c r="D11" s="7">
        <v>45838</v>
      </c>
      <c r="E11" s="6">
        <v>135000</v>
      </c>
      <c r="F11" s="26">
        <v>135000</v>
      </c>
      <c r="G11" s="6" t="str">
        <v>TM-125-220-05</v>
      </c>
      <c r="H11" s="6">
        <v>0</v>
      </c>
      <c r="I11" s="6">
        <v>1</v>
      </c>
      <c r="J11" s="6">
        <v>0</v>
      </c>
      <c r="K11" s="6">
        <v>1</v>
      </c>
      <c r="L11" s="6">
        <v>0</v>
      </c>
      <c r="M11" s="7">
        <v>0</v>
      </c>
      <c r="N11" s="9">
        <v>0</v>
      </c>
      <c r="O11" s="6">
        <v>0</v>
      </c>
      <c r="P11" s="6">
        <v>0</v>
      </c>
      <c r="Q11" s="6">
        <v>0</v>
      </c>
      <c r="R11" s="6" t="str">
        <v>RT</v>
      </c>
      <c r="S11" s="6" t="str">
        <v>MACHINE (PRIYANKA MADAM)</v>
      </c>
      <c r="T11" s="6" t="str">
        <v>Revvity</v>
      </c>
    </row>
    <row r="12" spans="1:20" x14ac:dyDescent="0.25">
      <c r="A12" s="6">
        <v>758</v>
      </c>
      <c r="B12" s="6" t="str">
        <v>NBS/25-26/182</v>
      </c>
      <c r="C12" s="7">
        <v>45834</v>
      </c>
      <c r="D12" s="7">
        <v>45839</v>
      </c>
      <c r="E12" s="6">
        <v>5906.25</v>
      </c>
      <c r="F12" s="26">
        <v>5906.25</v>
      </c>
      <c r="G12" s="6">
        <v>93070</v>
      </c>
      <c r="H12" s="6" t="str">
        <v>Cell Strainer, PP/Nylon, Natural, Pore Size 70Um, Sterile to SAL10-6, 1/50/CS</v>
      </c>
      <c r="I12" s="6">
        <v>1</v>
      </c>
      <c r="J12" s="6">
        <v>1</v>
      </c>
      <c r="K12" s="6">
        <v>0</v>
      </c>
      <c r="L12" s="6" t="str">
        <v>N/A</v>
      </c>
      <c r="M12" s="7" t="str">
        <v>N/A</v>
      </c>
      <c r="N12" s="9" t="str">
        <v>N/A</v>
      </c>
      <c r="O12" s="6" t="str">
        <v>IGIB</v>
      </c>
      <c r="P12" s="6" t="str">
        <v>BY HAND</v>
      </c>
      <c r="Q12" s="6" t="str">
        <v>DEEPAK</v>
      </c>
      <c r="R12" s="6" t="str">
        <v>RT</v>
      </c>
      <c r="S12" s="6" t="str">
        <v>DEEPAK WITHOUT INFORMATION TOOK FROM OFFICE AND DELIVERED TO IGIB TO DR. ARCHANA ( I asked him over phone call)</v>
      </c>
      <c r="T12" s="6" t="str">
        <v>NovaBiosys</v>
      </c>
    </row>
    <row r="13" spans="1:20" x14ac:dyDescent="0.25">
      <c r="A13" s="6">
        <v>759</v>
      </c>
      <c r="B13" s="6" t="str">
        <v>25-26/CS/0280</v>
      </c>
      <c r="C13" s="7">
        <v>45838</v>
      </c>
      <c r="D13" s="7" t="str">
        <v>Not Received</v>
      </c>
      <c r="E13" s="6">
        <v>6969.6</v>
      </c>
      <c r="F13" s="26">
        <v>13939.2</v>
      </c>
      <c r="G13" s="6">
        <v>31800022</v>
      </c>
      <c r="H13" s="6" t="str">
        <v>RPMI 1640 MEDIUM, POWDER 10 X 1L</v>
      </c>
      <c r="I13" s="6">
        <v>2</v>
      </c>
      <c r="J13" s="6">
        <v>2</v>
      </c>
      <c r="K13" s="6">
        <v>0</v>
      </c>
      <c r="L13" s="6" t="str">
        <v>T-591/25-26</v>
      </c>
      <c r="M13" s="7">
        <v>45839</v>
      </c>
      <c r="N13" s="9">
        <v>15488</v>
      </c>
      <c r="O13" s="6" t="str">
        <v>NIMR</v>
      </c>
      <c r="P13" s="6" t="str">
        <v>BY HAND</v>
      </c>
      <c r="Q13" s="6" t="str">
        <v>PRIYANKA MADAM</v>
      </c>
      <c r="R13" s="6" t="str">
        <v>RT</v>
      </c>
      <c r="S13" s="6" t="str">
        <v>Items are not physically received in Office, Deepak Checked and Dispatch in Transit</v>
      </c>
      <c r="T13" s="6" t="str">
        <v>CELLA SOLUTION</v>
      </c>
    </row>
    <row r="14" spans="1:20" x14ac:dyDescent="0.25">
      <c r="A14" s="6">
        <v>760</v>
      </c>
      <c r="B14" s="6" t="str">
        <v>25-26/CS/0280</v>
      </c>
      <c r="C14" s="7">
        <v>45838</v>
      </c>
      <c r="D14" s="7" t="str">
        <v>Not Received</v>
      </c>
      <c r="E14" s="6">
        <v>13911</v>
      </c>
      <c r="F14" s="26">
        <v>13911</v>
      </c>
      <c r="G14" s="6">
        <v>89900</v>
      </c>
      <c r="H14" s="6" t="str">
        <v>RIPA LYSIS AND EXTRACTION BUFFER 100 ML</v>
      </c>
      <c r="I14" s="6">
        <v>1</v>
      </c>
      <c r="J14" s="6">
        <v>1</v>
      </c>
      <c r="K14" s="6">
        <v>0</v>
      </c>
      <c r="L14" s="6" t="str">
        <v>T-591/25-26</v>
      </c>
      <c r="M14" s="7">
        <v>45839</v>
      </c>
      <c r="N14" s="9">
        <v>19873</v>
      </c>
      <c r="O14" s="6" t="str">
        <v>NIMR</v>
      </c>
      <c r="P14" s="6" t="str">
        <v>BY HAND</v>
      </c>
      <c r="Q14" s="6" t="str">
        <v>PRIYANKA MADAM</v>
      </c>
      <c r="R14" s="6" t="str">
        <v>RT</v>
      </c>
      <c r="S14" s="6" t="str">
        <v>Items are not physically received in Office, Deepak Checked and Dispatch in Transit</v>
      </c>
      <c r="T14" s="6" t="str">
        <v>CELLA SOLUTION</v>
      </c>
    </row>
    <row r="15" spans="1:20" x14ac:dyDescent="0.25">
      <c r="A15" s="6">
        <v>788</v>
      </c>
      <c r="B15" s="6" t="str">
        <v>NBS/25-26/205</v>
      </c>
      <c r="C15" s="7">
        <v>45840</v>
      </c>
      <c r="D15" s="7">
        <v>45841</v>
      </c>
      <c r="E15" s="6">
        <v>5906.25</v>
      </c>
      <c r="F15" s="26">
        <v>5906.25</v>
      </c>
      <c r="G15" s="6">
        <v>93070</v>
      </c>
      <c r="H15" s="6" t="str">
        <v>Cell Strainer, PP/Nylon, Natural, Pore Size 70Um, Sterile to SAL10-6, 1/50/CS</v>
      </c>
      <c r="I15" s="6">
        <v>1</v>
      </c>
      <c r="J15" s="6">
        <v>1</v>
      </c>
      <c r="K15" s="6">
        <v>0</v>
      </c>
      <c r="L15" s="6" t="str">
        <v>DC-78/25-26</v>
      </c>
      <c r="M15" s="7">
        <v>45843</v>
      </c>
      <c r="N15" s="9">
        <v>0</v>
      </c>
      <c r="O15" s="6" t="str">
        <v xml:space="preserve">North Campus , Neuro Depratment </v>
      </c>
      <c r="P15" s="6" t="str">
        <v>BY HAND</v>
      </c>
      <c r="Q15" s="6" t="str">
        <v>DEEPAK</v>
      </c>
      <c r="R15" s="6" t="str">
        <v>RT</v>
      </c>
      <c r="S15" s="6" t="str">
        <v xml:space="preserve">BILL WILL BE GENERATED </v>
      </c>
      <c r="T15" s="6" t="str">
        <v>NovaBiosys</v>
      </c>
    </row>
    <row r="16" spans="1:20" x14ac:dyDescent="0.25">
      <c r="A16" s="6">
        <v>1204</v>
      </c>
      <c r="B16" s="6">
        <v>300080663</v>
      </c>
      <c r="C16" s="7">
        <v>45846</v>
      </c>
      <c r="D16" s="7">
        <v>45849</v>
      </c>
      <c r="E16" s="6">
        <v>44</v>
      </c>
      <c r="F16" s="26">
        <v>44</v>
      </c>
      <c r="G16" s="6" t="str">
        <v>A8547-10</v>
      </c>
      <c r="H16" s="6">
        <v>0</v>
      </c>
      <c r="I16" s="6">
        <v>1</v>
      </c>
      <c r="J16" s="6">
        <v>1</v>
      </c>
      <c r="K16" s="6">
        <v>0</v>
      </c>
      <c r="L16" s="6" t="str">
        <v>T-693/25-26</v>
      </c>
      <c r="M16" s="7">
        <v>45852</v>
      </c>
      <c r="N16" s="9">
        <v>7672.5</v>
      </c>
      <c r="O16" s="6" t="str">
        <v>IGIB</v>
      </c>
      <c r="P16" s="6" t="str">
        <v>BY HAND</v>
      </c>
      <c r="Q16" s="6" t="str">
        <v>DEEPAK</v>
      </c>
      <c r="R16" s="6">
        <v>-20</v>
      </c>
      <c r="S16" s="6">
        <v>0</v>
      </c>
      <c r="T16" s="6" t="str">
        <v>APEXBIO</v>
      </c>
    </row>
    <row r="17" spans="1:20" x14ac:dyDescent="0.25">
      <c r="A17" s="6">
        <v>1205</v>
      </c>
      <c r="B17" s="6">
        <v>300080470</v>
      </c>
      <c r="C17" s="7">
        <v>45846</v>
      </c>
      <c r="D17" s="7">
        <v>45849</v>
      </c>
      <c r="E17" s="6">
        <v>328</v>
      </c>
      <c r="F17" s="26">
        <v>328</v>
      </c>
      <c r="G17" s="6" t="str">
        <v>A8633-1</v>
      </c>
      <c r="H17" s="6">
        <v>0</v>
      </c>
      <c r="I17" s="6">
        <v>1</v>
      </c>
      <c r="J17" s="6">
        <v>1</v>
      </c>
      <c r="K17" s="6">
        <v>0</v>
      </c>
      <c r="L17" s="6" t="str">
        <v>T-701/25-26</v>
      </c>
      <c r="M17" s="7">
        <v>45854</v>
      </c>
      <c r="N17" s="9">
        <v>48000</v>
      </c>
      <c r="O17" s="6" t="str">
        <v>AIIMS</v>
      </c>
      <c r="P17" s="6" t="str">
        <v>BY HAND</v>
      </c>
      <c r="Q17" s="6" t="str">
        <v>PRIYANKA MADAM</v>
      </c>
      <c r="R17" s="6">
        <v>-20</v>
      </c>
      <c r="S17" s="6">
        <v>0</v>
      </c>
      <c r="T17" s="6" t="str">
        <v>APEXBIO</v>
      </c>
    </row>
    <row r="18" spans="1:20" x14ac:dyDescent="0.25">
      <c r="A18" s="6">
        <v>1206</v>
      </c>
      <c r="B18" s="6">
        <v>300080470</v>
      </c>
      <c r="C18" s="7">
        <v>45846</v>
      </c>
      <c r="D18" s="7">
        <v>45849</v>
      </c>
      <c r="E18" s="6">
        <v>176</v>
      </c>
      <c r="F18" s="26">
        <v>176</v>
      </c>
      <c r="G18" s="6" t="str">
        <v>A2585-50</v>
      </c>
      <c r="H18" s="6">
        <v>0</v>
      </c>
      <c r="I18" s="6">
        <v>1</v>
      </c>
      <c r="J18" s="6">
        <v>1</v>
      </c>
      <c r="K18" s="6">
        <v>0</v>
      </c>
      <c r="L18" s="6" t="str">
        <v>T-689/25-26</v>
      </c>
      <c r="M18" s="7">
        <v>45850</v>
      </c>
      <c r="N18" s="9">
        <v>25575</v>
      </c>
      <c r="O18" s="6" t="str">
        <v>ILS</v>
      </c>
      <c r="P18" s="6">
        <v>58153121121</v>
      </c>
      <c r="Q18" s="6" t="str">
        <v>Delivered</v>
      </c>
      <c r="R18" s="6">
        <v>-20</v>
      </c>
      <c r="S18" s="6">
        <v>0</v>
      </c>
      <c r="T18" s="6" t="str">
        <v>APEXBIO</v>
      </c>
    </row>
    <row r="19" spans="1:20" x14ac:dyDescent="0.25">
      <c r="A19" s="6">
        <v>1207</v>
      </c>
      <c r="B19" s="6" t="str">
        <v>BT-0582-25</v>
      </c>
      <c r="C19" s="7">
        <v>45834</v>
      </c>
      <c r="D19" s="7">
        <v>45850</v>
      </c>
      <c r="E19" s="6">
        <v>150</v>
      </c>
      <c r="F19" s="26">
        <v>150</v>
      </c>
      <c r="G19" s="6" t="str">
        <v>E0108RA</v>
      </c>
      <c r="H19" s="6">
        <v>0</v>
      </c>
      <c r="I19" s="6">
        <v>1</v>
      </c>
      <c r="J19" s="6">
        <v>1</v>
      </c>
      <c r="K19" s="6">
        <v>0</v>
      </c>
      <c r="L19" s="6" t="str">
        <v>T-815/25-26</v>
      </c>
      <c r="M19" s="7">
        <v>45867</v>
      </c>
      <c r="N19" s="9">
        <v>15000</v>
      </c>
      <c r="O19" s="6" t="str">
        <v>ILBS</v>
      </c>
      <c r="P19" s="6" t="str">
        <v>BY HAND</v>
      </c>
      <c r="Q19" s="6" t="str">
        <v>DEEPAK</v>
      </c>
      <c r="R19" s="6">
        <v>4</v>
      </c>
      <c r="S19" s="6" t="str">
        <v>Checked and stored By Anajli</v>
      </c>
      <c r="T19" s="6" t="str">
        <v>BTL</v>
      </c>
    </row>
    <row r="20" spans="1:20" x14ac:dyDescent="0.25">
      <c r="A20" s="6">
        <v>1208</v>
      </c>
      <c r="B20" s="6" t="str">
        <v>BT-0582-25</v>
      </c>
      <c r="C20" s="7">
        <v>45834</v>
      </c>
      <c r="D20" s="7">
        <v>45850</v>
      </c>
      <c r="E20" s="6">
        <v>150</v>
      </c>
      <c r="F20" s="26">
        <v>150</v>
      </c>
      <c r="G20" s="6" t="str">
        <v>E1689RA</v>
      </c>
      <c r="H20" s="6">
        <v>0</v>
      </c>
      <c r="I20" s="6">
        <v>1</v>
      </c>
      <c r="J20" s="6">
        <v>1</v>
      </c>
      <c r="K20" s="6">
        <v>0</v>
      </c>
      <c r="L20" s="6" t="str">
        <v>T-815/25-26</v>
      </c>
      <c r="M20" s="7">
        <v>45867</v>
      </c>
      <c r="N20" s="9">
        <v>15000</v>
      </c>
      <c r="O20" s="6" t="str">
        <v>ILBS</v>
      </c>
      <c r="P20" s="6" t="str">
        <v>BY HAND</v>
      </c>
      <c r="Q20" s="6" t="str">
        <v>DEEPAK</v>
      </c>
      <c r="R20" s="6">
        <v>4</v>
      </c>
      <c r="S20" s="6" t="str">
        <v>Checked and stored By Anajli</v>
      </c>
      <c r="T20" s="6" t="str">
        <v>BTL</v>
      </c>
    </row>
    <row r="21" spans="1:20" x14ac:dyDescent="0.25">
      <c r="A21" s="6">
        <v>1209</v>
      </c>
      <c r="B21" s="6" t="str">
        <v>BT-0582-25</v>
      </c>
      <c r="C21" s="7">
        <v>45834</v>
      </c>
      <c r="D21" s="7">
        <v>45850</v>
      </c>
      <c r="E21" s="6">
        <v>150</v>
      </c>
      <c r="F21" s="26">
        <v>150</v>
      </c>
      <c r="G21" s="6" t="str">
        <v>E2321RA</v>
      </c>
      <c r="H21" s="6">
        <v>0</v>
      </c>
      <c r="I21" s="6">
        <v>1</v>
      </c>
      <c r="J21" s="6">
        <v>1</v>
      </c>
      <c r="K21" s="6">
        <v>0</v>
      </c>
      <c r="L21" s="6" t="str">
        <v>T-815/25-26</v>
      </c>
      <c r="M21" s="7">
        <v>45867</v>
      </c>
      <c r="N21" s="9">
        <v>15000</v>
      </c>
      <c r="O21" s="6" t="str">
        <v>ILBS</v>
      </c>
      <c r="P21" s="6" t="str">
        <v>BY HAND</v>
      </c>
      <c r="Q21" s="6" t="str">
        <v>DEEPAK</v>
      </c>
      <c r="R21" s="6">
        <v>4</v>
      </c>
      <c r="S21" s="6" t="str">
        <v>Checked and stored By Anajli</v>
      </c>
      <c r="T21" s="6" t="str">
        <v>BTL</v>
      </c>
    </row>
    <row r="22" spans="1:20" x14ac:dyDescent="0.25">
      <c r="A22" s="6">
        <v>1229</v>
      </c>
      <c r="B22" s="6" t="str">
        <v>BTL/25-26/546</v>
      </c>
      <c r="C22" s="7">
        <v>45852</v>
      </c>
      <c r="D22" s="7">
        <v>45855</v>
      </c>
      <c r="E22" s="6">
        <v>36225</v>
      </c>
      <c r="F22" s="26">
        <v>36225</v>
      </c>
      <c r="G22" s="6" t="str">
        <v>ORB907194</v>
      </c>
      <c r="H22" s="6">
        <v>0</v>
      </c>
      <c r="I22" s="6">
        <v>1</v>
      </c>
      <c r="J22" s="6">
        <v>1</v>
      </c>
      <c r="K22" s="6">
        <v>0</v>
      </c>
      <c r="L22" s="6" t="str">
        <v>DC-97/25-26</v>
      </c>
      <c r="M22" s="7">
        <v>45855</v>
      </c>
      <c r="N22" s="9">
        <v>0</v>
      </c>
      <c r="O22" s="6" t="str">
        <v>AMRITA</v>
      </c>
      <c r="P22" s="6" t="str">
        <v>BY HAND</v>
      </c>
      <c r="Q22" s="6" t="str">
        <v>PRIYANKA MADAM</v>
      </c>
      <c r="R22" s="6">
        <v>4</v>
      </c>
      <c r="S22" s="6" t="str">
        <v>WILL BE BILLED</v>
      </c>
      <c r="T22" s="6" t="str">
        <v>BTL</v>
      </c>
    </row>
    <row r="23" spans="1:20" x14ac:dyDescent="0.25">
      <c r="A23" s="6">
        <v>1231</v>
      </c>
      <c r="B23" s="6">
        <v>16101586</v>
      </c>
      <c r="C23" s="7">
        <v>45828</v>
      </c>
      <c r="D23" s="7">
        <v>45856</v>
      </c>
      <c r="E23" s="6">
        <v>238.5</v>
      </c>
      <c r="F23" s="26">
        <v>238.5</v>
      </c>
      <c r="G23" s="6" t="str">
        <v>PHY7456A</v>
      </c>
      <c r="H23" s="6">
        <v>0</v>
      </c>
      <c r="I23" s="6">
        <v>1</v>
      </c>
      <c r="J23" s="6">
        <v>1</v>
      </c>
      <c r="K23" s="6">
        <v>0</v>
      </c>
      <c r="L23" s="6" t="str">
        <v>T-739/25-26</v>
      </c>
      <c r="M23" s="7">
        <v>45859</v>
      </c>
      <c r="N23" s="9">
        <v>35981</v>
      </c>
      <c r="O23" s="6" t="str">
        <v>M BIOTECH</v>
      </c>
      <c r="P23" s="6">
        <v>58153433030</v>
      </c>
      <c r="Q23" s="6" t="str">
        <v>Delivered</v>
      </c>
      <c r="R23" s="6">
        <v>-20</v>
      </c>
      <c r="S23" s="6">
        <v>0</v>
      </c>
      <c r="T23" s="6" t="str">
        <v>PHYTOAB</v>
      </c>
    </row>
    <row r="24" spans="1:20" x14ac:dyDescent="0.25">
      <c r="A24" s="6">
        <v>1419</v>
      </c>
      <c r="B24" s="6" t="str">
        <v>Invoice Not Available</v>
      </c>
      <c r="C24" s="7" t="str">
        <v>Deepak By Hand</v>
      </c>
      <c r="D24" s="7">
        <v>45862</v>
      </c>
      <c r="E24" s="6" t="str">
        <v>N/A</v>
      </c>
      <c r="F24" s="26" t="str">
        <v/>
      </c>
      <c r="G24" s="6" t="str">
        <v>RNASTP-200</v>
      </c>
      <c r="H24" s="6">
        <v>0</v>
      </c>
      <c r="I24" s="6">
        <v>5</v>
      </c>
      <c r="J24" s="6">
        <v>5</v>
      </c>
      <c r="K24" s="6">
        <v>0</v>
      </c>
      <c r="L24" s="6" t="str">
        <v>DC-102/25-26</v>
      </c>
      <c r="M24" s="7">
        <v>45864</v>
      </c>
      <c r="N24" s="9">
        <v>0</v>
      </c>
      <c r="O24" s="6" t="str">
        <v>IGIB</v>
      </c>
      <c r="P24" s="6" t="str">
        <v>BY HAND</v>
      </c>
      <c r="Q24" s="6" t="str">
        <v>Deepak</v>
      </c>
      <c r="R24" s="6" t="str">
        <v>RT</v>
      </c>
      <c r="S24" s="6" t="str">
        <v>FOR DR. NIYATI JAIN</v>
      </c>
      <c r="T24" s="6" t="str">
        <v>EDNA</v>
      </c>
    </row>
    <row r="25" spans="1:20" x14ac:dyDescent="0.25">
      <c r="A25" s="6">
        <v>1420</v>
      </c>
      <c r="B25" s="6" t="str">
        <v>Invoice Not Available</v>
      </c>
      <c r="C25" s="7" t="str">
        <v>Deepak By Hand</v>
      </c>
      <c r="D25" s="7">
        <v>45862</v>
      </c>
      <c r="E25" s="6" t="str">
        <v>N/A</v>
      </c>
      <c r="F25" s="26" t="str">
        <v/>
      </c>
      <c r="G25" s="6" t="str">
        <v>TREDHP-500</v>
      </c>
      <c r="H25" s="6">
        <v>0</v>
      </c>
      <c r="I25" s="6">
        <v>1</v>
      </c>
      <c r="J25" s="6">
        <v>1</v>
      </c>
      <c r="K25" s="6">
        <v>0</v>
      </c>
      <c r="L25" s="6" t="str">
        <v>DC-103/25-26</v>
      </c>
      <c r="M25" s="7">
        <v>45866</v>
      </c>
      <c r="N25" s="9">
        <v>0</v>
      </c>
      <c r="O25" s="6" t="str">
        <v>IGIB</v>
      </c>
      <c r="P25" s="6" t="str">
        <v>BY HAND</v>
      </c>
      <c r="Q25" s="6" t="str">
        <v>Deepak</v>
      </c>
      <c r="R25" s="6">
        <v>-20</v>
      </c>
      <c r="S25" s="6" t="str">
        <v xml:space="preserve">SAMPLE </v>
      </c>
      <c r="T25" s="6" t="str">
        <v>EDNA</v>
      </c>
    </row>
    <row r="26" spans="1:20" x14ac:dyDescent="0.25">
      <c r="A26" s="6">
        <v>1578</v>
      </c>
      <c r="B26" s="6">
        <v>83197</v>
      </c>
      <c r="C26" s="7">
        <v>45847</v>
      </c>
      <c r="D26" s="7">
        <v>45866</v>
      </c>
      <c r="E26" s="6">
        <v>45</v>
      </c>
      <c r="F26" s="26">
        <v>45</v>
      </c>
      <c r="G26" s="6" t="str">
        <v>CYT-334</v>
      </c>
      <c r="H26" s="6">
        <v>0</v>
      </c>
      <c r="I26" s="6">
        <v>1</v>
      </c>
      <c r="J26" s="6">
        <v>1</v>
      </c>
      <c r="K26" s="6">
        <v>0</v>
      </c>
      <c r="L26" s="6" t="str">
        <v>T-1033/25-26</v>
      </c>
      <c r="M26" s="7">
        <v>45896</v>
      </c>
      <c r="N26" s="9">
        <v>16856.25</v>
      </c>
      <c r="O26" s="6" t="str">
        <v>AIIMS</v>
      </c>
      <c r="P26" s="6" t="str">
        <v>By Hand</v>
      </c>
      <c r="Q26" s="6" t="str">
        <v>PRIYANKA MADAM</v>
      </c>
      <c r="R26" s="6">
        <v>-20</v>
      </c>
      <c r="S26" s="6">
        <v>0</v>
      </c>
      <c r="T26" s="6" t="str">
        <v>Prospec</v>
      </c>
    </row>
    <row r="27" spans="1:20" x14ac:dyDescent="0.25">
      <c r="A27" s="6">
        <v>1579</v>
      </c>
      <c r="B27" s="6">
        <v>83197</v>
      </c>
      <c r="C27" s="7">
        <v>45847</v>
      </c>
      <c r="D27" s="7">
        <v>45866</v>
      </c>
      <c r="E27" s="6">
        <v>100</v>
      </c>
      <c r="F27" s="26">
        <v>100</v>
      </c>
      <c r="G27" s="6" t="str">
        <v>CYT-308</v>
      </c>
      <c r="H27" s="6">
        <v>0</v>
      </c>
      <c r="I27" s="6">
        <v>1</v>
      </c>
      <c r="J27" s="6">
        <v>1</v>
      </c>
      <c r="K27" s="6">
        <v>0</v>
      </c>
      <c r="L27" s="6" t="str">
        <v>T-1033/25-26</v>
      </c>
      <c r="M27" s="7">
        <v>45896</v>
      </c>
      <c r="N27" s="9">
        <v>18356.25</v>
      </c>
      <c r="O27" s="6" t="str">
        <v>AIIMS</v>
      </c>
      <c r="P27" s="6" t="str">
        <v>By Hand</v>
      </c>
      <c r="Q27" s="6" t="str">
        <v>PRIYANKA MADAM</v>
      </c>
      <c r="R27" s="6">
        <v>-20</v>
      </c>
      <c r="S27" s="6">
        <v>0</v>
      </c>
      <c r="T27" s="6" t="str">
        <v>Prospec</v>
      </c>
    </row>
    <row r="28" spans="1:20" x14ac:dyDescent="0.25">
      <c r="A28" s="6">
        <v>1580</v>
      </c>
      <c r="B28" s="6">
        <v>83197</v>
      </c>
      <c r="C28" s="7">
        <v>45847</v>
      </c>
      <c r="D28" s="7">
        <v>45866</v>
      </c>
      <c r="E28" s="6">
        <v>100</v>
      </c>
      <c r="F28" s="26">
        <v>100</v>
      </c>
      <c r="G28" s="6" t="str">
        <v>CYT-223</v>
      </c>
      <c r="H28" s="6">
        <v>0</v>
      </c>
      <c r="I28" s="6">
        <v>1</v>
      </c>
      <c r="J28" s="6">
        <v>1</v>
      </c>
      <c r="K28" s="6">
        <v>0</v>
      </c>
      <c r="L28" s="6" t="str">
        <v>T-1033/25-26</v>
      </c>
      <c r="M28" s="7">
        <v>45896</v>
      </c>
      <c r="N28" s="9">
        <v>6975</v>
      </c>
      <c r="O28" s="6" t="str">
        <v>AIIMS</v>
      </c>
      <c r="P28" s="6" t="str">
        <v>By Hand</v>
      </c>
      <c r="Q28" s="6" t="str">
        <v>PRIYANKA MADAM</v>
      </c>
      <c r="R28" s="6">
        <v>-20</v>
      </c>
      <c r="S28" s="6">
        <v>0</v>
      </c>
      <c r="T28" s="6" t="str">
        <v>Prospec</v>
      </c>
    </row>
    <row r="29" spans="1:20" x14ac:dyDescent="0.25">
      <c r="A29" s="6">
        <v>1583</v>
      </c>
      <c r="B29" s="6" t="str">
        <v>2-68</v>
      </c>
      <c r="C29" s="7">
        <v>45869</v>
      </c>
      <c r="D29" s="7">
        <v>45869</v>
      </c>
      <c r="E29" s="6">
        <v>3960</v>
      </c>
      <c r="F29" s="26">
        <v>3960</v>
      </c>
      <c r="G29" s="6" t="str">
        <v>PIC-1/5</v>
      </c>
      <c r="H29" s="6">
        <v>0</v>
      </c>
      <c r="I29" s="6">
        <v>1</v>
      </c>
      <c r="J29" s="6">
        <v>1</v>
      </c>
      <c r="K29" s="6">
        <v>0</v>
      </c>
      <c r="L29" s="6" t="str">
        <v>T-857/25-26</v>
      </c>
      <c r="M29" s="7">
        <v>45871</v>
      </c>
      <c r="N29" s="9">
        <v>4290</v>
      </c>
      <c r="O29" s="6" t="str">
        <v>AMRITA</v>
      </c>
      <c r="P29" s="6" t="str">
        <v>By Hand</v>
      </c>
      <c r="Q29" s="6" t="str">
        <v>PRIYANKA MADAM</v>
      </c>
      <c r="R29" s="6">
        <v>-20</v>
      </c>
      <c r="S29" s="6" t="str">
        <v>ORB907194 BILLED ADDITIONAL</v>
      </c>
      <c r="T29" s="6" t="str">
        <v>Edna</v>
      </c>
    </row>
    <row r="30" spans="1:20" x14ac:dyDescent="0.25">
      <c r="A30" s="6">
        <v>1584</v>
      </c>
      <c r="B30" s="6" t="str">
        <v>2-68</v>
      </c>
      <c r="C30" s="7">
        <v>45869</v>
      </c>
      <c r="D30" s="7">
        <v>45869</v>
      </c>
      <c r="E30" s="6">
        <v>1822.5</v>
      </c>
      <c r="F30" s="26">
        <v>1822.5</v>
      </c>
      <c r="G30" s="6" t="str">
        <v>RI-(25/50/100)</v>
      </c>
      <c r="H30" s="6">
        <v>0</v>
      </c>
      <c r="I30" s="6">
        <v>1</v>
      </c>
      <c r="J30" s="6">
        <v>1</v>
      </c>
      <c r="K30" s="6">
        <v>0</v>
      </c>
      <c r="L30" s="6" t="str">
        <v>T-857/25-26</v>
      </c>
      <c r="M30" s="7">
        <v>45871</v>
      </c>
      <c r="N30" s="9">
        <v>2369.25</v>
      </c>
      <c r="O30" s="6" t="str">
        <v>AMRITA</v>
      </c>
      <c r="P30" s="6" t="str">
        <v>By Hand</v>
      </c>
      <c r="Q30" s="6" t="str">
        <v>PRIYANKA MADAM</v>
      </c>
      <c r="R30" s="6">
        <v>-20</v>
      </c>
      <c r="S30" s="6" t="str">
        <v>ORB907194 BILLED ADDITIONAL</v>
      </c>
      <c r="T30" s="6" t="str">
        <v>Edna</v>
      </c>
    </row>
    <row r="31" spans="1:20" x14ac:dyDescent="0.25">
      <c r="A31" s="6">
        <v>1585</v>
      </c>
      <c r="B31" s="6" t="str">
        <v>2-68</v>
      </c>
      <c r="C31" s="7">
        <v>45869</v>
      </c>
      <c r="D31" s="7">
        <v>45869</v>
      </c>
      <c r="E31" s="6">
        <v>625</v>
      </c>
      <c r="F31" s="26">
        <v>625</v>
      </c>
      <c r="G31" s="6" t="str">
        <v>DTW-20</v>
      </c>
      <c r="H31" s="6">
        <v>0</v>
      </c>
      <c r="I31" s="6">
        <v>1</v>
      </c>
      <c r="J31" s="6">
        <v>1</v>
      </c>
      <c r="K31" s="6">
        <v>0</v>
      </c>
      <c r="L31" s="6" t="str">
        <v>T-857/25-26</v>
      </c>
      <c r="M31" s="7">
        <v>45871</v>
      </c>
      <c r="N31" s="9">
        <v>812.5</v>
      </c>
      <c r="O31" s="6" t="str">
        <v>AMRITA</v>
      </c>
      <c r="P31" s="6" t="str">
        <v>By Hand</v>
      </c>
      <c r="Q31" s="6" t="str">
        <v>PRIYANKA MADAM</v>
      </c>
      <c r="R31" s="6">
        <v>4</v>
      </c>
      <c r="S31" s="6" t="str">
        <v>ORB907194 BILLED ADDITIONAL</v>
      </c>
      <c r="T31" s="6" t="str">
        <v>Edna</v>
      </c>
    </row>
    <row r="32" spans="1:20" x14ac:dyDescent="0.25">
      <c r="A32" s="6">
        <v>1674</v>
      </c>
      <c r="B32" s="6">
        <v>194911</v>
      </c>
      <c r="C32" s="7">
        <v>45867</v>
      </c>
      <c r="D32" s="7">
        <v>45870</v>
      </c>
      <c r="E32" s="6">
        <v>285</v>
      </c>
      <c r="F32" s="26">
        <v>285</v>
      </c>
      <c r="G32" s="6" t="str">
        <v>Z1004</v>
      </c>
      <c r="H32" s="6">
        <v>0</v>
      </c>
      <c r="I32" s="6">
        <v>1</v>
      </c>
      <c r="J32" s="6">
        <v>1</v>
      </c>
      <c r="K32" s="6">
        <v>0</v>
      </c>
      <c r="L32" s="6" t="str">
        <v>T-864/25-26</v>
      </c>
      <c r="M32" s="7">
        <v>45873</v>
      </c>
      <c r="N32" s="9">
        <v>47430</v>
      </c>
      <c r="O32" s="6" t="str">
        <v>IISC</v>
      </c>
      <c r="P32" s="6">
        <v>58154040324</v>
      </c>
      <c r="Q32" s="6" t="str">
        <v>Delivered</v>
      </c>
      <c r="R32" s="6">
        <v>4</v>
      </c>
      <c r="S32" s="6">
        <v>0</v>
      </c>
      <c r="T32" s="6" t="str">
        <v>US Bio</v>
      </c>
    </row>
    <row r="33" spans="1:20" x14ac:dyDescent="0.25">
      <c r="A33" s="6">
        <v>1675</v>
      </c>
      <c r="B33" s="6">
        <v>194911</v>
      </c>
      <c r="C33" s="7">
        <v>45867</v>
      </c>
      <c r="D33" s="7">
        <v>45870</v>
      </c>
      <c r="E33" s="6">
        <v>391</v>
      </c>
      <c r="F33" s="26">
        <v>391</v>
      </c>
      <c r="G33" s="6" t="str">
        <v>F5050</v>
      </c>
      <c r="H33" s="6">
        <v>0</v>
      </c>
      <c r="I33" s="6">
        <v>1</v>
      </c>
      <c r="J33" s="6">
        <v>1</v>
      </c>
      <c r="K33" s="6">
        <v>0</v>
      </c>
      <c r="L33" s="6" t="str">
        <v>T-863/25-26</v>
      </c>
      <c r="M33" s="7">
        <v>45873</v>
      </c>
      <c r="N33" s="9">
        <v>64983.8</v>
      </c>
      <c r="O33" s="6" t="str">
        <v>LAURUS BIO</v>
      </c>
      <c r="P33" s="6">
        <v>58154040011</v>
      </c>
      <c r="Q33" s="6" t="str">
        <v>Delivered</v>
      </c>
      <c r="R33" s="6">
        <v>4</v>
      </c>
      <c r="S33" s="6">
        <v>0</v>
      </c>
      <c r="T33" s="6" t="str">
        <v>US Bio</v>
      </c>
    </row>
    <row r="34" spans="1:20" x14ac:dyDescent="0.25">
      <c r="A34" s="6">
        <v>1949</v>
      </c>
      <c r="B34" s="6" t="str">
        <v>300081607, 300081606, 300081605</v>
      </c>
      <c r="C34" s="7">
        <v>45882</v>
      </c>
      <c r="D34" s="7">
        <v>45885</v>
      </c>
      <c r="E34" s="6">
        <v>44</v>
      </c>
      <c r="F34" s="26">
        <v>88</v>
      </c>
      <c r="G34" s="6" t="str">
        <v>B1027-1000</v>
      </c>
      <c r="H34" s="6">
        <v>0</v>
      </c>
      <c r="I34" s="6">
        <v>2</v>
      </c>
      <c r="J34" s="6">
        <v>2</v>
      </c>
      <c r="K34" s="6">
        <v>0</v>
      </c>
      <c r="L34" s="6" t="str">
        <v>DC-118/25-26</v>
      </c>
      <c r="M34" s="7">
        <v>45888</v>
      </c>
      <c r="N34" s="9">
        <v>11625</v>
      </c>
      <c r="O34" s="6" t="str">
        <v>AIIMS</v>
      </c>
      <c r="P34" s="6" t="str">
        <v>By Hand</v>
      </c>
      <c r="Q34" s="6" t="str">
        <v>PRIYANKA MADAM</v>
      </c>
      <c r="R34" s="6">
        <v>-20</v>
      </c>
      <c r="S34" s="6">
        <v>0</v>
      </c>
      <c r="T34" s="6" t="str">
        <v>ApexBio</v>
      </c>
    </row>
    <row r="35" spans="1:20" x14ac:dyDescent="0.25">
      <c r="A35" s="6">
        <v>1950</v>
      </c>
      <c r="B35" s="6" t="str">
        <v>300081607, 300081606, 300081605</v>
      </c>
      <c r="C35" s="7">
        <v>45882</v>
      </c>
      <c r="D35" s="7">
        <v>45885</v>
      </c>
      <c r="E35" s="6">
        <v>78.400000000000006</v>
      </c>
      <c r="F35" s="26">
        <v>78.400000000000006</v>
      </c>
      <c r="G35" s="6" t="str">
        <v>K4630-100</v>
      </c>
      <c r="H35" s="6">
        <v>0</v>
      </c>
      <c r="I35" s="6">
        <v>1</v>
      </c>
      <c r="J35" s="6">
        <v>1</v>
      </c>
      <c r="K35" s="6">
        <v>0</v>
      </c>
      <c r="L35" s="6" t="str">
        <v>T-973/25-26</v>
      </c>
      <c r="M35" s="7">
        <v>45888</v>
      </c>
      <c r="N35" s="9">
        <v>11392.5</v>
      </c>
      <c r="O35" s="6" t="str">
        <v>VIT</v>
      </c>
      <c r="P35" s="6">
        <v>58154567973</v>
      </c>
      <c r="Q35" s="6" t="str">
        <v>Delivered</v>
      </c>
      <c r="R35" s="6">
        <v>-20</v>
      </c>
      <c r="S35" s="6">
        <v>0</v>
      </c>
      <c r="T35" s="6" t="str">
        <v>ApexBio</v>
      </c>
    </row>
    <row r="36" spans="1:20" x14ac:dyDescent="0.25">
      <c r="A36" s="6">
        <v>1951</v>
      </c>
      <c r="B36" s="6" t="str">
        <v>300081607, 300081606, 300081605</v>
      </c>
      <c r="C36" s="7">
        <v>45882</v>
      </c>
      <c r="D36" s="7">
        <v>45885</v>
      </c>
      <c r="E36" s="6">
        <v>141.6</v>
      </c>
      <c r="F36" s="26">
        <v>283.2</v>
      </c>
      <c r="G36" s="6" t="str">
        <v>B5455-10</v>
      </c>
      <c r="H36" s="6">
        <v>0</v>
      </c>
      <c r="I36" s="6">
        <v>2</v>
      </c>
      <c r="J36" s="6">
        <v>2</v>
      </c>
      <c r="K36" s="6">
        <v>0</v>
      </c>
      <c r="L36" s="6" t="str">
        <v>T-959/25-26</v>
      </c>
      <c r="M36" s="7">
        <v>45887</v>
      </c>
      <c r="N36" s="9">
        <v>41152.5</v>
      </c>
      <c r="O36" s="6" t="str">
        <v>EXCELL BIO</v>
      </c>
      <c r="P36" s="6">
        <v>58154519743</v>
      </c>
      <c r="Q36" s="6" t="str">
        <v>Delivered</v>
      </c>
      <c r="R36" s="6">
        <v>-20</v>
      </c>
      <c r="S36" s="6">
        <v>0</v>
      </c>
      <c r="T36" s="6" t="str">
        <v>ApexBio</v>
      </c>
    </row>
    <row r="37" spans="1:20" x14ac:dyDescent="0.25">
      <c r="A37" s="6">
        <v>1952</v>
      </c>
      <c r="B37" s="6" t="str">
        <v>300081607, 300081606, 300081605</v>
      </c>
      <c r="C37" s="7">
        <v>45882</v>
      </c>
      <c r="D37" s="7">
        <v>45885</v>
      </c>
      <c r="E37" s="6">
        <v>169.6</v>
      </c>
      <c r="F37" s="26">
        <v>508.79999999999995</v>
      </c>
      <c r="G37" s="6" t="str">
        <v>A3516-5</v>
      </c>
      <c r="H37" s="6">
        <v>0</v>
      </c>
      <c r="I37" s="6">
        <v>3</v>
      </c>
      <c r="J37" s="6">
        <v>3</v>
      </c>
      <c r="K37" s="6">
        <v>0</v>
      </c>
      <c r="L37" s="6" t="str">
        <v>T-958/25-26</v>
      </c>
      <c r="M37" s="7">
        <v>45887</v>
      </c>
      <c r="N37" s="9">
        <v>73935</v>
      </c>
      <c r="O37" s="6" t="str">
        <v>BIO SOLUTION</v>
      </c>
      <c r="P37" s="6">
        <v>58154519640</v>
      </c>
      <c r="Q37" s="6" t="str">
        <v>Delivered</v>
      </c>
      <c r="R37" s="6">
        <v>-20</v>
      </c>
      <c r="S37" s="6">
        <v>0</v>
      </c>
      <c r="T37" s="6" t="str">
        <v>ApexBio</v>
      </c>
    </row>
    <row r="38" spans="1:20" x14ac:dyDescent="0.25">
      <c r="A38">
        <v>1985</v>
      </c>
      <c r="B38" t="str">
        <v>2-74</v>
      </c>
      <c r="C38" s="18">
        <v>45889</v>
      </c>
      <c r="D38" s="18">
        <v>45889</v>
      </c>
      <c r="E38">
        <v>7599.9</v>
      </c>
      <c r="F38" s="28">
        <v>15199.8</v>
      </c>
      <c r="G38" t="str">
        <v>CSMMRT-100</v>
      </c>
      <c r="H38">
        <v>0</v>
      </c>
      <c r="I38">
        <v>2</v>
      </c>
      <c r="J38">
        <v>2</v>
      </c>
      <c r="K38">
        <v>0</v>
      </c>
      <c r="L38" t="str">
        <v>T-982/25-26</v>
      </c>
      <c r="M38" s="18">
        <v>45889</v>
      </c>
      <c r="N38" s="38">
        <v>21714</v>
      </c>
      <c r="O38" t="str">
        <v>Miranda</v>
      </c>
      <c r="P38">
        <v>0</v>
      </c>
      <c r="Q38">
        <v>0</v>
      </c>
      <c r="R38">
        <v>-20</v>
      </c>
      <c r="S38">
        <v>0</v>
      </c>
      <c r="T38" t="str">
        <v>Edna</v>
      </c>
    </row>
    <row r="39" spans="1:20" x14ac:dyDescent="0.25">
      <c r="A39">
        <v>1986</v>
      </c>
      <c r="B39" t="str">
        <v>2-74</v>
      </c>
      <c r="C39" s="18">
        <v>45889</v>
      </c>
      <c r="D39" s="18">
        <v>45889</v>
      </c>
      <c r="E39">
        <v>0.01</v>
      </c>
      <c r="F39" s="28">
        <v>0.01</v>
      </c>
      <c r="G39" t="str">
        <v>CSMMRT-100</v>
      </c>
      <c r="H39">
        <v>0</v>
      </c>
      <c r="I39">
        <v>1</v>
      </c>
      <c r="J39">
        <v>1</v>
      </c>
      <c r="K39">
        <v>0</v>
      </c>
      <c r="L39">
        <v>0</v>
      </c>
      <c r="M39" s="18">
        <v>45889</v>
      </c>
      <c r="N39" s="38">
        <v>0</v>
      </c>
      <c r="O39" t="str">
        <v>Miranda</v>
      </c>
      <c r="P39">
        <v>0</v>
      </c>
      <c r="Q39">
        <v>0</v>
      </c>
      <c r="R39">
        <v>-20</v>
      </c>
      <c r="S39" t="str">
        <v>FOC</v>
      </c>
      <c r="T39" t="str">
        <v>Edna</v>
      </c>
    </row>
    <row r="40" spans="1:20" x14ac:dyDescent="0.25">
      <c r="A40">
        <v>1987</v>
      </c>
      <c r="B40" t="str">
        <v>2-74</v>
      </c>
      <c r="C40" s="18">
        <v>45889</v>
      </c>
      <c r="D40" s="18">
        <v>45889</v>
      </c>
      <c r="E40">
        <v>6055</v>
      </c>
      <c r="F40" s="28">
        <v>6055</v>
      </c>
      <c r="G40" t="str">
        <v>TRI-200</v>
      </c>
      <c r="H40">
        <v>0</v>
      </c>
      <c r="I40">
        <v>1</v>
      </c>
      <c r="J40">
        <v>1</v>
      </c>
      <c r="K40">
        <v>0</v>
      </c>
      <c r="L40" t="str">
        <v>T-982/25-26</v>
      </c>
      <c r="M40" s="18">
        <v>45889</v>
      </c>
      <c r="N40" s="38">
        <v>8650</v>
      </c>
      <c r="O40" t="str">
        <v>Miranda</v>
      </c>
      <c r="P40">
        <v>0</v>
      </c>
      <c r="Q40">
        <v>0</v>
      </c>
      <c r="R40">
        <v>4</v>
      </c>
      <c r="S40" t="str">
        <v>Received 3 items (TRI-100) (2 +1 FOC)</v>
      </c>
      <c r="T40" t="str">
        <v>Edna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MasterSheet</vt:lpstr>
      <vt:lpstr>Sheet2</vt:lpstr>
      <vt:lpstr>Sheet1</vt:lpstr>
      <vt:lpstr>Stock By Brand</vt:lpstr>
      <vt:lpstr>Customer List</vt:lpstr>
      <vt:lpstr>Disptach Document</vt:lpstr>
      <vt:lpstr>Current Stock Report</vt:lpstr>
      <vt:lpstr>BioLegend</vt:lpstr>
      <vt:lpstr>MyBioSource</vt:lpstr>
      <vt:lpstr>Affinity</vt:lpstr>
      <vt:lpstr>Bethyl</vt:lpstr>
      <vt:lpstr>Dharmacon</vt:lpstr>
      <vt:lpstr>BioXcell</vt:lpstr>
      <vt:lpstr>BPS</vt:lpstr>
      <vt:lpstr>Biotium</vt:lpstr>
      <vt:lpstr>SouthernBiotech</vt:lpstr>
      <vt:lpstr>TargetMol</vt:lpstr>
      <vt:lpstr>Mabtech</vt:lpstr>
      <vt:lpstr>Cytoskeleton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2025-07-01T07:22:23Z</cp:lastPrinted>
  <dcterms:created xsi:type="dcterms:W3CDTF">2015-06-05T18:17:20Z</dcterms:created>
  <dcterms:modified xsi:type="dcterms:W3CDTF">2025-08-28T04:37:47Z</dcterms:modified>
  <cp:contentStatus/>
</cp:coreProperties>
</file>